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updateLinks="never" codeName="ThisWorkbook" defaultThemeVersion="124226"/>
  <bookViews>
    <workbookView xWindow="240" yWindow="795" windowWidth="20115" windowHeight="7275" tabRatio="796"/>
  </bookViews>
  <sheets>
    <sheet name="بيانات" sheetId="66" r:id="rId1"/>
    <sheet name="تعليمات العمل على البر نامج" sheetId="72" r:id="rId2"/>
    <sheet name="كشف 1" sheetId="50" r:id="rId3"/>
    <sheet name="كشف 2" sheetId="57" r:id="rId4"/>
    <sheet name="كشف 3" sheetId="56" r:id="rId5"/>
    <sheet name="اداريين 1" sheetId="12" r:id="rId6"/>
    <sheet name="كشف اجمالى" sheetId="1" r:id="rId7"/>
    <sheet name="تظهير الكل " sheetId="49" r:id="rId8"/>
    <sheet name="معاشات الكل" sheetId="58" r:id="rId9"/>
    <sheet name="اقساط زمالة" sheetId="62" r:id="rId10"/>
    <sheet name="نقابات" sheetId="61" r:id="rId11"/>
    <sheet name="بحث علمى" sheetId="68" r:id="rId12"/>
    <sheet name="مفردات معلمين" sheetId="14" r:id="rId13"/>
    <sheet name="مفردات اداريين" sheetId="15" r:id="rId14"/>
    <sheet name="كشف البنك" sheetId="52" r:id="rId15"/>
    <sheet name="اداريين البنك" sheetId="65" r:id="rId16"/>
    <sheet name="تظهير البنك" sheetId="51" r:id="rId17"/>
    <sheet name="معاشات البنك" sheetId="60" r:id="rId18"/>
    <sheet name="نقابات البنك" sheetId="67" r:id="rId19"/>
    <sheet name="اجمالى عام" sheetId="10" r:id="rId20"/>
    <sheet name="كشف 4" sheetId="55" r:id="rId21"/>
    <sheet name="كشف 5" sheetId="54" r:id="rId22"/>
    <sheet name="كشف 6" sheetId="53" r:id="rId23"/>
    <sheet name="اداريين 2" sheetId="64" r:id="rId24"/>
    <sheet name="اجمالى اداريين" sheetId="36" r:id="rId25"/>
    <sheet name="اقساط الكل" sheetId="70" r:id="rId26"/>
    <sheet name="اقساط البنك" sheetId="71" r:id="rId27"/>
  </sheets>
  <externalReferences>
    <externalReference r:id="rId28"/>
    <externalReference r:id="rId29"/>
    <externalReference r:id="rId30"/>
    <externalReference r:id="rId31"/>
    <externalReference r:id="rId32"/>
  </externalReferences>
  <definedNames>
    <definedName name="_xlnm._FilterDatabase" localSheetId="19" hidden="1">'اجمالى عام'!$CR$4:$DB$172</definedName>
    <definedName name="ddf" localSheetId="24">#REF!</definedName>
    <definedName name="ddf" localSheetId="23">#REF!</definedName>
    <definedName name="ddf" localSheetId="15">#REF!</definedName>
    <definedName name="ddf" localSheetId="26">#REF!</definedName>
    <definedName name="ddf" localSheetId="9">#REF!</definedName>
    <definedName name="ddf" localSheetId="11">#REF!</definedName>
    <definedName name="ddf" localSheetId="16">#REF!</definedName>
    <definedName name="ddf" localSheetId="2">#REF!</definedName>
    <definedName name="ddf" localSheetId="3">#REF!</definedName>
    <definedName name="ddf" localSheetId="4">#REF!</definedName>
    <definedName name="ddf" localSheetId="20">#REF!</definedName>
    <definedName name="ddf" localSheetId="21">#REF!</definedName>
    <definedName name="ddf" localSheetId="22">#REF!</definedName>
    <definedName name="ddf" localSheetId="14">#REF!</definedName>
    <definedName name="ddf" localSheetId="17">#REF!</definedName>
    <definedName name="ddf" localSheetId="18">#REF!</definedName>
    <definedName name="ddf">#REF!</definedName>
    <definedName name="hj" localSheetId="24">#REF!</definedName>
    <definedName name="hj" localSheetId="23">#REF!</definedName>
    <definedName name="hj" localSheetId="15">#REF!</definedName>
    <definedName name="hj" localSheetId="26">#REF!</definedName>
    <definedName name="hj" localSheetId="9">#REF!</definedName>
    <definedName name="hj" localSheetId="11">#REF!</definedName>
    <definedName name="hj" localSheetId="16">#REF!</definedName>
    <definedName name="hj" localSheetId="2">#REF!</definedName>
    <definedName name="hj" localSheetId="3">#REF!</definedName>
    <definedName name="hj" localSheetId="4">#REF!</definedName>
    <definedName name="hj" localSheetId="20">#REF!</definedName>
    <definedName name="hj" localSheetId="21">#REF!</definedName>
    <definedName name="hj" localSheetId="22">#REF!</definedName>
    <definedName name="hj" localSheetId="14">#REF!</definedName>
    <definedName name="hj" localSheetId="17">#REF!</definedName>
    <definedName name="hj" localSheetId="18">#REF!</definedName>
    <definedName name="hj">#REF!</definedName>
    <definedName name="jjggh" localSheetId="24">#REF!</definedName>
    <definedName name="jjggh" localSheetId="23">#REF!</definedName>
    <definedName name="jjggh" localSheetId="15">#REF!</definedName>
    <definedName name="jjggh" localSheetId="26">#REF!</definedName>
    <definedName name="jjggh" localSheetId="9">#REF!</definedName>
    <definedName name="jjggh" localSheetId="11">#REF!</definedName>
    <definedName name="jjggh" localSheetId="16">#REF!</definedName>
    <definedName name="jjggh" localSheetId="2">#REF!</definedName>
    <definedName name="jjggh" localSheetId="3">#REF!</definedName>
    <definedName name="jjggh" localSheetId="4">#REF!</definedName>
    <definedName name="jjggh" localSheetId="20">#REF!</definedName>
    <definedName name="jjggh" localSheetId="21">#REF!</definedName>
    <definedName name="jjggh" localSheetId="22">#REF!</definedName>
    <definedName name="jjggh" localSheetId="14">#REF!</definedName>
    <definedName name="jjggh" localSheetId="17">#REF!</definedName>
    <definedName name="jjggh" localSheetId="18">#REF!</definedName>
    <definedName name="jjggh">#REF!</definedName>
    <definedName name="number">'اجمالى اداريين'!$A$6:$A$105</definedName>
    <definedName name="_xlnm.Print_Area" localSheetId="24">'اجمالى اداريين'!$B$2:$CB$25</definedName>
    <definedName name="_xlnm.Print_Area" localSheetId="19">'اجمالى عام'!$A$1:$CP$254</definedName>
    <definedName name="_xlnm.Print_Area" localSheetId="5">'اداريين 1'!$A$1:$CA$34</definedName>
    <definedName name="_xlnm.Print_Area" localSheetId="23">'اداريين 2'!$A$1:$CA$34</definedName>
    <definedName name="_xlnm.Print_Area" localSheetId="15">'اداريين البنك'!$A$1:$CA$34</definedName>
    <definedName name="_xlnm.Print_Area" localSheetId="9">'اقساط زمالة'!$A$1:$G$42</definedName>
    <definedName name="_xlnm.Print_Area" localSheetId="11">'بحث علمى'!$A$1:$G$42</definedName>
    <definedName name="_xlnm.Print_Area" localSheetId="16">'تظهير البنك'!$A$1:$AJ$50</definedName>
    <definedName name="_xlnm.Print_Area" localSheetId="7">'تظهير الكل '!$A$1:$AJ$50</definedName>
    <definedName name="_xlnm.Print_Area" localSheetId="2">'كشف 1'!$A$1:$DJ$39</definedName>
    <definedName name="_xlnm.Print_Area" localSheetId="3">'كشف 2'!$A$1:$DI$36</definedName>
    <definedName name="_xlnm.Print_Area" localSheetId="4">'كشف 3'!$A$1:$DI$36</definedName>
    <definedName name="_xlnm.Print_Area" localSheetId="20">'كشف 4'!$A$1:$DI$36</definedName>
    <definedName name="_xlnm.Print_Area" localSheetId="21">'كشف 5'!$A$1:$DI$36</definedName>
    <definedName name="_xlnm.Print_Area" localSheetId="22">'كشف 6'!$A$1:$DI$36</definedName>
    <definedName name="_xlnm.Print_Area" localSheetId="6">'كشف اجمالى'!$A$1:$DI$36</definedName>
    <definedName name="_xlnm.Print_Area" localSheetId="14">'كشف البنك'!$A$1:$DI$36</definedName>
    <definedName name="_xlnm.Print_Area" localSheetId="17">'معاشات البنك'!$A$1:$J$41</definedName>
    <definedName name="_xlnm.Print_Area" localSheetId="8">'معاشات الكل'!$A$1:$J$41</definedName>
    <definedName name="_xlnm.Print_Area" localSheetId="13">'مفردات اداريين'!$A$1:$H$43</definedName>
    <definedName name="_xlnm.Print_Area" localSheetId="12">'مفردات معلمين'!$A$1:$H$44</definedName>
    <definedName name="_xlnm.Print_Area" localSheetId="10">نقابات!$A$1:$G$42</definedName>
    <definedName name="_xlnm.Print_Area" localSheetId="18">'نقابات البنك'!$A$1:$G$42</definedName>
    <definedName name="Z_39BA71BF_908C_4837_9463_6A2E214E28B5_.wvu.Cols" localSheetId="0" hidden="1">بيانات!$N:$IV,بيانات!$JI:$SQ,بيانات!$TE:$ACM,بيانات!$ADA:$AMI,بيانات!$AMW:$AWE,بيانات!$AWS:$BGA,بيانات!$BGO:$BPW,بيانات!$BQK:$BZS,بيانات!$CAG:$CJO,بيانات!$CKC:$CTK,بيانات!$CTY:$DDG,بيانات!$DDU:$DNC,بيانات!$DNQ:$DWY,بيانات!$DXM:$EGU,بيانات!$EHI:$EQQ,بيانات!$ERE:$FAM,بيانات!$FBA:$FKI,بيانات!$FKW:$FUE,بيانات!$FUS:$GEA,بيانات!$GEO:$GNW,بيانات!$GOK:$GXS,بيانات!$GYG:$HHO,بيانات!$HIC:$HRK,بيانات!$HRY:$IBG,بيانات!$IBU:$ILC,بيانات!$ILQ:$IUY,بيانات!$IVM:$JEU,بيانات!$JFI:$JOQ,بيانات!$JPE:$JYM,بيانات!$JZA:$KII,بيانات!$KIW:$KSE,بيانات!$KSS:$LCA,بيانات!$LCO:$LLW,بيانات!$LMK:$LVS,بيانات!$LWG:$MFO,بيانات!$MGC:$MPK,بيانات!$MPY:$MZG,بيانات!$MZU:$NJC,بيانات!$NJQ:$NSY,بيانات!$NTM:$OCU,بيانات!$ODI:$OMQ,بيانات!$ONE:$OWM,بيانات!$OXA:$PGI,بيانات!$PGW:$PQE,بيانات!$PQS:$QAA,بيانات!$QAO:$QJW,بيانات!$QKK:$QTS,بيانات!$QUG:$RDO,بيانات!$REC:$RNK,بيانات!$RNY:$RXG,بيانات!$RXU:$SHC,بيانات!$SHQ:$SQY,بيانات!$SRM:$TAU,بيانات!$TBI:$TKQ,بيانات!$TLE:$TUM,بيانات!$TVA:$UEI,بيانات!$UEW:$UOE,بيانات!$UOS:$UYA,بيانات!$UYO:$VHW,بيانات!$VIK:$VRS,بيانات!$VSG:$WBO,بيانات!$WCC:$WLK,بيانات!$WLY:$WVG,بيانات!$WVU:$XFD</definedName>
    <definedName name="Z_39BA71BF_908C_4837_9463_6A2E214E28B5_.wvu.Cols" localSheetId="16" hidden="1">'تظهير البنك'!$V:$V,'تظهير البنك'!$JR:$JR,'تظهير البنك'!$TN:$TN,'تظهير البنك'!$ADJ:$ADJ,'تظهير البنك'!$ANF:$ANF,'تظهير البنك'!$AXB:$AXB,'تظهير البنك'!$BGX:$BGX,'تظهير البنك'!$BQT:$BQT,'تظهير البنك'!$CAP:$CAP,'تظهير البنك'!$CKL:$CKL,'تظهير البنك'!$CUH:$CUH,'تظهير البنك'!$DED:$DED,'تظهير البنك'!$DNZ:$DNZ,'تظهير البنك'!$DXV:$DXV,'تظهير البنك'!$EHR:$EHR,'تظهير البنك'!$ERN:$ERN,'تظهير البنك'!$FBJ:$FBJ,'تظهير البنك'!$FLF:$FLF,'تظهير البنك'!$FVB:$FVB,'تظهير البنك'!$GEX:$GEX,'تظهير البنك'!$GOT:$GOT,'تظهير البنك'!$GYP:$GYP,'تظهير البنك'!$HIL:$HIL,'تظهير البنك'!$HSH:$HSH,'تظهير البنك'!$ICD:$ICD,'تظهير البنك'!$ILZ:$ILZ,'تظهير البنك'!$IVV:$IVV,'تظهير البنك'!$JFR:$JFR,'تظهير البنك'!$JPN:$JPN,'تظهير البنك'!$JZJ:$JZJ,'تظهير البنك'!$KJF:$KJF,'تظهير البنك'!$KTB:$KTB,'تظهير البنك'!$LCX:$LCX,'تظهير البنك'!$LMT:$LMT,'تظهير البنك'!$LWP:$LWP,'تظهير البنك'!$MGL:$MGL,'تظهير البنك'!$MQH:$MQH,'تظهير البنك'!$NAD:$NAD,'تظهير البنك'!$NJZ:$NJZ,'تظهير البنك'!$NTV:$NTV,'تظهير البنك'!$ODR:$ODR,'تظهير البنك'!$ONN:$ONN,'تظهير البنك'!$OXJ:$OXJ,'تظهير البنك'!$PHF:$PHF,'تظهير البنك'!$PRB:$PRB,'تظهير البنك'!$QAX:$QAX,'تظهير البنك'!$QKT:$QKT,'تظهير البنك'!$QUP:$QUP,'تظهير البنك'!$REL:$REL,'تظهير البنك'!$ROH:$ROH,'تظهير البنك'!$RYD:$RYD,'تظهير البنك'!$SHZ:$SHZ,'تظهير البنك'!$SRV:$SRV,'تظهير البنك'!$TBR:$TBR,'تظهير البنك'!$TLN:$TLN,'تظهير البنك'!$TVJ:$TVJ,'تظهير البنك'!$UFF:$UFF,'تظهير البنك'!$UPB:$UPB,'تظهير البنك'!$UYX:$UYX,'تظهير البنك'!$VIT:$VIT,'تظهير البنك'!$VSP:$VSP,'تظهير البنك'!$WCL:$WCL,'تظهير البنك'!$WMH:$WMH,'تظهير البنك'!$WWD:$WWD</definedName>
    <definedName name="Z_39BA71BF_908C_4837_9463_6A2E214E28B5_.wvu.Cols" localSheetId="7" hidden="1">'تظهير الكل '!$V:$V,'تظهير الكل '!$JQ:$JQ,'تظهير الكل '!$TM:$TM,'تظهير الكل '!$ADI:$ADI,'تظهير الكل '!$ANE:$ANE,'تظهير الكل '!$AXA:$AXA,'تظهير الكل '!$BGW:$BGW,'تظهير الكل '!$BQS:$BQS,'تظهير الكل '!$CAO:$CAO,'تظهير الكل '!$CKK:$CKK,'تظهير الكل '!$CUG:$CUG,'تظهير الكل '!$DEC:$DEC,'تظهير الكل '!$DNY:$DNY,'تظهير الكل '!$DXU:$DXU,'تظهير الكل '!$EHQ:$EHQ,'تظهير الكل '!$ERM:$ERM,'تظهير الكل '!$FBI:$FBI,'تظهير الكل '!$FLE:$FLE,'تظهير الكل '!$FVA:$FVA,'تظهير الكل '!$GEW:$GEW,'تظهير الكل '!$GOS:$GOS,'تظهير الكل '!$GYO:$GYO,'تظهير الكل '!$HIK:$HIK,'تظهير الكل '!$HSG:$HSG,'تظهير الكل '!$ICC:$ICC,'تظهير الكل '!$ILY:$ILY,'تظهير الكل '!$IVU:$IVU,'تظهير الكل '!$JFQ:$JFQ,'تظهير الكل '!$JPM:$JPM,'تظهير الكل '!$JZI:$JZI,'تظهير الكل '!$KJE:$KJE,'تظهير الكل '!$KTA:$KTA,'تظهير الكل '!$LCW:$LCW,'تظهير الكل '!$LMS:$LMS,'تظهير الكل '!$LWO:$LWO,'تظهير الكل '!$MGK:$MGK,'تظهير الكل '!$MQG:$MQG,'تظهير الكل '!$NAC:$NAC,'تظهير الكل '!$NJY:$NJY,'تظهير الكل '!$NTU:$NTU,'تظهير الكل '!$ODQ:$ODQ,'تظهير الكل '!$ONM:$ONM,'تظهير الكل '!$OXI:$OXI,'تظهير الكل '!$PHE:$PHE,'تظهير الكل '!$PRA:$PRA,'تظهير الكل '!$QAW:$QAW,'تظهير الكل '!$QKS:$QKS,'تظهير الكل '!$QUO:$QUO,'تظهير الكل '!$REK:$REK,'تظهير الكل '!$ROG:$ROG,'تظهير الكل '!$RYC:$RYC,'تظهير الكل '!$SHY:$SHY,'تظهير الكل '!$SRU:$SRU,'تظهير الكل '!$TBQ:$TBQ,'تظهير الكل '!$TLM:$TLM,'تظهير الكل '!$TVI:$TVI,'تظهير الكل '!$UFE:$UFE,'تظهير الكل '!$UPA:$UPA,'تظهير الكل '!$UYW:$UYW,'تظهير الكل '!$VIS:$VIS,'تظهير الكل '!$VSO:$VSO,'تظهير الكل '!$WCK:$WCK,'تظهير الكل '!$WMG:$WMG,'تظهير الكل '!$WWC:$WWC</definedName>
    <definedName name="Z_39BA71BF_908C_4837_9463_6A2E214E28B5_.wvu.Cols" localSheetId="14" hidden="1">'كشف البنك'!$E:$F,'كشف البنك'!$H:$H,'كشف البنك'!$P:$P,'كشف البنك'!$T:$V,'كشف البنك'!$AK:$AL,'كشف البنك'!$BQ:$BU</definedName>
    <definedName name="Z_39BA71BF_908C_4837_9463_6A2E214E28B5_.wvu.PrintArea" localSheetId="24" hidden="1">'اجمالى اداريين'!$B$2:$CB$25</definedName>
    <definedName name="Z_39BA71BF_908C_4837_9463_6A2E214E28B5_.wvu.PrintArea" localSheetId="19" hidden="1">'اجمالى عام'!$A$1:$CP$254</definedName>
    <definedName name="Z_39BA71BF_908C_4837_9463_6A2E214E28B5_.wvu.PrintArea" localSheetId="5" hidden="1">'اداريين 1'!$A$1:$CA$34</definedName>
    <definedName name="Z_39BA71BF_908C_4837_9463_6A2E214E28B5_.wvu.PrintArea" localSheetId="23" hidden="1">'اداريين 2'!$A$1:$CA$34</definedName>
    <definedName name="Z_39BA71BF_908C_4837_9463_6A2E214E28B5_.wvu.PrintArea" localSheetId="15" hidden="1">'اداريين البنك'!$A$1:$CA$34</definedName>
    <definedName name="Z_39BA71BF_908C_4837_9463_6A2E214E28B5_.wvu.PrintArea" localSheetId="9" hidden="1">'اقساط زمالة'!$A$1:$G$42</definedName>
    <definedName name="Z_39BA71BF_908C_4837_9463_6A2E214E28B5_.wvu.PrintArea" localSheetId="11" hidden="1">'بحث علمى'!$A$1:$G$42</definedName>
    <definedName name="Z_39BA71BF_908C_4837_9463_6A2E214E28B5_.wvu.PrintArea" localSheetId="2" hidden="1">'كشف 1'!$A$1:$DJ$36</definedName>
    <definedName name="Z_39BA71BF_908C_4837_9463_6A2E214E28B5_.wvu.PrintArea" localSheetId="3" hidden="1">'كشف 2'!$A$1:$DI$36</definedName>
    <definedName name="Z_39BA71BF_908C_4837_9463_6A2E214E28B5_.wvu.PrintArea" localSheetId="4" hidden="1">'كشف 3'!$A$1:$DI$36</definedName>
    <definedName name="Z_39BA71BF_908C_4837_9463_6A2E214E28B5_.wvu.PrintArea" localSheetId="20" hidden="1">'كشف 4'!$A$1:$DI$36</definedName>
    <definedName name="Z_39BA71BF_908C_4837_9463_6A2E214E28B5_.wvu.PrintArea" localSheetId="21" hidden="1">'كشف 5'!$A$1:$DI$36</definedName>
    <definedName name="Z_39BA71BF_908C_4837_9463_6A2E214E28B5_.wvu.PrintArea" localSheetId="22" hidden="1">'كشف 6'!$A$1:$DI$36</definedName>
    <definedName name="Z_39BA71BF_908C_4837_9463_6A2E214E28B5_.wvu.PrintArea" localSheetId="6" hidden="1">'كشف اجمالى'!$A$1:$DI$36</definedName>
    <definedName name="Z_39BA71BF_908C_4837_9463_6A2E214E28B5_.wvu.PrintArea" localSheetId="14" hidden="1">'كشف البنك'!$A$1:$DI$36</definedName>
    <definedName name="Z_39BA71BF_908C_4837_9463_6A2E214E28B5_.wvu.PrintArea" localSheetId="17" hidden="1">'معاشات البنك'!$A$1:$J$41</definedName>
    <definedName name="Z_39BA71BF_908C_4837_9463_6A2E214E28B5_.wvu.PrintArea" localSheetId="8" hidden="1">'معاشات الكل'!$A$1:$J$41</definedName>
    <definedName name="Z_39BA71BF_908C_4837_9463_6A2E214E28B5_.wvu.PrintArea" localSheetId="13" hidden="1">'مفردات اداريين'!$A$1:$H$43</definedName>
    <definedName name="Z_39BA71BF_908C_4837_9463_6A2E214E28B5_.wvu.PrintArea" localSheetId="12" hidden="1">'مفردات معلمين'!$A$1:$H$44</definedName>
    <definedName name="Z_39BA71BF_908C_4837_9463_6A2E214E28B5_.wvu.PrintArea" localSheetId="10" hidden="1">نقابات!$A$1:$G$42</definedName>
    <definedName name="Z_39BA71BF_908C_4837_9463_6A2E214E28B5_.wvu.PrintArea" localSheetId="18" hidden="1">'نقابات البنك'!$A$1:$G$42</definedName>
    <definedName name="Z_39BA71BF_908C_4837_9463_6A2E214E28B5_.wvu.Rows" localSheetId="24" hidden="1">'اجمالى اداريين'!$1:$1</definedName>
    <definedName name="Z_39BA71BF_908C_4837_9463_6A2E214E28B5_.wvu.Rows" localSheetId="19" hidden="1">'اجمالى عام'!$8:$253</definedName>
    <definedName name="Z_39BA71BF_908C_4837_9463_6A2E214E28B5_.wvu.Rows" localSheetId="0" hidden="1">بيانات!$12389:$1048576,بيانات!$30:$12388</definedName>
    <definedName name="الرقم">'[1]اجمالى اداريين'!$B$6:$B$119</definedName>
    <definedName name="تسلسل" localSheetId="23">#REF!</definedName>
    <definedName name="تسلسل" localSheetId="15">#REF!</definedName>
    <definedName name="تسلسل" localSheetId="26">#REF!</definedName>
    <definedName name="تسلسل" localSheetId="9">#REF!</definedName>
    <definedName name="تسلسل" localSheetId="11">#REF!</definedName>
    <definedName name="تسلسل" localSheetId="16">#REF!</definedName>
    <definedName name="تسلسل" localSheetId="2">#REF!</definedName>
    <definedName name="تسلسل" localSheetId="3">#REF!</definedName>
    <definedName name="تسلسل" localSheetId="4">#REF!</definedName>
    <definedName name="تسلسل" localSheetId="20">#REF!</definedName>
    <definedName name="تسلسل" localSheetId="21">#REF!</definedName>
    <definedName name="تسلسل" localSheetId="22">#REF!</definedName>
    <definedName name="تسلسل" localSheetId="14">#REF!</definedName>
    <definedName name="تسلسل" localSheetId="17">#REF!</definedName>
    <definedName name="تسلسل" localSheetId="18">#REF!</definedName>
    <definedName name="تسلسل">#REF!</definedName>
    <definedName name="رقم" localSheetId="24">#REF!</definedName>
    <definedName name="رقم" localSheetId="23">#REF!</definedName>
    <definedName name="رقم" localSheetId="15">#REF!</definedName>
    <definedName name="رقم" localSheetId="26">#REF!</definedName>
    <definedName name="رقم" localSheetId="9">#REF!</definedName>
    <definedName name="رقم" localSheetId="11">#REF!</definedName>
    <definedName name="رقم" localSheetId="16">#REF!</definedName>
    <definedName name="رقم" localSheetId="2">#REF!</definedName>
    <definedName name="رقم" localSheetId="3">#REF!</definedName>
    <definedName name="رقم" localSheetId="4">#REF!</definedName>
    <definedName name="رقم" localSheetId="20">#REF!</definedName>
    <definedName name="رقم" localSheetId="21">#REF!</definedName>
    <definedName name="رقم" localSheetId="22">#REF!</definedName>
    <definedName name="رقم" localSheetId="14">#REF!</definedName>
    <definedName name="رقم" localSheetId="17">#REF!</definedName>
    <definedName name="رقم" localSheetId="18">#REF!</definedName>
    <definedName name="رقم">#REF!</definedName>
    <definedName name="عدد">'اجمالى عام'!$A$5:$A$253</definedName>
    <definedName name="م" localSheetId="24">#REF!</definedName>
    <definedName name="م" localSheetId="23">#REF!</definedName>
    <definedName name="م" localSheetId="15">#REF!</definedName>
    <definedName name="م" localSheetId="26">#REF!</definedName>
    <definedName name="م" localSheetId="9">#REF!</definedName>
    <definedName name="م" localSheetId="11">#REF!</definedName>
    <definedName name="م" localSheetId="16">#REF!</definedName>
    <definedName name="م" localSheetId="2">#REF!</definedName>
    <definedName name="م" localSheetId="3">#REF!</definedName>
    <definedName name="م" localSheetId="4">#REF!</definedName>
    <definedName name="م" localSheetId="20">#REF!</definedName>
    <definedName name="م" localSheetId="21">#REF!</definedName>
    <definedName name="م" localSheetId="22">#REF!</definedName>
    <definedName name="م" localSheetId="14">#REF!</definedName>
    <definedName name="م" localSheetId="17">#REF!</definedName>
    <definedName name="م" localSheetId="18">#REF!</definedName>
    <definedName name="م">#REF!</definedName>
    <definedName name="مسلسل" localSheetId="24">'[2]اجمالى عام'!$A$5:$A$131</definedName>
    <definedName name="مسلسل" localSheetId="5">'[2]اجمالى عام'!$A$5:$A$131</definedName>
    <definedName name="مسلسل" localSheetId="23">'[2]اجمالى عام'!$A$5:$A$131</definedName>
    <definedName name="مسلسل" localSheetId="15">'[2]اجمالى عام'!$A$5:$A$131</definedName>
    <definedName name="مسلسل" localSheetId="13">#REF!</definedName>
    <definedName name="مسلسل" localSheetId="12">'[3]اجمالى عام'!$A$5:$A$131</definedName>
    <definedName name="مسلسل">'[4]اجمالى عام'!$A$5:$A$131</definedName>
    <definedName name="مسلسل1" localSheetId="24">#REF!</definedName>
    <definedName name="مسلسل1" localSheetId="23">#REF!</definedName>
    <definedName name="مسلسل1" localSheetId="15">#REF!</definedName>
    <definedName name="مسلسل1" localSheetId="26">#REF!</definedName>
    <definedName name="مسلسل1" localSheetId="9">#REF!</definedName>
    <definedName name="مسلسل1" localSheetId="11">#REF!</definedName>
    <definedName name="مسلسل1" localSheetId="16">#REF!</definedName>
    <definedName name="مسلسل1" localSheetId="2">#REF!</definedName>
    <definedName name="مسلسل1" localSheetId="3">#REF!</definedName>
    <definedName name="مسلسل1" localSheetId="4">#REF!</definedName>
    <definedName name="مسلسل1" localSheetId="20">#REF!</definedName>
    <definedName name="مسلسل1" localSheetId="21">#REF!</definedName>
    <definedName name="مسلسل1" localSheetId="22">#REF!</definedName>
    <definedName name="مسلسل1" localSheetId="14">#REF!</definedName>
    <definedName name="مسلسل1" localSheetId="17">#REF!</definedName>
    <definedName name="مسلسل1" localSheetId="18">#REF!</definedName>
    <definedName name="مسلسل1">#REF!</definedName>
  </definedNames>
  <calcPr calcId="144525"/>
  <customWorkbookViews>
    <customWorkbookView name="‎Mimo - عرض شخصي" guid="{39BA71BF-908C-4837-9463-6A2E214E28B5}" mergeInterval="0" personalView="1" maximized="1" windowWidth="1360" windowHeight="543" tabRatio="797" activeSheetId="66"/>
  </customWorkbookViews>
</workbook>
</file>

<file path=xl/calcChain.xml><?xml version="1.0" encoding="utf-8"?>
<calcChain xmlns="http://schemas.openxmlformats.org/spreadsheetml/2006/main">
  <c r="CC32" i="64" l="1"/>
  <c r="CA32" i="64"/>
  <c r="BS32" i="64"/>
  <c r="BF32" i="64"/>
  <c r="BE32" i="64"/>
  <c r="BC32" i="64"/>
  <c r="BB32" i="64"/>
  <c r="BA32" i="64"/>
  <c r="AZ32" i="64"/>
  <c r="AV32" i="64"/>
  <c r="AQ32" i="64"/>
  <c r="AP32" i="64"/>
  <c r="AO32" i="64"/>
  <c r="AN32" i="64"/>
  <c r="AM32" i="64"/>
  <c r="AR32" i="64" s="1"/>
  <c r="Z32" i="64"/>
  <c r="AC32" i="64" s="1"/>
  <c r="AE32" i="64" s="1"/>
  <c r="AF32" i="64" s="1"/>
  <c r="X32" i="64"/>
  <c r="W32" i="64"/>
  <c r="L32" i="64"/>
  <c r="K32" i="64"/>
  <c r="J32" i="64"/>
  <c r="I32" i="64"/>
  <c r="M32" i="64" s="1"/>
  <c r="A32" i="64"/>
  <c r="CC31" i="64"/>
  <c r="CA31" i="64"/>
  <c r="BS31" i="64"/>
  <c r="BF31" i="64"/>
  <c r="BE31" i="64"/>
  <c r="BC31" i="64"/>
  <c r="BB31" i="64"/>
  <c r="BA31" i="64"/>
  <c r="AZ31" i="64"/>
  <c r="AV31" i="64"/>
  <c r="AQ31" i="64"/>
  <c r="AP31" i="64"/>
  <c r="AO31" i="64"/>
  <c r="AN31" i="64"/>
  <c r="AM31" i="64"/>
  <c r="AR31" i="64" s="1"/>
  <c r="AC31" i="64"/>
  <c r="AE31" i="64" s="1"/>
  <c r="AF31" i="64" s="1"/>
  <c r="Z31" i="64"/>
  <c r="X31" i="64"/>
  <c r="W31" i="64"/>
  <c r="Y31" i="64" s="1"/>
  <c r="L31" i="64"/>
  <c r="K31" i="64"/>
  <c r="J31" i="64"/>
  <c r="I31" i="64"/>
  <c r="M31" i="64" s="1"/>
  <c r="A31" i="64"/>
  <c r="CC30" i="64"/>
  <c r="CA30" i="64"/>
  <c r="BS30" i="64"/>
  <c r="BF30" i="64"/>
  <c r="BE30" i="64"/>
  <c r="BC30" i="64"/>
  <c r="BB30" i="64"/>
  <c r="BA30" i="64"/>
  <c r="AZ30" i="64"/>
  <c r="AV30" i="64"/>
  <c r="AQ30" i="64"/>
  <c r="AP30" i="64"/>
  <c r="AO30" i="64"/>
  <c r="AN30" i="64"/>
  <c r="AM30" i="64"/>
  <c r="AR30" i="64" s="1"/>
  <c r="AC30" i="64"/>
  <c r="AE30" i="64" s="1"/>
  <c r="AF30" i="64" s="1"/>
  <c r="Z30" i="64"/>
  <c r="X30" i="64"/>
  <c r="W30" i="64"/>
  <c r="Y30" i="64" s="1"/>
  <c r="L30" i="64"/>
  <c r="K30" i="64"/>
  <c r="J30" i="64"/>
  <c r="I30" i="64"/>
  <c r="M30" i="64" s="1"/>
  <c r="A30" i="64"/>
  <c r="CC29" i="64"/>
  <c r="CA29" i="64"/>
  <c r="BS29" i="64"/>
  <c r="BF29" i="64"/>
  <c r="BE29" i="64"/>
  <c r="BC29" i="64"/>
  <c r="BB29" i="64"/>
  <c r="BA29" i="64"/>
  <c r="AZ29" i="64"/>
  <c r="AV29" i="64"/>
  <c r="AQ29" i="64"/>
  <c r="AP29" i="64"/>
  <c r="AO29" i="64"/>
  <c r="AN29" i="64"/>
  <c r="AM29" i="64"/>
  <c r="AR29" i="64" s="1"/>
  <c r="AC29" i="64"/>
  <c r="AE29" i="64" s="1"/>
  <c r="AF29" i="64" s="1"/>
  <c r="Z29" i="64"/>
  <c r="X29" i="64"/>
  <c r="W29" i="64"/>
  <c r="Y29" i="64" s="1"/>
  <c r="L29" i="64"/>
  <c r="K29" i="64"/>
  <c r="J29" i="64"/>
  <c r="I29" i="64"/>
  <c r="M29" i="64" s="1"/>
  <c r="A29" i="64"/>
  <c r="CC28" i="64"/>
  <c r="CA28" i="64"/>
  <c r="BS28" i="64"/>
  <c r="BF28" i="64"/>
  <c r="BE28" i="64"/>
  <c r="BC28" i="64"/>
  <c r="BB28" i="64"/>
  <c r="BA28" i="64"/>
  <c r="AZ28" i="64"/>
  <c r="AV28" i="64"/>
  <c r="AQ28" i="64"/>
  <c r="AP28" i="64"/>
  <c r="AO28" i="64"/>
  <c r="AN28" i="64"/>
  <c r="AM28" i="64"/>
  <c r="AR28" i="64" s="1"/>
  <c r="AC28" i="64"/>
  <c r="AE28" i="64" s="1"/>
  <c r="AF28" i="64" s="1"/>
  <c r="Z28" i="64"/>
  <c r="X28" i="64"/>
  <c r="W28" i="64"/>
  <c r="Y28" i="64" s="1"/>
  <c r="L28" i="64"/>
  <c r="K28" i="64"/>
  <c r="J28" i="64"/>
  <c r="I28" i="64"/>
  <c r="M28" i="64" s="1"/>
  <c r="A28" i="64"/>
  <c r="CC27" i="64"/>
  <c r="CA27" i="64"/>
  <c r="BS27" i="64"/>
  <c r="BF27" i="64"/>
  <c r="BE27" i="64"/>
  <c r="BC27" i="64"/>
  <c r="BB27" i="64"/>
  <c r="BA27" i="64"/>
  <c r="AZ27" i="64"/>
  <c r="AV27" i="64"/>
  <c r="AQ27" i="64"/>
  <c r="AP27" i="64"/>
  <c r="AO27" i="64"/>
  <c r="AN27" i="64"/>
  <c r="AM27" i="64"/>
  <c r="AR27" i="64" s="1"/>
  <c r="AC27" i="64"/>
  <c r="AE27" i="64" s="1"/>
  <c r="AF27" i="64" s="1"/>
  <c r="Z27" i="64"/>
  <c r="X27" i="64"/>
  <c r="W27" i="64"/>
  <c r="Y27" i="64" s="1"/>
  <c r="L27" i="64"/>
  <c r="K27" i="64"/>
  <c r="J27" i="64"/>
  <c r="I27" i="64"/>
  <c r="M27" i="64" s="1"/>
  <c r="A27" i="64"/>
  <c r="CC26" i="64"/>
  <c r="CA26" i="64"/>
  <c r="BS26" i="64"/>
  <c r="BF26" i="64"/>
  <c r="BE26" i="64"/>
  <c r="BC26" i="64"/>
  <c r="BB26" i="64"/>
  <c r="BA26" i="64"/>
  <c r="AZ26" i="64"/>
  <c r="AV26" i="64"/>
  <c r="AQ26" i="64"/>
  <c r="AP26" i="64"/>
  <c r="AO26" i="64"/>
  <c r="AN26" i="64"/>
  <c r="AM26" i="64"/>
  <c r="AR26" i="64" s="1"/>
  <c r="AC26" i="64"/>
  <c r="AE26" i="64" s="1"/>
  <c r="AF26" i="64" s="1"/>
  <c r="Z26" i="64"/>
  <c r="X26" i="64"/>
  <c r="W26" i="64"/>
  <c r="Y26" i="64" s="1"/>
  <c r="L26" i="64"/>
  <c r="K26" i="64"/>
  <c r="J26" i="64"/>
  <c r="I26" i="64"/>
  <c r="M26" i="64" s="1"/>
  <c r="A26" i="64"/>
  <c r="CC25" i="64"/>
  <c r="CA25" i="64"/>
  <c r="BS25" i="64"/>
  <c r="BF25" i="64"/>
  <c r="BE25" i="64"/>
  <c r="BC25" i="64"/>
  <c r="BB25" i="64"/>
  <c r="BA25" i="64"/>
  <c r="AZ25" i="64"/>
  <c r="AV25" i="64"/>
  <c r="AQ25" i="64"/>
  <c r="AP25" i="64"/>
  <c r="AO25" i="64"/>
  <c r="AN25" i="64"/>
  <c r="AM25" i="64"/>
  <c r="AR25" i="64" s="1"/>
  <c r="AC25" i="64"/>
  <c r="AE25" i="64" s="1"/>
  <c r="AF25" i="64" s="1"/>
  <c r="Z25" i="64"/>
  <c r="X25" i="64"/>
  <c r="W25" i="64"/>
  <c r="Y25" i="64" s="1"/>
  <c r="L25" i="64"/>
  <c r="K25" i="64"/>
  <c r="J25" i="64"/>
  <c r="I25" i="64"/>
  <c r="M25" i="64" s="1"/>
  <c r="A25" i="64"/>
  <c r="CC24" i="64"/>
  <c r="CA24" i="64"/>
  <c r="BS24" i="64"/>
  <c r="BF24" i="64"/>
  <c r="BE24" i="64"/>
  <c r="BC24" i="64"/>
  <c r="BB24" i="64"/>
  <c r="BA24" i="64"/>
  <c r="AZ24" i="64"/>
  <c r="AV24" i="64"/>
  <c r="AQ24" i="64"/>
  <c r="AP24" i="64"/>
  <c r="AO24" i="64"/>
  <c r="AN24" i="64"/>
  <c r="AM24" i="64"/>
  <c r="AR24" i="64" s="1"/>
  <c r="AC24" i="64"/>
  <c r="AE24" i="64" s="1"/>
  <c r="AF24" i="64" s="1"/>
  <c r="Z24" i="64"/>
  <c r="X24" i="64"/>
  <c r="W24" i="64"/>
  <c r="Y24" i="64" s="1"/>
  <c r="L24" i="64"/>
  <c r="K24" i="64"/>
  <c r="J24" i="64"/>
  <c r="I24" i="64"/>
  <c r="M24" i="64" s="1"/>
  <c r="A24" i="64"/>
  <c r="CC23" i="64"/>
  <c r="CA23" i="64"/>
  <c r="BS23" i="64"/>
  <c r="BF23" i="64"/>
  <c r="BE23" i="64"/>
  <c r="BC23" i="64"/>
  <c r="BB23" i="64"/>
  <c r="BA23" i="64"/>
  <c r="AZ23" i="64"/>
  <c r="AV23" i="64"/>
  <c r="AQ23" i="64"/>
  <c r="AP23" i="64"/>
  <c r="AO23" i="64"/>
  <c r="AN23" i="64"/>
  <c r="AM23" i="64"/>
  <c r="AR23" i="64" s="1"/>
  <c r="AC23" i="64"/>
  <c r="AE23" i="64" s="1"/>
  <c r="AF23" i="64" s="1"/>
  <c r="Z23" i="64"/>
  <c r="X23" i="64"/>
  <c r="W23" i="64"/>
  <c r="Y23" i="64" s="1"/>
  <c r="L23" i="64"/>
  <c r="K23" i="64"/>
  <c r="J23" i="64"/>
  <c r="I23" i="64"/>
  <c r="M23" i="64" s="1"/>
  <c r="A23" i="64"/>
  <c r="CC22" i="64"/>
  <c r="CA22" i="64"/>
  <c r="BS22" i="64"/>
  <c r="BF22" i="64"/>
  <c r="BE22" i="64"/>
  <c r="BC22" i="64"/>
  <c r="BB22" i="64"/>
  <c r="BA22" i="64"/>
  <c r="AZ22" i="64"/>
  <c r="AV22" i="64"/>
  <c r="AQ22" i="64"/>
  <c r="AP22" i="64"/>
  <c r="AO22" i="64"/>
  <c r="AN22" i="64"/>
  <c r="AM22" i="64"/>
  <c r="AR22" i="64" s="1"/>
  <c r="AC22" i="64"/>
  <c r="AE22" i="64" s="1"/>
  <c r="AF22" i="64" s="1"/>
  <c r="Z22" i="64"/>
  <c r="X22" i="64"/>
  <c r="W22" i="64"/>
  <c r="Y22" i="64" s="1"/>
  <c r="L22" i="64"/>
  <c r="K22" i="64"/>
  <c r="J22" i="64"/>
  <c r="I22" i="64"/>
  <c r="M22" i="64" s="1"/>
  <c r="A22" i="64"/>
  <c r="CC21" i="64"/>
  <c r="CA21" i="64"/>
  <c r="BS21" i="64"/>
  <c r="BF21" i="64"/>
  <c r="BE21" i="64"/>
  <c r="BC21" i="64"/>
  <c r="BB21" i="64"/>
  <c r="BA21" i="64"/>
  <c r="AZ21" i="64"/>
  <c r="AV21" i="64"/>
  <c r="AQ21" i="64"/>
  <c r="AP21" i="64"/>
  <c r="AO21" i="64"/>
  <c r="AN21" i="64"/>
  <c r="AM21" i="64"/>
  <c r="AR21" i="64" s="1"/>
  <c r="AC21" i="64"/>
  <c r="AE21" i="64" s="1"/>
  <c r="AF21" i="64" s="1"/>
  <c r="Z21" i="64"/>
  <c r="X21" i="64"/>
  <c r="W21" i="64"/>
  <c r="Y21" i="64" s="1"/>
  <c r="L21" i="64"/>
  <c r="K21" i="64"/>
  <c r="J21" i="64"/>
  <c r="I21" i="64"/>
  <c r="M21" i="64" s="1"/>
  <c r="A21" i="64"/>
  <c r="CC20" i="64"/>
  <c r="CA20" i="64"/>
  <c r="BS20" i="64"/>
  <c r="BF20" i="64"/>
  <c r="BE20" i="64"/>
  <c r="BC20" i="64"/>
  <c r="BB20" i="64"/>
  <c r="BA20" i="64"/>
  <c r="AZ20" i="64"/>
  <c r="AV20" i="64"/>
  <c r="AQ20" i="64"/>
  <c r="AP20" i="64"/>
  <c r="AO20" i="64"/>
  <c r="AN20" i="64"/>
  <c r="AM20" i="64"/>
  <c r="AR20" i="64" s="1"/>
  <c r="AF20" i="64"/>
  <c r="AC20" i="64"/>
  <c r="AE20" i="64" s="1"/>
  <c r="Z20" i="64"/>
  <c r="X20" i="64"/>
  <c r="W20" i="64"/>
  <c r="Y20" i="64" s="1"/>
  <c r="L20" i="64"/>
  <c r="K20" i="64"/>
  <c r="J20" i="64"/>
  <c r="I20" i="64"/>
  <c r="A20" i="64"/>
  <c r="CC19" i="64"/>
  <c r="CA19" i="64"/>
  <c r="BS19" i="64"/>
  <c r="BF19" i="64"/>
  <c r="BE19" i="64"/>
  <c r="BC19" i="64"/>
  <c r="BB19" i="64"/>
  <c r="BA19" i="64"/>
  <c r="AZ19" i="64"/>
  <c r="AV19" i="64"/>
  <c r="AQ19" i="64"/>
  <c r="AP19" i="64"/>
  <c r="AO19" i="64"/>
  <c r="AN19" i="64"/>
  <c r="AM19" i="64"/>
  <c r="AR19" i="64" s="1"/>
  <c r="AC19" i="64"/>
  <c r="AE19" i="64" s="1"/>
  <c r="AF19" i="64" s="1"/>
  <c r="Z19" i="64"/>
  <c r="X19" i="64"/>
  <c r="W19" i="64"/>
  <c r="Y19" i="64" s="1"/>
  <c r="L19" i="64"/>
  <c r="K19" i="64"/>
  <c r="J19" i="64"/>
  <c r="I19" i="64"/>
  <c r="M19" i="64" s="1"/>
  <c r="A19" i="64"/>
  <c r="CC18" i="64"/>
  <c r="CA18" i="64"/>
  <c r="BS18" i="64"/>
  <c r="BF18" i="64"/>
  <c r="BE18" i="64"/>
  <c r="BC18" i="64"/>
  <c r="BB18" i="64"/>
  <c r="BA18" i="64"/>
  <c r="AZ18" i="64"/>
  <c r="AV18" i="64"/>
  <c r="AQ18" i="64"/>
  <c r="AP18" i="64"/>
  <c r="AO18" i="64"/>
  <c r="AN18" i="64"/>
  <c r="AM18" i="64"/>
  <c r="AR18" i="64" s="1"/>
  <c r="AC18" i="64"/>
  <c r="AE18" i="64" s="1"/>
  <c r="AF18" i="64" s="1"/>
  <c r="Z18" i="64"/>
  <c r="X18" i="64"/>
  <c r="W18" i="64"/>
  <c r="Y18" i="64" s="1"/>
  <c r="L18" i="64"/>
  <c r="K18" i="64"/>
  <c r="J18" i="64"/>
  <c r="I18" i="64"/>
  <c r="M18" i="64" s="1"/>
  <c r="A18" i="64"/>
  <c r="CC17" i="64"/>
  <c r="CA17" i="64"/>
  <c r="BS17" i="64"/>
  <c r="BF17" i="64"/>
  <c r="BE17" i="64"/>
  <c r="BC17" i="64"/>
  <c r="BB17" i="64"/>
  <c r="BA17" i="64"/>
  <c r="AZ17" i="64"/>
  <c r="AV17" i="64"/>
  <c r="AQ17" i="64"/>
  <c r="AP17" i="64"/>
  <c r="AO17" i="64"/>
  <c r="AN17" i="64"/>
  <c r="AM17" i="64"/>
  <c r="AR17" i="64" s="1"/>
  <c r="AC17" i="64"/>
  <c r="AE17" i="64" s="1"/>
  <c r="AF17" i="64" s="1"/>
  <c r="Z17" i="64"/>
  <c r="X17" i="64"/>
  <c r="W17" i="64"/>
  <c r="Y17" i="64" s="1"/>
  <c r="L17" i="64"/>
  <c r="K17" i="64"/>
  <c r="J17" i="64"/>
  <c r="I17" i="64"/>
  <c r="M17" i="64" s="1"/>
  <c r="A17" i="64"/>
  <c r="CC16" i="64"/>
  <c r="CA16" i="64"/>
  <c r="BS16" i="64"/>
  <c r="BF16" i="64"/>
  <c r="BE16" i="64"/>
  <c r="BC16" i="64"/>
  <c r="BB16" i="64"/>
  <c r="BA16" i="64"/>
  <c r="AZ16" i="64"/>
  <c r="AV16" i="64"/>
  <c r="AQ16" i="64"/>
  <c r="AP16" i="64"/>
  <c r="AO16" i="64"/>
  <c r="AN16" i="64"/>
  <c r="AM16" i="64"/>
  <c r="AR16" i="64" s="1"/>
  <c r="AC16" i="64"/>
  <c r="AE16" i="64" s="1"/>
  <c r="AF16" i="64" s="1"/>
  <c r="Z16" i="64"/>
  <c r="X16" i="64"/>
  <c r="W16" i="64"/>
  <c r="Y16" i="64" s="1"/>
  <c r="L16" i="64"/>
  <c r="K16" i="64"/>
  <c r="J16" i="64"/>
  <c r="I16" i="64"/>
  <c r="M16" i="64" s="1"/>
  <c r="A16" i="64"/>
  <c r="CC15" i="64"/>
  <c r="CA15" i="64"/>
  <c r="BS15" i="64"/>
  <c r="BF15" i="64"/>
  <c r="BE15" i="64"/>
  <c r="BC15" i="64"/>
  <c r="BB15" i="64"/>
  <c r="BA15" i="64"/>
  <c r="AZ15" i="64"/>
  <c r="AV15" i="64"/>
  <c r="AQ15" i="64"/>
  <c r="AP15" i="64"/>
  <c r="AO15" i="64"/>
  <c r="AN15" i="64"/>
  <c r="AM15" i="64"/>
  <c r="AR15" i="64" s="1"/>
  <c r="AC15" i="64"/>
  <c r="AE15" i="64" s="1"/>
  <c r="AF15" i="64" s="1"/>
  <c r="Z15" i="64"/>
  <c r="X15" i="64"/>
  <c r="W15" i="64"/>
  <c r="Y15" i="64" s="1"/>
  <c r="L15" i="64"/>
  <c r="K15" i="64"/>
  <c r="J15" i="64"/>
  <c r="I15" i="64"/>
  <c r="M15" i="64" s="1"/>
  <c r="A15" i="64"/>
  <c r="CC14" i="64"/>
  <c r="CA14" i="64"/>
  <c r="BS14" i="64"/>
  <c r="BF14" i="64"/>
  <c r="BE14" i="64"/>
  <c r="BC14" i="64"/>
  <c r="BB14" i="64"/>
  <c r="BA14" i="64"/>
  <c r="AZ14" i="64"/>
  <c r="AV14" i="64"/>
  <c r="AQ14" i="64"/>
  <c r="AP14" i="64"/>
  <c r="AO14" i="64"/>
  <c r="AN14" i="64"/>
  <c r="AM14" i="64"/>
  <c r="AR14" i="64" s="1"/>
  <c r="AC14" i="64"/>
  <c r="AE14" i="64" s="1"/>
  <c r="AF14" i="64" s="1"/>
  <c r="Z14" i="64"/>
  <c r="X14" i="64"/>
  <c r="W14" i="64"/>
  <c r="Y14" i="64" s="1"/>
  <c r="L14" i="64"/>
  <c r="K14" i="64"/>
  <c r="J14" i="64"/>
  <c r="I14" i="64"/>
  <c r="M14" i="64" s="1"/>
  <c r="A14" i="64"/>
  <c r="CC13" i="64"/>
  <c r="CA13" i="64"/>
  <c r="BS13" i="64"/>
  <c r="BF13" i="64"/>
  <c r="BE13" i="64"/>
  <c r="BC13" i="64"/>
  <c r="BB13" i="64"/>
  <c r="BA13" i="64"/>
  <c r="AZ13" i="64"/>
  <c r="AV13" i="64"/>
  <c r="AQ13" i="64"/>
  <c r="AP13" i="64"/>
  <c r="AO13" i="64"/>
  <c r="AN13" i="64"/>
  <c r="AM13" i="64"/>
  <c r="AR13" i="64" s="1"/>
  <c r="AC13" i="64"/>
  <c r="AE13" i="64" s="1"/>
  <c r="AF13" i="64" s="1"/>
  <c r="Z13" i="64"/>
  <c r="X13" i="64"/>
  <c r="W13" i="64"/>
  <c r="Y13" i="64" s="1"/>
  <c r="L13" i="64"/>
  <c r="K13" i="64"/>
  <c r="J13" i="64"/>
  <c r="I13" i="64"/>
  <c r="M13" i="64" s="1"/>
  <c r="A13" i="64"/>
  <c r="CC12" i="64"/>
  <c r="CA12" i="64"/>
  <c r="BS12" i="64"/>
  <c r="BF12" i="64"/>
  <c r="BE12" i="64"/>
  <c r="BC12" i="64"/>
  <c r="BB12" i="64"/>
  <c r="BA12" i="64"/>
  <c r="AZ12" i="64"/>
  <c r="AV12" i="64"/>
  <c r="AQ12" i="64"/>
  <c r="AP12" i="64"/>
  <c r="AO12" i="64"/>
  <c r="AN12" i="64"/>
  <c r="AM12" i="64"/>
  <c r="AR12" i="64" s="1"/>
  <c r="AC12" i="64"/>
  <c r="AE12" i="64" s="1"/>
  <c r="AF12" i="64" s="1"/>
  <c r="Z12" i="64"/>
  <c r="X12" i="64"/>
  <c r="W12" i="64"/>
  <c r="Y12" i="64" s="1"/>
  <c r="L12" i="64"/>
  <c r="K12" i="64"/>
  <c r="J12" i="64"/>
  <c r="I12" i="64"/>
  <c r="M12" i="64" s="1"/>
  <c r="A12" i="64"/>
  <c r="CC11" i="64"/>
  <c r="CA11" i="64"/>
  <c r="BS11" i="64"/>
  <c r="BF11" i="64"/>
  <c r="BE11" i="64"/>
  <c r="BC11" i="64"/>
  <c r="BB11" i="64"/>
  <c r="BA11" i="64"/>
  <c r="AZ11" i="64"/>
  <c r="AV11" i="64"/>
  <c r="AQ11" i="64"/>
  <c r="AP11" i="64"/>
  <c r="AO11" i="64"/>
  <c r="AN11" i="64"/>
  <c r="AM11" i="64"/>
  <c r="AR11" i="64" s="1"/>
  <c r="AC11" i="64"/>
  <c r="AE11" i="64" s="1"/>
  <c r="AF11" i="64" s="1"/>
  <c r="Z11" i="64"/>
  <c r="X11" i="64"/>
  <c r="W11" i="64"/>
  <c r="Y11" i="64" s="1"/>
  <c r="L11" i="64"/>
  <c r="K11" i="64"/>
  <c r="J11" i="64"/>
  <c r="I11" i="64"/>
  <c r="M11" i="64" s="1"/>
  <c r="A11" i="64"/>
  <c r="CC10" i="64"/>
  <c r="CA10" i="64"/>
  <c r="BS10" i="64"/>
  <c r="BF10" i="64"/>
  <c r="BE10" i="64"/>
  <c r="BC10" i="64"/>
  <c r="BB10" i="64"/>
  <c r="BA10" i="64"/>
  <c r="AZ10" i="64"/>
  <c r="AV10" i="64"/>
  <c r="AQ10" i="64"/>
  <c r="AP10" i="64"/>
  <c r="AO10" i="64"/>
  <c r="AN10" i="64"/>
  <c r="AM10" i="64"/>
  <c r="AR10" i="64" s="1"/>
  <c r="AC10" i="64"/>
  <c r="AE10" i="64" s="1"/>
  <c r="AF10" i="64" s="1"/>
  <c r="Z10" i="64"/>
  <c r="X10" i="64"/>
  <c r="W10" i="64"/>
  <c r="Y10" i="64" s="1"/>
  <c r="L10" i="64"/>
  <c r="K10" i="64"/>
  <c r="J10" i="64"/>
  <c r="I10" i="64"/>
  <c r="M10" i="64" s="1"/>
  <c r="A10" i="64"/>
  <c r="CC9" i="64"/>
  <c r="CA9" i="64"/>
  <c r="BS9" i="64"/>
  <c r="BF9" i="64"/>
  <c r="BE9" i="64"/>
  <c r="BC9" i="64"/>
  <c r="BB9" i="64"/>
  <c r="BA9" i="64"/>
  <c r="AZ9" i="64"/>
  <c r="AV9" i="64"/>
  <c r="AQ9" i="64"/>
  <c r="AP9" i="64"/>
  <c r="AO9" i="64"/>
  <c r="AN9" i="64"/>
  <c r="AM9" i="64"/>
  <c r="AR9" i="64" s="1"/>
  <c r="AC9" i="64"/>
  <c r="AE9" i="64" s="1"/>
  <c r="AF9" i="64" s="1"/>
  <c r="Z9" i="64"/>
  <c r="X9" i="64"/>
  <c r="W9" i="64"/>
  <c r="Y9" i="64" s="1"/>
  <c r="L9" i="64"/>
  <c r="K9" i="64"/>
  <c r="J9" i="64"/>
  <c r="I9" i="64"/>
  <c r="M9" i="64" s="1"/>
  <c r="A9" i="64"/>
  <c r="CC8" i="64"/>
  <c r="CA8" i="64"/>
  <c r="BS8" i="64"/>
  <c r="BF8" i="64"/>
  <c r="BE8" i="64"/>
  <c r="BC8" i="64"/>
  <c r="BB8" i="64"/>
  <c r="BA8" i="64"/>
  <c r="AZ8" i="64"/>
  <c r="AV8" i="64"/>
  <c r="AQ8" i="64"/>
  <c r="AP8" i="64"/>
  <c r="AO8" i="64"/>
  <c r="AN8" i="64"/>
  <c r="AM8" i="64"/>
  <c r="AR8" i="64" s="1"/>
  <c r="AC8" i="64"/>
  <c r="AE8" i="64" s="1"/>
  <c r="AF8" i="64" s="1"/>
  <c r="Z8" i="64"/>
  <c r="X8" i="64"/>
  <c r="W8" i="64"/>
  <c r="Y8" i="64" s="1"/>
  <c r="L8" i="64"/>
  <c r="K8" i="64"/>
  <c r="J8" i="64"/>
  <c r="I8" i="64"/>
  <c r="M8" i="64" s="1"/>
  <c r="A8" i="64"/>
  <c r="CC7" i="64"/>
  <c r="CA7" i="64"/>
  <c r="BS7" i="64"/>
  <c r="BF7" i="64"/>
  <c r="BE7" i="64"/>
  <c r="BC7" i="64"/>
  <c r="BB7" i="64"/>
  <c r="BA7" i="64"/>
  <c r="AZ7" i="64"/>
  <c r="AV7" i="64"/>
  <c r="AQ7" i="64"/>
  <c r="AP7" i="64"/>
  <c r="AO7" i="64"/>
  <c r="AN7" i="64"/>
  <c r="AM7" i="64"/>
  <c r="AR7" i="64" s="1"/>
  <c r="AC7" i="64"/>
  <c r="AE7" i="64" s="1"/>
  <c r="AF7" i="64" s="1"/>
  <c r="Z7" i="64"/>
  <c r="X7" i="64"/>
  <c r="W7" i="64"/>
  <c r="Y7" i="64" s="1"/>
  <c r="L7" i="64"/>
  <c r="K7" i="64"/>
  <c r="J7" i="64"/>
  <c r="I7" i="64"/>
  <c r="M7" i="64" s="1"/>
  <c r="A7" i="64"/>
  <c r="CC6" i="64"/>
  <c r="CA6" i="64"/>
  <c r="BS6" i="64"/>
  <c r="BF6" i="64"/>
  <c r="BE6" i="64"/>
  <c r="BC6" i="64"/>
  <c r="BB6" i="64"/>
  <c r="BA6" i="64"/>
  <c r="AZ6" i="64"/>
  <c r="AV6" i="64"/>
  <c r="AQ6" i="64"/>
  <c r="AP6" i="64"/>
  <c r="AO6" i="64"/>
  <c r="AN6" i="64"/>
  <c r="AM6" i="64"/>
  <c r="AR6" i="64" s="1"/>
  <c r="AC6" i="64"/>
  <c r="AE6" i="64" s="1"/>
  <c r="AF6" i="64" s="1"/>
  <c r="Z6" i="64"/>
  <c r="X6" i="64"/>
  <c r="W6" i="64"/>
  <c r="Y6" i="64" s="1"/>
  <c r="L6" i="64"/>
  <c r="K6" i="64"/>
  <c r="J6" i="64"/>
  <c r="I6" i="64"/>
  <c r="M6" i="64" s="1"/>
  <c r="A6" i="64"/>
  <c r="CC5" i="64"/>
  <c r="CA5" i="64"/>
  <c r="BS5" i="64"/>
  <c r="BF5" i="64"/>
  <c r="BE5" i="64"/>
  <c r="BC5" i="64"/>
  <c r="BB5" i="64"/>
  <c r="BA5" i="64"/>
  <c r="AZ5" i="64"/>
  <c r="AV5" i="64"/>
  <c r="AQ5" i="64"/>
  <c r="AP5" i="64"/>
  <c r="AO5" i="64"/>
  <c r="AN5" i="64"/>
  <c r="AM5" i="64"/>
  <c r="AR5" i="64" s="1"/>
  <c r="AC5" i="64"/>
  <c r="AE5" i="64" s="1"/>
  <c r="AF5" i="64" s="1"/>
  <c r="Z5" i="64"/>
  <c r="X5" i="64"/>
  <c r="W5" i="64"/>
  <c r="Y5" i="64" s="1"/>
  <c r="L5" i="64"/>
  <c r="K5" i="64"/>
  <c r="J5" i="64"/>
  <c r="I5" i="64"/>
  <c r="M5" i="64" s="1"/>
  <c r="A5" i="64"/>
  <c r="CC32" i="65"/>
  <c r="CA32" i="65"/>
  <c r="BS32" i="65"/>
  <c r="BF32" i="65"/>
  <c r="BE32" i="65"/>
  <c r="BC32" i="65"/>
  <c r="BB32" i="65"/>
  <c r="BA32" i="65"/>
  <c r="AZ32" i="65"/>
  <c r="AV32" i="65"/>
  <c r="AQ32" i="65"/>
  <c r="AP32" i="65"/>
  <c r="AO32" i="65"/>
  <c r="AN32" i="65"/>
  <c r="AR32" i="65" s="1"/>
  <c r="AM32" i="65"/>
  <c r="Z32" i="65"/>
  <c r="AC32" i="65" s="1"/>
  <c r="AE32" i="65" s="1"/>
  <c r="AF32" i="65" s="1"/>
  <c r="X32" i="65"/>
  <c r="W32" i="65"/>
  <c r="L32" i="65"/>
  <c r="K32" i="65"/>
  <c r="J32" i="65"/>
  <c r="I32" i="65"/>
  <c r="M32" i="65" s="1"/>
  <c r="A32" i="65"/>
  <c r="CC31" i="65"/>
  <c r="CA31" i="65"/>
  <c r="BS31" i="65"/>
  <c r="BF31" i="65"/>
  <c r="BE31" i="65"/>
  <c r="BC31" i="65"/>
  <c r="BB31" i="65"/>
  <c r="BA31" i="65"/>
  <c r="AZ31" i="65"/>
  <c r="AV31" i="65"/>
  <c r="AQ31" i="65"/>
  <c r="AP31" i="65"/>
  <c r="AO31" i="65"/>
  <c r="AN31" i="65"/>
  <c r="AM31" i="65"/>
  <c r="AR31" i="65" s="1"/>
  <c r="AC31" i="65"/>
  <c r="AE31" i="65" s="1"/>
  <c r="AF31" i="65" s="1"/>
  <c r="Z31" i="65"/>
  <c r="X31" i="65"/>
  <c r="W31" i="65"/>
  <c r="Y31" i="65" s="1"/>
  <c r="L31" i="65"/>
  <c r="K31" i="65"/>
  <c r="J31" i="65"/>
  <c r="I31" i="65"/>
  <c r="M31" i="65" s="1"/>
  <c r="A31" i="65"/>
  <c r="CC30" i="65"/>
  <c r="CA30" i="65"/>
  <c r="BS30" i="65"/>
  <c r="BF30" i="65"/>
  <c r="BE30" i="65"/>
  <c r="BC30" i="65"/>
  <c r="BB30" i="65"/>
  <c r="BA30" i="65"/>
  <c r="AZ30" i="65"/>
  <c r="AV30" i="65"/>
  <c r="AQ30" i="65"/>
  <c r="AP30" i="65"/>
  <c r="AO30" i="65"/>
  <c r="AN30" i="65"/>
  <c r="AM30" i="65"/>
  <c r="AR30" i="65" s="1"/>
  <c r="AC30" i="65"/>
  <c r="AE30" i="65" s="1"/>
  <c r="AF30" i="65" s="1"/>
  <c r="Z30" i="65"/>
  <c r="X30" i="65"/>
  <c r="W30" i="65"/>
  <c r="Y30" i="65" s="1"/>
  <c r="L30" i="65"/>
  <c r="K30" i="65"/>
  <c r="J30" i="65"/>
  <c r="I30" i="65"/>
  <c r="M30" i="65" s="1"/>
  <c r="A30" i="65"/>
  <c r="CC29" i="65"/>
  <c r="CA29" i="65"/>
  <c r="BS29" i="65"/>
  <c r="BF29" i="65"/>
  <c r="BE29" i="65"/>
  <c r="BC29" i="65"/>
  <c r="BB29" i="65"/>
  <c r="BA29" i="65"/>
  <c r="AZ29" i="65"/>
  <c r="AV29" i="65"/>
  <c r="AQ29" i="65"/>
  <c r="AP29" i="65"/>
  <c r="AO29" i="65"/>
  <c r="AN29" i="65"/>
  <c r="AM29" i="65"/>
  <c r="AR29" i="65" s="1"/>
  <c r="AC29" i="65"/>
  <c r="AE29" i="65" s="1"/>
  <c r="AF29" i="65" s="1"/>
  <c r="Z29" i="65"/>
  <c r="X29" i="65"/>
  <c r="W29" i="65"/>
  <c r="Y29" i="65" s="1"/>
  <c r="L29" i="65"/>
  <c r="K29" i="65"/>
  <c r="J29" i="65"/>
  <c r="I29" i="65"/>
  <c r="M29" i="65" s="1"/>
  <c r="A29" i="65"/>
  <c r="CC28" i="65"/>
  <c r="CA28" i="65"/>
  <c r="BS28" i="65"/>
  <c r="BF28" i="65"/>
  <c r="BE28" i="65"/>
  <c r="BC28" i="65"/>
  <c r="BB28" i="65"/>
  <c r="BA28" i="65"/>
  <c r="AZ28" i="65"/>
  <c r="AV28" i="65"/>
  <c r="AQ28" i="65"/>
  <c r="AP28" i="65"/>
  <c r="AO28" i="65"/>
  <c r="AN28" i="65"/>
  <c r="AM28" i="65"/>
  <c r="AR28" i="65" s="1"/>
  <c r="AC28" i="65"/>
  <c r="AE28" i="65" s="1"/>
  <c r="AF28" i="65" s="1"/>
  <c r="Z28" i="65"/>
  <c r="X28" i="65"/>
  <c r="W28" i="65"/>
  <c r="Y28" i="65" s="1"/>
  <c r="L28" i="65"/>
  <c r="K28" i="65"/>
  <c r="J28" i="65"/>
  <c r="I28" i="65"/>
  <c r="M28" i="65" s="1"/>
  <c r="A28" i="65"/>
  <c r="CC27" i="65"/>
  <c r="CA27" i="65"/>
  <c r="BS27" i="65"/>
  <c r="BF27" i="65"/>
  <c r="BE27" i="65"/>
  <c r="BC27" i="65"/>
  <c r="BB27" i="65"/>
  <c r="BA27" i="65"/>
  <c r="AZ27" i="65"/>
  <c r="AV27" i="65"/>
  <c r="AQ27" i="65"/>
  <c r="AP27" i="65"/>
  <c r="AO27" i="65"/>
  <c r="AN27" i="65"/>
  <c r="AM27" i="65"/>
  <c r="AR27" i="65" s="1"/>
  <c r="AC27" i="65"/>
  <c r="AE27" i="65" s="1"/>
  <c r="AF27" i="65" s="1"/>
  <c r="Z27" i="65"/>
  <c r="X27" i="65"/>
  <c r="W27" i="65"/>
  <c r="Y27" i="65" s="1"/>
  <c r="L27" i="65"/>
  <c r="K27" i="65"/>
  <c r="J27" i="65"/>
  <c r="I27" i="65"/>
  <c r="A27" i="65"/>
  <c r="CC26" i="65"/>
  <c r="CA26" i="65"/>
  <c r="BS26" i="65"/>
  <c r="BF26" i="65"/>
  <c r="BE26" i="65"/>
  <c r="BC26" i="65"/>
  <c r="BB26" i="65"/>
  <c r="BA26" i="65"/>
  <c r="AZ26" i="65"/>
  <c r="AV26" i="65"/>
  <c r="AQ26" i="65"/>
  <c r="AP26" i="65"/>
  <c r="AO26" i="65"/>
  <c r="AN26" i="65"/>
  <c r="AR26" i="65" s="1"/>
  <c r="AM26" i="65"/>
  <c r="Z26" i="65"/>
  <c r="AC26" i="65" s="1"/>
  <c r="AE26" i="65" s="1"/>
  <c r="AF26" i="65" s="1"/>
  <c r="X26" i="65"/>
  <c r="W26" i="65"/>
  <c r="L26" i="65"/>
  <c r="K26" i="65"/>
  <c r="J26" i="65"/>
  <c r="I26" i="65"/>
  <c r="M26" i="65" s="1"/>
  <c r="A26" i="65"/>
  <c r="CC25" i="65"/>
  <c r="CA25" i="65"/>
  <c r="BS25" i="65"/>
  <c r="BF25" i="65"/>
  <c r="BE25" i="65"/>
  <c r="BC25" i="65"/>
  <c r="BB25" i="65"/>
  <c r="BA25" i="65"/>
  <c r="AZ25" i="65"/>
  <c r="AV25" i="65"/>
  <c r="AQ25" i="65"/>
  <c r="AP25" i="65"/>
  <c r="AO25" i="65"/>
  <c r="AN25" i="65"/>
  <c r="AR25" i="65" s="1"/>
  <c r="AM25" i="65"/>
  <c r="Z25" i="65"/>
  <c r="AC25" i="65" s="1"/>
  <c r="AE25" i="65" s="1"/>
  <c r="AF25" i="65" s="1"/>
  <c r="X25" i="65"/>
  <c r="W25" i="65"/>
  <c r="L25" i="65"/>
  <c r="K25" i="65"/>
  <c r="J25" i="65"/>
  <c r="I25" i="65"/>
  <c r="M25" i="65" s="1"/>
  <c r="A25" i="65"/>
  <c r="CC24" i="65"/>
  <c r="CA24" i="65"/>
  <c r="BS24" i="65"/>
  <c r="BF24" i="65"/>
  <c r="BE24" i="65"/>
  <c r="BC24" i="65"/>
  <c r="BB24" i="65"/>
  <c r="BA24" i="65"/>
  <c r="AZ24" i="65"/>
  <c r="AV24" i="65"/>
  <c r="AQ24" i="65"/>
  <c r="AP24" i="65"/>
  <c r="AO24" i="65"/>
  <c r="AN24" i="65"/>
  <c r="AR24" i="65" s="1"/>
  <c r="AM24" i="65"/>
  <c r="Z24" i="65"/>
  <c r="AC24" i="65" s="1"/>
  <c r="AE24" i="65" s="1"/>
  <c r="AF24" i="65" s="1"/>
  <c r="X24" i="65"/>
  <c r="W24" i="65"/>
  <c r="L24" i="65"/>
  <c r="K24" i="65"/>
  <c r="J24" i="65"/>
  <c r="I24" i="65"/>
  <c r="M24" i="65" s="1"/>
  <c r="A24" i="65"/>
  <c r="CC23" i="65"/>
  <c r="CA23" i="65"/>
  <c r="BS23" i="65"/>
  <c r="BF23" i="65"/>
  <c r="BE23" i="65"/>
  <c r="BC23" i="65"/>
  <c r="BB23" i="65"/>
  <c r="BA23" i="65"/>
  <c r="AZ23" i="65"/>
  <c r="AV23" i="65"/>
  <c r="AQ23" i="65"/>
  <c r="AP23" i="65"/>
  <c r="AO23" i="65"/>
  <c r="AN23" i="65"/>
  <c r="AR23" i="65" s="1"/>
  <c r="AM23" i="65"/>
  <c r="Z23" i="65"/>
  <c r="AC23" i="65" s="1"/>
  <c r="AE23" i="65" s="1"/>
  <c r="AF23" i="65" s="1"/>
  <c r="X23" i="65"/>
  <c r="W23" i="65"/>
  <c r="L23" i="65"/>
  <c r="K23" i="65"/>
  <c r="J23" i="65"/>
  <c r="I23" i="65"/>
  <c r="M23" i="65" s="1"/>
  <c r="A23" i="65"/>
  <c r="CC22" i="65"/>
  <c r="CA22" i="65"/>
  <c r="BS22" i="65"/>
  <c r="BF22" i="65"/>
  <c r="BE22" i="65"/>
  <c r="BC22" i="65"/>
  <c r="BB22" i="65"/>
  <c r="BA22" i="65"/>
  <c r="AZ22" i="65"/>
  <c r="AV22" i="65"/>
  <c r="AQ22" i="65"/>
  <c r="AP22" i="65"/>
  <c r="AO22" i="65"/>
  <c r="AN22" i="65"/>
  <c r="AR22" i="65" s="1"/>
  <c r="AM22" i="65"/>
  <c r="Z22" i="65"/>
  <c r="AC22" i="65" s="1"/>
  <c r="AE22" i="65" s="1"/>
  <c r="AF22" i="65" s="1"/>
  <c r="X22" i="65"/>
  <c r="W22" i="65"/>
  <c r="L22" i="65"/>
  <c r="K22" i="65"/>
  <c r="J22" i="65"/>
  <c r="I22" i="65"/>
  <c r="M22" i="65" s="1"/>
  <c r="A22" i="65"/>
  <c r="CC21" i="65"/>
  <c r="CA21" i="65"/>
  <c r="BS21" i="65"/>
  <c r="BF21" i="65"/>
  <c r="BE21" i="65"/>
  <c r="BC21" i="65"/>
  <c r="BB21" i="65"/>
  <c r="BA21" i="65"/>
  <c r="AZ21" i="65"/>
  <c r="AV21" i="65"/>
  <c r="AQ21" i="65"/>
  <c r="AP21" i="65"/>
  <c r="AO21" i="65"/>
  <c r="AN21" i="65"/>
  <c r="AR21" i="65" s="1"/>
  <c r="AM21" i="65"/>
  <c r="Z21" i="65"/>
  <c r="X21" i="65"/>
  <c r="W21" i="65"/>
  <c r="L21" i="65"/>
  <c r="K21" i="65"/>
  <c r="J21" i="65"/>
  <c r="I21" i="65"/>
  <c r="M21" i="65" s="1"/>
  <c r="A21" i="65"/>
  <c r="CC20" i="65"/>
  <c r="CA20" i="65"/>
  <c r="BS20" i="65"/>
  <c r="BF20" i="65"/>
  <c r="BE20" i="65"/>
  <c r="BC20" i="65"/>
  <c r="BB20" i="65"/>
  <c r="BA20" i="65"/>
  <c r="AZ20" i="65"/>
  <c r="AV20" i="65"/>
  <c r="AQ20" i="65"/>
  <c r="AP20" i="65"/>
  <c r="AO20" i="65"/>
  <c r="AN20" i="65"/>
  <c r="AR20" i="65" s="1"/>
  <c r="AM20" i="65"/>
  <c r="Z20" i="65"/>
  <c r="X20" i="65"/>
  <c r="W20" i="65"/>
  <c r="L20" i="65"/>
  <c r="K20" i="65"/>
  <c r="J20" i="65"/>
  <c r="I20" i="65"/>
  <c r="M20" i="65" s="1"/>
  <c r="A20" i="65"/>
  <c r="CC19" i="65"/>
  <c r="CA19" i="65"/>
  <c r="BS19" i="65"/>
  <c r="BF19" i="65"/>
  <c r="BE19" i="65"/>
  <c r="BC19" i="65"/>
  <c r="BB19" i="65"/>
  <c r="BA19" i="65"/>
  <c r="AZ19" i="65"/>
  <c r="AV19" i="65"/>
  <c r="AQ19" i="65"/>
  <c r="AP19" i="65"/>
  <c r="AO19" i="65"/>
  <c r="AN19" i="65"/>
  <c r="AM19" i="65"/>
  <c r="AR19" i="65" s="1"/>
  <c r="Z19" i="65"/>
  <c r="AC19" i="65" s="1"/>
  <c r="AE19" i="65" s="1"/>
  <c r="AF19" i="65" s="1"/>
  <c r="X19" i="65"/>
  <c r="Y19" i="65" s="1"/>
  <c r="W19" i="65"/>
  <c r="L19" i="65"/>
  <c r="K19" i="65"/>
  <c r="J19" i="65"/>
  <c r="I19" i="65"/>
  <c r="M19" i="65" s="1"/>
  <c r="A19" i="65"/>
  <c r="CC18" i="65"/>
  <c r="CA18" i="65"/>
  <c r="BS18" i="65"/>
  <c r="BF18" i="65"/>
  <c r="BE18" i="65"/>
  <c r="BC18" i="65"/>
  <c r="BB18" i="65"/>
  <c r="BA18" i="65"/>
  <c r="AZ18" i="65"/>
  <c r="AV18" i="65"/>
  <c r="AQ18" i="65"/>
  <c r="AP18" i="65"/>
  <c r="AO18" i="65"/>
  <c r="AN18" i="65"/>
  <c r="AM18" i="65"/>
  <c r="AR18" i="65" s="1"/>
  <c r="Z18" i="65"/>
  <c r="AC18" i="65" s="1"/>
  <c r="AE18" i="65" s="1"/>
  <c r="AF18" i="65" s="1"/>
  <c r="X18" i="65"/>
  <c r="Y18" i="65" s="1"/>
  <c r="W18" i="65"/>
  <c r="L18" i="65"/>
  <c r="K18" i="65"/>
  <c r="J18" i="65"/>
  <c r="I18" i="65"/>
  <c r="M18" i="65" s="1"/>
  <c r="A18" i="65"/>
  <c r="CC17" i="65"/>
  <c r="CA17" i="65"/>
  <c r="BS17" i="65"/>
  <c r="BF17" i="65"/>
  <c r="BE17" i="65"/>
  <c r="BC17" i="65"/>
  <c r="BB17" i="65"/>
  <c r="BA17" i="65"/>
  <c r="AZ17" i="65"/>
  <c r="AV17" i="65"/>
  <c r="AQ17" i="65"/>
  <c r="AP17" i="65"/>
  <c r="AO17" i="65"/>
  <c r="AN17" i="65"/>
  <c r="AM17" i="65"/>
  <c r="AR17" i="65" s="1"/>
  <c r="Z17" i="65"/>
  <c r="AC17" i="65" s="1"/>
  <c r="AE17" i="65" s="1"/>
  <c r="AF17" i="65" s="1"/>
  <c r="X17" i="65"/>
  <c r="Y17" i="65" s="1"/>
  <c r="W17" i="65"/>
  <c r="L17" i="65"/>
  <c r="K17" i="65"/>
  <c r="J17" i="65"/>
  <c r="I17" i="65"/>
  <c r="M17" i="65" s="1"/>
  <c r="A17" i="65"/>
  <c r="CC16" i="65"/>
  <c r="CA16" i="65"/>
  <c r="BS16" i="65"/>
  <c r="BF16" i="65"/>
  <c r="BE16" i="65"/>
  <c r="BC16" i="65"/>
  <c r="BB16" i="65"/>
  <c r="BA16" i="65"/>
  <c r="AZ16" i="65"/>
  <c r="AV16" i="65"/>
  <c r="AQ16" i="65"/>
  <c r="AP16" i="65"/>
  <c r="AO16" i="65"/>
  <c r="AN16" i="65"/>
  <c r="AM16" i="65"/>
  <c r="AR16" i="65" s="1"/>
  <c r="Z16" i="65"/>
  <c r="AC16" i="65" s="1"/>
  <c r="AE16" i="65" s="1"/>
  <c r="AF16" i="65" s="1"/>
  <c r="X16" i="65"/>
  <c r="Y16" i="65" s="1"/>
  <c r="W16" i="65"/>
  <c r="L16" i="65"/>
  <c r="K16" i="65"/>
  <c r="J16" i="65"/>
  <c r="I16" i="65"/>
  <c r="M16" i="65" s="1"/>
  <c r="A16" i="65"/>
  <c r="CC15" i="65"/>
  <c r="CA15" i="65"/>
  <c r="BS15" i="65"/>
  <c r="BF15" i="65"/>
  <c r="BE15" i="65"/>
  <c r="BC15" i="65"/>
  <c r="BB15" i="65"/>
  <c r="BA15" i="65"/>
  <c r="AZ15" i="65"/>
  <c r="AV15" i="65"/>
  <c r="AQ15" i="65"/>
  <c r="AP15" i="65"/>
  <c r="AO15" i="65"/>
  <c r="AN15" i="65"/>
  <c r="AM15" i="65"/>
  <c r="AR15" i="65" s="1"/>
  <c r="Z15" i="65"/>
  <c r="AC15" i="65" s="1"/>
  <c r="AE15" i="65" s="1"/>
  <c r="AF15" i="65" s="1"/>
  <c r="X15" i="65"/>
  <c r="Y15" i="65" s="1"/>
  <c r="W15" i="65"/>
  <c r="L15" i="65"/>
  <c r="K15" i="65"/>
  <c r="J15" i="65"/>
  <c r="I15" i="65"/>
  <c r="M15" i="65" s="1"/>
  <c r="A15" i="65"/>
  <c r="CC14" i="65"/>
  <c r="CA14" i="65"/>
  <c r="BS14" i="65"/>
  <c r="BF14" i="65"/>
  <c r="BE14" i="65"/>
  <c r="BC14" i="65"/>
  <c r="BB14" i="65"/>
  <c r="BA14" i="65"/>
  <c r="AZ14" i="65"/>
  <c r="AV14" i="65"/>
  <c r="AQ14" i="65"/>
  <c r="AP14" i="65"/>
  <c r="AO14" i="65"/>
  <c r="AN14" i="65"/>
  <c r="AM14" i="65"/>
  <c r="AR14" i="65" s="1"/>
  <c r="Z14" i="65"/>
  <c r="AC14" i="65" s="1"/>
  <c r="AE14" i="65" s="1"/>
  <c r="AF14" i="65" s="1"/>
  <c r="X14" i="65"/>
  <c r="W14" i="65"/>
  <c r="L14" i="65"/>
  <c r="K14" i="65"/>
  <c r="J14" i="65"/>
  <c r="I14" i="65"/>
  <c r="M14" i="65" s="1"/>
  <c r="A14" i="65"/>
  <c r="CC13" i="65"/>
  <c r="CA13" i="65"/>
  <c r="BS13" i="65"/>
  <c r="BF13" i="65"/>
  <c r="BE13" i="65"/>
  <c r="BC13" i="65"/>
  <c r="BB13" i="65"/>
  <c r="BA13" i="65"/>
  <c r="AZ13" i="65"/>
  <c r="AV13" i="65"/>
  <c r="AQ13" i="65"/>
  <c r="AP13" i="65"/>
  <c r="AO13" i="65"/>
  <c r="AN13" i="65"/>
  <c r="AM13" i="65"/>
  <c r="AR13" i="65" s="1"/>
  <c r="AC13" i="65"/>
  <c r="AE13" i="65" s="1"/>
  <c r="AF13" i="65" s="1"/>
  <c r="Z13" i="65"/>
  <c r="X13" i="65"/>
  <c r="W13" i="65"/>
  <c r="Y13" i="65" s="1"/>
  <c r="L13" i="65"/>
  <c r="K13" i="65"/>
  <c r="J13" i="65"/>
  <c r="I13" i="65"/>
  <c r="M13" i="65" s="1"/>
  <c r="A13" i="65"/>
  <c r="CC12" i="65"/>
  <c r="CA12" i="65"/>
  <c r="BS12" i="65"/>
  <c r="BF12" i="65"/>
  <c r="BE12" i="65"/>
  <c r="BC12" i="65"/>
  <c r="BB12" i="65"/>
  <c r="BA12" i="65"/>
  <c r="AZ12" i="65"/>
  <c r="AV12" i="65"/>
  <c r="AQ12" i="65"/>
  <c r="AP12" i="65"/>
  <c r="AO12" i="65"/>
  <c r="AN12" i="65"/>
  <c r="AM12" i="65"/>
  <c r="AR12" i="65" s="1"/>
  <c r="AC12" i="65"/>
  <c r="AE12" i="65" s="1"/>
  <c r="AF12" i="65" s="1"/>
  <c r="Z12" i="65"/>
  <c r="X12" i="65"/>
  <c r="W12" i="65"/>
  <c r="Y12" i="65" s="1"/>
  <c r="L12" i="65"/>
  <c r="K12" i="65"/>
  <c r="J12" i="65"/>
  <c r="I12" i="65"/>
  <c r="M12" i="65" s="1"/>
  <c r="A12" i="65"/>
  <c r="CC11" i="65"/>
  <c r="CA11" i="65"/>
  <c r="BS11" i="65"/>
  <c r="BF11" i="65"/>
  <c r="BE11" i="65"/>
  <c r="BC11" i="65"/>
  <c r="BB11" i="65"/>
  <c r="BA11" i="65"/>
  <c r="AZ11" i="65"/>
  <c r="AV11" i="65"/>
  <c r="AQ11" i="65"/>
  <c r="AP11" i="65"/>
  <c r="AO11" i="65"/>
  <c r="AN11" i="65"/>
  <c r="AM11" i="65"/>
  <c r="AR11" i="65" s="1"/>
  <c r="AC11" i="65"/>
  <c r="AE11" i="65" s="1"/>
  <c r="AF11" i="65" s="1"/>
  <c r="Z11" i="65"/>
  <c r="X11" i="65"/>
  <c r="Y11" i="65" s="1"/>
  <c r="W11" i="65"/>
  <c r="L11" i="65"/>
  <c r="K11" i="65"/>
  <c r="J11" i="65"/>
  <c r="I11" i="65"/>
  <c r="M11" i="65" s="1"/>
  <c r="A11" i="65"/>
  <c r="CC10" i="65"/>
  <c r="CA10" i="65"/>
  <c r="BS10" i="65"/>
  <c r="BF10" i="65"/>
  <c r="BE10" i="65"/>
  <c r="BC10" i="65"/>
  <c r="BB10" i="65"/>
  <c r="BA10" i="65"/>
  <c r="AZ10" i="65"/>
  <c r="AV10" i="65"/>
  <c r="AQ10" i="65"/>
  <c r="AP10" i="65"/>
  <c r="AO10" i="65"/>
  <c r="AN10" i="65"/>
  <c r="AM10" i="65"/>
  <c r="AR10" i="65" s="1"/>
  <c r="AC10" i="65"/>
  <c r="AE10" i="65" s="1"/>
  <c r="AF10" i="65" s="1"/>
  <c r="Z10" i="65"/>
  <c r="X10" i="65"/>
  <c r="W10" i="65"/>
  <c r="Y10" i="65" s="1"/>
  <c r="L10" i="65"/>
  <c r="K10" i="65"/>
  <c r="J10" i="65"/>
  <c r="I10" i="65"/>
  <c r="M10" i="65" s="1"/>
  <c r="A10" i="65"/>
  <c r="CC9" i="65"/>
  <c r="CA9" i="65"/>
  <c r="BS9" i="65"/>
  <c r="BF9" i="65"/>
  <c r="BE9" i="65"/>
  <c r="BC9" i="65"/>
  <c r="BB9" i="65"/>
  <c r="BA9" i="65"/>
  <c r="AZ9" i="65"/>
  <c r="AV9" i="65"/>
  <c r="AQ9" i="65"/>
  <c r="AP9" i="65"/>
  <c r="AO9" i="65"/>
  <c r="AN9" i="65"/>
  <c r="AM9" i="65"/>
  <c r="AR9" i="65" s="1"/>
  <c r="AC9" i="65"/>
  <c r="AE9" i="65" s="1"/>
  <c r="AF9" i="65" s="1"/>
  <c r="Z9" i="65"/>
  <c r="X9" i="65"/>
  <c r="W9" i="65"/>
  <c r="Y9" i="65" s="1"/>
  <c r="L9" i="65"/>
  <c r="K9" i="65"/>
  <c r="J9" i="65"/>
  <c r="I9" i="65"/>
  <c r="M9" i="65" s="1"/>
  <c r="A9" i="65"/>
  <c r="CC8" i="65"/>
  <c r="CA8" i="65"/>
  <c r="BS8" i="65"/>
  <c r="BF8" i="65"/>
  <c r="BE8" i="65"/>
  <c r="BC8" i="65"/>
  <c r="BB8" i="65"/>
  <c r="BA8" i="65"/>
  <c r="AZ8" i="65"/>
  <c r="AV8" i="65"/>
  <c r="AQ8" i="65"/>
  <c r="AP8" i="65"/>
  <c r="AO8" i="65"/>
  <c r="AN8" i="65"/>
  <c r="AR8" i="65" s="1"/>
  <c r="AM8" i="65"/>
  <c r="Z8" i="65"/>
  <c r="AC8" i="65" s="1"/>
  <c r="AE8" i="65" s="1"/>
  <c r="AF8" i="65" s="1"/>
  <c r="X8" i="65"/>
  <c r="W8" i="65"/>
  <c r="L8" i="65"/>
  <c r="K8" i="65"/>
  <c r="J8" i="65"/>
  <c r="I8" i="65"/>
  <c r="M8" i="65" s="1"/>
  <c r="A8" i="65"/>
  <c r="CC7" i="65"/>
  <c r="CA7" i="65"/>
  <c r="BS7" i="65"/>
  <c r="BF7" i="65"/>
  <c r="BE7" i="65"/>
  <c r="BC7" i="65"/>
  <c r="BB7" i="65"/>
  <c r="BA7" i="65"/>
  <c r="AZ7" i="65"/>
  <c r="AV7" i="65"/>
  <c r="AQ7" i="65"/>
  <c r="AP7" i="65"/>
  <c r="AO7" i="65"/>
  <c r="AN7" i="65"/>
  <c r="AR7" i="65" s="1"/>
  <c r="AM7" i="65"/>
  <c r="Z7" i="65"/>
  <c r="AC7" i="65" s="1"/>
  <c r="AE7" i="65" s="1"/>
  <c r="AF7" i="65" s="1"/>
  <c r="X7" i="65"/>
  <c r="W7" i="65"/>
  <c r="L7" i="65"/>
  <c r="K7" i="65"/>
  <c r="J7" i="65"/>
  <c r="I7" i="65"/>
  <c r="M7" i="65" s="1"/>
  <c r="A7" i="65"/>
  <c r="CC6" i="65"/>
  <c r="CA6" i="65"/>
  <c r="BS6" i="65"/>
  <c r="BF6" i="65"/>
  <c r="BE6" i="65"/>
  <c r="BC6" i="65"/>
  <c r="BB6" i="65"/>
  <c r="BA6" i="65"/>
  <c r="AZ6" i="65"/>
  <c r="AV6" i="65"/>
  <c r="AQ6" i="65"/>
  <c r="AP6" i="65"/>
  <c r="AO6" i="65"/>
  <c r="AN6" i="65"/>
  <c r="AR6" i="65" s="1"/>
  <c r="AM6" i="65"/>
  <c r="Z6" i="65"/>
  <c r="AC6" i="65" s="1"/>
  <c r="AE6" i="65" s="1"/>
  <c r="AF6" i="65" s="1"/>
  <c r="X6" i="65"/>
  <c r="W6" i="65"/>
  <c r="L6" i="65"/>
  <c r="K6" i="65"/>
  <c r="J6" i="65"/>
  <c r="I6" i="65"/>
  <c r="M6" i="65" s="1"/>
  <c r="A6" i="65"/>
  <c r="CC5" i="65"/>
  <c r="CA5" i="65"/>
  <c r="BS5" i="65"/>
  <c r="BF5" i="65"/>
  <c r="BE5" i="65"/>
  <c r="BC5" i="65"/>
  <c r="BB5" i="65"/>
  <c r="BA5" i="65"/>
  <c r="AZ5" i="65"/>
  <c r="AV5" i="65"/>
  <c r="AQ5" i="65"/>
  <c r="AP5" i="65"/>
  <c r="AO5" i="65"/>
  <c r="AN5" i="65"/>
  <c r="AR5" i="65" s="1"/>
  <c r="AM5" i="65"/>
  <c r="Z5" i="65"/>
  <c r="AC5" i="65" s="1"/>
  <c r="AE5" i="65" s="1"/>
  <c r="AF5" i="65" s="1"/>
  <c r="X5" i="65"/>
  <c r="W5" i="65"/>
  <c r="L5" i="65"/>
  <c r="K5" i="65"/>
  <c r="J5" i="65"/>
  <c r="I5" i="65"/>
  <c r="M5" i="65" s="1"/>
  <c r="A5" i="65"/>
  <c r="BJ5" i="64" l="1"/>
  <c r="BK5" i="64" s="1"/>
  <c r="BG5" i="64"/>
  <c r="AG5" i="64"/>
  <c r="BJ6" i="64"/>
  <c r="BK6" i="64" s="1"/>
  <c r="BG6" i="64"/>
  <c r="AG6" i="64"/>
  <c r="BJ7" i="64"/>
  <c r="BK7" i="64" s="1"/>
  <c r="BG7" i="64"/>
  <c r="AG7" i="64"/>
  <c r="BG8" i="64"/>
  <c r="BJ8" i="64"/>
  <c r="BK8" i="64" s="1"/>
  <c r="AG8" i="64"/>
  <c r="BG9" i="64"/>
  <c r="AG9" i="64"/>
  <c r="BJ9" i="64"/>
  <c r="BK9" i="64" s="1"/>
  <c r="BG10" i="64"/>
  <c r="AG10" i="64"/>
  <c r="BJ10" i="64"/>
  <c r="BK10" i="64" s="1"/>
  <c r="BG11" i="64"/>
  <c r="AG11" i="64"/>
  <c r="BJ11" i="64"/>
  <c r="BK11" i="64" s="1"/>
  <c r="BG12" i="64"/>
  <c r="AG12" i="64"/>
  <c r="BJ12" i="64"/>
  <c r="BK12" i="64" s="1"/>
  <c r="BG13" i="64"/>
  <c r="AG13" i="64"/>
  <c r="BJ13" i="64"/>
  <c r="BK13" i="64" s="1"/>
  <c r="BG14" i="64"/>
  <c r="AG14" i="64"/>
  <c r="BJ14" i="64"/>
  <c r="BK14" i="64" s="1"/>
  <c r="BG15" i="64"/>
  <c r="AG15" i="64"/>
  <c r="BJ15" i="64"/>
  <c r="BK15" i="64" s="1"/>
  <c r="BG16" i="64"/>
  <c r="AG16" i="64"/>
  <c r="BJ16" i="64"/>
  <c r="BK16" i="64" s="1"/>
  <c r="BG17" i="64"/>
  <c r="AG17" i="64"/>
  <c r="BJ17" i="64"/>
  <c r="BK17" i="64" s="1"/>
  <c r="BG18" i="64"/>
  <c r="AG18" i="64"/>
  <c r="BJ18" i="64"/>
  <c r="BK18" i="64" s="1"/>
  <c r="BG19" i="64"/>
  <c r="AG19" i="64"/>
  <c r="BJ19" i="64"/>
  <c r="BK19" i="64" s="1"/>
  <c r="BG21" i="64"/>
  <c r="AG21" i="64"/>
  <c r="BJ21" i="64"/>
  <c r="BK21" i="64" s="1"/>
  <c r="BG20" i="64"/>
  <c r="AG20" i="64"/>
  <c r="BJ20" i="64"/>
  <c r="BK20" i="64" s="1"/>
  <c r="M20" i="64"/>
  <c r="BG22" i="64"/>
  <c r="AG22" i="64"/>
  <c r="BJ22" i="64"/>
  <c r="BK22" i="64" s="1"/>
  <c r="BG23" i="64"/>
  <c r="AG23" i="64"/>
  <c r="BJ23" i="64"/>
  <c r="BK23" i="64" s="1"/>
  <c r="BG24" i="64"/>
  <c r="AG24" i="64"/>
  <c r="BJ24" i="64"/>
  <c r="BK24" i="64" s="1"/>
  <c r="BG25" i="64"/>
  <c r="AG25" i="64"/>
  <c r="BJ25" i="64"/>
  <c r="BK25" i="64" s="1"/>
  <c r="BG26" i="64"/>
  <c r="BJ26" i="64"/>
  <c r="BK26" i="64" s="1"/>
  <c r="AG26" i="64"/>
  <c r="BG32" i="64"/>
  <c r="AG32" i="64"/>
  <c r="BJ32" i="64"/>
  <c r="BK32" i="64" s="1"/>
  <c r="BG27" i="64"/>
  <c r="AG27" i="64"/>
  <c r="BJ27" i="64"/>
  <c r="BK27" i="64" s="1"/>
  <c r="BG28" i="64"/>
  <c r="AG28" i="64"/>
  <c r="BJ28" i="64"/>
  <c r="BK28" i="64" s="1"/>
  <c r="BG29" i="64"/>
  <c r="AG29" i="64"/>
  <c r="BJ29" i="64"/>
  <c r="BK29" i="64" s="1"/>
  <c r="BG30" i="64"/>
  <c r="AG30" i="64"/>
  <c r="BJ30" i="64"/>
  <c r="BK30" i="64" s="1"/>
  <c r="BG31" i="64"/>
  <c r="AG31" i="64"/>
  <c r="BJ31" i="64"/>
  <c r="BK31" i="64" s="1"/>
  <c r="Y32" i="64"/>
  <c r="BG6" i="65"/>
  <c r="AG6" i="65"/>
  <c r="BJ6" i="65"/>
  <c r="BK6" i="65" s="1"/>
  <c r="BG8" i="65"/>
  <c r="AG8" i="65"/>
  <c r="BJ8" i="65"/>
  <c r="BK8" i="65" s="1"/>
  <c r="BG5" i="65"/>
  <c r="AG5" i="65"/>
  <c r="BJ5" i="65"/>
  <c r="BK5" i="65" s="1"/>
  <c r="BG7" i="65"/>
  <c r="AG7" i="65"/>
  <c r="BJ7" i="65"/>
  <c r="BK7" i="65" s="1"/>
  <c r="Y5" i="65"/>
  <c r="Y6" i="65"/>
  <c r="Y7" i="65"/>
  <c r="Y8" i="65"/>
  <c r="BG9" i="65"/>
  <c r="AG9" i="65"/>
  <c r="BJ9" i="65"/>
  <c r="BK9" i="65" s="1"/>
  <c r="BG10" i="65"/>
  <c r="AG10" i="65"/>
  <c r="BJ10" i="65"/>
  <c r="BK10" i="65" s="1"/>
  <c r="BG11" i="65"/>
  <c r="AG11" i="65"/>
  <c r="BJ11" i="65"/>
  <c r="BK11" i="65" s="1"/>
  <c r="BG12" i="65"/>
  <c r="AG12" i="65"/>
  <c r="BJ12" i="65"/>
  <c r="BK12" i="65" s="1"/>
  <c r="BG13" i="65"/>
  <c r="AG13" i="65"/>
  <c r="BJ13" i="65"/>
  <c r="BK13" i="65" s="1"/>
  <c r="BG15" i="65"/>
  <c r="AG15" i="65"/>
  <c r="BJ15" i="65"/>
  <c r="BK15" i="65" s="1"/>
  <c r="BG17" i="65"/>
  <c r="AG17" i="65"/>
  <c r="BJ17" i="65"/>
  <c r="BK17" i="65" s="1"/>
  <c r="BG19" i="65"/>
  <c r="AG19" i="65"/>
  <c r="BJ19" i="65"/>
  <c r="BK19" i="65" s="1"/>
  <c r="BG14" i="65"/>
  <c r="AG14" i="65"/>
  <c r="BJ14" i="65"/>
  <c r="BK14" i="65" s="1"/>
  <c r="BG16" i="65"/>
  <c r="AG16" i="65"/>
  <c r="BJ16" i="65"/>
  <c r="BK16" i="65" s="1"/>
  <c r="BG18" i="65"/>
  <c r="AG18" i="65"/>
  <c r="BJ18" i="65"/>
  <c r="BK18" i="65" s="1"/>
  <c r="Y14" i="65"/>
  <c r="AC20" i="65"/>
  <c r="AE20" i="65" s="1"/>
  <c r="AF20" i="65" s="1"/>
  <c r="Y20" i="65"/>
  <c r="AC21" i="65"/>
  <c r="AE21" i="65" s="1"/>
  <c r="AF21" i="65" s="1"/>
  <c r="Y21" i="65"/>
  <c r="BJ23" i="65"/>
  <c r="BK23" i="65" s="1"/>
  <c r="BG23" i="65"/>
  <c r="AG23" i="65"/>
  <c r="BJ25" i="65"/>
  <c r="BK25" i="65" s="1"/>
  <c r="BG25" i="65"/>
  <c r="AG25" i="65"/>
  <c r="BJ22" i="65"/>
  <c r="BK22" i="65" s="1"/>
  <c r="BG22" i="65"/>
  <c r="AG22" i="65"/>
  <c r="BJ24" i="65"/>
  <c r="BK24" i="65" s="1"/>
  <c r="BG24" i="65"/>
  <c r="AG24" i="65"/>
  <c r="BG26" i="65"/>
  <c r="BJ26" i="65"/>
  <c r="BK26" i="65" s="1"/>
  <c r="AG26" i="65"/>
  <c r="BG32" i="65"/>
  <c r="AG32" i="65"/>
  <c r="BJ32" i="65"/>
  <c r="BK32" i="65" s="1"/>
  <c r="Y22" i="65"/>
  <c r="Y23" i="65"/>
  <c r="Y24" i="65"/>
  <c r="Y25" i="65"/>
  <c r="Y26" i="65"/>
  <c r="M27" i="65"/>
  <c r="BG27" i="65"/>
  <c r="AG27" i="65"/>
  <c r="BJ27" i="65"/>
  <c r="BK27" i="65" s="1"/>
  <c r="BG28" i="65"/>
  <c r="AG28" i="65"/>
  <c r="BJ28" i="65"/>
  <c r="BK28" i="65" s="1"/>
  <c r="BG29" i="65"/>
  <c r="AG29" i="65"/>
  <c r="BJ29" i="65"/>
  <c r="BK29" i="65" s="1"/>
  <c r="BG30" i="65"/>
  <c r="AG30" i="65"/>
  <c r="BJ30" i="65"/>
  <c r="BK30" i="65" s="1"/>
  <c r="BG31" i="65"/>
  <c r="AG31" i="65"/>
  <c r="BJ31" i="65"/>
  <c r="BK31" i="65" s="1"/>
  <c r="Y32" i="65"/>
  <c r="CU33" i="1"/>
  <c r="CU32" i="1"/>
  <c r="CU31" i="1"/>
  <c r="CU30" i="1"/>
  <c r="CU29" i="1"/>
  <c r="CU28" i="1"/>
  <c r="CU27" i="1"/>
  <c r="CU26" i="1"/>
  <c r="CU25" i="1"/>
  <c r="CU24" i="1"/>
  <c r="CU23" i="1"/>
  <c r="CU22" i="1"/>
  <c r="CU21" i="1"/>
  <c r="CU20" i="1"/>
  <c r="CU19" i="1"/>
  <c r="CU18" i="1"/>
  <c r="CU17" i="1"/>
  <c r="CU16" i="1"/>
  <c r="CU15" i="1"/>
  <c r="CU14" i="1"/>
  <c r="CU13" i="1"/>
  <c r="CU12" i="1"/>
  <c r="CU11" i="1"/>
  <c r="CU10" i="1"/>
  <c r="CU9" i="1"/>
  <c r="CU8" i="1"/>
  <c r="CU7" i="1"/>
  <c r="CU6" i="1"/>
  <c r="CU33" i="53"/>
  <c r="CU32" i="53"/>
  <c r="CU31" i="53"/>
  <c r="CU30" i="53"/>
  <c r="CU29" i="53"/>
  <c r="CU28" i="53"/>
  <c r="CU27" i="53"/>
  <c r="CU26" i="53"/>
  <c r="CU25" i="53"/>
  <c r="CU24" i="53"/>
  <c r="CU23" i="53"/>
  <c r="CU22" i="53"/>
  <c r="CU21" i="53"/>
  <c r="CU20" i="53"/>
  <c r="CU19" i="53"/>
  <c r="CU18" i="53"/>
  <c r="CU17" i="53"/>
  <c r="CU16" i="53"/>
  <c r="CU15" i="53"/>
  <c r="CU14" i="53"/>
  <c r="CU13" i="53"/>
  <c r="CU12" i="53"/>
  <c r="CU11" i="53"/>
  <c r="CU10" i="53"/>
  <c r="CU9" i="53"/>
  <c r="CU8" i="53"/>
  <c r="CU7" i="53"/>
  <c r="CU6" i="53"/>
  <c r="CU33" i="54"/>
  <c r="CU32" i="54"/>
  <c r="CU31" i="54"/>
  <c r="CU30" i="54"/>
  <c r="CU29" i="54"/>
  <c r="CU28" i="54"/>
  <c r="CU27" i="54"/>
  <c r="CU26" i="54"/>
  <c r="CU25" i="54"/>
  <c r="CU24" i="54"/>
  <c r="CU23" i="54"/>
  <c r="CU22" i="54"/>
  <c r="CU21" i="54"/>
  <c r="CU20" i="54"/>
  <c r="CU19" i="54"/>
  <c r="CU18" i="54"/>
  <c r="CU17" i="54"/>
  <c r="CU16" i="54"/>
  <c r="CU15" i="54"/>
  <c r="CU14" i="54"/>
  <c r="CU13" i="54"/>
  <c r="CU12" i="54"/>
  <c r="CU11" i="54"/>
  <c r="CU10" i="54"/>
  <c r="CU9" i="54"/>
  <c r="CU8" i="54"/>
  <c r="CU7" i="54"/>
  <c r="CU6" i="54"/>
  <c r="CU33" i="55"/>
  <c r="CU32" i="55"/>
  <c r="CU31" i="55"/>
  <c r="CU30" i="55"/>
  <c r="CU29" i="55"/>
  <c r="CU28" i="55"/>
  <c r="CU27" i="55"/>
  <c r="CU26" i="55"/>
  <c r="CU25" i="55"/>
  <c r="CU24" i="55"/>
  <c r="CU23" i="55"/>
  <c r="CU22" i="55"/>
  <c r="CU21" i="55"/>
  <c r="CU20" i="55"/>
  <c r="CU19" i="55"/>
  <c r="CU18" i="55"/>
  <c r="CU17" i="55"/>
  <c r="CU16" i="55"/>
  <c r="CU15" i="55"/>
  <c r="CU14" i="55"/>
  <c r="CU13" i="55"/>
  <c r="CU12" i="55"/>
  <c r="CU11" i="55"/>
  <c r="CU10" i="55"/>
  <c r="CU9" i="55"/>
  <c r="CU8" i="55"/>
  <c r="CU7" i="55"/>
  <c r="CU6" i="55"/>
  <c r="CU33" i="52"/>
  <c r="CU32" i="52"/>
  <c r="CU31" i="52"/>
  <c r="CU30" i="52"/>
  <c r="CU29" i="52"/>
  <c r="CU28" i="52"/>
  <c r="CU27" i="52"/>
  <c r="CU26" i="52"/>
  <c r="CU25" i="52"/>
  <c r="CU24" i="52"/>
  <c r="CU23" i="52"/>
  <c r="CU22" i="52"/>
  <c r="CU21" i="52"/>
  <c r="CU20" i="52"/>
  <c r="CU19" i="52"/>
  <c r="CU18" i="52"/>
  <c r="CU17" i="52"/>
  <c r="CU16" i="52"/>
  <c r="CU15" i="52"/>
  <c r="CU14" i="52"/>
  <c r="CU13" i="52"/>
  <c r="CU12" i="52"/>
  <c r="CU11" i="52"/>
  <c r="CU10" i="52"/>
  <c r="CU9" i="52"/>
  <c r="CU8" i="52"/>
  <c r="CU7" i="52"/>
  <c r="CU6" i="52"/>
  <c r="CU33" i="56"/>
  <c r="CU32" i="56"/>
  <c r="CU31" i="56"/>
  <c r="CU30" i="56"/>
  <c r="CU29" i="56"/>
  <c r="CU28" i="56"/>
  <c r="CU27" i="56"/>
  <c r="CU26" i="56"/>
  <c r="CU25" i="56"/>
  <c r="CU24" i="56"/>
  <c r="CU23" i="56"/>
  <c r="CU22" i="56"/>
  <c r="CU21" i="56"/>
  <c r="CU20" i="56"/>
  <c r="CU19" i="56"/>
  <c r="CU18" i="56"/>
  <c r="CU17" i="56"/>
  <c r="CU16" i="56"/>
  <c r="CU15" i="56"/>
  <c r="CU14" i="56"/>
  <c r="CU13" i="56"/>
  <c r="CU12" i="56"/>
  <c r="CU11" i="56"/>
  <c r="CU10" i="56"/>
  <c r="CU9" i="56"/>
  <c r="CU8" i="56"/>
  <c r="CU7" i="56"/>
  <c r="CU6" i="56"/>
  <c r="CU33" i="57"/>
  <c r="CU32" i="57"/>
  <c r="CU31" i="57"/>
  <c r="CU30" i="57"/>
  <c r="CU29" i="57"/>
  <c r="CU28" i="57"/>
  <c r="CU27" i="57"/>
  <c r="CU26" i="57"/>
  <c r="CU25" i="57"/>
  <c r="CU24" i="57"/>
  <c r="CU23" i="57"/>
  <c r="CU22" i="57"/>
  <c r="CU21" i="57"/>
  <c r="CU20" i="57"/>
  <c r="CU19" i="57"/>
  <c r="CU18" i="57"/>
  <c r="CU17" i="57"/>
  <c r="CU16" i="57"/>
  <c r="CU15" i="57"/>
  <c r="CU14" i="57"/>
  <c r="CU13" i="57"/>
  <c r="CU12" i="57"/>
  <c r="CU11" i="57"/>
  <c r="CU10" i="57"/>
  <c r="CU9" i="57"/>
  <c r="CU8" i="57"/>
  <c r="CU7" i="57"/>
  <c r="CU6" i="57"/>
  <c r="CU7" i="50"/>
  <c r="CU8" i="50"/>
  <c r="CU9" i="50"/>
  <c r="CU10" i="50"/>
  <c r="CU11" i="50"/>
  <c r="CU12" i="50"/>
  <c r="CU13" i="50"/>
  <c r="CU14" i="50"/>
  <c r="CU15" i="50"/>
  <c r="CU16" i="50"/>
  <c r="CU17" i="50"/>
  <c r="CU18" i="50"/>
  <c r="CU19" i="50"/>
  <c r="CU20" i="50"/>
  <c r="CU21" i="50"/>
  <c r="CU22" i="50"/>
  <c r="CU23" i="50"/>
  <c r="CU24" i="50"/>
  <c r="CU25" i="50"/>
  <c r="CU26" i="50"/>
  <c r="CU27" i="50"/>
  <c r="CU28" i="50"/>
  <c r="CU29" i="50"/>
  <c r="CU30" i="50"/>
  <c r="CU31" i="50"/>
  <c r="CU32" i="50"/>
  <c r="CU33" i="50"/>
  <c r="CU6" i="50"/>
  <c r="CT6" i="50"/>
  <c r="D6" i="1"/>
  <c r="E6" i="1"/>
  <c r="F6" i="1"/>
  <c r="G6" i="1"/>
  <c r="H6" i="1"/>
  <c r="I6" i="1"/>
  <c r="J6" i="1"/>
  <c r="K6" i="1"/>
  <c r="L6" i="1"/>
  <c r="M6" i="1"/>
  <c r="N6" i="1"/>
  <c r="O6" i="1"/>
  <c r="P6" i="1"/>
  <c r="Q6" i="1"/>
  <c r="R6" i="1"/>
  <c r="S6" i="1"/>
  <c r="T6" i="1"/>
  <c r="U6" i="1"/>
  <c r="V6" i="1"/>
  <c r="W6" i="1"/>
  <c r="X6" i="1"/>
  <c r="Y6" i="1"/>
  <c r="Z6" i="1"/>
  <c r="AA6" i="1"/>
  <c r="AB6" i="1"/>
  <c r="AC6" i="1"/>
  <c r="AD6" i="1"/>
  <c r="AE6" i="1"/>
  <c r="AF6" i="1"/>
  <c r="AG6" i="1"/>
  <c r="AH6" i="1"/>
  <c r="AI6" i="1"/>
  <c r="AJ6" i="1"/>
  <c r="AK6" i="1"/>
  <c r="AL6" i="1"/>
  <c r="AM6" i="1"/>
  <c r="AN6" i="1"/>
  <c r="AO6" i="1"/>
  <c r="AP6" i="1"/>
  <c r="AQ6" i="1"/>
  <c r="AR6" i="1"/>
  <c r="AS6" i="1"/>
  <c r="AT6" i="1"/>
  <c r="AU6" i="1"/>
  <c r="AV6" i="1"/>
  <c r="AW6" i="1"/>
  <c r="AX6" i="1"/>
  <c r="AY6" i="1"/>
  <c r="AZ6" i="1"/>
  <c r="BA6" i="1"/>
  <c r="BB6" i="1"/>
  <c r="BC6" i="1"/>
  <c r="BD6" i="1"/>
  <c r="BE6" i="1"/>
  <c r="BF6" i="1"/>
  <c r="BG6" i="1"/>
  <c r="BH6" i="1"/>
  <c r="BI6" i="1"/>
  <c r="BJ6" i="1"/>
  <c r="BK6" i="1"/>
  <c r="BL6" i="1"/>
  <c r="BM6" i="1"/>
  <c r="BN6" i="1"/>
  <c r="BQ6" i="1"/>
  <c r="BR6" i="1"/>
  <c r="BS6" i="1"/>
  <c r="BT6" i="1"/>
  <c r="BU6" i="1"/>
  <c r="BV6" i="1"/>
  <c r="BW6" i="1"/>
  <c r="BX6" i="1"/>
  <c r="BY6" i="1"/>
  <c r="BZ6" i="1"/>
  <c r="CA6" i="1"/>
  <c r="CB6" i="1"/>
  <c r="CC6" i="1"/>
  <c r="CD6" i="1"/>
  <c r="CE6" i="1"/>
  <c r="CF6" i="1"/>
  <c r="CG6" i="1"/>
  <c r="CH6" i="1"/>
  <c r="CI6" i="1"/>
  <c r="CJ6" i="1"/>
  <c r="CK6" i="1"/>
  <c r="CL6" i="1"/>
  <c r="D7" i="1"/>
  <c r="E7" i="1"/>
  <c r="F7" i="1"/>
  <c r="G7" i="1"/>
  <c r="H7" i="1"/>
  <c r="I7" i="1"/>
  <c r="J7" i="1"/>
  <c r="K7" i="1"/>
  <c r="L7" i="1"/>
  <c r="M7" i="1"/>
  <c r="N7" i="1"/>
  <c r="O7" i="1"/>
  <c r="P7" i="1"/>
  <c r="Q7" i="1"/>
  <c r="R7" i="1"/>
  <c r="S7" i="1"/>
  <c r="T7" i="1"/>
  <c r="U7" i="1"/>
  <c r="V7" i="1"/>
  <c r="W7" i="1"/>
  <c r="X7" i="1"/>
  <c r="Y7" i="1"/>
  <c r="Z7" i="1"/>
  <c r="AA7" i="1"/>
  <c r="AB7" i="1"/>
  <c r="AC7" i="1"/>
  <c r="AD7" i="1"/>
  <c r="AE7" i="1"/>
  <c r="AF7" i="1"/>
  <c r="AG7" i="1"/>
  <c r="AH7" i="1"/>
  <c r="AI7" i="1"/>
  <c r="AJ7" i="1"/>
  <c r="AK7" i="1"/>
  <c r="AL7" i="1"/>
  <c r="AM7" i="1"/>
  <c r="AN7" i="1"/>
  <c r="AO7" i="1"/>
  <c r="AP7" i="1"/>
  <c r="AQ7" i="1"/>
  <c r="AR7" i="1"/>
  <c r="AS7" i="1"/>
  <c r="AT7" i="1"/>
  <c r="AU7" i="1"/>
  <c r="AV7" i="1"/>
  <c r="AW7" i="1"/>
  <c r="AX7" i="1"/>
  <c r="AY7" i="1"/>
  <c r="AZ7" i="1"/>
  <c r="BA7" i="1"/>
  <c r="BB7" i="1"/>
  <c r="BC7" i="1"/>
  <c r="BD7" i="1"/>
  <c r="BE7" i="1"/>
  <c r="BF7" i="1"/>
  <c r="BG7" i="1"/>
  <c r="BH7" i="1"/>
  <c r="BI7" i="1"/>
  <c r="BJ7" i="1"/>
  <c r="BK7" i="1"/>
  <c r="BL7" i="1"/>
  <c r="BM7" i="1"/>
  <c r="BN7" i="1"/>
  <c r="BO7" i="1"/>
  <c r="BQ7" i="1"/>
  <c r="BR7" i="1"/>
  <c r="BS7" i="1"/>
  <c r="BT7" i="1"/>
  <c r="BU7" i="1"/>
  <c r="BV7" i="1"/>
  <c r="BW7" i="1"/>
  <c r="BX7" i="1"/>
  <c r="BY7" i="1"/>
  <c r="BZ7" i="1"/>
  <c r="CA7" i="1"/>
  <c r="CB7" i="1"/>
  <c r="CC7" i="1"/>
  <c r="CD7" i="1"/>
  <c r="CE7" i="1"/>
  <c r="CF7" i="1"/>
  <c r="CG7" i="1"/>
  <c r="CH7" i="1"/>
  <c r="CI7" i="1"/>
  <c r="CJ7" i="1"/>
  <c r="CK7" i="1"/>
  <c r="CL7" i="1"/>
  <c r="D8" i="1"/>
  <c r="E8" i="1"/>
  <c r="F8" i="1"/>
  <c r="G8" i="1"/>
  <c r="H8" i="1"/>
  <c r="I8" i="1"/>
  <c r="J8" i="1"/>
  <c r="K8" i="1"/>
  <c r="L8" i="1"/>
  <c r="M8" i="1"/>
  <c r="N8" i="1"/>
  <c r="O8" i="1"/>
  <c r="P8" i="1"/>
  <c r="Q8" i="1"/>
  <c r="R8" i="1"/>
  <c r="S8" i="1"/>
  <c r="T8" i="1"/>
  <c r="U8" i="1"/>
  <c r="V8" i="1"/>
  <c r="W8" i="1"/>
  <c r="X8" i="1"/>
  <c r="Y8" i="1"/>
  <c r="Z8" i="1"/>
  <c r="AA8" i="1"/>
  <c r="AB8" i="1"/>
  <c r="AC8" i="1"/>
  <c r="AD8" i="1"/>
  <c r="AE8" i="1"/>
  <c r="AF8" i="1"/>
  <c r="AG8" i="1"/>
  <c r="AH8" i="1"/>
  <c r="AI8" i="1"/>
  <c r="AJ8" i="1"/>
  <c r="AK8" i="1"/>
  <c r="AL8" i="1"/>
  <c r="AM8" i="1"/>
  <c r="AN8" i="1"/>
  <c r="AO8" i="1"/>
  <c r="AP8" i="1"/>
  <c r="AQ8" i="1"/>
  <c r="AR8" i="1"/>
  <c r="AS8" i="1"/>
  <c r="AT8" i="1"/>
  <c r="AU8" i="1"/>
  <c r="AV8" i="1"/>
  <c r="AW8" i="1"/>
  <c r="AX8" i="1"/>
  <c r="AY8" i="1"/>
  <c r="AZ8" i="1"/>
  <c r="BA8" i="1"/>
  <c r="BB8" i="1"/>
  <c r="BC8" i="1"/>
  <c r="BD8" i="1"/>
  <c r="BE8" i="1"/>
  <c r="BF8" i="1"/>
  <c r="BG8" i="1"/>
  <c r="BH8" i="1"/>
  <c r="BI8" i="1"/>
  <c r="BJ8" i="1"/>
  <c r="BK8" i="1"/>
  <c r="BL8" i="1"/>
  <c r="BM8" i="1"/>
  <c r="BN8" i="1"/>
  <c r="BO8" i="1"/>
  <c r="BQ8" i="1"/>
  <c r="BR8" i="1"/>
  <c r="BS8" i="1"/>
  <c r="BT8" i="1"/>
  <c r="BU8" i="1"/>
  <c r="BV8" i="1"/>
  <c r="BW8" i="1"/>
  <c r="BX8" i="1"/>
  <c r="BY8" i="1"/>
  <c r="BZ8" i="1"/>
  <c r="CA8" i="1"/>
  <c r="CB8" i="1"/>
  <c r="CC8" i="1"/>
  <c r="CD8" i="1"/>
  <c r="CE8" i="1"/>
  <c r="CF8" i="1"/>
  <c r="CG8" i="1"/>
  <c r="CH8" i="1"/>
  <c r="CI8" i="1"/>
  <c r="CJ8" i="1"/>
  <c r="CK8" i="1"/>
  <c r="CL8" i="1"/>
  <c r="C8" i="1"/>
  <c r="C7" i="1"/>
  <c r="C6" i="1"/>
  <c r="AX30" i="64" l="1"/>
  <c r="AT30" i="64"/>
  <c r="AI30" i="64"/>
  <c r="AW30" i="64"/>
  <c r="AU30" i="64"/>
  <c r="AS30" i="64"/>
  <c r="AJ30" i="64"/>
  <c r="AH30" i="64"/>
  <c r="AX29" i="64"/>
  <c r="AT29" i="64"/>
  <c r="AI29" i="64"/>
  <c r="AW29" i="64"/>
  <c r="AU29" i="64"/>
  <c r="AS29" i="64"/>
  <c r="AJ29" i="64"/>
  <c r="AH29" i="64"/>
  <c r="AX28" i="64"/>
  <c r="AT28" i="64"/>
  <c r="AI28" i="64"/>
  <c r="AW28" i="64"/>
  <c r="AU28" i="64"/>
  <c r="AS28" i="64"/>
  <c r="AY28" i="64" s="1"/>
  <c r="AJ28" i="64"/>
  <c r="AH28" i="64"/>
  <c r="AL28" i="64" s="1"/>
  <c r="AX27" i="64"/>
  <c r="AT27" i="64"/>
  <c r="AI27" i="64"/>
  <c r="AW27" i="64"/>
  <c r="AU27" i="64"/>
  <c r="AS27" i="64"/>
  <c r="AY27" i="64" s="1"/>
  <c r="AJ27" i="64"/>
  <c r="AH27" i="64"/>
  <c r="AL27" i="64" s="1"/>
  <c r="AX32" i="64"/>
  <c r="AT32" i="64"/>
  <c r="AI32" i="64"/>
  <c r="AW32" i="64"/>
  <c r="AU32" i="64"/>
  <c r="AS32" i="64"/>
  <c r="AY32" i="64" s="1"/>
  <c r="AJ32" i="64"/>
  <c r="AH32" i="64"/>
  <c r="AL32" i="64" s="1"/>
  <c r="AX26" i="64"/>
  <c r="AT26" i="64"/>
  <c r="AW26" i="64"/>
  <c r="AU26" i="64"/>
  <c r="AI26" i="64"/>
  <c r="AS26" i="64"/>
  <c r="AY26" i="64" s="1"/>
  <c r="AJ26" i="64"/>
  <c r="AH26" i="64"/>
  <c r="AL26" i="64" s="1"/>
  <c r="AX25" i="64"/>
  <c r="AT25" i="64"/>
  <c r="AI25" i="64"/>
  <c r="AW25" i="64"/>
  <c r="AU25" i="64"/>
  <c r="AS25" i="64"/>
  <c r="AY25" i="64" s="1"/>
  <c r="AJ25" i="64"/>
  <c r="AH25" i="64"/>
  <c r="AL25" i="64" s="1"/>
  <c r="AX23" i="64"/>
  <c r="AT23" i="64"/>
  <c r="AI23" i="64"/>
  <c r="AW23" i="64"/>
  <c r="AU23" i="64"/>
  <c r="AS23" i="64"/>
  <c r="AY23" i="64" s="1"/>
  <c r="AJ23" i="64"/>
  <c r="AH23" i="64"/>
  <c r="AL23" i="64" s="1"/>
  <c r="AX21" i="64"/>
  <c r="AT21" i="64"/>
  <c r="AI21" i="64"/>
  <c r="AW21" i="64"/>
  <c r="AU21" i="64"/>
  <c r="AS21" i="64"/>
  <c r="AJ21" i="64"/>
  <c r="AH21" i="64"/>
  <c r="AX18" i="64"/>
  <c r="AT18" i="64"/>
  <c r="AI18" i="64"/>
  <c r="AW18" i="64"/>
  <c r="AU18" i="64"/>
  <c r="AS18" i="64"/>
  <c r="AJ18" i="64"/>
  <c r="AH18" i="64"/>
  <c r="AX16" i="64"/>
  <c r="AT16" i="64"/>
  <c r="AI16" i="64"/>
  <c r="AW16" i="64"/>
  <c r="AU16" i="64"/>
  <c r="AS16" i="64"/>
  <c r="AJ16" i="64"/>
  <c r="AH16" i="64"/>
  <c r="AX14" i="64"/>
  <c r="AT14" i="64"/>
  <c r="AI14" i="64"/>
  <c r="AW14" i="64"/>
  <c r="AU14" i="64"/>
  <c r="AS14" i="64"/>
  <c r="AJ14" i="64"/>
  <c r="AH14" i="64"/>
  <c r="AX12" i="64"/>
  <c r="AT12" i="64"/>
  <c r="AI12" i="64"/>
  <c r="AW12" i="64"/>
  <c r="AU12" i="64"/>
  <c r="AS12" i="64"/>
  <c r="AJ12" i="64"/>
  <c r="AH12" i="64"/>
  <c r="AX10" i="64"/>
  <c r="AT10" i="64"/>
  <c r="AI10" i="64"/>
  <c r="AW10" i="64"/>
  <c r="AU10" i="64"/>
  <c r="AS10" i="64"/>
  <c r="AJ10" i="64"/>
  <c r="AH10" i="64"/>
  <c r="AX9" i="64"/>
  <c r="AT9" i="64"/>
  <c r="AI9" i="64"/>
  <c r="AW9" i="64"/>
  <c r="AU9" i="64"/>
  <c r="AS9" i="64"/>
  <c r="AJ9" i="64"/>
  <c r="AH9" i="64"/>
  <c r="AX8" i="64"/>
  <c r="AT8" i="64"/>
  <c r="AW8" i="64"/>
  <c r="AU8" i="64"/>
  <c r="AJ8" i="64"/>
  <c r="AH8" i="64"/>
  <c r="AS8" i="64"/>
  <c r="AY8" i="64" s="1"/>
  <c r="AI8" i="64"/>
  <c r="AW6" i="64"/>
  <c r="AU6" i="64"/>
  <c r="AS6" i="64"/>
  <c r="AJ6" i="64"/>
  <c r="AH6" i="64"/>
  <c r="AL6" i="64" s="1"/>
  <c r="AX6" i="64"/>
  <c r="AT6" i="64"/>
  <c r="AI6" i="64"/>
  <c r="AX31" i="64"/>
  <c r="AT31" i="64"/>
  <c r="AI31" i="64"/>
  <c r="AW31" i="64"/>
  <c r="AU31" i="64"/>
  <c r="AS31" i="64"/>
  <c r="AJ31" i="64"/>
  <c r="AH31" i="64"/>
  <c r="AX24" i="64"/>
  <c r="AT24" i="64"/>
  <c r="AI24" i="64"/>
  <c r="AW24" i="64"/>
  <c r="AU24" i="64"/>
  <c r="AS24" i="64"/>
  <c r="AJ24" i="64"/>
  <c r="AH24" i="64"/>
  <c r="AX22" i="64"/>
  <c r="AT22" i="64"/>
  <c r="AI22" i="64"/>
  <c r="AW22" i="64"/>
  <c r="AU22" i="64"/>
  <c r="AS22" i="64"/>
  <c r="AJ22" i="64"/>
  <c r="AH22" i="64"/>
  <c r="AX20" i="64"/>
  <c r="AT20" i="64"/>
  <c r="AI20" i="64"/>
  <c r="AW20" i="64"/>
  <c r="AU20" i="64"/>
  <c r="AH20" i="64"/>
  <c r="AL20" i="64" s="1"/>
  <c r="AS20" i="64"/>
  <c r="AY20" i="64" s="1"/>
  <c r="AJ20" i="64"/>
  <c r="AX19" i="64"/>
  <c r="AT19" i="64"/>
  <c r="AI19" i="64"/>
  <c r="AW19" i="64"/>
  <c r="AU19" i="64"/>
  <c r="AS19" i="64"/>
  <c r="AJ19" i="64"/>
  <c r="AH19" i="64"/>
  <c r="AX17" i="64"/>
  <c r="AT17" i="64"/>
  <c r="AI17" i="64"/>
  <c r="AW17" i="64"/>
  <c r="AU17" i="64"/>
  <c r="AS17" i="64"/>
  <c r="AJ17" i="64"/>
  <c r="AH17" i="64"/>
  <c r="AX15" i="64"/>
  <c r="AT15" i="64"/>
  <c r="AI15" i="64"/>
  <c r="AW15" i="64"/>
  <c r="AU15" i="64"/>
  <c r="AS15" i="64"/>
  <c r="AJ15" i="64"/>
  <c r="AH15" i="64"/>
  <c r="AX13" i="64"/>
  <c r="AT13" i="64"/>
  <c r="AI13" i="64"/>
  <c r="AW13" i="64"/>
  <c r="AU13" i="64"/>
  <c r="AS13" i="64"/>
  <c r="AJ13" i="64"/>
  <c r="AH13" i="64"/>
  <c r="AX11" i="64"/>
  <c r="AT11" i="64"/>
  <c r="AI11" i="64"/>
  <c r="AW11" i="64"/>
  <c r="AU11" i="64"/>
  <c r="AS11" i="64"/>
  <c r="AJ11" i="64"/>
  <c r="AH11" i="64"/>
  <c r="AW7" i="64"/>
  <c r="AU7" i="64"/>
  <c r="AS7" i="64"/>
  <c r="AJ7" i="64"/>
  <c r="AH7" i="64"/>
  <c r="AL7" i="64" s="1"/>
  <c r="AX7" i="64"/>
  <c r="AT7" i="64"/>
  <c r="AI7" i="64"/>
  <c r="AW5" i="64"/>
  <c r="AU5" i="64"/>
  <c r="AS5" i="64"/>
  <c r="AJ5" i="64"/>
  <c r="AH5" i="64"/>
  <c r="AL5" i="64" s="1"/>
  <c r="AX5" i="64"/>
  <c r="AT5" i="64"/>
  <c r="AI5" i="64"/>
  <c r="AX30" i="65"/>
  <c r="AT30" i="65"/>
  <c r="AI30" i="65"/>
  <c r="AW30" i="65"/>
  <c r="AU30" i="65"/>
  <c r="AS30" i="65"/>
  <c r="AJ30" i="65"/>
  <c r="AH30" i="65"/>
  <c r="AL30" i="65" s="1"/>
  <c r="AX28" i="65"/>
  <c r="AT28" i="65"/>
  <c r="AI28" i="65"/>
  <c r="AW28" i="65"/>
  <c r="AU28" i="65"/>
  <c r="AS28" i="65"/>
  <c r="AY28" i="65" s="1"/>
  <c r="AJ28" i="65"/>
  <c r="AH28" i="65"/>
  <c r="AL28" i="65" s="1"/>
  <c r="AX32" i="65"/>
  <c r="AT32" i="65"/>
  <c r="AI32" i="65"/>
  <c r="AW32" i="65"/>
  <c r="AU32" i="65"/>
  <c r="AS32" i="65"/>
  <c r="AY32" i="65" s="1"/>
  <c r="AJ32" i="65"/>
  <c r="AH32" i="65"/>
  <c r="AL32" i="65" s="1"/>
  <c r="AX26" i="65"/>
  <c r="AT26" i="65"/>
  <c r="AS26" i="65"/>
  <c r="AJ26" i="65"/>
  <c r="AH26" i="65"/>
  <c r="AW26" i="65"/>
  <c r="AU26" i="65"/>
  <c r="AI26" i="65"/>
  <c r="AW24" i="65"/>
  <c r="AU24" i="65"/>
  <c r="AS24" i="65"/>
  <c r="AJ24" i="65"/>
  <c r="AH24" i="65"/>
  <c r="AX24" i="65"/>
  <c r="AT24" i="65"/>
  <c r="AI24" i="65"/>
  <c r="AW22" i="65"/>
  <c r="AU22" i="65"/>
  <c r="AS22" i="65"/>
  <c r="AJ22" i="65"/>
  <c r="AH22" i="65"/>
  <c r="AX22" i="65"/>
  <c r="AT22" i="65"/>
  <c r="AI22" i="65"/>
  <c r="AW25" i="65"/>
  <c r="AU25" i="65"/>
  <c r="AS25" i="65"/>
  <c r="AJ25" i="65"/>
  <c r="AH25" i="65"/>
  <c r="AX25" i="65"/>
  <c r="AT25" i="65"/>
  <c r="AI25" i="65"/>
  <c r="AW23" i="65"/>
  <c r="AU23" i="65"/>
  <c r="AS23" i="65"/>
  <c r="AJ23" i="65"/>
  <c r="AH23" i="65"/>
  <c r="AX23" i="65"/>
  <c r="AT23" i="65"/>
  <c r="AI23" i="65"/>
  <c r="AX31" i="65"/>
  <c r="AT31" i="65"/>
  <c r="AI31" i="65"/>
  <c r="AW31" i="65"/>
  <c r="AU31" i="65"/>
  <c r="AS31" i="65"/>
  <c r="AJ31" i="65"/>
  <c r="AH31" i="65"/>
  <c r="AX29" i="65"/>
  <c r="AT29" i="65"/>
  <c r="AI29" i="65"/>
  <c r="AW29" i="65"/>
  <c r="AU29" i="65"/>
  <c r="AS29" i="65"/>
  <c r="AJ29" i="65"/>
  <c r="AH29" i="65"/>
  <c r="AX27" i="65"/>
  <c r="AT27" i="65"/>
  <c r="AI27" i="65"/>
  <c r="AW27" i="65"/>
  <c r="AU27" i="65"/>
  <c r="AS27" i="65"/>
  <c r="AJ27" i="65"/>
  <c r="AH27" i="65"/>
  <c r="AL27" i="65"/>
  <c r="BJ21" i="65"/>
  <c r="BK21" i="65" s="1"/>
  <c r="BG21" i="65"/>
  <c r="AG21" i="65"/>
  <c r="BJ20" i="65"/>
  <c r="BK20" i="65" s="1"/>
  <c r="BG20" i="65"/>
  <c r="AG20" i="65"/>
  <c r="AX18" i="65"/>
  <c r="AT18" i="65"/>
  <c r="AI18" i="65"/>
  <c r="AW18" i="65"/>
  <c r="AU18" i="65"/>
  <c r="AS18" i="65"/>
  <c r="AJ18" i="65"/>
  <c r="AH18" i="65"/>
  <c r="AL18" i="65" s="1"/>
  <c r="AX16" i="65"/>
  <c r="AT16" i="65"/>
  <c r="AI16" i="65"/>
  <c r="AW16" i="65"/>
  <c r="AU16" i="65"/>
  <c r="AS16" i="65"/>
  <c r="AY16" i="65" s="1"/>
  <c r="AJ16" i="65"/>
  <c r="AH16" i="65"/>
  <c r="AL16" i="65" s="1"/>
  <c r="AX14" i="65"/>
  <c r="AT14" i="65"/>
  <c r="AI14" i="65"/>
  <c r="AW14" i="65"/>
  <c r="AU14" i="65"/>
  <c r="AS14" i="65"/>
  <c r="AY14" i="65" s="1"/>
  <c r="AJ14" i="65"/>
  <c r="AH14" i="65"/>
  <c r="AL14" i="65" s="1"/>
  <c r="AX19" i="65"/>
  <c r="AT19" i="65"/>
  <c r="AI19" i="65"/>
  <c r="AW19" i="65"/>
  <c r="AU19" i="65"/>
  <c r="AS19" i="65"/>
  <c r="AY19" i="65" s="1"/>
  <c r="AJ19" i="65"/>
  <c r="AH19" i="65"/>
  <c r="AL19" i="65" s="1"/>
  <c r="AX17" i="65"/>
  <c r="AT17" i="65"/>
  <c r="AI17" i="65"/>
  <c r="AW17" i="65"/>
  <c r="AU17" i="65"/>
  <c r="AS17" i="65"/>
  <c r="AY17" i="65" s="1"/>
  <c r="AJ17" i="65"/>
  <c r="AH17" i="65"/>
  <c r="AL17" i="65" s="1"/>
  <c r="AX15" i="65"/>
  <c r="AT15" i="65"/>
  <c r="AI15" i="65"/>
  <c r="AW15" i="65"/>
  <c r="AU15" i="65"/>
  <c r="AS15" i="65"/>
  <c r="AY15" i="65" s="1"/>
  <c r="AJ15" i="65"/>
  <c r="AH15" i="65"/>
  <c r="AL15" i="65" s="1"/>
  <c r="AX13" i="65"/>
  <c r="AT13" i="65"/>
  <c r="AI13" i="65"/>
  <c r="AW13" i="65"/>
  <c r="AU13" i="65"/>
  <c r="AS13" i="65"/>
  <c r="AY13" i="65" s="1"/>
  <c r="AJ13" i="65"/>
  <c r="AH13" i="65"/>
  <c r="AL13" i="65" s="1"/>
  <c r="AX12" i="65"/>
  <c r="AT12" i="65"/>
  <c r="AI12" i="65"/>
  <c r="AW12" i="65"/>
  <c r="AU12" i="65"/>
  <c r="AS12" i="65"/>
  <c r="AY12" i="65" s="1"/>
  <c r="AJ12" i="65"/>
  <c r="AH12" i="65"/>
  <c r="AL12" i="65" s="1"/>
  <c r="AX11" i="65"/>
  <c r="AT11" i="65"/>
  <c r="AI11" i="65"/>
  <c r="AW11" i="65"/>
  <c r="AU11" i="65"/>
  <c r="AS11" i="65"/>
  <c r="AY11" i="65" s="1"/>
  <c r="AJ11" i="65"/>
  <c r="AH11" i="65"/>
  <c r="AL11" i="65" s="1"/>
  <c r="AX10" i="65"/>
  <c r="AT10" i="65"/>
  <c r="AI10" i="65"/>
  <c r="AW10" i="65"/>
  <c r="AU10" i="65"/>
  <c r="AS10" i="65"/>
  <c r="AY10" i="65" s="1"/>
  <c r="AJ10" i="65"/>
  <c r="AH10" i="65"/>
  <c r="AL10" i="65" s="1"/>
  <c r="AX9" i="65"/>
  <c r="AT9" i="65"/>
  <c r="AI9" i="65"/>
  <c r="AW9" i="65"/>
  <c r="AU9" i="65"/>
  <c r="AS9" i="65"/>
  <c r="AY9" i="65" s="1"/>
  <c r="AJ9" i="65"/>
  <c r="AH9" i="65"/>
  <c r="AL9" i="65" s="1"/>
  <c r="AX7" i="65"/>
  <c r="AT7" i="65"/>
  <c r="AI7" i="65"/>
  <c r="AW7" i="65"/>
  <c r="AU7" i="65"/>
  <c r="AS7" i="65"/>
  <c r="AY7" i="65" s="1"/>
  <c r="AJ7" i="65"/>
  <c r="AH7" i="65"/>
  <c r="AL7" i="65" s="1"/>
  <c r="AX5" i="65"/>
  <c r="AT5" i="65"/>
  <c r="AI5" i="65"/>
  <c r="AW5" i="65"/>
  <c r="AU5" i="65"/>
  <c r="AS5" i="65"/>
  <c r="AY5" i="65" s="1"/>
  <c r="AJ5" i="65"/>
  <c r="AH5" i="65"/>
  <c r="AL5" i="65" s="1"/>
  <c r="AX8" i="65"/>
  <c r="AT8" i="65"/>
  <c r="AI8" i="65"/>
  <c r="AW8" i="65"/>
  <c r="AU8" i="65"/>
  <c r="AS8" i="65"/>
  <c r="AY8" i="65" s="1"/>
  <c r="AJ8" i="65"/>
  <c r="AH8" i="65"/>
  <c r="AL8" i="65" s="1"/>
  <c r="AX6" i="65"/>
  <c r="AT6" i="65"/>
  <c r="AI6" i="65"/>
  <c r="AW6" i="65"/>
  <c r="AU6" i="65"/>
  <c r="AS6" i="65"/>
  <c r="AY6" i="65" s="1"/>
  <c r="AJ6" i="65"/>
  <c r="AH6" i="65"/>
  <c r="AL6" i="65" s="1"/>
  <c r="DF33" i="1"/>
  <c r="DC33" i="1"/>
  <c r="CR33" i="1"/>
  <c r="CS33" i="1" s="1"/>
  <c r="CT33" i="1" s="1"/>
  <c r="CQ33" i="1"/>
  <c r="DF32" i="1"/>
  <c r="DC32" i="1"/>
  <c r="CR32" i="1"/>
  <c r="CS32" i="1" s="1"/>
  <c r="CT32" i="1" s="1"/>
  <c r="CQ32" i="1"/>
  <c r="DF31" i="1"/>
  <c r="DC31" i="1"/>
  <c r="CR31" i="1"/>
  <c r="CS31" i="1" s="1"/>
  <c r="CT31" i="1" s="1"/>
  <c r="CQ31" i="1"/>
  <c r="DF30" i="1"/>
  <c r="DC30" i="1"/>
  <c r="CR30" i="1"/>
  <c r="CS30" i="1" s="1"/>
  <c r="CT30" i="1" s="1"/>
  <c r="CQ30" i="1"/>
  <c r="DF29" i="1"/>
  <c r="DC29" i="1"/>
  <c r="CR29" i="1"/>
  <c r="CS29" i="1" s="1"/>
  <c r="CT29" i="1" s="1"/>
  <c r="CQ29" i="1"/>
  <c r="DF28" i="1"/>
  <c r="DC28" i="1"/>
  <c r="CR28" i="1"/>
  <c r="CS28" i="1" s="1"/>
  <c r="CT28" i="1" s="1"/>
  <c r="CQ28" i="1"/>
  <c r="DF27" i="1"/>
  <c r="DC27" i="1"/>
  <c r="CR27" i="1"/>
  <c r="CS27" i="1" s="1"/>
  <c r="CT27" i="1" s="1"/>
  <c r="CQ27" i="1"/>
  <c r="DF26" i="1"/>
  <c r="DC26" i="1"/>
  <c r="CR26" i="1"/>
  <c r="CS26" i="1" s="1"/>
  <c r="CT26" i="1" s="1"/>
  <c r="CQ26" i="1"/>
  <c r="DF25" i="1"/>
  <c r="DC25" i="1"/>
  <c r="CR25" i="1"/>
  <c r="CS25" i="1" s="1"/>
  <c r="CT25" i="1" s="1"/>
  <c r="CQ25" i="1"/>
  <c r="DF24" i="1"/>
  <c r="DC24" i="1"/>
  <c r="CR24" i="1"/>
  <c r="CS24" i="1" s="1"/>
  <c r="CT24" i="1" s="1"/>
  <c r="CQ24" i="1"/>
  <c r="DF23" i="1"/>
  <c r="DC23" i="1"/>
  <c r="CS23" i="1"/>
  <c r="CT23" i="1" s="1"/>
  <c r="CR23" i="1"/>
  <c r="CQ23" i="1"/>
  <c r="DF22" i="1"/>
  <c r="DC22" i="1"/>
  <c r="CS22" i="1"/>
  <c r="CT22" i="1" s="1"/>
  <c r="CR22" i="1"/>
  <c r="CQ22" i="1"/>
  <c r="DF21" i="1"/>
  <c r="DC21" i="1"/>
  <c r="CS21" i="1"/>
  <c r="CT21" i="1" s="1"/>
  <c r="CR21" i="1"/>
  <c r="CQ21" i="1"/>
  <c r="DF20" i="1"/>
  <c r="DC20" i="1"/>
  <c r="CS20" i="1"/>
  <c r="CR20" i="1"/>
  <c r="CQ20" i="1"/>
  <c r="DF19" i="1"/>
  <c r="DC19" i="1"/>
  <c r="CS19" i="1"/>
  <c r="CT19" i="1" s="1"/>
  <c r="CR19" i="1"/>
  <c r="CQ19" i="1"/>
  <c r="DF18" i="1"/>
  <c r="DC18" i="1"/>
  <c r="CS18" i="1"/>
  <c r="CT18" i="1" s="1"/>
  <c r="CR18" i="1"/>
  <c r="CQ18" i="1"/>
  <c r="DF17" i="1"/>
  <c r="DC17" i="1"/>
  <c r="CS17" i="1"/>
  <c r="CT17" i="1" s="1"/>
  <c r="CR17" i="1"/>
  <c r="CQ17" i="1"/>
  <c r="DF16" i="1"/>
  <c r="DC16" i="1"/>
  <c r="CS16" i="1"/>
  <c r="CT16" i="1" s="1"/>
  <c r="CR16" i="1"/>
  <c r="CQ16" i="1"/>
  <c r="DF15" i="1"/>
  <c r="DC15" i="1"/>
  <c r="CS15" i="1"/>
  <c r="CT15" i="1" s="1"/>
  <c r="CR15" i="1"/>
  <c r="CQ15" i="1"/>
  <c r="DF14" i="1"/>
  <c r="DC14" i="1"/>
  <c r="CS14" i="1"/>
  <c r="CT14" i="1" s="1"/>
  <c r="CR14" i="1"/>
  <c r="CQ14" i="1"/>
  <c r="DF13" i="1"/>
  <c r="DC13" i="1"/>
  <c r="CS13" i="1"/>
  <c r="CT13" i="1" s="1"/>
  <c r="CR13" i="1"/>
  <c r="CQ13" i="1"/>
  <c r="DF12" i="1"/>
  <c r="DC12" i="1"/>
  <c r="CS12" i="1"/>
  <c r="CT12" i="1" s="1"/>
  <c r="CR12" i="1"/>
  <c r="CQ12" i="1"/>
  <c r="DF11" i="1"/>
  <c r="DC11" i="1"/>
  <c r="CS11" i="1"/>
  <c r="CR11" i="1"/>
  <c r="CQ11" i="1"/>
  <c r="DF10" i="1"/>
  <c r="DC10" i="1"/>
  <c r="CS10" i="1"/>
  <c r="CR10" i="1"/>
  <c r="CQ10" i="1"/>
  <c r="DF9" i="1"/>
  <c r="DC9" i="1"/>
  <c r="CS9" i="1"/>
  <c r="CR9" i="1"/>
  <c r="CQ9" i="1"/>
  <c r="DF8" i="1"/>
  <c r="DC8" i="1"/>
  <c r="CR8" i="1"/>
  <c r="CS8" i="1" s="1"/>
  <c r="CQ8" i="1"/>
  <c r="DF7" i="1"/>
  <c r="DC7" i="1"/>
  <c r="CR7" i="1"/>
  <c r="CS7" i="1" s="1"/>
  <c r="CQ7" i="1"/>
  <c r="DF6" i="1"/>
  <c r="DC6" i="1"/>
  <c r="CR6" i="1"/>
  <c r="CS6" i="1" s="1"/>
  <c r="CT6" i="1" s="1"/>
  <c r="CQ6" i="1"/>
  <c r="DF33" i="56"/>
  <c r="DC33" i="56"/>
  <c r="CR33" i="56"/>
  <c r="CS33" i="56" s="1"/>
  <c r="CT33" i="56" s="1"/>
  <c r="CQ33" i="56"/>
  <c r="DF32" i="56"/>
  <c r="DC32" i="56"/>
  <c r="CR32" i="56"/>
  <c r="CS32" i="56" s="1"/>
  <c r="CT32" i="56" s="1"/>
  <c r="CQ32" i="56"/>
  <c r="DF31" i="56"/>
  <c r="DC31" i="56"/>
  <c r="CR31" i="56"/>
  <c r="CS31" i="56" s="1"/>
  <c r="CT31" i="56" s="1"/>
  <c r="CQ31" i="56"/>
  <c r="DF30" i="56"/>
  <c r="DC30" i="56"/>
  <c r="CR30" i="56"/>
  <c r="CS30" i="56" s="1"/>
  <c r="CT30" i="56" s="1"/>
  <c r="CQ30" i="56"/>
  <c r="DF29" i="56"/>
  <c r="DC29" i="56"/>
  <c r="CR29" i="56"/>
  <c r="CS29" i="56" s="1"/>
  <c r="CT29" i="56" s="1"/>
  <c r="CQ29" i="56"/>
  <c r="DF28" i="56"/>
  <c r="DC28" i="56"/>
  <c r="CR28" i="56"/>
  <c r="CS28" i="56" s="1"/>
  <c r="CT28" i="56" s="1"/>
  <c r="CQ28" i="56"/>
  <c r="DF27" i="56"/>
  <c r="DC27" i="56"/>
  <c r="CR27" i="56"/>
  <c r="CS27" i="56" s="1"/>
  <c r="CT27" i="56" s="1"/>
  <c r="CQ27" i="56"/>
  <c r="DF26" i="56"/>
  <c r="DC26" i="56"/>
  <c r="CR26" i="56"/>
  <c r="CS26" i="56" s="1"/>
  <c r="CT26" i="56" s="1"/>
  <c r="CQ26" i="56"/>
  <c r="DF25" i="56"/>
  <c r="DC25" i="56"/>
  <c r="CR25" i="56"/>
  <c r="CS25" i="56" s="1"/>
  <c r="CT25" i="56" s="1"/>
  <c r="CQ25" i="56"/>
  <c r="DF24" i="56"/>
  <c r="DC24" i="56"/>
  <c r="CR24" i="56"/>
  <c r="CS24" i="56" s="1"/>
  <c r="CT24" i="56" s="1"/>
  <c r="CQ24" i="56"/>
  <c r="DF23" i="56"/>
  <c r="DC23" i="56"/>
  <c r="CR23" i="56"/>
  <c r="CS23" i="56" s="1"/>
  <c r="CT23" i="56" s="1"/>
  <c r="CQ23" i="56"/>
  <c r="DF22" i="56"/>
  <c r="DC22" i="56"/>
  <c r="CR22" i="56"/>
  <c r="CS22" i="56" s="1"/>
  <c r="CT22" i="56" s="1"/>
  <c r="CQ22" i="56"/>
  <c r="DF21" i="56"/>
  <c r="DC21" i="56"/>
  <c r="CR21" i="56"/>
  <c r="CS21" i="56" s="1"/>
  <c r="CT21" i="56" s="1"/>
  <c r="CQ21" i="56"/>
  <c r="DF20" i="56"/>
  <c r="DC20" i="56"/>
  <c r="CR20" i="56"/>
  <c r="CS20" i="56" s="1"/>
  <c r="CT20" i="56" s="1"/>
  <c r="CQ20" i="56"/>
  <c r="DF19" i="56"/>
  <c r="CR19" i="56" s="1"/>
  <c r="CS19" i="56" s="1"/>
  <c r="CT19" i="56" s="1"/>
  <c r="DC19" i="56"/>
  <c r="CQ19" i="56"/>
  <c r="DF18" i="56"/>
  <c r="DC18" i="56"/>
  <c r="CS18" i="56"/>
  <c r="CT18" i="56" s="1"/>
  <c r="CR18" i="56"/>
  <c r="CQ18" i="56"/>
  <c r="DF17" i="56"/>
  <c r="DC17" i="56"/>
  <c r="CS17" i="56"/>
  <c r="CT17" i="56" s="1"/>
  <c r="CR17" i="56"/>
  <c r="CQ17" i="56"/>
  <c r="DF16" i="56"/>
  <c r="DC16" i="56"/>
  <c r="CS16" i="56"/>
  <c r="CT16" i="56" s="1"/>
  <c r="CR16" i="56"/>
  <c r="CQ16" i="56"/>
  <c r="DF15" i="56"/>
  <c r="DC15" i="56"/>
  <c r="CS15" i="56"/>
  <c r="CT15" i="56" s="1"/>
  <c r="CR15" i="56"/>
  <c r="CQ15" i="56"/>
  <c r="DF14" i="56"/>
  <c r="DC14" i="56"/>
  <c r="CS14" i="56"/>
  <c r="CT14" i="56" s="1"/>
  <c r="CR14" i="56"/>
  <c r="CQ14" i="56"/>
  <c r="DF13" i="56"/>
  <c r="DC13" i="56"/>
  <c r="CS13" i="56"/>
  <c r="CT13" i="56" s="1"/>
  <c r="CR13" i="56"/>
  <c r="CQ13" i="56"/>
  <c r="DF12" i="56"/>
  <c r="DC12" i="56"/>
  <c r="CS12" i="56"/>
  <c r="CT12" i="56" s="1"/>
  <c r="CR12" i="56"/>
  <c r="CQ12" i="56"/>
  <c r="DF11" i="56"/>
  <c r="DC11" i="56"/>
  <c r="CS11" i="56"/>
  <c r="CT11" i="56" s="1"/>
  <c r="CR11" i="56"/>
  <c r="CQ11" i="56"/>
  <c r="DF10" i="56"/>
  <c r="DC10" i="56"/>
  <c r="CS10" i="56"/>
  <c r="CT10" i="56" s="1"/>
  <c r="CR10" i="56"/>
  <c r="CQ10" i="56"/>
  <c r="DF9" i="56"/>
  <c r="DC9" i="56"/>
  <c r="CS9" i="56"/>
  <c r="CT9" i="56" s="1"/>
  <c r="CR9" i="56"/>
  <c r="CQ9" i="56"/>
  <c r="DF8" i="56"/>
  <c r="DC8" i="56"/>
  <c r="CS8" i="56"/>
  <c r="CT8" i="56" s="1"/>
  <c r="CR8" i="56"/>
  <c r="CQ8" i="56"/>
  <c r="DF7" i="56"/>
  <c r="DC7" i="56"/>
  <c r="CS7" i="56"/>
  <c r="CT7" i="56" s="1"/>
  <c r="CR7" i="56"/>
  <c r="CQ7" i="56"/>
  <c r="DF6" i="56"/>
  <c r="DC6" i="56"/>
  <c r="CS6" i="56"/>
  <c r="CT6" i="56" s="1"/>
  <c r="CR6" i="56"/>
  <c r="CQ6" i="56"/>
  <c r="DF33" i="53"/>
  <c r="DC33" i="53"/>
  <c r="CS33" i="53"/>
  <c r="CR33" i="53"/>
  <c r="CQ33" i="53"/>
  <c r="DF32" i="53"/>
  <c r="DC32" i="53"/>
  <c r="CS32" i="53"/>
  <c r="CR32" i="53"/>
  <c r="CQ32" i="53"/>
  <c r="DF31" i="53"/>
  <c r="DC31" i="53"/>
  <c r="CS31" i="53"/>
  <c r="CR31" i="53"/>
  <c r="CQ31" i="53"/>
  <c r="DF30" i="53"/>
  <c r="DC30" i="53"/>
  <c r="CS30" i="53"/>
  <c r="CR30" i="53"/>
  <c r="CQ30" i="53"/>
  <c r="DF29" i="53"/>
  <c r="DC29" i="53"/>
  <c r="CS29" i="53"/>
  <c r="CR29" i="53"/>
  <c r="CQ29" i="53"/>
  <c r="DF28" i="53"/>
  <c r="DC28" i="53"/>
  <c r="CS28" i="53"/>
  <c r="CR28" i="53"/>
  <c r="CQ28" i="53"/>
  <c r="DF27" i="53"/>
  <c r="DC27" i="53"/>
  <c r="CS27" i="53"/>
  <c r="CR27" i="53"/>
  <c r="CQ27" i="53"/>
  <c r="DF26" i="53"/>
  <c r="DC26" i="53"/>
  <c r="CS26" i="53"/>
  <c r="CR26" i="53"/>
  <c r="CQ26" i="53"/>
  <c r="DF25" i="53"/>
  <c r="DC25" i="53"/>
  <c r="CS25" i="53"/>
  <c r="CR25" i="53"/>
  <c r="CQ25" i="53"/>
  <c r="DF24" i="53"/>
  <c r="DC24" i="53"/>
  <c r="CS24" i="53"/>
  <c r="CR24" i="53"/>
  <c r="CQ24" i="53"/>
  <c r="DF23" i="53"/>
  <c r="DC23" i="53"/>
  <c r="CS23" i="53"/>
  <c r="CR23" i="53"/>
  <c r="CQ23" i="53"/>
  <c r="DF22" i="53"/>
  <c r="DC22" i="53"/>
  <c r="CS22" i="53"/>
  <c r="CR22" i="53"/>
  <c r="CQ22" i="53"/>
  <c r="DF21" i="53"/>
  <c r="DC21" i="53"/>
  <c r="CS21" i="53"/>
  <c r="CR21" i="53"/>
  <c r="CQ21" i="53"/>
  <c r="DF20" i="53"/>
  <c r="DC20" i="53"/>
  <c r="CS20" i="53"/>
  <c r="CR20" i="53"/>
  <c r="CQ20" i="53"/>
  <c r="DF19" i="53"/>
  <c r="DC19" i="53"/>
  <c r="CR19" i="53"/>
  <c r="CS19" i="53" s="1"/>
  <c r="CT19" i="53" s="1"/>
  <c r="CQ19" i="53"/>
  <c r="DF18" i="53"/>
  <c r="DC18" i="53"/>
  <c r="CR18" i="53"/>
  <c r="CS18" i="53" s="1"/>
  <c r="CT18" i="53" s="1"/>
  <c r="CQ18" i="53"/>
  <c r="DF17" i="53"/>
  <c r="DC17" i="53"/>
  <c r="CR17" i="53"/>
  <c r="CS17" i="53" s="1"/>
  <c r="CT17" i="53" s="1"/>
  <c r="CQ17" i="53"/>
  <c r="DF16" i="53"/>
  <c r="DC16" i="53"/>
  <c r="CR16" i="53"/>
  <c r="CS16" i="53" s="1"/>
  <c r="CT16" i="53" s="1"/>
  <c r="CQ16" i="53"/>
  <c r="DF15" i="53"/>
  <c r="DC15" i="53"/>
  <c r="CR15" i="53"/>
  <c r="CS15" i="53" s="1"/>
  <c r="CT15" i="53" s="1"/>
  <c r="CQ15" i="53"/>
  <c r="DF14" i="53"/>
  <c r="DC14" i="53"/>
  <c r="CR14" i="53"/>
  <c r="CS14" i="53" s="1"/>
  <c r="CT14" i="53" s="1"/>
  <c r="CQ14" i="53"/>
  <c r="DF13" i="53"/>
  <c r="DC13" i="53"/>
  <c r="CR13" i="53"/>
  <c r="CS13" i="53" s="1"/>
  <c r="CT13" i="53" s="1"/>
  <c r="CQ13" i="53"/>
  <c r="DF12" i="53"/>
  <c r="DC12" i="53"/>
  <c r="CR12" i="53"/>
  <c r="CS12" i="53" s="1"/>
  <c r="CT12" i="53" s="1"/>
  <c r="CQ12" i="53"/>
  <c r="DF11" i="53"/>
  <c r="DC11" i="53"/>
  <c r="CR11" i="53"/>
  <c r="CS11" i="53" s="1"/>
  <c r="CT11" i="53" s="1"/>
  <c r="CQ11" i="53"/>
  <c r="DF10" i="53"/>
  <c r="DC10" i="53"/>
  <c r="CR10" i="53"/>
  <c r="CS10" i="53" s="1"/>
  <c r="CT10" i="53" s="1"/>
  <c r="CQ10" i="53"/>
  <c r="DF9" i="53"/>
  <c r="DC9" i="53"/>
  <c r="CR9" i="53"/>
  <c r="CS9" i="53" s="1"/>
  <c r="CT9" i="53" s="1"/>
  <c r="CQ9" i="53"/>
  <c r="DF8" i="53"/>
  <c r="DC8" i="53"/>
  <c r="CR8" i="53"/>
  <c r="CS8" i="53" s="1"/>
  <c r="CT8" i="53" s="1"/>
  <c r="CQ8" i="53"/>
  <c r="DF7" i="53"/>
  <c r="DC7" i="53"/>
  <c r="CR7" i="53"/>
  <c r="CS7" i="53" s="1"/>
  <c r="CT7" i="53" s="1"/>
  <c r="CQ7" i="53"/>
  <c r="DF6" i="53"/>
  <c r="DC6" i="53"/>
  <c r="CR6" i="53"/>
  <c r="CS6" i="53" s="1"/>
  <c r="CT6" i="53" s="1"/>
  <c r="CQ6" i="53"/>
  <c r="DF33" i="54"/>
  <c r="DC33" i="54"/>
  <c r="CR33" i="54"/>
  <c r="CS33" i="54" s="1"/>
  <c r="CT33" i="54" s="1"/>
  <c r="CQ33" i="54"/>
  <c r="DF32" i="54"/>
  <c r="DC32" i="54"/>
  <c r="CR32" i="54"/>
  <c r="CS32" i="54" s="1"/>
  <c r="CT32" i="54" s="1"/>
  <c r="CQ32" i="54"/>
  <c r="DF31" i="54"/>
  <c r="DC31" i="54"/>
  <c r="CS31" i="54"/>
  <c r="CT31" i="54" s="1"/>
  <c r="CR31" i="54"/>
  <c r="CQ31" i="54"/>
  <c r="DF30" i="54"/>
  <c r="DC30" i="54"/>
  <c r="CS30" i="54"/>
  <c r="CT30" i="54" s="1"/>
  <c r="CR30" i="54"/>
  <c r="CQ30" i="54"/>
  <c r="DF29" i="54"/>
  <c r="DC29" i="54"/>
  <c r="CS29" i="54"/>
  <c r="CT29" i="54" s="1"/>
  <c r="CR29" i="54"/>
  <c r="CQ29" i="54"/>
  <c r="DF28" i="54"/>
  <c r="DC28" i="54"/>
  <c r="CS28" i="54"/>
  <c r="CT28" i="54" s="1"/>
  <c r="CR28" i="54"/>
  <c r="CQ28" i="54"/>
  <c r="DF27" i="54"/>
  <c r="DC27" i="54"/>
  <c r="CS27" i="54"/>
  <c r="CT27" i="54" s="1"/>
  <c r="CR27" i="54"/>
  <c r="CQ27" i="54"/>
  <c r="DF26" i="54"/>
  <c r="DC26" i="54"/>
  <c r="CS26" i="54"/>
  <c r="CT26" i="54" s="1"/>
  <c r="CR26" i="54"/>
  <c r="CQ26" i="54"/>
  <c r="DF25" i="54"/>
  <c r="DC25" i="54"/>
  <c r="CS25" i="54"/>
  <c r="CT25" i="54" s="1"/>
  <c r="CR25" i="54"/>
  <c r="CQ25" i="54"/>
  <c r="DF24" i="54"/>
  <c r="DC24" i="54"/>
  <c r="CS24" i="54"/>
  <c r="CT24" i="54" s="1"/>
  <c r="CR24" i="54"/>
  <c r="CQ24" i="54"/>
  <c r="DF23" i="54"/>
  <c r="DC23" i="54"/>
  <c r="CS23" i="54"/>
  <c r="CT23" i="54" s="1"/>
  <c r="CR23" i="54"/>
  <c r="CQ23" i="54"/>
  <c r="DF22" i="54"/>
  <c r="DC22" i="54"/>
  <c r="CS22" i="54"/>
  <c r="CT22" i="54" s="1"/>
  <c r="CR22" i="54"/>
  <c r="CQ22" i="54"/>
  <c r="DF21" i="54"/>
  <c r="DC21" i="54"/>
  <c r="CS21" i="54"/>
  <c r="CT21" i="54" s="1"/>
  <c r="CR21" i="54"/>
  <c r="CQ21" i="54"/>
  <c r="DF20" i="54"/>
  <c r="DC20" i="54"/>
  <c r="CS20" i="54"/>
  <c r="CR20" i="54"/>
  <c r="CQ20" i="54"/>
  <c r="DF19" i="54"/>
  <c r="DC19" i="54"/>
  <c r="CS19" i="54"/>
  <c r="CT19" i="54" s="1"/>
  <c r="CR19" i="54"/>
  <c r="CQ19" i="54"/>
  <c r="DF18" i="54"/>
  <c r="DC18" i="54"/>
  <c r="CS18" i="54"/>
  <c r="CT18" i="54" s="1"/>
  <c r="CR18" i="54"/>
  <c r="CQ18" i="54"/>
  <c r="DF17" i="54"/>
  <c r="DC17" i="54"/>
  <c r="CS17" i="54"/>
  <c r="CT17" i="54" s="1"/>
  <c r="CR17" i="54"/>
  <c r="CQ17" i="54"/>
  <c r="DF16" i="54"/>
  <c r="DC16" i="54"/>
  <c r="CS16" i="54"/>
  <c r="CT16" i="54" s="1"/>
  <c r="CR16" i="54"/>
  <c r="CQ16" i="54"/>
  <c r="DF15" i="54"/>
  <c r="DC15" i="54"/>
  <c r="CS15" i="54"/>
  <c r="CT15" i="54" s="1"/>
  <c r="CR15" i="54"/>
  <c r="CQ15" i="54"/>
  <c r="DF14" i="54"/>
  <c r="DC14" i="54"/>
  <c r="CS14" i="54"/>
  <c r="CT14" i="54" s="1"/>
  <c r="CR14" i="54"/>
  <c r="CQ14" i="54"/>
  <c r="DF13" i="54"/>
  <c r="DC13" i="54"/>
  <c r="CS13" i="54"/>
  <c r="CT13" i="54" s="1"/>
  <c r="CR13" i="54"/>
  <c r="CQ13" i="54"/>
  <c r="DF12" i="54"/>
  <c r="DC12" i="54"/>
  <c r="CS12" i="54"/>
  <c r="CT12" i="54" s="1"/>
  <c r="CR12" i="54"/>
  <c r="CQ12" i="54"/>
  <c r="DF11" i="54"/>
  <c r="DC11" i="54"/>
  <c r="CS11" i="54"/>
  <c r="CT11" i="54" s="1"/>
  <c r="CR11" i="54"/>
  <c r="CQ11" i="54"/>
  <c r="DF10" i="54"/>
  <c r="DC10" i="54"/>
  <c r="CR10" i="54"/>
  <c r="CS10" i="54" s="1"/>
  <c r="CT10" i="54" s="1"/>
  <c r="CQ10" i="54"/>
  <c r="DF9" i="54"/>
  <c r="DC9" i="54"/>
  <c r="CR9" i="54"/>
  <c r="CS9" i="54" s="1"/>
  <c r="CT9" i="54" s="1"/>
  <c r="CQ9" i="54"/>
  <c r="DF8" i="54"/>
  <c r="DC8" i="54"/>
  <c r="CR8" i="54"/>
  <c r="CS8" i="54" s="1"/>
  <c r="CT8" i="54" s="1"/>
  <c r="CQ8" i="54"/>
  <c r="DF7" i="54"/>
  <c r="DC7" i="54"/>
  <c r="CR7" i="54"/>
  <c r="CS7" i="54" s="1"/>
  <c r="CT7" i="54" s="1"/>
  <c r="CQ7" i="54"/>
  <c r="DF6" i="54"/>
  <c r="DC6" i="54"/>
  <c r="CR6" i="54"/>
  <c r="CS6" i="54" s="1"/>
  <c r="CT6" i="54" s="1"/>
  <c r="CQ6" i="54"/>
  <c r="DF33" i="55"/>
  <c r="DC33" i="55"/>
  <c r="CR33" i="55"/>
  <c r="CS33" i="55" s="1"/>
  <c r="CT33" i="55" s="1"/>
  <c r="CQ33" i="55"/>
  <c r="DF32" i="55"/>
  <c r="DC32" i="55"/>
  <c r="CR32" i="55"/>
  <c r="CS32" i="55" s="1"/>
  <c r="CT32" i="55" s="1"/>
  <c r="CQ32" i="55"/>
  <c r="DF31" i="55"/>
  <c r="DC31" i="55"/>
  <c r="CR31" i="55"/>
  <c r="CS31" i="55" s="1"/>
  <c r="CT31" i="55" s="1"/>
  <c r="CQ31" i="55"/>
  <c r="DF30" i="55"/>
  <c r="DC30" i="55"/>
  <c r="CR30" i="55"/>
  <c r="CS30" i="55" s="1"/>
  <c r="CT30" i="55" s="1"/>
  <c r="CQ30" i="55"/>
  <c r="DF29" i="55"/>
  <c r="DC29" i="55"/>
  <c r="CR29" i="55"/>
  <c r="CS29" i="55" s="1"/>
  <c r="CT29" i="55" s="1"/>
  <c r="CQ29" i="55"/>
  <c r="DF28" i="55"/>
  <c r="DC28" i="55"/>
  <c r="CR28" i="55"/>
  <c r="CS28" i="55" s="1"/>
  <c r="CT28" i="55" s="1"/>
  <c r="CQ28" i="55"/>
  <c r="DF27" i="55"/>
  <c r="DC27" i="55"/>
  <c r="CR27" i="55"/>
  <c r="CS27" i="55" s="1"/>
  <c r="CT27" i="55" s="1"/>
  <c r="CQ27" i="55"/>
  <c r="DF26" i="55"/>
  <c r="DC26" i="55"/>
  <c r="CR26" i="55"/>
  <c r="CS26" i="55" s="1"/>
  <c r="CT26" i="55" s="1"/>
  <c r="CQ26" i="55"/>
  <c r="DF25" i="55"/>
  <c r="DC25" i="55"/>
  <c r="CR25" i="55"/>
  <c r="CS25" i="55" s="1"/>
  <c r="CT25" i="55" s="1"/>
  <c r="CQ25" i="55"/>
  <c r="DF24" i="55"/>
  <c r="DC24" i="55"/>
  <c r="CR24" i="55"/>
  <c r="CS24" i="55" s="1"/>
  <c r="CT24" i="55" s="1"/>
  <c r="CQ24" i="55"/>
  <c r="DF23" i="55"/>
  <c r="DC23" i="55"/>
  <c r="CR23" i="55"/>
  <c r="CS23" i="55" s="1"/>
  <c r="CT23" i="55" s="1"/>
  <c r="CQ23" i="55"/>
  <c r="DF22" i="55"/>
  <c r="DC22" i="55"/>
  <c r="CR22" i="55"/>
  <c r="CS22" i="55" s="1"/>
  <c r="CT22" i="55" s="1"/>
  <c r="CQ22" i="55"/>
  <c r="DF21" i="55"/>
  <c r="DC21" i="55"/>
  <c r="CR21" i="55"/>
  <c r="CS21" i="55" s="1"/>
  <c r="CT21" i="55" s="1"/>
  <c r="CQ21" i="55"/>
  <c r="DF20" i="55"/>
  <c r="DC20" i="55"/>
  <c r="CR20" i="55"/>
  <c r="CS20" i="55" s="1"/>
  <c r="CT20" i="55" s="1"/>
  <c r="CQ20" i="55"/>
  <c r="DF19" i="55"/>
  <c r="CR19" i="55" s="1"/>
  <c r="CS19" i="55" s="1"/>
  <c r="CT19" i="55" s="1"/>
  <c r="DC19" i="55"/>
  <c r="CQ19" i="55"/>
  <c r="DF18" i="55"/>
  <c r="DC18" i="55"/>
  <c r="CS18" i="55"/>
  <c r="CT18" i="55" s="1"/>
  <c r="CR18" i="55"/>
  <c r="CQ18" i="55"/>
  <c r="DF17" i="55"/>
  <c r="DC17" i="55"/>
  <c r="CS17" i="55"/>
  <c r="CT17" i="55" s="1"/>
  <c r="CR17" i="55"/>
  <c r="CQ17" i="55"/>
  <c r="DF16" i="55"/>
  <c r="DC16" i="55"/>
  <c r="CS16" i="55"/>
  <c r="CT16" i="55" s="1"/>
  <c r="CR16" i="55"/>
  <c r="CQ16" i="55"/>
  <c r="DF15" i="55"/>
  <c r="DC15" i="55"/>
  <c r="CS15" i="55"/>
  <c r="CT15" i="55" s="1"/>
  <c r="CR15" i="55"/>
  <c r="CQ15" i="55"/>
  <c r="DF14" i="55"/>
  <c r="DC14" i="55"/>
  <c r="CS14" i="55"/>
  <c r="CT14" i="55" s="1"/>
  <c r="CR14" i="55"/>
  <c r="CQ14" i="55"/>
  <c r="DF13" i="55"/>
  <c r="DC13" i="55"/>
  <c r="CS13" i="55"/>
  <c r="CT13" i="55" s="1"/>
  <c r="CR13" i="55"/>
  <c r="CQ13" i="55"/>
  <c r="DF12" i="55"/>
  <c r="DC12" i="55"/>
  <c r="CS12" i="55"/>
  <c r="CT12" i="55" s="1"/>
  <c r="CR12" i="55"/>
  <c r="CQ12" i="55"/>
  <c r="DF11" i="55"/>
  <c r="DC11" i="55"/>
  <c r="CS11" i="55"/>
  <c r="CT11" i="55" s="1"/>
  <c r="CR11" i="55"/>
  <c r="CQ11" i="55"/>
  <c r="DF10" i="55"/>
  <c r="DC10" i="55"/>
  <c r="CS10" i="55"/>
  <c r="CT10" i="55" s="1"/>
  <c r="CR10" i="55"/>
  <c r="CQ10" i="55"/>
  <c r="DF9" i="55"/>
  <c r="DC9" i="55"/>
  <c r="CS9" i="55"/>
  <c r="CT9" i="55" s="1"/>
  <c r="CR9" i="55"/>
  <c r="CQ9" i="55"/>
  <c r="DF8" i="55"/>
  <c r="DC8" i="55"/>
  <c r="CS8" i="55"/>
  <c r="CT8" i="55" s="1"/>
  <c r="CR8" i="55"/>
  <c r="CQ8" i="55"/>
  <c r="DF7" i="55"/>
  <c r="DC7" i="55"/>
  <c r="CS7" i="55"/>
  <c r="CT7" i="55" s="1"/>
  <c r="CR7" i="55"/>
  <c r="CQ7" i="55"/>
  <c r="DF6" i="55"/>
  <c r="DC6" i="55"/>
  <c r="CS6" i="55"/>
  <c r="CT6" i="55" s="1"/>
  <c r="CR6" i="55"/>
  <c r="CQ6" i="55"/>
  <c r="DF33" i="52"/>
  <c r="DC33" i="52"/>
  <c r="CR33" i="52"/>
  <c r="CS33" i="52" s="1"/>
  <c r="CT33" i="52" s="1"/>
  <c r="CQ33" i="52"/>
  <c r="DF32" i="52"/>
  <c r="DC32" i="52"/>
  <c r="CR32" i="52"/>
  <c r="CS32" i="52" s="1"/>
  <c r="CT32" i="52" s="1"/>
  <c r="CQ32" i="52"/>
  <c r="DF31" i="52"/>
  <c r="DC31" i="52"/>
  <c r="CS31" i="52"/>
  <c r="CT31" i="52" s="1"/>
  <c r="CR31" i="52"/>
  <c r="CQ31" i="52"/>
  <c r="DF30" i="52"/>
  <c r="DC30" i="52"/>
  <c r="CS30" i="52"/>
  <c r="CT30" i="52" s="1"/>
  <c r="CR30" i="52"/>
  <c r="CQ30" i="52"/>
  <c r="DF29" i="52"/>
  <c r="DC29" i="52"/>
  <c r="CS29" i="52"/>
  <c r="CT29" i="52" s="1"/>
  <c r="CR29" i="52"/>
  <c r="CQ29" i="52"/>
  <c r="DF28" i="52"/>
  <c r="DC28" i="52"/>
  <c r="CS28" i="52"/>
  <c r="CT28" i="52" s="1"/>
  <c r="CR28" i="52"/>
  <c r="CQ28" i="52"/>
  <c r="DF27" i="52"/>
  <c r="DC27" i="52"/>
  <c r="CS27" i="52"/>
  <c r="CT27" i="52" s="1"/>
  <c r="CR27" i="52"/>
  <c r="CQ27" i="52"/>
  <c r="DF26" i="52"/>
  <c r="DC26" i="52"/>
  <c r="CS26" i="52"/>
  <c r="CT26" i="52" s="1"/>
  <c r="CR26" i="52"/>
  <c r="CQ26" i="52"/>
  <c r="DF25" i="52"/>
  <c r="DC25" i="52"/>
  <c r="CS25" i="52"/>
  <c r="CT25" i="52" s="1"/>
  <c r="CR25" i="52"/>
  <c r="CQ25" i="52"/>
  <c r="DF24" i="52"/>
  <c r="DC24" i="52"/>
  <c r="CS24" i="52"/>
  <c r="CT24" i="52" s="1"/>
  <c r="CR24" i="52"/>
  <c r="CQ24" i="52"/>
  <c r="DF23" i="52"/>
  <c r="DC23" i="52"/>
  <c r="CS23" i="52"/>
  <c r="CT23" i="52" s="1"/>
  <c r="CR23" i="52"/>
  <c r="CQ23" i="52"/>
  <c r="DF22" i="52"/>
  <c r="DC22" i="52"/>
  <c r="CS22" i="52"/>
  <c r="CT22" i="52" s="1"/>
  <c r="CR22" i="52"/>
  <c r="CQ22" i="52"/>
  <c r="DF21" i="52"/>
  <c r="DC21" i="52"/>
  <c r="CS21" i="52"/>
  <c r="CT21" i="52" s="1"/>
  <c r="CR21" i="52"/>
  <c r="CQ21" i="52"/>
  <c r="DF20" i="52"/>
  <c r="DC20" i="52"/>
  <c r="CS20" i="52"/>
  <c r="CR20" i="52"/>
  <c r="CQ20" i="52"/>
  <c r="DF19" i="52"/>
  <c r="DC19" i="52"/>
  <c r="CS19" i="52"/>
  <c r="CT19" i="52" s="1"/>
  <c r="CR19" i="52"/>
  <c r="CQ19" i="52"/>
  <c r="DF18" i="52"/>
  <c r="DC18" i="52"/>
  <c r="CS18" i="52"/>
  <c r="CT18" i="52" s="1"/>
  <c r="CR18" i="52"/>
  <c r="CQ18" i="52"/>
  <c r="DF17" i="52"/>
  <c r="DC17" i="52"/>
  <c r="CS17" i="52"/>
  <c r="CT17" i="52" s="1"/>
  <c r="CR17" i="52"/>
  <c r="CQ17" i="52"/>
  <c r="DF16" i="52"/>
  <c r="DC16" i="52"/>
  <c r="CS16" i="52"/>
  <c r="CT16" i="52" s="1"/>
  <c r="CR16" i="52"/>
  <c r="CQ16" i="52"/>
  <c r="DF15" i="52"/>
  <c r="DC15" i="52"/>
  <c r="CS15" i="52"/>
  <c r="CT15" i="52" s="1"/>
  <c r="CR15" i="52"/>
  <c r="CQ15" i="52"/>
  <c r="DF14" i="52"/>
  <c r="DC14" i="52"/>
  <c r="CS14" i="52"/>
  <c r="CT14" i="52" s="1"/>
  <c r="CR14" i="52"/>
  <c r="CQ14" i="52"/>
  <c r="DF13" i="52"/>
  <c r="DC13" i="52"/>
  <c r="CS13" i="52"/>
  <c r="CT13" i="52" s="1"/>
  <c r="CR13" i="52"/>
  <c r="CQ13" i="52"/>
  <c r="DF12" i="52"/>
  <c r="DC12" i="52"/>
  <c r="CS12" i="52"/>
  <c r="CT12" i="52" s="1"/>
  <c r="CR12" i="52"/>
  <c r="CQ12" i="52"/>
  <c r="DF11" i="52"/>
  <c r="DC11" i="52"/>
  <c r="CS11" i="52"/>
  <c r="CT11" i="52" s="1"/>
  <c r="CR11" i="52"/>
  <c r="CQ11" i="52"/>
  <c r="DF10" i="52"/>
  <c r="DC10" i="52"/>
  <c r="CS10" i="52"/>
  <c r="CT10" i="52" s="1"/>
  <c r="CR10" i="52"/>
  <c r="CQ10" i="52"/>
  <c r="DF9" i="52"/>
  <c r="DC9" i="52"/>
  <c r="CS9" i="52"/>
  <c r="CT9" i="52" s="1"/>
  <c r="CR9" i="52"/>
  <c r="CQ9" i="52"/>
  <c r="DF8" i="52"/>
  <c r="DC8" i="52"/>
  <c r="CS8" i="52"/>
  <c r="CT8" i="52" s="1"/>
  <c r="CR8" i="52"/>
  <c r="CQ8" i="52"/>
  <c r="DF7" i="52"/>
  <c r="DC7" i="52"/>
  <c r="CS7" i="52"/>
  <c r="CR7" i="52"/>
  <c r="CQ7" i="52"/>
  <c r="DF6" i="52"/>
  <c r="DC6" i="52"/>
  <c r="CS6" i="52"/>
  <c r="CT6" i="52" s="1"/>
  <c r="CR6" i="52"/>
  <c r="CQ6" i="52"/>
  <c r="DF33" i="57"/>
  <c r="DC33" i="57"/>
  <c r="CR33" i="57"/>
  <c r="CS33" i="57" s="1"/>
  <c r="CT33" i="57" s="1"/>
  <c r="CQ33" i="57"/>
  <c r="DF32" i="57"/>
  <c r="DC32" i="57"/>
  <c r="CR32" i="57"/>
  <c r="CS32" i="57" s="1"/>
  <c r="CT32" i="57" s="1"/>
  <c r="CQ32" i="57"/>
  <c r="DF31" i="57"/>
  <c r="DC31" i="57"/>
  <c r="CS31" i="57"/>
  <c r="CT31" i="57" s="1"/>
  <c r="CR31" i="57"/>
  <c r="CQ31" i="57"/>
  <c r="DF30" i="57"/>
  <c r="DC30" i="57"/>
  <c r="CS30" i="57"/>
  <c r="CT30" i="57" s="1"/>
  <c r="CR30" i="57"/>
  <c r="CQ30" i="57"/>
  <c r="DF29" i="57"/>
  <c r="DC29" i="57"/>
  <c r="CS29" i="57"/>
  <c r="CT29" i="57" s="1"/>
  <c r="CR29" i="57"/>
  <c r="CQ29" i="57"/>
  <c r="DF28" i="57"/>
  <c r="DC28" i="57"/>
  <c r="CS28" i="57"/>
  <c r="CT28" i="57" s="1"/>
  <c r="CR28" i="57"/>
  <c r="CQ28" i="57"/>
  <c r="DF27" i="57"/>
  <c r="DC27" i="57"/>
  <c r="CS27" i="57"/>
  <c r="CT27" i="57" s="1"/>
  <c r="CR27" i="57"/>
  <c r="CQ27" i="57"/>
  <c r="DF26" i="57"/>
  <c r="DC26" i="57"/>
  <c r="CS26" i="57"/>
  <c r="CT26" i="57" s="1"/>
  <c r="CR26" i="57"/>
  <c r="CQ26" i="57"/>
  <c r="DF25" i="57"/>
  <c r="DC25" i="57"/>
  <c r="CS25" i="57"/>
  <c r="CT25" i="57" s="1"/>
  <c r="CR25" i="57"/>
  <c r="CQ25" i="57"/>
  <c r="DF24" i="57"/>
  <c r="DC24" i="57"/>
  <c r="CS24" i="57"/>
  <c r="CT24" i="57" s="1"/>
  <c r="CR24" i="57"/>
  <c r="CQ24" i="57"/>
  <c r="DF23" i="57"/>
  <c r="DC23" i="57"/>
  <c r="CS23" i="57"/>
  <c r="CT23" i="57" s="1"/>
  <c r="CR23" i="57"/>
  <c r="CQ23" i="57"/>
  <c r="DF22" i="57"/>
  <c r="DC22" i="57"/>
  <c r="CS22" i="57"/>
  <c r="CT22" i="57" s="1"/>
  <c r="CR22" i="57"/>
  <c r="CQ22" i="57"/>
  <c r="DF21" i="57"/>
  <c r="DC21" i="57"/>
  <c r="CS21" i="57"/>
  <c r="CT21" i="57" s="1"/>
  <c r="CR21" i="57"/>
  <c r="CQ21" i="57"/>
  <c r="DF20" i="57"/>
  <c r="DC20" i="57"/>
  <c r="CS20" i="57"/>
  <c r="CR20" i="57"/>
  <c r="CQ20" i="57"/>
  <c r="DF19" i="57"/>
  <c r="DC19" i="57"/>
  <c r="CS19" i="57"/>
  <c r="CT19" i="57" s="1"/>
  <c r="CR19" i="57"/>
  <c r="CQ19" i="57"/>
  <c r="DF18" i="57"/>
  <c r="DC18" i="57"/>
  <c r="CS18" i="57"/>
  <c r="CT18" i="57" s="1"/>
  <c r="CR18" i="57"/>
  <c r="CQ18" i="57"/>
  <c r="DF17" i="57"/>
  <c r="DC17" i="57"/>
  <c r="CS17" i="57"/>
  <c r="CT17" i="57" s="1"/>
  <c r="CR17" i="57"/>
  <c r="CQ17" i="57"/>
  <c r="DF16" i="57"/>
  <c r="DC16" i="57"/>
  <c r="CS16" i="57"/>
  <c r="CT16" i="57" s="1"/>
  <c r="CR16" i="57"/>
  <c r="CQ16" i="57"/>
  <c r="DF15" i="57"/>
  <c r="DC15" i="57"/>
  <c r="CS15" i="57"/>
  <c r="CT15" i="57" s="1"/>
  <c r="CR15" i="57"/>
  <c r="CQ15" i="57"/>
  <c r="DF14" i="57"/>
  <c r="DC14" i="57"/>
  <c r="CS14" i="57"/>
  <c r="CT14" i="57" s="1"/>
  <c r="CR14" i="57"/>
  <c r="CQ14" i="57"/>
  <c r="DF13" i="57"/>
  <c r="DC13" i="57"/>
  <c r="CS13" i="57"/>
  <c r="CT13" i="57" s="1"/>
  <c r="CR13" i="57"/>
  <c r="CQ13" i="57"/>
  <c r="DF12" i="57"/>
  <c r="DC12" i="57"/>
  <c r="CS12" i="57"/>
  <c r="CT12" i="57" s="1"/>
  <c r="CR12" i="57"/>
  <c r="CQ12" i="57"/>
  <c r="DF11" i="57"/>
  <c r="DC11" i="57"/>
  <c r="CS11" i="57"/>
  <c r="CT11" i="57" s="1"/>
  <c r="CR11" i="57"/>
  <c r="CQ11" i="57"/>
  <c r="DF10" i="57"/>
  <c r="DC10" i="57"/>
  <c r="CS10" i="57"/>
  <c r="CT10" i="57" s="1"/>
  <c r="CR10" i="57"/>
  <c r="CQ10" i="57"/>
  <c r="DF9" i="57"/>
  <c r="DC9" i="57"/>
  <c r="CS9" i="57"/>
  <c r="CT9" i="57" s="1"/>
  <c r="CR9" i="57"/>
  <c r="CQ9" i="57"/>
  <c r="DF8" i="57"/>
  <c r="DC8" i="57"/>
  <c r="CS8" i="57"/>
  <c r="CT8" i="57" s="1"/>
  <c r="CR8" i="57"/>
  <c r="CQ8" i="57"/>
  <c r="DF7" i="57"/>
  <c r="DC7" i="57"/>
  <c r="CS7" i="57"/>
  <c r="CR7" i="57"/>
  <c r="CQ7" i="57"/>
  <c r="DF6" i="57"/>
  <c r="DC6" i="57"/>
  <c r="CS6" i="57"/>
  <c r="CT6" i="57" s="1"/>
  <c r="CR6" i="57"/>
  <c r="CQ6" i="57"/>
  <c r="DF33" i="50"/>
  <c r="DC33" i="50"/>
  <c r="CR33" i="50"/>
  <c r="CS33" i="50" s="1"/>
  <c r="CT33" i="50" s="1"/>
  <c r="CQ33" i="50"/>
  <c r="DF32" i="50"/>
  <c r="DC32" i="50"/>
  <c r="CR32" i="50"/>
  <c r="CS32" i="50" s="1"/>
  <c r="CT32" i="50" s="1"/>
  <c r="CQ32" i="50"/>
  <c r="DF31" i="50"/>
  <c r="DC31" i="50"/>
  <c r="CR31" i="50"/>
  <c r="CS31" i="50" s="1"/>
  <c r="CT31" i="50" s="1"/>
  <c r="CQ31" i="50"/>
  <c r="DF30" i="50"/>
  <c r="DC30" i="50"/>
  <c r="CR30" i="50"/>
  <c r="CS30" i="50" s="1"/>
  <c r="CT30" i="50" s="1"/>
  <c r="CQ30" i="50"/>
  <c r="DF29" i="50"/>
  <c r="DC29" i="50"/>
  <c r="CR29" i="50"/>
  <c r="CS29" i="50" s="1"/>
  <c r="CT29" i="50" s="1"/>
  <c r="CQ29" i="50"/>
  <c r="DF28" i="50"/>
  <c r="DC28" i="50"/>
  <c r="CR28" i="50"/>
  <c r="CS28" i="50" s="1"/>
  <c r="CT28" i="50" s="1"/>
  <c r="CQ28" i="50"/>
  <c r="DF27" i="50"/>
  <c r="DC27" i="50"/>
  <c r="CR27" i="50"/>
  <c r="CS27" i="50" s="1"/>
  <c r="CT27" i="50" s="1"/>
  <c r="CQ27" i="50"/>
  <c r="DF26" i="50"/>
  <c r="DC26" i="50"/>
  <c r="CS26" i="50"/>
  <c r="CT26" i="50" s="1"/>
  <c r="CR26" i="50"/>
  <c r="CQ26" i="50"/>
  <c r="DF25" i="50"/>
  <c r="DC25" i="50"/>
  <c r="CS25" i="50"/>
  <c r="CT25" i="50" s="1"/>
  <c r="CR25" i="50"/>
  <c r="CQ25" i="50"/>
  <c r="DF24" i="50"/>
  <c r="DC24" i="50"/>
  <c r="CS24" i="50"/>
  <c r="CT24" i="50" s="1"/>
  <c r="CR24" i="50"/>
  <c r="CQ24" i="50"/>
  <c r="DF23" i="50"/>
  <c r="DC23" i="50"/>
  <c r="CS23" i="50"/>
  <c r="CT23" i="50" s="1"/>
  <c r="CR23" i="50"/>
  <c r="CQ23" i="50"/>
  <c r="DF22" i="50"/>
  <c r="DC22" i="50"/>
  <c r="CS22" i="50"/>
  <c r="CT22" i="50" s="1"/>
  <c r="CR22" i="50"/>
  <c r="CQ22" i="50"/>
  <c r="DF21" i="50"/>
  <c r="DC21" i="50"/>
  <c r="CS21" i="50"/>
  <c r="CT21" i="50" s="1"/>
  <c r="CR21" i="50"/>
  <c r="CQ21" i="50"/>
  <c r="DF20" i="50"/>
  <c r="DC20" i="50"/>
  <c r="CS20" i="50"/>
  <c r="CR20" i="50"/>
  <c r="CQ20" i="50"/>
  <c r="DF19" i="50"/>
  <c r="DC19" i="50"/>
  <c r="CR19" i="50"/>
  <c r="CS19" i="50" s="1"/>
  <c r="CT19" i="50" s="1"/>
  <c r="CQ19" i="50"/>
  <c r="DF18" i="50"/>
  <c r="DC18" i="50"/>
  <c r="CR18" i="50"/>
  <c r="CS18" i="50" s="1"/>
  <c r="CT18" i="50" s="1"/>
  <c r="CQ18" i="50"/>
  <c r="DF17" i="50"/>
  <c r="DC17" i="50"/>
  <c r="CR17" i="50"/>
  <c r="CS17" i="50" s="1"/>
  <c r="CT17" i="50" s="1"/>
  <c r="CQ17" i="50"/>
  <c r="DF16" i="50"/>
  <c r="DC16" i="50"/>
  <c r="CR16" i="50"/>
  <c r="CS16" i="50" s="1"/>
  <c r="CT16" i="50" s="1"/>
  <c r="CQ16" i="50"/>
  <c r="DF15" i="50"/>
  <c r="DC15" i="50"/>
  <c r="CR15" i="50"/>
  <c r="CS15" i="50" s="1"/>
  <c r="CT15" i="50" s="1"/>
  <c r="CQ15" i="50"/>
  <c r="DF14" i="50"/>
  <c r="DC14" i="50"/>
  <c r="CR14" i="50"/>
  <c r="CS14" i="50" s="1"/>
  <c r="CT14" i="50" s="1"/>
  <c r="CQ14" i="50"/>
  <c r="DF13" i="50"/>
  <c r="DC13" i="50"/>
  <c r="CR13" i="50"/>
  <c r="CS13" i="50" s="1"/>
  <c r="CT13" i="50" s="1"/>
  <c r="CQ13" i="50"/>
  <c r="DF12" i="50"/>
  <c r="DC12" i="50"/>
  <c r="CR12" i="50"/>
  <c r="CS12" i="50" s="1"/>
  <c r="CT12" i="50" s="1"/>
  <c r="CQ12" i="50"/>
  <c r="DF11" i="50"/>
  <c r="DC11" i="50"/>
  <c r="CR11" i="50"/>
  <c r="CS11" i="50" s="1"/>
  <c r="CT11" i="50" s="1"/>
  <c r="CQ11" i="50"/>
  <c r="DF10" i="50"/>
  <c r="DC10" i="50"/>
  <c r="CR10" i="50"/>
  <c r="CS10" i="50" s="1"/>
  <c r="CT10" i="50" s="1"/>
  <c r="CQ10" i="50"/>
  <c r="DF9" i="50"/>
  <c r="DC9" i="50"/>
  <c r="CR9" i="50"/>
  <c r="CS9" i="50" s="1"/>
  <c r="CT9" i="50" s="1"/>
  <c r="CQ9" i="50"/>
  <c r="DF8" i="50"/>
  <c r="DC8" i="50"/>
  <c r="CR8" i="50"/>
  <c r="CS8" i="50" s="1"/>
  <c r="CT8" i="50" s="1"/>
  <c r="CQ8" i="50"/>
  <c r="DF7" i="50"/>
  <c r="CR7" i="50" s="1"/>
  <c r="CS7" i="50" s="1"/>
  <c r="CT7" i="50" s="1"/>
  <c r="DC7" i="50"/>
  <c r="CQ7" i="50"/>
  <c r="DF6" i="50"/>
  <c r="CR6" i="50" s="1"/>
  <c r="CS6" i="50" s="1"/>
  <c r="DC6" i="50"/>
  <c r="CQ6" i="50"/>
  <c r="AY5" i="64" l="1"/>
  <c r="AY7" i="64"/>
  <c r="BH11" i="64"/>
  <c r="BI11" i="64" s="1"/>
  <c r="BL11" i="64"/>
  <c r="BM11" i="64" s="1"/>
  <c r="BN11" i="64" s="1"/>
  <c r="BH13" i="64"/>
  <c r="BI13" i="64" s="1"/>
  <c r="BL13" i="64"/>
  <c r="BM13" i="64" s="1"/>
  <c r="BN13" i="64" s="1"/>
  <c r="BH15" i="64"/>
  <c r="BI15" i="64" s="1"/>
  <c r="BL15" i="64"/>
  <c r="BM15" i="64" s="1"/>
  <c r="BN15" i="64" s="1"/>
  <c r="BH17" i="64"/>
  <c r="BI17" i="64" s="1"/>
  <c r="BL17" i="64"/>
  <c r="BM17" i="64" s="1"/>
  <c r="BN17" i="64" s="1"/>
  <c r="BH19" i="64"/>
  <c r="BI19" i="64" s="1"/>
  <c r="BL19" i="64"/>
  <c r="BM19" i="64" s="1"/>
  <c r="BN19" i="64" s="1"/>
  <c r="BL20" i="64"/>
  <c r="BM20" i="64" s="1"/>
  <c r="BN20" i="64" s="1"/>
  <c r="BY20" i="64" s="1"/>
  <c r="BZ20" i="64" s="1"/>
  <c r="BH20" i="64"/>
  <c r="BI20" i="64" s="1"/>
  <c r="BL22" i="64"/>
  <c r="BM22" i="64" s="1"/>
  <c r="BN22" i="64" s="1"/>
  <c r="BH22" i="64"/>
  <c r="BI22" i="64" s="1"/>
  <c r="BL24" i="64"/>
  <c r="BM24" i="64" s="1"/>
  <c r="BN24" i="64" s="1"/>
  <c r="BH24" i="64"/>
  <c r="BI24" i="64" s="1"/>
  <c r="BL31" i="64"/>
  <c r="BM31" i="64" s="1"/>
  <c r="BN31" i="64" s="1"/>
  <c r="BH31" i="64"/>
  <c r="BI31" i="64" s="1"/>
  <c r="AY6" i="64"/>
  <c r="BL9" i="64"/>
  <c r="BM9" i="64" s="1"/>
  <c r="BN9" i="64" s="1"/>
  <c r="BH9" i="64"/>
  <c r="BI9" i="64" s="1"/>
  <c r="BL10" i="64"/>
  <c r="BM10" i="64" s="1"/>
  <c r="BN10" i="64" s="1"/>
  <c r="BH10" i="64"/>
  <c r="BI10" i="64" s="1"/>
  <c r="BL12" i="64"/>
  <c r="BM12" i="64" s="1"/>
  <c r="BN12" i="64" s="1"/>
  <c r="BH12" i="64"/>
  <c r="BI12" i="64" s="1"/>
  <c r="BL14" i="64"/>
  <c r="BM14" i="64" s="1"/>
  <c r="BN14" i="64" s="1"/>
  <c r="BH14" i="64"/>
  <c r="BI14" i="64" s="1"/>
  <c r="BL16" i="64"/>
  <c r="BM16" i="64" s="1"/>
  <c r="BN16" i="64" s="1"/>
  <c r="BH16" i="64"/>
  <c r="BI16" i="64" s="1"/>
  <c r="BL18" i="64"/>
  <c r="BM18" i="64" s="1"/>
  <c r="BN18" i="64" s="1"/>
  <c r="BH18" i="64"/>
  <c r="BI18" i="64" s="1"/>
  <c r="BL21" i="64"/>
  <c r="BM21" i="64" s="1"/>
  <c r="BN21" i="64" s="1"/>
  <c r="BH21" i="64"/>
  <c r="BI21" i="64" s="1"/>
  <c r="BY26" i="64"/>
  <c r="BZ26" i="64" s="1"/>
  <c r="BL26" i="64"/>
  <c r="BM26" i="64" s="1"/>
  <c r="BN26" i="64" s="1"/>
  <c r="BH26" i="64"/>
  <c r="BI26" i="64" s="1"/>
  <c r="AL29" i="64"/>
  <c r="AY29" i="64"/>
  <c r="AL30" i="64"/>
  <c r="AY30" i="64"/>
  <c r="BL5" i="64"/>
  <c r="BM5" i="64" s="1"/>
  <c r="BN5" i="64" s="1"/>
  <c r="BH5" i="64"/>
  <c r="BI5" i="64" s="1"/>
  <c r="BL7" i="64"/>
  <c r="BM7" i="64" s="1"/>
  <c r="BN7" i="64" s="1"/>
  <c r="BH7" i="64"/>
  <c r="BI7" i="64" s="1"/>
  <c r="AL11" i="64"/>
  <c r="AY11" i="64"/>
  <c r="BY11" i="64" s="1"/>
  <c r="AL13" i="64"/>
  <c r="AY13" i="64"/>
  <c r="BY13" i="64" s="1"/>
  <c r="AL15" i="64"/>
  <c r="AY15" i="64"/>
  <c r="BY15" i="64" s="1"/>
  <c r="AL17" i="64"/>
  <c r="AY17" i="64"/>
  <c r="BY17" i="64" s="1"/>
  <c r="AL19" i="64"/>
  <c r="AY19" i="64"/>
  <c r="BY19" i="64" s="1"/>
  <c r="AL22" i="64"/>
  <c r="AY22" i="64"/>
  <c r="BY22" i="64" s="1"/>
  <c r="AL24" i="64"/>
  <c r="AY24" i="64"/>
  <c r="BY24" i="64" s="1"/>
  <c r="AL31" i="64"/>
  <c r="AY31" i="64"/>
  <c r="BY31" i="64" s="1"/>
  <c r="BH6" i="64"/>
  <c r="BI6" i="64" s="1"/>
  <c r="BL6" i="64"/>
  <c r="BM6" i="64" s="1"/>
  <c r="BN6" i="64" s="1"/>
  <c r="AL8" i="64"/>
  <c r="BH8" i="64"/>
  <c r="BI8" i="64" s="1"/>
  <c r="BL8" i="64"/>
  <c r="BM8" i="64" s="1"/>
  <c r="BN8" i="64" s="1"/>
  <c r="BY8" i="64" s="1"/>
  <c r="AL9" i="64"/>
  <c r="BZ9" i="64" s="1"/>
  <c r="AY9" i="64"/>
  <c r="BY9" i="64" s="1"/>
  <c r="AL10" i="64"/>
  <c r="BZ10" i="64" s="1"/>
  <c r="AY10" i="64"/>
  <c r="BY10" i="64" s="1"/>
  <c r="AL12" i="64"/>
  <c r="BZ12" i="64" s="1"/>
  <c r="AY12" i="64"/>
  <c r="BY12" i="64" s="1"/>
  <c r="AL14" i="64"/>
  <c r="BZ14" i="64" s="1"/>
  <c r="AY14" i="64"/>
  <c r="BY14" i="64" s="1"/>
  <c r="AL16" i="64"/>
  <c r="BZ16" i="64" s="1"/>
  <c r="AY16" i="64"/>
  <c r="BY16" i="64" s="1"/>
  <c r="AL18" i="64"/>
  <c r="BZ18" i="64" s="1"/>
  <c r="AY18" i="64"/>
  <c r="BY18" i="64" s="1"/>
  <c r="AL21" i="64"/>
  <c r="BZ21" i="64" s="1"/>
  <c r="AY21" i="64"/>
  <c r="BY21" i="64" s="1"/>
  <c r="BL23" i="64"/>
  <c r="BM23" i="64" s="1"/>
  <c r="BN23" i="64" s="1"/>
  <c r="BY23" i="64" s="1"/>
  <c r="BZ23" i="64" s="1"/>
  <c r="BH23" i="64"/>
  <c r="BI23" i="64" s="1"/>
  <c r="BL25" i="64"/>
  <c r="BM25" i="64" s="1"/>
  <c r="BN25" i="64" s="1"/>
  <c r="BY25" i="64" s="1"/>
  <c r="BZ25" i="64" s="1"/>
  <c r="BH25" i="64"/>
  <c r="BI25" i="64" s="1"/>
  <c r="BL32" i="64"/>
  <c r="BM32" i="64" s="1"/>
  <c r="BN32" i="64" s="1"/>
  <c r="BY32" i="64" s="1"/>
  <c r="BZ32" i="64" s="1"/>
  <c r="BH32" i="64"/>
  <c r="BI32" i="64" s="1"/>
  <c r="BH27" i="64"/>
  <c r="BI27" i="64" s="1"/>
  <c r="BL27" i="64"/>
  <c r="BM27" i="64" s="1"/>
  <c r="BN27" i="64" s="1"/>
  <c r="BY27" i="64" s="1"/>
  <c r="BZ27" i="64" s="1"/>
  <c r="BH28" i="64"/>
  <c r="BI28" i="64" s="1"/>
  <c r="BL28" i="64"/>
  <c r="BM28" i="64" s="1"/>
  <c r="BN28" i="64" s="1"/>
  <c r="BY28" i="64" s="1"/>
  <c r="BZ28" i="64" s="1"/>
  <c r="BH29" i="64"/>
  <c r="BI29" i="64" s="1"/>
  <c r="BL29" i="64"/>
  <c r="BM29" i="64" s="1"/>
  <c r="BN29" i="64" s="1"/>
  <c r="BL30" i="64"/>
  <c r="BM30" i="64" s="1"/>
  <c r="BN30" i="64" s="1"/>
  <c r="BH30" i="64"/>
  <c r="BI30" i="64" s="1"/>
  <c r="AY18" i="65"/>
  <c r="AW21" i="65"/>
  <c r="AU21" i="65"/>
  <c r="AS21" i="65"/>
  <c r="AJ21" i="65"/>
  <c r="AH21" i="65"/>
  <c r="AX21" i="65"/>
  <c r="AT21" i="65"/>
  <c r="AI21" i="65"/>
  <c r="AY27" i="65"/>
  <c r="AL29" i="65"/>
  <c r="AY29" i="65"/>
  <c r="AL31" i="65"/>
  <c r="AY31" i="65"/>
  <c r="BH23" i="65"/>
  <c r="BI23" i="65" s="1"/>
  <c r="BL23" i="65"/>
  <c r="BM23" i="65" s="1"/>
  <c r="BN23" i="65" s="1"/>
  <c r="BH25" i="65"/>
  <c r="BI25" i="65" s="1"/>
  <c r="BL25" i="65"/>
  <c r="BM25" i="65" s="1"/>
  <c r="BN25" i="65" s="1"/>
  <c r="BH22" i="65"/>
  <c r="BI22" i="65" s="1"/>
  <c r="BL22" i="65"/>
  <c r="BM22" i="65" s="1"/>
  <c r="BN22" i="65" s="1"/>
  <c r="BH24" i="65"/>
  <c r="BI24" i="65" s="1"/>
  <c r="BL24" i="65"/>
  <c r="BM24" i="65" s="1"/>
  <c r="BN24" i="65" s="1"/>
  <c r="AY30" i="65"/>
  <c r="BL6" i="65"/>
  <c r="BM6" i="65" s="1"/>
  <c r="BN6" i="65" s="1"/>
  <c r="BY6" i="65" s="1"/>
  <c r="BZ6" i="65" s="1"/>
  <c r="BH6" i="65"/>
  <c r="BI6" i="65" s="1"/>
  <c r="BL8" i="65"/>
  <c r="BM8" i="65" s="1"/>
  <c r="BN8" i="65" s="1"/>
  <c r="BY8" i="65" s="1"/>
  <c r="BZ8" i="65" s="1"/>
  <c r="BH8" i="65"/>
  <c r="BI8" i="65" s="1"/>
  <c r="BL5" i="65"/>
  <c r="BM5" i="65" s="1"/>
  <c r="BN5" i="65" s="1"/>
  <c r="BY5" i="65" s="1"/>
  <c r="BZ5" i="65" s="1"/>
  <c r="BH5" i="65"/>
  <c r="BI5" i="65" s="1"/>
  <c r="BL7" i="65"/>
  <c r="BM7" i="65" s="1"/>
  <c r="BN7" i="65" s="1"/>
  <c r="BY7" i="65" s="1"/>
  <c r="BZ7" i="65" s="1"/>
  <c r="BH7" i="65"/>
  <c r="BI7" i="65" s="1"/>
  <c r="BL9" i="65"/>
  <c r="BM9" i="65" s="1"/>
  <c r="BN9" i="65" s="1"/>
  <c r="BY9" i="65" s="1"/>
  <c r="BZ9" i="65" s="1"/>
  <c r="BH9" i="65"/>
  <c r="BI9" i="65" s="1"/>
  <c r="BL10" i="65"/>
  <c r="BM10" i="65" s="1"/>
  <c r="BN10" i="65" s="1"/>
  <c r="BY10" i="65" s="1"/>
  <c r="BZ10" i="65" s="1"/>
  <c r="BH10" i="65"/>
  <c r="BI10" i="65" s="1"/>
  <c r="BL11" i="65"/>
  <c r="BM11" i="65" s="1"/>
  <c r="BN11" i="65" s="1"/>
  <c r="BY11" i="65" s="1"/>
  <c r="BZ11" i="65" s="1"/>
  <c r="BH11" i="65"/>
  <c r="BI11" i="65" s="1"/>
  <c r="BL12" i="65"/>
  <c r="BM12" i="65" s="1"/>
  <c r="BN12" i="65" s="1"/>
  <c r="BY12" i="65" s="1"/>
  <c r="BZ12" i="65" s="1"/>
  <c r="BH12" i="65"/>
  <c r="BI12" i="65" s="1"/>
  <c r="BL13" i="65"/>
  <c r="BM13" i="65" s="1"/>
  <c r="BN13" i="65" s="1"/>
  <c r="BY13" i="65" s="1"/>
  <c r="BZ13" i="65" s="1"/>
  <c r="BH13" i="65"/>
  <c r="BI13" i="65" s="1"/>
  <c r="BL15" i="65"/>
  <c r="BM15" i="65" s="1"/>
  <c r="BN15" i="65" s="1"/>
  <c r="BY15" i="65" s="1"/>
  <c r="BZ15" i="65" s="1"/>
  <c r="BH15" i="65"/>
  <c r="BI15" i="65" s="1"/>
  <c r="BL17" i="65"/>
  <c r="BM17" i="65" s="1"/>
  <c r="BN17" i="65" s="1"/>
  <c r="BY17" i="65" s="1"/>
  <c r="BZ17" i="65" s="1"/>
  <c r="BH17" i="65"/>
  <c r="BI17" i="65" s="1"/>
  <c r="BL19" i="65"/>
  <c r="BM19" i="65" s="1"/>
  <c r="BN19" i="65" s="1"/>
  <c r="BY19" i="65" s="1"/>
  <c r="BZ19" i="65" s="1"/>
  <c r="BH19" i="65"/>
  <c r="BI19" i="65" s="1"/>
  <c r="BL14" i="65"/>
  <c r="BM14" i="65" s="1"/>
  <c r="BN14" i="65" s="1"/>
  <c r="BY14" i="65" s="1"/>
  <c r="BZ14" i="65" s="1"/>
  <c r="BH14" i="65"/>
  <c r="BI14" i="65" s="1"/>
  <c r="BL16" i="65"/>
  <c r="BM16" i="65" s="1"/>
  <c r="BN16" i="65" s="1"/>
  <c r="BY16" i="65" s="1"/>
  <c r="BZ16" i="65" s="1"/>
  <c r="BH16" i="65"/>
  <c r="BI16" i="65" s="1"/>
  <c r="BL18" i="65"/>
  <c r="BM18" i="65" s="1"/>
  <c r="BN18" i="65" s="1"/>
  <c r="BH18" i="65"/>
  <c r="BI18" i="65" s="1"/>
  <c r="AW20" i="65"/>
  <c r="AU20" i="65"/>
  <c r="AS20" i="65"/>
  <c r="AJ20" i="65"/>
  <c r="AH20" i="65"/>
  <c r="AL20" i="65" s="1"/>
  <c r="AX20" i="65"/>
  <c r="AT20" i="65"/>
  <c r="AI20" i="65"/>
  <c r="BL27" i="65"/>
  <c r="BM27" i="65" s="1"/>
  <c r="BN27" i="65" s="1"/>
  <c r="BH27" i="65"/>
  <c r="BI27" i="65" s="1"/>
  <c r="BL29" i="65"/>
  <c r="BM29" i="65" s="1"/>
  <c r="BN29" i="65" s="1"/>
  <c r="BH29" i="65"/>
  <c r="BI29" i="65" s="1"/>
  <c r="BL31" i="65"/>
  <c r="BM31" i="65" s="1"/>
  <c r="BN31" i="65" s="1"/>
  <c r="BH31" i="65"/>
  <c r="BI31" i="65" s="1"/>
  <c r="AL23" i="65"/>
  <c r="AY23" i="65"/>
  <c r="BY23" i="65" s="1"/>
  <c r="AL25" i="65"/>
  <c r="AY25" i="65"/>
  <c r="BY25" i="65" s="1"/>
  <c r="AL22" i="65"/>
  <c r="AY22" i="65"/>
  <c r="BY22" i="65" s="1"/>
  <c r="AL24" i="65"/>
  <c r="AY24" i="65"/>
  <c r="BY24" i="65" s="1"/>
  <c r="BH26" i="65"/>
  <c r="BI26" i="65" s="1"/>
  <c r="BL26" i="65"/>
  <c r="BM26" i="65" s="1"/>
  <c r="BN26" i="65" s="1"/>
  <c r="AL26" i="65"/>
  <c r="AY26" i="65"/>
  <c r="BY26" i="65" s="1"/>
  <c r="BL32" i="65"/>
  <c r="BM32" i="65" s="1"/>
  <c r="BN32" i="65" s="1"/>
  <c r="BY32" i="65" s="1"/>
  <c r="BZ32" i="65" s="1"/>
  <c r="BH32" i="65"/>
  <c r="BI32" i="65" s="1"/>
  <c r="BL28" i="65"/>
  <c r="BM28" i="65" s="1"/>
  <c r="BN28" i="65" s="1"/>
  <c r="BY28" i="65" s="1"/>
  <c r="BZ28" i="65" s="1"/>
  <c r="BH28" i="65"/>
  <c r="BI28" i="65" s="1"/>
  <c r="BL30" i="65"/>
  <c r="BM30" i="65" s="1"/>
  <c r="BN30" i="65" s="1"/>
  <c r="BH30" i="65"/>
  <c r="BI30" i="65" s="1"/>
  <c r="DB6" i="1"/>
  <c r="DB12" i="1"/>
  <c r="DB14" i="1"/>
  <c r="DB16" i="1"/>
  <c r="DB18" i="1"/>
  <c r="CT7" i="1"/>
  <c r="CT8" i="1"/>
  <c r="CT9" i="1"/>
  <c r="CT10" i="1"/>
  <c r="CT11" i="1"/>
  <c r="DB13" i="1"/>
  <c r="DB15" i="1"/>
  <c r="DB17" i="1"/>
  <c r="DB19" i="1"/>
  <c r="CT20" i="1"/>
  <c r="DB22" i="1"/>
  <c r="DB21" i="1"/>
  <c r="DB23" i="1"/>
  <c r="DB24" i="1"/>
  <c r="DB25" i="1"/>
  <c r="DB26" i="1"/>
  <c r="DB27" i="1"/>
  <c r="DB28" i="1"/>
  <c r="DB29" i="1"/>
  <c r="DB30" i="1"/>
  <c r="DB31" i="1"/>
  <c r="DB32" i="1"/>
  <c r="DB33" i="1"/>
  <c r="DB6" i="56"/>
  <c r="DB8" i="56"/>
  <c r="DB10" i="56"/>
  <c r="DB12" i="56"/>
  <c r="DB14" i="56"/>
  <c r="DB16" i="56"/>
  <c r="DB18" i="56"/>
  <c r="DB7" i="56"/>
  <c r="DB9" i="56"/>
  <c r="DB11" i="56"/>
  <c r="DB13" i="56"/>
  <c r="DB15" i="56"/>
  <c r="DB17" i="56"/>
  <c r="DB19" i="56"/>
  <c r="DB20" i="56"/>
  <c r="DB21" i="56"/>
  <c r="DB22" i="56"/>
  <c r="DB23" i="56"/>
  <c r="DB24" i="56"/>
  <c r="DB25" i="56"/>
  <c r="DB26" i="56"/>
  <c r="DB27" i="56"/>
  <c r="DB28" i="56"/>
  <c r="DB29" i="56"/>
  <c r="DB30" i="56"/>
  <c r="DB31" i="56"/>
  <c r="DB32" i="56"/>
  <c r="DB33" i="56"/>
  <c r="DB8" i="53"/>
  <c r="DB6" i="53"/>
  <c r="DB7" i="53"/>
  <c r="DB9" i="53"/>
  <c r="DB10" i="53"/>
  <c r="DB11" i="53"/>
  <c r="DB12" i="53"/>
  <c r="DB13" i="53"/>
  <c r="DB14" i="53"/>
  <c r="DB15" i="53"/>
  <c r="DB16" i="53"/>
  <c r="DB17" i="53"/>
  <c r="DB18" i="53"/>
  <c r="DB19" i="53"/>
  <c r="CT20" i="53"/>
  <c r="CT21" i="53"/>
  <c r="CT22" i="53"/>
  <c r="CT23" i="53"/>
  <c r="CT24" i="53"/>
  <c r="CT25" i="53"/>
  <c r="CT26" i="53"/>
  <c r="CT27" i="53"/>
  <c r="CT28" i="53"/>
  <c r="CT29" i="53"/>
  <c r="CT30" i="53"/>
  <c r="CT31" i="53"/>
  <c r="CT32" i="53"/>
  <c r="CT33" i="53"/>
  <c r="DB11" i="54"/>
  <c r="DB13" i="54"/>
  <c r="DB15" i="54"/>
  <c r="DB17" i="54"/>
  <c r="DB19" i="54"/>
  <c r="DB6" i="54"/>
  <c r="DB7" i="54"/>
  <c r="DB8" i="54"/>
  <c r="DB9" i="54"/>
  <c r="DB10" i="54"/>
  <c r="DB12" i="54"/>
  <c r="DB14" i="54"/>
  <c r="DB16" i="54"/>
  <c r="DB18" i="54"/>
  <c r="CT20" i="54"/>
  <c r="DB22" i="54"/>
  <c r="DB24" i="54"/>
  <c r="DB26" i="54"/>
  <c r="DB28" i="54"/>
  <c r="DB30" i="54"/>
  <c r="DB21" i="54"/>
  <c r="DB23" i="54"/>
  <c r="DB25" i="54"/>
  <c r="DB27" i="54"/>
  <c r="DB29" i="54"/>
  <c r="DB31" i="54"/>
  <c r="DB32" i="54"/>
  <c r="DB33" i="54"/>
  <c r="DB6" i="55"/>
  <c r="DB8" i="55"/>
  <c r="DB10" i="55"/>
  <c r="DB12" i="55"/>
  <c r="DB14" i="55"/>
  <c r="DB16" i="55"/>
  <c r="DB18" i="55"/>
  <c r="DB7" i="55"/>
  <c r="DB9" i="55"/>
  <c r="DB11" i="55"/>
  <c r="DB13" i="55"/>
  <c r="DB15" i="55"/>
  <c r="DB17" i="55"/>
  <c r="DB19" i="55"/>
  <c r="DB20" i="55"/>
  <c r="DB21" i="55"/>
  <c r="DB22" i="55"/>
  <c r="DB23" i="55"/>
  <c r="DB24" i="55"/>
  <c r="DB25" i="55"/>
  <c r="DB26" i="55"/>
  <c r="DB27" i="55"/>
  <c r="DB28" i="55"/>
  <c r="DB29" i="55"/>
  <c r="DB30" i="55"/>
  <c r="DB31" i="55"/>
  <c r="DB32" i="55"/>
  <c r="DB33" i="55"/>
  <c r="DB6" i="52"/>
  <c r="DB8" i="52"/>
  <c r="DB10" i="52"/>
  <c r="DB12" i="52"/>
  <c r="DB14" i="52"/>
  <c r="DB16" i="52"/>
  <c r="DB18" i="52"/>
  <c r="CT7" i="52"/>
  <c r="DB9" i="52"/>
  <c r="DB11" i="52"/>
  <c r="DB13" i="52"/>
  <c r="DB15" i="52"/>
  <c r="DB17" i="52"/>
  <c r="DB19" i="52"/>
  <c r="CT20" i="52"/>
  <c r="DB22" i="52"/>
  <c r="DB24" i="52"/>
  <c r="DB26" i="52"/>
  <c r="DB28" i="52"/>
  <c r="DB30" i="52"/>
  <c r="DB21" i="52"/>
  <c r="DB23" i="52"/>
  <c r="DB25" i="52"/>
  <c r="DB27" i="52"/>
  <c r="DB29" i="52"/>
  <c r="DB31" i="52"/>
  <c r="DB32" i="52"/>
  <c r="DB33" i="52"/>
  <c r="DB6" i="57"/>
  <c r="DB8" i="57"/>
  <c r="DB10" i="57"/>
  <c r="DB12" i="57"/>
  <c r="DB14" i="57"/>
  <c r="DB16" i="57"/>
  <c r="DB18" i="57"/>
  <c r="CT7" i="57"/>
  <c r="DB9" i="57"/>
  <c r="DB11" i="57"/>
  <c r="DB13" i="57"/>
  <c r="DB15" i="57"/>
  <c r="DB17" i="57"/>
  <c r="DB19" i="57"/>
  <c r="CT20" i="57"/>
  <c r="DB22" i="57"/>
  <c r="DB24" i="57"/>
  <c r="DB26" i="57"/>
  <c r="DB28" i="57"/>
  <c r="DB30" i="57"/>
  <c r="DB21" i="57"/>
  <c r="DB23" i="57"/>
  <c r="DB25" i="57"/>
  <c r="DB27" i="57"/>
  <c r="DB29" i="57"/>
  <c r="DB31" i="57"/>
  <c r="DB32" i="57"/>
  <c r="DB33" i="57"/>
  <c r="DB7" i="50"/>
  <c r="DB8" i="50"/>
  <c r="DB9" i="50"/>
  <c r="DB6" i="50"/>
  <c r="DB10" i="50"/>
  <c r="DB12" i="50"/>
  <c r="DB15" i="50"/>
  <c r="DB17" i="50"/>
  <c r="DB19" i="50"/>
  <c r="DB11" i="50"/>
  <c r="DB13" i="50"/>
  <c r="DB14" i="50"/>
  <c r="DB16" i="50"/>
  <c r="DB18" i="50"/>
  <c r="DB21" i="50"/>
  <c r="DB23" i="50"/>
  <c r="DB25" i="50"/>
  <c r="CT20" i="50"/>
  <c r="DB22" i="50"/>
  <c r="DB24" i="50"/>
  <c r="DB26" i="50"/>
  <c r="DB27" i="50"/>
  <c r="DB28" i="50"/>
  <c r="DB29" i="50"/>
  <c r="DB30" i="50"/>
  <c r="DB31" i="50"/>
  <c r="DB32" i="50"/>
  <c r="DB33" i="50"/>
  <c r="CC32" i="12"/>
  <c r="CC31" i="12"/>
  <c r="CC30" i="12"/>
  <c r="CC29" i="12"/>
  <c r="CC28" i="12"/>
  <c r="CC27" i="12"/>
  <c r="CC26" i="12"/>
  <c r="CC25" i="12"/>
  <c r="CC24" i="12"/>
  <c r="CC23" i="12"/>
  <c r="CC22" i="12"/>
  <c r="CC21" i="12"/>
  <c r="CC20" i="12"/>
  <c r="CC19" i="12"/>
  <c r="CC18" i="12"/>
  <c r="CC17" i="12"/>
  <c r="CC16" i="12"/>
  <c r="CC15" i="12"/>
  <c r="CC14" i="12"/>
  <c r="CC13" i="12"/>
  <c r="CC12" i="12"/>
  <c r="CC11" i="12"/>
  <c r="CC10" i="12"/>
  <c r="CC9" i="12"/>
  <c r="CC8" i="12"/>
  <c r="CC7" i="12"/>
  <c r="CC6" i="12"/>
  <c r="CC5" i="12"/>
  <c r="BZ8" i="64" l="1"/>
  <c r="BZ31" i="64"/>
  <c r="BZ24" i="64"/>
  <c r="BZ22" i="64"/>
  <c r="BZ19" i="64"/>
  <c r="BZ17" i="64"/>
  <c r="BZ15" i="64"/>
  <c r="BZ13" i="64"/>
  <c r="BZ11" i="64"/>
  <c r="BY6" i="64"/>
  <c r="BZ6" i="64" s="1"/>
  <c r="BY30" i="64"/>
  <c r="BZ30" i="64" s="1"/>
  <c r="BY29" i="64"/>
  <c r="BZ29" i="64" s="1"/>
  <c r="BY7" i="64"/>
  <c r="BZ7" i="64" s="1"/>
  <c r="BY5" i="64"/>
  <c r="BZ5" i="64" s="1"/>
  <c r="AY20" i="65"/>
  <c r="BL21" i="65"/>
  <c r="BM21" i="65" s="1"/>
  <c r="BN21" i="65" s="1"/>
  <c r="BH21" i="65"/>
  <c r="BI21" i="65" s="1"/>
  <c r="BY18" i="65"/>
  <c r="BZ18" i="65" s="1"/>
  <c r="BZ26" i="65"/>
  <c r="BZ24" i="65"/>
  <c r="BZ22" i="65"/>
  <c r="BZ25" i="65"/>
  <c r="BZ23" i="65"/>
  <c r="BL20" i="65"/>
  <c r="BM20" i="65" s="1"/>
  <c r="BN20" i="65" s="1"/>
  <c r="BH20" i="65"/>
  <c r="BI20" i="65" s="1"/>
  <c r="BY30" i="65"/>
  <c r="BZ30" i="65" s="1"/>
  <c r="BY31" i="65"/>
  <c r="BZ31" i="65" s="1"/>
  <c r="BY29" i="65"/>
  <c r="BZ29" i="65" s="1"/>
  <c r="BY27" i="65"/>
  <c r="BZ27" i="65" s="1"/>
  <c r="AL21" i="65"/>
  <c r="BZ21" i="65" s="1"/>
  <c r="AY21" i="65"/>
  <c r="BY21" i="65" s="1"/>
  <c r="DB20" i="1"/>
  <c r="DD19" i="1"/>
  <c r="DE19" i="1"/>
  <c r="DE17" i="1"/>
  <c r="DD17" i="1"/>
  <c r="DE15" i="1"/>
  <c r="DD15" i="1"/>
  <c r="DE13" i="1"/>
  <c r="DD13" i="1"/>
  <c r="DB10" i="1"/>
  <c r="DB8" i="1"/>
  <c r="DD33" i="1"/>
  <c r="DE33" i="1"/>
  <c r="DD32" i="1"/>
  <c r="DE32" i="1"/>
  <c r="DD31" i="1"/>
  <c r="DE31" i="1"/>
  <c r="DD30" i="1"/>
  <c r="DE30" i="1"/>
  <c r="DD29" i="1"/>
  <c r="DE29" i="1"/>
  <c r="DD28" i="1"/>
  <c r="DE28" i="1"/>
  <c r="DD27" i="1"/>
  <c r="DE27" i="1"/>
  <c r="DD26" i="1"/>
  <c r="DE26" i="1"/>
  <c r="DD25" i="1"/>
  <c r="DE25" i="1"/>
  <c r="DD24" i="1"/>
  <c r="DE24" i="1"/>
  <c r="DD23" i="1"/>
  <c r="DE23" i="1"/>
  <c r="DD21" i="1"/>
  <c r="DE21" i="1"/>
  <c r="DD22" i="1"/>
  <c r="DE22" i="1"/>
  <c r="DB11" i="1"/>
  <c r="DB9" i="1"/>
  <c r="DB7" i="1"/>
  <c r="DE18" i="1"/>
  <c r="DD18" i="1"/>
  <c r="DE16" i="1"/>
  <c r="DD16" i="1"/>
  <c r="DE14" i="1"/>
  <c r="DD14" i="1"/>
  <c r="DE12" i="1"/>
  <c r="DD12" i="1"/>
  <c r="DD6" i="1"/>
  <c r="DE6" i="1"/>
  <c r="DD33" i="56"/>
  <c r="DE33" i="56"/>
  <c r="DD32" i="56"/>
  <c r="DE32" i="56"/>
  <c r="DD31" i="56"/>
  <c r="DE31" i="56"/>
  <c r="DD30" i="56"/>
  <c r="DE30" i="56"/>
  <c r="DD29" i="56"/>
  <c r="DE29" i="56"/>
  <c r="DD28" i="56"/>
  <c r="DE28" i="56"/>
  <c r="DD27" i="56"/>
  <c r="DE27" i="56"/>
  <c r="DD26" i="56"/>
  <c r="DE26" i="56"/>
  <c r="DD25" i="56"/>
  <c r="DE25" i="56"/>
  <c r="DD24" i="56"/>
  <c r="DE24" i="56"/>
  <c r="DD23" i="56"/>
  <c r="DE23" i="56"/>
  <c r="DD22" i="56"/>
  <c r="DE22" i="56"/>
  <c r="DD21" i="56"/>
  <c r="DE21" i="56"/>
  <c r="DD20" i="56"/>
  <c r="DE20" i="56"/>
  <c r="DE19" i="56"/>
  <c r="DD19" i="56"/>
  <c r="DE17" i="56"/>
  <c r="DD17" i="56"/>
  <c r="DE15" i="56"/>
  <c r="DD15" i="56"/>
  <c r="DE13" i="56"/>
  <c r="DD13" i="56"/>
  <c r="DE11" i="56"/>
  <c r="DD11" i="56"/>
  <c r="DE9" i="56"/>
  <c r="DD9" i="56"/>
  <c r="DE7" i="56"/>
  <c r="DD7" i="56"/>
  <c r="DE18" i="56"/>
  <c r="DD18" i="56"/>
  <c r="DE16" i="56"/>
  <c r="DD16" i="56"/>
  <c r="DE14" i="56"/>
  <c r="DD14" i="56"/>
  <c r="DE12" i="56"/>
  <c r="DD12" i="56"/>
  <c r="DE10" i="56"/>
  <c r="DD10" i="56"/>
  <c r="DE8" i="56"/>
  <c r="DD8" i="56"/>
  <c r="DE6" i="56"/>
  <c r="DD6" i="56"/>
  <c r="DB33" i="53"/>
  <c r="DB31" i="53"/>
  <c r="DB29" i="53"/>
  <c r="DB27" i="53"/>
  <c r="DB25" i="53"/>
  <c r="DB23" i="53"/>
  <c r="DB21" i="53"/>
  <c r="DB32" i="53"/>
  <c r="DB30" i="53"/>
  <c r="DB28" i="53"/>
  <c r="DB26" i="53"/>
  <c r="DB24" i="53"/>
  <c r="DB22" i="53"/>
  <c r="DB20" i="53"/>
  <c r="DD19" i="53"/>
  <c r="DE19" i="53"/>
  <c r="DE18" i="53"/>
  <c r="DD18" i="53"/>
  <c r="DE17" i="53"/>
  <c r="DD17" i="53"/>
  <c r="DE16" i="53"/>
  <c r="DD16" i="53"/>
  <c r="DE15" i="53"/>
  <c r="DD15" i="53"/>
  <c r="DD14" i="53"/>
  <c r="DE14" i="53"/>
  <c r="DD13" i="53"/>
  <c r="DE13" i="53"/>
  <c r="DD12" i="53"/>
  <c r="DE12" i="53"/>
  <c r="DD11" i="53"/>
  <c r="DE11" i="53"/>
  <c r="DD10" i="53"/>
  <c r="DE10" i="53"/>
  <c r="DD9" i="53"/>
  <c r="DE9" i="53"/>
  <c r="DD7" i="53"/>
  <c r="DE7" i="53"/>
  <c r="DD6" i="53"/>
  <c r="DE6" i="53"/>
  <c r="DD8" i="53"/>
  <c r="DE8" i="53"/>
  <c r="DD33" i="54"/>
  <c r="DE33" i="54"/>
  <c r="DD32" i="54"/>
  <c r="DE32" i="54"/>
  <c r="DD31" i="54"/>
  <c r="DE31" i="54"/>
  <c r="DD29" i="54"/>
  <c r="DE29" i="54"/>
  <c r="DD27" i="54"/>
  <c r="DE27" i="54"/>
  <c r="DD25" i="54"/>
  <c r="DE25" i="54"/>
  <c r="DD23" i="54"/>
  <c r="DE23" i="54"/>
  <c r="DD21" i="54"/>
  <c r="DE21" i="54"/>
  <c r="DD30" i="54"/>
  <c r="DE30" i="54"/>
  <c r="DD28" i="54"/>
  <c r="DE28" i="54"/>
  <c r="DD26" i="54"/>
  <c r="DE26" i="54"/>
  <c r="DD24" i="54"/>
  <c r="DE24" i="54"/>
  <c r="DD22" i="54"/>
  <c r="DE22" i="54"/>
  <c r="DB20" i="54"/>
  <c r="DE18" i="54"/>
  <c r="DD18" i="54"/>
  <c r="DE16" i="54"/>
  <c r="DD16" i="54"/>
  <c r="DE14" i="54"/>
  <c r="DD14" i="54"/>
  <c r="DE12" i="54"/>
  <c r="DD12" i="54"/>
  <c r="DE10" i="54"/>
  <c r="DD10" i="54"/>
  <c r="DE9" i="54"/>
  <c r="DD9" i="54"/>
  <c r="DE8" i="54"/>
  <c r="DD8" i="54"/>
  <c r="DE7" i="54"/>
  <c r="DD7" i="54"/>
  <c r="DE6" i="54"/>
  <c r="DD6" i="54"/>
  <c r="DD19" i="54"/>
  <c r="DE19" i="54"/>
  <c r="DE17" i="54"/>
  <c r="DD17" i="54"/>
  <c r="DE15" i="54"/>
  <c r="DD15" i="54"/>
  <c r="DE13" i="54"/>
  <c r="DD13" i="54"/>
  <c r="DE11" i="54"/>
  <c r="DD11" i="54"/>
  <c r="DD33" i="55"/>
  <c r="DE33" i="55"/>
  <c r="DD32" i="55"/>
  <c r="DE32" i="55"/>
  <c r="DD31" i="55"/>
  <c r="DE31" i="55"/>
  <c r="DD30" i="55"/>
  <c r="DE30" i="55"/>
  <c r="DD29" i="55"/>
  <c r="DE29" i="55"/>
  <c r="DD28" i="55"/>
  <c r="DE28" i="55"/>
  <c r="DD27" i="55"/>
  <c r="DE27" i="55"/>
  <c r="DD26" i="55"/>
  <c r="DE26" i="55"/>
  <c r="DD25" i="55"/>
  <c r="DE25" i="55"/>
  <c r="DD24" i="55"/>
  <c r="DE24" i="55"/>
  <c r="DD23" i="55"/>
  <c r="DE23" i="55"/>
  <c r="DD22" i="55"/>
  <c r="DE22" i="55"/>
  <c r="DD21" i="55"/>
  <c r="DE21" i="55"/>
  <c r="DD20" i="55"/>
  <c r="DE20" i="55"/>
  <c r="DE19" i="55"/>
  <c r="DD19" i="55"/>
  <c r="DE17" i="55"/>
  <c r="DD17" i="55"/>
  <c r="DE15" i="55"/>
  <c r="DD15" i="55"/>
  <c r="DE13" i="55"/>
  <c r="DD13" i="55"/>
  <c r="DE11" i="55"/>
  <c r="DD11" i="55"/>
  <c r="DE9" i="55"/>
  <c r="DD9" i="55"/>
  <c r="DE7" i="55"/>
  <c r="DD7" i="55"/>
  <c r="DE18" i="55"/>
  <c r="DD18" i="55"/>
  <c r="DE16" i="55"/>
  <c r="DD16" i="55"/>
  <c r="DE14" i="55"/>
  <c r="DD14" i="55"/>
  <c r="DE12" i="55"/>
  <c r="DD12" i="55"/>
  <c r="DE10" i="55"/>
  <c r="DD10" i="55"/>
  <c r="DE8" i="55"/>
  <c r="DD8" i="55"/>
  <c r="DE6" i="55"/>
  <c r="DD6" i="55"/>
  <c r="DB20" i="52"/>
  <c r="DD19" i="52"/>
  <c r="DE19" i="52"/>
  <c r="DE17" i="52"/>
  <c r="DD17" i="52"/>
  <c r="DE15" i="52"/>
  <c r="DD15" i="52"/>
  <c r="DE13" i="52"/>
  <c r="DD13" i="52"/>
  <c r="DE11" i="52"/>
  <c r="DD11" i="52"/>
  <c r="DE9" i="52"/>
  <c r="DD9" i="52"/>
  <c r="DD33" i="52"/>
  <c r="DE33" i="52"/>
  <c r="DD32" i="52"/>
  <c r="DE32" i="52"/>
  <c r="DD31" i="52"/>
  <c r="DE31" i="52"/>
  <c r="DD29" i="52"/>
  <c r="DE29" i="52"/>
  <c r="DD27" i="52"/>
  <c r="DE27" i="52"/>
  <c r="DD25" i="52"/>
  <c r="DE25" i="52"/>
  <c r="DD23" i="52"/>
  <c r="DE23" i="52"/>
  <c r="DD21" i="52"/>
  <c r="DE21" i="52"/>
  <c r="DD30" i="52"/>
  <c r="DE30" i="52"/>
  <c r="DD28" i="52"/>
  <c r="DE28" i="52"/>
  <c r="DD26" i="52"/>
  <c r="DE26" i="52"/>
  <c r="DD24" i="52"/>
  <c r="DE24" i="52"/>
  <c r="DD22" i="52"/>
  <c r="DE22" i="52"/>
  <c r="DB7" i="52"/>
  <c r="DE18" i="52"/>
  <c r="DD18" i="52"/>
  <c r="DE16" i="52"/>
  <c r="DD16" i="52"/>
  <c r="DE14" i="52"/>
  <c r="DD14" i="52"/>
  <c r="DE12" i="52"/>
  <c r="DD12" i="52"/>
  <c r="DE10" i="52"/>
  <c r="DD10" i="52"/>
  <c r="DE8" i="52"/>
  <c r="DD8" i="52"/>
  <c r="DD6" i="52"/>
  <c r="DE6" i="52"/>
  <c r="DB20" i="57"/>
  <c r="DD19" i="57"/>
  <c r="DE19" i="57"/>
  <c r="DE17" i="57"/>
  <c r="DD17" i="57"/>
  <c r="DE15" i="57"/>
  <c r="DD15" i="57"/>
  <c r="DE13" i="57"/>
  <c r="DD13" i="57"/>
  <c r="DE11" i="57"/>
  <c r="DD11" i="57"/>
  <c r="DE9" i="57"/>
  <c r="DD9" i="57"/>
  <c r="DD33" i="57"/>
  <c r="DE33" i="57"/>
  <c r="DD32" i="57"/>
  <c r="DE32" i="57"/>
  <c r="DD31" i="57"/>
  <c r="DE31" i="57"/>
  <c r="DD29" i="57"/>
  <c r="DE29" i="57"/>
  <c r="DD27" i="57"/>
  <c r="DE27" i="57"/>
  <c r="DD25" i="57"/>
  <c r="DE25" i="57"/>
  <c r="DD23" i="57"/>
  <c r="DE23" i="57"/>
  <c r="DD21" i="57"/>
  <c r="DE21" i="57"/>
  <c r="DD30" i="57"/>
  <c r="DE30" i="57"/>
  <c r="DD28" i="57"/>
  <c r="DE28" i="57"/>
  <c r="DD26" i="57"/>
  <c r="DE26" i="57"/>
  <c r="DD24" i="57"/>
  <c r="DE24" i="57"/>
  <c r="DD22" i="57"/>
  <c r="DE22" i="57"/>
  <c r="DB7" i="57"/>
  <c r="DE18" i="57"/>
  <c r="DD18" i="57"/>
  <c r="DE16" i="57"/>
  <c r="DD16" i="57"/>
  <c r="DE14" i="57"/>
  <c r="DD14" i="57"/>
  <c r="DE12" i="57"/>
  <c r="DD12" i="57"/>
  <c r="DE10" i="57"/>
  <c r="DD10" i="57"/>
  <c r="DE8" i="57"/>
  <c r="DD8" i="57"/>
  <c r="DD6" i="57"/>
  <c r="DE6" i="57"/>
  <c r="DD33" i="50"/>
  <c r="DE33" i="50"/>
  <c r="DD32" i="50"/>
  <c r="DE32" i="50"/>
  <c r="DD31" i="50"/>
  <c r="DE31" i="50"/>
  <c r="DD30" i="50"/>
  <c r="DE30" i="50"/>
  <c r="DD29" i="50"/>
  <c r="DE29" i="50"/>
  <c r="DD28" i="50"/>
  <c r="DE28" i="50"/>
  <c r="DD27" i="50"/>
  <c r="DE27" i="50"/>
  <c r="DD26" i="50"/>
  <c r="DE26" i="50"/>
  <c r="DD24" i="50"/>
  <c r="DE24" i="50"/>
  <c r="DD22" i="50"/>
  <c r="DE22" i="50"/>
  <c r="DB20" i="50"/>
  <c r="DD25" i="50"/>
  <c r="DE25" i="50"/>
  <c r="DD23" i="50"/>
  <c r="DE23" i="50"/>
  <c r="DD21" i="50"/>
  <c r="DE21" i="50"/>
  <c r="DD18" i="50"/>
  <c r="DE18" i="50"/>
  <c r="DD16" i="50"/>
  <c r="DE16" i="50"/>
  <c r="DD14" i="50"/>
  <c r="DE14" i="50"/>
  <c r="DD13" i="50"/>
  <c r="DE13" i="50"/>
  <c r="DD11" i="50"/>
  <c r="DE11" i="50"/>
  <c r="DD19" i="50"/>
  <c r="DE19" i="50"/>
  <c r="DD17" i="50"/>
  <c r="DE17" i="50"/>
  <c r="DD15" i="50"/>
  <c r="DE15" i="50"/>
  <c r="DD12" i="50"/>
  <c r="DE12" i="50"/>
  <c r="DD10" i="50"/>
  <c r="DE10" i="50"/>
  <c r="DE6" i="50"/>
  <c r="DD6" i="50"/>
  <c r="DD9" i="50"/>
  <c r="DE9" i="50"/>
  <c r="DE8" i="50"/>
  <c r="DD8" i="50"/>
  <c r="DE7" i="50"/>
  <c r="DD7" i="50"/>
  <c r="BY20" i="65" l="1"/>
  <c r="BZ20" i="65" s="1"/>
  <c r="DD7" i="1"/>
  <c r="DE7" i="1"/>
  <c r="DD9" i="1"/>
  <c r="DE9" i="1"/>
  <c r="DE11" i="1"/>
  <c r="DD11" i="1"/>
  <c r="DD8" i="1"/>
  <c r="DE8" i="1"/>
  <c r="DD10" i="1"/>
  <c r="DE10" i="1"/>
  <c r="DD20" i="1"/>
  <c r="DE20" i="1"/>
  <c r="DD20" i="53"/>
  <c r="DE20" i="53"/>
  <c r="DD22" i="53"/>
  <c r="DE22" i="53"/>
  <c r="DD24" i="53"/>
  <c r="DE24" i="53"/>
  <c r="DD26" i="53"/>
  <c r="DE26" i="53"/>
  <c r="DD28" i="53"/>
  <c r="DE28" i="53"/>
  <c r="DD30" i="53"/>
  <c r="DE30" i="53"/>
  <c r="DD32" i="53"/>
  <c r="DE32" i="53"/>
  <c r="DD21" i="53"/>
  <c r="DE21" i="53"/>
  <c r="DD23" i="53"/>
  <c r="DE23" i="53"/>
  <c r="DD25" i="53"/>
  <c r="DE25" i="53"/>
  <c r="DD27" i="53"/>
  <c r="DE27" i="53"/>
  <c r="DD29" i="53"/>
  <c r="DE29" i="53"/>
  <c r="DD31" i="53"/>
  <c r="DE31" i="53"/>
  <c r="DD33" i="53"/>
  <c r="DE33" i="53"/>
  <c r="DD20" i="54"/>
  <c r="DE20" i="54"/>
  <c r="DE7" i="52"/>
  <c r="DD7" i="52"/>
  <c r="DD20" i="52"/>
  <c r="DE20" i="52"/>
  <c r="DE7" i="57"/>
  <c r="DD7" i="57"/>
  <c r="DD20" i="57"/>
  <c r="DE20" i="57"/>
  <c r="DD20" i="50"/>
  <c r="DE20" i="50"/>
  <c r="CO33" i="53"/>
  <c r="BZ33" i="53"/>
  <c r="BN33" i="53"/>
  <c r="BM33" i="53"/>
  <c r="BK33" i="53"/>
  <c r="BJ33" i="53"/>
  <c r="BI33" i="53"/>
  <c r="BH33" i="53"/>
  <c r="BD33" i="53"/>
  <c r="AY33" i="53"/>
  <c r="AX33" i="53"/>
  <c r="AW33" i="53"/>
  <c r="AV33" i="53"/>
  <c r="AU33" i="53"/>
  <c r="AZ33" i="53" s="1"/>
  <c r="AS33" i="53"/>
  <c r="AN33" i="53"/>
  <c r="AM33" i="53"/>
  <c r="AH33" i="53"/>
  <c r="AG33" i="53"/>
  <c r="AF33" i="53"/>
  <c r="AD33" i="53"/>
  <c r="AC33" i="53"/>
  <c r="Y33" i="53"/>
  <c r="W33" i="53"/>
  <c r="Z33" i="53" s="1"/>
  <c r="AO33" i="53" s="1"/>
  <c r="M33" i="53"/>
  <c r="L33" i="53"/>
  <c r="K33" i="53"/>
  <c r="J33" i="53"/>
  <c r="O33" i="53" s="1"/>
  <c r="A33" i="53"/>
  <c r="CO32" i="53"/>
  <c r="BZ32" i="53"/>
  <c r="BN32" i="53"/>
  <c r="BM32" i="53"/>
  <c r="BK32" i="53"/>
  <c r="BJ32" i="53"/>
  <c r="BI32" i="53"/>
  <c r="BH32" i="53"/>
  <c r="BD32" i="53"/>
  <c r="AY32" i="53"/>
  <c r="AX32" i="53"/>
  <c r="AW32" i="53"/>
  <c r="AV32" i="53"/>
  <c r="AU32" i="53"/>
  <c r="AZ32" i="53" s="1"/>
  <c r="AS32" i="53"/>
  <c r="AN32" i="53"/>
  <c r="AM32" i="53"/>
  <c r="AH32" i="53"/>
  <c r="AG32" i="53"/>
  <c r="AF32" i="53"/>
  <c r="AD32" i="53"/>
  <c r="AC32" i="53"/>
  <c r="Y32" i="53"/>
  <c r="W32" i="53"/>
  <c r="Z32" i="53" s="1"/>
  <c r="AO32" i="53" s="1"/>
  <c r="M32" i="53"/>
  <c r="L32" i="53"/>
  <c r="K32" i="53"/>
  <c r="J32" i="53"/>
  <c r="O32" i="53" s="1"/>
  <c r="A32" i="53"/>
  <c r="CO31" i="53"/>
  <c r="BZ31" i="53"/>
  <c r="BN31" i="53"/>
  <c r="BM31" i="53"/>
  <c r="BK31" i="53"/>
  <c r="BJ31" i="53"/>
  <c r="BI31" i="53"/>
  <c r="BH31" i="53"/>
  <c r="BD31" i="53"/>
  <c r="AY31" i="53"/>
  <c r="AX31" i="53"/>
  <c r="AW31" i="53"/>
  <c r="AV31" i="53"/>
  <c r="AU31" i="53"/>
  <c r="AZ31" i="53" s="1"/>
  <c r="AS31" i="53"/>
  <c r="AN31" i="53"/>
  <c r="AM31" i="53"/>
  <c r="AH31" i="53"/>
  <c r="AG31" i="53"/>
  <c r="AF31" i="53"/>
  <c r="AD31" i="53"/>
  <c r="AC31" i="53"/>
  <c r="Y31" i="53"/>
  <c r="W31" i="53"/>
  <c r="Z31" i="53" s="1"/>
  <c r="AO31" i="53" s="1"/>
  <c r="M31" i="53"/>
  <c r="L31" i="53"/>
  <c r="K31" i="53"/>
  <c r="J31" i="53"/>
  <c r="O31" i="53" s="1"/>
  <c r="A31" i="53"/>
  <c r="CO30" i="53"/>
  <c r="BZ30" i="53"/>
  <c r="BN30" i="53"/>
  <c r="BM30" i="53"/>
  <c r="BK30" i="53"/>
  <c r="BJ30" i="53"/>
  <c r="BI30" i="53"/>
  <c r="BH30" i="53"/>
  <c r="BD30" i="53"/>
  <c r="AY30" i="53"/>
  <c r="AX30" i="53"/>
  <c r="AW30" i="53"/>
  <c r="AV30" i="53"/>
  <c r="AU30" i="53"/>
  <c r="AZ30" i="53" s="1"/>
  <c r="AS30" i="53"/>
  <c r="AN30" i="53"/>
  <c r="AM30" i="53"/>
  <c r="AH30" i="53"/>
  <c r="AG30" i="53"/>
  <c r="AF30" i="53"/>
  <c r="AD30" i="53"/>
  <c r="AC30" i="53"/>
  <c r="Y30" i="53"/>
  <c r="W30" i="53"/>
  <c r="Z30" i="53" s="1"/>
  <c r="AO30" i="53" s="1"/>
  <c r="M30" i="53"/>
  <c r="L30" i="53"/>
  <c r="K30" i="53"/>
  <c r="J30" i="53"/>
  <c r="O30" i="53" s="1"/>
  <c r="A30" i="53"/>
  <c r="CO29" i="53"/>
  <c r="BZ29" i="53"/>
  <c r="BN29" i="53"/>
  <c r="BM29" i="53"/>
  <c r="BK29" i="53"/>
  <c r="BJ29" i="53"/>
  <c r="BI29" i="53"/>
  <c r="BH29" i="53"/>
  <c r="BD29" i="53"/>
  <c r="AY29" i="53"/>
  <c r="AX29" i="53"/>
  <c r="AW29" i="53"/>
  <c r="AV29" i="53"/>
  <c r="AU29" i="53"/>
  <c r="AZ29" i="53" s="1"/>
  <c r="AS29" i="53"/>
  <c r="AN29" i="53"/>
  <c r="AM29" i="53"/>
  <c r="AH29" i="53"/>
  <c r="AG29" i="53"/>
  <c r="AF29" i="53"/>
  <c r="AD29" i="53"/>
  <c r="AC29" i="53"/>
  <c r="Y29" i="53"/>
  <c r="W29" i="53"/>
  <c r="Z29" i="53" s="1"/>
  <c r="AO29" i="53" s="1"/>
  <c r="M29" i="53"/>
  <c r="L29" i="53"/>
  <c r="K29" i="53"/>
  <c r="J29" i="53"/>
  <c r="O29" i="53" s="1"/>
  <c r="A29" i="53"/>
  <c r="CO28" i="53"/>
  <c r="BZ28" i="53"/>
  <c r="BN28" i="53"/>
  <c r="BM28" i="53"/>
  <c r="BK28" i="53"/>
  <c r="BJ28" i="53"/>
  <c r="BI28" i="53"/>
  <c r="BH28" i="53"/>
  <c r="BD28" i="53"/>
  <c r="AY28" i="53"/>
  <c r="AX28" i="53"/>
  <c r="AW28" i="53"/>
  <c r="AV28" i="53"/>
  <c r="AU28" i="53"/>
  <c r="AZ28" i="53" s="1"/>
  <c r="AS28" i="53"/>
  <c r="AN28" i="53"/>
  <c r="AM28" i="53"/>
  <c r="AH28" i="53"/>
  <c r="AG28" i="53"/>
  <c r="AF28" i="53"/>
  <c r="AD28" i="53"/>
  <c r="AC28" i="53"/>
  <c r="Y28" i="53"/>
  <c r="W28" i="53"/>
  <c r="Z28" i="53" s="1"/>
  <c r="AO28" i="53" s="1"/>
  <c r="M28" i="53"/>
  <c r="L28" i="53"/>
  <c r="K28" i="53"/>
  <c r="J28" i="53"/>
  <c r="O28" i="53" s="1"/>
  <c r="A28" i="53"/>
  <c r="CO27" i="53"/>
  <c r="BZ27" i="53"/>
  <c r="BN27" i="53"/>
  <c r="BM27" i="53"/>
  <c r="BK27" i="53"/>
  <c r="BJ27" i="53"/>
  <c r="BI27" i="53"/>
  <c r="BH27" i="53"/>
  <c r="BD27" i="53"/>
  <c r="AY27" i="53"/>
  <c r="AX27" i="53"/>
  <c r="AW27" i="53"/>
  <c r="AV27" i="53"/>
  <c r="AU27" i="53"/>
  <c r="AZ27" i="53" s="1"/>
  <c r="AS27" i="53"/>
  <c r="AN27" i="53"/>
  <c r="AM27" i="53"/>
  <c r="AH27" i="53"/>
  <c r="AG27" i="53"/>
  <c r="AF27" i="53"/>
  <c r="AD27" i="53"/>
  <c r="AC27" i="53"/>
  <c r="Y27" i="53"/>
  <c r="W27" i="53"/>
  <c r="Z27" i="53" s="1"/>
  <c r="AO27" i="53" s="1"/>
  <c r="M27" i="53"/>
  <c r="L27" i="53"/>
  <c r="K27" i="53"/>
  <c r="J27" i="53"/>
  <c r="O27" i="53" s="1"/>
  <c r="A27" i="53"/>
  <c r="CO26" i="53"/>
  <c r="BZ26" i="53"/>
  <c r="BN26" i="53"/>
  <c r="BM26" i="53"/>
  <c r="BK26" i="53"/>
  <c r="BJ26" i="53"/>
  <c r="BI26" i="53"/>
  <c r="BH26" i="53"/>
  <c r="BD26" i="53"/>
  <c r="AY26" i="53"/>
  <c r="AX26" i="53"/>
  <c r="AW26" i="53"/>
  <c r="AV26" i="53"/>
  <c r="AU26" i="53"/>
  <c r="AZ26" i="53" s="1"/>
  <c r="AS26" i="53"/>
  <c r="AN26" i="53"/>
  <c r="AM26" i="53"/>
  <c r="AH26" i="53"/>
  <c r="AG26" i="53"/>
  <c r="AF26" i="53"/>
  <c r="AD26" i="53"/>
  <c r="AC26" i="53"/>
  <c r="Y26" i="53"/>
  <c r="W26" i="53"/>
  <c r="Z26" i="53" s="1"/>
  <c r="AO26" i="53" s="1"/>
  <c r="M26" i="53"/>
  <c r="L26" i="53"/>
  <c r="K26" i="53"/>
  <c r="J26" i="53"/>
  <c r="O26" i="53" s="1"/>
  <c r="A26" i="53"/>
  <c r="CO25" i="53"/>
  <c r="BZ25" i="53"/>
  <c r="BN25" i="53"/>
  <c r="BM25" i="53"/>
  <c r="BK25" i="53"/>
  <c r="BJ25" i="53"/>
  <c r="BI25" i="53"/>
  <c r="BH25" i="53"/>
  <c r="BD25" i="53"/>
  <c r="AY25" i="53"/>
  <c r="AX25" i="53"/>
  <c r="AW25" i="53"/>
  <c r="AV25" i="53"/>
  <c r="AU25" i="53"/>
  <c r="AZ25" i="53" s="1"/>
  <c r="AS25" i="53"/>
  <c r="AN25" i="53"/>
  <c r="AM25" i="53"/>
  <c r="AH25" i="53"/>
  <c r="AG25" i="53"/>
  <c r="AF25" i="53"/>
  <c r="AD25" i="53"/>
  <c r="AC25" i="53"/>
  <c r="Y25" i="53"/>
  <c r="W25" i="53"/>
  <c r="Z25" i="53" s="1"/>
  <c r="AO25" i="53" s="1"/>
  <c r="M25" i="53"/>
  <c r="L25" i="53"/>
  <c r="K25" i="53"/>
  <c r="J25" i="53"/>
  <c r="O25" i="53" s="1"/>
  <c r="A25" i="53"/>
  <c r="CO24" i="53"/>
  <c r="BZ24" i="53"/>
  <c r="BN24" i="53"/>
  <c r="BM24" i="53"/>
  <c r="BK24" i="53"/>
  <c r="BJ24" i="53"/>
  <c r="BI24" i="53"/>
  <c r="BH24" i="53"/>
  <c r="BD24" i="53"/>
  <c r="AY24" i="53"/>
  <c r="AX24" i="53"/>
  <c r="AW24" i="53"/>
  <c r="AV24" i="53"/>
  <c r="AU24" i="53"/>
  <c r="AZ24" i="53" s="1"/>
  <c r="AS24" i="53"/>
  <c r="AN24" i="53"/>
  <c r="AM24" i="53"/>
  <c r="AH24" i="53"/>
  <c r="AG24" i="53"/>
  <c r="AF24" i="53"/>
  <c r="AD24" i="53"/>
  <c r="AC24" i="53"/>
  <c r="Y24" i="53"/>
  <c r="W24" i="53"/>
  <c r="Z24" i="53" s="1"/>
  <c r="AO24" i="53" s="1"/>
  <c r="M24" i="53"/>
  <c r="L24" i="53"/>
  <c r="K24" i="53"/>
  <c r="J24" i="53"/>
  <c r="O24" i="53" s="1"/>
  <c r="A24" i="53"/>
  <c r="CO23" i="53"/>
  <c r="BZ23" i="53"/>
  <c r="BN23" i="53"/>
  <c r="BM23" i="53"/>
  <c r="BK23" i="53"/>
  <c r="BJ23" i="53"/>
  <c r="BI23" i="53"/>
  <c r="BH23" i="53"/>
  <c r="BD23" i="53"/>
  <c r="AY23" i="53"/>
  <c r="AX23" i="53"/>
  <c r="AW23" i="53"/>
  <c r="AV23" i="53"/>
  <c r="AU23" i="53"/>
  <c r="AZ23" i="53" s="1"/>
  <c r="AS23" i="53"/>
  <c r="AN23" i="53"/>
  <c r="AM23" i="53"/>
  <c r="AH23" i="53"/>
  <c r="AG23" i="53"/>
  <c r="AF23" i="53"/>
  <c r="AD23" i="53"/>
  <c r="AC23" i="53"/>
  <c r="Y23" i="53"/>
  <c r="W23" i="53"/>
  <c r="Z23" i="53" s="1"/>
  <c r="AO23" i="53" s="1"/>
  <c r="M23" i="53"/>
  <c r="L23" i="53"/>
  <c r="K23" i="53"/>
  <c r="J23" i="53"/>
  <c r="O23" i="53" s="1"/>
  <c r="A23" i="53"/>
  <c r="CO22" i="53"/>
  <c r="BZ22" i="53"/>
  <c r="BN22" i="53"/>
  <c r="BM22" i="53"/>
  <c r="BK22" i="53"/>
  <c r="BJ22" i="53"/>
  <c r="BI22" i="53"/>
  <c r="BH22" i="53"/>
  <c r="BD22" i="53"/>
  <c r="AY22" i="53"/>
  <c r="AX22" i="53"/>
  <c r="AW22" i="53"/>
  <c r="AV22" i="53"/>
  <c r="AZ22" i="53" s="1"/>
  <c r="AU22" i="53"/>
  <c r="AS22" i="53"/>
  <c r="AN22" i="53"/>
  <c r="AM22" i="53"/>
  <c r="AH22" i="53"/>
  <c r="AG22" i="53"/>
  <c r="AF22" i="53"/>
  <c r="AD22" i="53"/>
  <c r="AC22" i="53"/>
  <c r="Y22" i="53"/>
  <c r="W22" i="53"/>
  <c r="Z22" i="53" s="1"/>
  <c r="AO22" i="53" s="1"/>
  <c r="M22" i="53"/>
  <c r="L22" i="53"/>
  <c r="K22" i="53"/>
  <c r="J22" i="53"/>
  <c r="O22" i="53" s="1"/>
  <c r="A22" i="53"/>
  <c r="CO21" i="53"/>
  <c r="BZ21" i="53"/>
  <c r="BN21" i="53"/>
  <c r="BM21" i="53"/>
  <c r="BK21" i="53"/>
  <c r="BJ21" i="53"/>
  <c r="BI21" i="53"/>
  <c r="BH21" i="53"/>
  <c r="BD21" i="53"/>
  <c r="AY21" i="53"/>
  <c r="AX21" i="53"/>
  <c r="AW21" i="53"/>
  <c r="AV21" i="53"/>
  <c r="AZ21" i="53" s="1"/>
  <c r="AU21" i="53"/>
  <c r="AS21" i="53"/>
  <c r="AN21" i="53"/>
  <c r="AM21" i="53"/>
  <c r="AH21" i="53"/>
  <c r="AG21" i="53"/>
  <c r="AF21" i="53"/>
  <c r="AD21" i="53"/>
  <c r="AC21" i="53"/>
  <c r="Y21" i="53"/>
  <c r="W21" i="53"/>
  <c r="Z21" i="53" s="1"/>
  <c r="AO21" i="53" s="1"/>
  <c r="M21" i="53"/>
  <c r="L21" i="53"/>
  <c r="K21" i="53"/>
  <c r="J21" i="53"/>
  <c r="O21" i="53" s="1"/>
  <c r="A21" i="53"/>
  <c r="CO20" i="53"/>
  <c r="BZ20" i="53"/>
  <c r="BN20" i="53"/>
  <c r="BM20" i="53"/>
  <c r="BK20" i="53"/>
  <c r="BJ20" i="53"/>
  <c r="BI20" i="53"/>
  <c r="BH20" i="53"/>
  <c r="BD20" i="53"/>
  <c r="AY20" i="53"/>
  <c r="AX20" i="53"/>
  <c r="AW20" i="53"/>
  <c r="AV20" i="53"/>
  <c r="AZ20" i="53" s="1"/>
  <c r="AU20" i="53"/>
  <c r="AS20" i="53"/>
  <c r="AN20" i="53"/>
  <c r="AM20" i="53"/>
  <c r="AH20" i="53"/>
  <c r="AG20" i="53"/>
  <c r="AF20" i="53"/>
  <c r="AD20" i="53"/>
  <c r="AC20" i="53"/>
  <c r="Y20" i="53"/>
  <c r="W20" i="53"/>
  <c r="Z20" i="53" s="1"/>
  <c r="AO20" i="53" s="1"/>
  <c r="M20" i="53"/>
  <c r="L20" i="53"/>
  <c r="K20" i="53"/>
  <c r="J20" i="53"/>
  <c r="O20" i="53" s="1"/>
  <c r="A20" i="53"/>
  <c r="CO19" i="53"/>
  <c r="BZ19" i="53"/>
  <c r="BN19" i="53"/>
  <c r="BM19" i="53"/>
  <c r="BK19" i="53"/>
  <c r="BJ19" i="53"/>
  <c r="BI19" i="53"/>
  <c r="BH19" i="53"/>
  <c r="BD19" i="53"/>
  <c r="AY19" i="53"/>
  <c r="AX19" i="53"/>
  <c r="AW19" i="53"/>
  <c r="AV19" i="53"/>
  <c r="AU19" i="53"/>
  <c r="AZ19" i="53" s="1"/>
  <c r="AS19" i="53"/>
  <c r="AN19" i="53"/>
  <c r="AM19" i="53"/>
  <c r="AH19" i="53"/>
  <c r="AG19" i="53"/>
  <c r="AF19" i="53"/>
  <c r="AD19" i="53"/>
  <c r="AC19" i="53"/>
  <c r="Y19" i="53"/>
  <c r="W19" i="53"/>
  <c r="Z19" i="53" s="1"/>
  <c r="AO19" i="53" s="1"/>
  <c r="M19" i="53"/>
  <c r="L19" i="53"/>
  <c r="K19" i="53"/>
  <c r="J19" i="53"/>
  <c r="O19" i="53" s="1"/>
  <c r="A19" i="53"/>
  <c r="CO18" i="53"/>
  <c r="BZ18" i="53"/>
  <c r="BN18" i="53"/>
  <c r="BM18" i="53"/>
  <c r="BK18" i="53"/>
  <c r="BJ18" i="53"/>
  <c r="BI18" i="53"/>
  <c r="BH18" i="53"/>
  <c r="BD18" i="53"/>
  <c r="AY18" i="53"/>
  <c r="AX18" i="53"/>
  <c r="AW18" i="53"/>
  <c r="AV18" i="53"/>
  <c r="AU18" i="53"/>
  <c r="AZ18" i="53" s="1"/>
  <c r="AS18" i="53"/>
  <c r="AN18" i="53"/>
  <c r="AM18" i="53"/>
  <c r="AH18" i="53"/>
  <c r="AG18" i="53"/>
  <c r="AF18" i="53"/>
  <c r="AD18" i="53"/>
  <c r="AC18" i="53"/>
  <c r="Y18" i="53"/>
  <c r="W18" i="53"/>
  <c r="Z18" i="53" s="1"/>
  <c r="AO18" i="53" s="1"/>
  <c r="M18" i="53"/>
  <c r="L18" i="53"/>
  <c r="K18" i="53"/>
  <c r="J18" i="53"/>
  <c r="O18" i="53" s="1"/>
  <c r="A18" i="53"/>
  <c r="CO17" i="53"/>
  <c r="BZ17" i="53"/>
  <c r="BN17" i="53"/>
  <c r="BM17" i="53"/>
  <c r="BK17" i="53"/>
  <c r="BJ17" i="53"/>
  <c r="BI17" i="53"/>
  <c r="BH17" i="53"/>
  <c r="BD17" i="53"/>
  <c r="AY17" i="53"/>
  <c r="AX17" i="53"/>
  <c r="AW17" i="53"/>
  <c r="AV17" i="53"/>
  <c r="AU17" i="53"/>
  <c r="AZ17" i="53" s="1"/>
  <c r="AS17" i="53"/>
  <c r="AN17" i="53"/>
  <c r="AM17" i="53"/>
  <c r="AH17" i="53"/>
  <c r="AG17" i="53"/>
  <c r="AF17" i="53"/>
  <c r="AD17" i="53"/>
  <c r="AC17" i="53"/>
  <c r="Y17" i="53"/>
  <c r="W17" i="53"/>
  <c r="Z17" i="53" s="1"/>
  <c r="AO17" i="53" s="1"/>
  <c r="M17" i="53"/>
  <c r="L17" i="53"/>
  <c r="K17" i="53"/>
  <c r="J17" i="53"/>
  <c r="O17" i="53" s="1"/>
  <c r="A17" i="53"/>
  <c r="CO16" i="53"/>
  <c r="BZ16" i="53"/>
  <c r="BN16" i="53"/>
  <c r="BM16" i="53"/>
  <c r="BK16" i="53"/>
  <c r="BJ16" i="53"/>
  <c r="BI16" i="53"/>
  <c r="BH16" i="53"/>
  <c r="BD16" i="53"/>
  <c r="AY16" i="53"/>
  <c r="AX16" i="53"/>
  <c r="AW16" i="53"/>
  <c r="AV16" i="53"/>
  <c r="AU16" i="53"/>
  <c r="AZ16" i="53" s="1"/>
  <c r="AS16" i="53"/>
  <c r="AN16" i="53"/>
  <c r="AM16" i="53"/>
  <c r="AH16" i="53"/>
  <c r="AG16" i="53"/>
  <c r="AF16" i="53"/>
  <c r="AD16" i="53"/>
  <c r="AC16" i="53"/>
  <c r="Y16" i="53"/>
  <c r="W16" i="53"/>
  <c r="Z16" i="53" s="1"/>
  <c r="AO16" i="53" s="1"/>
  <c r="M16" i="53"/>
  <c r="L16" i="53"/>
  <c r="K16" i="53"/>
  <c r="J16" i="53"/>
  <c r="O16" i="53" s="1"/>
  <c r="A16" i="53"/>
  <c r="CO15" i="53"/>
  <c r="BZ15" i="53"/>
  <c r="BN15" i="53"/>
  <c r="BM15" i="53"/>
  <c r="BK15" i="53"/>
  <c r="BJ15" i="53"/>
  <c r="BI15" i="53"/>
  <c r="BH15" i="53"/>
  <c r="BD15" i="53"/>
  <c r="AY15" i="53"/>
  <c r="AX15" i="53"/>
  <c r="AW15" i="53"/>
  <c r="AV15" i="53"/>
  <c r="AU15" i="53"/>
  <c r="AZ15" i="53" s="1"/>
  <c r="AS15" i="53"/>
  <c r="AN15" i="53"/>
  <c r="AM15" i="53"/>
  <c r="AH15" i="53"/>
  <c r="AG15" i="53"/>
  <c r="AF15" i="53"/>
  <c r="AD15" i="53"/>
  <c r="AC15" i="53"/>
  <c r="Y15" i="53"/>
  <c r="W15" i="53"/>
  <c r="Z15" i="53" s="1"/>
  <c r="AO15" i="53" s="1"/>
  <c r="M15" i="53"/>
  <c r="L15" i="53"/>
  <c r="K15" i="53"/>
  <c r="J15" i="53"/>
  <c r="O15" i="53" s="1"/>
  <c r="A15" i="53"/>
  <c r="CO14" i="53"/>
  <c r="BZ14" i="53"/>
  <c r="BN14" i="53"/>
  <c r="BM14" i="53"/>
  <c r="BK14" i="53"/>
  <c r="BJ14" i="53"/>
  <c r="BI14" i="53"/>
  <c r="BH14" i="53"/>
  <c r="BD14" i="53"/>
  <c r="AY14" i="53"/>
  <c r="AX14" i="53"/>
  <c r="AW14" i="53"/>
  <c r="AV14" i="53"/>
  <c r="AU14" i="53"/>
  <c r="AZ14" i="53" s="1"/>
  <c r="AS14" i="53"/>
  <c r="AN14" i="53"/>
  <c r="AM14" i="53"/>
  <c r="AH14" i="53"/>
  <c r="AG14" i="53"/>
  <c r="AF14" i="53"/>
  <c r="AD14" i="53"/>
  <c r="AC14" i="53"/>
  <c r="Y14" i="53"/>
  <c r="W14" i="53"/>
  <c r="Z14" i="53" s="1"/>
  <c r="AO14" i="53" s="1"/>
  <c r="M14" i="53"/>
  <c r="L14" i="53"/>
  <c r="K14" i="53"/>
  <c r="J14" i="53"/>
  <c r="O14" i="53" s="1"/>
  <c r="A14" i="53"/>
  <c r="CO13" i="53"/>
  <c r="BZ13" i="53"/>
  <c r="BN13" i="53"/>
  <c r="BM13" i="53"/>
  <c r="BK13" i="53"/>
  <c r="BJ13" i="53"/>
  <c r="BI13" i="53"/>
  <c r="BH13" i="53"/>
  <c r="BD13" i="53"/>
  <c r="AY13" i="53"/>
  <c r="AX13" i="53"/>
  <c r="AW13" i="53"/>
  <c r="AV13" i="53"/>
  <c r="AU13" i="53"/>
  <c r="AZ13" i="53" s="1"/>
  <c r="AS13" i="53"/>
  <c r="AN13" i="53"/>
  <c r="AM13" i="53"/>
  <c r="AH13" i="53"/>
  <c r="AG13" i="53"/>
  <c r="AF13" i="53"/>
  <c r="AD13" i="53"/>
  <c r="AC13" i="53"/>
  <c r="Y13" i="53"/>
  <c r="W13" i="53"/>
  <c r="M13" i="53"/>
  <c r="L13" i="53"/>
  <c r="K13" i="53"/>
  <c r="J13" i="53"/>
  <c r="A13" i="53"/>
  <c r="CO12" i="53"/>
  <c r="BZ12" i="53"/>
  <c r="BN12" i="53"/>
  <c r="BM12" i="53"/>
  <c r="BK12" i="53"/>
  <c r="BJ12" i="53"/>
  <c r="BI12" i="53"/>
  <c r="BH12" i="53"/>
  <c r="BD12" i="53"/>
  <c r="AY12" i="53"/>
  <c r="AX12" i="53"/>
  <c r="AW12" i="53"/>
  <c r="AV12" i="53"/>
  <c r="AU12" i="53"/>
  <c r="AZ12" i="53" s="1"/>
  <c r="AS12" i="53"/>
  <c r="AN12" i="53"/>
  <c r="AM12" i="53"/>
  <c r="AH12" i="53"/>
  <c r="AG12" i="53"/>
  <c r="AF12" i="53"/>
  <c r="AD12" i="53"/>
  <c r="AC12" i="53"/>
  <c r="Y12" i="53"/>
  <c r="W12" i="53"/>
  <c r="M12" i="53"/>
  <c r="L12" i="53"/>
  <c r="K12" i="53"/>
  <c r="J12" i="53"/>
  <c r="O12" i="53" s="1"/>
  <c r="A12" i="53"/>
  <c r="CO11" i="53"/>
  <c r="BZ11" i="53"/>
  <c r="BN11" i="53"/>
  <c r="BM11" i="53"/>
  <c r="BK11" i="53"/>
  <c r="BJ11" i="53"/>
  <c r="BI11" i="53"/>
  <c r="BH11" i="53"/>
  <c r="BD11" i="53"/>
  <c r="AY11" i="53"/>
  <c r="AX11" i="53"/>
  <c r="AW11" i="53"/>
  <c r="AV11" i="53"/>
  <c r="AU11" i="53"/>
  <c r="AZ11" i="53" s="1"/>
  <c r="AS11" i="53"/>
  <c r="AN11" i="53"/>
  <c r="AM11" i="53"/>
  <c r="AH11" i="53"/>
  <c r="AG11" i="53"/>
  <c r="AF11" i="53"/>
  <c r="AD11" i="53"/>
  <c r="AC11" i="53"/>
  <c r="Y11" i="53"/>
  <c r="W11" i="53"/>
  <c r="Z11" i="53" s="1"/>
  <c r="AO11" i="53" s="1"/>
  <c r="M11" i="53"/>
  <c r="L11" i="53"/>
  <c r="K11" i="53"/>
  <c r="J11" i="53"/>
  <c r="O11" i="53" s="1"/>
  <c r="A11" i="53"/>
  <c r="CO10" i="53"/>
  <c r="BZ10" i="53"/>
  <c r="BN10" i="53"/>
  <c r="BM10" i="53"/>
  <c r="BK10" i="53"/>
  <c r="BJ10" i="53"/>
  <c r="BI10" i="53"/>
  <c r="BH10" i="53"/>
  <c r="BD10" i="53"/>
  <c r="AY10" i="53"/>
  <c r="AX10" i="53"/>
  <c r="AW10" i="53"/>
  <c r="AV10" i="53"/>
  <c r="AU10" i="53"/>
  <c r="AZ10" i="53" s="1"/>
  <c r="AS10" i="53"/>
  <c r="AN10" i="53"/>
  <c r="AM10" i="53"/>
  <c r="AH10" i="53"/>
  <c r="AG10" i="53"/>
  <c r="AF10" i="53"/>
  <c r="AD10" i="53"/>
  <c r="AC10" i="53"/>
  <c r="Y10" i="53"/>
  <c r="W10" i="53"/>
  <c r="Z10" i="53" s="1"/>
  <c r="AO10" i="53" s="1"/>
  <c r="M10" i="53"/>
  <c r="L10" i="53"/>
  <c r="K10" i="53"/>
  <c r="J10" i="53"/>
  <c r="O10" i="53" s="1"/>
  <c r="A10" i="53"/>
  <c r="CO9" i="53"/>
  <c r="BZ9" i="53"/>
  <c r="BN9" i="53"/>
  <c r="BM9" i="53"/>
  <c r="BK9" i="53"/>
  <c r="BJ9" i="53"/>
  <c r="BI9" i="53"/>
  <c r="BH9" i="53"/>
  <c r="BD9" i="53"/>
  <c r="AY9" i="53"/>
  <c r="AX9" i="53"/>
  <c r="AW9" i="53"/>
  <c r="AV9" i="53"/>
  <c r="AU9" i="53"/>
  <c r="AZ9" i="53" s="1"/>
  <c r="AS9" i="53"/>
  <c r="AN9" i="53"/>
  <c r="AM9" i="53"/>
  <c r="AH9" i="53"/>
  <c r="AG9" i="53"/>
  <c r="AF9" i="53"/>
  <c r="AD9" i="53"/>
  <c r="AC9" i="53"/>
  <c r="Y9" i="53"/>
  <c r="W9" i="53"/>
  <c r="Z9" i="53" s="1"/>
  <c r="AO9" i="53" s="1"/>
  <c r="M9" i="53"/>
  <c r="L9" i="53"/>
  <c r="K9" i="53"/>
  <c r="J9" i="53"/>
  <c r="O9" i="53" s="1"/>
  <c r="A9" i="53"/>
  <c r="CO8" i="53"/>
  <c r="BZ8" i="53"/>
  <c r="BN8" i="53"/>
  <c r="BM8" i="53"/>
  <c r="BK8" i="53"/>
  <c r="BJ8" i="53"/>
  <c r="BI8" i="53"/>
  <c r="BH8" i="53"/>
  <c r="BD8" i="53"/>
  <c r="AY8" i="53"/>
  <c r="AX8" i="53"/>
  <c r="AW8" i="53"/>
  <c r="AV8" i="53"/>
  <c r="AU8" i="53"/>
  <c r="AZ8" i="53" s="1"/>
  <c r="AS8" i="53"/>
  <c r="AN8" i="53"/>
  <c r="AM8" i="53"/>
  <c r="AH8" i="53"/>
  <c r="AG8" i="53"/>
  <c r="AF8" i="53"/>
  <c r="AD8" i="53"/>
  <c r="AC8" i="53"/>
  <c r="Y8" i="53"/>
  <c r="W8" i="53"/>
  <c r="Z8" i="53" s="1"/>
  <c r="AO8" i="53" s="1"/>
  <c r="M8" i="53"/>
  <c r="L8" i="53"/>
  <c r="K8" i="53"/>
  <c r="J8" i="53"/>
  <c r="O8" i="53" s="1"/>
  <c r="A8" i="53"/>
  <c r="CO7" i="53"/>
  <c r="BZ7" i="53"/>
  <c r="BN7" i="53"/>
  <c r="BM7" i="53"/>
  <c r="BK7" i="53"/>
  <c r="BJ7" i="53"/>
  <c r="BI7" i="53"/>
  <c r="BH7" i="53"/>
  <c r="BD7" i="53"/>
  <c r="AY7" i="53"/>
  <c r="AX7" i="53"/>
  <c r="AW7" i="53"/>
  <c r="AV7" i="53"/>
  <c r="AU7" i="53"/>
  <c r="AZ7" i="53" s="1"/>
  <c r="AS7" i="53"/>
  <c r="AN7" i="53"/>
  <c r="AM7" i="53"/>
  <c r="AH7" i="53"/>
  <c r="AG7" i="53"/>
  <c r="AF7" i="53"/>
  <c r="AD7" i="53"/>
  <c r="AC7" i="53"/>
  <c r="Y7" i="53"/>
  <c r="W7" i="53"/>
  <c r="Z7" i="53" s="1"/>
  <c r="AO7" i="53" s="1"/>
  <c r="M7" i="53"/>
  <c r="L7" i="53"/>
  <c r="K7" i="53"/>
  <c r="J7" i="53"/>
  <c r="O7" i="53" s="1"/>
  <c r="A7" i="53"/>
  <c r="CO6" i="53"/>
  <c r="BZ6" i="53"/>
  <c r="BN6" i="53"/>
  <c r="BM6" i="53"/>
  <c r="BK6" i="53"/>
  <c r="BJ6" i="53"/>
  <c r="BI6" i="53"/>
  <c r="BH6" i="53"/>
  <c r="BD6" i="53"/>
  <c r="AY6" i="53"/>
  <c r="AX6" i="53"/>
  <c r="AW6" i="53"/>
  <c r="AV6" i="53"/>
  <c r="AU6" i="53"/>
  <c r="AZ6" i="53" s="1"/>
  <c r="AS6" i="53"/>
  <c r="AN6" i="53"/>
  <c r="AM6" i="53"/>
  <c r="AH6" i="53"/>
  <c r="AG6" i="53"/>
  <c r="AF6" i="53"/>
  <c r="AD6" i="53"/>
  <c r="AC6" i="53"/>
  <c r="Y6" i="53"/>
  <c r="W6" i="53"/>
  <c r="Z6" i="53" s="1"/>
  <c r="AO6" i="53" s="1"/>
  <c r="M6" i="53"/>
  <c r="L6" i="53"/>
  <c r="K6" i="53"/>
  <c r="J6" i="53"/>
  <c r="O6" i="53" s="1"/>
  <c r="A6" i="53"/>
  <c r="CO33" i="54"/>
  <c r="BZ33" i="54"/>
  <c r="BN33" i="54"/>
  <c r="BM33" i="54"/>
  <c r="BK33" i="54"/>
  <c r="BJ33" i="54"/>
  <c r="BI33" i="54"/>
  <c r="BH33" i="54"/>
  <c r="BD33" i="54"/>
  <c r="AY33" i="54"/>
  <c r="AX33" i="54"/>
  <c r="AW33" i="54"/>
  <c r="AV33" i="54"/>
  <c r="AZ33" i="54" s="1"/>
  <c r="AU33" i="54"/>
  <c r="AS33" i="54"/>
  <c r="AN33" i="54"/>
  <c r="AM33" i="54"/>
  <c r="AH33" i="54"/>
  <c r="AG33" i="54"/>
  <c r="AF33" i="54"/>
  <c r="AD33" i="54"/>
  <c r="AC33" i="54"/>
  <c r="Y33" i="54"/>
  <c r="W33" i="54"/>
  <c r="Z33" i="54" s="1"/>
  <c r="AO33" i="54" s="1"/>
  <c r="BF33" i="54" s="1"/>
  <c r="M33" i="54"/>
  <c r="L33" i="54"/>
  <c r="K33" i="54"/>
  <c r="J33" i="54"/>
  <c r="O33" i="54" s="1"/>
  <c r="A33" i="54"/>
  <c r="CO32" i="54"/>
  <c r="BZ32" i="54"/>
  <c r="BN32" i="54"/>
  <c r="BM32" i="54"/>
  <c r="BK32" i="54"/>
  <c r="BJ32" i="54"/>
  <c r="BI32" i="54"/>
  <c r="BH32" i="54"/>
  <c r="BD32" i="54"/>
  <c r="AY32" i="54"/>
  <c r="AX32" i="54"/>
  <c r="AW32" i="54"/>
  <c r="AV32" i="54"/>
  <c r="AZ32" i="54" s="1"/>
  <c r="AU32" i="54"/>
  <c r="AS32" i="54"/>
  <c r="AN32" i="54"/>
  <c r="AM32" i="54"/>
  <c r="AH32" i="54"/>
  <c r="AG32" i="54"/>
  <c r="AF32" i="54"/>
  <c r="AD32" i="54"/>
  <c r="AC32" i="54"/>
  <c r="Y32" i="54"/>
  <c r="W32" i="54"/>
  <c r="Z32" i="54" s="1"/>
  <c r="AO32" i="54" s="1"/>
  <c r="M32" i="54"/>
  <c r="L32" i="54"/>
  <c r="K32" i="54"/>
  <c r="J32" i="54"/>
  <c r="O32" i="54" s="1"/>
  <c r="A32" i="54"/>
  <c r="CO31" i="54"/>
  <c r="BZ31" i="54"/>
  <c r="BN31" i="54"/>
  <c r="BM31" i="54"/>
  <c r="BK31" i="54"/>
  <c r="BJ31" i="54"/>
  <c r="BI31" i="54"/>
  <c r="BH31" i="54"/>
  <c r="BD31" i="54"/>
  <c r="AY31" i="54"/>
  <c r="AX31" i="54"/>
  <c r="AW31" i="54"/>
  <c r="AV31" i="54"/>
  <c r="AZ31" i="54" s="1"/>
  <c r="AU31" i="54"/>
  <c r="AS31" i="54"/>
  <c r="AN31" i="54"/>
  <c r="AM31" i="54"/>
  <c r="AH31" i="54"/>
  <c r="AG31" i="54"/>
  <c r="AF31" i="54"/>
  <c r="AD31" i="54"/>
  <c r="AC31" i="54"/>
  <c r="Y31" i="54"/>
  <c r="W31" i="54"/>
  <c r="Z31" i="54" s="1"/>
  <c r="AO31" i="54" s="1"/>
  <c r="BF31" i="54" s="1"/>
  <c r="M31" i="54"/>
  <c r="L31" i="54"/>
  <c r="K31" i="54"/>
  <c r="J31" i="54"/>
  <c r="O31" i="54" s="1"/>
  <c r="A31" i="54"/>
  <c r="CO30" i="54"/>
  <c r="BZ30" i="54"/>
  <c r="BN30" i="54"/>
  <c r="BM30" i="54"/>
  <c r="BK30" i="54"/>
  <c r="BJ30" i="54"/>
  <c r="BI30" i="54"/>
  <c r="BH30" i="54"/>
  <c r="BD30" i="54"/>
  <c r="AY30" i="54"/>
  <c r="AX30" i="54"/>
  <c r="AW30" i="54"/>
  <c r="AV30" i="54"/>
  <c r="AZ30" i="54" s="1"/>
  <c r="AU30" i="54"/>
  <c r="AS30" i="54"/>
  <c r="AN30" i="54"/>
  <c r="AM30" i="54"/>
  <c r="AH30" i="54"/>
  <c r="AG30" i="54"/>
  <c r="AF30" i="54"/>
  <c r="AD30" i="54"/>
  <c r="AC30" i="54"/>
  <c r="Y30" i="54"/>
  <c r="W30" i="54"/>
  <c r="Z30" i="54" s="1"/>
  <c r="AO30" i="54" s="1"/>
  <c r="M30" i="54"/>
  <c r="L30" i="54"/>
  <c r="K30" i="54"/>
  <c r="J30" i="54"/>
  <c r="O30" i="54" s="1"/>
  <c r="A30" i="54"/>
  <c r="CO29" i="54"/>
  <c r="BZ29" i="54"/>
  <c r="BN29" i="54"/>
  <c r="BM29" i="54"/>
  <c r="BK29" i="54"/>
  <c r="BJ29" i="54"/>
  <c r="BI29" i="54"/>
  <c r="BH29" i="54"/>
  <c r="BD29" i="54"/>
  <c r="AY29" i="54"/>
  <c r="AX29" i="54"/>
  <c r="AW29" i="54"/>
  <c r="AV29" i="54"/>
  <c r="AZ29" i="54" s="1"/>
  <c r="AU29" i="54"/>
  <c r="AS29" i="54"/>
  <c r="AN29" i="54"/>
  <c r="AM29" i="54"/>
  <c r="AH29" i="54"/>
  <c r="AG29" i="54"/>
  <c r="AF29" i="54"/>
  <c r="AD29" i="54"/>
  <c r="AC29" i="54"/>
  <c r="Y29" i="54"/>
  <c r="W29" i="54"/>
  <c r="Z29" i="54" s="1"/>
  <c r="AO29" i="54" s="1"/>
  <c r="BF29" i="54" s="1"/>
  <c r="M29" i="54"/>
  <c r="L29" i="54"/>
  <c r="K29" i="54"/>
  <c r="J29" i="54"/>
  <c r="O29" i="54" s="1"/>
  <c r="A29" i="54"/>
  <c r="CO28" i="54"/>
  <c r="BZ28" i="54"/>
  <c r="BN28" i="54"/>
  <c r="BM28" i="54"/>
  <c r="BK28" i="54"/>
  <c r="BJ28" i="54"/>
  <c r="BI28" i="54"/>
  <c r="BH28" i="54"/>
  <c r="BD28" i="54"/>
  <c r="AY28" i="54"/>
  <c r="AX28" i="54"/>
  <c r="AW28" i="54"/>
  <c r="AV28" i="54"/>
  <c r="AU28" i="54"/>
  <c r="AZ28" i="54" s="1"/>
  <c r="AS28" i="54"/>
  <c r="AN28" i="54"/>
  <c r="AM28" i="54"/>
  <c r="AH28" i="54"/>
  <c r="AG28" i="54"/>
  <c r="AF28" i="54"/>
  <c r="AD28" i="54"/>
  <c r="AC28" i="54"/>
  <c r="Y28" i="54"/>
  <c r="W28" i="54"/>
  <c r="Z28" i="54" s="1"/>
  <c r="AO28" i="54" s="1"/>
  <c r="M28" i="54"/>
  <c r="L28" i="54"/>
  <c r="K28" i="54"/>
  <c r="J28" i="54"/>
  <c r="O28" i="54" s="1"/>
  <c r="A28" i="54"/>
  <c r="CO27" i="54"/>
  <c r="BZ27" i="54"/>
  <c r="BN27" i="54"/>
  <c r="BM27" i="54"/>
  <c r="BK27" i="54"/>
  <c r="BJ27" i="54"/>
  <c r="BI27" i="54"/>
  <c r="BH27" i="54"/>
  <c r="BD27" i="54"/>
  <c r="AY27" i="54"/>
  <c r="AX27" i="54"/>
  <c r="AW27" i="54"/>
  <c r="AV27" i="54"/>
  <c r="AU27" i="54"/>
  <c r="AZ27" i="54" s="1"/>
  <c r="AS27" i="54"/>
  <c r="AN27" i="54"/>
  <c r="AM27" i="54"/>
  <c r="AH27" i="54"/>
  <c r="AG27" i="54"/>
  <c r="AF27" i="54"/>
  <c r="AD27" i="54"/>
  <c r="AC27" i="54"/>
  <c r="Y27" i="54"/>
  <c r="W27" i="54"/>
  <c r="Z27" i="54" s="1"/>
  <c r="AO27" i="54" s="1"/>
  <c r="M27" i="54"/>
  <c r="L27" i="54"/>
  <c r="K27" i="54"/>
  <c r="J27" i="54"/>
  <c r="O27" i="54" s="1"/>
  <c r="A27" i="54"/>
  <c r="CO26" i="54"/>
  <c r="BZ26" i="54"/>
  <c r="BN26" i="54"/>
  <c r="BM26" i="54"/>
  <c r="BK26" i="54"/>
  <c r="BJ26" i="54"/>
  <c r="BI26" i="54"/>
  <c r="BH26" i="54"/>
  <c r="BD26" i="54"/>
  <c r="AY26" i="54"/>
  <c r="AX26" i="54"/>
  <c r="AW26" i="54"/>
  <c r="AV26" i="54"/>
  <c r="AU26" i="54"/>
  <c r="AZ26" i="54" s="1"/>
  <c r="AS26" i="54"/>
  <c r="AN26" i="54"/>
  <c r="AM26" i="54"/>
  <c r="AH26" i="54"/>
  <c r="AG26" i="54"/>
  <c r="AF26" i="54"/>
  <c r="AD26" i="54"/>
  <c r="AC26" i="54"/>
  <c r="Y26" i="54"/>
  <c r="W26" i="54"/>
  <c r="Z26" i="54" s="1"/>
  <c r="AO26" i="54" s="1"/>
  <c r="M26" i="54"/>
  <c r="L26" i="54"/>
  <c r="K26" i="54"/>
  <c r="J26" i="54"/>
  <c r="O26" i="54" s="1"/>
  <c r="A26" i="54"/>
  <c r="CO25" i="54"/>
  <c r="BZ25" i="54"/>
  <c r="BN25" i="54"/>
  <c r="BM25" i="54"/>
  <c r="BK25" i="54"/>
  <c r="BJ25" i="54"/>
  <c r="BI25" i="54"/>
  <c r="BH25" i="54"/>
  <c r="BD25" i="54"/>
  <c r="AY25" i="54"/>
  <c r="AX25" i="54"/>
  <c r="AW25" i="54"/>
  <c r="AV25" i="54"/>
  <c r="AU25" i="54"/>
  <c r="AZ25" i="54" s="1"/>
  <c r="AS25" i="54"/>
  <c r="AN25" i="54"/>
  <c r="AM25" i="54"/>
  <c r="AH25" i="54"/>
  <c r="AG25" i="54"/>
  <c r="AF25" i="54"/>
  <c r="AD25" i="54"/>
  <c r="AC25" i="54"/>
  <c r="Y25" i="54"/>
  <c r="W25" i="54"/>
  <c r="Z25" i="54" s="1"/>
  <c r="AO25" i="54" s="1"/>
  <c r="M25" i="54"/>
  <c r="L25" i="54"/>
  <c r="K25" i="54"/>
  <c r="J25" i="54"/>
  <c r="O25" i="54" s="1"/>
  <c r="A25" i="54"/>
  <c r="CO24" i="54"/>
  <c r="BZ24" i="54"/>
  <c r="BN24" i="54"/>
  <c r="BM24" i="54"/>
  <c r="BK24" i="54"/>
  <c r="BJ24" i="54"/>
  <c r="BI24" i="54"/>
  <c r="BH24" i="54"/>
  <c r="BD24" i="54"/>
  <c r="AY24" i="54"/>
  <c r="AX24" i="54"/>
  <c r="AW24" i="54"/>
  <c r="AV24" i="54"/>
  <c r="AU24" i="54"/>
  <c r="AZ24" i="54" s="1"/>
  <c r="AS24" i="54"/>
  <c r="AN24" i="54"/>
  <c r="AM24" i="54"/>
  <c r="AH24" i="54"/>
  <c r="AG24" i="54"/>
  <c r="AF24" i="54"/>
  <c r="AD24" i="54"/>
  <c r="AC24" i="54"/>
  <c r="Y24" i="54"/>
  <c r="W24" i="54"/>
  <c r="Z24" i="54" s="1"/>
  <c r="AO24" i="54" s="1"/>
  <c r="M24" i="54"/>
  <c r="L24" i="54"/>
  <c r="K24" i="54"/>
  <c r="J24" i="54"/>
  <c r="O24" i="54" s="1"/>
  <c r="A24" i="54"/>
  <c r="CO23" i="54"/>
  <c r="BZ23" i="54"/>
  <c r="BN23" i="54"/>
  <c r="BM23" i="54"/>
  <c r="BK23" i="54"/>
  <c r="BJ23" i="54"/>
  <c r="BI23" i="54"/>
  <c r="BH23" i="54"/>
  <c r="BD23" i="54"/>
  <c r="AY23" i="54"/>
  <c r="AX23" i="54"/>
  <c r="AW23" i="54"/>
  <c r="AV23" i="54"/>
  <c r="AU23" i="54"/>
  <c r="AZ23" i="54" s="1"/>
  <c r="AS23" i="54"/>
  <c r="AN23" i="54"/>
  <c r="AM23" i="54"/>
  <c r="AH23" i="54"/>
  <c r="AG23" i="54"/>
  <c r="AF23" i="54"/>
  <c r="AD23" i="54"/>
  <c r="AC23" i="54"/>
  <c r="Y23" i="54"/>
  <c r="W23" i="54"/>
  <c r="Z23" i="54" s="1"/>
  <c r="AO23" i="54" s="1"/>
  <c r="M23" i="54"/>
  <c r="L23" i="54"/>
  <c r="K23" i="54"/>
  <c r="J23" i="54"/>
  <c r="O23" i="54" s="1"/>
  <c r="A23" i="54"/>
  <c r="CO22" i="54"/>
  <c r="BZ22" i="54"/>
  <c r="BN22" i="54"/>
  <c r="BM22" i="54"/>
  <c r="BK22" i="54"/>
  <c r="BJ22" i="54"/>
  <c r="BI22" i="54"/>
  <c r="BH22" i="54"/>
  <c r="BD22" i="54"/>
  <c r="AY22" i="54"/>
  <c r="AX22" i="54"/>
  <c r="AW22" i="54"/>
  <c r="AV22" i="54"/>
  <c r="AU22" i="54"/>
  <c r="AZ22" i="54" s="1"/>
  <c r="AS22" i="54"/>
  <c r="AN22" i="54"/>
  <c r="AM22" i="54"/>
  <c r="AH22" i="54"/>
  <c r="AG22" i="54"/>
  <c r="AF22" i="54"/>
  <c r="AD22" i="54"/>
  <c r="AC22" i="54"/>
  <c r="Y22" i="54"/>
  <c r="W22" i="54"/>
  <c r="Z22" i="54" s="1"/>
  <c r="AO22" i="54" s="1"/>
  <c r="M22" i="54"/>
  <c r="L22" i="54"/>
  <c r="K22" i="54"/>
  <c r="J22" i="54"/>
  <c r="O22" i="54" s="1"/>
  <c r="A22" i="54"/>
  <c r="CO21" i="54"/>
  <c r="BZ21" i="54"/>
  <c r="BN21" i="54"/>
  <c r="BM21" i="54"/>
  <c r="BK21" i="54"/>
  <c r="BJ21" i="54"/>
  <c r="BI21" i="54"/>
  <c r="BH21" i="54"/>
  <c r="BD21" i="54"/>
  <c r="AY21" i="54"/>
  <c r="AX21" i="54"/>
  <c r="AW21" i="54"/>
  <c r="AV21" i="54"/>
  <c r="AU21" i="54"/>
  <c r="AZ21" i="54" s="1"/>
  <c r="AS21" i="54"/>
  <c r="AN21" i="54"/>
  <c r="AM21" i="54"/>
  <c r="AH21" i="54"/>
  <c r="AG21" i="54"/>
  <c r="AF21" i="54"/>
  <c r="AD21" i="54"/>
  <c r="AC21" i="54"/>
  <c r="Y21" i="54"/>
  <c r="W21" i="54"/>
  <c r="Z21" i="54" s="1"/>
  <c r="AO21" i="54" s="1"/>
  <c r="M21" i="54"/>
  <c r="L21" i="54"/>
  <c r="K21" i="54"/>
  <c r="J21" i="54"/>
  <c r="O21" i="54" s="1"/>
  <c r="A21" i="54"/>
  <c r="CO20" i="54"/>
  <c r="BZ20" i="54"/>
  <c r="BN20" i="54"/>
  <c r="BM20" i="54"/>
  <c r="BK20" i="54"/>
  <c r="BJ20" i="54"/>
  <c r="BI20" i="54"/>
  <c r="BH20" i="54"/>
  <c r="BD20" i="54"/>
  <c r="AY20" i="54"/>
  <c r="AX20" i="54"/>
  <c r="AW20" i="54"/>
  <c r="AV20" i="54"/>
  <c r="AU20" i="54"/>
  <c r="AZ20" i="54" s="1"/>
  <c r="AS20" i="54"/>
  <c r="AN20" i="54"/>
  <c r="AM20" i="54"/>
  <c r="AH20" i="54"/>
  <c r="AG20" i="54"/>
  <c r="AF20" i="54"/>
  <c r="AD20" i="54"/>
  <c r="AC20" i="54"/>
  <c r="Y20" i="54"/>
  <c r="W20" i="54"/>
  <c r="Z20" i="54" s="1"/>
  <c r="AO20" i="54" s="1"/>
  <c r="M20" i="54"/>
  <c r="L20" i="54"/>
  <c r="K20" i="54"/>
  <c r="J20" i="54"/>
  <c r="O20" i="54" s="1"/>
  <c r="A20" i="54"/>
  <c r="CO19" i="54"/>
  <c r="BZ19" i="54"/>
  <c r="BN19" i="54"/>
  <c r="BM19" i="54"/>
  <c r="BK19" i="54"/>
  <c r="BJ19" i="54"/>
  <c r="BI19" i="54"/>
  <c r="BH19" i="54"/>
  <c r="BD19" i="54"/>
  <c r="AY19" i="54"/>
  <c r="AX19" i="54"/>
  <c r="AW19" i="54"/>
  <c r="AV19" i="54"/>
  <c r="AU19" i="54"/>
  <c r="AZ19" i="54" s="1"/>
  <c r="AS19" i="54"/>
  <c r="AN19" i="54"/>
  <c r="AM19" i="54"/>
  <c r="AH19" i="54"/>
  <c r="AG19" i="54"/>
  <c r="AF19" i="54"/>
  <c r="AD19" i="54"/>
  <c r="AC19" i="54"/>
  <c r="Y19" i="54"/>
  <c r="W19" i="54"/>
  <c r="Z19" i="54" s="1"/>
  <c r="AO19" i="54" s="1"/>
  <c r="M19" i="54"/>
  <c r="L19" i="54"/>
  <c r="K19" i="54"/>
  <c r="J19" i="54"/>
  <c r="O19" i="54" s="1"/>
  <c r="A19" i="54"/>
  <c r="CO18" i="54"/>
  <c r="BZ18" i="54"/>
  <c r="BN18" i="54"/>
  <c r="BM18" i="54"/>
  <c r="BK18" i="54"/>
  <c r="BJ18" i="54"/>
  <c r="BI18" i="54"/>
  <c r="BH18" i="54"/>
  <c r="BD18" i="54"/>
  <c r="AY18" i="54"/>
  <c r="AX18" i="54"/>
  <c r="AW18" i="54"/>
  <c r="AV18" i="54"/>
  <c r="AU18" i="54"/>
  <c r="AZ18" i="54" s="1"/>
  <c r="AS18" i="54"/>
  <c r="AN18" i="54"/>
  <c r="AM18" i="54"/>
  <c r="AH18" i="54"/>
  <c r="AG18" i="54"/>
  <c r="AF18" i="54"/>
  <c r="AD18" i="54"/>
  <c r="AC18" i="54"/>
  <c r="Y18" i="54"/>
  <c r="W18" i="54"/>
  <c r="Z18" i="54" s="1"/>
  <c r="AO18" i="54" s="1"/>
  <c r="M18" i="54"/>
  <c r="L18" i="54"/>
  <c r="K18" i="54"/>
  <c r="J18" i="54"/>
  <c r="O18" i="54" s="1"/>
  <c r="A18" i="54"/>
  <c r="CO17" i="54"/>
  <c r="BZ17" i="54"/>
  <c r="BN17" i="54"/>
  <c r="BM17" i="54"/>
  <c r="BK17" i="54"/>
  <c r="BJ17" i="54"/>
  <c r="BI17" i="54"/>
  <c r="BH17" i="54"/>
  <c r="BD17" i="54"/>
  <c r="AY17" i="54"/>
  <c r="AX17" i="54"/>
  <c r="AW17" i="54"/>
  <c r="AV17" i="54"/>
  <c r="AU17" i="54"/>
  <c r="AZ17" i="54" s="1"/>
  <c r="AS17" i="54"/>
  <c r="AN17" i="54"/>
  <c r="AM17" i="54"/>
  <c r="AH17" i="54"/>
  <c r="AG17" i="54"/>
  <c r="AF17" i="54"/>
  <c r="AD17" i="54"/>
  <c r="AC17" i="54"/>
  <c r="Y17" i="54"/>
  <c r="W17" i="54"/>
  <c r="Z17" i="54" s="1"/>
  <c r="AO17" i="54" s="1"/>
  <c r="M17" i="54"/>
  <c r="L17" i="54"/>
  <c r="K17" i="54"/>
  <c r="J17" i="54"/>
  <c r="O17" i="54" s="1"/>
  <c r="A17" i="54"/>
  <c r="CO16" i="54"/>
  <c r="BZ16" i="54"/>
  <c r="BN16" i="54"/>
  <c r="BM16" i="54"/>
  <c r="BK16" i="54"/>
  <c r="BJ16" i="54"/>
  <c r="BI16" i="54"/>
  <c r="BH16" i="54"/>
  <c r="BD16" i="54"/>
  <c r="AY16" i="54"/>
  <c r="AX16" i="54"/>
  <c r="AW16" i="54"/>
  <c r="AV16" i="54"/>
  <c r="AU16" i="54"/>
  <c r="AZ16" i="54" s="1"/>
  <c r="AS16" i="54"/>
  <c r="AN16" i="54"/>
  <c r="AM16" i="54"/>
  <c r="AH16" i="54"/>
  <c r="AG16" i="54"/>
  <c r="AF16" i="54"/>
  <c r="AD16" i="54"/>
  <c r="AC16" i="54"/>
  <c r="Y16" i="54"/>
  <c r="W16" i="54"/>
  <c r="Z16" i="54" s="1"/>
  <c r="AO16" i="54" s="1"/>
  <c r="M16" i="54"/>
  <c r="L16" i="54"/>
  <c r="K16" i="54"/>
  <c r="J16" i="54"/>
  <c r="O16" i="54" s="1"/>
  <c r="A16" i="54"/>
  <c r="CO15" i="54"/>
  <c r="BZ15" i="54"/>
  <c r="BN15" i="54"/>
  <c r="BM15" i="54"/>
  <c r="BK15" i="54"/>
  <c r="BJ15" i="54"/>
  <c r="BI15" i="54"/>
  <c r="BH15" i="54"/>
  <c r="BD15" i="54"/>
  <c r="AY15" i="54"/>
  <c r="AX15" i="54"/>
  <c r="AW15" i="54"/>
  <c r="AV15" i="54"/>
  <c r="AU15" i="54"/>
  <c r="AZ15" i="54" s="1"/>
  <c r="AS15" i="54"/>
  <c r="AN15" i="54"/>
  <c r="AM15" i="54"/>
  <c r="AH15" i="54"/>
  <c r="AG15" i="54"/>
  <c r="AF15" i="54"/>
  <c r="AD15" i="54"/>
  <c r="AC15" i="54"/>
  <c r="Y15" i="54"/>
  <c r="W15" i="54"/>
  <c r="Z15" i="54" s="1"/>
  <c r="AO15" i="54" s="1"/>
  <c r="M15" i="54"/>
  <c r="L15" i="54"/>
  <c r="K15" i="54"/>
  <c r="J15" i="54"/>
  <c r="O15" i="54" s="1"/>
  <c r="A15" i="54"/>
  <c r="CO14" i="54"/>
  <c r="BZ14" i="54"/>
  <c r="BN14" i="54"/>
  <c r="BM14" i="54"/>
  <c r="BK14" i="54"/>
  <c r="BJ14" i="54"/>
  <c r="BI14" i="54"/>
  <c r="BH14" i="54"/>
  <c r="BD14" i="54"/>
  <c r="AY14" i="54"/>
  <c r="AX14" i="54"/>
  <c r="AW14" i="54"/>
  <c r="AV14" i="54"/>
  <c r="AZ14" i="54" s="1"/>
  <c r="AU14" i="54"/>
  <c r="AS14" i="54"/>
  <c r="AN14" i="54"/>
  <c r="AM14" i="54"/>
  <c r="AH14" i="54"/>
  <c r="AG14" i="54"/>
  <c r="AF14" i="54"/>
  <c r="AD14" i="54"/>
  <c r="AC14" i="54"/>
  <c r="Y14" i="54"/>
  <c r="W14" i="54"/>
  <c r="Z14" i="54" s="1"/>
  <c r="AO14" i="54" s="1"/>
  <c r="M14" i="54"/>
  <c r="L14" i="54"/>
  <c r="K14" i="54"/>
  <c r="J14" i="54"/>
  <c r="O14" i="54" s="1"/>
  <c r="A14" i="54"/>
  <c r="CO13" i="54"/>
  <c r="BZ13" i="54"/>
  <c r="BN13" i="54"/>
  <c r="BM13" i="54"/>
  <c r="BK13" i="54"/>
  <c r="BJ13" i="54"/>
  <c r="BI13" i="54"/>
  <c r="BH13" i="54"/>
  <c r="BD13" i="54"/>
  <c r="AY13" i="54"/>
  <c r="AX13" i="54"/>
  <c r="AW13" i="54"/>
  <c r="AV13" i="54"/>
  <c r="AZ13" i="54" s="1"/>
  <c r="AU13" i="54"/>
  <c r="AS13" i="54"/>
  <c r="AN13" i="54"/>
  <c r="AM13" i="54"/>
  <c r="AH13" i="54"/>
  <c r="AG13" i="54"/>
  <c r="AF13" i="54"/>
  <c r="AD13" i="54"/>
  <c r="AC13" i="54"/>
  <c r="Y13" i="54"/>
  <c r="W13" i="54"/>
  <c r="Z13" i="54" s="1"/>
  <c r="AO13" i="54" s="1"/>
  <c r="M13" i="54"/>
  <c r="L13" i="54"/>
  <c r="K13" i="54"/>
  <c r="J13" i="54"/>
  <c r="O13" i="54" s="1"/>
  <c r="A13" i="54"/>
  <c r="CO12" i="54"/>
  <c r="BZ12" i="54"/>
  <c r="BN12" i="54"/>
  <c r="BM12" i="54"/>
  <c r="BK12" i="54"/>
  <c r="BJ12" i="54"/>
  <c r="BI12" i="54"/>
  <c r="BH12" i="54"/>
  <c r="BD12" i="54"/>
  <c r="AY12" i="54"/>
  <c r="AX12" i="54"/>
  <c r="AW12" i="54"/>
  <c r="AV12" i="54"/>
  <c r="AU12" i="54"/>
  <c r="AZ12" i="54" s="1"/>
  <c r="AS12" i="54"/>
  <c r="AN12" i="54"/>
  <c r="AM12" i="54"/>
  <c r="AH12" i="54"/>
  <c r="AG12" i="54"/>
  <c r="AF12" i="54"/>
  <c r="AD12" i="54"/>
  <c r="AC12" i="54"/>
  <c r="Y12" i="54"/>
  <c r="W12" i="54"/>
  <c r="Z12" i="54" s="1"/>
  <c r="AO12" i="54" s="1"/>
  <c r="M12" i="54"/>
  <c r="L12" i="54"/>
  <c r="K12" i="54"/>
  <c r="J12" i="54"/>
  <c r="O12" i="54" s="1"/>
  <c r="A12" i="54"/>
  <c r="CO11" i="54"/>
  <c r="BZ11" i="54"/>
  <c r="BN11" i="54"/>
  <c r="BM11" i="54"/>
  <c r="BK11" i="54"/>
  <c r="BJ11" i="54"/>
  <c r="BI11" i="54"/>
  <c r="BH11" i="54"/>
  <c r="BD11" i="54"/>
  <c r="AY11" i="54"/>
  <c r="AX11" i="54"/>
  <c r="AW11" i="54"/>
  <c r="AV11" i="54"/>
  <c r="AU11" i="54"/>
  <c r="AZ11" i="54" s="1"/>
  <c r="AS11" i="54"/>
  <c r="AN11" i="54"/>
  <c r="AM11" i="54"/>
  <c r="AH11" i="54"/>
  <c r="AG11" i="54"/>
  <c r="AF11" i="54"/>
  <c r="AD11" i="54"/>
  <c r="AC11" i="54"/>
  <c r="Y11" i="54"/>
  <c r="W11" i="54"/>
  <c r="Z11" i="54" s="1"/>
  <c r="AO11" i="54" s="1"/>
  <c r="M11" i="54"/>
  <c r="L11" i="54"/>
  <c r="K11" i="54"/>
  <c r="J11" i="54"/>
  <c r="O11" i="54" s="1"/>
  <c r="A11" i="54"/>
  <c r="CO10" i="54"/>
  <c r="BZ10" i="54"/>
  <c r="BN10" i="54"/>
  <c r="BM10" i="54"/>
  <c r="BK10" i="54"/>
  <c r="BJ10" i="54"/>
  <c r="BI10" i="54"/>
  <c r="BH10" i="54"/>
  <c r="BD10" i="54"/>
  <c r="AY10" i="54"/>
  <c r="AX10" i="54"/>
  <c r="AW10" i="54"/>
  <c r="AV10" i="54"/>
  <c r="AU10" i="54"/>
  <c r="AZ10" i="54" s="1"/>
  <c r="AS10" i="54"/>
  <c r="AN10" i="54"/>
  <c r="AM10" i="54"/>
  <c r="AH10" i="54"/>
  <c r="AG10" i="54"/>
  <c r="AF10" i="54"/>
  <c r="AD10" i="54"/>
  <c r="AC10" i="54"/>
  <c r="Y10" i="54"/>
  <c r="W10" i="54"/>
  <c r="Z10" i="54" s="1"/>
  <c r="AO10" i="54" s="1"/>
  <c r="M10" i="54"/>
  <c r="L10" i="54"/>
  <c r="K10" i="54"/>
  <c r="J10" i="54"/>
  <c r="O10" i="54" s="1"/>
  <c r="A10" i="54"/>
  <c r="CO9" i="54"/>
  <c r="BZ9" i="54"/>
  <c r="BN9" i="54"/>
  <c r="BM9" i="54"/>
  <c r="BK9" i="54"/>
  <c r="BJ9" i="54"/>
  <c r="BI9" i="54"/>
  <c r="BH9" i="54"/>
  <c r="BD9" i="54"/>
  <c r="AY9" i="54"/>
  <c r="AX9" i="54"/>
  <c r="AW9" i="54"/>
  <c r="AV9" i="54"/>
  <c r="AU9" i="54"/>
  <c r="AZ9" i="54" s="1"/>
  <c r="AS9" i="54"/>
  <c r="AN9" i="54"/>
  <c r="AM9" i="54"/>
  <c r="AH9" i="54"/>
  <c r="AG9" i="54"/>
  <c r="AF9" i="54"/>
  <c r="AD9" i="54"/>
  <c r="AC9" i="54"/>
  <c r="Y9" i="54"/>
  <c r="W9" i="54"/>
  <c r="Z9" i="54" s="1"/>
  <c r="AO9" i="54" s="1"/>
  <c r="M9" i="54"/>
  <c r="L9" i="54"/>
  <c r="K9" i="54"/>
  <c r="J9" i="54"/>
  <c r="O9" i="54" s="1"/>
  <c r="A9" i="54"/>
  <c r="CO8" i="54"/>
  <c r="BZ8" i="54"/>
  <c r="BN8" i="54"/>
  <c r="BM8" i="54"/>
  <c r="BK8" i="54"/>
  <c r="BJ8" i="54"/>
  <c r="BI8" i="54"/>
  <c r="BH8" i="54"/>
  <c r="BD8" i="54"/>
  <c r="AY8" i="54"/>
  <c r="AX8" i="54"/>
  <c r="AW8" i="54"/>
  <c r="AV8" i="54"/>
  <c r="AU8" i="54"/>
  <c r="AZ8" i="54" s="1"/>
  <c r="AS8" i="54"/>
  <c r="AN8" i="54"/>
  <c r="AM8" i="54"/>
  <c r="AH8" i="54"/>
  <c r="AG8" i="54"/>
  <c r="AF8" i="54"/>
  <c r="AD8" i="54"/>
  <c r="AC8" i="54"/>
  <c r="Y8" i="54"/>
  <c r="W8" i="54"/>
  <c r="Z8" i="54" s="1"/>
  <c r="AO8" i="54" s="1"/>
  <c r="M8" i="54"/>
  <c r="L8" i="54"/>
  <c r="K8" i="54"/>
  <c r="J8" i="54"/>
  <c r="O8" i="54" s="1"/>
  <c r="A8" i="54"/>
  <c r="CO7" i="54"/>
  <c r="BZ7" i="54"/>
  <c r="BN7" i="54"/>
  <c r="BM7" i="54"/>
  <c r="BK7" i="54"/>
  <c r="BJ7" i="54"/>
  <c r="BI7" i="54"/>
  <c r="BH7" i="54"/>
  <c r="BD7" i="54"/>
  <c r="AY7" i="54"/>
  <c r="AX7" i="54"/>
  <c r="AW7" i="54"/>
  <c r="AV7" i="54"/>
  <c r="AU7" i="54"/>
  <c r="AZ7" i="54" s="1"/>
  <c r="AS7" i="54"/>
  <c r="AN7" i="54"/>
  <c r="AM7" i="54"/>
  <c r="AH7" i="54"/>
  <c r="AG7" i="54"/>
  <c r="AF7" i="54"/>
  <c r="AD7" i="54"/>
  <c r="AC7" i="54"/>
  <c r="Y7" i="54"/>
  <c r="W7" i="54"/>
  <c r="Z7" i="54" s="1"/>
  <c r="AO7" i="54" s="1"/>
  <c r="M7" i="54"/>
  <c r="L7" i="54"/>
  <c r="K7" i="54"/>
  <c r="J7" i="54"/>
  <c r="O7" i="54" s="1"/>
  <c r="A7" i="54"/>
  <c r="CO6" i="54"/>
  <c r="BZ6" i="54"/>
  <c r="BN6" i="54"/>
  <c r="BM6" i="54"/>
  <c r="BK6" i="54"/>
  <c r="BJ6" i="54"/>
  <c r="BI6" i="54"/>
  <c r="BH6" i="54"/>
  <c r="BD6" i="54"/>
  <c r="AY6" i="54"/>
  <c r="AX6" i="54"/>
  <c r="AW6" i="54"/>
  <c r="AV6" i="54"/>
  <c r="AU6" i="54"/>
  <c r="AZ6" i="54" s="1"/>
  <c r="AS6" i="54"/>
  <c r="AN6" i="54"/>
  <c r="AM6" i="54"/>
  <c r="AH6" i="54"/>
  <c r="AG6" i="54"/>
  <c r="AF6" i="54"/>
  <c r="AD6" i="54"/>
  <c r="AC6" i="54"/>
  <c r="Y6" i="54"/>
  <c r="W6" i="54"/>
  <c r="Z6" i="54" s="1"/>
  <c r="AO6" i="54" s="1"/>
  <c r="M6" i="54"/>
  <c r="L6" i="54"/>
  <c r="K6" i="54"/>
  <c r="J6" i="54"/>
  <c r="O6" i="54" s="1"/>
  <c r="A6" i="54"/>
  <c r="CO33" i="55"/>
  <c r="BZ33" i="55"/>
  <c r="BN33" i="55"/>
  <c r="BM33" i="55"/>
  <c r="BK33" i="55"/>
  <c r="BJ33" i="55"/>
  <c r="BI33" i="55"/>
  <c r="BH33" i="55"/>
  <c r="BD33" i="55"/>
  <c r="AY33" i="55"/>
  <c r="AX33" i="55"/>
  <c r="AW33" i="55"/>
  <c r="AV33" i="55"/>
  <c r="AU33" i="55"/>
  <c r="AZ33" i="55" s="1"/>
  <c r="AS33" i="55"/>
  <c r="AN33" i="55"/>
  <c r="AM33" i="55"/>
  <c r="AH33" i="55"/>
  <c r="AG33" i="55"/>
  <c r="AF33" i="55"/>
  <c r="AD33" i="55"/>
  <c r="AC33" i="55"/>
  <c r="Y33" i="55"/>
  <c r="W33" i="55"/>
  <c r="Z33" i="55" s="1"/>
  <c r="AO33" i="55" s="1"/>
  <c r="M33" i="55"/>
  <c r="L33" i="55"/>
  <c r="K33" i="55"/>
  <c r="J33" i="55"/>
  <c r="O33" i="55" s="1"/>
  <c r="A33" i="55"/>
  <c r="CO32" i="55"/>
  <c r="BZ32" i="55"/>
  <c r="BN32" i="55"/>
  <c r="BM32" i="55"/>
  <c r="BK32" i="55"/>
  <c r="BJ32" i="55"/>
  <c r="BI32" i="55"/>
  <c r="BH32" i="55"/>
  <c r="BD32" i="55"/>
  <c r="AY32" i="55"/>
  <c r="AX32" i="55"/>
  <c r="AW32" i="55"/>
  <c r="AV32" i="55"/>
  <c r="AU32" i="55"/>
  <c r="AZ32" i="55" s="1"/>
  <c r="AS32" i="55"/>
  <c r="AN32" i="55"/>
  <c r="AM32" i="55"/>
  <c r="AH32" i="55"/>
  <c r="AG32" i="55"/>
  <c r="AF32" i="55"/>
  <c r="AD32" i="55"/>
  <c r="AC32" i="55"/>
  <c r="Y32" i="55"/>
  <c r="W32" i="55"/>
  <c r="Z32" i="55" s="1"/>
  <c r="AO32" i="55" s="1"/>
  <c r="M32" i="55"/>
  <c r="L32" i="55"/>
  <c r="K32" i="55"/>
  <c r="J32" i="55"/>
  <c r="O32" i="55" s="1"/>
  <c r="A32" i="55"/>
  <c r="CO31" i="55"/>
  <c r="BZ31" i="55"/>
  <c r="BN31" i="55"/>
  <c r="BM31" i="55"/>
  <c r="BK31" i="55"/>
  <c r="BJ31" i="55"/>
  <c r="BI31" i="55"/>
  <c r="BH31" i="55"/>
  <c r="BD31" i="55"/>
  <c r="AY31" i="55"/>
  <c r="AX31" i="55"/>
  <c r="AW31" i="55"/>
  <c r="AV31" i="55"/>
  <c r="AU31" i="55"/>
  <c r="AZ31" i="55" s="1"/>
  <c r="AS31" i="55"/>
  <c r="AN31" i="55"/>
  <c r="AM31" i="55"/>
  <c r="AH31" i="55"/>
  <c r="AG31" i="55"/>
  <c r="AF31" i="55"/>
  <c r="AD31" i="55"/>
  <c r="AC31" i="55"/>
  <c r="Y31" i="55"/>
  <c r="W31" i="55"/>
  <c r="Z31" i="55" s="1"/>
  <c r="AO31" i="55" s="1"/>
  <c r="M31" i="55"/>
  <c r="L31" i="55"/>
  <c r="K31" i="55"/>
  <c r="J31" i="55"/>
  <c r="O31" i="55" s="1"/>
  <c r="A31" i="55"/>
  <c r="CO30" i="55"/>
  <c r="BZ30" i="55"/>
  <c r="BN30" i="55"/>
  <c r="BM30" i="55"/>
  <c r="BK30" i="55"/>
  <c r="BJ30" i="55"/>
  <c r="BI30" i="55"/>
  <c r="BH30" i="55"/>
  <c r="BD30" i="55"/>
  <c r="AY30" i="55"/>
  <c r="AX30" i="55"/>
  <c r="AW30" i="55"/>
  <c r="AV30" i="55"/>
  <c r="AU30" i="55"/>
  <c r="AZ30" i="55" s="1"/>
  <c r="AS30" i="55"/>
  <c r="AN30" i="55"/>
  <c r="AM30" i="55"/>
  <c r="AH30" i="55"/>
  <c r="AG30" i="55"/>
  <c r="AF30" i="55"/>
  <c r="AD30" i="55"/>
  <c r="AC30" i="55"/>
  <c r="Y30" i="55"/>
  <c r="W30" i="55"/>
  <c r="Z30" i="55" s="1"/>
  <c r="AO30" i="55" s="1"/>
  <c r="M30" i="55"/>
  <c r="L30" i="55"/>
  <c r="K30" i="55"/>
  <c r="J30" i="55"/>
  <c r="O30" i="55" s="1"/>
  <c r="A30" i="55"/>
  <c r="CO29" i="55"/>
  <c r="BZ29" i="55"/>
  <c r="BN29" i="55"/>
  <c r="BM29" i="55"/>
  <c r="BK29" i="55"/>
  <c r="BJ29" i="55"/>
  <c r="BI29" i="55"/>
  <c r="BH29" i="55"/>
  <c r="BD29" i="55"/>
  <c r="AY29" i="55"/>
  <c r="AX29" i="55"/>
  <c r="AW29" i="55"/>
  <c r="AV29" i="55"/>
  <c r="AU29" i="55"/>
  <c r="AZ29" i="55" s="1"/>
  <c r="AS29" i="55"/>
  <c r="AN29" i="55"/>
  <c r="AM29" i="55"/>
  <c r="AH29" i="55"/>
  <c r="AG29" i="55"/>
  <c r="AF29" i="55"/>
  <c r="AD29" i="55"/>
  <c r="AC29" i="55"/>
  <c r="Y29" i="55"/>
  <c r="W29" i="55"/>
  <c r="Z29" i="55" s="1"/>
  <c r="AO29" i="55" s="1"/>
  <c r="M29" i="55"/>
  <c r="L29" i="55"/>
  <c r="K29" i="55"/>
  <c r="J29" i="55"/>
  <c r="O29" i="55" s="1"/>
  <c r="A29" i="55"/>
  <c r="CO28" i="55"/>
  <c r="BZ28" i="55"/>
  <c r="BN28" i="55"/>
  <c r="BM28" i="55"/>
  <c r="BK28" i="55"/>
  <c r="BJ28" i="55"/>
  <c r="BI28" i="55"/>
  <c r="BH28" i="55"/>
  <c r="BD28" i="55"/>
  <c r="AY28" i="55"/>
  <c r="AX28" i="55"/>
  <c r="AW28" i="55"/>
  <c r="AV28" i="55"/>
  <c r="AU28" i="55"/>
  <c r="AZ28" i="55" s="1"/>
  <c r="AS28" i="55"/>
  <c r="AN28" i="55"/>
  <c r="AM28" i="55"/>
  <c r="AH28" i="55"/>
  <c r="AG28" i="55"/>
  <c r="AF28" i="55"/>
  <c r="AD28" i="55"/>
  <c r="AC28" i="55"/>
  <c r="Y28" i="55"/>
  <c r="W28" i="55"/>
  <c r="Z28" i="55" s="1"/>
  <c r="AO28" i="55" s="1"/>
  <c r="M28" i="55"/>
  <c r="L28" i="55"/>
  <c r="K28" i="55"/>
  <c r="J28" i="55"/>
  <c r="O28" i="55" s="1"/>
  <c r="A28" i="55"/>
  <c r="CO27" i="55"/>
  <c r="BZ27" i="55"/>
  <c r="BN27" i="55"/>
  <c r="BM27" i="55"/>
  <c r="BK27" i="55"/>
  <c r="BJ27" i="55"/>
  <c r="BI27" i="55"/>
  <c r="BH27" i="55"/>
  <c r="BD27" i="55"/>
  <c r="AY27" i="55"/>
  <c r="AX27" i="55"/>
  <c r="AW27" i="55"/>
  <c r="AV27" i="55"/>
  <c r="AU27" i="55"/>
  <c r="AZ27" i="55" s="1"/>
  <c r="AS27" i="55"/>
  <c r="AN27" i="55"/>
  <c r="AM27" i="55"/>
  <c r="AH27" i="55"/>
  <c r="AG27" i="55"/>
  <c r="AF27" i="55"/>
  <c r="AD27" i="55"/>
  <c r="AC27" i="55"/>
  <c r="Y27" i="55"/>
  <c r="W27" i="55"/>
  <c r="Z27" i="55" s="1"/>
  <c r="AO27" i="55" s="1"/>
  <c r="M27" i="55"/>
  <c r="L27" i="55"/>
  <c r="K27" i="55"/>
  <c r="J27" i="55"/>
  <c r="O27" i="55" s="1"/>
  <c r="A27" i="55"/>
  <c r="CO26" i="55"/>
  <c r="BZ26" i="55"/>
  <c r="BN26" i="55"/>
  <c r="BM26" i="55"/>
  <c r="BK26" i="55"/>
  <c r="BJ26" i="55"/>
  <c r="BI26" i="55"/>
  <c r="BH26" i="55"/>
  <c r="BD26" i="55"/>
  <c r="AY26" i="55"/>
  <c r="AX26" i="55"/>
  <c r="AW26" i="55"/>
  <c r="AV26" i="55"/>
  <c r="AU26" i="55"/>
  <c r="AZ26" i="55" s="1"/>
  <c r="AS26" i="55"/>
  <c r="AN26" i="55"/>
  <c r="AM26" i="55"/>
  <c r="AH26" i="55"/>
  <c r="AG26" i="55"/>
  <c r="AF26" i="55"/>
  <c r="AD26" i="55"/>
  <c r="AC26" i="55"/>
  <c r="Y26" i="55"/>
  <c r="W26" i="55"/>
  <c r="Z26" i="55" s="1"/>
  <c r="AO26" i="55" s="1"/>
  <c r="M26" i="55"/>
  <c r="L26" i="55"/>
  <c r="K26" i="55"/>
  <c r="J26" i="55"/>
  <c r="O26" i="55" s="1"/>
  <c r="A26" i="55"/>
  <c r="CO25" i="55"/>
  <c r="BZ25" i="55"/>
  <c r="BN25" i="55"/>
  <c r="BM25" i="55"/>
  <c r="BK25" i="55"/>
  <c r="BJ25" i="55"/>
  <c r="BI25" i="55"/>
  <c r="BH25" i="55"/>
  <c r="BD25" i="55"/>
  <c r="AY25" i="55"/>
  <c r="AX25" i="55"/>
  <c r="AW25" i="55"/>
  <c r="AV25" i="55"/>
  <c r="AZ25" i="55" s="1"/>
  <c r="AU25" i="55"/>
  <c r="AS25" i="55"/>
  <c r="AN25" i="55"/>
  <c r="AM25" i="55"/>
  <c r="AH25" i="55"/>
  <c r="AG25" i="55"/>
  <c r="AF25" i="55"/>
  <c r="AD25" i="55"/>
  <c r="AC25" i="55"/>
  <c r="Y25" i="55"/>
  <c r="W25" i="55"/>
  <c r="Z25" i="55" s="1"/>
  <c r="AO25" i="55" s="1"/>
  <c r="M25" i="55"/>
  <c r="L25" i="55"/>
  <c r="K25" i="55"/>
  <c r="J25" i="55"/>
  <c r="O25" i="55" s="1"/>
  <c r="A25" i="55"/>
  <c r="CO24" i="55"/>
  <c r="BZ24" i="55"/>
  <c r="BN24" i="55"/>
  <c r="BM24" i="55"/>
  <c r="BK24" i="55"/>
  <c r="BJ24" i="55"/>
  <c r="BI24" i="55"/>
  <c r="BH24" i="55"/>
  <c r="BD24" i="55"/>
  <c r="AY24" i="55"/>
  <c r="AX24" i="55"/>
  <c r="AW24" i="55"/>
  <c r="AV24" i="55"/>
  <c r="AZ24" i="55" s="1"/>
  <c r="AU24" i="55"/>
  <c r="AS24" i="55"/>
  <c r="AN24" i="55"/>
  <c r="AM24" i="55"/>
  <c r="AH24" i="55"/>
  <c r="AG24" i="55"/>
  <c r="AF24" i="55"/>
  <c r="AD24" i="55"/>
  <c r="AC24" i="55"/>
  <c r="Y24" i="55"/>
  <c r="W24" i="55"/>
  <c r="Z24" i="55" s="1"/>
  <c r="AO24" i="55" s="1"/>
  <c r="M24" i="55"/>
  <c r="L24" i="55"/>
  <c r="K24" i="55"/>
  <c r="J24" i="55"/>
  <c r="O24" i="55" s="1"/>
  <c r="A24" i="55"/>
  <c r="CO23" i="55"/>
  <c r="BZ23" i="55"/>
  <c r="BN23" i="55"/>
  <c r="BM23" i="55"/>
  <c r="BK23" i="55"/>
  <c r="BJ23" i="55"/>
  <c r="BI23" i="55"/>
  <c r="BH23" i="55"/>
  <c r="BD23" i="55"/>
  <c r="AY23" i="55"/>
  <c r="AX23" i="55"/>
  <c r="AW23" i="55"/>
  <c r="AV23" i="55"/>
  <c r="AZ23" i="55" s="1"/>
  <c r="AU23" i="55"/>
  <c r="AS23" i="55"/>
  <c r="AN23" i="55"/>
  <c r="AM23" i="55"/>
  <c r="AH23" i="55"/>
  <c r="AG23" i="55"/>
  <c r="AF23" i="55"/>
  <c r="AD23" i="55"/>
  <c r="AC23" i="55"/>
  <c r="Y23" i="55"/>
  <c r="W23" i="55"/>
  <c r="Z23" i="55" s="1"/>
  <c r="AO23" i="55" s="1"/>
  <c r="M23" i="55"/>
  <c r="L23" i="55"/>
  <c r="K23" i="55"/>
  <c r="J23" i="55"/>
  <c r="O23" i="55" s="1"/>
  <c r="A23" i="55"/>
  <c r="CO22" i="55"/>
  <c r="BZ22" i="55"/>
  <c r="BN22" i="55"/>
  <c r="BM22" i="55"/>
  <c r="BK22" i="55"/>
  <c r="BJ22" i="55"/>
  <c r="BI22" i="55"/>
  <c r="BH22" i="55"/>
  <c r="BD22" i="55"/>
  <c r="AY22" i="55"/>
  <c r="AX22" i="55"/>
  <c r="AW22" i="55"/>
  <c r="AV22" i="55"/>
  <c r="AZ22" i="55" s="1"/>
  <c r="AU22" i="55"/>
  <c r="AS22" i="55"/>
  <c r="AN22" i="55"/>
  <c r="AM22" i="55"/>
  <c r="AH22" i="55"/>
  <c r="AG22" i="55"/>
  <c r="AF22" i="55"/>
  <c r="AD22" i="55"/>
  <c r="AC22" i="55"/>
  <c r="Y22" i="55"/>
  <c r="W22" i="55"/>
  <c r="Z22" i="55" s="1"/>
  <c r="AO22" i="55" s="1"/>
  <c r="M22" i="55"/>
  <c r="L22" i="55"/>
  <c r="K22" i="55"/>
  <c r="J22" i="55"/>
  <c r="O22" i="55" s="1"/>
  <c r="A22" i="55"/>
  <c r="CO21" i="55"/>
  <c r="BZ21" i="55"/>
  <c r="BN21" i="55"/>
  <c r="BM21" i="55"/>
  <c r="BK21" i="55"/>
  <c r="BJ21" i="55"/>
  <c r="BI21" i="55"/>
  <c r="BH21" i="55"/>
  <c r="BD21" i="55"/>
  <c r="AY21" i="55"/>
  <c r="AX21" i="55"/>
  <c r="AW21" i="55"/>
  <c r="AV21" i="55"/>
  <c r="AZ21" i="55" s="1"/>
  <c r="AU21" i="55"/>
  <c r="AS21" i="55"/>
  <c r="AN21" i="55"/>
  <c r="AM21" i="55"/>
  <c r="AH21" i="55"/>
  <c r="AG21" i="55"/>
  <c r="AF21" i="55"/>
  <c r="AD21" i="55"/>
  <c r="AC21" i="55"/>
  <c r="Y21" i="55"/>
  <c r="W21" i="55"/>
  <c r="Z21" i="55" s="1"/>
  <c r="AO21" i="55" s="1"/>
  <c r="M21" i="55"/>
  <c r="L21" i="55"/>
  <c r="K21" i="55"/>
  <c r="J21" i="55"/>
  <c r="O21" i="55" s="1"/>
  <c r="A21" i="55"/>
  <c r="CO20" i="55"/>
  <c r="BZ20" i="55"/>
  <c r="BN20" i="55"/>
  <c r="BM20" i="55"/>
  <c r="BK20" i="55"/>
  <c r="BJ20" i="55"/>
  <c r="BI20" i="55"/>
  <c r="BH20" i="55"/>
  <c r="BD20" i="55"/>
  <c r="AY20" i="55"/>
  <c r="AX20" i="55"/>
  <c r="AW20" i="55"/>
  <c r="AV20" i="55"/>
  <c r="AZ20" i="55" s="1"/>
  <c r="AU20" i="55"/>
  <c r="AS20" i="55"/>
  <c r="AN20" i="55"/>
  <c r="AM20" i="55"/>
  <c r="AH20" i="55"/>
  <c r="AG20" i="55"/>
  <c r="AF20" i="55"/>
  <c r="AD20" i="55"/>
  <c r="AC20" i="55"/>
  <c r="Y20" i="55"/>
  <c r="W20" i="55"/>
  <c r="Z20" i="55" s="1"/>
  <c r="AO20" i="55" s="1"/>
  <c r="M20" i="55"/>
  <c r="L20" i="55"/>
  <c r="K20" i="55"/>
  <c r="J20" i="55"/>
  <c r="O20" i="55" s="1"/>
  <c r="A20" i="55"/>
  <c r="CO19" i="55"/>
  <c r="BZ19" i="55"/>
  <c r="BN19" i="55"/>
  <c r="BM19" i="55"/>
  <c r="BK19" i="55"/>
  <c r="BJ19" i="55"/>
  <c r="BI19" i="55"/>
  <c r="BH19" i="55"/>
  <c r="BD19" i="55"/>
  <c r="AY19" i="55"/>
  <c r="AX19" i="55"/>
  <c r="AW19" i="55"/>
  <c r="AV19" i="55"/>
  <c r="AZ19" i="55" s="1"/>
  <c r="AU19" i="55"/>
  <c r="AS19" i="55"/>
  <c r="AN19" i="55"/>
  <c r="AM19" i="55"/>
  <c r="AH19" i="55"/>
  <c r="AG19" i="55"/>
  <c r="AF19" i="55"/>
  <c r="AD19" i="55"/>
  <c r="AC19" i="55"/>
  <c r="Y19" i="55"/>
  <c r="W19" i="55"/>
  <c r="Z19" i="55" s="1"/>
  <c r="AO19" i="55" s="1"/>
  <c r="M19" i="55"/>
  <c r="L19" i="55"/>
  <c r="K19" i="55"/>
  <c r="J19" i="55"/>
  <c r="O19" i="55" s="1"/>
  <c r="A19" i="55"/>
  <c r="CO18" i="55"/>
  <c r="BZ18" i="55"/>
  <c r="BN18" i="55"/>
  <c r="BM18" i="55"/>
  <c r="BK18" i="55"/>
  <c r="BJ18" i="55"/>
  <c r="BI18" i="55"/>
  <c r="BH18" i="55"/>
  <c r="BD18" i="55"/>
  <c r="AY18" i="55"/>
  <c r="AX18" i="55"/>
  <c r="AW18" i="55"/>
  <c r="AV18" i="55"/>
  <c r="AZ18" i="55" s="1"/>
  <c r="AU18" i="55"/>
  <c r="AS18" i="55"/>
  <c r="AN18" i="55"/>
  <c r="AM18" i="55"/>
  <c r="AH18" i="55"/>
  <c r="AG18" i="55"/>
  <c r="AF18" i="55"/>
  <c r="AD18" i="55"/>
  <c r="AC18" i="55"/>
  <c r="Y18" i="55"/>
  <c r="W18" i="55"/>
  <c r="Z18" i="55" s="1"/>
  <c r="AO18" i="55" s="1"/>
  <c r="M18" i="55"/>
  <c r="L18" i="55"/>
  <c r="K18" i="55"/>
  <c r="J18" i="55"/>
  <c r="O18" i="55" s="1"/>
  <c r="A18" i="55"/>
  <c r="CO17" i="55"/>
  <c r="BZ17" i="55"/>
  <c r="BN17" i="55"/>
  <c r="BM17" i="55"/>
  <c r="BK17" i="55"/>
  <c r="BJ17" i="55"/>
  <c r="BI17" i="55"/>
  <c r="BH17" i="55"/>
  <c r="BD17" i="55"/>
  <c r="AY17" i="55"/>
  <c r="AX17" i="55"/>
  <c r="AW17" i="55"/>
  <c r="AV17" i="55"/>
  <c r="AZ17" i="55" s="1"/>
  <c r="AU17" i="55"/>
  <c r="AS17" i="55"/>
  <c r="AN17" i="55"/>
  <c r="AM17" i="55"/>
  <c r="AH17" i="55"/>
  <c r="AG17" i="55"/>
  <c r="AF17" i="55"/>
  <c r="AD17" i="55"/>
  <c r="AC17" i="55"/>
  <c r="Y17" i="55"/>
  <c r="W17" i="55"/>
  <c r="Z17" i="55" s="1"/>
  <c r="AO17" i="55" s="1"/>
  <c r="M17" i="55"/>
  <c r="L17" i="55"/>
  <c r="K17" i="55"/>
  <c r="J17" i="55"/>
  <c r="O17" i="55" s="1"/>
  <c r="A17" i="55"/>
  <c r="CO16" i="55"/>
  <c r="BZ16" i="55"/>
  <c r="BN16" i="55"/>
  <c r="BM16" i="55"/>
  <c r="BK16" i="55"/>
  <c r="BJ16" i="55"/>
  <c r="BI16" i="55"/>
  <c r="BH16" i="55"/>
  <c r="BD16" i="55"/>
  <c r="AY16" i="55"/>
  <c r="AX16" i="55"/>
  <c r="AW16" i="55"/>
  <c r="AV16" i="55"/>
  <c r="AZ16" i="55" s="1"/>
  <c r="AU16" i="55"/>
  <c r="AS16" i="55"/>
  <c r="AN16" i="55"/>
  <c r="AM16" i="55"/>
  <c r="AH16" i="55"/>
  <c r="AG16" i="55"/>
  <c r="AF16" i="55"/>
  <c r="AD16" i="55"/>
  <c r="AC16" i="55"/>
  <c r="Y16" i="55"/>
  <c r="W16" i="55"/>
  <c r="Z16" i="55" s="1"/>
  <c r="AO16" i="55" s="1"/>
  <c r="M16" i="55"/>
  <c r="L16" i="55"/>
  <c r="K16" i="55"/>
  <c r="J16" i="55"/>
  <c r="O16" i="55" s="1"/>
  <c r="A16" i="55"/>
  <c r="CO15" i="55"/>
  <c r="BZ15" i="55"/>
  <c r="BN15" i="55"/>
  <c r="BM15" i="55"/>
  <c r="BK15" i="55"/>
  <c r="BJ15" i="55"/>
  <c r="BI15" i="55"/>
  <c r="BH15" i="55"/>
  <c r="BD15" i="55"/>
  <c r="AY15" i="55"/>
  <c r="AX15" i="55"/>
  <c r="AW15" i="55"/>
  <c r="AV15" i="55"/>
  <c r="AZ15" i="55" s="1"/>
  <c r="AU15" i="55"/>
  <c r="AS15" i="55"/>
  <c r="AN15" i="55"/>
  <c r="AM15" i="55"/>
  <c r="AH15" i="55"/>
  <c r="AG15" i="55"/>
  <c r="AF15" i="55"/>
  <c r="AD15" i="55"/>
  <c r="AC15" i="55"/>
  <c r="Y15" i="55"/>
  <c r="W15" i="55"/>
  <c r="Z15" i="55" s="1"/>
  <c r="AO15" i="55" s="1"/>
  <c r="M15" i="55"/>
  <c r="L15" i="55"/>
  <c r="K15" i="55"/>
  <c r="J15" i="55"/>
  <c r="O15" i="55" s="1"/>
  <c r="A15" i="55"/>
  <c r="CO14" i="55"/>
  <c r="BZ14" i="55"/>
  <c r="BN14" i="55"/>
  <c r="BM14" i="55"/>
  <c r="BK14" i="55"/>
  <c r="BJ14" i="55"/>
  <c r="BI14" i="55"/>
  <c r="BH14" i="55"/>
  <c r="BD14" i="55"/>
  <c r="AY14" i="55"/>
  <c r="AX14" i="55"/>
  <c r="AW14" i="55"/>
  <c r="AV14" i="55"/>
  <c r="AZ14" i="55" s="1"/>
  <c r="AU14" i="55"/>
  <c r="AS14" i="55"/>
  <c r="AN14" i="55"/>
  <c r="AM14" i="55"/>
  <c r="AH14" i="55"/>
  <c r="AG14" i="55"/>
  <c r="AF14" i="55"/>
  <c r="AD14" i="55"/>
  <c r="AC14" i="55"/>
  <c r="Y14" i="55"/>
  <c r="W14" i="55"/>
  <c r="Z14" i="55" s="1"/>
  <c r="AO14" i="55" s="1"/>
  <c r="M14" i="55"/>
  <c r="L14" i="55"/>
  <c r="K14" i="55"/>
  <c r="J14" i="55"/>
  <c r="O14" i="55" s="1"/>
  <c r="A14" i="55"/>
  <c r="CO13" i="55"/>
  <c r="BZ13" i="55"/>
  <c r="BN13" i="55"/>
  <c r="BM13" i="55"/>
  <c r="BK13" i="55"/>
  <c r="BJ13" i="55"/>
  <c r="BI13" i="55"/>
  <c r="BH13" i="55"/>
  <c r="BD13" i="55"/>
  <c r="AY13" i="55"/>
  <c r="AX13" i="55"/>
  <c r="AW13" i="55"/>
  <c r="AV13" i="55"/>
  <c r="AZ13" i="55" s="1"/>
  <c r="AU13" i="55"/>
  <c r="AS13" i="55"/>
  <c r="AN13" i="55"/>
  <c r="AM13" i="55"/>
  <c r="AH13" i="55"/>
  <c r="AG13" i="55"/>
  <c r="AF13" i="55"/>
  <c r="AD13" i="55"/>
  <c r="AC13" i="55"/>
  <c r="Y13" i="55"/>
  <c r="W13" i="55"/>
  <c r="Z13" i="55" s="1"/>
  <c r="AO13" i="55" s="1"/>
  <c r="M13" i="55"/>
  <c r="L13" i="55"/>
  <c r="K13" i="55"/>
  <c r="J13" i="55"/>
  <c r="O13" i="55" s="1"/>
  <c r="A13" i="55"/>
  <c r="CO12" i="55"/>
  <c r="BZ12" i="55"/>
  <c r="BN12" i="55"/>
  <c r="BM12" i="55"/>
  <c r="BK12" i="55"/>
  <c r="BJ12" i="55"/>
  <c r="BI12" i="55"/>
  <c r="BH12" i="55"/>
  <c r="BD12" i="55"/>
  <c r="AY12" i="55"/>
  <c r="AX12" i="55"/>
  <c r="AW12" i="55"/>
  <c r="AV12" i="55"/>
  <c r="AZ12" i="55" s="1"/>
  <c r="AU12" i="55"/>
  <c r="AS12" i="55"/>
  <c r="AN12" i="55"/>
  <c r="AM12" i="55"/>
  <c r="AH12" i="55"/>
  <c r="AG12" i="55"/>
  <c r="AF12" i="55"/>
  <c r="AD12" i="55"/>
  <c r="AC12" i="55"/>
  <c r="Y12" i="55"/>
  <c r="W12" i="55"/>
  <c r="Z12" i="55" s="1"/>
  <c r="AO12" i="55" s="1"/>
  <c r="M12" i="55"/>
  <c r="L12" i="55"/>
  <c r="K12" i="55"/>
  <c r="J12" i="55"/>
  <c r="O12" i="55" s="1"/>
  <c r="A12" i="55"/>
  <c r="CO11" i="55"/>
  <c r="BZ11" i="55"/>
  <c r="BN11" i="55"/>
  <c r="BM11" i="55"/>
  <c r="BK11" i="55"/>
  <c r="BJ11" i="55"/>
  <c r="BI11" i="55"/>
  <c r="BH11" i="55"/>
  <c r="BD11" i="55"/>
  <c r="AY11" i="55"/>
  <c r="AX11" i="55"/>
  <c r="AW11" i="55"/>
  <c r="AV11" i="55"/>
  <c r="AZ11" i="55" s="1"/>
  <c r="AU11" i="55"/>
  <c r="AS11" i="55"/>
  <c r="AN11" i="55"/>
  <c r="AM11" i="55"/>
  <c r="AH11" i="55"/>
  <c r="AG11" i="55"/>
  <c r="AF11" i="55"/>
  <c r="AD11" i="55"/>
  <c r="AC11" i="55"/>
  <c r="Y11" i="55"/>
  <c r="W11" i="55"/>
  <c r="Z11" i="55" s="1"/>
  <c r="AO11" i="55" s="1"/>
  <c r="M11" i="55"/>
  <c r="L11" i="55"/>
  <c r="K11" i="55"/>
  <c r="J11" i="55"/>
  <c r="O11" i="55" s="1"/>
  <c r="A11" i="55"/>
  <c r="CO10" i="55"/>
  <c r="BZ10" i="55"/>
  <c r="BN10" i="55"/>
  <c r="BM10" i="55"/>
  <c r="BK10" i="55"/>
  <c r="BJ10" i="55"/>
  <c r="BI10" i="55"/>
  <c r="BH10" i="55"/>
  <c r="BD10" i="55"/>
  <c r="AY10" i="55"/>
  <c r="AX10" i="55"/>
  <c r="AW10" i="55"/>
  <c r="AV10" i="55"/>
  <c r="AZ10" i="55" s="1"/>
  <c r="AU10" i="55"/>
  <c r="AS10" i="55"/>
  <c r="AN10" i="55"/>
  <c r="AM10" i="55"/>
  <c r="AH10" i="55"/>
  <c r="AG10" i="55"/>
  <c r="AF10" i="55"/>
  <c r="AD10" i="55"/>
  <c r="AC10" i="55"/>
  <c r="Y10" i="55"/>
  <c r="W10" i="55"/>
  <c r="Z10" i="55" s="1"/>
  <c r="AO10" i="55" s="1"/>
  <c r="M10" i="55"/>
  <c r="L10" i="55"/>
  <c r="K10" i="55"/>
  <c r="J10" i="55"/>
  <c r="O10" i="55" s="1"/>
  <c r="A10" i="55"/>
  <c r="CO9" i="55"/>
  <c r="BZ9" i="55"/>
  <c r="BN9" i="55"/>
  <c r="BM9" i="55"/>
  <c r="BK9" i="55"/>
  <c r="BJ9" i="55"/>
  <c r="BI9" i="55"/>
  <c r="BH9" i="55"/>
  <c r="BD9" i="55"/>
  <c r="AY9" i="55"/>
  <c r="AX9" i="55"/>
  <c r="AW9" i="55"/>
  <c r="AV9" i="55"/>
  <c r="AZ9" i="55" s="1"/>
  <c r="AU9" i="55"/>
  <c r="AS9" i="55"/>
  <c r="AN9" i="55"/>
  <c r="AM9" i="55"/>
  <c r="AH9" i="55"/>
  <c r="AG9" i="55"/>
  <c r="AF9" i="55"/>
  <c r="AD9" i="55"/>
  <c r="AC9" i="55"/>
  <c r="Y9" i="55"/>
  <c r="W9" i="55"/>
  <c r="Z9" i="55" s="1"/>
  <c r="AO9" i="55" s="1"/>
  <c r="M9" i="55"/>
  <c r="L9" i="55"/>
  <c r="K9" i="55"/>
  <c r="J9" i="55"/>
  <c r="O9" i="55" s="1"/>
  <c r="A9" i="55"/>
  <c r="CO8" i="55"/>
  <c r="BZ8" i="55"/>
  <c r="BN8" i="55"/>
  <c r="BM8" i="55"/>
  <c r="BK8" i="55"/>
  <c r="BJ8" i="55"/>
  <c r="BI8" i="55"/>
  <c r="BH8" i="55"/>
  <c r="BD8" i="55"/>
  <c r="AY8" i="55"/>
  <c r="AX8" i="55"/>
  <c r="AW8" i="55"/>
  <c r="AV8" i="55"/>
  <c r="AZ8" i="55" s="1"/>
  <c r="AU8" i="55"/>
  <c r="AS8" i="55"/>
  <c r="AN8" i="55"/>
  <c r="AM8" i="55"/>
  <c r="AH8" i="55"/>
  <c r="AG8" i="55"/>
  <c r="AF8" i="55"/>
  <c r="AD8" i="55"/>
  <c r="AC8" i="55"/>
  <c r="Y8" i="55"/>
  <c r="W8" i="55"/>
  <c r="Z8" i="55" s="1"/>
  <c r="AO8" i="55" s="1"/>
  <c r="M8" i="55"/>
  <c r="L8" i="55"/>
  <c r="K8" i="55"/>
  <c r="J8" i="55"/>
  <c r="O8" i="55" s="1"/>
  <c r="A8" i="55"/>
  <c r="CO7" i="55"/>
  <c r="BZ7" i="55"/>
  <c r="BN7" i="55"/>
  <c r="BM7" i="55"/>
  <c r="BK7" i="55"/>
  <c r="BJ7" i="55"/>
  <c r="BI7" i="55"/>
  <c r="BH7" i="55"/>
  <c r="BD7" i="55"/>
  <c r="AY7" i="55"/>
  <c r="AX7" i="55"/>
  <c r="AW7" i="55"/>
  <c r="AV7" i="55"/>
  <c r="AZ7" i="55" s="1"/>
  <c r="AU7" i="55"/>
  <c r="AS7" i="55"/>
  <c r="AN7" i="55"/>
  <c r="AM7" i="55"/>
  <c r="AH7" i="55"/>
  <c r="AG7" i="55"/>
  <c r="AF7" i="55"/>
  <c r="AD7" i="55"/>
  <c r="AC7" i="55"/>
  <c r="Y7" i="55"/>
  <c r="W7" i="55"/>
  <c r="Z7" i="55" s="1"/>
  <c r="AO7" i="55" s="1"/>
  <c r="M7" i="55"/>
  <c r="L7" i="55"/>
  <c r="K7" i="55"/>
  <c r="J7" i="55"/>
  <c r="O7" i="55" s="1"/>
  <c r="A7" i="55"/>
  <c r="CO6" i="55"/>
  <c r="BZ6" i="55"/>
  <c r="BN6" i="55"/>
  <c r="BM6" i="55"/>
  <c r="BK6" i="55"/>
  <c r="BJ6" i="55"/>
  <c r="BI6" i="55"/>
  <c r="BH6" i="55"/>
  <c r="BD6" i="55"/>
  <c r="AY6" i="55"/>
  <c r="AX6" i="55"/>
  <c r="AW6" i="55"/>
  <c r="AV6" i="55"/>
  <c r="AZ6" i="55" s="1"/>
  <c r="AU6" i="55"/>
  <c r="AS6" i="55"/>
  <c r="AN6" i="55"/>
  <c r="AM6" i="55"/>
  <c r="AH6" i="55"/>
  <c r="AG6" i="55"/>
  <c r="AF6" i="55"/>
  <c r="AD6" i="55"/>
  <c r="AC6" i="55"/>
  <c r="Y6" i="55"/>
  <c r="W6" i="55"/>
  <c r="Z6" i="55" s="1"/>
  <c r="AO6" i="55" s="1"/>
  <c r="M6" i="55"/>
  <c r="L6" i="55"/>
  <c r="K6" i="55"/>
  <c r="J6" i="55"/>
  <c r="O6" i="55" s="1"/>
  <c r="A6" i="55"/>
  <c r="CO33" i="52"/>
  <c r="BZ33" i="52"/>
  <c r="BN33" i="52"/>
  <c r="BM33" i="52"/>
  <c r="BK33" i="52"/>
  <c r="BJ33" i="52"/>
  <c r="BI33" i="52"/>
  <c r="BH33" i="52"/>
  <c r="BD33" i="52"/>
  <c r="AY33" i="52"/>
  <c r="AX33" i="52"/>
  <c r="AW33" i="52"/>
  <c r="AV33" i="52"/>
  <c r="AU33" i="52"/>
  <c r="AZ33" i="52" s="1"/>
  <c r="AS33" i="52"/>
  <c r="AN33" i="52"/>
  <c r="AM33" i="52"/>
  <c r="AH33" i="52"/>
  <c r="AG33" i="52"/>
  <c r="AF33" i="52"/>
  <c r="AD33" i="52"/>
  <c r="AC33" i="52"/>
  <c r="Y33" i="52"/>
  <c r="W33" i="52"/>
  <c r="Z33" i="52" s="1"/>
  <c r="AO33" i="52" s="1"/>
  <c r="M33" i="52"/>
  <c r="L33" i="52"/>
  <c r="K33" i="52"/>
  <c r="J33" i="52"/>
  <c r="O33" i="52" s="1"/>
  <c r="A33" i="52"/>
  <c r="CO32" i="52"/>
  <c r="BZ32" i="52"/>
  <c r="BN32" i="52"/>
  <c r="BM32" i="52"/>
  <c r="BK32" i="52"/>
  <c r="BJ32" i="52"/>
  <c r="BI32" i="52"/>
  <c r="BH32" i="52"/>
  <c r="BD32" i="52"/>
  <c r="AY32" i="52"/>
  <c r="AX32" i="52"/>
  <c r="AW32" i="52"/>
  <c r="AV32" i="52"/>
  <c r="AU32" i="52"/>
  <c r="AZ32" i="52" s="1"/>
  <c r="AS32" i="52"/>
  <c r="AN32" i="52"/>
  <c r="AM32" i="52"/>
  <c r="AH32" i="52"/>
  <c r="AG32" i="52"/>
  <c r="AF32" i="52"/>
  <c r="AD32" i="52"/>
  <c r="AC32" i="52"/>
  <c r="Y32" i="52"/>
  <c r="W32" i="52"/>
  <c r="Z32" i="52" s="1"/>
  <c r="AO32" i="52" s="1"/>
  <c r="M32" i="52"/>
  <c r="L32" i="52"/>
  <c r="K32" i="52"/>
  <c r="J32" i="52"/>
  <c r="O32" i="52" s="1"/>
  <c r="A32" i="52"/>
  <c r="CO31" i="52"/>
  <c r="BZ31" i="52"/>
  <c r="BN31" i="52"/>
  <c r="BM31" i="52"/>
  <c r="BK31" i="52"/>
  <c r="BJ31" i="52"/>
  <c r="BI31" i="52"/>
  <c r="BH31" i="52"/>
  <c r="BD31" i="52"/>
  <c r="AY31" i="52"/>
  <c r="AX31" i="52"/>
  <c r="AW31" i="52"/>
  <c r="AV31" i="52"/>
  <c r="AU31" i="52"/>
  <c r="AZ31" i="52" s="1"/>
  <c r="AS31" i="52"/>
  <c r="AN31" i="52"/>
  <c r="AM31" i="52"/>
  <c r="AH31" i="52"/>
  <c r="AG31" i="52"/>
  <c r="AF31" i="52"/>
  <c r="AD31" i="52"/>
  <c r="AC31" i="52"/>
  <c r="Y31" i="52"/>
  <c r="W31" i="52"/>
  <c r="Z31" i="52" s="1"/>
  <c r="AO31" i="52" s="1"/>
  <c r="M31" i="52"/>
  <c r="L31" i="52"/>
  <c r="K31" i="52"/>
  <c r="J31" i="52"/>
  <c r="O31" i="52" s="1"/>
  <c r="A31" i="52"/>
  <c r="CO30" i="52"/>
  <c r="BZ30" i="52"/>
  <c r="BN30" i="52"/>
  <c r="BM30" i="52"/>
  <c r="BK30" i="52"/>
  <c r="BJ30" i="52"/>
  <c r="BI30" i="52"/>
  <c r="BH30" i="52"/>
  <c r="BD30" i="52"/>
  <c r="AY30" i="52"/>
  <c r="AX30" i="52"/>
  <c r="AW30" i="52"/>
  <c r="AV30" i="52"/>
  <c r="AU30" i="52"/>
  <c r="AZ30" i="52" s="1"/>
  <c r="AS30" i="52"/>
  <c r="AN30" i="52"/>
  <c r="AM30" i="52"/>
  <c r="AH30" i="52"/>
  <c r="AG30" i="52"/>
  <c r="AF30" i="52"/>
  <c r="AD30" i="52"/>
  <c r="AC30" i="52"/>
  <c r="Y30" i="52"/>
  <c r="W30" i="52"/>
  <c r="Z30" i="52" s="1"/>
  <c r="AO30" i="52" s="1"/>
  <c r="M30" i="52"/>
  <c r="L30" i="52"/>
  <c r="K30" i="52"/>
  <c r="J30" i="52"/>
  <c r="O30" i="52" s="1"/>
  <c r="A30" i="52"/>
  <c r="CO29" i="52"/>
  <c r="BZ29" i="52"/>
  <c r="BN29" i="52"/>
  <c r="BM29" i="52"/>
  <c r="BK29" i="52"/>
  <c r="BJ29" i="52"/>
  <c r="BI29" i="52"/>
  <c r="BH29" i="52"/>
  <c r="BD29" i="52"/>
  <c r="AY29" i="52"/>
  <c r="AX29" i="52"/>
  <c r="AW29" i="52"/>
  <c r="AV29" i="52"/>
  <c r="AU29" i="52"/>
  <c r="AZ29" i="52" s="1"/>
  <c r="AS29" i="52"/>
  <c r="AN29" i="52"/>
  <c r="AM29" i="52"/>
  <c r="AH29" i="52"/>
  <c r="AG29" i="52"/>
  <c r="AF29" i="52"/>
  <c r="AD29" i="52"/>
  <c r="AC29" i="52"/>
  <c r="Y29" i="52"/>
  <c r="W29" i="52"/>
  <c r="Z29" i="52" s="1"/>
  <c r="AO29" i="52" s="1"/>
  <c r="M29" i="52"/>
  <c r="L29" i="52"/>
  <c r="K29" i="52"/>
  <c r="J29" i="52"/>
  <c r="O29" i="52" s="1"/>
  <c r="A29" i="52"/>
  <c r="CO28" i="52"/>
  <c r="BZ28" i="52"/>
  <c r="BN28" i="52"/>
  <c r="BM28" i="52"/>
  <c r="BK28" i="52"/>
  <c r="BJ28" i="52"/>
  <c r="BI28" i="52"/>
  <c r="BH28" i="52"/>
  <c r="BD28" i="52"/>
  <c r="AY28" i="52"/>
  <c r="AX28" i="52"/>
  <c r="AW28" i="52"/>
  <c r="AV28" i="52"/>
  <c r="AU28" i="52"/>
  <c r="AZ28" i="52" s="1"/>
  <c r="AS28" i="52"/>
  <c r="AN28" i="52"/>
  <c r="AM28" i="52"/>
  <c r="AH28" i="52"/>
  <c r="AG28" i="52"/>
  <c r="AF28" i="52"/>
  <c r="AD28" i="52"/>
  <c r="AC28" i="52"/>
  <c r="Y28" i="52"/>
  <c r="W28" i="52"/>
  <c r="Z28" i="52" s="1"/>
  <c r="AO28" i="52" s="1"/>
  <c r="M28" i="52"/>
  <c r="L28" i="52"/>
  <c r="K28" i="52"/>
  <c r="J28" i="52"/>
  <c r="O28" i="52" s="1"/>
  <c r="A28" i="52"/>
  <c r="CO27" i="52"/>
  <c r="BZ27" i="52"/>
  <c r="BN27" i="52"/>
  <c r="BM27" i="52"/>
  <c r="BK27" i="52"/>
  <c r="BJ27" i="52"/>
  <c r="BI27" i="52"/>
  <c r="BH27" i="52"/>
  <c r="BD27" i="52"/>
  <c r="AY27" i="52"/>
  <c r="AX27" i="52"/>
  <c r="AW27" i="52"/>
  <c r="AV27" i="52"/>
  <c r="AU27" i="52"/>
  <c r="AZ27" i="52" s="1"/>
  <c r="AS27" i="52"/>
  <c r="AN27" i="52"/>
  <c r="AM27" i="52"/>
  <c r="AH27" i="52"/>
  <c r="AG27" i="52"/>
  <c r="AF27" i="52"/>
  <c r="AD27" i="52"/>
  <c r="AC27" i="52"/>
  <c r="Y27" i="52"/>
  <c r="W27" i="52"/>
  <c r="Z27" i="52" s="1"/>
  <c r="AO27" i="52" s="1"/>
  <c r="M27" i="52"/>
  <c r="L27" i="52"/>
  <c r="K27" i="52"/>
  <c r="J27" i="52"/>
  <c r="O27" i="52" s="1"/>
  <c r="A27" i="52"/>
  <c r="CO26" i="52"/>
  <c r="BZ26" i="52"/>
  <c r="BN26" i="52"/>
  <c r="BM26" i="52"/>
  <c r="BK26" i="52"/>
  <c r="BJ26" i="52"/>
  <c r="BI26" i="52"/>
  <c r="BH26" i="52"/>
  <c r="BD26" i="52"/>
  <c r="AY26" i="52"/>
  <c r="AX26" i="52"/>
  <c r="AW26" i="52"/>
  <c r="AV26" i="52"/>
  <c r="AU26" i="52"/>
  <c r="AZ26" i="52" s="1"/>
  <c r="AS26" i="52"/>
  <c r="AN26" i="52"/>
  <c r="AM26" i="52"/>
  <c r="AH26" i="52"/>
  <c r="AG26" i="52"/>
  <c r="AF26" i="52"/>
  <c r="AD26" i="52"/>
  <c r="AC26" i="52"/>
  <c r="Y26" i="52"/>
  <c r="W26" i="52"/>
  <c r="Z26" i="52" s="1"/>
  <c r="AO26" i="52" s="1"/>
  <c r="M26" i="52"/>
  <c r="L26" i="52"/>
  <c r="K26" i="52"/>
  <c r="J26" i="52"/>
  <c r="O26" i="52" s="1"/>
  <c r="A26" i="52"/>
  <c r="CO25" i="52"/>
  <c r="BZ25" i="52"/>
  <c r="BN25" i="52"/>
  <c r="BM25" i="52"/>
  <c r="BK25" i="52"/>
  <c r="BJ25" i="52"/>
  <c r="BI25" i="52"/>
  <c r="BH25" i="52"/>
  <c r="BD25" i="52"/>
  <c r="AY25" i="52"/>
  <c r="AX25" i="52"/>
  <c r="AW25" i="52"/>
  <c r="AV25" i="52"/>
  <c r="AU25" i="52"/>
  <c r="AZ25" i="52" s="1"/>
  <c r="AS25" i="52"/>
  <c r="AN25" i="52"/>
  <c r="AM25" i="52"/>
  <c r="AH25" i="52"/>
  <c r="AG25" i="52"/>
  <c r="AF25" i="52"/>
  <c r="AD25" i="52"/>
  <c r="AC25" i="52"/>
  <c r="Y25" i="52"/>
  <c r="W25" i="52"/>
  <c r="Z25" i="52" s="1"/>
  <c r="AO25" i="52" s="1"/>
  <c r="M25" i="52"/>
  <c r="L25" i="52"/>
  <c r="K25" i="52"/>
  <c r="J25" i="52"/>
  <c r="O25" i="52" s="1"/>
  <c r="A25" i="52"/>
  <c r="CO24" i="52"/>
  <c r="BZ24" i="52"/>
  <c r="BN24" i="52"/>
  <c r="BM24" i="52"/>
  <c r="BK24" i="52"/>
  <c r="BJ24" i="52"/>
  <c r="BI24" i="52"/>
  <c r="BH24" i="52"/>
  <c r="BD24" i="52"/>
  <c r="AY24" i="52"/>
  <c r="AX24" i="52"/>
  <c r="AW24" i="52"/>
  <c r="AV24" i="52"/>
  <c r="AU24" i="52"/>
  <c r="AZ24" i="52" s="1"/>
  <c r="AS24" i="52"/>
  <c r="AN24" i="52"/>
  <c r="AM24" i="52"/>
  <c r="AH24" i="52"/>
  <c r="AG24" i="52"/>
  <c r="AF24" i="52"/>
  <c r="AD24" i="52"/>
  <c r="AC24" i="52"/>
  <c r="Y24" i="52"/>
  <c r="W24" i="52"/>
  <c r="Z24" i="52" s="1"/>
  <c r="AO24" i="52" s="1"/>
  <c r="M24" i="52"/>
  <c r="L24" i="52"/>
  <c r="K24" i="52"/>
  <c r="J24" i="52"/>
  <c r="O24" i="52" s="1"/>
  <c r="A24" i="52"/>
  <c r="CO23" i="52"/>
  <c r="BZ23" i="52"/>
  <c r="BN23" i="52"/>
  <c r="BM23" i="52"/>
  <c r="BK23" i="52"/>
  <c r="BJ23" i="52"/>
  <c r="BI23" i="52"/>
  <c r="BH23" i="52"/>
  <c r="BD23" i="52"/>
  <c r="AY23" i="52"/>
  <c r="AX23" i="52"/>
  <c r="AW23" i="52"/>
  <c r="AV23" i="52"/>
  <c r="AZ23" i="52" s="1"/>
  <c r="AU23" i="52"/>
  <c r="AS23" i="52"/>
  <c r="AN23" i="52"/>
  <c r="AM23" i="52"/>
  <c r="AH23" i="52"/>
  <c r="AG23" i="52"/>
  <c r="AF23" i="52"/>
  <c r="AD23" i="52"/>
  <c r="AC23" i="52"/>
  <c r="Y23" i="52"/>
  <c r="W23" i="52"/>
  <c r="Z23" i="52" s="1"/>
  <c r="AO23" i="52" s="1"/>
  <c r="M23" i="52"/>
  <c r="L23" i="52"/>
  <c r="K23" i="52"/>
  <c r="J23" i="52"/>
  <c r="O23" i="52" s="1"/>
  <c r="A23" i="52"/>
  <c r="CO22" i="52"/>
  <c r="BZ22" i="52"/>
  <c r="BN22" i="52"/>
  <c r="BM22" i="52"/>
  <c r="BK22" i="52"/>
  <c r="BJ22" i="52"/>
  <c r="BI22" i="52"/>
  <c r="BH22" i="52"/>
  <c r="BD22" i="52"/>
  <c r="AY22" i="52"/>
  <c r="AX22" i="52"/>
  <c r="AW22" i="52"/>
  <c r="AV22" i="52"/>
  <c r="AU22" i="52"/>
  <c r="AZ22" i="52" s="1"/>
  <c r="AS22" i="52"/>
  <c r="AN22" i="52"/>
  <c r="AM22" i="52"/>
  <c r="AH22" i="52"/>
  <c r="AG22" i="52"/>
  <c r="AF22" i="52"/>
  <c r="AD22" i="52"/>
  <c r="AC22" i="52"/>
  <c r="Y22" i="52"/>
  <c r="W22" i="52"/>
  <c r="Z22" i="52" s="1"/>
  <c r="AO22" i="52" s="1"/>
  <c r="M22" i="52"/>
  <c r="L22" i="52"/>
  <c r="K22" i="52"/>
  <c r="J22" i="52"/>
  <c r="O22" i="52" s="1"/>
  <c r="A22" i="52"/>
  <c r="CO21" i="52"/>
  <c r="BZ21" i="52"/>
  <c r="BN21" i="52"/>
  <c r="BM21" i="52"/>
  <c r="BK21" i="52"/>
  <c r="BJ21" i="52"/>
  <c r="BI21" i="52"/>
  <c r="BH21" i="52"/>
  <c r="BD21" i="52"/>
  <c r="AY21" i="52"/>
  <c r="AX21" i="52"/>
  <c r="AW21" i="52"/>
  <c r="AV21" i="52"/>
  <c r="AU21" i="52"/>
  <c r="AZ21" i="52" s="1"/>
  <c r="AS21" i="52"/>
  <c r="AN21" i="52"/>
  <c r="AM21" i="52"/>
  <c r="AH21" i="52"/>
  <c r="AG21" i="52"/>
  <c r="AF21" i="52"/>
  <c r="AD21" i="52"/>
  <c r="AC21" i="52"/>
  <c r="Y21" i="52"/>
  <c r="W21" i="52"/>
  <c r="Z21" i="52" s="1"/>
  <c r="AO21" i="52" s="1"/>
  <c r="M21" i="52"/>
  <c r="L21" i="52"/>
  <c r="K21" i="52"/>
  <c r="J21" i="52"/>
  <c r="O21" i="52" s="1"/>
  <c r="A21" i="52"/>
  <c r="CO20" i="52"/>
  <c r="BZ20" i="52"/>
  <c r="BN20" i="52"/>
  <c r="BM20" i="52"/>
  <c r="BK20" i="52"/>
  <c r="BJ20" i="52"/>
  <c r="BI20" i="52"/>
  <c r="BH20" i="52"/>
  <c r="BD20" i="52"/>
  <c r="AY20" i="52"/>
  <c r="AX20" i="52"/>
  <c r="AW20" i="52"/>
  <c r="AV20" i="52"/>
  <c r="AU20" i="52"/>
  <c r="AZ20" i="52" s="1"/>
  <c r="AS20" i="52"/>
  <c r="AN20" i="52"/>
  <c r="AM20" i="52"/>
  <c r="AH20" i="52"/>
  <c r="AG20" i="52"/>
  <c r="AF20" i="52"/>
  <c r="AD20" i="52"/>
  <c r="AC20" i="52"/>
  <c r="Y20" i="52"/>
  <c r="W20" i="52"/>
  <c r="Z20" i="52" s="1"/>
  <c r="AO20" i="52" s="1"/>
  <c r="M20" i="52"/>
  <c r="L20" i="52"/>
  <c r="K20" i="52"/>
  <c r="J20" i="52"/>
  <c r="O20" i="52" s="1"/>
  <c r="A20" i="52"/>
  <c r="CO19" i="52"/>
  <c r="BZ19" i="52"/>
  <c r="BN19" i="52"/>
  <c r="BM19" i="52"/>
  <c r="BK19" i="52"/>
  <c r="BJ19" i="52"/>
  <c r="BI19" i="52"/>
  <c r="BH19" i="52"/>
  <c r="BD19" i="52"/>
  <c r="AY19" i="52"/>
  <c r="AX19" i="52"/>
  <c r="AW19" i="52"/>
  <c r="AV19" i="52"/>
  <c r="AU19" i="52"/>
  <c r="AZ19" i="52" s="1"/>
  <c r="AS19" i="52"/>
  <c r="AN19" i="52"/>
  <c r="AM19" i="52"/>
  <c r="AH19" i="52"/>
  <c r="AG19" i="52"/>
  <c r="AF19" i="52"/>
  <c r="AD19" i="52"/>
  <c r="AC19" i="52"/>
  <c r="Y19" i="52"/>
  <c r="W19" i="52"/>
  <c r="Z19" i="52" s="1"/>
  <c r="AO19" i="52" s="1"/>
  <c r="M19" i="52"/>
  <c r="L19" i="52"/>
  <c r="K19" i="52"/>
  <c r="J19" i="52"/>
  <c r="O19" i="52" s="1"/>
  <c r="A19" i="52"/>
  <c r="CO18" i="52"/>
  <c r="BZ18" i="52"/>
  <c r="BN18" i="52"/>
  <c r="BM18" i="52"/>
  <c r="BK18" i="52"/>
  <c r="BJ18" i="52"/>
  <c r="BI18" i="52"/>
  <c r="BH18" i="52"/>
  <c r="BD18" i="52"/>
  <c r="AY18" i="52"/>
  <c r="AX18" i="52"/>
  <c r="AW18" i="52"/>
  <c r="AV18" i="52"/>
  <c r="AU18" i="52"/>
  <c r="AZ18" i="52" s="1"/>
  <c r="AS18" i="52"/>
  <c r="AN18" i="52"/>
  <c r="AM18" i="52"/>
  <c r="AH18" i="52"/>
  <c r="AG18" i="52"/>
  <c r="AF18" i="52"/>
  <c r="AD18" i="52"/>
  <c r="AC18" i="52"/>
  <c r="Y18" i="52"/>
  <c r="W18" i="52"/>
  <c r="Z18" i="52" s="1"/>
  <c r="AO18" i="52" s="1"/>
  <c r="M18" i="52"/>
  <c r="L18" i="52"/>
  <c r="K18" i="52"/>
  <c r="J18" i="52"/>
  <c r="O18" i="52" s="1"/>
  <c r="A18" i="52"/>
  <c r="CO17" i="52"/>
  <c r="BZ17" i="52"/>
  <c r="BN17" i="52"/>
  <c r="BM17" i="52"/>
  <c r="BK17" i="52"/>
  <c r="BJ17" i="52"/>
  <c r="BI17" i="52"/>
  <c r="BH17" i="52"/>
  <c r="BD17" i="52"/>
  <c r="AY17" i="52"/>
  <c r="AX17" i="52"/>
  <c r="AW17" i="52"/>
  <c r="AV17" i="52"/>
  <c r="AU17" i="52"/>
  <c r="AZ17" i="52" s="1"/>
  <c r="AS17" i="52"/>
  <c r="AN17" i="52"/>
  <c r="AM17" i="52"/>
  <c r="AH17" i="52"/>
  <c r="AG17" i="52"/>
  <c r="AF17" i="52"/>
  <c r="AD17" i="52"/>
  <c r="AC17" i="52"/>
  <c r="Y17" i="52"/>
  <c r="W17" i="52"/>
  <c r="Z17" i="52" s="1"/>
  <c r="AO17" i="52" s="1"/>
  <c r="M17" i="52"/>
  <c r="L17" i="52"/>
  <c r="K17" i="52"/>
  <c r="J17" i="52"/>
  <c r="O17" i="52" s="1"/>
  <c r="A17" i="52"/>
  <c r="CO16" i="52"/>
  <c r="BZ16" i="52"/>
  <c r="BN16" i="52"/>
  <c r="BM16" i="52"/>
  <c r="BK16" i="52"/>
  <c r="BJ16" i="52"/>
  <c r="BI16" i="52"/>
  <c r="BH16" i="52"/>
  <c r="BD16" i="52"/>
  <c r="AY16" i="52"/>
  <c r="AX16" i="52"/>
  <c r="AW16" i="52"/>
  <c r="AV16" i="52"/>
  <c r="AU16" i="52"/>
  <c r="AZ16" i="52" s="1"/>
  <c r="AS16" i="52"/>
  <c r="AN16" i="52"/>
  <c r="AM16" i="52"/>
  <c r="AH16" i="52"/>
  <c r="AG16" i="52"/>
  <c r="AF16" i="52"/>
  <c r="AD16" i="52"/>
  <c r="AC16" i="52"/>
  <c r="Y16" i="52"/>
  <c r="W16" i="52"/>
  <c r="Z16" i="52" s="1"/>
  <c r="AO16" i="52" s="1"/>
  <c r="M16" i="52"/>
  <c r="L16" i="52"/>
  <c r="K16" i="52"/>
  <c r="J16" i="52"/>
  <c r="O16" i="52" s="1"/>
  <c r="A16" i="52"/>
  <c r="CO15" i="52"/>
  <c r="BZ15" i="52"/>
  <c r="BN15" i="52"/>
  <c r="BM15" i="52"/>
  <c r="BK15" i="52"/>
  <c r="BJ15" i="52"/>
  <c r="BI15" i="52"/>
  <c r="BH15" i="52"/>
  <c r="BD15" i="52"/>
  <c r="AY15" i="52"/>
  <c r="AX15" i="52"/>
  <c r="AW15" i="52"/>
  <c r="AV15" i="52"/>
  <c r="AU15" i="52"/>
  <c r="AZ15" i="52" s="1"/>
  <c r="AS15" i="52"/>
  <c r="AN15" i="52"/>
  <c r="AM15" i="52"/>
  <c r="AH15" i="52"/>
  <c r="AG15" i="52"/>
  <c r="AF15" i="52"/>
  <c r="AD15" i="52"/>
  <c r="AC15" i="52"/>
  <c r="Y15" i="52"/>
  <c r="W15" i="52"/>
  <c r="Z15" i="52" s="1"/>
  <c r="AO15" i="52" s="1"/>
  <c r="M15" i="52"/>
  <c r="L15" i="52"/>
  <c r="K15" i="52"/>
  <c r="J15" i="52"/>
  <c r="O15" i="52" s="1"/>
  <c r="A15" i="52"/>
  <c r="CO14" i="52"/>
  <c r="BZ14" i="52"/>
  <c r="BN14" i="52"/>
  <c r="BM14" i="52"/>
  <c r="BK14" i="52"/>
  <c r="BJ14" i="52"/>
  <c r="BI14" i="52"/>
  <c r="BH14" i="52"/>
  <c r="BD14" i="52"/>
  <c r="AY14" i="52"/>
  <c r="AX14" i="52"/>
  <c r="AW14" i="52"/>
  <c r="AV14" i="52"/>
  <c r="AU14" i="52"/>
  <c r="AZ14" i="52" s="1"/>
  <c r="AS14" i="52"/>
  <c r="AN14" i="52"/>
  <c r="AM14" i="52"/>
  <c r="AH14" i="52"/>
  <c r="AG14" i="52"/>
  <c r="AF14" i="52"/>
  <c r="AD14" i="52"/>
  <c r="AC14" i="52"/>
  <c r="Y14" i="52"/>
  <c r="W14" i="52"/>
  <c r="Z14" i="52" s="1"/>
  <c r="AO14" i="52" s="1"/>
  <c r="M14" i="52"/>
  <c r="L14" i="52"/>
  <c r="K14" i="52"/>
  <c r="J14" i="52"/>
  <c r="O14" i="52" s="1"/>
  <c r="A14" i="52"/>
  <c r="CO13" i="52"/>
  <c r="BZ13" i="52"/>
  <c r="BN13" i="52"/>
  <c r="BM13" i="52"/>
  <c r="BK13" i="52"/>
  <c r="BJ13" i="52"/>
  <c r="BI13" i="52"/>
  <c r="BH13" i="52"/>
  <c r="BD13" i="52"/>
  <c r="AY13" i="52"/>
  <c r="AX13" i="52"/>
  <c r="AW13" i="52"/>
  <c r="AV13" i="52"/>
  <c r="AZ13" i="52" s="1"/>
  <c r="AU13" i="52"/>
  <c r="AS13" i="52"/>
  <c r="AN13" i="52"/>
  <c r="AM13" i="52"/>
  <c r="AH13" i="52"/>
  <c r="AG13" i="52"/>
  <c r="AF13" i="52"/>
  <c r="AD13" i="52"/>
  <c r="AC13" i="52"/>
  <c r="Y13" i="52"/>
  <c r="W13" i="52"/>
  <c r="Z13" i="52" s="1"/>
  <c r="AO13" i="52" s="1"/>
  <c r="M13" i="52"/>
  <c r="L13" i="52"/>
  <c r="K13" i="52"/>
  <c r="J13" i="52"/>
  <c r="O13" i="52" s="1"/>
  <c r="A13" i="52"/>
  <c r="CO12" i="52"/>
  <c r="BZ12" i="52"/>
  <c r="BN12" i="52"/>
  <c r="BM12" i="52"/>
  <c r="BK12" i="52"/>
  <c r="BJ12" i="52"/>
  <c r="BI12" i="52"/>
  <c r="BH12" i="52"/>
  <c r="BD12" i="52"/>
  <c r="AY12" i="52"/>
  <c r="AX12" i="52"/>
  <c r="AW12" i="52"/>
  <c r="AV12" i="52"/>
  <c r="AZ12" i="52" s="1"/>
  <c r="AU12" i="52"/>
  <c r="AS12" i="52"/>
  <c r="AN12" i="52"/>
  <c r="AM12" i="52"/>
  <c r="AH12" i="52"/>
  <c r="AG12" i="52"/>
  <c r="AF12" i="52"/>
  <c r="AD12" i="52"/>
  <c r="AC12" i="52"/>
  <c r="Y12" i="52"/>
  <c r="W12" i="52"/>
  <c r="Z12" i="52" s="1"/>
  <c r="AO12" i="52" s="1"/>
  <c r="M12" i="52"/>
  <c r="L12" i="52"/>
  <c r="K12" i="52"/>
  <c r="J12" i="52"/>
  <c r="O12" i="52" s="1"/>
  <c r="A12" i="52"/>
  <c r="CO11" i="52"/>
  <c r="BZ11" i="52"/>
  <c r="BN11" i="52"/>
  <c r="BM11" i="52"/>
  <c r="BK11" i="52"/>
  <c r="BJ11" i="52"/>
  <c r="BI11" i="52"/>
  <c r="BH11" i="52"/>
  <c r="BD11" i="52"/>
  <c r="AY11" i="52"/>
  <c r="AX11" i="52"/>
  <c r="AW11" i="52"/>
  <c r="AV11" i="52"/>
  <c r="AZ11" i="52" s="1"/>
  <c r="AU11" i="52"/>
  <c r="AS11" i="52"/>
  <c r="AN11" i="52"/>
  <c r="AM11" i="52"/>
  <c r="AH11" i="52"/>
  <c r="AG11" i="52"/>
  <c r="AF11" i="52"/>
  <c r="AD11" i="52"/>
  <c r="AC11" i="52"/>
  <c r="Y11" i="52"/>
  <c r="W11" i="52"/>
  <c r="Z11" i="52" s="1"/>
  <c r="AO11" i="52" s="1"/>
  <c r="M11" i="52"/>
  <c r="L11" i="52"/>
  <c r="K11" i="52"/>
  <c r="J11" i="52"/>
  <c r="O11" i="52" s="1"/>
  <c r="A11" i="52"/>
  <c r="CO10" i="52"/>
  <c r="BZ10" i="52"/>
  <c r="BN10" i="52"/>
  <c r="BM10" i="52"/>
  <c r="BK10" i="52"/>
  <c r="BJ10" i="52"/>
  <c r="BI10" i="52"/>
  <c r="BH10" i="52"/>
  <c r="BD10" i="52"/>
  <c r="AY10" i="52"/>
  <c r="AX10" i="52"/>
  <c r="AW10" i="52"/>
  <c r="AV10" i="52"/>
  <c r="AZ10" i="52" s="1"/>
  <c r="AU10" i="52"/>
  <c r="AS10" i="52"/>
  <c r="AN10" i="52"/>
  <c r="AM10" i="52"/>
  <c r="AH10" i="52"/>
  <c r="AG10" i="52"/>
  <c r="AF10" i="52"/>
  <c r="AD10" i="52"/>
  <c r="AC10" i="52"/>
  <c r="Y10" i="52"/>
  <c r="W10" i="52"/>
  <c r="Z10" i="52" s="1"/>
  <c r="AO10" i="52" s="1"/>
  <c r="M10" i="52"/>
  <c r="L10" i="52"/>
  <c r="K10" i="52"/>
  <c r="J10" i="52"/>
  <c r="O10" i="52" s="1"/>
  <c r="A10" i="52"/>
  <c r="CO9" i="52"/>
  <c r="BZ9" i="52"/>
  <c r="BN9" i="52"/>
  <c r="BM9" i="52"/>
  <c r="BK9" i="52"/>
  <c r="BJ9" i="52"/>
  <c r="BI9" i="52"/>
  <c r="BH9" i="52"/>
  <c r="BD9" i="52"/>
  <c r="AY9" i="52"/>
  <c r="AX9" i="52"/>
  <c r="AW9" i="52"/>
  <c r="AV9" i="52"/>
  <c r="AZ9" i="52" s="1"/>
  <c r="AU9" i="52"/>
  <c r="AS9" i="52"/>
  <c r="AN9" i="52"/>
  <c r="AM9" i="52"/>
  <c r="AH9" i="52"/>
  <c r="AG9" i="52"/>
  <c r="AF9" i="52"/>
  <c r="AD9" i="52"/>
  <c r="AC9" i="52"/>
  <c r="Y9" i="52"/>
  <c r="W9" i="52"/>
  <c r="Z9" i="52" s="1"/>
  <c r="AO9" i="52" s="1"/>
  <c r="M9" i="52"/>
  <c r="L9" i="52"/>
  <c r="K9" i="52"/>
  <c r="J9" i="52"/>
  <c r="O9" i="52" s="1"/>
  <c r="A9" i="52"/>
  <c r="CO8" i="52"/>
  <c r="BZ8" i="52"/>
  <c r="BN8" i="52"/>
  <c r="BM8" i="52"/>
  <c r="BK8" i="52"/>
  <c r="BJ8" i="52"/>
  <c r="BI8" i="52"/>
  <c r="BH8" i="52"/>
  <c r="BD8" i="52"/>
  <c r="AY8" i="52"/>
  <c r="AX8" i="52"/>
  <c r="AW8" i="52"/>
  <c r="AV8" i="52"/>
  <c r="AZ8" i="52" s="1"/>
  <c r="AU8" i="52"/>
  <c r="AS8" i="52"/>
  <c r="AN8" i="52"/>
  <c r="AM8" i="52"/>
  <c r="AH8" i="52"/>
  <c r="AG8" i="52"/>
  <c r="AF8" i="52"/>
  <c r="AD8" i="52"/>
  <c r="AC8" i="52"/>
  <c r="Y8" i="52"/>
  <c r="W8" i="52"/>
  <c r="Z8" i="52" s="1"/>
  <c r="AO8" i="52" s="1"/>
  <c r="M8" i="52"/>
  <c r="L8" i="52"/>
  <c r="K8" i="52"/>
  <c r="J8" i="52"/>
  <c r="O8" i="52" s="1"/>
  <c r="A8" i="52"/>
  <c r="CO7" i="52"/>
  <c r="BZ7" i="52"/>
  <c r="BN7" i="52"/>
  <c r="BM7" i="52"/>
  <c r="BK7" i="52"/>
  <c r="BJ7" i="52"/>
  <c r="BI7" i="52"/>
  <c r="BH7" i="52"/>
  <c r="BD7" i="52"/>
  <c r="AY7" i="52"/>
  <c r="AX7" i="52"/>
  <c r="AW7" i="52"/>
  <c r="AV7" i="52"/>
  <c r="AZ7" i="52" s="1"/>
  <c r="AU7" i="52"/>
  <c r="AS7" i="52"/>
  <c r="AN7" i="52"/>
  <c r="AM7" i="52"/>
  <c r="AH7" i="52"/>
  <c r="AG7" i="52"/>
  <c r="AF7" i="52"/>
  <c r="AD7" i="52"/>
  <c r="AC7" i="52"/>
  <c r="Y7" i="52"/>
  <c r="W7" i="52"/>
  <c r="Z7" i="52" s="1"/>
  <c r="AO7" i="52" s="1"/>
  <c r="M7" i="52"/>
  <c r="L7" i="52"/>
  <c r="K7" i="52"/>
  <c r="J7" i="52"/>
  <c r="O7" i="52" s="1"/>
  <c r="A7" i="52"/>
  <c r="CO6" i="52"/>
  <c r="BZ6" i="52"/>
  <c r="BN6" i="52"/>
  <c r="BM6" i="52"/>
  <c r="BK6" i="52"/>
  <c r="BJ6" i="52"/>
  <c r="BI6" i="52"/>
  <c r="BH6" i="52"/>
  <c r="BD6" i="52"/>
  <c r="AY6" i="52"/>
  <c r="AX6" i="52"/>
  <c r="AW6" i="52"/>
  <c r="AV6" i="52"/>
  <c r="AZ6" i="52" s="1"/>
  <c r="AU6" i="52"/>
  <c r="AS6" i="52"/>
  <c r="AN6" i="52"/>
  <c r="AM6" i="52"/>
  <c r="AH6" i="52"/>
  <c r="AG6" i="52"/>
  <c r="AF6" i="52"/>
  <c r="AD6" i="52"/>
  <c r="AC6" i="52"/>
  <c r="Y6" i="52"/>
  <c r="W6" i="52"/>
  <c r="Z6" i="52" s="1"/>
  <c r="AO6" i="52" s="1"/>
  <c r="M6" i="52"/>
  <c r="L6" i="52"/>
  <c r="K6" i="52"/>
  <c r="J6" i="52"/>
  <c r="O6" i="52" s="1"/>
  <c r="A6" i="52"/>
  <c r="CO33" i="1"/>
  <c r="BZ33" i="1"/>
  <c r="BN33" i="1"/>
  <c r="BM33" i="1"/>
  <c r="BK33" i="1"/>
  <c r="BJ33" i="1"/>
  <c r="BI33" i="1"/>
  <c r="BH33" i="1"/>
  <c r="BD33" i="1"/>
  <c r="AY33" i="1"/>
  <c r="AX33" i="1"/>
  <c r="AW33" i="1"/>
  <c r="AV33" i="1"/>
  <c r="AU33" i="1"/>
  <c r="AZ33" i="1" s="1"/>
  <c r="AS33" i="1"/>
  <c r="AN33" i="1"/>
  <c r="AM33" i="1"/>
  <c r="AH33" i="1"/>
  <c r="AG33" i="1"/>
  <c r="AF33" i="1"/>
  <c r="AD33" i="1"/>
  <c r="AC33" i="1"/>
  <c r="Y33" i="1"/>
  <c r="W33" i="1"/>
  <c r="Z33" i="1" s="1"/>
  <c r="AO33" i="1" s="1"/>
  <c r="M33" i="1"/>
  <c r="L33" i="1"/>
  <c r="K33" i="1"/>
  <c r="J33" i="1"/>
  <c r="O33" i="1" s="1"/>
  <c r="A33" i="1"/>
  <c r="CO32" i="1"/>
  <c r="BZ32" i="1"/>
  <c r="BN32" i="1"/>
  <c r="BM32" i="1"/>
  <c r="BK32" i="1"/>
  <c r="BJ32" i="1"/>
  <c r="BI32" i="1"/>
  <c r="BH32" i="1"/>
  <c r="BD32" i="1"/>
  <c r="AY32" i="1"/>
  <c r="AX32" i="1"/>
  <c r="AW32" i="1"/>
  <c r="AV32" i="1"/>
  <c r="AU32" i="1"/>
  <c r="AZ32" i="1" s="1"/>
  <c r="AS32" i="1"/>
  <c r="AN32" i="1"/>
  <c r="AM32" i="1"/>
  <c r="AH32" i="1"/>
  <c r="AG32" i="1"/>
  <c r="AF32" i="1"/>
  <c r="AD32" i="1"/>
  <c r="AC32" i="1"/>
  <c r="Y32" i="1"/>
  <c r="W32" i="1"/>
  <c r="Z32" i="1" s="1"/>
  <c r="AO32" i="1" s="1"/>
  <c r="M32" i="1"/>
  <c r="L32" i="1"/>
  <c r="K32" i="1"/>
  <c r="J32" i="1"/>
  <c r="O32" i="1" s="1"/>
  <c r="A32" i="1"/>
  <c r="CO31" i="1"/>
  <c r="BZ31" i="1"/>
  <c r="BN31" i="1"/>
  <c r="BM31" i="1"/>
  <c r="BK31" i="1"/>
  <c r="BJ31" i="1"/>
  <c r="BI31" i="1"/>
  <c r="BH31" i="1"/>
  <c r="BD31" i="1"/>
  <c r="AY31" i="1"/>
  <c r="AX31" i="1"/>
  <c r="AW31" i="1"/>
  <c r="AV31" i="1"/>
  <c r="AU31" i="1"/>
  <c r="AZ31" i="1" s="1"/>
  <c r="AS31" i="1"/>
  <c r="AN31" i="1"/>
  <c r="AM31" i="1"/>
  <c r="AH31" i="1"/>
  <c r="AG31" i="1"/>
  <c r="AF31" i="1"/>
  <c r="AD31" i="1"/>
  <c r="AC31" i="1"/>
  <c r="Y31" i="1"/>
  <c r="W31" i="1"/>
  <c r="Z31" i="1" s="1"/>
  <c r="AO31" i="1" s="1"/>
  <c r="M31" i="1"/>
  <c r="L31" i="1"/>
  <c r="K31" i="1"/>
  <c r="J31" i="1"/>
  <c r="O31" i="1" s="1"/>
  <c r="A31" i="1"/>
  <c r="CO30" i="1"/>
  <c r="BZ30" i="1"/>
  <c r="BN30" i="1"/>
  <c r="BM30" i="1"/>
  <c r="BK30" i="1"/>
  <c r="BJ30" i="1"/>
  <c r="BI30" i="1"/>
  <c r="BH30" i="1"/>
  <c r="BD30" i="1"/>
  <c r="AY30" i="1"/>
  <c r="AX30" i="1"/>
  <c r="AW30" i="1"/>
  <c r="AV30" i="1"/>
  <c r="AU30" i="1"/>
  <c r="AZ30" i="1" s="1"/>
  <c r="AS30" i="1"/>
  <c r="AN30" i="1"/>
  <c r="AM30" i="1"/>
  <c r="AH30" i="1"/>
  <c r="AG30" i="1"/>
  <c r="AF30" i="1"/>
  <c r="AD30" i="1"/>
  <c r="AC30" i="1"/>
  <c r="Y30" i="1"/>
  <c r="W30" i="1"/>
  <c r="Z30" i="1" s="1"/>
  <c r="AO30" i="1" s="1"/>
  <c r="M30" i="1"/>
  <c r="L30" i="1"/>
  <c r="K30" i="1"/>
  <c r="J30" i="1"/>
  <c r="O30" i="1" s="1"/>
  <c r="A30" i="1"/>
  <c r="CO29" i="1"/>
  <c r="BZ29" i="1"/>
  <c r="BN29" i="1"/>
  <c r="BM29" i="1"/>
  <c r="BK29" i="1"/>
  <c r="BJ29" i="1"/>
  <c r="BI29" i="1"/>
  <c r="BH29" i="1"/>
  <c r="BD29" i="1"/>
  <c r="AY29" i="1"/>
  <c r="AX29" i="1"/>
  <c r="AW29" i="1"/>
  <c r="AV29" i="1"/>
  <c r="AU29" i="1"/>
  <c r="AZ29" i="1" s="1"/>
  <c r="AS29" i="1"/>
  <c r="AN29" i="1"/>
  <c r="AM29" i="1"/>
  <c r="AH29" i="1"/>
  <c r="AG29" i="1"/>
  <c r="AF29" i="1"/>
  <c r="AD29" i="1"/>
  <c r="AC29" i="1"/>
  <c r="Y29" i="1"/>
  <c r="W29" i="1"/>
  <c r="Z29" i="1" s="1"/>
  <c r="AO29" i="1" s="1"/>
  <c r="M29" i="1"/>
  <c r="L29" i="1"/>
  <c r="K29" i="1"/>
  <c r="J29" i="1"/>
  <c r="O29" i="1" s="1"/>
  <c r="A29" i="1"/>
  <c r="CO28" i="1"/>
  <c r="BZ28" i="1"/>
  <c r="BN28" i="1"/>
  <c r="BM28" i="1"/>
  <c r="BK28" i="1"/>
  <c r="BJ28" i="1"/>
  <c r="BI28" i="1"/>
  <c r="BH28" i="1"/>
  <c r="BD28" i="1"/>
  <c r="AY28" i="1"/>
  <c r="AX28" i="1"/>
  <c r="AW28" i="1"/>
  <c r="AV28" i="1"/>
  <c r="AU28" i="1"/>
  <c r="AZ28" i="1" s="1"/>
  <c r="AS28" i="1"/>
  <c r="AN28" i="1"/>
  <c r="AM28" i="1"/>
  <c r="AH28" i="1"/>
  <c r="AG28" i="1"/>
  <c r="AF28" i="1"/>
  <c r="AD28" i="1"/>
  <c r="AC28" i="1"/>
  <c r="Y28" i="1"/>
  <c r="W28" i="1"/>
  <c r="Z28" i="1" s="1"/>
  <c r="AO28" i="1" s="1"/>
  <c r="M28" i="1"/>
  <c r="L28" i="1"/>
  <c r="K28" i="1"/>
  <c r="J28" i="1"/>
  <c r="O28" i="1" s="1"/>
  <c r="A28" i="1"/>
  <c r="CO27" i="1"/>
  <c r="BZ27" i="1"/>
  <c r="BN27" i="1"/>
  <c r="BM27" i="1"/>
  <c r="BK27" i="1"/>
  <c r="BJ27" i="1"/>
  <c r="BI27" i="1"/>
  <c r="BH27" i="1"/>
  <c r="BD27" i="1"/>
  <c r="AY27" i="1"/>
  <c r="AX27" i="1"/>
  <c r="AW27" i="1"/>
  <c r="AV27" i="1"/>
  <c r="AU27" i="1"/>
  <c r="AZ27" i="1" s="1"/>
  <c r="AS27" i="1"/>
  <c r="AN27" i="1"/>
  <c r="AM27" i="1"/>
  <c r="AH27" i="1"/>
  <c r="AG27" i="1"/>
  <c r="AF27" i="1"/>
  <c r="AD27" i="1"/>
  <c r="AC27" i="1"/>
  <c r="Y27" i="1"/>
  <c r="W27" i="1"/>
  <c r="Z27" i="1" s="1"/>
  <c r="AO27" i="1" s="1"/>
  <c r="M27" i="1"/>
  <c r="L27" i="1"/>
  <c r="K27" i="1"/>
  <c r="J27" i="1"/>
  <c r="O27" i="1" s="1"/>
  <c r="A27" i="1"/>
  <c r="CO26" i="1"/>
  <c r="BZ26" i="1"/>
  <c r="BN26" i="1"/>
  <c r="BM26" i="1"/>
  <c r="BK26" i="1"/>
  <c r="BJ26" i="1"/>
  <c r="BI26" i="1"/>
  <c r="BH26" i="1"/>
  <c r="BD26" i="1"/>
  <c r="AY26" i="1"/>
  <c r="AX26" i="1"/>
  <c r="AW26" i="1"/>
  <c r="AV26" i="1"/>
  <c r="AU26" i="1"/>
  <c r="AZ26" i="1" s="1"/>
  <c r="AS26" i="1"/>
  <c r="AN26" i="1"/>
  <c r="AM26" i="1"/>
  <c r="AH26" i="1"/>
  <c r="AG26" i="1"/>
  <c r="AF26" i="1"/>
  <c r="AD26" i="1"/>
  <c r="AC26" i="1"/>
  <c r="Y26" i="1"/>
  <c r="W26" i="1"/>
  <c r="Z26" i="1" s="1"/>
  <c r="AO26" i="1" s="1"/>
  <c r="M26" i="1"/>
  <c r="L26" i="1"/>
  <c r="K26" i="1"/>
  <c r="J26" i="1"/>
  <c r="O26" i="1" s="1"/>
  <c r="A26" i="1"/>
  <c r="CO25" i="1"/>
  <c r="BZ25" i="1"/>
  <c r="BN25" i="1"/>
  <c r="BM25" i="1"/>
  <c r="BK25" i="1"/>
  <c r="BJ25" i="1"/>
  <c r="BI25" i="1"/>
  <c r="BH25" i="1"/>
  <c r="BD25" i="1"/>
  <c r="AY25" i="1"/>
  <c r="AX25" i="1"/>
  <c r="AW25" i="1"/>
  <c r="AV25" i="1"/>
  <c r="AU25" i="1"/>
  <c r="AZ25" i="1" s="1"/>
  <c r="AS25" i="1"/>
  <c r="AN25" i="1"/>
  <c r="AM25" i="1"/>
  <c r="AH25" i="1"/>
  <c r="AG25" i="1"/>
  <c r="AF25" i="1"/>
  <c r="AD25" i="1"/>
  <c r="AC25" i="1"/>
  <c r="Y25" i="1"/>
  <c r="W25" i="1"/>
  <c r="Z25" i="1" s="1"/>
  <c r="AO25" i="1" s="1"/>
  <c r="M25" i="1"/>
  <c r="L25" i="1"/>
  <c r="K25" i="1"/>
  <c r="J25" i="1"/>
  <c r="O25" i="1" s="1"/>
  <c r="A25" i="1"/>
  <c r="CO24" i="1"/>
  <c r="BZ24" i="1"/>
  <c r="BN24" i="1"/>
  <c r="BM24" i="1"/>
  <c r="BK24" i="1"/>
  <c r="BJ24" i="1"/>
  <c r="BI24" i="1"/>
  <c r="BH24" i="1"/>
  <c r="BD24" i="1"/>
  <c r="AY24" i="1"/>
  <c r="AX24" i="1"/>
  <c r="AW24" i="1"/>
  <c r="AV24" i="1"/>
  <c r="AU24" i="1"/>
  <c r="AZ24" i="1" s="1"/>
  <c r="AS24" i="1"/>
  <c r="AN24" i="1"/>
  <c r="AM24" i="1"/>
  <c r="AH24" i="1"/>
  <c r="AG24" i="1"/>
  <c r="AF24" i="1"/>
  <c r="AD24" i="1"/>
  <c r="AC24" i="1"/>
  <c r="Y24" i="1"/>
  <c r="W24" i="1"/>
  <c r="Z24" i="1" s="1"/>
  <c r="AO24" i="1" s="1"/>
  <c r="M24" i="1"/>
  <c r="L24" i="1"/>
  <c r="K24" i="1"/>
  <c r="J24" i="1"/>
  <c r="O24" i="1" s="1"/>
  <c r="A24" i="1"/>
  <c r="CO23" i="1"/>
  <c r="BZ23" i="1"/>
  <c r="BN23" i="1"/>
  <c r="BM23" i="1"/>
  <c r="BK23" i="1"/>
  <c r="BJ23" i="1"/>
  <c r="BI23" i="1"/>
  <c r="BH23" i="1"/>
  <c r="BD23" i="1"/>
  <c r="AY23" i="1"/>
  <c r="AX23" i="1"/>
  <c r="AW23" i="1"/>
  <c r="AV23" i="1"/>
  <c r="AZ23" i="1" s="1"/>
  <c r="AU23" i="1"/>
  <c r="AS23" i="1"/>
  <c r="AN23" i="1"/>
  <c r="AM23" i="1"/>
  <c r="AH23" i="1"/>
  <c r="AG23" i="1"/>
  <c r="AF23" i="1"/>
  <c r="AD23" i="1"/>
  <c r="AC23" i="1"/>
  <c r="Y23" i="1"/>
  <c r="W23" i="1"/>
  <c r="Z23" i="1" s="1"/>
  <c r="AO23" i="1" s="1"/>
  <c r="M23" i="1"/>
  <c r="L23" i="1"/>
  <c r="K23" i="1"/>
  <c r="J23" i="1"/>
  <c r="O23" i="1" s="1"/>
  <c r="A23" i="1"/>
  <c r="CO22" i="1"/>
  <c r="BZ22" i="1"/>
  <c r="BN22" i="1"/>
  <c r="BM22" i="1"/>
  <c r="BK22" i="1"/>
  <c r="BJ22" i="1"/>
  <c r="BI22" i="1"/>
  <c r="BH22" i="1"/>
  <c r="BD22" i="1"/>
  <c r="AY22" i="1"/>
  <c r="AX22" i="1"/>
  <c r="AW22" i="1"/>
  <c r="AV22" i="1"/>
  <c r="AU22" i="1"/>
  <c r="AZ22" i="1" s="1"/>
  <c r="AS22" i="1"/>
  <c r="AN22" i="1"/>
  <c r="AM22" i="1"/>
  <c r="AH22" i="1"/>
  <c r="AG22" i="1"/>
  <c r="AF22" i="1"/>
  <c r="AD22" i="1"/>
  <c r="AC22" i="1"/>
  <c r="Y22" i="1"/>
  <c r="W22" i="1"/>
  <c r="Z22" i="1" s="1"/>
  <c r="AO22" i="1" s="1"/>
  <c r="M22" i="1"/>
  <c r="L22" i="1"/>
  <c r="K22" i="1"/>
  <c r="J22" i="1"/>
  <c r="O22" i="1" s="1"/>
  <c r="A22" i="1"/>
  <c r="CO21" i="1"/>
  <c r="BZ21" i="1"/>
  <c r="BN21" i="1"/>
  <c r="BM21" i="1"/>
  <c r="BK21" i="1"/>
  <c r="BJ21" i="1"/>
  <c r="BI21" i="1"/>
  <c r="BH21" i="1"/>
  <c r="BD21" i="1"/>
  <c r="AY21" i="1"/>
  <c r="AX21" i="1"/>
  <c r="AW21" i="1"/>
  <c r="AV21" i="1"/>
  <c r="AU21" i="1"/>
  <c r="AZ21" i="1" s="1"/>
  <c r="AS21" i="1"/>
  <c r="AN21" i="1"/>
  <c r="AM21" i="1"/>
  <c r="AH21" i="1"/>
  <c r="AG21" i="1"/>
  <c r="AF21" i="1"/>
  <c r="AD21" i="1"/>
  <c r="AC21" i="1"/>
  <c r="Y21" i="1"/>
  <c r="W21" i="1"/>
  <c r="Z21" i="1" s="1"/>
  <c r="AO21" i="1" s="1"/>
  <c r="M21" i="1"/>
  <c r="L21" i="1"/>
  <c r="K21" i="1"/>
  <c r="J21" i="1"/>
  <c r="O21" i="1" s="1"/>
  <c r="A21" i="1"/>
  <c r="CO20" i="1"/>
  <c r="BZ20" i="1"/>
  <c r="BN20" i="1"/>
  <c r="BM20" i="1"/>
  <c r="BK20" i="1"/>
  <c r="BJ20" i="1"/>
  <c r="BI20" i="1"/>
  <c r="BH20" i="1"/>
  <c r="BD20" i="1"/>
  <c r="AY20" i="1"/>
  <c r="AX20" i="1"/>
  <c r="AW20" i="1"/>
  <c r="AV20" i="1"/>
  <c r="AU20" i="1"/>
  <c r="AZ20" i="1" s="1"/>
  <c r="AS20" i="1"/>
  <c r="AN20" i="1"/>
  <c r="AM20" i="1"/>
  <c r="AH20" i="1"/>
  <c r="AG20" i="1"/>
  <c r="AF20" i="1"/>
  <c r="AD20" i="1"/>
  <c r="AC20" i="1"/>
  <c r="Y20" i="1"/>
  <c r="W20" i="1"/>
  <c r="Z20" i="1" s="1"/>
  <c r="AO20" i="1" s="1"/>
  <c r="M20" i="1"/>
  <c r="L20" i="1"/>
  <c r="K20" i="1"/>
  <c r="J20" i="1"/>
  <c r="O20" i="1" s="1"/>
  <c r="A20" i="1"/>
  <c r="CO19" i="1"/>
  <c r="BZ19" i="1"/>
  <c r="BN19" i="1"/>
  <c r="BM19" i="1"/>
  <c r="BK19" i="1"/>
  <c r="BJ19" i="1"/>
  <c r="BI19" i="1"/>
  <c r="BH19" i="1"/>
  <c r="BD19" i="1"/>
  <c r="AY19" i="1"/>
  <c r="AX19" i="1"/>
  <c r="AW19" i="1"/>
  <c r="AV19" i="1"/>
  <c r="AU19" i="1"/>
  <c r="AZ19" i="1" s="1"/>
  <c r="AS19" i="1"/>
  <c r="AN19" i="1"/>
  <c r="AM19" i="1"/>
  <c r="AH19" i="1"/>
  <c r="AG19" i="1"/>
  <c r="AF19" i="1"/>
  <c r="AD19" i="1"/>
  <c r="AC19" i="1"/>
  <c r="Y19" i="1"/>
  <c r="W19" i="1"/>
  <c r="Z19" i="1" s="1"/>
  <c r="AO19" i="1" s="1"/>
  <c r="M19" i="1"/>
  <c r="L19" i="1"/>
  <c r="K19" i="1"/>
  <c r="J19" i="1"/>
  <c r="O19" i="1" s="1"/>
  <c r="A19" i="1"/>
  <c r="CO18" i="1"/>
  <c r="BZ18" i="1"/>
  <c r="BN18" i="1"/>
  <c r="BM18" i="1"/>
  <c r="BK18" i="1"/>
  <c r="BJ18" i="1"/>
  <c r="BI18" i="1"/>
  <c r="BH18" i="1"/>
  <c r="BD18" i="1"/>
  <c r="AY18" i="1"/>
  <c r="AX18" i="1"/>
  <c r="AW18" i="1"/>
  <c r="AV18" i="1"/>
  <c r="AU18" i="1"/>
  <c r="AZ18" i="1" s="1"/>
  <c r="AS18" i="1"/>
  <c r="AN18" i="1"/>
  <c r="AM18" i="1"/>
  <c r="AH18" i="1"/>
  <c r="AG18" i="1"/>
  <c r="AF18" i="1"/>
  <c r="AD18" i="1"/>
  <c r="AC18" i="1"/>
  <c r="Y18" i="1"/>
  <c r="W18" i="1"/>
  <c r="Z18" i="1" s="1"/>
  <c r="AO18" i="1" s="1"/>
  <c r="M18" i="1"/>
  <c r="L18" i="1"/>
  <c r="K18" i="1"/>
  <c r="J18" i="1"/>
  <c r="O18" i="1" s="1"/>
  <c r="A18" i="1"/>
  <c r="CO17" i="1"/>
  <c r="BZ17" i="1"/>
  <c r="BN17" i="1"/>
  <c r="BM17" i="1"/>
  <c r="BK17" i="1"/>
  <c r="BJ17" i="1"/>
  <c r="BI17" i="1"/>
  <c r="BH17" i="1"/>
  <c r="BD17" i="1"/>
  <c r="AY17" i="1"/>
  <c r="AX17" i="1"/>
  <c r="AW17" i="1"/>
  <c r="AV17" i="1"/>
  <c r="AU17" i="1"/>
  <c r="AZ17" i="1" s="1"/>
  <c r="AS17" i="1"/>
  <c r="AN17" i="1"/>
  <c r="AM17" i="1"/>
  <c r="AH17" i="1"/>
  <c r="AG17" i="1"/>
  <c r="AF17" i="1"/>
  <c r="AD17" i="1"/>
  <c r="AC17" i="1"/>
  <c r="Y17" i="1"/>
  <c r="W17" i="1"/>
  <c r="Z17" i="1" s="1"/>
  <c r="AO17" i="1" s="1"/>
  <c r="M17" i="1"/>
  <c r="L17" i="1"/>
  <c r="K17" i="1"/>
  <c r="J17" i="1"/>
  <c r="O17" i="1" s="1"/>
  <c r="A17" i="1"/>
  <c r="CO16" i="1"/>
  <c r="BZ16" i="1"/>
  <c r="BN16" i="1"/>
  <c r="BM16" i="1"/>
  <c r="BK16" i="1"/>
  <c r="BJ16" i="1"/>
  <c r="BI16" i="1"/>
  <c r="BH16" i="1"/>
  <c r="BD16" i="1"/>
  <c r="AY16" i="1"/>
  <c r="AX16" i="1"/>
  <c r="AW16" i="1"/>
  <c r="AV16" i="1"/>
  <c r="AU16" i="1"/>
  <c r="AZ16" i="1" s="1"/>
  <c r="AS16" i="1"/>
  <c r="AN16" i="1"/>
  <c r="AM16" i="1"/>
  <c r="AH16" i="1"/>
  <c r="AG16" i="1"/>
  <c r="AF16" i="1"/>
  <c r="AD16" i="1"/>
  <c r="AC16" i="1"/>
  <c r="Y16" i="1"/>
  <c r="W16" i="1"/>
  <c r="Z16" i="1" s="1"/>
  <c r="AO16" i="1" s="1"/>
  <c r="M16" i="1"/>
  <c r="L16" i="1"/>
  <c r="K16" i="1"/>
  <c r="J16" i="1"/>
  <c r="O16" i="1" s="1"/>
  <c r="A16" i="1"/>
  <c r="CO15" i="1"/>
  <c r="BZ15" i="1"/>
  <c r="BN15" i="1"/>
  <c r="BM15" i="1"/>
  <c r="BK15" i="1"/>
  <c r="BJ15" i="1"/>
  <c r="BI15" i="1"/>
  <c r="BH15" i="1"/>
  <c r="BD15" i="1"/>
  <c r="AY15" i="1"/>
  <c r="AX15" i="1"/>
  <c r="AW15" i="1"/>
  <c r="AV15" i="1"/>
  <c r="AU15" i="1"/>
  <c r="AZ15" i="1" s="1"/>
  <c r="AS15" i="1"/>
  <c r="AN15" i="1"/>
  <c r="AM15" i="1"/>
  <c r="AH15" i="1"/>
  <c r="AG15" i="1"/>
  <c r="AF15" i="1"/>
  <c r="AD15" i="1"/>
  <c r="AC15" i="1"/>
  <c r="Y15" i="1"/>
  <c r="W15" i="1"/>
  <c r="Z15" i="1" s="1"/>
  <c r="AO15" i="1" s="1"/>
  <c r="M15" i="1"/>
  <c r="L15" i="1"/>
  <c r="K15" i="1"/>
  <c r="J15" i="1"/>
  <c r="O15" i="1" s="1"/>
  <c r="A15" i="1"/>
  <c r="CO14" i="1"/>
  <c r="BZ14" i="1"/>
  <c r="BN14" i="1"/>
  <c r="BM14" i="1"/>
  <c r="BK14" i="1"/>
  <c r="BJ14" i="1"/>
  <c r="BI14" i="1"/>
  <c r="BH14" i="1"/>
  <c r="BD14" i="1"/>
  <c r="AY14" i="1"/>
  <c r="AX14" i="1"/>
  <c r="AW14" i="1"/>
  <c r="AV14" i="1"/>
  <c r="AU14" i="1"/>
  <c r="AZ14" i="1" s="1"/>
  <c r="AS14" i="1"/>
  <c r="AN14" i="1"/>
  <c r="AM14" i="1"/>
  <c r="AH14" i="1"/>
  <c r="AG14" i="1"/>
  <c r="AF14" i="1"/>
  <c r="AD14" i="1"/>
  <c r="AC14" i="1"/>
  <c r="Y14" i="1"/>
  <c r="W14" i="1"/>
  <c r="Z14" i="1" s="1"/>
  <c r="AO14" i="1" s="1"/>
  <c r="M14" i="1"/>
  <c r="L14" i="1"/>
  <c r="K14" i="1"/>
  <c r="J14" i="1"/>
  <c r="O14" i="1" s="1"/>
  <c r="A14" i="1"/>
  <c r="CO13" i="1"/>
  <c r="BZ13" i="1"/>
  <c r="BN13" i="1"/>
  <c r="BM13" i="1"/>
  <c r="BK13" i="1"/>
  <c r="BJ13" i="1"/>
  <c r="BI13" i="1"/>
  <c r="BH13" i="1"/>
  <c r="BD13" i="1"/>
  <c r="AY13" i="1"/>
  <c r="AX13" i="1"/>
  <c r="AW13" i="1"/>
  <c r="AV13" i="1"/>
  <c r="AU13" i="1"/>
  <c r="AZ13" i="1" s="1"/>
  <c r="AS13" i="1"/>
  <c r="AN13" i="1"/>
  <c r="AM13" i="1"/>
  <c r="AH13" i="1"/>
  <c r="AG13" i="1"/>
  <c r="AF13" i="1"/>
  <c r="AD13" i="1"/>
  <c r="AC13" i="1"/>
  <c r="Y13" i="1"/>
  <c r="W13" i="1"/>
  <c r="Z13" i="1" s="1"/>
  <c r="AO13" i="1" s="1"/>
  <c r="M13" i="1"/>
  <c r="L13" i="1"/>
  <c r="K13" i="1"/>
  <c r="J13" i="1"/>
  <c r="O13" i="1" s="1"/>
  <c r="A13" i="1"/>
  <c r="CO12" i="1"/>
  <c r="BZ12" i="1"/>
  <c r="BN12" i="1"/>
  <c r="BM12" i="1"/>
  <c r="BK12" i="1"/>
  <c r="BJ12" i="1"/>
  <c r="BI12" i="1"/>
  <c r="BH12" i="1"/>
  <c r="BD12" i="1"/>
  <c r="AY12" i="1"/>
  <c r="AX12" i="1"/>
  <c r="AW12" i="1"/>
  <c r="AV12" i="1"/>
  <c r="AU12" i="1"/>
  <c r="AZ12" i="1" s="1"/>
  <c r="AS12" i="1"/>
  <c r="AN12" i="1"/>
  <c r="AM12" i="1"/>
  <c r="AH12" i="1"/>
  <c r="AG12" i="1"/>
  <c r="AF12" i="1"/>
  <c r="AD12" i="1"/>
  <c r="AC12" i="1"/>
  <c r="Y12" i="1"/>
  <c r="W12" i="1"/>
  <c r="Z12" i="1" s="1"/>
  <c r="AO12" i="1" s="1"/>
  <c r="M12" i="1"/>
  <c r="L12" i="1"/>
  <c r="K12" i="1"/>
  <c r="J12" i="1"/>
  <c r="O12" i="1" s="1"/>
  <c r="A12" i="1"/>
  <c r="CO11" i="1"/>
  <c r="BZ11" i="1"/>
  <c r="BN11" i="1"/>
  <c r="BM11" i="1"/>
  <c r="BK11" i="1"/>
  <c r="BJ11" i="1"/>
  <c r="BI11" i="1"/>
  <c r="BH11" i="1"/>
  <c r="BD11" i="1"/>
  <c r="AY11" i="1"/>
  <c r="AX11" i="1"/>
  <c r="AW11" i="1"/>
  <c r="AV11" i="1"/>
  <c r="AU11" i="1"/>
  <c r="AZ11" i="1" s="1"/>
  <c r="AS11" i="1"/>
  <c r="AN11" i="1"/>
  <c r="AM11" i="1"/>
  <c r="AH11" i="1"/>
  <c r="AG11" i="1"/>
  <c r="AF11" i="1"/>
  <c r="AD11" i="1"/>
  <c r="AC11" i="1"/>
  <c r="Y11" i="1"/>
  <c r="W11" i="1"/>
  <c r="Z11" i="1" s="1"/>
  <c r="AO11" i="1" s="1"/>
  <c r="M11" i="1"/>
  <c r="L11" i="1"/>
  <c r="K11" i="1"/>
  <c r="J11" i="1"/>
  <c r="O11" i="1" s="1"/>
  <c r="A11" i="1"/>
  <c r="CO10" i="1"/>
  <c r="BZ10" i="1"/>
  <c r="BN10" i="1"/>
  <c r="BM10" i="1"/>
  <c r="BK10" i="1"/>
  <c r="BJ10" i="1"/>
  <c r="BI10" i="1"/>
  <c r="BH10" i="1"/>
  <c r="BD10" i="1"/>
  <c r="AY10" i="1"/>
  <c r="AX10" i="1"/>
  <c r="AW10" i="1"/>
  <c r="AV10" i="1"/>
  <c r="AU10" i="1"/>
  <c r="AZ10" i="1" s="1"/>
  <c r="AS10" i="1"/>
  <c r="AN10" i="1"/>
  <c r="AM10" i="1"/>
  <c r="AH10" i="1"/>
  <c r="AG10" i="1"/>
  <c r="AF10" i="1"/>
  <c r="AD10" i="1"/>
  <c r="AC10" i="1"/>
  <c r="Y10" i="1"/>
  <c r="W10" i="1"/>
  <c r="Z10" i="1" s="1"/>
  <c r="AO10" i="1" s="1"/>
  <c r="M10" i="1"/>
  <c r="L10" i="1"/>
  <c r="K10" i="1"/>
  <c r="J10" i="1"/>
  <c r="O10" i="1" s="1"/>
  <c r="A10" i="1"/>
  <c r="CO9" i="1"/>
  <c r="BZ9" i="1"/>
  <c r="BN9" i="1"/>
  <c r="BM9" i="1"/>
  <c r="BK9" i="1"/>
  <c r="BJ9" i="1"/>
  <c r="BI9" i="1"/>
  <c r="BH9" i="1"/>
  <c r="BD9" i="1"/>
  <c r="AY9" i="1"/>
  <c r="AX9" i="1"/>
  <c r="AW9" i="1"/>
  <c r="AV9" i="1"/>
  <c r="AU9" i="1"/>
  <c r="AZ9" i="1" s="1"/>
  <c r="AS9" i="1"/>
  <c r="AN9" i="1"/>
  <c r="AM9" i="1"/>
  <c r="AH9" i="1"/>
  <c r="AG9" i="1"/>
  <c r="AF9" i="1"/>
  <c r="AD9" i="1"/>
  <c r="AC9" i="1"/>
  <c r="Y9" i="1"/>
  <c r="W9" i="1"/>
  <c r="Z9" i="1" s="1"/>
  <c r="AO9" i="1" s="1"/>
  <c r="M9" i="1"/>
  <c r="L9" i="1"/>
  <c r="K9" i="1"/>
  <c r="J9" i="1"/>
  <c r="O9" i="1" s="1"/>
  <c r="A9" i="1"/>
  <c r="CO8" i="1"/>
  <c r="A8" i="1"/>
  <c r="CO7" i="1"/>
  <c r="A7" i="1"/>
  <c r="CO6" i="1"/>
  <c r="A6" i="1"/>
  <c r="CO33" i="56"/>
  <c r="BZ33" i="56"/>
  <c r="BN33" i="56"/>
  <c r="BM33" i="56"/>
  <c r="BK33" i="56"/>
  <c r="BJ33" i="56"/>
  <c r="BI33" i="56"/>
  <c r="BH33" i="56"/>
  <c r="BD33" i="56"/>
  <c r="AY33" i="56"/>
  <c r="AX33" i="56"/>
  <c r="AW33" i="56"/>
  <c r="AV33" i="56"/>
  <c r="AU33" i="56"/>
  <c r="AZ33" i="56" s="1"/>
  <c r="AS33" i="56"/>
  <c r="AN33" i="56"/>
  <c r="AM33" i="56"/>
  <c r="AH33" i="56"/>
  <c r="AG33" i="56"/>
  <c r="AF33" i="56"/>
  <c r="AD33" i="56"/>
  <c r="AC33" i="56"/>
  <c r="Y33" i="56"/>
  <c r="W33" i="56"/>
  <c r="Z33" i="56" s="1"/>
  <c r="AO33" i="56" s="1"/>
  <c r="M33" i="56"/>
  <c r="L33" i="56"/>
  <c r="K33" i="56"/>
  <c r="J33" i="56"/>
  <c r="O33" i="56" s="1"/>
  <c r="A33" i="56"/>
  <c r="CO32" i="56"/>
  <c r="BZ32" i="56"/>
  <c r="BN32" i="56"/>
  <c r="BM32" i="56"/>
  <c r="BK32" i="56"/>
  <c r="BJ32" i="56"/>
  <c r="BI32" i="56"/>
  <c r="BH32" i="56"/>
  <c r="BD32" i="56"/>
  <c r="AY32" i="56"/>
  <c r="AX32" i="56"/>
  <c r="AW32" i="56"/>
  <c r="AV32" i="56"/>
  <c r="AU32" i="56"/>
  <c r="AZ32" i="56" s="1"/>
  <c r="AS32" i="56"/>
  <c r="AN32" i="56"/>
  <c r="AM32" i="56"/>
  <c r="AH32" i="56"/>
  <c r="AG32" i="56"/>
  <c r="AF32" i="56"/>
  <c r="AD32" i="56"/>
  <c r="AC32" i="56"/>
  <c r="Y32" i="56"/>
  <c r="W32" i="56"/>
  <c r="Z32" i="56" s="1"/>
  <c r="AO32" i="56" s="1"/>
  <c r="M32" i="56"/>
  <c r="L32" i="56"/>
  <c r="K32" i="56"/>
  <c r="J32" i="56"/>
  <c r="O32" i="56" s="1"/>
  <c r="A32" i="56"/>
  <c r="CO31" i="56"/>
  <c r="BZ31" i="56"/>
  <c r="BN31" i="56"/>
  <c r="BM31" i="56"/>
  <c r="BK31" i="56"/>
  <c r="BJ31" i="56"/>
  <c r="BI31" i="56"/>
  <c r="BH31" i="56"/>
  <c r="BD31" i="56"/>
  <c r="AY31" i="56"/>
  <c r="AX31" i="56"/>
  <c r="AW31" i="56"/>
  <c r="AV31" i="56"/>
  <c r="AU31" i="56"/>
  <c r="AZ31" i="56" s="1"/>
  <c r="AS31" i="56"/>
  <c r="AN31" i="56"/>
  <c r="AM31" i="56"/>
  <c r="AH31" i="56"/>
  <c r="AG31" i="56"/>
  <c r="AF31" i="56"/>
  <c r="AD31" i="56"/>
  <c r="AC31" i="56"/>
  <c r="Y31" i="56"/>
  <c r="W31" i="56"/>
  <c r="Z31" i="56" s="1"/>
  <c r="AO31" i="56" s="1"/>
  <c r="M31" i="56"/>
  <c r="L31" i="56"/>
  <c r="K31" i="56"/>
  <c r="J31" i="56"/>
  <c r="O31" i="56" s="1"/>
  <c r="A31" i="56"/>
  <c r="CO30" i="56"/>
  <c r="BZ30" i="56"/>
  <c r="BN30" i="56"/>
  <c r="BM30" i="56"/>
  <c r="BK30" i="56"/>
  <c r="BJ30" i="56"/>
  <c r="BI30" i="56"/>
  <c r="BH30" i="56"/>
  <c r="BD30" i="56"/>
  <c r="AY30" i="56"/>
  <c r="AX30" i="56"/>
  <c r="AW30" i="56"/>
  <c r="AV30" i="56"/>
  <c r="AU30" i="56"/>
  <c r="AZ30" i="56" s="1"/>
  <c r="AS30" i="56"/>
  <c r="AN30" i="56"/>
  <c r="AM30" i="56"/>
  <c r="AH30" i="56"/>
  <c r="AG30" i="56"/>
  <c r="AF30" i="56"/>
  <c r="AD30" i="56"/>
  <c r="AC30" i="56"/>
  <c r="Y30" i="56"/>
  <c r="W30" i="56"/>
  <c r="Z30" i="56" s="1"/>
  <c r="AO30" i="56" s="1"/>
  <c r="M30" i="56"/>
  <c r="L30" i="56"/>
  <c r="K30" i="56"/>
  <c r="J30" i="56"/>
  <c r="A30" i="56"/>
  <c r="CO29" i="56"/>
  <c r="BZ29" i="56"/>
  <c r="BN29" i="56"/>
  <c r="BM29" i="56"/>
  <c r="BK29" i="56"/>
  <c r="BJ29" i="56"/>
  <c r="BI29" i="56"/>
  <c r="BH29" i="56"/>
  <c r="BD29" i="56"/>
  <c r="AY29" i="56"/>
  <c r="AX29" i="56"/>
  <c r="AW29" i="56"/>
  <c r="AV29" i="56"/>
  <c r="AU29" i="56"/>
  <c r="AZ29" i="56" s="1"/>
  <c r="AS29" i="56"/>
  <c r="AN29" i="56"/>
  <c r="AM29" i="56"/>
  <c r="AH29" i="56"/>
  <c r="AG29" i="56"/>
  <c r="AF29" i="56"/>
  <c r="AD29" i="56"/>
  <c r="AC29" i="56"/>
  <c r="Y29" i="56"/>
  <c r="W29" i="56"/>
  <c r="Z29" i="56" s="1"/>
  <c r="AO29" i="56" s="1"/>
  <c r="M29" i="56"/>
  <c r="L29" i="56"/>
  <c r="K29" i="56"/>
  <c r="J29" i="56"/>
  <c r="O29" i="56" s="1"/>
  <c r="A29" i="56"/>
  <c r="CO28" i="56"/>
  <c r="BZ28" i="56"/>
  <c r="BN28" i="56"/>
  <c r="BM28" i="56"/>
  <c r="BK28" i="56"/>
  <c r="BJ28" i="56"/>
  <c r="BI28" i="56"/>
  <c r="BH28" i="56"/>
  <c r="BD28" i="56"/>
  <c r="AY28" i="56"/>
  <c r="AX28" i="56"/>
  <c r="AW28" i="56"/>
  <c r="AV28" i="56"/>
  <c r="AU28" i="56"/>
  <c r="AZ28" i="56" s="1"/>
  <c r="AS28" i="56"/>
  <c r="AN28" i="56"/>
  <c r="AM28" i="56"/>
  <c r="AH28" i="56"/>
  <c r="AG28" i="56"/>
  <c r="AF28" i="56"/>
  <c r="AD28" i="56"/>
  <c r="AC28" i="56"/>
  <c r="Y28" i="56"/>
  <c r="W28" i="56"/>
  <c r="Z28" i="56" s="1"/>
  <c r="AO28" i="56" s="1"/>
  <c r="M28" i="56"/>
  <c r="L28" i="56"/>
  <c r="K28" i="56"/>
  <c r="J28" i="56"/>
  <c r="O28" i="56" s="1"/>
  <c r="A28" i="56"/>
  <c r="CO27" i="56"/>
  <c r="BZ27" i="56"/>
  <c r="BN27" i="56"/>
  <c r="BM27" i="56"/>
  <c r="BK27" i="56"/>
  <c r="BJ27" i="56"/>
  <c r="BI27" i="56"/>
  <c r="BH27" i="56"/>
  <c r="BD27" i="56"/>
  <c r="AY27" i="56"/>
  <c r="AX27" i="56"/>
  <c r="AW27" i="56"/>
  <c r="AV27" i="56"/>
  <c r="AU27" i="56"/>
  <c r="AZ27" i="56" s="1"/>
  <c r="AS27" i="56"/>
  <c r="AN27" i="56"/>
  <c r="AM27" i="56"/>
  <c r="AH27" i="56"/>
  <c r="AG27" i="56"/>
  <c r="AF27" i="56"/>
  <c r="AD27" i="56"/>
  <c r="AC27" i="56"/>
  <c r="Y27" i="56"/>
  <c r="W27" i="56"/>
  <c r="Z27" i="56" s="1"/>
  <c r="AO27" i="56" s="1"/>
  <c r="M27" i="56"/>
  <c r="L27" i="56"/>
  <c r="K27" i="56"/>
  <c r="J27" i="56"/>
  <c r="O27" i="56" s="1"/>
  <c r="A27" i="56"/>
  <c r="CO26" i="56"/>
  <c r="BZ26" i="56"/>
  <c r="BN26" i="56"/>
  <c r="BM26" i="56"/>
  <c r="BK26" i="56"/>
  <c r="BJ26" i="56"/>
  <c r="BI26" i="56"/>
  <c r="BH26" i="56"/>
  <c r="BD26" i="56"/>
  <c r="AY26" i="56"/>
  <c r="AX26" i="56"/>
  <c r="AW26" i="56"/>
  <c r="AV26" i="56"/>
  <c r="AU26" i="56"/>
  <c r="AZ26" i="56" s="1"/>
  <c r="AS26" i="56"/>
  <c r="AN26" i="56"/>
  <c r="AM26" i="56"/>
  <c r="AH26" i="56"/>
  <c r="AG26" i="56"/>
  <c r="AF26" i="56"/>
  <c r="AD26" i="56"/>
  <c r="AC26" i="56"/>
  <c r="Y26" i="56"/>
  <c r="W26" i="56"/>
  <c r="Z26" i="56" s="1"/>
  <c r="AO26" i="56" s="1"/>
  <c r="M26" i="56"/>
  <c r="L26" i="56"/>
  <c r="K26" i="56"/>
  <c r="J26" i="56"/>
  <c r="O26" i="56" s="1"/>
  <c r="A26" i="56"/>
  <c r="CO25" i="56"/>
  <c r="BZ25" i="56"/>
  <c r="BN25" i="56"/>
  <c r="BM25" i="56"/>
  <c r="BK25" i="56"/>
  <c r="BJ25" i="56"/>
  <c r="BI25" i="56"/>
  <c r="BH25" i="56"/>
  <c r="BD25" i="56"/>
  <c r="AY25" i="56"/>
  <c r="AX25" i="56"/>
  <c r="AW25" i="56"/>
  <c r="AV25" i="56"/>
  <c r="AU25" i="56"/>
  <c r="AZ25" i="56" s="1"/>
  <c r="AS25" i="56"/>
  <c r="AN25" i="56"/>
  <c r="AM25" i="56"/>
  <c r="AH25" i="56"/>
  <c r="AG25" i="56"/>
  <c r="AF25" i="56"/>
  <c r="AD25" i="56"/>
  <c r="AC25" i="56"/>
  <c r="Y25" i="56"/>
  <c r="W25" i="56"/>
  <c r="Z25" i="56" s="1"/>
  <c r="AO25" i="56" s="1"/>
  <c r="M25" i="56"/>
  <c r="L25" i="56"/>
  <c r="K25" i="56"/>
  <c r="J25" i="56"/>
  <c r="O25" i="56" s="1"/>
  <c r="A25" i="56"/>
  <c r="CO24" i="56"/>
  <c r="BZ24" i="56"/>
  <c r="BN24" i="56"/>
  <c r="BM24" i="56"/>
  <c r="BK24" i="56"/>
  <c r="BJ24" i="56"/>
  <c r="BI24" i="56"/>
  <c r="BH24" i="56"/>
  <c r="BD24" i="56"/>
  <c r="AY24" i="56"/>
  <c r="AX24" i="56"/>
  <c r="AW24" i="56"/>
  <c r="AV24" i="56"/>
  <c r="AU24" i="56"/>
  <c r="AZ24" i="56" s="1"/>
  <c r="AS24" i="56"/>
  <c r="AN24" i="56"/>
  <c r="AM24" i="56"/>
  <c r="AH24" i="56"/>
  <c r="AG24" i="56"/>
  <c r="AF24" i="56"/>
  <c r="AD24" i="56"/>
  <c r="AC24" i="56"/>
  <c r="Y24" i="56"/>
  <c r="W24" i="56"/>
  <c r="Z24" i="56" s="1"/>
  <c r="AO24" i="56" s="1"/>
  <c r="M24" i="56"/>
  <c r="L24" i="56"/>
  <c r="K24" i="56"/>
  <c r="J24" i="56"/>
  <c r="O24" i="56" s="1"/>
  <c r="A24" i="56"/>
  <c r="CO23" i="56"/>
  <c r="BZ23" i="56"/>
  <c r="BN23" i="56"/>
  <c r="BM23" i="56"/>
  <c r="BK23" i="56"/>
  <c r="BJ23" i="56"/>
  <c r="BI23" i="56"/>
  <c r="BH23" i="56"/>
  <c r="BD23" i="56"/>
  <c r="AY23" i="56"/>
  <c r="AX23" i="56"/>
  <c r="AW23" i="56"/>
  <c r="AV23" i="56"/>
  <c r="AU23" i="56"/>
  <c r="AZ23" i="56" s="1"/>
  <c r="AS23" i="56"/>
  <c r="AN23" i="56"/>
  <c r="AM23" i="56"/>
  <c r="AH23" i="56"/>
  <c r="AG23" i="56"/>
  <c r="AF23" i="56"/>
  <c r="AD23" i="56"/>
  <c r="AC23" i="56"/>
  <c r="Y23" i="56"/>
  <c r="W23" i="56"/>
  <c r="Z23" i="56" s="1"/>
  <c r="AO23" i="56" s="1"/>
  <c r="M23" i="56"/>
  <c r="L23" i="56"/>
  <c r="K23" i="56"/>
  <c r="J23" i="56"/>
  <c r="O23" i="56" s="1"/>
  <c r="A23" i="56"/>
  <c r="CO22" i="56"/>
  <c r="BZ22" i="56"/>
  <c r="BN22" i="56"/>
  <c r="BM22" i="56"/>
  <c r="BK22" i="56"/>
  <c r="BJ22" i="56"/>
  <c r="BI22" i="56"/>
  <c r="BH22" i="56"/>
  <c r="BD22" i="56"/>
  <c r="AY22" i="56"/>
  <c r="AX22" i="56"/>
  <c r="AW22" i="56"/>
  <c r="AV22" i="56"/>
  <c r="AU22" i="56"/>
  <c r="AZ22" i="56" s="1"/>
  <c r="AS22" i="56"/>
  <c r="AN22" i="56"/>
  <c r="AM22" i="56"/>
  <c r="AH22" i="56"/>
  <c r="AG22" i="56"/>
  <c r="AF22" i="56"/>
  <c r="AD22" i="56"/>
  <c r="AC22" i="56"/>
  <c r="Y22" i="56"/>
  <c r="W22" i="56"/>
  <c r="Z22" i="56" s="1"/>
  <c r="AO22" i="56" s="1"/>
  <c r="M22" i="56"/>
  <c r="L22" i="56"/>
  <c r="K22" i="56"/>
  <c r="J22" i="56"/>
  <c r="O22" i="56" s="1"/>
  <c r="A22" i="56"/>
  <c r="CO21" i="56"/>
  <c r="BZ21" i="56"/>
  <c r="BN21" i="56"/>
  <c r="BM21" i="56"/>
  <c r="BK21" i="56"/>
  <c r="BJ21" i="56"/>
  <c r="BI21" i="56"/>
  <c r="BH21" i="56"/>
  <c r="BD21" i="56"/>
  <c r="AY21" i="56"/>
  <c r="AX21" i="56"/>
  <c r="AW21" i="56"/>
  <c r="AV21" i="56"/>
  <c r="AU21" i="56"/>
  <c r="AZ21" i="56" s="1"/>
  <c r="AS21" i="56"/>
  <c r="AN21" i="56"/>
  <c r="AM21" i="56"/>
  <c r="AH21" i="56"/>
  <c r="AG21" i="56"/>
  <c r="AF21" i="56"/>
  <c r="AD21" i="56"/>
  <c r="AC21" i="56"/>
  <c r="Y21" i="56"/>
  <c r="W21" i="56"/>
  <c r="Z21" i="56" s="1"/>
  <c r="AO21" i="56" s="1"/>
  <c r="M21" i="56"/>
  <c r="L21" i="56"/>
  <c r="K21" i="56"/>
  <c r="J21" i="56"/>
  <c r="O21" i="56" s="1"/>
  <c r="A21" i="56"/>
  <c r="CO20" i="56"/>
  <c r="BZ20" i="56"/>
  <c r="BN20" i="56"/>
  <c r="BM20" i="56"/>
  <c r="BK20" i="56"/>
  <c r="BJ20" i="56"/>
  <c r="BI20" i="56"/>
  <c r="BH20" i="56"/>
  <c r="BD20" i="56"/>
  <c r="AY20" i="56"/>
  <c r="AX20" i="56"/>
  <c r="AW20" i="56"/>
  <c r="AV20" i="56"/>
  <c r="AU20" i="56"/>
  <c r="AZ20" i="56" s="1"/>
  <c r="AS20" i="56"/>
  <c r="AN20" i="56"/>
  <c r="AM20" i="56"/>
  <c r="AH20" i="56"/>
  <c r="AG20" i="56"/>
  <c r="AF20" i="56"/>
  <c r="AD20" i="56"/>
  <c r="AC20" i="56"/>
  <c r="Y20" i="56"/>
  <c r="W20" i="56"/>
  <c r="Z20" i="56" s="1"/>
  <c r="AO20" i="56" s="1"/>
  <c r="M20" i="56"/>
  <c r="L20" i="56"/>
  <c r="K20" i="56"/>
  <c r="J20" i="56"/>
  <c r="O20" i="56" s="1"/>
  <c r="A20" i="56"/>
  <c r="CO19" i="56"/>
  <c r="BZ19" i="56"/>
  <c r="BN19" i="56"/>
  <c r="BM19" i="56"/>
  <c r="BK19" i="56"/>
  <c r="BJ19" i="56"/>
  <c r="BI19" i="56"/>
  <c r="BH19" i="56"/>
  <c r="BD19" i="56"/>
  <c r="AY19" i="56"/>
  <c r="AX19" i="56"/>
  <c r="AW19" i="56"/>
  <c r="AV19" i="56"/>
  <c r="AU19" i="56"/>
  <c r="AZ19" i="56" s="1"/>
  <c r="AS19" i="56"/>
  <c r="AN19" i="56"/>
  <c r="AM19" i="56"/>
  <c r="AH19" i="56"/>
  <c r="AG19" i="56"/>
  <c r="AF19" i="56"/>
  <c r="AD19" i="56"/>
  <c r="AC19" i="56"/>
  <c r="Y19" i="56"/>
  <c r="W19" i="56"/>
  <c r="Z19" i="56" s="1"/>
  <c r="AO19" i="56" s="1"/>
  <c r="M19" i="56"/>
  <c r="L19" i="56"/>
  <c r="K19" i="56"/>
  <c r="J19" i="56"/>
  <c r="O19" i="56" s="1"/>
  <c r="A19" i="56"/>
  <c r="CO18" i="56"/>
  <c r="BZ18" i="56"/>
  <c r="BN18" i="56"/>
  <c r="BM18" i="56"/>
  <c r="BK18" i="56"/>
  <c r="BJ18" i="56"/>
  <c r="BI18" i="56"/>
  <c r="BH18" i="56"/>
  <c r="BD18" i="56"/>
  <c r="AY18" i="56"/>
  <c r="AX18" i="56"/>
  <c r="AW18" i="56"/>
  <c r="AV18" i="56"/>
  <c r="AU18" i="56"/>
  <c r="AZ18" i="56" s="1"/>
  <c r="AS18" i="56"/>
  <c r="AN18" i="56"/>
  <c r="AM18" i="56"/>
  <c r="AH18" i="56"/>
  <c r="AG18" i="56"/>
  <c r="AF18" i="56"/>
  <c r="AD18" i="56"/>
  <c r="AC18" i="56"/>
  <c r="Y18" i="56"/>
  <c r="W18" i="56"/>
  <c r="Z18" i="56" s="1"/>
  <c r="AO18" i="56" s="1"/>
  <c r="M18" i="56"/>
  <c r="L18" i="56"/>
  <c r="K18" i="56"/>
  <c r="J18" i="56"/>
  <c r="O18" i="56" s="1"/>
  <c r="A18" i="56"/>
  <c r="CO17" i="56"/>
  <c r="BZ17" i="56"/>
  <c r="BN17" i="56"/>
  <c r="BM17" i="56"/>
  <c r="BK17" i="56"/>
  <c r="BJ17" i="56"/>
  <c r="BI17" i="56"/>
  <c r="BH17" i="56"/>
  <c r="BD17" i="56"/>
  <c r="AY17" i="56"/>
  <c r="AX17" i="56"/>
  <c r="AW17" i="56"/>
  <c r="AV17" i="56"/>
  <c r="AU17" i="56"/>
  <c r="AZ17" i="56" s="1"/>
  <c r="AS17" i="56"/>
  <c r="AN17" i="56"/>
  <c r="AM17" i="56"/>
  <c r="AH17" i="56"/>
  <c r="AG17" i="56"/>
  <c r="AF17" i="56"/>
  <c r="AD17" i="56"/>
  <c r="AC17" i="56"/>
  <c r="Y17" i="56"/>
  <c r="W17" i="56"/>
  <c r="Z17" i="56" s="1"/>
  <c r="AO17" i="56" s="1"/>
  <c r="M17" i="56"/>
  <c r="L17" i="56"/>
  <c r="K17" i="56"/>
  <c r="J17" i="56"/>
  <c r="O17" i="56" s="1"/>
  <c r="A17" i="56"/>
  <c r="CO16" i="56"/>
  <c r="BZ16" i="56"/>
  <c r="BN16" i="56"/>
  <c r="BM16" i="56"/>
  <c r="BK16" i="56"/>
  <c r="BJ16" i="56"/>
  <c r="BI16" i="56"/>
  <c r="BH16" i="56"/>
  <c r="BD16" i="56"/>
  <c r="AY16" i="56"/>
  <c r="AX16" i="56"/>
  <c r="AW16" i="56"/>
  <c r="AV16" i="56"/>
  <c r="AU16" i="56"/>
  <c r="AZ16" i="56" s="1"/>
  <c r="AS16" i="56"/>
  <c r="AN16" i="56"/>
  <c r="AM16" i="56"/>
  <c r="AH16" i="56"/>
  <c r="AG16" i="56"/>
  <c r="AF16" i="56"/>
  <c r="AD16" i="56"/>
  <c r="AC16" i="56"/>
  <c r="Y16" i="56"/>
  <c r="W16" i="56"/>
  <c r="Z16" i="56" s="1"/>
  <c r="AO16" i="56" s="1"/>
  <c r="M16" i="56"/>
  <c r="L16" i="56"/>
  <c r="K16" i="56"/>
  <c r="J16" i="56"/>
  <c r="O16" i="56" s="1"/>
  <c r="A16" i="56"/>
  <c r="CO15" i="56"/>
  <c r="BZ15" i="56"/>
  <c r="BN15" i="56"/>
  <c r="BM15" i="56"/>
  <c r="BK15" i="56"/>
  <c r="BJ15" i="56"/>
  <c r="BI15" i="56"/>
  <c r="BH15" i="56"/>
  <c r="BD15" i="56"/>
  <c r="AY15" i="56"/>
  <c r="AX15" i="56"/>
  <c r="AW15" i="56"/>
  <c r="AV15" i="56"/>
  <c r="AU15" i="56"/>
  <c r="AZ15" i="56" s="1"/>
  <c r="AS15" i="56"/>
  <c r="AN15" i="56"/>
  <c r="AM15" i="56"/>
  <c r="AH15" i="56"/>
  <c r="AG15" i="56"/>
  <c r="AF15" i="56"/>
  <c r="AD15" i="56"/>
  <c r="AC15" i="56"/>
  <c r="Y15" i="56"/>
  <c r="W15" i="56"/>
  <c r="Z15" i="56" s="1"/>
  <c r="AO15" i="56" s="1"/>
  <c r="M15" i="56"/>
  <c r="L15" i="56"/>
  <c r="K15" i="56"/>
  <c r="J15" i="56"/>
  <c r="O15" i="56" s="1"/>
  <c r="A15" i="56"/>
  <c r="CO14" i="56"/>
  <c r="BZ14" i="56"/>
  <c r="BN14" i="56"/>
  <c r="BM14" i="56"/>
  <c r="BK14" i="56"/>
  <c r="BJ14" i="56"/>
  <c r="BI14" i="56"/>
  <c r="BH14" i="56"/>
  <c r="BD14" i="56"/>
  <c r="AY14" i="56"/>
  <c r="AX14" i="56"/>
  <c r="AW14" i="56"/>
  <c r="AV14" i="56"/>
  <c r="AU14" i="56"/>
  <c r="AZ14" i="56" s="1"/>
  <c r="AS14" i="56"/>
  <c r="AN14" i="56"/>
  <c r="AM14" i="56"/>
  <c r="AH14" i="56"/>
  <c r="AG14" i="56"/>
  <c r="AF14" i="56"/>
  <c r="AD14" i="56"/>
  <c r="AC14" i="56"/>
  <c r="Y14" i="56"/>
  <c r="W14" i="56"/>
  <c r="Z14" i="56" s="1"/>
  <c r="AO14" i="56" s="1"/>
  <c r="M14" i="56"/>
  <c r="L14" i="56"/>
  <c r="K14" i="56"/>
  <c r="J14" i="56"/>
  <c r="O14" i="56" s="1"/>
  <c r="A14" i="56"/>
  <c r="CO13" i="56"/>
  <c r="BZ13" i="56"/>
  <c r="BN13" i="56"/>
  <c r="BM13" i="56"/>
  <c r="BK13" i="56"/>
  <c r="BJ13" i="56"/>
  <c r="BI13" i="56"/>
  <c r="BH13" i="56"/>
  <c r="BD13" i="56"/>
  <c r="AY13" i="56"/>
  <c r="AX13" i="56"/>
  <c r="AW13" i="56"/>
  <c r="AV13" i="56"/>
  <c r="AU13" i="56"/>
  <c r="AZ13" i="56" s="1"/>
  <c r="AS13" i="56"/>
  <c r="AN13" i="56"/>
  <c r="AM13" i="56"/>
  <c r="AH13" i="56"/>
  <c r="AG13" i="56"/>
  <c r="AF13" i="56"/>
  <c r="AD13" i="56"/>
  <c r="AC13" i="56"/>
  <c r="Y13" i="56"/>
  <c r="W13" i="56"/>
  <c r="Z13" i="56" s="1"/>
  <c r="AO13" i="56" s="1"/>
  <c r="M13" i="56"/>
  <c r="L13" i="56"/>
  <c r="K13" i="56"/>
  <c r="J13" i="56"/>
  <c r="O13" i="56" s="1"/>
  <c r="A13" i="56"/>
  <c r="CO12" i="56"/>
  <c r="BZ12" i="56"/>
  <c r="BN12" i="56"/>
  <c r="BM12" i="56"/>
  <c r="BK12" i="56"/>
  <c r="BJ12" i="56"/>
  <c r="BI12" i="56"/>
  <c r="BH12" i="56"/>
  <c r="BD12" i="56"/>
  <c r="AY12" i="56"/>
  <c r="AX12" i="56"/>
  <c r="AW12" i="56"/>
  <c r="AV12" i="56"/>
  <c r="AU12" i="56"/>
  <c r="AZ12" i="56" s="1"/>
  <c r="AS12" i="56"/>
  <c r="AN12" i="56"/>
  <c r="AM12" i="56"/>
  <c r="AH12" i="56"/>
  <c r="AG12" i="56"/>
  <c r="AF12" i="56"/>
  <c r="AD12" i="56"/>
  <c r="AC12" i="56"/>
  <c r="Y12" i="56"/>
  <c r="W12" i="56"/>
  <c r="Z12" i="56" s="1"/>
  <c r="AO12" i="56" s="1"/>
  <c r="M12" i="56"/>
  <c r="L12" i="56"/>
  <c r="K12" i="56"/>
  <c r="J12" i="56"/>
  <c r="O12" i="56" s="1"/>
  <c r="A12" i="56"/>
  <c r="CO11" i="56"/>
  <c r="BZ11" i="56"/>
  <c r="BN11" i="56"/>
  <c r="BM11" i="56"/>
  <c r="BK11" i="56"/>
  <c r="BJ11" i="56"/>
  <c r="BI11" i="56"/>
  <c r="BH11" i="56"/>
  <c r="BD11" i="56"/>
  <c r="AY11" i="56"/>
  <c r="AX11" i="56"/>
  <c r="AW11" i="56"/>
  <c r="AV11" i="56"/>
  <c r="AU11" i="56"/>
  <c r="AZ11" i="56" s="1"/>
  <c r="AS11" i="56"/>
  <c r="AN11" i="56"/>
  <c r="AM11" i="56"/>
  <c r="AH11" i="56"/>
  <c r="AG11" i="56"/>
  <c r="AF11" i="56"/>
  <c r="AD11" i="56"/>
  <c r="AC11" i="56"/>
  <c r="Y11" i="56"/>
  <c r="W11" i="56"/>
  <c r="Z11" i="56" s="1"/>
  <c r="AO11" i="56" s="1"/>
  <c r="M11" i="56"/>
  <c r="L11" i="56"/>
  <c r="K11" i="56"/>
  <c r="J11" i="56"/>
  <c r="O11" i="56" s="1"/>
  <c r="A11" i="56"/>
  <c r="CO10" i="56"/>
  <c r="BZ10" i="56"/>
  <c r="BN10" i="56"/>
  <c r="BM10" i="56"/>
  <c r="BK10" i="56"/>
  <c r="BJ10" i="56"/>
  <c r="BI10" i="56"/>
  <c r="BH10" i="56"/>
  <c r="BD10" i="56"/>
  <c r="AY10" i="56"/>
  <c r="AX10" i="56"/>
  <c r="AW10" i="56"/>
  <c r="AV10" i="56"/>
  <c r="AU10" i="56"/>
  <c r="AZ10" i="56" s="1"/>
  <c r="AS10" i="56"/>
  <c r="AN10" i="56"/>
  <c r="AM10" i="56"/>
  <c r="AH10" i="56"/>
  <c r="AG10" i="56"/>
  <c r="AF10" i="56"/>
  <c r="AD10" i="56"/>
  <c r="AC10" i="56"/>
  <c r="Y10" i="56"/>
  <c r="W10" i="56"/>
  <c r="Z10" i="56" s="1"/>
  <c r="AO10" i="56" s="1"/>
  <c r="M10" i="56"/>
  <c r="L10" i="56"/>
  <c r="K10" i="56"/>
  <c r="J10" i="56"/>
  <c r="O10" i="56" s="1"/>
  <c r="A10" i="56"/>
  <c r="CO9" i="56"/>
  <c r="BZ9" i="56"/>
  <c r="BN9" i="56"/>
  <c r="BM9" i="56"/>
  <c r="BK9" i="56"/>
  <c r="BJ9" i="56"/>
  <c r="BI9" i="56"/>
  <c r="BH9" i="56"/>
  <c r="BD9" i="56"/>
  <c r="AY9" i="56"/>
  <c r="AX9" i="56"/>
  <c r="AW9" i="56"/>
  <c r="AV9" i="56"/>
  <c r="AU9" i="56"/>
  <c r="AZ9" i="56" s="1"/>
  <c r="AS9" i="56"/>
  <c r="AN9" i="56"/>
  <c r="AM9" i="56"/>
  <c r="AH9" i="56"/>
  <c r="AG9" i="56"/>
  <c r="AF9" i="56"/>
  <c r="AD9" i="56"/>
  <c r="AC9" i="56"/>
  <c r="Y9" i="56"/>
  <c r="W9" i="56"/>
  <c r="Z9" i="56" s="1"/>
  <c r="AO9" i="56" s="1"/>
  <c r="M9" i="56"/>
  <c r="L9" i="56"/>
  <c r="K9" i="56"/>
  <c r="J9" i="56"/>
  <c r="O9" i="56" s="1"/>
  <c r="A9" i="56"/>
  <c r="CO8" i="56"/>
  <c r="BZ8" i="56"/>
  <c r="BN8" i="56"/>
  <c r="BM8" i="56"/>
  <c r="BK8" i="56"/>
  <c r="BJ8" i="56"/>
  <c r="BI8" i="56"/>
  <c r="BH8" i="56"/>
  <c r="BD8" i="56"/>
  <c r="AY8" i="56"/>
  <c r="AX8" i="56"/>
  <c r="AW8" i="56"/>
  <c r="AV8" i="56"/>
  <c r="AU8" i="56"/>
  <c r="AZ8" i="56" s="1"/>
  <c r="AS8" i="56"/>
  <c r="AN8" i="56"/>
  <c r="AM8" i="56"/>
  <c r="AH8" i="56"/>
  <c r="AG8" i="56"/>
  <c r="AF8" i="56"/>
  <c r="AD8" i="56"/>
  <c r="AC8" i="56"/>
  <c r="Y8" i="56"/>
  <c r="W8" i="56"/>
  <c r="Z8" i="56" s="1"/>
  <c r="AO8" i="56" s="1"/>
  <c r="M8" i="56"/>
  <c r="L8" i="56"/>
  <c r="K8" i="56"/>
  <c r="J8" i="56"/>
  <c r="O8" i="56" s="1"/>
  <c r="A8" i="56"/>
  <c r="CO7" i="56"/>
  <c r="BZ7" i="56"/>
  <c r="BN7" i="56"/>
  <c r="BM7" i="56"/>
  <c r="BK7" i="56"/>
  <c r="BJ7" i="56"/>
  <c r="BI7" i="56"/>
  <c r="BH7" i="56"/>
  <c r="BD7" i="56"/>
  <c r="AY7" i="56"/>
  <c r="AX7" i="56"/>
  <c r="AW7" i="56"/>
  <c r="AV7" i="56"/>
  <c r="AU7" i="56"/>
  <c r="AZ7" i="56" s="1"/>
  <c r="AS7" i="56"/>
  <c r="AN7" i="56"/>
  <c r="AM7" i="56"/>
  <c r="AH7" i="56"/>
  <c r="AG7" i="56"/>
  <c r="AF7" i="56"/>
  <c r="AD7" i="56"/>
  <c r="AC7" i="56"/>
  <c r="Y7" i="56"/>
  <c r="W7" i="56"/>
  <c r="Z7" i="56" s="1"/>
  <c r="AO7" i="56" s="1"/>
  <c r="M7" i="56"/>
  <c r="L7" i="56"/>
  <c r="K7" i="56"/>
  <c r="J7" i="56"/>
  <c r="O7" i="56" s="1"/>
  <c r="A7" i="56"/>
  <c r="CO6" i="56"/>
  <c r="BZ6" i="56"/>
  <c r="BN6" i="56"/>
  <c r="BM6" i="56"/>
  <c r="BK6" i="56"/>
  <c r="BJ6" i="56"/>
  <c r="BI6" i="56"/>
  <c r="BH6" i="56"/>
  <c r="BD6" i="56"/>
  <c r="AY6" i="56"/>
  <c r="AX6" i="56"/>
  <c r="AW6" i="56"/>
  <c r="AV6" i="56"/>
  <c r="AU6" i="56"/>
  <c r="AZ6" i="56" s="1"/>
  <c r="AS6" i="56"/>
  <c r="AN6" i="56"/>
  <c r="AM6" i="56"/>
  <c r="AH6" i="56"/>
  <c r="AG6" i="56"/>
  <c r="AF6" i="56"/>
  <c r="AD6" i="56"/>
  <c r="AC6" i="56"/>
  <c r="Y6" i="56"/>
  <c r="W6" i="56"/>
  <c r="Z6" i="56" s="1"/>
  <c r="AO6" i="56" s="1"/>
  <c r="M6" i="56"/>
  <c r="L6" i="56"/>
  <c r="K6" i="56"/>
  <c r="J6" i="56"/>
  <c r="O6" i="56" s="1"/>
  <c r="A6" i="56"/>
  <c r="CO33" i="57"/>
  <c r="BZ33" i="57"/>
  <c r="BN33" i="57"/>
  <c r="BM33" i="57"/>
  <c r="BK33" i="57"/>
  <c r="BJ33" i="57"/>
  <c r="BI33" i="57"/>
  <c r="BH33" i="57"/>
  <c r="BD33" i="57"/>
  <c r="AY33" i="57"/>
  <c r="AX33" i="57"/>
  <c r="AW33" i="57"/>
  <c r="AV33" i="57"/>
  <c r="AU33" i="57"/>
  <c r="AZ33" i="57" s="1"/>
  <c r="AS33" i="57"/>
  <c r="AN33" i="57"/>
  <c r="AM33" i="57"/>
  <c r="AH33" i="57"/>
  <c r="AG33" i="57"/>
  <c r="AF33" i="57"/>
  <c r="AD33" i="57"/>
  <c r="AC33" i="57"/>
  <c r="Y33" i="57"/>
  <c r="W33" i="57"/>
  <c r="Z33" i="57" s="1"/>
  <c r="AO33" i="57" s="1"/>
  <c r="M33" i="57"/>
  <c r="L33" i="57"/>
  <c r="K33" i="57"/>
  <c r="J33" i="57"/>
  <c r="O33" i="57" s="1"/>
  <c r="A33" i="57"/>
  <c r="CO32" i="57"/>
  <c r="BZ32" i="57"/>
  <c r="BN32" i="57"/>
  <c r="BM32" i="57"/>
  <c r="BK32" i="57"/>
  <c r="BJ32" i="57"/>
  <c r="BI32" i="57"/>
  <c r="BH32" i="57"/>
  <c r="BD32" i="57"/>
  <c r="AY32" i="57"/>
  <c r="AX32" i="57"/>
  <c r="AW32" i="57"/>
  <c r="AV32" i="57"/>
  <c r="AU32" i="57"/>
  <c r="AZ32" i="57" s="1"/>
  <c r="AS32" i="57"/>
  <c r="AN32" i="57"/>
  <c r="AM32" i="57"/>
  <c r="AH32" i="57"/>
  <c r="AG32" i="57"/>
  <c r="AF32" i="57"/>
  <c r="AD32" i="57"/>
  <c r="AC32" i="57"/>
  <c r="Y32" i="57"/>
  <c r="W32" i="57"/>
  <c r="Z32" i="57" s="1"/>
  <c r="AO32" i="57" s="1"/>
  <c r="M32" i="57"/>
  <c r="L32" i="57"/>
  <c r="K32" i="57"/>
  <c r="J32" i="57"/>
  <c r="O32" i="57" s="1"/>
  <c r="A32" i="57"/>
  <c r="CO31" i="57"/>
  <c r="BZ31" i="57"/>
  <c r="BN31" i="57"/>
  <c r="BM31" i="57"/>
  <c r="BK31" i="57"/>
  <c r="BJ31" i="57"/>
  <c r="BI31" i="57"/>
  <c r="BH31" i="57"/>
  <c r="BD31" i="57"/>
  <c r="AY31" i="57"/>
  <c r="AX31" i="57"/>
  <c r="AW31" i="57"/>
  <c r="AV31" i="57"/>
  <c r="AU31" i="57"/>
  <c r="AZ31" i="57" s="1"/>
  <c r="AS31" i="57"/>
  <c r="AN31" i="57"/>
  <c r="AM31" i="57"/>
  <c r="AH31" i="57"/>
  <c r="AG31" i="57"/>
  <c r="AF31" i="57"/>
  <c r="AD31" i="57"/>
  <c r="AC31" i="57"/>
  <c r="Y31" i="57"/>
  <c r="W31" i="57"/>
  <c r="Z31" i="57" s="1"/>
  <c r="AO31" i="57" s="1"/>
  <c r="M31" i="57"/>
  <c r="L31" i="57"/>
  <c r="K31" i="57"/>
  <c r="J31" i="57"/>
  <c r="O31" i="57" s="1"/>
  <c r="A31" i="57"/>
  <c r="CO30" i="57"/>
  <c r="BZ30" i="57"/>
  <c r="BN30" i="57"/>
  <c r="BM30" i="57"/>
  <c r="BK30" i="57"/>
  <c r="BJ30" i="57"/>
  <c r="BI30" i="57"/>
  <c r="BH30" i="57"/>
  <c r="BD30" i="57"/>
  <c r="AY30" i="57"/>
  <c r="AX30" i="57"/>
  <c r="AW30" i="57"/>
  <c r="AV30" i="57"/>
  <c r="AU30" i="57"/>
  <c r="AZ30" i="57" s="1"/>
  <c r="AS30" i="57"/>
  <c r="AN30" i="57"/>
  <c r="AM30" i="57"/>
  <c r="AH30" i="57"/>
  <c r="AG30" i="57"/>
  <c r="AF30" i="57"/>
  <c r="AD30" i="57"/>
  <c r="AC30" i="57"/>
  <c r="Y30" i="57"/>
  <c r="W30" i="57"/>
  <c r="Z30" i="57" s="1"/>
  <c r="AO30" i="57" s="1"/>
  <c r="M30" i="57"/>
  <c r="L30" i="57"/>
  <c r="K30" i="57"/>
  <c r="J30" i="57"/>
  <c r="O30" i="57" s="1"/>
  <c r="A30" i="57"/>
  <c r="CO29" i="57"/>
  <c r="BZ29" i="57"/>
  <c r="BN29" i="57"/>
  <c r="BM29" i="57"/>
  <c r="BK29" i="57"/>
  <c r="BJ29" i="57"/>
  <c r="BI29" i="57"/>
  <c r="BH29" i="57"/>
  <c r="BD29" i="57"/>
  <c r="AY29" i="57"/>
  <c r="AX29" i="57"/>
  <c r="AW29" i="57"/>
  <c r="AV29" i="57"/>
  <c r="AU29" i="57"/>
  <c r="AZ29" i="57" s="1"/>
  <c r="AS29" i="57"/>
  <c r="AN29" i="57"/>
  <c r="AM29" i="57"/>
  <c r="AH29" i="57"/>
  <c r="AG29" i="57"/>
  <c r="AF29" i="57"/>
  <c r="AD29" i="57"/>
  <c r="AC29" i="57"/>
  <c r="Y29" i="57"/>
  <c r="W29" i="57"/>
  <c r="Z29" i="57" s="1"/>
  <c r="AO29" i="57" s="1"/>
  <c r="M29" i="57"/>
  <c r="L29" i="57"/>
  <c r="K29" i="57"/>
  <c r="J29" i="57"/>
  <c r="O29" i="57" s="1"/>
  <c r="A29" i="57"/>
  <c r="CO28" i="57"/>
  <c r="BZ28" i="57"/>
  <c r="BN28" i="57"/>
  <c r="BM28" i="57"/>
  <c r="BK28" i="57"/>
  <c r="BJ28" i="57"/>
  <c r="BI28" i="57"/>
  <c r="BH28" i="57"/>
  <c r="BD28" i="57"/>
  <c r="AY28" i="57"/>
  <c r="AX28" i="57"/>
  <c r="AW28" i="57"/>
  <c r="AV28" i="57"/>
  <c r="AU28" i="57"/>
  <c r="AZ28" i="57" s="1"/>
  <c r="AS28" i="57"/>
  <c r="AN28" i="57"/>
  <c r="AM28" i="57"/>
  <c r="AH28" i="57"/>
  <c r="AG28" i="57"/>
  <c r="AF28" i="57"/>
  <c r="AD28" i="57"/>
  <c r="AC28" i="57"/>
  <c r="Y28" i="57"/>
  <c r="W28" i="57"/>
  <c r="Z28" i="57" s="1"/>
  <c r="AO28" i="57" s="1"/>
  <c r="M28" i="57"/>
  <c r="L28" i="57"/>
  <c r="K28" i="57"/>
  <c r="J28" i="57"/>
  <c r="O28" i="57" s="1"/>
  <c r="A28" i="57"/>
  <c r="CO27" i="57"/>
  <c r="BZ27" i="57"/>
  <c r="BN27" i="57"/>
  <c r="BM27" i="57"/>
  <c r="BK27" i="57"/>
  <c r="BJ27" i="57"/>
  <c r="BI27" i="57"/>
  <c r="BH27" i="57"/>
  <c r="BD27" i="57"/>
  <c r="AY27" i="57"/>
  <c r="AX27" i="57"/>
  <c r="AW27" i="57"/>
  <c r="AV27" i="57"/>
  <c r="AU27" i="57"/>
  <c r="AZ27" i="57" s="1"/>
  <c r="AS27" i="57"/>
  <c r="AN27" i="57"/>
  <c r="AM27" i="57"/>
  <c r="AH27" i="57"/>
  <c r="AG27" i="57"/>
  <c r="AF27" i="57"/>
  <c r="AD27" i="57"/>
  <c r="AC27" i="57"/>
  <c r="Y27" i="57"/>
  <c r="W27" i="57"/>
  <c r="Z27" i="57" s="1"/>
  <c r="AO27" i="57" s="1"/>
  <c r="M27" i="57"/>
  <c r="L27" i="57"/>
  <c r="K27" i="57"/>
  <c r="J27" i="57"/>
  <c r="O27" i="57" s="1"/>
  <c r="A27" i="57"/>
  <c r="CO26" i="57"/>
  <c r="BZ26" i="57"/>
  <c r="BN26" i="57"/>
  <c r="BM26" i="57"/>
  <c r="BK26" i="57"/>
  <c r="BJ26" i="57"/>
  <c r="BI26" i="57"/>
  <c r="BH26" i="57"/>
  <c r="BD26" i="57"/>
  <c r="AY26" i="57"/>
  <c r="AX26" i="57"/>
  <c r="AW26" i="57"/>
  <c r="AV26" i="57"/>
  <c r="AU26" i="57"/>
  <c r="AZ26" i="57" s="1"/>
  <c r="AS26" i="57"/>
  <c r="AN26" i="57"/>
  <c r="AM26" i="57"/>
  <c r="AH26" i="57"/>
  <c r="AG26" i="57"/>
  <c r="AF26" i="57"/>
  <c r="AD26" i="57"/>
  <c r="AC26" i="57"/>
  <c r="Y26" i="57"/>
  <c r="W26" i="57"/>
  <c r="Z26" i="57" s="1"/>
  <c r="AO26" i="57" s="1"/>
  <c r="M26" i="57"/>
  <c r="L26" i="57"/>
  <c r="K26" i="57"/>
  <c r="J26" i="57"/>
  <c r="O26" i="57" s="1"/>
  <c r="A26" i="57"/>
  <c r="CO25" i="57"/>
  <c r="BZ25" i="57"/>
  <c r="BN25" i="57"/>
  <c r="BM25" i="57"/>
  <c r="BK25" i="57"/>
  <c r="BJ25" i="57"/>
  <c r="BI25" i="57"/>
  <c r="BH25" i="57"/>
  <c r="BD25" i="57"/>
  <c r="AY25" i="57"/>
  <c r="AX25" i="57"/>
  <c r="AW25" i="57"/>
  <c r="AV25" i="57"/>
  <c r="AU25" i="57"/>
  <c r="AZ25" i="57" s="1"/>
  <c r="AS25" i="57"/>
  <c r="AN25" i="57"/>
  <c r="AM25" i="57"/>
  <c r="AH25" i="57"/>
  <c r="AG25" i="57"/>
  <c r="AF25" i="57"/>
  <c r="AD25" i="57"/>
  <c r="AC25" i="57"/>
  <c r="Y25" i="57"/>
  <c r="W25" i="57"/>
  <c r="Z25" i="57" s="1"/>
  <c r="AO25" i="57" s="1"/>
  <c r="M25" i="57"/>
  <c r="L25" i="57"/>
  <c r="K25" i="57"/>
  <c r="J25" i="57"/>
  <c r="O25" i="57" s="1"/>
  <c r="A25" i="57"/>
  <c r="CO24" i="57"/>
  <c r="BZ24" i="57"/>
  <c r="BN24" i="57"/>
  <c r="BM24" i="57"/>
  <c r="BK24" i="57"/>
  <c r="BJ24" i="57"/>
  <c r="BI24" i="57"/>
  <c r="BH24" i="57"/>
  <c r="BD24" i="57"/>
  <c r="AY24" i="57"/>
  <c r="AX24" i="57"/>
  <c r="AW24" i="57"/>
  <c r="AV24" i="57"/>
  <c r="AU24" i="57"/>
  <c r="AZ24" i="57" s="1"/>
  <c r="AS24" i="57"/>
  <c r="AN24" i="57"/>
  <c r="AM24" i="57"/>
  <c r="AH24" i="57"/>
  <c r="AG24" i="57"/>
  <c r="AF24" i="57"/>
  <c r="AD24" i="57"/>
  <c r="AC24" i="57"/>
  <c r="Y24" i="57"/>
  <c r="W24" i="57"/>
  <c r="Z24" i="57" s="1"/>
  <c r="AO24" i="57" s="1"/>
  <c r="M24" i="57"/>
  <c r="L24" i="57"/>
  <c r="K24" i="57"/>
  <c r="J24" i="57"/>
  <c r="O24" i="57" s="1"/>
  <c r="A24" i="57"/>
  <c r="CO23" i="57"/>
  <c r="BZ23" i="57"/>
  <c r="BN23" i="57"/>
  <c r="BM23" i="57"/>
  <c r="BK23" i="57"/>
  <c r="BJ23" i="57"/>
  <c r="BI23" i="57"/>
  <c r="BH23" i="57"/>
  <c r="BD23" i="57"/>
  <c r="AY23" i="57"/>
  <c r="AX23" i="57"/>
  <c r="AW23" i="57"/>
  <c r="AV23" i="57"/>
  <c r="AZ23" i="57" s="1"/>
  <c r="AU23" i="57"/>
  <c r="AS23" i="57"/>
  <c r="AN23" i="57"/>
  <c r="AM23" i="57"/>
  <c r="AH23" i="57"/>
  <c r="AG23" i="57"/>
  <c r="AF23" i="57"/>
  <c r="AD23" i="57"/>
  <c r="AC23" i="57"/>
  <c r="Y23" i="57"/>
  <c r="W23" i="57"/>
  <c r="Z23" i="57" s="1"/>
  <c r="AO23" i="57" s="1"/>
  <c r="M23" i="57"/>
  <c r="L23" i="57"/>
  <c r="K23" i="57"/>
  <c r="J23" i="57"/>
  <c r="O23" i="57" s="1"/>
  <c r="A23" i="57"/>
  <c r="CO22" i="57"/>
  <c r="BZ22" i="57"/>
  <c r="BN22" i="57"/>
  <c r="BM22" i="57"/>
  <c r="BK22" i="57"/>
  <c r="BJ22" i="57"/>
  <c r="BI22" i="57"/>
  <c r="BH22" i="57"/>
  <c r="BD22" i="57"/>
  <c r="AY22" i="57"/>
  <c r="AX22" i="57"/>
  <c r="AW22" i="57"/>
  <c r="AV22" i="57"/>
  <c r="AZ22" i="57" s="1"/>
  <c r="AU22" i="57"/>
  <c r="AS22" i="57"/>
  <c r="AN22" i="57"/>
  <c r="AM22" i="57"/>
  <c r="AH22" i="57"/>
  <c r="AG22" i="57"/>
  <c r="AF22" i="57"/>
  <c r="AD22" i="57"/>
  <c r="AC22" i="57"/>
  <c r="Y22" i="57"/>
  <c r="W22" i="57"/>
  <c r="Z22" i="57" s="1"/>
  <c r="AO22" i="57" s="1"/>
  <c r="M22" i="57"/>
  <c r="L22" i="57"/>
  <c r="K22" i="57"/>
  <c r="J22" i="57"/>
  <c r="O22" i="57" s="1"/>
  <c r="A22" i="57"/>
  <c r="CO21" i="57"/>
  <c r="BZ21" i="57"/>
  <c r="BN21" i="57"/>
  <c r="BM21" i="57"/>
  <c r="BK21" i="57"/>
  <c r="BJ21" i="57"/>
  <c r="BI21" i="57"/>
  <c r="BH21" i="57"/>
  <c r="BD21" i="57"/>
  <c r="AY21" i="57"/>
  <c r="AX21" i="57"/>
  <c r="AW21" i="57"/>
  <c r="AV21" i="57"/>
  <c r="AZ21" i="57" s="1"/>
  <c r="AU21" i="57"/>
  <c r="AS21" i="57"/>
  <c r="AN21" i="57"/>
  <c r="AM21" i="57"/>
  <c r="AH21" i="57"/>
  <c r="AG21" i="57"/>
  <c r="AF21" i="57"/>
  <c r="AD21" i="57"/>
  <c r="AC21" i="57"/>
  <c r="Y21" i="57"/>
  <c r="W21" i="57"/>
  <c r="Z21" i="57" s="1"/>
  <c r="AO21" i="57" s="1"/>
  <c r="M21" i="57"/>
  <c r="L21" i="57"/>
  <c r="K21" i="57"/>
  <c r="J21" i="57"/>
  <c r="O21" i="57" s="1"/>
  <c r="A21" i="57"/>
  <c r="CO20" i="57"/>
  <c r="BZ20" i="57"/>
  <c r="BN20" i="57"/>
  <c r="BM20" i="57"/>
  <c r="BK20" i="57"/>
  <c r="BJ20" i="57"/>
  <c r="BI20" i="57"/>
  <c r="BH20" i="57"/>
  <c r="BD20" i="57"/>
  <c r="AY20" i="57"/>
  <c r="AX20" i="57"/>
  <c r="AW20" i="57"/>
  <c r="AV20" i="57"/>
  <c r="AZ20" i="57" s="1"/>
  <c r="AU20" i="57"/>
  <c r="AS20" i="57"/>
  <c r="AN20" i="57"/>
  <c r="AM20" i="57"/>
  <c r="AH20" i="57"/>
  <c r="AG20" i="57"/>
  <c r="AF20" i="57"/>
  <c r="AD20" i="57"/>
  <c r="AC20" i="57"/>
  <c r="Y20" i="57"/>
  <c r="W20" i="57"/>
  <c r="Z20" i="57" s="1"/>
  <c r="AO20" i="57" s="1"/>
  <c r="M20" i="57"/>
  <c r="L20" i="57"/>
  <c r="K20" i="57"/>
  <c r="J20" i="57"/>
  <c r="O20" i="57" s="1"/>
  <c r="A20" i="57"/>
  <c r="CO19" i="57"/>
  <c r="BZ19" i="57"/>
  <c r="BN19" i="57"/>
  <c r="BM19" i="57"/>
  <c r="BK19" i="57"/>
  <c r="BJ19" i="57"/>
  <c r="BI19" i="57"/>
  <c r="BH19" i="57"/>
  <c r="BD19" i="57"/>
  <c r="AY19" i="57"/>
  <c r="AX19" i="57"/>
  <c r="AW19" i="57"/>
  <c r="AV19" i="57"/>
  <c r="AZ19" i="57" s="1"/>
  <c r="AU19" i="57"/>
  <c r="AS19" i="57"/>
  <c r="AN19" i="57"/>
  <c r="AM19" i="57"/>
  <c r="AH19" i="57"/>
  <c r="AG19" i="57"/>
  <c r="AF19" i="57"/>
  <c r="AD19" i="57"/>
  <c r="AC19" i="57"/>
  <c r="Y19" i="57"/>
  <c r="W19" i="57"/>
  <c r="Z19" i="57" s="1"/>
  <c r="AO19" i="57" s="1"/>
  <c r="M19" i="57"/>
  <c r="L19" i="57"/>
  <c r="K19" i="57"/>
  <c r="J19" i="57"/>
  <c r="O19" i="57" s="1"/>
  <c r="A19" i="57"/>
  <c r="CO18" i="57"/>
  <c r="BZ18" i="57"/>
  <c r="BN18" i="57"/>
  <c r="BM18" i="57"/>
  <c r="BK18" i="57"/>
  <c r="BJ18" i="57"/>
  <c r="BI18" i="57"/>
  <c r="BH18" i="57"/>
  <c r="BD18" i="57"/>
  <c r="AY18" i="57"/>
  <c r="AX18" i="57"/>
  <c r="AW18" i="57"/>
  <c r="AV18" i="57"/>
  <c r="AZ18" i="57" s="1"/>
  <c r="AU18" i="57"/>
  <c r="AS18" i="57"/>
  <c r="AN18" i="57"/>
  <c r="AM18" i="57"/>
  <c r="AH18" i="57"/>
  <c r="AG18" i="57"/>
  <c r="AF18" i="57"/>
  <c r="AD18" i="57"/>
  <c r="AC18" i="57"/>
  <c r="Y18" i="57"/>
  <c r="W18" i="57"/>
  <c r="Z18" i="57" s="1"/>
  <c r="AO18" i="57" s="1"/>
  <c r="M18" i="57"/>
  <c r="L18" i="57"/>
  <c r="K18" i="57"/>
  <c r="J18" i="57"/>
  <c r="O18" i="57" s="1"/>
  <c r="A18" i="57"/>
  <c r="CO17" i="57"/>
  <c r="BZ17" i="57"/>
  <c r="BN17" i="57"/>
  <c r="BM17" i="57"/>
  <c r="BK17" i="57"/>
  <c r="BJ17" i="57"/>
  <c r="BI17" i="57"/>
  <c r="BH17" i="57"/>
  <c r="BD17" i="57"/>
  <c r="AY17" i="57"/>
  <c r="AX17" i="57"/>
  <c r="AW17" i="57"/>
  <c r="AV17" i="57"/>
  <c r="AZ17" i="57" s="1"/>
  <c r="AU17" i="57"/>
  <c r="AS17" i="57"/>
  <c r="AN17" i="57"/>
  <c r="AM17" i="57"/>
  <c r="AH17" i="57"/>
  <c r="AG17" i="57"/>
  <c r="AF17" i="57"/>
  <c r="AD17" i="57"/>
  <c r="AC17" i="57"/>
  <c r="Y17" i="57"/>
  <c r="W17" i="57"/>
  <c r="Z17" i="57" s="1"/>
  <c r="AO17" i="57" s="1"/>
  <c r="M17" i="57"/>
  <c r="L17" i="57"/>
  <c r="K17" i="57"/>
  <c r="J17" i="57"/>
  <c r="O17" i="57" s="1"/>
  <c r="A17" i="57"/>
  <c r="CO16" i="57"/>
  <c r="BZ16" i="57"/>
  <c r="BN16" i="57"/>
  <c r="BM16" i="57"/>
  <c r="BK16" i="57"/>
  <c r="BJ16" i="57"/>
  <c r="BI16" i="57"/>
  <c r="BH16" i="57"/>
  <c r="BD16" i="57"/>
  <c r="AY16" i="57"/>
  <c r="AX16" i="57"/>
  <c r="AW16" i="57"/>
  <c r="AV16" i="57"/>
  <c r="AU16" i="57"/>
  <c r="AZ16" i="57" s="1"/>
  <c r="AS16" i="57"/>
  <c r="AN16" i="57"/>
  <c r="AM16" i="57"/>
  <c r="AH16" i="57"/>
  <c r="AG16" i="57"/>
  <c r="AF16" i="57"/>
  <c r="AD16" i="57"/>
  <c r="AC16" i="57"/>
  <c r="Y16" i="57"/>
  <c r="W16" i="57"/>
  <c r="Z16" i="57" s="1"/>
  <c r="AO16" i="57" s="1"/>
  <c r="M16" i="57"/>
  <c r="L16" i="57"/>
  <c r="K16" i="57"/>
  <c r="J16" i="57"/>
  <c r="O16" i="57" s="1"/>
  <c r="A16" i="57"/>
  <c r="CO15" i="57"/>
  <c r="BZ15" i="57"/>
  <c r="BN15" i="57"/>
  <c r="BM15" i="57"/>
  <c r="BK15" i="57"/>
  <c r="BJ15" i="57"/>
  <c r="BI15" i="57"/>
  <c r="BH15" i="57"/>
  <c r="BD15" i="57"/>
  <c r="AY15" i="57"/>
  <c r="AX15" i="57"/>
  <c r="AW15" i="57"/>
  <c r="AV15" i="57"/>
  <c r="AU15" i="57"/>
  <c r="AZ15" i="57" s="1"/>
  <c r="AS15" i="57"/>
  <c r="AN15" i="57"/>
  <c r="AM15" i="57"/>
  <c r="AH15" i="57"/>
  <c r="AG15" i="57"/>
  <c r="AF15" i="57"/>
  <c r="AD15" i="57"/>
  <c r="AC15" i="57"/>
  <c r="Y15" i="57"/>
  <c r="W15" i="57"/>
  <c r="Z15" i="57" s="1"/>
  <c r="AO15" i="57" s="1"/>
  <c r="M15" i="57"/>
  <c r="L15" i="57"/>
  <c r="K15" i="57"/>
  <c r="J15" i="57"/>
  <c r="O15" i="57" s="1"/>
  <c r="A15" i="57"/>
  <c r="CO14" i="57"/>
  <c r="BZ14" i="57"/>
  <c r="BN14" i="57"/>
  <c r="BM14" i="57"/>
  <c r="BK14" i="57"/>
  <c r="BJ14" i="57"/>
  <c r="BI14" i="57"/>
  <c r="BH14" i="57"/>
  <c r="BD14" i="57"/>
  <c r="AY14" i="57"/>
  <c r="AX14" i="57"/>
  <c r="AW14" i="57"/>
  <c r="AV14" i="57"/>
  <c r="AU14" i="57"/>
  <c r="AZ14" i="57" s="1"/>
  <c r="AS14" i="57"/>
  <c r="AN14" i="57"/>
  <c r="AM14" i="57"/>
  <c r="AH14" i="57"/>
  <c r="AG14" i="57"/>
  <c r="AF14" i="57"/>
  <c r="AD14" i="57"/>
  <c r="AC14" i="57"/>
  <c r="Y14" i="57"/>
  <c r="W14" i="57"/>
  <c r="Z14" i="57" s="1"/>
  <c r="AO14" i="57" s="1"/>
  <c r="M14" i="57"/>
  <c r="L14" i="57"/>
  <c r="K14" i="57"/>
  <c r="J14" i="57"/>
  <c r="O14" i="57" s="1"/>
  <c r="A14" i="57"/>
  <c r="CO13" i="57"/>
  <c r="BZ13" i="57"/>
  <c r="BN13" i="57"/>
  <c r="BM13" i="57"/>
  <c r="BK13" i="57"/>
  <c r="BJ13" i="57"/>
  <c r="BI13" i="57"/>
  <c r="BH13" i="57"/>
  <c r="BD13" i="57"/>
  <c r="AY13" i="57"/>
  <c r="AX13" i="57"/>
  <c r="AW13" i="57"/>
  <c r="AV13" i="57"/>
  <c r="AU13" i="57"/>
  <c r="AZ13" i="57" s="1"/>
  <c r="AS13" i="57"/>
  <c r="AN13" i="57"/>
  <c r="AM13" i="57"/>
  <c r="AH13" i="57"/>
  <c r="AG13" i="57"/>
  <c r="AF13" i="57"/>
  <c r="AD13" i="57"/>
  <c r="AC13" i="57"/>
  <c r="Y13" i="57"/>
  <c r="W13" i="57"/>
  <c r="Z13" i="57" s="1"/>
  <c r="AO13" i="57" s="1"/>
  <c r="M13" i="57"/>
  <c r="L13" i="57"/>
  <c r="K13" i="57"/>
  <c r="J13" i="57"/>
  <c r="O13" i="57" s="1"/>
  <c r="A13" i="57"/>
  <c r="CO12" i="57"/>
  <c r="BZ12" i="57"/>
  <c r="BN12" i="57"/>
  <c r="BM12" i="57"/>
  <c r="BK12" i="57"/>
  <c r="BJ12" i="57"/>
  <c r="BI12" i="57"/>
  <c r="BH12" i="57"/>
  <c r="BD12" i="57"/>
  <c r="AY12" i="57"/>
  <c r="AX12" i="57"/>
  <c r="AW12" i="57"/>
  <c r="AV12" i="57"/>
  <c r="AU12" i="57"/>
  <c r="AZ12" i="57" s="1"/>
  <c r="AS12" i="57"/>
  <c r="AN12" i="57"/>
  <c r="AM12" i="57"/>
  <c r="AH12" i="57"/>
  <c r="AG12" i="57"/>
  <c r="AF12" i="57"/>
  <c r="AD12" i="57"/>
  <c r="AC12" i="57"/>
  <c r="Y12" i="57"/>
  <c r="W12" i="57"/>
  <c r="Z12" i="57" s="1"/>
  <c r="AO12" i="57" s="1"/>
  <c r="M12" i="57"/>
  <c r="L12" i="57"/>
  <c r="K12" i="57"/>
  <c r="J12" i="57"/>
  <c r="O12" i="57" s="1"/>
  <c r="A12" i="57"/>
  <c r="CO11" i="57"/>
  <c r="BZ11" i="57"/>
  <c r="BN11" i="57"/>
  <c r="BM11" i="57"/>
  <c r="BK11" i="57"/>
  <c r="BJ11" i="57"/>
  <c r="BI11" i="57"/>
  <c r="BH11" i="57"/>
  <c r="BD11" i="57"/>
  <c r="AY11" i="57"/>
  <c r="AX11" i="57"/>
  <c r="AW11" i="57"/>
  <c r="AV11" i="57"/>
  <c r="AU11" i="57"/>
  <c r="AZ11" i="57" s="1"/>
  <c r="AS11" i="57"/>
  <c r="AN11" i="57"/>
  <c r="AM11" i="57"/>
  <c r="AH11" i="57"/>
  <c r="AG11" i="57"/>
  <c r="AF11" i="57"/>
  <c r="AD11" i="57"/>
  <c r="AC11" i="57"/>
  <c r="Y11" i="57"/>
  <c r="W11" i="57"/>
  <c r="Z11" i="57" s="1"/>
  <c r="AO11" i="57" s="1"/>
  <c r="M11" i="57"/>
  <c r="L11" i="57"/>
  <c r="K11" i="57"/>
  <c r="J11" i="57"/>
  <c r="O11" i="57" s="1"/>
  <c r="A11" i="57"/>
  <c r="CO10" i="57"/>
  <c r="BZ10" i="57"/>
  <c r="BN10" i="57"/>
  <c r="BM10" i="57"/>
  <c r="BK10" i="57"/>
  <c r="BJ10" i="57"/>
  <c r="BI10" i="57"/>
  <c r="BH10" i="57"/>
  <c r="BD10" i="57"/>
  <c r="AY10" i="57"/>
  <c r="AX10" i="57"/>
  <c r="AW10" i="57"/>
  <c r="AV10" i="57"/>
  <c r="AU10" i="57"/>
  <c r="AZ10" i="57" s="1"/>
  <c r="AS10" i="57"/>
  <c r="AN10" i="57"/>
  <c r="AM10" i="57"/>
  <c r="AH10" i="57"/>
  <c r="AG10" i="57"/>
  <c r="AF10" i="57"/>
  <c r="AD10" i="57"/>
  <c r="AC10" i="57"/>
  <c r="Y10" i="57"/>
  <c r="W10" i="57"/>
  <c r="Z10" i="57" s="1"/>
  <c r="AO10" i="57" s="1"/>
  <c r="M10" i="57"/>
  <c r="L10" i="57"/>
  <c r="K10" i="57"/>
  <c r="J10" i="57"/>
  <c r="O10" i="57" s="1"/>
  <c r="A10" i="57"/>
  <c r="CO9" i="57"/>
  <c r="BZ9" i="57"/>
  <c r="BN9" i="57"/>
  <c r="BM9" i="57"/>
  <c r="BK9" i="57"/>
  <c r="BJ9" i="57"/>
  <c r="BI9" i="57"/>
  <c r="BH9" i="57"/>
  <c r="BD9" i="57"/>
  <c r="AY9" i="57"/>
  <c r="AX9" i="57"/>
  <c r="AW9" i="57"/>
  <c r="AV9" i="57"/>
  <c r="AU9" i="57"/>
  <c r="AZ9" i="57" s="1"/>
  <c r="AS9" i="57"/>
  <c r="AN9" i="57"/>
  <c r="AM9" i="57"/>
  <c r="AH9" i="57"/>
  <c r="AG9" i="57"/>
  <c r="AF9" i="57"/>
  <c r="AD9" i="57"/>
  <c r="AC9" i="57"/>
  <c r="Y9" i="57"/>
  <c r="W9" i="57"/>
  <c r="Z9" i="57" s="1"/>
  <c r="AO9" i="57" s="1"/>
  <c r="M9" i="57"/>
  <c r="L9" i="57"/>
  <c r="K9" i="57"/>
  <c r="J9" i="57"/>
  <c r="O9" i="57" s="1"/>
  <c r="A9" i="57"/>
  <c r="CO8" i="57"/>
  <c r="BZ8" i="57"/>
  <c r="BN8" i="57"/>
  <c r="BM8" i="57"/>
  <c r="BK8" i="57"/>
  <c r="BJ8" i="57"/>
  <c r="BI8" i="57"/>
  <c r="BH8" i="57"/>
  <c r="BD8" i="57"/>
  <c r="AY8" i="57"/>
  <c r="AX8" i="57"/>
  <c r="AW8" i="57"/>
  <c r="AV8" i="57"/>
  <c r="AU8" i="57"/>
  <c r="AZ8" i="57" s="1"/>
  <c r="AS8" i="57"/>
  <c r="AN8" i="57"/>
  <c r="AM8" i="57"/>
  <c r="AH8" i="57"/>
  <c r="AG8" i="57"/>
  <c r="AF8" i="57"/>
  <c r="AD8" i="57"/>
  <c r="AC8" i="57"/>
  <c r="Y8" i="57"/>
  <c r="W8" i="57"/>
  <c r="Z8" i="57" s="1"/>
  <c r="AO8" i="57" s="1"/>
  <c r="M8" i="57"/>
  <c r="L8" i="57"/>
  <c r="K8" i="57"/>
  <c r="J8" i="57"/>
  <c r="O8" i="57" s="1"/>
  <c r="A8" i="57"/>
  <c r="CO7" i="57"/>
  <c r="BZ7" i="57"/>
  <c r="BN7" i="57"/>
  <c r="BM7" i="57"/>
  <c r="BK7" i="57"/>
  <c r="BJ7" i="57"/>
  <c r="BI7" i="57"/>
  <c r="BH7" i="57"/>
  <c r="BD7" i="57"/>
  <c r="AY7" i="57"/>
  <c r="AX7" i="57"/>
  <c r="AW7" i="57"/>
  <c r="AV7" i="57"/>
  <c r="AU7" i="57"/>
  <c r="AZ7" i="57" s="1"/>
  <c r="AS7" i="57"/>
  <c r="AN7" i="57"/>
  <c r="AM7" i="57"/>
  <c r="AH7" i="57"/>
  <c r="AG7" i="57"/>
  <c r="AF7" i="57"/>
  <c r="AD7" i="57"/>
  <c r="AC7" i="57"/>
  <c r="Y7" i="57"/>
  <c r="W7" i="57"/>
  <c r="Z7" i="57" s="1"/>
  <c r="AO7" i="57" s="1"/>
  <c r="M7" i="57"/>
  <c r="L7" i="57"/>
  <c r="K7" i="57"/>
  <c r="J7" i="57"/>
  <c r="O7" i="57" s="1"/>
  <c r="A7" i="57"/>
  <c r="CO6" i="57"/>
  <c r="BZ6" i="57"/>
  <c r="BN6" i="57"/>
  <c r="BM6" i="57"/>
  <c r="BK6" i="57"/>
  <c r="BJ6" i="57"/>
  <c r="BI6" i="57"/>
  <c r="BH6" i="57"/>
  <c r="BD6" i="57"/>
  <c r="AY6" i="57"/>
  <c r="AX6" i="57"/>
  <c r="AW6" i="57"/>
  <c r="AV6" i="57"/>
  <c r="AU6" i="57"/>
  <c r="AZ6" i="57" s="1"/>
  <c r="AS6" i="57"/>
  <c r="AN6" i="57"/>
  <c r="AM6" i="57"/>
  <c r="AH6" i="57"/>
  <c r="AG6" i="57"/>
  <c r="AF6" i="57"/>
  <c r="AD6" i="57"/>
  <c r="AC6" i="57"/>
  <c r="Y6" i="57"/>
  <c r="W6" i="57"/>
  <c r="Z6" i="57" s="1"/>
  <c r="AO6" i="57" s="1"/>
  <c r="M6" i="57"/>
  <c r="L6" i="57"/>
  <c r="K6" i="57"/>
  <c r="J6" i="57"/>
  <c r="O6" i="57" s="1"/>
  <c r="A6" i="57"/>
  <c r="BH7" i="50"/>
  <c r="BH8" i="50"/>
  <c r="BH9" i="50"/>
  <c r="BH10" i="50"/>
  <c r="BH11" i="50"/>
  <c r="BH12" i="50"/>
  <c r="BH13" i="50"/>
  <c r="BH14" i="50"/>
  <c r="BH15" i="50"/>
  <c r="BH16" i="50"/>
  <c r="BH17" i="50"/>
  <c r="BH18" i="50"/>
  <c r="BH19" i="50"/>
  <c r="BH20" i="50"/>
  <c r="BH21" i="50"/>
  <c r="BH22" i="50"/>
  <c r="BH23" i="50"/>
  <c r="BH24" i="50"/>
  <c r="BH25" i="50"/>
  <c r="BH26" i="50"/>
  <c r="BH27" i="50"/>
  <c r="BH28" i="50"/>
  <c r="BH29" i="50"/>
  <c r="BH30" i="50"/>
  <c r="BH31" i="50"/>
  <c r="BH32" i="50"/>
  <c r="BH33" i="50"/>
  <c r="BH6" i="50"/>
  <c r="BI7" i="50"/>
  <c r="BJ7" i="50"/>
  <c r="BK7" i="50"/>
  <c r="BI8" i="50"/>
  <c r="BJ8" i="50"/>
  <c r="BK8" i="50"/>
  <c r="BI9" i="50"/>
  <c r="BJ9" i="50"/>
  <c r="BK9" i="50"/>
  <c r="BI10" i="50"/>
  <c r="BJ10" i="50"/>
  <c r="BK10" i="50"/>
  <c r="BI11" i="50"/>
  <c r="BJ11" i="50"/>
  <c r="BK11" i="50"/>
  <c r="BI12" i="50"/>
  <c r="BJ12" i="50"/>
  <c r="BK12" i="50"/>
  <c r="BI13" i="50"/>
  <c r="BJ13" i="50"/>
  <c r="BK13" i="50"/>
  <c r="BI14" i="50"/>
  <c r="BJ14" i="50"/>
  <c r="BK14" i="50"/>
  <c r="BI15" i="50"/>
  <c r="BJ15" i="50"/>
  <c r="BK15" i="50"/>
  <c r="BI16" i="50"/>
  <c r="BJ16" i="50"/>
  <c r="BK16" i="50"/>
  <c r="BI17" i="50"/>
  <c r="BJ17" i="50"/>
  <c r="BK17" i="50"/>
  <c r="BI18" i="50"/>
  <c r="BJ18" i="50"/>
  <c r="BK18" i="50"/>
  <c r="BI19" i="50"/>
  <c r="BJ19" i="50"/>
  <c r="BK19" i="50"/>
  <c r="BI20" i="50"/>
  <c r="BJ20" i="50"/>
  <c r="BK20" i="50"/>
  <c r="BI21" i="50"/>
  <c r="BJ21" i="50"/>
  <c r="BK21" i="50"/>
  <c r="BI22" i="50"/>
  <c r="BJ22" i="50"/>
  <c r="BK22" i="50"/>
  <c r="BI23" i="50"/>
  <c r="BJ23" i="50"/>
  <c r="BK23" i="50"/>
  <c r="BI24" i="50"/>
  <c r="BJ24" i="50"/>
  <c r="BK24" i="50"/>
  <c r="BI25" i="50"/>
  <c r="BJ25" i="50"/>
  <c r="BK25" i="50"/>
  <c r="BI26" i="50"/>
  <c r="BJ26" i="50"/>
  <c r="BK26" i="50"/>
  <c r="BI27" i="50"/>
  <c r="BJ27" i="50"/>
  <c r="BK27" i="50"/>
  <c r="BI28" i="50"/>
  <c r="BJ28" i="50"/>
  <c r="BK28" i="50"/>
  <c r="BI29" i="50"/>
  <c r="BJ29" i="50"/>
  <c r="BK29" i="50"/>
  <c r="BI30" i="50"/>
  <c r="BJ30" i="50"/>
  <c r="BK30" i="50"/>
  <c r="BI31" i="50"/>
  <c r="BJ31" i="50"/>
  <c r="BK31" i="50"/>
  <c r="BI32" i="50"/>
  <c r="BJ32" i="50"/>
  <c r="BK32" i="50"/>
  <c r="BI33" i="50"/>
  <c r="BJ33" i="50"/>
  <c r="BK33" i="50"/>
  <c r="BK6" i="50"/>
  <c r="BJ6" i="50"/>
  <c r="BI6" i="50"/>
  <c r="AS7" i="50"/>
  <c r="AS8" i="50"/>
  <c r="AS9" i="50"/>
  <c r="AS10" i="50"/>
  <c r="AS11" i="50"/>
  <c r="AS12" i="50"/>
  <c r="AS13" i="50"/>
  <c r="AS14" i="50"/>
  <c r="AS15" i="50"/>
  <c r="AS16" i="50"/>
  <c r="AS17" i="50"/>
  <c r="AS18" i="50"/>
  <c r="AS19" i="50"/>
  <c r="AS20" i="50"/>
  <c r="AS21" i="50"/>
  <c r="AS22" i="50"/>
  <c r="AS23" i="50"/>
  <c r="AS24" i="50"/>
  <c r="AS25" i="50"/>
  <c r="AS26" i="50"/>
  <c r="AS27" i="50"/>
  <c r="AS28" i="50"/>
  <c r="AS29" i="50"/>
  <c r="AS30" i="50"/>
  <c r="AS31" i="50"/>
  <c r="AS32" i="50"/>
  <c r="AS33" i="50"/>
  <c r="AS6" i="50"/>
  <c r="CA32" i="12"/>
  <c r="BS32" i="12"/>
  <c r="BF32" i="12"/>
  <c r="BE32" i="12"/>
  <c r="BC32" i="12"/>
  <c r="BB32" i="12"/>
  <c r="BA32" i="12"/>
  <c r="AZ32" i="12"/>
  <c r="AV32" i="12"/>
  <c r="AQ32" i="12"/>
  <c r="AP32" i="12"/>
  <c r="AO32" i="12"/>
  <c r="AN32" i="12"/>
  <c r="AM32" i="12"/>
  <c r="AR32" i="12" s="1"/>
  <c r="Z32" i="12"/>
  <c r="AC32" i="12" s="1"/>
  <c r="AE32" i="12" s="1"/>
  <c r="AF32" i="12" s="1"/>
  <c r="X32" i="12"/>
  <c r="W32" i="12"/>
  <c r="L32" i="12"/>
  <c r="K32" i="12"/>
  <c r="J32" i="12"/>
  <c r="I32" i="12"/>
  <c r="M32" i="12" s="1"/>
  <c r="A32" i="12"/>
  <c r="CA31" i="12"/>
  <c r="BS31" i="12"/>
  <c r="BF31" i="12"/>
  <c r="BE31" i="12"/>
  <c r="BC31" i="12"/>
  <c r="BB31" i="12"/>
  <c r="BA31" i="12"/>
  <c r="AZ31" i="12"/>
  <c r="AV31" i="12"/>
  <c r="AQ31" i="12"/>
  <c r="AP31" i="12"/>
  <c r="AO31" i="12"/>
  <c r="AN31" i="12"/>
  <c r="AM31" i="12"/>
  <c r="AR31" i="12" s="1"/>
  <c r="AC31" i="12"/>
  <c r="AE31" i="12" s="1"/>
  <c r="AF31" i="12" s="1"/>
  <c r="Z31" i="12"/>
  <c r="X31" i="12"/>
  <c r="W31" i="12"/>
  <c r="Y31" i="12" s="1"/>
  <c r="L31" i="12"/>
  <c r="K31" i="12"/>
  <c r="J31" i="12"/>
  <c r="I31" i="12"/>
  <c r="M31" i="12" s="1"/>
  <c r="A31" i="12"/>
  <c r="CA30" i="12"/>
  <c r="BS30" i="12"/>
  <c r="BF30" i="12"/>
  <c r="BE30" i="12"/>
  <c r="BC30" i="12"/>
  <c r="BB30" i="12"/>
  <c r="BA30" i="12"/>
  <c r="AZ30" i="12"/>
  <c r="AV30" i="12"/>
  <c r="AQ30" i="12"/>
  <c r="AP30" i="12"/>
  <c r="AO30" i="12"/>
  <c r="AN30" i="12"/>
  <c r="AM30" i="12"/>
  <c r="AR30" i="12" s="1"/>
  <c r="AC30" i="12"/>
  <c r="AE30" i="12" s="1"/>
  <c r="AF30" i="12" s="1"/>
  <c r="Z30" i="12"/>
  <c r="X30" i="12"/>
  <c r="W30" i="12"/>
  <c r="Y30" i="12" s="1"/>
  <c r="L30" i="12"/>
  <c r="K30" i="12"/>
  <c r="J30" i="12"/>
  <c r="I30" i="12"/>
  <c r="M30" i="12" s="1"/>
  <c r="A30" i="12"/>
  <c r="CA29" i="12"/>
  <c r="BS29" i="12"/>
  <c r="BF29" i="12"/>
  <c r="BE29" i="12"/>
  <c r="BC29" i="12"/>
  <c r="BB29" i="12"/>
  <c r="BA29" i="12"/>
  <c r="AZ29" i="12"/>
  <c r="AV29" i="12"/>
  <c r="AQ29" i="12"/>
  <c r="AP29" i="12"/>
  <c r="AO29" i="12"/>
  <c r="AN29" i="12"/>
  <c r="AR29" i="12" s="1"/>
  <c r="AM29" i="12"/>
  <c r="Z29" i="12"/>
  <c r="AC29" i="12" s="1"/>
  <c r="AE29" i="12" s="1"/>
  <c r="AF29" i="12" s="1"/>
  <c r="X29" i="12"/>
  <c r="W29" i="12"/>
  <c r="L29" i="12"/>
  <c r="K29" i="12"/>
  <c r="J29" i="12"/>
  <c r="I29" i="12"/>
  <c r="M29" i="12" s="1"/>
  <c r="A29" i="12"/>
  <c r="CA28" i="12"/>
  <c r="BS28" i="12"/>
  <c r="BF28" i="12"/>
  <c r="BE28" i="12"/>
  <c r="BC28" i="12"/>
  <c r="BB28" i="12"/>
  <c r="BA28" i="12"/>
  <c r="AZ28" i="12"/>
  <c r="AV28" i="12"/>
  <c r="AQ28" i="12"/>
  <c r="AP28" i="12"/>
  <c r="AO28" i="12"/>
  <c r="AN28" i="12"/>
  <c r="AM28" i="12"/>
  <c r="AR28" i="12" s="1"/>
  <c r="AF28" i="12"/>
  <c r="AC28" i="12"/>
  <c r="AE28" i="12" s="1"/>
  <c r="Z28" i="12"/>
  <c r="X28" i="12"/>
  <c r="W28" i="12"/>
  <c r="Y28" i="12" s="1"/>
  <c r="L28" i="12"/>
  <c r="K28" i="12"/>
  <c r="J28" i="12"/>
  <c r="I28" i="12"/>
  <c r="A28" i="12"/>
  <c r="CA27" i="12"/>
  <c r="BS27" i="12"/>
  <c r="BF27" i="12"/>
  <c r="BE27" i="12"/>
  <c r="BC27" i="12"/>
  <c r="BB27" i="12"/>
  <c r="BA27" i="12"/>
  <c r="AZ27" i="12"/>
  <c r="AV27" i="12"/>
  <c r="AQ27" i="12"/>
  <c r="AP27" i="12"/>
  <c r="AO27" i="12"/>
  <c r="AN27" i="12"/>
  <c r="AR27" i="12" s="1"/>
  <c r="AM27" i="12"/>
  <c r="Z27" i="12"/>
  <c r="X27" i="12"/>
  <c r="W27" i="12"/>
  <c r="L27" i="12"/>
  <c r="K27" i="12"/>
  <c r="J27" i="12"/>
  <c r="I27" i="12"/>
  <c r="M27" i="12" s="1"/>
  <c r="A27" i="12"/>
  <c r="CA26" i="12"/>
  <c r="BS26" i="12"/>
  <c r="BF26" i="12"/>
  <c r="BE26" i="12"/>
  <c r="BC26" i="12"/>
  <c r="BB26" i="12"/>
  <c r="BA26" i="12"/>
  <c r="AZ26" i="12"/>
  <c r="AV26" i="12"/>
  <c r="AQ26" i="12"/>
  <c r="AP26" i="12"/>
  <c r="AO26" i="12"/>
  <c r="AN26" i="12"/>
  <c r="AR26" i="12" s="1"/>
  <c r="AM26" i="12"/>
  <c r="Z26" i="12"/>
  <c r="AC26" i="12" s="1"/>
  <c r="AE26" i="12" s="1"/>
  <c r="AF26" i="12" s="1"/>
  <c r="X26" i="12"/>
  <c r="W26" i="12"/>
  <c r="L26" i="12"/>
  <c r="K26" i="12"/>
  <c r="J26" i="12"/>
  <c r="I26" i="12"/>
  <c r="M26" i="12" s="1"/>
  <c r="A26" i="12"/>
  <c r="CA25" i="12"/>
  <c r="BS25" i="12"/>
  <c r="BF25" i="12"/>
  <c r="BE25" i="12"/>
  <c r="BC25" i="12"/>
  <c r="BB25" i="12"/>
  <c r="BA25" i="12"/>
  <c r="AZ25" i="12"/>
  <c r="AV25" i="12"/>
  <c r="AQ25" i="12"/>
  <c r="AP25" i="12"/>
  <c r="AO25" i="12"/>
  <c r="AN25" i="12"/>
  <c r="AM25" i="12"/>
  <c r="AR25" i="12" s="1"/>
  <c r="AC25" i="12"/>
  <c r="AE25" i="12" s="1"/>
  <c r="AF25" i="12" s="1"/>
  <c r="Z25" i="12"/>
  <c r="X25" i="12"/>
  <c r="W25" i="12"/>
  <c r="Y25" i="12" s="1"/>
  <c r="L25" i="12"/>
  <c r="K25" i="12"/>
  <c r="J25" i="12"/>
  <c r="I25" i="12"/>
  <c r="M25" i="12" s="1"/>
  <c r="A25" i="12"/>
  <c r="CA24" i="12"/>
  <c r="BS24" i="12"/>
  <c r="BF24" i="12"/>
  <c r="BE24" i="12"/>
  <c r="BC24" i="12"/>
  <c r="BB24" i="12"/>
  <c r="BA24" i="12"/>
  <c r="AZ24" i="12"/>
  <c r="AV24" i="12"/>
  <c r="AQ24" i="12"/>
  <c r="AP24" i="12"/>
  <c r="AO24" i="12"/>
  <c r="AN24" i="12"/>
  <c r="AR24" i="12" s="1"/>
  <c r="AM24" i="12"/>
  <c r="Z24" i="12"/>
  <c r="AC24" i="12" s="1"/>
  <c r="AE24" i="12" s="1"/>
  <c r="AF24" i="12" s="1"/>
  <c r="X24" i="12"/>
  <c r="W24" i="12"/>
  <c r="L24" i="12"/>
  <c r="K24" i="12"/>
  <c r="J24" i="12"/>
  <c r="I24" i="12"/>
  <c r="M24" i="12" s="1"/>
  <c r="A24" i="12"/>
  <c r="CA23" i="12"/>
  <c r="BS23" i="12"/>
  <c r="BF23" i="12"/>
  <c r="BE23" i="12"/>
  <c r="BC23" i="12"/>
  <c r="BB23" i="12"/>
  <c r="BA23" i="12"/>
  <c r="AZ23" i="12"/>
  <c r="AV23" i="12"/>
  <c r="AQ23" i="12"/>
  <c r="AP23" i="12"/>
  <c r="AO23" i="12"/>
  <c r="AN23" i="12"/>
  <c r="AM23" i="12"/>
  <c r="AR23" i="12" s="1"/>
  <c r="AC23" i="12"/>
  <c r="AE23" i="12" s="1"/>
  <c r="AF23" i="12" s="1"/>
  <c r="Z23" i="12"/>
  <c r="X23" i="12"/>
  <c r="W23" i="12"/>
  <c r="Y23" i="12" s="1"/>
  <c r="L23" i="12"/>
  <c r="K23" i="12"/>
  <c r="J23" i="12"/>
  <c r="I23" i="12"/>
  <c r="M23" i="12" s="1"/>
  <c r="A23" i="12"/>
  <c r="CA22" i="12"/>
  <c r="BS22" i="12"/>
  <c r="BF22" i="12"/>
  <c r="BE22" i="12"/>
  <c r="BC22" i="12"/>
  <c r="BB22" i="12"/>
  <c r="BA22" i="12"/>
  <c r="AZ22" i="12"/>
  <c r="AV22" i="12"/>
  <c r="AQ22" i="12"/>
  <c r="AP22" i="12"/>
  <c r="AO22" i="12"/>
  <c r="AN22" i="12"/>
  <c r="AR22" i="12" s="1"/>
  <c r="AM22" i="12"/>
  <c r="Z22" i="12"/>
  <c r="AC22" i="12" s="1"/>
  <c r="AE22" i="12" s="1"/>
  <c r="AF22" i="12" s="1"/>
  <c r="X22" i="12"/>
  <c r="W22" i="12"/>
  <c r="L22" i="12"/>
  <c r="K22" i="12"/>
  <c r="J22" i="12"/>
  <c r="I22" i="12"/>
  <c r="M22" i="12" s="1"/>
  <c r="A22" i="12"/>
  <c r="CA21" i="12"/>
  <c r="BS21" i="12"/>
  <c r="BF21" i="12"/>
  <c r="BE21" i="12"/>
  <c r="BC21" i="12"/>
  <c r="BB21" i="12"/>
  <c r="BA21" i="12"/>
  <c r="AZ21" i="12"/>
  <c r="AV21" i="12"/>
  <c r="AQ21" i="12"/>
  <c r="AP21" i="12"/>
  <c r="AO21" i="12"/>
  <c r="AN21" i="12"/>
  <c r="AM21" i="12"/>
  <c r="AR21" i="12" s="1"/>
  <c r="Z21" i="12"/>
  <c r="AC21" i="12" s="1"/>
  <c r="AE21" i="12" s="1"/>
  <c r="AF21" i="12" s="1"/>
  <c r="X21" i="12"/>
  <c r="W21" i="12"/>
  <c r="L21" i="12"/>
  <c r="K21" i="12"/>
  <c r="J21" i="12"/>
  <c r="I21" i="12"/>
  <c r="M21" i="12" s="1"/>
  <c r="A21" i="12"/>
  <c r="CA20" i="12"/>
  <c r="BS20" i="12"/>
  <c r="BF20" i="12"/>
  <c r="BE20" i="12"/>
  <c r="BC20" i="12"/>
  <c r="BB20" i="12"/>
  <c r="BA20" i="12"/>
  <c r="AZ20" i="12"/>
  <c r="AV20" i="12"/>
  <c r="AQ20" i="12"/>
  <c r="AP20" i="12"/>
  <c r="AO20" i="12"/>
  <c r="AN20" i="12"/>
  <c r="AM20" i="12"/>
  <c r="AR20" i="12" s="1"/>
  <c r="AC20" i="12"/>
  <c r="AE20" i="12" s="1"/>
  <c r="AF20" i="12" s="1"/>
  <c r="Z20" i="12"/>
  <c r="X20" i="12"/>
  <c r="W20" i="12"/>
  <c r="Y20" i="12" s="1"/>
  <c r="L20" i="12"/>
  <c r="K20" i="12"/>
  <c r="J20" i="12"/>
  <c r="I20" i="12"/>
  <c r="M20" i="12" s="1"/>
  <c r="A20" i="12"/>
  <c r="CA19" i="12"/>
  <c r="BS19" i="12"/>
  <c r="BF19" i="12"/>
  <c r="BE19" i="12"/>
  <c r="BC19" i="12"/>
  <c r="BB19" i="12"/>
  <c r="BA19" i="12"/>
  <c r="AZ19" i="12"/>
  <c r="AV19" i="12"/>
  <c r="AQ19" i="12"/>
  <c r="AP19" i="12"/>
  <c r="AO19" i="12"/>
  <c r="AN19" i="12"/>
  <c r="AR19" i="12" s="1"/>
  <c r="AM19" i="12"/>
  <c r="Z19" i="12"/>
  <c r="AC19" i="12" s="1"/>
  <c r="AE19" i="12" s="1"/>
  <c r="AF19" i="12" s="1"/>
  <c r="X19" i="12"/>
  <c r="W19" i="12"/>
  <c r="L19" i="12"/>
  <c r="K19" i="12"/>
  <c r="J19" i="12"/>
  <c r="I19" i="12"/>
  <c r="M19" i="12" s="1"/>
  <c r="A19" i="12"/>
  <c r="CA18" i="12"/>
  <c r="BS18" i="12"/>
  <c r="BF18" i="12"/>
  <c r="BE18" i="12"/>
  <c r="BC18" i="12"/>
  <c r="BB18" i="12"/>
  <c r="BA18" i="12"/>
  <c r="AZ18" i="12"/>
  <c r="AV18" i="12"/>
  <c r="AQ18" i="12"/>
  <c r="AP18" i="12"/>
  <c r="AO18" i="12"/>
  <c r="AN18" i="12"/>
  <c r="AM18" i="12"/>
  <c r="AR18" i="12" s="1"/>
  <c r="AC18" i="12"/>
  <c r="AE18" i="12" s="1"/>
  <c r="AF18" i="12" s="1"/>
  <c r="Z18" i="12"/>
  <c r="X18" i="12"/>
  <c r="W18" i="12"/>
  <c r="Y18" i="12" s="1"/>
  <c r="L18" i="12"/>
  <c r="K18" i="12"/>
  <c r="J18" i="12"/>
  <c r="I18" i="12"/>
  <c r="M18" i="12" s="1"/>
  <c r="A18" i="12"/>
  <c r="CA17" i="12"/>
  <c r="BS17" i="12"/>
  <c r="BF17" i="12"/>
  <c r="BE17" i="12"/>
  <c r="BC17" i="12"/>
  <c r="BB17" i="12"/>
  <c r="BA17" i="12"/>
  <c r="AZ17" i="12"/>
  <c r="AV17" i="12"/>
  <c r="AQ17" i="12"/>
  <c r="AP17" i="12"/>
  <c r="AO17" i="12"/>
  <c r="AN17" i="12"/>
  <c r="AR17" i="12" s="1"/>
  <c r="AM17" i="12"/>
  <c r="Z17" i="12"/>
  <c r="AC17" i="12" s="1"/>
  <c r="AE17" i="12" s="1"/>
  <c r="AF17" i="12" s="1"/>
  <c r="X17" i="12"/>
  <c r="W17" i="12"/>
  <c r="L17" i="12"/>
  <c r="K17" i="12"/>
  <c r="J17" i="12"/>
  <c r="I17" i="12"/>
  <c r="M17" i="12" s="1"/>
  <c r="A17" i="12"/>
  <c r="CA16" i="12"/>
  <c r="BS16" i="12"/>
  <c r="BF16" i="12"/>
  <c r="BE16" i="12"/>
  <c r="BC16" i="12"/>
  <c r="BB16" i="12"/>
  <c r="BA16" i="12"/>
  <c r="AZ16" i="12"/>
  <c r="AV16" i="12"/>
  <c r="AQ16" i="12"/>
  <c r="AP16" i="12"/>
  <c r="AO16" i="12"/>
  <c r="AN16" i="12"/>
  <c r="AM16" i="12"/>
  <c r="AR16" i="12" s="1"/>
  <c r="AC16" i="12"/>
  <c r="AE16" i="12" s="1"/>
  <c r="AF16" i="12" s="1"/>
  <c r="Z16" i="12"/>
  <c r="X16" i="12"/>
  <c r="W16" i="12"/>
  <c r="Y16" i="12" s="1"/>
  <c r="L16" i="12"/>
  <c r="K16" i="12"/>
  <c r="J16" i="12"/>
  <c r="I16" i="12"/>
  <c r="M16" i="12" s="1"/>
  <c r="A16" i="12"/>
  <c r="CA15" i="12"/>
  <c r="BS15" i="12"/>
  <c r="BF15" i="12"/>
  <c r="BE15" i="12"/>
  <c r="BC15" i="12"/>
  <c r="BB15" i="12"/>
  <c r="BA15" i="12"/>
  <c r="AZ15" i="12"/>
  <c r="AV15" i="12"/>
  <c r="AQ15" i="12"/>
  <c r="AP15" i="12"/>
  <c r="AO15" i="12"/>
  <c r="AN15" i="12"/>
  <c r="AR15" i="12" s="1"/>
  <c r="AM15" i="12"/>
  <c r="Z15" i="12"/>
  <c r="AC15" i="12" s="1"/>
  <c r="AE15" i="12" s="1"/>
  <c r="AF15" i="12" s="1"/>
  <c r="X15" i="12"/>
  <c r="W15" i="12"/>
  <c r="L15" i="12"/>
  <c r="K15" i="12"/>
  <c r="J15" i="12"/>
  <c r="I15" i="12"/>
  <c r="M15" i="12" s="1"/>
  <c r="A15" i="12"/>
  <c r="CA14" i="12"/>
  <c r="BS14" i="12"/>
  <c r="BF14" i="12"/>
  <c r="BE14" i="12"/>
  <c r="BC14" i="12"/>
  <c r="BB14" i="12"/>
  <c r="BA14" i="12"/>
  <c r="AZ14" i="12"/>
  <c r="AV14" i="12"/>
  <c r="AQ14" i="12"/>
  <c r="AP14" i="12"/>
  <c r="AO14" i="12"/>
  <c r="AN14" i="12"/>
  <c r="AM14" i="12"/>
  <c r="AR14" i="12" s="1"/>
  <c r="AC14" i="12"/>
  <c r="AE14" i="12" s="1"/>
  <c r="AF14" i="12" s="1"/>
  <c r="Z14" i="12"/>
  <c r="X14" i="12"/>
  <c r="W14" i="12"/>
  <c r="Y14" i="12" s="1"/>
  <c r="L14" i="12"/>
  <c r="K14" i="12"/>
  <c r="J14" i="12"/>
  <c r="I14" i="12"/>
  <c r="M14" i="12" s="1"/>
  <c r="A14" i="12"/>
  <c r="CA13" i="12"/>
  <c r="BS13" i="12"/>
  <c r="BF13" i="12"/>
  <c r="BE13" i="12"/>
  <c r="BC13" i="12"/>
  <c r="BB13" i="12"/>
  <c r="BA13" i="12"/>
  <c r="AZ13" i="12"/>
  <c r="AV13" i="12"/>
  <c r="AQ13" i="12"/>
  <c r="AP13" i="12"/>
  <c r="AO13" i="12"/>
  <c r="AN13" i="12"/>
  <c r="AR13" i="12" s="1"/>
  <c r="AM13" i="12"/>
  <c r="Z13" i="12"/>
  <c r="AC13" i="12" s="1"/>
  <c r="AE13" i="12" s="1"/>
  <c r="AF13" i="12" s="1"/>
  <c r="X13" i="12"/>
  <c r="W13" i="12"/>
  <c r="L13" i="12"/>
  <c r="K13" i="12"/>
  <c r="J13" i="12"/>
  <c r="I13" i="12"/>
  <c r="M13" i="12" s="1"/>
  <c r="A13" i="12"/>
  <c r="CA12" i="12"/>
  <c r="BS12" i="12"/>
  <c r="BF12" i="12"/>
  <c r="BE12" i="12"/>
  <c r="BC12" i="12"/>
  <c r="BB12" i="12"/>
  <c r="BA12" i="12"/>
  <c r="AZ12" i="12"/>
  <c r="AV12" i="12"/>
  <c r="AQ12" i="12"/>
  <c r="AP12" i="12"/>
  <c r="AO12" i="12"/>
  <c r="AN12" i="12"/>
  <c r="AM12" i="12"/>
  <c r="AR12" i="12" s="1"/>
  <c r="AC12" i="12"/>
  <c r="AE12" i="12" s="1"/>
  <c r="AF12" i="12" s="1"/>
  <c r="Z12" i="12"/>
  <c r="X12" i="12"/>
  <c r="W12" i="12"/>
  <c r="Y12" i="12" s="1"/>
  <c r="L12" i="12"/>
  <c r="K12" i="12"/>
  <c r="J12" i="12"/>
  <c r="I12" i="12"/>
  <c r="M12" i="12" s="1"/>
  <c r="A12" i="12"/>
  <c r="CA11" i="12"/>
  <c r="BS11" i="12"/>
  <c r="BF11" i="12"/>
  <c r="BE11" i="12"/>
  <c r="BC11" i="12"/>
  <c r="BB11" i="12"/>
  <c r="BA11" i="12"/>
  <c r="AZ11" i="12"/>
  <c r="AV11" i="12"/>
  <c r="AQ11" i="12"/>
  <c r="AP11" i="12"/>
  <c r="AO11" i="12"/>
  <c r="AN11" i="12"/>
  <c r="AR11" i="12" s="1"/>
  <c r="AM11" i="12"/>
  <c r="Z11" i="12"/>
  <c r="AC11" i="12" s="1"/>
  <c r="AE11" i="12" s="1"/>
  <c r="AF11" i="12" s="1"/>
  <c r="X11" i="12"/>
  <c r="W11" i="12"/>
  <c r="L11" i="12"/>
  <c r="K11" i="12"/>
  <c r="J11" i="12"/>
  <c r="I11" i="12"/>
  <c r="M11" i="12" s="1"/>
  <c r="A11" i="12"/>
  <c r="CA10" i="12"/>
  <c r="BS10" i="12"/>
  <c r="BF10" i="12"/>
  <c r="BE10" i="12"/>
  <c r="BC10" i="12"/>
  <c r="BB10" i="12"/>
  <c r="BA10" i="12"/>
  <c r="AZ10" i="12"/>
  <c r="AV10" i="12"/>
  <c r="AQ10" i="12"/>
  <c r="AP10" i="12"/>
  <c r="AO10" i="12"/>
  <c r="AN10" i="12"/>
  <c r="AM10" i="12"/>
  <c r="AR10" i="12" s="1"/>
  <c r="AC10" i="12"/>
  <c r="AE10" i="12" s="1"/>
  <c r="AF10" i="12" s="1"/>
  <c r="Z10" i="12"/>
  <c r="X10" i="12"/>
  <c r="W10" i="12"/>
  <c r="Y10" i="12" s="1"/>
  <c r="L10" i="12"/>
  <c r="K10" i="12"/>
  <c r="J10" i="12"/>
  <c r="I10" i="12"/>
  <c r="M10" i="12" s="1"/>
  <c r="A10" i="12"/>
  <c r="CA9" i="12"/>
  <c r="BS9" i="12"/>
  <c r="BF9" i="12"/>
  <c r="BE9" i="12"/>
  <c r="BC9" i="12"/>
  <c r="BB9" i="12"/>
  <c r="BA9" i="12"/>
  <c r="AZ9" i="12"/>
  <c r="AV9" i="12"/>
  <c r="AQ9" i="12"/>
  <c r="AP9" i="12"/>
  <c r="AO9" i="12"/>
  <c r="AN9" i="12"/>
  <c r="AM9" i="12"/>
  <c r="AR9" i="12" s="1"/>
  <c r="AC9" i="12"/>
  <c r="AE9" i="12" s="1"/>
  <c r="AF9" i="12" s="1"/>
  <c r="Z9" i="12"/>
  <c r="X9" i="12"/>
  <c r="W9" i="12"/>
  <c r="Y9" i="12" s="1"/>
  <c r="L9" i="12"/>
  <c r="K9" i="12"/>
  <c r="J9" i="12"/>
  <c r="I9" i="12"/>
  <c r="M9" i="12" s="1"/>
  <c r="A9" i="12"/>
  <c r="CA8" i="12"/>
  <c r="BS8" i="12"/>
  <c r="BF8" i="12"/>
  <c r="BE8" i="12"/>
  <c r="BC8" i="12"/>
  <c r="BB8" i="12"/>
  <c r="BA8" i="12"/>
  <c r="AZ8" i="12"/>
  <c r="AV8" i="12"/>
  <c r="AQ8" i="12"/>
  <c r="AP8" i="12"/>
  <c r="AO8" i="12"/>
  <c r="AN8" i="12"/>
  <c r="AR8" i="12" s="1"/>
  <c r="AM8" i="12"/>
  <c r="Z8" i="12"/>
  <c r="AC8" i="12" s="1"/>
  <c r="AE8" i="12" s="1"/>
  <c r="AF8" i="12" s="1"/>
  <c r="X8" i="12"/>
  <c r="W8" i="12"/>
  <c r="L8" i="12"/>
  <c r="K8" i="12"/>
  <c r="J8" i="12"/>
  <c r="I8" i="12"/>
  <c r="M8" i="12" s="1"/>
  <c r="A8" i="12"/>
  <c r="CA7" i="12"/>
  <c r="BS7" i="12"/>
  <c r="BF7" i="12"/>
  <c r="BE7" i="12"/>
  <c r="BC7" i="12"/>
  <c r="BB7" i="12"/>
  <c r="BA7" i="12"/>
  <c r="AZ7" i="12"/>
  <c r="AV7" i="12"/>
  <c r="AQ7" i="12"/>
  <c r="AP7" i="12"/>
  <c r="AO7" i="12"/>
  <c r="AN7" i="12"/>
  <c r="AM7" i="12"/>
  <c r="AR7" i="12" s="1"/>
  <c r="AC7" i="12"/>
  <c r="AE7" i="12" s="1"/>
  <c r="AF7" i="12" s="1"/>
  <c r="Z7" i="12"/>
  <c r="X7" i="12"/>
  <c r="W7" i="12"/>
  <c r="Y7" i="12" s="1"/>
  <c r="L7" i="12"/>
  <c r="K7" i="12"/>
  <c r="J7" i="12"/>
  <c r="I7" i="12"/>
  <c r="M7" i="12" s="1"/>
  <c r="A7" i="12"/>
  <c r="CA6" i="12"/>
  <c r="BS6" i="12"/>
  <c r="BF6" i="12"/>
  <c r="BE6" i="12"/>
  <c r="BC6" i="12"/>
  <c r="BB6" i="12"/>
  <c r="BA6" i="12"/>
  <c r="AZ6" i="12"/>
  <c r="AV6" i="12"/>
  <c r="AQ6" i="12"/>
  <c r="AP6" i="12"/>
  <c r="AO6" i="12"/>
  <c r="AN6" i="12"/>
  <c r="AR6" i="12" s="1"/>
  <c r="AM6" i="12"/>
  <c r="Z6" i="12"/>
  <c r="AC6" i="12" s="1"/>
  <c r="AE6" i="12" s="1"/>
  <c r="AF6" i="12" s="1"/>
  <c r="X6" i="12"/>
  <c r="W6" i="12"/>
  <c r="L6" i="12"/>
  <c r="K6" i="12"/>
  <c r="J6" i="12"/>
  <c r="I6" i="12"/>
  <c r="M6" i="12" s="1"/>
  <c r="A6" i="12"/>
  <c r="CA5" i="12"/>
  <c r="BS5" i="12"/>
  <c r="BF5" i="12"/>
  <c r="BE5" i="12"/>
  <c r="BC5" i="12"/>
  <c r="BB5" i="12"/>
  <c r="BA5" i="12"/>
  <c r="AZ5" i="12"/>
  <c r="AV5" i="12"/>
  <c r="AQ5" i="12"/>
  <c r="AP5" i="12"/>
  <c r="AO5" i="12"/>
  <c r="AN5" i="12"/>
  <c r="AM5" i="12"/>
  <c r="AR5" i="12" s="1"/>
  <c r="AC5" i="12"/>
  <c r="AE5" i="12" s="1"/>
  <c r="AF5" i="12" s="1"/>
  <c r="Z5" i="12"/>
  <c r="X5" i="12"/>
  <c r="W5" i="12"/>
  <c r="Y5" i="12" s="1"/>
  <c r="L5" i="12"/>
  <c r="K5" i="12"/>
  <c r="J5" i="12"/>
  <c r="I5" i="12"/>
  <c r="M5" i="12" s="1"/>
  <c r="A5" i="12"/>
  <c r="BF6" i="53" l="1"/>
  <c r="BB6" i="53"/>
  <c r="AR6" i="53"/>
  <c r="AP6" i="53"/>
  <c r="AT6" i="53" s="1"/>
  <c r="BE6" i="53"/>
  <c r="BC6" i="53"/>
  <c r="BA6" i="53"/>
  <c r="AQ6" i="53"/>
  <c r="BF8" i="53"/>
  <c r="BB8" i="53"/>
  <c r="AR8" i="53"/>
  <c r="AP8" i="53"/>
  <c r="BE8" i="53"/>
  <c r="BC8" i="53"/>
  <c r="AQ8" i="53"/>
  <c r="BA8" i="53"/>
  <c r="BF10" i="53"/>
  <c r="BB10" i="53"/>
  <c r="AR10" i="53"/>
  <c r="AP10" i="53"/>
  <c r="BE10" i="53"/>
  <c r="BC10" i="53"/>
  <c r="AQ10" i="53"/>
  <c r="BA10" i="53"/>
  <c r="BG10" i="53" s="1"/>
  <c r="BF14" i="53"/>
  <c r="BB14" i="53"/>
  <c r="AR14" i="53"/>
  <c r="AP14" i="53"/>
  <c r="BE14" i="53"/>
  <c r="BC14" i="53"/>
  <c r="AQ14" i="53"/>
  <c r="BA14" i="53"/>
  <c r="BG14" i="53" s="1"/>
  <c r="BF16" i="53"/>
  <c r="BB16" i="53"/>
  <c r="AR16" i="53"/>
  <c r="AP16" i="53"/>
  <c r="BE16" i="53"/>
  <c r="BC16" i="53"/>
  <c r="AQ16" i="53"/>
  <c r="BA16" i="53"/>
  <c r="BG16" i="53" s="1"/>
  <c r="BF18" i="53"/>
  <c r="BB18" i="53"/>
  <c r="AR18" i="53"/>
  <c r="AP18" i="53"/>
  <c r="BE18" i="53"/>
  <c r="BC18" i="53"/>
  <c r="AQ18" i="53"/>
  <c r="BA18" i="53"/>
  <c r="BG18" i="53" s="1"/>
  <c r="BF20" i="53"/>
  <c r="BB20" i="53"/>
  <c r="AR20" i="53"/>
  <c r="AP20" i="53"/>
  <c r="BE20" i="53"/>
  <c r="BC20" i="53"/>
  <c r="BA20" i="53"/>
  <c r="AQ20" i="53"/>
  <c r="BF7" i="53"/>
  <c r="BB7" i="53"/>
  <c r="AR7" i="53"/>
  <c r="AP7" i="53"/>
  <c r="BE7" i="53"/>
  <c r="BC7" i="53"/>
  <c r="AQ7" i="53"/>
  <c r="BA7" i="53"/>
  <c r="BG7" i="53" s="1"/>
  <c r="BF9" i="53"/>
  <c r="BB9" i="53"/>
  <c r="AR9" i="53"/>
  <c r="AP9" i="53"/>
  <c r="BE9" i="53"/>
  <c r="BC9" i="53"/>
  <c r="AQ9" i="53"/>
  <c r="BA9" i="53"/>
  <c r="BF11" i="53"/>
  <c r="BB11" i="53"/>
  <c r="AR11" i="53"/>
  <c r="AP11" i="53"/>
  <c r="BE11" i="53"/>
  <c r="BC11" i="53"/>
  <c r="AQ11" i="53"/>
  <c r="BA11" i="53"/>
  <c r="BG11" i="53" s="1"/>
  <c r="BF15" i="53"/>
  <c r="BB15" i="53"/>
  <c r="AR15" i="53"/>
  <c r="AP15" i="53"/>
  <c r="BE15" i="53"/>
  <c r="BC15" i="53"/>
  <c r="AQ15" i="53"/>
  <c r="BA15" i="53"/>
  <c r="BG15" i="53" s="1"/>
  <c r="BF17" i="53"/>
  <c r="BB17" i="53"/>
  <c r="AR17" i="53"/>
  <c r="AP17" i="53"/>
  <c r="BE17" i="53"/>
  <c r="BC17" i="53"/>
  <c r="AQ17" i="53"/>
  <c r="BA17" i="53"/>
  <c r="BG17" i="53" s="1"/>
  <c r="BF19" i="53"/>
  <c r="BB19" i="53"/>
  <c r="AR19" i="53"/>
  <c r="AP19" i="53"/>
  <c r="BE19" i="53"/>
  <c r="BC19" i="53"/>
  <c r="AQ19" i="53"/>
  <c r="BA19" i="53"/>
  <c r="BG19" i="53" s="1"/>
  <c r="AT7" i="53"/>
  <c r="AT8" i="53"/>
  <c r="AT9" i="53"/>
  <c r="AT10" i="53"/>
  <c r="AT11" i="53"/>
  <c r="Z12" i="53"/>
  <c r="AO12" i="53" s="1"/>
  <c r="O13" i="53"/>
  <c r="Z13" i="53"/>
  <c r="AO13" i="53" s="1"/>
  <c r="AT14" i="53"/>
  <c r="AT15" i="53"/>
  <c r="AT16" i="53"/>
  <c r="AT17" i="53"/>
  <c r="AT18" i="53"/>
  <c r="AT19" i="53"/>
  <c r="AT20" i="53"/>
  <c r="BE24" i="53"/>
  <c r="BC24" i="53"/>
  <c r="BA24" i="53"/>
  <c r="BF24" i="53"/>
  <c r="BB24" i="53"/>
  <c r="AR24" i="53"/>
  <c r="AP24" i="53"/>
  <c r="AQ24" i="53"/>
  <c r="AT24" i="53" s="1"/>
  <c r="BF21" i="53"/>
  <c r="BB21" i="53"/>
  <c r="AR21" i="53"/>
  <c r="AP21" i="53"/>
  <c r="AT21" i="53" s="1"/>
  <c r="BE21" i="53"/>
  <c r="BC21" i="53"/>
  <c r="BA21" i="53"/>
  <c r="AQ21" i="53"/>
  <c r="BF22" i="53"/>
  <c r="BB22" i="53"/>
  <c r="AR22" i="53"/>
  <c r="AP22" i="53"/>
  <c r="AT22" i="53" s="1"/>
  <c r="BE22" i="53"/>
  <c r="BC22" i="53"/>
  <c r="BA22" i="53"/>
  <c r="BG22" i="53" s="1"/>
  <c r="AQ22" i="53"/>
  <c r="BF23" i="53"/>
  <c r="BB23" i="53"/>
  <c r="AR23" i="53"/>
  <c r="AP23" i="53"/>
  <c r="AT23" i="53" s="1"/>
  <c r="BE23" i="53"/>
  <c r="BC23" i="53"/>
  <c r="BA23" i="53"/>
  <c r="AQ23" i="53"/>
  <c r="BE25" i="53"/>
  <c r="BC25" i="53"/>
  <c r="BA25" i="53"/>
  <c r="AQ25" i="53"/>
  <c r="BF25" i="53"/>
  <c r="BB25" i="53"/>
  <c r="AR25" i="53"/>
  <c r="AP25" i="53"/>
  <c r="AT25" i="53" s="1"/>
  <c r="BE27" i="53"/>
  <c r="BC27" i="53"/>
  <c r="BA27" i="53"/>
  <c r="AQ27" i="53"/>
  <c r="BF27" i="53"/>
  <c r="BB27" i="53"/>
  <c r="AR27" i="53"/>
  <c r="AP27" i="53"/>
  <c r="AT27" i="53" s="1"/>
  <c r="BE26" i="53"/>
  <c r="BC26" i="53"/>
  <c r="BA26" i="53"/>
  <c r="AQ26" i="53"/>
  <c r="BF26" i="53"/>
  <c r="BB26" i="53"/>
  <c r="AR26" i="53"/>
  <c r="AP26" i="53"/>
  <c r="AT26" i="53" s="1"/>
  <c r="BE28" i="53"/>
  <c r="BC28" i="53"/>
  <c r="BA28" i="53"/>
  <c r="AQ28" i="53"/>
  <c r="BF28" i="53"/>
  <c r="BB28" i="53"/>
  <c r="AR28" i="53"/>
  <c r="AP28" i="53"/>
  <c r="AT28" i="53" s="1"/>
  <c r="BF29" i="53"/>
  <c r="BB29" i="53"/>
  <c r="AR29" i="53"/>
  <c r="AP29" i="53"/>
  <c r="AT29" i="53" s="1"/>
  <c r="BE29" i="53"/>
  <c r="BC29" i="53"/>
  <c r="BA29" i="53"/>
  <c r="AQ29" i="53"/>
  <c r="BF31" i="53"/>
  <c r="BB31" i="53"/>
  <c r="AR31" i="53"/>
  <c r="AP31" i="53"/>
  <c r="AT31" i="53" s="1"/>
  <c r="BE31" i="53"/>
  <c r="BC31" i="53"/>
  <c r="BA31" i="53"/>
  <c r="BG31" i="53" s="1"/>
  <c r="AQ31" i="53"/>
  <c r="BF33" i="53"/>
  <c r="BB33" i="53"/>
  <c r="AR33" i="53"/>
  <c r="AP33" i="53"/>
  <c r="AT33" i="53" s="1"/>
  <c r="BE33" i="53"/>
  <c r="BC33" i="53"/>
  <c r="BA33" i="53"/>
  <c r="AQ33" i="53"/>
  <c r="BF30" i="53"/>
  <c r="BB30" i="53"/>
  <c r="AR30" i="53"/>
  <c r="AP30" i="53"/>
  <c r="AT30" i="53" s="1"/>
  <c r="BE30" i="53"/>
  <c r="BC30" i="53"/>
  <c r="BA30" i="53"/>
  <c r="BG30" i="53" s="1"/>
  <c r="AQ30" i="53"/>
  <c r="BF32" i="53"/>
  <c r="BB32" i="53"/>
  <c r="AR32" i="53"/>
  <c r="AP32" i="53"/>
  <c r="AT32" i="53" s="1"/>
  <c r="BE32" i="53"/>
  <c r="BC32" i="53"/>
  <c r="BA32" i="53"/>
  <c r="AQ32" i="53"/>
  <c r="BE6" i="54"/>
  <c r="BC6" i="54"/>
  <c r="BA6" i="54"/>
  <c r="AQ6" i="54"/>
  <c r="BF6" i="54"/>
  <c r="BB6" i="54"/>
  <c r="AR6" i="54"/>
  <c r="AP6" i="54"/>
  <c r="AT6" i="54" s="1"/>
  <c r="BE8" i="54"/>
  <c r="BC8" i="54"/>
  <c r="BA8" i="54"/>
  <c r="AQ8" i="54"/>
  <c r="BF8" i="54"/>
  <c r="BB8" i="54"/>
  <c r="AR8" i="54"/>
  <c r="AP8" i="54"/>
  <c r="AT8" i="54" s="1"/>
  <c r="BE10" i="54"/>
  <c r="BC10" i="54"/>
  <c r="BA10" i="54"/>
  <c r="AQ10" i="54"/>
  <c r="BF10" i="54"/>
  <c r="BB10" i="54"/>
  <c r="AR10" i="54"/>
  <c r="AP10" i="54"/>
  <c r="AT10" i="54" s="1"/>
  <c r="BE12" i="54"/>
  <c r="BC12" i="54"/>
  <c r="BA12" i="54"/>
  <c r="AQ12" i="54"/>
  <c r="BF12" i="54"/>
  <c r="BB12" i="54"/>
  <c r="AR12" i="54"/>
  <c r="AP12" i="54"/>
  <c r="AT12" i="54" s="1"/>
  <c r="BE14" i="54"/>
  <c r="BC14" i="54"/>
  <c r="BA14" i="54"/>
  <c r="AQ14" i="54"/>
  <c r="BF14" i="54"/>
  <c r="BB14" i="54"/>
  <c r="AR14" i="54"/>
  <c r="AP14" i="54"/>
  <c r="AT14" i="54" s="1"/>
  <c r="BE15" i="54"/>
  <c r="BC15" i="54"/>
  <c r="BA15" i="54"/>
  <c r="AQ15" i="54"/>
  <c r="BF15" i="54"/>
  <c r="BB15" i="54"/>
  <c r="AR15" i="54"/>
  <c r="AP15" i="54"/>
  <c r="AT15" i="54" s="1"/>
  <c r="BE7" i="54"/>
  <c r="BC7" i="54"/>
  <c r="BA7" i="54"/>
  <c r="AQ7" i="54"/>
  <c r="BF7" i="54"/>
  <c r="BB7" i="54"/>
  <c r="AR7" i="54"/>
  <c r="AP7" i="54"/>
  <c r="AT7" i="54" s="1"/>
  <c r="BE9" i="54"/>
  <c r="BC9" i="54"/>
  <c r="BA9" i="54"/>
  <c r="AQ9" i="54"/>
  <c r="BF9" i="54"/>
  <c r="BB9" i="54"/>
  <c r="AR9" i="54"/>
  <c r="AP9" i="54"/>
  <c r="AT9" i="54" s="1"/>
  <c r="BE11" i="54"/>
  <c r="BC11" i="54"/>
  <c r="BA11" i="54"/>
  <c r="AQ11" i="54"/>
  <c r="BF11" i="54"/>
  <c r="BB11" i="54"/>
  <c r="AR11" i="54"/>
  <c r="AP11" i="54"/>
  <c r="AT11" i="54" s="1"/>
  <c r="BE13" i="54"/>
  <c r="BC13" i="54"/>
  <c r="BA13" i="54"/>
  <c r="AQ13" i="54"/>
  <c r="BF13" i="54"/>
  <c r="BB13" i="54"/>
  <c r="AR13" i="54"/>
  <c r="AP13" i="54"/>
  <c r="AT13" i="54" s="1"/>
  <c r="BE16" i="54"/>
  <c r="BC16" i="54"/>
  <c r="BA16" i="54"/>
  <c r="AQ16" i="54"/>
  <c r="BF16" i="54"/>
  <c r="BB16" i="54"/>
  <c r="AR16" i="54"/>
  <c r="AP16" i="54"/>
  <c r="AT16" i="54"/>
  <c r="BE17" i="54"/>
  <c r="BC17" i="54"/>
  <c r="BA17" i="54"/>
  <c r="AQ17" i="54"/>
  <c r="BF17" i="54"/>
  <c r="BB17" i="54"/>
  <c r="AR17" i="54"/>
  <c r="AP17" i="54"/>
  <c r="AT17" i="54" s="1"/>
  <c r="BE19" i="54"/>
  <c r="BC19" i="54"/>
  <c r="BA19" i="54"/>
  <c r="AQ19" i="54"/>
  <c r="BF19" i="54"/>
  <c r="BB19" i="54"/>
  <c r="AR19" i="54"/>
  <c r="AP19" i="54"/>
  <c r="AT19" i="54" s="1"/>
  <c r="BE21" i="54"/>
  <c r="BC21" i="54"/>
  <c r="BA21" i="54"/>
  <c r="AQ21" i="54"/>
  <c r="BF21" i="54"/>
  <c r="BB21" i="54"/>
  <c r="AR21" i="54"/>
  <c r="AP21" i="54"/>
  <c r="AT21" i="54" s="1"/>
  <c r="BE23" i="54"/>
  <c r="BC23" i="54"/>
  <c r="BA23" i="54"/>
  <c r="AQ23" i="54"/>
  <c r="BF23" i="54"/>
  <c r="BB23" i="54"/>
  <c r="AR23" i="54"/>
  <c r="AP23" i="54"/>
  <c r="AT23" i="54" s="1"/>
  <c r="BE25" i="54"/>
  <c r="BC25" i="54"/>
  <c r="BA25" i="54"/>
  <c r="AQ25" i="54"/>
  <c r="BF25" i="54"/>
  <c r="BB25" i="54"/>
  <c r="AR25" i="54"/>
  <c r="AP25" i="54"/>
  <c r="AT25" i="54" s="1"/>
  <c r="BE18" i="54"/>
  <c r="BC18" i="54"/>
  <c r="BA18" i="54"/>
  <c r="AQ18" i="54"/>
  <c r="BF18" i="54"/>
  <c r="BB18" i="54"/>
  <c r="AR18" i="54"/>
  <c r="AP18" i="54"/>
  <c r="AT18" i="54" s="1"/>
  <c r="BE20" i="54"/>
  <c r="BC20" i="54"/>
  <c r="BA20" i="54"/>
  <c r="AQ20" i="54"/>
  <c r="BF20" i="54"/>
  <c r="BB20" i="54"/>
  <c r="AR20" i="54"/>
  <c r="AP20" i="54"/>
  <c r="AT20" i="54" s="1"/>
  <c r="BE22" i="54"/>
  <c r="BC22" i="54"/>
  <c r="BA22" i="54"/>
  <c r="AQ22" i="54"/>
  <c r="BF22" i="54"/>
  <c r="BB22" i="54"/>
  <c r="AR22" i="54"/>
  <c r="AP22" i="54"/>
  <c r="AT22" i="54" s="1"/>
  <c r="BE24" i="54"/>
  <c r="BC24" i="54"/>
  <c r="BA24" i="54"/>
  <c r="AQ24" i="54"/>
  <c r="BF24" i="54"/>
  <c r="BB24" i="54"/>
  <c r="AR24" i="54"/>
  <c r="AP24" i="54"/>
  <c r="AT24" i="54" s="1"/>
  <c r="BE27" i="54"/>
  <c r="BC27" i="54"/>
  <c r="BA27" i="54"/>
  <c r="AQ27" i="54"/>
  <c r="BF27" i="54"/>
  <c r="BB27" i="54"/>
  <c r="AR27" i="54"/>
  <c r="AP27" i="54"/>
  <c r="AT27" i="54" s="1"/>
  <c r="BE26" i="54"/>
  <c r="BC26" i="54"/>
  <c r="BA26" i="54"/>
  <c r="AQ26" i="54"/>
  <c r="BF26" i="54"/>
  <c r="BB26" i="54"/>
  <c r="AR26" i="54"/>
  <c r="AP26" i="54"/>
  <c r="AT26" i="54" s="1"/>
  <c r="BE28" i="54"/>
  <c r="BF28" i="54"/>
  <c r="BC28" i="54"/>
  <c r="BA28" i="54"/>
  <c r="AQ28" i="54"/>
  <c r="BB28" i="54"/>
  <c r="AR28" i="54"/>
  <c r="AP28" i="54"/>
  <c r="AT28" i="54" s="1"/>
  <c r="AP29" i="54"/>
  <c r="AT29" i="54" s="1"/>
  <c r="BB29" i="54"/>
  <c r="BE30" i="54"/>
  <c r="BC30" i="54"/>
  <c r="BA30" i="54"/>
  <c r="AQ30" i="54"/>
  <c r="AR30" i="54"/>
  <c r="AT30" i="54" s="1"/>
  <c r="AP31" i="54"/>
  <c r="AT31" i="54" s="1"/>
  <c r="BB31" i="54"/>
  <c r="BE32" i="54"/>
  <c r="BC32" i="54"/>
  <c r="BA32" i="54"/>
  <c r="AQ32" i="54"/>
  <c r="AT32" i="54" s="1"/>
  <c r="AR32" i="54"/>
  <c r="AP33" i="54"/>
  <c r="AT33" i="54" s="1"/>
  <c r="BB33" i="54"/>
  <c r="BE29" i="54"/>
  <c r="BC29" i="54"/>
  <c r="BA29" i="54"/>
  <c r="AQ29" i="54"/>
  <c r="AR29" i="54"/>
  <c r="AP30" i="54"/>
  <c r="BB30" i="54"/>
  <c r="BF30" i="54"/>
  <c r="BE31" i="54"/>
  <c r="BC31" i="54"/>
  <c r="BA31" i="54"/>
  <c r="AQ31" i="54"/>
  <c r="AR31" i="54"/>
  <c r="AP32" i="54"/>
  <c r="BB32" i="54"/>
  <c r="BF32" i="54"/>
  <c r="BE33" i="54"/>
  <c r="BC33" i="54"/>
  <c r="BA33" i="54"/>
  <c r="BG33" i="54" s="1"/>
  <c r="AQ33" i="54"/>
  <c r="AR33" i="54"/>
  <c r="BF6" i="55"/>
  <c r="BB6" i="55"/>
  <c r="AR6" i="55"/>
  <c r="AP6" i="55"/>
  <c r="AT6" i="55" s="1"/>
  <c r="BE6" i="55"/>
  <c r="BC6" i="55"/>
  <c r="BA6" i="55"/>
  <c r="AQ6" i="55"/>
  <c r="BF7" i="55"/>
  <c r="BB7" i="55"/>
  <c r="AR7" i="55"/>
  <c r="AP7" i="55"/>
  <c r="AT7" i="55" s="1"/>
  <c r="BE7" i="55"/>
  <c r="BC7" i="55"/>
  <c r="BA7" i="55"/>
  <c r="BG7" i="55" s="1"/>
  <c r="AQ7" i="55"/>
  <c r="BF8" i="55"/>
  <c r="BB8" i="55"/>
  <c r="AR8" i="55"/>
  <c r="AP8" i="55"/>
  <c r="AT8" i="55" s="1"/>
  <c r="BE8" i="55"/>
  <c r="BC8" i="55"/>
  <c r="BA8" i="55"/>
  <c r="AQ8" i="55"/>
  <c r="BF9" i="55"/>
  <c r="BB9" i="55"/>
  <c r="AR9" i="55"/>
  <c r="AP9" i="55"/>
  <c r="AT9" i="55" s="1"/>
  <c r="BE9" i="55"/>
  <c r="BC9" i="55"/>
  <c r="BA9" i="55"/>
  <c r="BG9" i="55" s="1"/>
  <c r="AQ9" i="55"/>
  <c r="BF10" i="55"/>
  <c r="BB10" i="55"/>
  <c r="AR10" i="55"/>
  <c r="AP10" i="55"/>
  <c r="AT10" i="55" s="1"/>
  <c r="BE10" i="55"/>
  <c r="BC10" i="55"/>
  <c r="BA10" i="55"/>
  <c r="AQ10" i="55"/>
  <c r="BF11" i="55"/>
  <c r="BB11" i="55"/>
  <c r="AR11" i="55"/>
  <c r="AP11" i="55"/>
  <c r="AT11" i="55" s="1"/>
  <c r="BE11" i="55"/>
  <c r="BC11" i="55"/>
  <c r="BA11" i="55"/>
  <c r="BG11" i="55" s="1"/>
  <c r="AQ11" i="55"/>
  <c r="BF12" i="55"/>
  <c r="BB12" i="55"/>
  <c r="AR12" i="55"/>
  <c r="AP12" i="55"/>
  <c r="AT12" i="55" s="1"/>
  <c r="BE12" i="55"/>
  <c r="BC12" i="55"/>
  <c r="BA12" i="55"/>
  <c r="AQ12" i="55"/>
  <c r="BF13" i="55"/>
  <c r="BB13" i="55"/>
  <c r="AR13" i="55"/>
  <c r="AP13" i="55"/>
  <c r="AT13" i="55" s="1"/>
  <c r="BE13" i="55"/>
  <c r="BC13" i="55"/>
  <c r="BA13" i="55"/>
  <c r="BG13" i="55" s="1"/>
  <c r="AQ13" i="55"/>
  <c r="BF14" i="55"/>
  <c r="BB14" i="55"/>
  <c r="AR14" i="55"/>
  <c r="AP14" i="55"/>
  <c r="AT14" i="55" s="1"/>
  <c r="BE14" i="55"/>
  <c r="BC14" i="55"/>
  <c r="BA14" i="55"/>
  <c r="AQ14" i="55"/>
  <c r="BE15" i="55"/>
  <c r="BB15" i="55"/>
  <c r="AR15" i="55"/>
  <c r="AP15" i="55"/>
  <c r="AT15" i="55" s="1"/>
  <c r="BF15" i="55"/>
  <c r="BC15" i="55"/>
  <c r="BA15" i="55"/>
  <c r="BG15" i="55" s="1"/>
  <c r="AQ15" i="55"/>
  <c r="BE27" i="55"/>
  <c r="BC27" i="55"/>
  <c r="BA27" i="55"/>
  <c r="BF27" i="55"/>
  <c r="BB27" i="55"/>
  <c r="AR27" i="55"/>
  <c r="AP27" i="55"/>
  <c r="AQ27" i="55"/>
  <c r="BF16" i="55"/>
  <c r="BB16" i="55"/>
  <c r="AR16" i="55"/>
  <c r="AP16" i="55"/>
  <c r="AT16" i="55" s="1"/>
  <c r="BE16" i="55"/>
  <c r="BC16" i="55"/>
  <c r="BA16" i="55"/>
  <c r="AQ16" i="55"/>
  <c r="BF17" i="55"/>
  <c r="BB17" i="55"/>
  <c r="AR17" i="55"/>
  <c r="AP17" i="55"/>
  <c r="AT17" i="55" s="1"/>
  <c r="BE17" i="55"/>
  <c r="BC17" i="55"/>
  <c r="BA17" i="55"/>
  <c r="BG17" i="55" s="1"/>
  <c r="AQ17" i="55"/>
  <c r="BF18" i="55"/>
  <c r="BB18" i="55"/>
  <c r="AR18" i="55"/>
  <c r="AP18" i="55"/>
  <c r="AT18" i="55" s="1"/>
  <c r="BE18" i="55"/>
  <c r="BC18" i="55"/>
  <c r="BA18" i="55"/>
  <c r="AQ18" i="55"/>
  <c r="BF19" i="55"/>
  <c r="BB19" i="55"/>
  <c r="AR19" i="55"/>
  <c r="AP19" i="55"/>
  <c r="AT19" i="55" s="1"/>
  <c r="BE19" i="55"/>
  <c r="BC19" i="55"/>
  <c r="BA19" i="55"/>
  <c r="BG19" i="55" s="1"/>
  <c r="AQ19" i="55"/>
  <c r="BF20" i="55"/>
  <c r="BB20" i="55"/>
  <c r="AR20" i="55"/>
  <c r="AP20" i="55"/>
  <c r="AT20" i="55" s="1"/>
  <c r="BE20" i="55"/>
  <c r="BC20" i="55"/>
  <c r="BA20" i="55"/>
  <c r="AQ20" i="55"/>
  <c r="BF21" i="55"/>
  <c r="BB21" i="55"/>
  <c r="AR21" i="55"/>
  <c r="AP21" i="55"/>
  <c r="AT21" i="55" s="1"/>
  <c r="BE21" i="55"/>
  <c r="BC21" i="55"/>
  <c r="BA21" i="55"/>
  <c r="BG21" i="55" s="1"/>
  <c r="AQ21" i="55"/>
  <c r="BF22" i="55"/>
  <c r="BB22" i="55"/>
  <c r="AR22" i="55"/>
  <c r="AP22" i="55"/>
  <c r="AT22" i="55" s="1"/>
  <c r="BE22" i="55"/>
  <c r="BC22" i="55"/>
  <c r="BA22" i="55"/>
  <c r="AQ22" i="55"/>
  <c r="BF23" i="55"/>
  <c r="BB23" i="55"/>
  <c r="AR23" i="55"/>
  <c r="AP23" i="55"/>
  <c r="AT23" i="55" s="1"/>
  <c r="BE23" i="55"/>
  <c r="BC23" i="55"/>
  <c r="BA23" i="55"/>
  <c r="BG23" i="55" s="1"/>
  <c r="AQ23" i="55"/>
  <c r="BF24" i="55"/>
  <c r="BB24" i="55"/>
  <c r="AR24" i="55"/>
  <c r="AP24" i="55"/>
  <c r="AT24" i="55" s="1"/>
  <c r="BE24" i="55"/>
  <c r="BC24" i="55"/>
  <c r="BA24" i="55"/>
  <c r="AQ24" i="55"/>
  <c r="BF25" i="55"/>
  <c r="BB25" i="55"/>
  <c r="AR25" i="55"/>
  <c r="AP25" i="55"/>
  <c r="AT25" i="55" s="1"/>
  <c r="BE25" i="55"/>
  <c r="BC25" i="55"/>
  <c r="BA25" i="55"/>
  <c r="BG25" i="55" s="1"/>
  <c r="AQ25" i="55"/>
  <c r="BF26" i="55"/>
  <c r="BB26" i="55"/>
  <c r="AR26" i="55"/>
  <c r="AP26" i="55"/>
  <c r="BA26" i="55"/>
  <c r="BE26" i="55"/>
  <c r="BC26" i="55"/>
  <c r="AQ26" i="55"/>
  <c r="BF29" i="55"/>
  <c r="BB29" i="55"/>
  <c r="AR29" i="55"/>
  <c r="AP29" i="55"/>
  <c r="BA29" i="55"/>
  <c r="BE29" i="55"/>
  <c r="BC29" i="55"/>
  <c r="AQ29" i="55"/>
  <c r="BF31" i="55"/>
  <c r="BB31" i="55"/>
  <c r="AR31" i="55"/>
  <c r="AP31" i="55"/>
  <c r="BA31" i="55"/>
  <c r="BE31" i="55"/>
  <c r="BC31" i="55"/>
  <c r="AQ31" i="55"/>
  <c r="AT26" i="55"/>
  <c r="AT27" i="55"/>
  <c r="BE28" i="55"/>
  <c r="BC28" i="55"/>
  <c r="BA28" i="55"/>
  <c r="AQ28" i="55"/>
  <c r="BF28" i="55"/>
  <c r="BB28" i="55"/>
  <c r="AR28" i="55"/>
  <c r="AP28" i="55"/>
  <c r="AT28" i="55" s="1"/>
  <c r="BF30" i="55"/>
  <c r="BB30" i="55"/>
  <c r="AR30" i="55"/>
  <c r="AP30" i="55"/>
  <c r="BA30" i="55"/>
  <c r="BE30" i="55"/>
  <c r="BC30" i="55"/>
  <c r="AQ30" i="55"/>
  <c r="BF32" i="55"/>
  <c r="BB32" i="55"/>
  <c r="AR32" i="55"/>
  <c r="AP32" i="55"/>
  <c r="BA32" i="55"/>
  <c r="BE32" i="55"/>
  <c r="BC32" i="55"/>
  <c r="AQ32" i="55"/>
  <c r="BF33" i="55"/>
  <c r="BB33" i="55"/>
  <c r="AR33" i="55"/>
  <c r="AP33" i="55"/>
  <c r="AT33" i="55" s="1"/>
  <c r="BE33" i="55"/>
  <c r="BC33" i="55"/>
  <c r="BA33" i="55"/>
  <c r="AQ33" i="55"/>
  <c r="AT29" i="55"/>
  <c r="AT30" i="55"/>
  <c r="AT31" i="55"/>
  <c r="AT32" i="55"/>
  <c r="BF6" i="52"/>
  <c r="BB6" i="52"/>
  <c r="AR6" i="52"/>
  <c r="AP6" i="52"/>
  <c r="AT6" i="52" s="1"/>
  <c r="BE6" i="52"/>
  <c r="BC6" i="52"/>
  <c r="BA6" i="52"/>
  <c r="AQ6" i="52"/>
  <c r="BF7" i="52"/>
  <c r="BB7" i="52"/>
  <c r="AR7" i="52"/>
  <c r="AP7" i="52"/>
  <c r="AT7" i="52" s="1"/>
  <c r="BE7" i="52"/>
  <c r="BC7" i="52"/>
  <c r="BA7" i="52"/>
  <c r="BG7" i="52" s="1"/>
  <c r="AQ7" i="52"/>
  <c r="BF8" i="52"/>
  <c r="BB8" i="52"/>
  <c r="AR8" i="52"/>
  <c r="AP8" i="52"/>
  <c r="AT8" i="52" s="1"/>
  <c r="BE8" i="52"/>
  <c r="BC8" i="52"/>
  <c r="BA8" i="52"/>
  <c r="AQ8" i="52"/>
  <c r="BF9" i="52"/>
  <c r="BB9" i="52"/>
  <c r="AR9" i="52"/>
  <c r="AP9" i="52"/>
  <c r="AT9" i="52" s="1"/>
  <c r="BE9" i="52"/>
  <c r="BC9" i="52"/>
  <c r="BA9" i="52"/>
  <c r="BG9" i="52" s="1"/>
  <c r="AQ9" i="52"/>
  <c r="BF10" i="52"/>
  <c r="BB10" i="52"/>
  <c r="AR10" i="52"/>
  <c r="AP10" i="52"/>
  <c r="AT10" i="52" s="1"/>
  <c r="BE10" i="52"/>
  <c r="BC10" i="52"/>
  <c r="BA10" i="52"/>
  <c r="AQ10" i="52"/>
  <c r="BF11" i="52"/>
  <c r="BB11" i="52"/>
  <c r="AR11" i="52"/>
  <c r="AP11" i="52"/>
  <c r="AT11" i="52" s="1"/>
  <c r="BE11" i="52"/>
  <c r="BC11" i="52"/>
  <c r="BA11" i="52"/>
  <c r="BG11" i="52" s="1"/>
  <c r="AQ11" i="52"/>
  <c r="BF12" i="52"/>
  <c r="BB12" i="52"/>
  <c r="AR12" i="52"/>
  <c r="AP12" i="52"/>
  <c r="AT12" i="52" s="1"/>
  <c r="BE12" i="52"/>
  <c r="BC12" i="52"/>
  <c r="BA12" i="52"/>
  <c r="AQ12" i="52"/>
  <c r="BF13" i="52"/>
  <c r="BB13" i="52"/>
  <c r="AR13" i="52"/>
  <c r="AP13" i="52"/>
  <c r="AT13" i="52" s="1"/>
  <c r="BE13" i="52"/>
  <c r="BC13" i="52"/>
  <c r="BA13" i="52"/>
  <c r="BG13" i="52" s="1"/>
  <c r="AQ13" i="52"/>
  <c r="BF14" i="52"/>
  <c r="BB14" i="52"/>
  <c r="AR14" i="52"/>
  <c r="AP14" i="52"/>
  <c r="AT14" i="52" s="1"/>
  <c r="BE14" i="52"/>
  <c r="BC14" i="52"/>
  <c r="BA14" i="52"/>
  <c r="AQ14" i="52"/>
  <c r="BF16" i="52"/>
  <c r="BB16" i="52"/>
  <c r="AR16" i="52"/>
  <c r="AP16" i="52"/>
  <c r="AT16" i="52" s="1"/>
  <c r="BE16" i="52"/>
  <c r="BC16" i="52"/>
  <c r="BA16" i="52"/>
  <c r="BG16" i="52" s="1"/>
  <c r="AQ16" i="52"/>
  <c r="BF18" i="52"/>
  <c r="BB18" i="52"/>
  <c r="AR18" i="52"/>
  <c r="AP18" i="52"/>
  <c r="AT18" i="52" s="1"/>
  <c r="BE18" i="52"/>
  <c r="BC18" i="52"/>
  <c r="BA18" i="52"/>
  <c r="AQ18" i="52"/>
  <c r="BF20" i="52"/>
  <c r="BB20" i="52"/>
  <c r="AR20" i="52"/>
  <c r="AP20" i="52"/>
  <c r="AT20" i="52" s="1"/>
  <c r="BE20" i="52"/>
  <c r="BC20" i="52"/>
  <c r="BA20" i="52"/>
  <c r="BG20" i="52" s="1"/>
  <c r="AQ20" i="52"/>
  <c r="BF22" i="52"/>
  <c r="BB22" i="52"/>
  <c r="AR22" i="52"/>
  <c r="AP22" i="52"/>
  <c r="AT22" i="52" s="1"/>
  <c r="BE22" i="52"/>
  <c r="BC22" i="52"/>
  <c r="BA22" i="52"/>
  <c r="AQ22" i="52"/>
  <c r="BF15" i="52"/>
  <c r="BB15" i="52"/>
  <c r="AR15" i="52"/>
  <c r="AP15" i="52"/>
  <c r="AT15" i="52" s="1"/>
  <c r="BE15" i="52"/>
  <c r="BC15" i="52"/>
  <c r="BA15" i="52"/>
  <c r="BG15" i="52" s="1"/>
  <c r="AQ15" i="52"/>
  <c r="BF17" i="52"/>
  <c r="BB17" i="52"/>
  <c r="AR17" i="52"/>
  <c r="AP17" i="52"/>
  <c r="AT17" i="52" s="1"/>
  <c r="BE17" i="52"/>
  <c r="BC17" i="52"/>
  <c r="BA17" i="52"/>
  <c r="AQ17" i="52"/>
  <c r="BF19" i="52"/>
  <c r="BB19" i="52"/>
  <c r="AR19" i="52"/>
  <c r="AP19" i="52"/>
  <c r="AT19" i="52" s="1"/>
  <c r="BE19" i="52"/>
  <c r="BC19" i="52"/>
  <c r="BA19" i="52"/>
  <c r="BG19" i="52" s="1"/>
  <c r="AQ19" i="52"/>
  <c r="BF21" i="52"/>
  <c r="BB21" i="52"/>
  <c r="AR21" i="52"/>
  <c r="AP21" i="52"/>
  <c r="AT21" i="52" s="1"/>
  <c r="BE21" i="52"/>
  <c r="BC21" i="52"/>
  <c r="BA21" i="52"/>
  <c r="AQ21" i="52"/>
  <c r="BF23" i="52"/>
  <c r="BB23" i="52"/>
  <c r="AR23" i="52"/>
  <c r="AP23" i="52"/>
  <c r="AT23" i="52" s="1"/>
  <c r="BE23" i="52"/>
  <c r="BC23" i="52"/>
  <c r="BA23" i="52"/>
  <c r="BG23" i="52" s="1"/>
  <c r="AQ23" i="52"/>
  <c r="BE24" i="52"/>
  <c r="BC24" i="52"/>
  <c r="BA24" i="52"/>
  <c r="BF24" i="52"/>
  <c r="BB24" i="52"/>
  <c r="AR24" i="52"/>
  <c r="AP24" i="52"/>
  <c r="AQ24" i="52"/>
  <c r="AT24" i="52" s="1"/>
  <c r="BE25" i="52"/>
  <c r="BC25" i="52"/>
  <c r="BA25" i="52"/>
  <c r="AQ25" i="52"/>
  <c r="BF25" i="52"/>
  <c r="BB25" i="52"/>
  <c r="AR25" i="52"/>
  <c r="AP25" i="52"/>
  <c r="AT25" i="52" s="1"/>
  <c r="BE27" i="52"/>
  <c r="BC27" i="52"/>
  <c r="BA27" i="52"/>
  <c r="AQ27" i="52"/>
  <c r="BF27" i="52"/>
  <c r="BB27" i="52"/>
  <c r="AR27" i="52"/>
  <c r="AP27" i="52"/>
  <c r="AT27" i="52" s="1"/>
  <c r="BE26" i="52"/>
  <c r="BC26" i="52"/>
  <c r="BA26" i="52"/>
  <c r="AQ26" i="52"/>
  <c r="BF26" i="52"/>
  <c r="BB26" i="52"/>
  <c r="AR26" i="52"/>
  <c r="AP26" i="52"/>
  <c r="AT26" i="52" s="1"/>
  <c r="BE28" i="52"/>
  <c r="BC28" i="52"/>
  <c r="BA28" i="52"/>
  <c r="AQ28" i="52"/>
  <c r="BF28" i="52"/>
  <c r="BB28" i="52"/>
  <c r="AR28" i="52"/>
  <c r="AP28" i="52"/>
  <c r="AT28" i="52" s="1"/>
  <c r="BF29" i="52"/>
  <c r="BB29" i="52"/>
  <c r="AR29" i="52"/>
  <c r="AP29" i="52"/>
  <c r="AT29" i="52" s="1"/>
  <c r="BE29" i="52"/>
  <c r="BC29" i="52"/>
  <c r="BA29" i="52"/>
  <c r="BG29" i="52" s="1"/>
  <c r="AQ29" i="52"/>
  <c r="BF31" i="52"/>
  <c r="BB31" i="52"/>
  <c r="AR31" i="52"/>
  <c r="AP31" i="52"/>
  <c r="AT31" i="52" s="1"/>
  <c r="BE31" i="52"/>
  <c r="BC31" i="52"/>
  <c r="BA31" i="52"/>
  <c r="AQ31" i="52"/>
  <c r="BF33" i="52"/>
  <c r="BB33" i="52"/>
  <c r="AR33" i="52"/>
  <c r="AP33" i="52"/>
  <c r="AT33" i="52" s="1"/>
  <c r="BE33" i="52"/>
  <c r="BC33" i="52"/>
  <c r="BA33" i="52"/>
  <c r="BG33" i="52" s="1"/>
  <c r="AQ33" i="52"/>
  <c r="BF30" i="52"/>
  <c r="BB30" i="52"/>
  <c r="AR30" i="52"/>
  <c r="AP30" i="52"/>
  <c r="AT30" i="52" s="1"/>
  <c r="BE30" i="52"/>
  <c r="BC30" i="52"/>
  <c r="BA30" i="52"/>
  <c r="AQ30" i="52"/>
  <c r="BF32" i="52"/>
  <c r="BB32" i="52"/>
  <c r="AR32" i="52"/>
  <c r="AP32" i="52"/>
  <c r="AT32" i="52" s="1"/>
  <c r="BE32" i="52"/>
  <c r="BC32" i="52"/>
  <c r="BA32" i="52"/>
  <c r="BG32" i="52" s="1"/>
  <c r="AQ32" i="52"/>
  <c r="BE10" i="1"/>
  <c r="BC10" i="1"/>
  <c r="BA10" i="1"/>
  <c r="AQ10" i="1"/>
  <c r="BF10" i="1"/>
  <c r="BB10" i="1"/>
  <c r="AR10" i="1"/>
  <c r="AP10" i="1"/>
  <c r="AT10" i="1" s="1"/>
  <c r="BE12" i="1"/>
  <c r="BC12" i="1"/>
  <c r="BA12" i="1"/>
  <c r="AQ12" i="1"/>
  <c r="BF12" i="1"/>
  <c r="BB12" i="1"/>
  <c r="AR12" i="1"/>
  <c r="AP12" i="1"/>
  <c r="AT12" i="1" s="1"/>
  <c r="BE9" i="1"/>
  <c r="BC9" i="1"/>
  <c r="BA9" i="1"/>
  <c r="AQ9" i="1"/>
  <c r="BF9" i="1"/>
  <c r="BB9" i="1"/>
  <c r="AR9" i="1"/>
  <c r="AP9" i="1"/>
  <c r="AT9" i="1" s="1"/>
  <c r="BE11" i="1"/>
  <c r="BC11" i="1"/>
  <c r="BA11" i="1"/>
  <c r="AQ11" i="1"/>
  <c r="BF11" i="1"/>
  <c r="BB11" i="1"/>
  <c r="AR11" i="1"/>
  <c r="AP11" i="1"/>
  <c r="AT11" i="1" s="1"/>
  <c r="BE13" i="1"/>
  <c r="BC13" i="1"/>
  <c r="BA13" i="1"/>
  <c r="AQ13" i="1"/>
  <c r="BF13" i="1"/>
  <c r="BB13" i="1"/>
  <c r="AR13" i="1"/>
  <c r="AP13" i="1"/>
  <c r="AT13" i="1" s="1"/>
  <c r="BF14" i="1"/>
  <c r="BB14" i="1"/>
  <c r="AR14" i="1"/>
  <c r="AP14" i="1"/>
  <c r="AT14" i="1" s="1"/>
  <c r="BE14" i="1"/>
  <c r="BC14" i="1"/>
  <c r="BA14" i="1"/>
  <c r="AQ14" i="1"/>
  <c r="BF16" i="1"/>
  <c r="BB16" i="1"/>
  <c r="AR16" i="1"/>
  <c r="AP16" i="1"/>
  <c r="AT16" i="1" s="1"/>
  <c r="BE16" i="1"/>
  <c r="BC16" i="1"/>
  <c r="BA16" i="1"/>
  <c r="BG16" i="1" s="1"/>
  <c r="AQ16" i="1"/>
  <c r="BF18" i="1"/>
  <c r="BB18" i="1"/>
  <c r="AR18" i="1"/>
  <c r="AP18" i="1"/>
  <c r="AT18" i="1" s="1"/>
  <c r="BE18" i="1"/>
  <c r="BC18" i="1"/>
  <c r="BA18" i="1"/>
  <c r="AQ18" i="1"/>
  <c r="BF20" i="1"/>
  <c r="BB20" i="1"/>
  <c r="AR20" i="1"/>
  <c r="AP20" i="1"/>
  <c r="AT20" i="1" s="1"/>
  <c r="BE20" i="1"/>
  <c r="BC20" i="1"/>
  <c r="BA20" i="1"/>
  <c r="BG20" i="1" s="1"/>
  <c r="AQ20" i="1"/>
  <c r="BF22" i="1"/>
  <c r="BB22" i="1"/>
  <c r="AR22" i="1"/>
  <c r="AP22" i="1"/>
  <c r="AT22" i="1" s="1"/>
  <c r="BE22" i="1"/>
  <c r="BC22" i="1"/>
  <c r="BA22" i="1"/>
  <c r="AQ22" i="1"/>
  <c r="BF15" i="1"/>
  <c r="BB15" i="1"/>
  <c r="AR15" i="1"/>
  <c r="AP15" i="1"/>
  <c r="AT15" i="1" s="1"/>
  <c r="BE15" i="1"/>
  <c r="BC15" i="1"/>
  <c r="BA15" i="1"/>
  <c r="AQ15" i="1"/>
  <c r="BF17" i="1"/>
  <c r="BB17" i="1"/>
  <c r="AR17" i="1"/>
  <c r="AP17" i="1"/>
  <c r="AT17" i="1" s="1"/>
  <c r="BE17" i="1"/>
  <c r="BC17" i="1"/>
  <c r="BA17" i="1"/>
  <c r="BG17" i="1" s="1"/>
  <c r="AQ17" i="1"/>
  <c r="BF19" i="1"/>
  <c r="BB19" i="1"/>
  <c r="AR19" i="1"/>
  <c r="AP19" i="1"/>
  <c r="AT19" i="1" s="1"/>
  <c r="BE19" i="1"/>
  <c r="BC19" i="1"/>
  <c r="BA19" i="1"/>
  <c r="AQ19" i="1"/>
  <c r="BF21" i="1"/>
  <c r="BB21" i="1"/>
  <c r="AR21" i="1"/>
  <c r="AP21" i="1"/>
  <c r="AT21" i="1" s="1"/>
  <c r="BE21" i="1"/>
  <c r="BC21" i="1"/>
  <c r="BA21" i="1"/>
  <c r="BG21" i="1" s="1"/>
  <c r="AQ21" i="1"/>
  <c r="BF23" i="1"/>
  <c r="BB23" i="1"/>
  <c r="AR23" i="1"/>
  <c r="AP23" i="1"/>
  <c r="AT23" i="1" s="1"/>
  <c r="BE23" i="1"/>
  <c r="BC23" i="1"/>
  <c r="BA23" i="1"/>
  <c r="AQ23" i="1"/>
  <c r="BF25" i="1"/>
  <c r="BB25" i="1"/>
  <c r="AR25" i="1"/>
  <c r="AP25" i="1"/>
  <c r="AT25" i="1" s="1"/>
  <c r="BE25" i="1"/>
  <c r="BC25" i="1"/>
  <c r="BA25" i="1"/>
  <c r="AQ25" i="1"/>
  <c r="BF27" i="1"/>
  <c r="BB27" i="1"/>
  <c r="AR27" i="1"/>
  <c r="AP27" i="1"/>
  <c r="AT27" i="1" s="1"/>
  <c r="BE27" i="1"/>
  <c r="BC27" i="1"/>
  <c r="BA27" i="1"/>
  <c r="BG27" i="1" s="1"/>
  <c r="AQ27" i="1"/>
  <c r="BF24" i="1"/>
  <c r="BB24" i="1"/>
  <c r="AR24" i="1"/>
  <c r="AP24" i="1"/>
  <c r="AT24" i="1" s="1"/>
  <c r="BE24" i="1"/>
  <c r="BC24" i="1"/>
  <c r="BA24" i="1"/>
  <c r="AQ24" i="1"/>
  <c r="BF26" i="1"/>
  <c r="BB26" i="1"/>
  <c r="AR26" i="1"/>
  <c r="AP26" i="1"/>
  <c r="AT26" i="1" s="1"/>
  <c r="BE26" i="1"/>
  <c r="BC26" i="1"/>
  <c r="BA26" i="1"/>
  <c r="BG26" i="1" s="1"/>
  <c r="AQ26" i="1"/>
  <c r="BF28" i="1"/>
  <c r="BB28" i="1"/>
  <c r="AR28" i="1"/>
  <c r="AP28" i="1"/>
  <c r="AT28" i="1" s="1"/>
  <c r="BE28" i="1"/>
  <c r="BC28" i="1"/>
  <c r="BA28" i="1"/>
  <c r="AQ28" i="1"/>
  <c r="BF29" i="1"/>
  <c r="BB29" i="1"/>
  <c r="AR29" i="1"/>
  <c r="AP29" i="1"/>
  <c r="AT29" i="1" s="1"/>
  <c r="BE29" i="1"/>
  <c r="BC29" i="1"/>
  <c r="BA29" i="1"/>
  <c r="AQ29" i="1"/>
  <c r="BF31" i="1"/>
  <c r="BB31" i="1"/>
  <c r="AR31" i="1"/>
  <c r="AP31" i="1"/>
  <c r="AT31" i="1" s="1"/>
  <c r="BE31" i="1"/>
  <c r="BC31" i="1"/>
  <c r="BA31" i="1"/>
  <c r="BG31" i="1" s="1"/>
  <c r="AQ31" i="1"/>
  <c r="BF33" i="1"/>
  <c r="BB33" i="1"/>
  <c r="AR33" i="1"/>
  <c r="AP33" i="1"/>
  <c r="AT33" i="1" s="1"/>
  <c r="BE33" i="1"/>
  <c r="BC33" i="1"/>
  <c r="BA33" i="1"/>
  <c r="AQ33" i="1"/>
  <c r="BF30" i="1"/>
  <c r="BB30" i="1"/>
  <c r="AR30" i="1"/>
  <c r="AP30" i="1"/>
  <c r="AT30" i="1" s="1"/>
  <c r="BE30" i="1"/>
  <c r="BC30" i="1"/>
  <c r="BA30" i="1"/>
  <c r="BG30" i="1" s="1"/>
  <c r="AQ30" i="1"/>
  <c r="BF32" i="1"/>
  <c r="BB32" i="1"/>
  <c r="AR32" i="1"/>
  <c r="AP32" i="1"/>
  <c r="AT32" i="1" s="1"/>
  <c r="BE32" i="1"/>
  <c r="BC32" i="1"/>
  <c r="BA32" i="1"/>
  <c r="AQ32" i="1"/>
  <c r="BF7" i="56"/>
  <c r="BB7" i="56"/>
  <c r="AR7" i="56"/>
  <c r="AP7" i="56"/>
  <c r="AT7" i="56" s="1"/>
  <c r="BE7" i="56"/>
  <c r="BC7" i="56"/>
  <c r="BA7" i="56"/>
  <c r="BG7" i="56" s="1"/>
  <c r="AQ7" i="56"/>
  <c r="BF9" i="56"/>
  <c r="BB9" i="56"/>
  <c r="AR9" i="56"/>
  <c r="AP9" i="56"/>
  <c r="AT9" i="56" s="1"/>
  <c r="BE9" i="56"/>
  <c r="BC9" i="56"/>
  <c r="BA9" i="56"/>
  <c r="AQ9" i="56"/>
  <c r="BF11" i="56"/>
  <c r="BB11" i="56"/>
  <c r="AR11" i="56"/>
  <c r="AP11" i="56"/>
  <c r="AT11" i="56" s="1"/>
  <c r="BE11" i="56"/>
  <c r="BC11" i="56"/>
  <c r="BA11" i="56"/>
  <c r="BG11" i="56" s="1"/>
  <c r="AQ11" i="56"/>
  <c r="BF13" i="56"/>
  <c r="BB13" i="56"/>
  <c r="AR13" i="56"/>
  <c r="AP13" i="56"/>
  <c r="AT13" i="56" s="1"/>
  <c r="BE13" i="56"/>
  <c r="BC13" i="56"/>
  <c r="BA13" i="56"/>
  <c r="AQ13" i="56"/>
  <c r="BF6" i="56"/>
  <c r="BB6" i="56"/>
  <c r="AR6" i="56"/>
  <c r="AP6" i="56"/>
  <c r="AT6" i="56" s="1"/>
  <c r="BE6" i="56"/>
  <c r="BC6" i="56"/>
  <c r="BA6" i="56"/>
  <c r="AQ6" i="56"/>
  <c r="BF8" i="56"/>
  <c r="BB8" i="56"/>
  <c r="AR8" i="56"/>
  <c r="AP8" i="56"/>
  <c r="AT8" i="56" s="1"/>
  <c r="BE8" i="56"/>
  <c r="BC8" i="56"/>
  <c r="BA8" i="56"/>
  <c r="BG8" i="56" s="1"/>
  <c r="AQ8" i="56"/>
  <c r="BF10" i="56"/>
  <c r="BB10" i="56"/>
  <c r="AR10" i="56"/>
  <c r="AP10" i="56"/>
  <c r="AT10" i="56" s="1"/>
  <c r="BE10" i="56"/>
  <c r="BC10" i="56"/>
  <c r="BA10" i="56"/>
  <c r="AQ10" i="56"/>
  <c r="BF12" i="56"/>
  <c r="BB12" i="56"/>
  <c r="AR12" i="56"/>
  <c r="AP12" i="56"/>
  <c r="AT12" i="56" s="1"/>
  <c r="BE12" i="56"/>
  <c r="BC12" i="56"/>
  <c r="BA12" i="56"/>
  <c r="BG12" i="56" s="1"/>
  <c r="AQ12" i="56"/>
  <c r="BF14" i="56"/>
  <c r="BB14" i="56"/>
  <c r="AR14" i="56"/>
  <c r="AP14" i="56"/>
  <c r="AT14" i="56" s="1"/>
  <c r="BE14" i="56"/>
  <c r="BC14" i="56"/>
  <c r="BA14" i="56"/>
  <c r="AQ14" i="56"/>
  <c r="BF15" i="56"/>
  <c r="BB15" i="56"/>
  <c r="AR15" i="56"/>
  <c r="AP15" i="56"/>
  <c r="AT15" i="56" s="1"/>
  <c r="BE15" i="56"/>
  <c r="BC15" i="56"/>
  <c r="BA15" i="56"/>
  <c r="BG15" i="56" s="1"/>
  <c r="AQ15" i="56"/>
  <c r="BF17" i="56"/>
  <c r="BB17" i="56"/>
  <c r="AR17" i="56"/>
  <c r="AP17" i="56"/>
  <c r="AT17" i="56" s="1"/>
  <c r="BE17" i="56"/>
  <c r="BC17" i="56"/>
  <c r="BA17" i="56"/>
  <c r="AQ17" i="56"/>
  <c r="BF19" i="56"/>
  <c r="BB19" i="56"/>
  <c r="AR19" i="56"/>
  <c r="AP19" i="56"/>
  <c r="AT19" i="56" s="1"/>
  <c r="BE19" i="56"/>
  <c r="BC19" i="56"/>
  <c r="BA19" i="56"/>
  <c r="BG19" i="56" s="1"/>
  <c r="AQ19" i="56"/>
  <c r="BF21" i="56"/>
  <c r="BB21" i="56"/>
  <c r="AR21" i="56"/>
  <c r="AP21" i="56"/>
  <c r="AT21" i="56" s="1"/>
  <c r="BE21" i="56"/>
  <c r="BC21" i="56"/>
  <c r="BA21" i="56"/>
  <c r="AQ21" i="56"/>
  <c r="BF23" i="56"/>
  <c r="BB23" i="56"/>
  <c r="AR23" i="56"/>
  <c r="AP23" i="56"/>
  <c r="AT23" i="56" s="1"/>
  <c r="BE23" i="56"/>
  <c r="BC23" i="56"/>
  <c r="BA23" i="56"/>
  <c r="BG23" i="56" s="1"/>
  <c r="AQ23" i="56"/>
  <c r="BF16" i="56"/>
  <c r="BB16" i="56"/>
  <c r="AR16" i="56"/>
  <c r="AP16" i="56"/>
  <c r="AT16" i="56" s="1"/>
  <c r="BE16" i="56"/>
  <c r="BC16" i="56"/>
  <c r="BA16" i="56"/>
  <c r="AQ16" i="56"/>
  <c r="BF18" i="56"/>
  <c r="BB18" i="56"/>
  <c r="AR18" i="56"/>
  <c r="AP18" i="56"/>
  <c r="AT18" i="56" s="1"/>
  <c r="BE18" i="56"/>
  <c r="BC18" i="56"/>
  <c r="BA18" i="56"/>
  <c r="BG18" i="56" s="1"/>
  <c r="AQ18" i="56"/>
  <c r="BF20" i="56"/>
  <c r="BB20" i="56"/>
  <c r="AR20" i="56"/>
  <c r="AP20" i="56"/>
  <c r="AT20" i="56" s="1"/>
  <c r="BE20" i="56"/>
  <c r="BC20" i="56"/>
  <c r="BA20" i="56"/>
  <c r="AQ20" i="56"/>
  <c r="BF22" i="56"/>
  <c r="BB22" i="56"/>
  <c r="AR22" i="56"/>
  <c r="AP22" i="56"/>
  <c r="AT22" i="56" s="1"/>
  <c r="BE22" i="56"/>
  <c r="BC22" i="56"/>
  <c r="BA22" i="56"/>
  <c r="BG22" i="56" s="1"/>
  <c r="AQ22" i="56"/>
  <c r="BF24" i="56"/>
  <c r="BB24" i="56"/>
  <c r="AR24" i="56"/>
  <c r="AP24" i="56"/>
  <c r="AT24" i="56" s="1"/>
  <c r="BE24" i="56"/>
  <c r="BC24" i="56"/>
  <c r="BA24" i="56"/>
  <c r="AQ24" i="56"/>
  <c r="BE25" i="56"/>
  <c r="BC25" i="56"/>
  <c r="BA25" i="56"/>
  <c r="AQ25" i="56"/>
  <c r="BF25" i="56"/>
  <c r="BB25" i="56"/>
  <c r="AR25" i="56"/>
  <c r="AP25" i="56"/>
  <c r="AT25" i="56" s="1"/>
  <c r="BE27" i="56"/>
  <c r="BC27" i="56"/>
  <c r="BA27" i="56"/>
  <c r="AQ27" i="56"/>
  <c r="BF27" i="56"/>
  <c r="BB27" i="56"/>
  <c r="AR27" i="56"/>
  <c r="AP27" i="56"/>
  <c r="AT27" i="56" s="1"/>
  <c r="BF29" i="56"/>
  <c r="BB29" i="56"/>
  <c r="AR29" i="56"/>
  <c r="AP29" i="56"/>
  <c r="BA29" i="56"/>
  <c r="BE29" i="56"/>
  <c r="BC29" i="56"/>
  <c r="AQ29" i="56"/>
  <c r="BE26" i="56"/>
  <c r="BC26" i="56"/>
  <c r="BA26" i="56"/>
  <c r="AQ26" i="56"/>
  <c r="BF26" i="56"/>
  <c r="BB26" i="56"/>
  <c r="AR26" i="56"/>
  <c r="AP26" i="56"/>
  <c r="AT26" i="56" s="1"/>
  <c r="BE28" i="56"/>
  <c r="BC28" i="56"/>
  <c r="BA28" i="56"/>
  <c r="AQ28" i="56"/>
  <c r="BF28" i="56"/>
  <c r="BB28" i="56"/>
  <c r="AR28" i="56"/>
  <c r="AP28" i="56"/>
  <c r="AT28" i="56" s="1"/>
  <c r="BF31" i="56"/>
  <c r="BB31" i="56"/>
  <c r="AR31" i="56"/>
  <c r="AP31" i="56"/>
  <c r="AT31" i="56" s="1"/>
  <c r="BE31" i="56"/>
  <c r="BC31" i="56"/>
  <c r="BA31" i="56"/>
  <c r="BG31" i="56" s="1"/>
  <c r="AQ31" i="56"/>
  <c r="BF33" i="56"/>
  <c r="BB33" i="56"/>
  <c r="AR33" i="56"/>
  <c r="AP33" i="56"/>
  <c r="AT33" i="56" s="1"/>
  <c r="BE33" i="56"/>
  <c r="BC33" i="56"/>
  <c r="BA33" i="56"/>
  <c r="AQ33" i="56"/>
  <c r="AT29" i="56"/>
  <c r="O30" i="56"/>
  <c r="BF30" i="56"/>
  <c r="BB30" i="56"/>
  <c r="AR30" i="56"/>
  <c r="AP30" i="56"/>
  <c r="BE30" i="56"/>
  <c r="BC30" i="56"/>
  <c r="BA30" i="56"/>
  <c r="AQ30" i="56"/>
  <c r="BF32" i="56"/>
  <c r="BB32" i="56"/>
  <c r="AR32" i="56"/>
  <c r="AP32" i="56"/>
  <c r="AT32" i="56" s="1"/>
  <c r="BE32" i="56"/>
  <c r="BC32" i="56"/>
  <c r="BA32" i="56"/>
  <c r="BG32" i="56" s="1"/>
  <c r="AQ32" i="56"/>
  <c r="BF7" i="57"/>
  <c r="BB7" i="57"/>
  <c r="AR7" i="57"/>
  <c r="AP7" i="57"/>
  <c r="AT7" i="57" s="1"/>
  <c r="BE7" i="57"/>
  <c r="BC7" i="57"/>
  <c r="BA7" i="57"/>
  <c r="BG7" i="57" s="1"/>
  <c r="AQ7" i="57"/>
  <c r="BF9" i="57"/>
  <c r="BB9" i="57"/>
  <c r="AR9" i="57"/>
  <c r="AP9" i="57"/>
  <c r="AT9" i="57" s="1"/>
  <c r="BE9" i="57"/>
  <c r="BC9" i="57"/>
  <c r="BA9" i="57"/>
  <c r="AQ9" i="57"/>
  <c r="BF11" i="57"/>
  <c r="BB11" i="57"/>
  <c r="AR11" i="57"/>
  <c r="AP11" i="57"/>
  <c r="AT11" i="57" s="1"/>
  <c r="BE11" i="57"/>
  <c r="BC11" i="57"/>
  <c r="BA11" i="57"/>
  <c r="BG11" i="57" s="1"/>
  <c r="AQ11" i="57"/>
  <c r="BF13" i="57"/>
  <c r="BB13" i="57"/>
  <c r="BE13" i="57"/>
  <c r="BC13" i="57"/>
  <c r="BA13" i="57"/>
  <c r="AR13" i="57"/>
  <c r="AP13" i="57"/>
  <c r="AQ13" i="57"/>
  <c r="AT13" i="57" s="1"/>
  <c r="BF6" i="57"/>
  <c r="BB6" i="57"/>
  <c r="AR6" i="57"/>
  <c r="AP6" i="57"/>
  <c r="AT6" i="57" s="1"/>
  <c r="BE6" i="57"/>
  <c r="BC6" i="57"/>
  <c r="BA6" i="57"/>
  <c r="BG6" i="57" s="1"/>
  <c r="AQ6" i="57"/>
  <c r="BF8" i="57"/>
  <c r="BB8" i="57"/>
  <c r="AR8" i="57"/>
  <c r="AP8" i="57"/>
  <c r="AT8" i="57" s="1"/>
  <c r="BE8" i="57"/>
  <c r="BC8" i="57"/>
  <c r="BA8" i="57"/>
  <c r="AQ8" i="57"/>
  <c r="BF10" i="57"/>
  <c r="BB10" i="57"/>
  <c r="AR10" i="57"/>
  <c r="AP10" i="57"/>
  <c r="AT10" i="57" s="1"/>
  <c r="BE10" i="57"/>
  <c r="BC10" i="57"/>
  <c r="BA10" i="57"/>
  <c r="BG10" i="57" s="1"/>
  <c r="AQ10" i="57"/>
  <c r="BF12" i="57"/>
  <c r="BB12" i="57"/>
  <c r="AR12" i="57"/>
  <c r="AP12" i="57"/>
  <c r="AT12" i="57" s="1"/>
  <c r="BE12" i="57"/>
  <c r="BC12" i="57"/>
  <c r="BA12" i="57"/>
  <c r="AQ12" i="57"/>
  <c r="BF15" i="57"/>
  <c r="BB15" i="57"/>
  <c r="AR15" i="57"/>
  <c r="AP15" i="57"/>
  <c r="AT15" i="57" s="1"/>
  <c r="BE15" i="57"/>
  <c r="BC15" i="57"/>
  <c r="BA15" i="57"/>
  <c r="AQ15" i="57"/>
  <c r="BF17" i="57"/>
  <c r="BB17" i="57"/>
  <c r="AR17" i="57"/>
  <c r="AP17" i="57"/>
  <c r="AT17" i="57" s="1"/>
  <c r="BE17" i="57"/>
  <c r="BC17" i="57"/>
  <c r="BA17" i="57"/>
  <c r="BG17" i="57" s="1"/>
  <c r="AQ17" i="57"/>
  <c r="BF18" i="57"/>
  <c r="BB18" i="57"/>
  <c r="AR18" i="57"/>
  <c r="AP18" i="57"/>
  <c r="AT18" i="57" s="1"/>
  <c r="BE18" i="57"/>
  <c r="BC18" i="57"/>
  <c r="BA18" i="57"/>
  <c r="AQ18" i="57"/>
  <c r="BF19" i="57"/>
  <c r="BB19" i="57"/>
  <c r="AR19" i="57"/>
  <c r="AP19" i="57"/>
  <c r="AT19" i="57" s="1"/>
  <c r="BE19" i="57"/>
  <c r="BC19" i="57"/>
  <c r="BA19" i="57"/>
  <c r="BG19" i="57" s="1"/>
  <c r="AQ19" i="57"/>
  <c r="BF20" i="57"/>
  <c r="BB20" i="57"/>
  <c r="AR20" i="57"/>
  <c r="AP20" i="57"/>
  <c r="AT20" i="57" s="1"/>
  <c r="BE20" i="57"/>
  <c r="BC20" i="57"/>
  <c r="BA20" i="57"/>
  <c r="AQ20" i="57"/>
  <c r="BF21" i="57"/>
  <c r="BB21" i="57"/>
  <c r="AR21" i="57"/>
  <c r="AP21" i="57"/>
  <c r="AT21" i="57" s="1"/>
  <c r="BE21" i="57"/>
  <c r="BC21" i="57"/>
  <c r="BA21" i="57"/>
  <c r="BG21" i="57" s="1"/>
  <c r="AQ21" i="57"/>
  <c r="BF22" i="57"/>
  <c r="BB22" i="57"/>
  <c r="AR22" i="57"/>
  <c r="AP22" i="57"/>
  <c r="AT22" i="57" s="1"/>
  <c r="BE22" i="57"/>
  <c r="BC22" i="57"/>
  <c r="BA22" i="57"/>
  <c r="AQ22" i="57"/>
  <c r="BF23" i="57"/>
  <c r="BB23" i="57"/>
  <c r="AR23" i="57"/>
  <c r="AP23" i="57"/>
  <c r="AT23" i="57" s="1"/>
  <c r="BE23" i="57"/>
  <c r="BC23" i="57"/>
  <c r="BA23" i="57"/>
  <c r="BG23" i="57" s="1"/>
  <c r="AQ23" i="57"/>
  <c r="BF14" i="57"/>
  <c r="BB14" i="57"/>
  <c r="AR14" i="57"/>
  <c r="AP14" i="57"/>
  <c r="AT14" i="57" s="1"/>
  <c r="BE14" i="57"/>
  <c r="BC14" i="57"/>
  <c r="BA14" i="57"/>
  <c r="AQ14" i="57"/>
  <c r="BF16" i="57"/>
  <c r="BB16" i="57"/>
  <c r="AR16" i="57"/>
  <c r="AP16" i="57"/>
  <c r="AT16" i="57" s="1"/>
  <c r="BE16" i="57"/>
  <c r="BC16" i="57"/>
  <c r="BA16" i="57"/>
  <c r="BG16" i="57" s="1"/>
  <c r="AQ16" i="57"/>
  <c r="BF25" i="57"/>
  <c r="BB25" i="57"/>
  <c r="AR25" i="57"/>
  <c r="AP25" i="57"/>
  <c r="AT25" i="57" s="1"/>
  <c r="BE25" i="57"/>
  <c r="BC25" i="57"/>
  <c r="BA25" i="57"/>
  <c r="BG25" i="57" s="1"/>
  <c r="AQ25" i="57"/>
  <c r="BF27" i="57"/>
  <c r="BB27" i="57"/>
  <c r="AR27" i="57"/>
  <c r="AP27" i="57"/>
  <c r="AT27" i="57" s="1"/>
  <c r="BE27" i="57"/>
  <c r="BC27" i="57"/>
  <c r="BA27" i="57"/>
  <c r="AQ27" i="57"/>
  <c r="BF24" i="57"/>
  <c r="BB24" i="57"/>
  <c r="AR24" i="57"/>
  <c r="AP24" i="57"/>
  <c r="AT24" i="57" s="1"/>
  <c r="BE24" i="57"/>
  <c r="BC24" i="57"/>
  <c r="BA24" i="57"/>
  <c r="BG24" i="57" s="1"/>
  <c r="AQ24" i="57"/>
  <c r="BF26" i="57"/>
  <c r="BB26" i="57"/>
  <c r="AR26" i="57"/>
  <c r="AP26" i="57"/>
  <c r="AT26" i="57" s="1"/>
  <c r="BE26" i="57"/>
  <c r="BC26" i="57"/>
  <c r="BA26" i="57"/>
  <c r="AQ26" i="57"/>
  <c r="BF28" i="57"/>
  <c r="BB28" i="57"/>
  <c r="AR28" i="57"/>
  <c r="AP28" i="57"/>
  <c r="AT28" i="57" s="1"/>
  <c r="BE28" i="57"/>
  <c r="BC28" i="57"/>
  <c r="BA28" i="57"/>
  <c r="BG28" i="57" s="1"/>
  <c r="AQ28" i="57"/>
  <c r="BF29" i="57"/>
  <c r="BB29" i="57"/>
  <c r="AR29" i="57"/>
  <c r="AP29" i="57"/>
  <c r="AT29" i="57" s="1"/>
  <c r="BE29" i="57"/>
  <c r="BC29" i="57"/>
  <c r="BA29" i="57"/>
  <c r="BG29" i="57" s="1"/>
  <c r="AQ29" i="57"/>
  <c r="BF31" i="57"/>
  <c r="BB31" i="57"/>
  <c r="AR31" i="57"/>
  <c r="AP31" i="57"/>
  <c r="AT31" i="57" s="1"/>
  <c r="BE31" i="57"/>
  <c r="BC31" i="57"/>
  <c r="BA31" i="57"/>
  <c r="AQ31" i="57"/>
  <c r="BF33" i="57"/>
  <c r="BB33" i="57"/>
  <c r="AR33" i="57"/>
  <c r="AP33" i="57"/>
  <c r="AT33" i="57" s="1"/>
  <c r="BE33" i="57"/>
  <c r="BC33" i="57"/>
  <c r="BA33" i="57"/>
  <c r="BG33" i="57" s="1"/>
  <c r="AQ33" i="57"/>
  <c r="BF30" i="57"/>
  <c r="BB30" i="57"/>
  <c r="AR30" i="57"/>
  <c r="AP30" i="57"/>
  <c r="AT30" i="57" s="1"/>
  <c r="BE30" i="57"/>
  <c r="BC30" i="57"/>
  <c r="BA30" i="57"/>
  <c r="AQ30" i="57"/>
  <c r="BF32" i="57"/>
  <c r="BB32" i="57"/>
  <c r="AR32" i="57"/>
  <c r="AP32" i="57"/>
  <c r="AT32" i="57" s="1"/>
  <c r="BE32" i="57"/>
  <c r="BC32" i="57"/>
  <c r="BA32" i="57"/>
  <c r="BG32" i="57" s="1"/>
  <c r="AQ32" i="57"/>
  <c r="BG5" i="12"/>
  <c r="AG5" i="12"/>
  <c r="BJ5" i="12"/>
  <c r="BK5" i="12" s="1"/>
  <c r="BJ6" i="12"/>
  <c r="BK6" i="12" s="1"/>
  <c r="BG6" i="12"/>
  <c r="AG6" i="12"/>
  <c r="BJ9" i="12"/>
  <c r="BK9" i="12" s="1"/>
  <c r="AG9" i="12"/>
  <c r="BG9" i="12"/>
  <c r="BG7" i="12"/>
  <c r="AG7" i="12"/>
  <c r="BJ7" i="12"/>
  <c r="BK7" i="12" s="1"/>
  <c r="BJ8" i="12"/>
  <c r="BK8" i="12" s="1"/>
  <c r="BG8" i="12"/>
  <c r="AG8" i="12"/>
  <c r="BG12" i="12"/>
  <c r="AG12" i="12"/>
  <c r="BJ12" i="12"/>
  <c r="BK12" i="12" s="1"/>
  <c r="BJ13" i="12"/>
  <c r="BK13" i="12" s="1"/>
  <c r="BG13" i="12"/>
  <c r="AG13" i="12"/>
  <c r="BG16" i="12"/>
  <c r="AG16" i="12"/>
  <c r="BJ16" i="12"/>
  <c r="BK16" i="12" s="1"/>
  <c r="BJ17" i="12"/>
  <c r="BK17" i="12" s="1"/>
  <c r="BG17" i="12"/>
  <c r="AG17" i="12"/>
  <c r="BG20" i="12"/>
  <c r="AG20" i="12"/>
  <c r="BJ20" i="12"/>
  <c r="BK20" i="12" s="1"/>
  <c r="BG21" i="12"/>
  <c r="BJ21" i="12"/>
  <c r="BK21" i="12" s="1"/>
  <c r="AG21" i="12"/>
  <c r="Y6" i="12"/>
  <c r="Y8" i="12"/>
  <c r="BG10" i="12"/>
  <c r="AG10" i="12"/>
  <c r="BJ10" i="12"/>
  <c r="BK10" i="12" s="1"/>
  <c r="BJ11" i="12"/>
  <c r="BK11" i="12" s="1"/>
  <c r="BG11" i="12"/>
  <c r="AG11" i="12"/>
  <c r="BG14" i="12"/>
  <c r="AG14" i="12"/>
  <c r="BJ14" i="12"/>
  <c r="BK14" i="12" s="1"/>
  <c r="BJ15" i="12"/>
  <c r="BK15" i="12" s="1"/>
  <c r="BG15" i="12"/>
  <c r="AG15" i="12"/>
  <c r="BG18" i="12"/>
  <c r="AG18" i="12"/>
  <c r="BJ18" i="12"/>
  <c r="BK18" i="12" s="1"/>
  <c r="BJ19" i="12"/>
  <c r="BK19" i="12" s="1"/>
  <c r="BG19" i="12"/>
  <c r="AG19" i="12"/>
  <c r="BJ22" i="12"/>
  <c r="BK22" i="12" s="1"/>
  <c r="BG22" i="12"/>
  <c r="AG22" i="12"/>
  <c r="BG25" i="12"/>
  <c r="AG25" i="12"/>
  <c r="BJ25" i="12"/>
  <c r="BK25" i="12" s="1"/>
  <c r="BG26" i="12"/>
  <c r="BJ26" i="12"/>
  <c r="BK26" i="12" s="1"/>
  <c r="AG26" i="12"/>
  <c r="Y11" i="12"/>
  <c r="Y13" i="12"/>
  <c r="Y15" i="12"/>
  <c r="Y17" i="12"/>
  <c r="Y19" i="12"/>
  <c r="Y21" i="12"/>
  <c r="BG23" i="12"/>
  <c r="AG23" i="12"/>
  <c r="BJ23" i="12"/>
  <c r="BK23" i="12" s="1"/>
  <c r="BJ24" i="12"/>
  <c r="BK24" i="12" s="1"/>
  <c r="BG24" i="12"/>
  <c r="AG24" i="12"/>
  <c r="BG28" i="12"/>
  <c r="AG28" i="12"/>
  <c r="BJ28" i="12"/>
  <c r="BK28" i="12" s="1"/>
  <c r="BJ29" i="12"/>
  <c r="BK29" i="12" s="1"/>
  <c r="BG29" i="12"/>
  <c r="AG29" i="12"/>
  <c r="BJ31" i="12"/>
  <c r="BK31" i="12" s="1"/>
  <c r="BG31" i="12"/>
  <c r="AG31" i="12"/>
  <c r="BG32" i="12"/>
  <c r="AG32" i="12"/>
  <c r="BJ32" i="12"/>
  <c r="BK32" i="12" s="1"/>
  <c r="Y22" i="12"/>
  <c r="Y24" i="12"/>
  <c r="Y26" i="12"/>
  <c r="AC27" i="12"/>
  <c r="AE27" i="12" s="1"/>
  <c r="AF27" i="12" s="1"/>
  <c r="Y27" i="12"/>
  <c r="M28" i="12"/>
  <c r="BG30" i="12"/>
  <c r="AG30" i="12"/>
  <c r="BJ30" i="12"/>
  <c r="BK30" i="12" s="1"/>
  <c r="Y32" i="12"/>
  <c r="Y29" i="12"/>
  <c r="AH33" i="50"/>
  <c r="AH32" i="50"/>
  <c r="AH31" i="50"/>
  <c r="AH30" i="50"/>
  <c r="AH29" i="50"/>
  <c r="AH28" i="50"/>
  <c r="AH27" i="50"/>
  <c r="AH26" i="50"/>
  <c r="AH25" i="50"/>
  <c r="AH24" i="50"/>
  <c r="AH23" i="50"/>
  <c r="AH22" i="50"/>
  <c r="AH21" i="50"/>
  <c r="AH20" i="50"/>
  <c r="AH19" i="50"/>
  <c r="AH18" i="50"/>
  <c r="AH17" i="50"/>
  <c r="AH16" i="50"/>
  <c r="AH15" i="50"/>
  <c r="AH14" i="50"/>
  <c r="AH13" i="50"/>
  <c r="AH12" i="50"/>
  <c r="AH11" i="50"/>
  <c r="AH10" i="50"/>
  <c r="AH9" i="50"/>
  <c r="AH8" i="50"/>
  <c r="AH7" i="50"/>
  <c r="AH6" i="50"/>
  <c r="BO33" i="53" l="1"/>
  <c r="CV33" i="53" s="1"/>
  <c r="BG32" i="53"/>
  <c r="BO29" i="53"/>
  <c r="CV29" i="53" s="1"/>
  <c r="BG33" i="53"/>
  <c r="BO30" i="53"/>
  <c r="CV30" i="53" s="1"/>
  <c r="BG29" i="53"/>
  <c r="BG28" i="53"/>
  <c r="BO25" i="53"/>
  <c r="CV25" i="53" s="1"/>
  <c r="BO28" i="53"/>
  <c r="CV28" i="53" s="1"/>
  <c r="BO26" i="53"/>
  <c r="CV26" i="53" s="1"/>
  <c r="BG25" i="53"/>
  <c r="BG23" i="53"/>
  <c r="BO21" i="53"/>
  <c r="CV21" i="53" s="1"/>
  <c r="BG21" i="53"/>
  <c r="BG24" i="53"/>
  <c r="BF13" i="53"/>
  <c r="BB13" i="53"/>
  <c r="AR13" i="53"/>
  <c r="AP13" i="53"/>
  <c r="BE13" i="53"/>
  <c r="BC13" i="53"/>
  <c r="AQ13" i="53"/>
  <c r="BA13" i="53"/>
  <c r="BG13" i="53" s="1"/>
  <c r="BO10" i="53"/>
  <c r="CV10" i="53" s="1"/>
  <c r="BG9" i="53"/>
  <c r="BO6" i="53"/>
  <c r="CV6" i="53" s="1"/>
  <c r="BG20" i="53"/>
  <c r="BO9" i="53"/>
  <c r="CV9" i="53" s="1"/>
  <c r="BG8" i="53"/>
  <c r="BG6" i="53"/>
  <c r="BO31" i="53"/>
  <c r="CV31" i="53" s="1"/>
  <c r="BO32" i="53"/>
  <c r="CV32" i="53" s="1"/>
  <c r="BO27" i="53"/>
  <c r="CV27" i="53" s="1"/>
  <c r="BG26" i="53"/>
  <c r="BG27" i="53"/>
  <c r="BO22" i="53"/>
  <c r="CV22" i="53" s="1"/>
  <c r="BO23" i="53"/>
  <c r="CV23" i="53" s="1"/>
  <c r="AT13" i="53"/>
  <c r="BF12" i="53"/>
  <c r="BB12" i="53"/>
  <c r="AR12" i="53"/>
  <c r="AP12" i="53"/>
  <c r="AT12" i="53" s="1"/>
  <c r="BE12" i="53"/>
  <c r="BC12" i="53"/>
  <c r="AQ12" i="53"/>
  <c r="BA12" i="53"/>
  <c r="BO13" i="53"/>
  <c r="CV13" i="53" s="1"/>
  <c r="BO8" i="53"/>
  <c r="CV8" i="53" s="1"/>
  <c r="BO12" i="53"/>
  <c r="CV12" i="53" s="1"/>
  <c r="BO11" i="53"/>
  <c r="CV11" i="53" s="1"/>
  <c r="BO7" i="53"/>
  <c r="CV7" i="53" s="1"/>
  <c r="BG31" i="54"/>
  <c r="BG29" i="54"/>
  <c r="BG32" i="54"/>
  <c r="BG28" i="54"/>
  <c r="BO27" i="54"/>
  <c r="CV27" i="54" s="1"/>
  <c r="BG26" i="54"/>
  <c r="BG27" i="54"/>
  <c r="BG24" i="54"/>
  <c r="BO21" i="54"/>
  <c r="CV21" i="54" s="1"/>
  <c r="BG20" i="54"/>
  <c r="BO17" i="54"/>
  <c r="CV17" i="54" s="1"/>
  <c r="BO24" i="54"/>
  <c r="CV24" i="54" s="1"/>
  <c r="BG23" i="54"/>
  <c r="BO20" i="54"/>
  <c r="CV20" i="54" s="1"/>
  <c r="BG19" i="54"/>
  <c r="BG16" i="54"/>
  <c r="BO15" i="54"/>
  <c r="CV15" i="54" s="1"/>
  <c r="BG13" i="54"/>
  <c r="BO10" i="54"/>
  <c r="CV10" i="54" s="1"/>
  <c r="BG9" i="54"/>
  <c r="BO6" i="54"/>
  <c r="CV6" i="54" s="1"/>
  <c r="BG15" i="54"/>
  <c r="BO13" i="54"/>
  <c r="CV13" i="54" s="1"/>
  <c r="BO11" i="54"/>
  <c r="CV11" i="54" s="1"/>
  <c r="BG10" i="54"/>
  <c r="BO7" i="54"/>
  <c r="CV7" i="54" s="1"/>
  <c r="BG6" i="54"/>
  <c r="BG30" i="54"/>
  <c r="BO26" i="54"/>
  <c r="CV26" i="54" s="1"/>
  <c r="BO25" i="54"/>
  <c r="CV25" i="54" s="1"/>
  <c r="BO23" i="54"/>
  <c r="CV23" i="54" s="1"/>
  <c r="BG22" i="54"/>
  <c r="BO19" i="54"/>
  <c r="CV19" i="54" s="1"/>
  <c r="BG18" i="54"/>
  <c r="BG25" i="54"/>
  <c r="BO22" i="54"/>
  <c r="CV22" i="54" s="1"/>
  <c r="BG21" i="54"/>
  <c r="BO18" i="54"/>
  <c r="CV18" i="54" s="1"/>
  <c r="BG17" i="54"/>
  <c r="BO12" i="54"/>
  <c r="CV12" i="54" s="1"/>
  <c r="BG11" i="54"/>
  <c r="BO8" i="54"/>
  <c r="CV8" i="54" s="1"/>
  <c r="BG7" i="54"/>
  <c r="BO14" i="54"/>
  <c r="CV14" i="54" s="1"/>
  <c r="BG14" i="54"/>
  <c r="BG12" i="54"/>
  <c r="BO9" i="54"/>
  <c r="CV9" i="54" s="1"/>
  <c r="BG8" i="54"/>
  <c r="BO33" i="55"/>
  <c r="CV33" i="55" s="1"/>
  <c r="BG33" i="55"/>
  <c r="BG32" i="55"/>
  <c r="BO29" i="55"/>
  <c r="CV29" i="55" s="1"/>
  <c r="BG28" i="55"/>
  <c r="BG31" i="55"/>
  <c r="BO28" i="55"/>
  <c r="CV28" i="55" s="1"/>
  <c r="BO25" i="55"/>
  <c r="CV25" i="55" s="1"/>
  <c r="BO24" i="55"/>
  <c r="CV24" i="55" s="1"/>
  <c r="BG24" i="55"/>
  <c r="BO22" i="55"/>
  <c r="CV22" i="55" s="1"/>
  <c r="BG22" i="55"/>
  <c r="BO20" i="55"/>
  <c r="CV20" i="55" s="1"/>
  <c r="BG20" i="55"/>
  <c r="BO18" i="55"/>
  <c r="CV18" i="55" s="1"/>
  <c r="BG18" i="55"/>
  <c r="BO16" i="55"/>
  <c r="CV16" i="55" s="1"/>
  <c r="BG16" i="55"/>
  <c r="BO26" i="55"/>
  <c r="CV26" i="55" s="1"/>
  <c r="BO14" i="55"/>
  <c r="CV14" i="55" s="1"/>
  <c r="BG14" i="55"/>
  <c r="BO12" i="55"/>
  <c r="CV12" i="55" s="1"/>
  <c r="BG12" i="55"/>
  <c r="BO10" i="55"/>
  <c r="CV10" i="55" s="1"/>
  <c r="BG10" i="55"/>
  <c r="BO8" i="55"/>
  <c r="CV8" i="55" s="1"/>
  <c r="BG8" i="55"/>
  <c r="BO6" i="55"/>
  <c r="CV6" i="55" s="1"/>
  <c r="BG6" i="55"/>
  <c r="BO31" i="55"/>
  <c r="CV31" i="55" s="1"/>
  <c r="BG30" i="55"/>
  <c r="BO32" i="55"/>
  <c r="CV32" i="55" s="1"/>
  <c r="BO30" i="55"/>
  <c r="CV30" i="55" s="1"/>
  <c r="BG29" i="55"/>
  <c r="BG26" i="55"/>
  <c r="BO23" i="55"/>
  <c r="CV23" i="55" s="1"/>
  <c r="BO21" i="55"/>
  <c r="CV21" i="55" s="1"/>
  <c r="BO19" i="55"/>
  <c r="CV19" i="55" s="1"/>
  <c r="BO17" i="55"/>
  <c r="CV17" i="55" s="1"/>
  <c r="BG27" i="55"/>
  <c r="BO13" i="55"/>
  <c r="CV13" i="55" s="1"/>
  <c r="BO11" i="55"/>
  <c r="CV11" i="55" s="1"/>
  <c r="BO9" i="55"/>
  <c r="CV9" i="55" s="1"/>
  <c r="BO7" i="55"/>
  <c r="CV7" i="55" s="1"/>
  <c r="BO31" i="52"/>
  <c r="CV31" i="52" s="1"/>
  <c r="BG30" i="52"/>
  <c r="BO32" i="52"/>
  <c r="CV32" i="52" s="1"/>
  <c r="BG31" i="52"/>
  <c r="BO27" i="52"/>
  <c r="CV27" i="52" s="1"/>
  <c r="BG26" i="52"/>
  <c r="BG27" i="52"/>
  <c r="BG24" i="52"/>
  <c r="BO22" i="52"/>
  <c r="CV22" i="52" s="1"/>
  <c r="BG21" i="52"/>
  <c r="BO18" i="52"/>
  <c r="CV18" i="52" s="1"/>
  <c r="BG17" i="52"/>
  <c r="BO14" i="52"/>
  <c r="CV14" i="52" s="1"/>
  <c r="BG22" i="52"/>
  <c r="BO19" i="52"/>
  <c r="CV19" i="52" s="1"/>
  <c r="BG18" i="52"/>
  <c r="BO15" i="52"/>
  <c r="CV15" i="52" s="1"/>
  <c r="BG14" i="52"/>
  <c r="BO12" i="52"/>
  <c r="CV12" i="52" s="1"/>
  <c r="BG12" i="52"/>
  <c r="BO10" i="52"/>
  <c r="CV10" i="52" s="1"/>
  <c r="BG10" i="52"/>
  <c r="BO8" i="52"/>
  <c r="CV8" i="52" s="1"/>
  <c r="BG8" i="52"/>
  <c r="BO6" i="52"/>
  <c r="CV6" i="52" s="1"/>
  <c r="BG6" i="52"/>
  <c r="BO33" i="52"/>
  <c r="CV33" i="52" s="1"/>
  <c r="BO29" i="52"/>
  <c r="CV29" i="52" s="1"/>
  <c r="BO30" i="52"/>
  <c r="CV30" i="52" s="1"/>
  <c r="BG28" i="52"/>
  <c r="BO25" i="52"/>
  <c r="CV25" i="52" s="1"/>
  <c r="BO28" i="52"/>
  <c r="CV28" i="52" s="1"/>
  <c r="BO26" i="52"/>
  <c r="CV26" i="52" s="1"/>
  <c r="BG25" i="52"/>
  <c r="BO23" i="52"/>
  <c r="CV23" i="52" s="1"/>
  <c r="BO20" i="52"/>
  <c r="CV20" i="52" s="1"/>
  <c r="BO16" i="52"/>
  <c r="CV16" i="52" s="1"/>
  <c r="BO21" i="52"/>
  <c r="CV21" i="52" s="1"/>
  <c r="BO17" i="52"/>
  <c r="CV17" i="52" s="1"/>
  <c r="BO13" i="52"/>
  <c r="CV13" i="52" s="1"/>
  <c r="BO11" i="52"/>
  <c r="CV11" i="52" s="1"/>
  <c r="BO9" i="52"/>
  <c r="CV9" i="52" s="1"/>
  <c r="BO7" i="52"/>
  <c r="CV7" i="52" s="1"/>
  <c r="BO33" i="1"/>
  <c r="CV33" i="1" s="1"/>
  <c r="BG32" i="1"/>
  <c r="BO29" i="1"/>
  <c r="CV29" i="1" s="1"/>
  <c r="BG33" i="1"/>
  <c r="BO30" i="1"/>
  <c r="CV30" i="1" s="1"/>
  <c r="BG29" i="1"/>
  <c r="BG28" i="1"/>
  <c r="BO25" i="1"/>
  <c r="CV25" i="1" s="1"/>
  <c r="BG24" i="1"/>
  <c r="BO28" i="1"/>
  <c r="CV28" i="1" s="1"/>
  <c r="BO26" i="1"/>
  <c r="CV26" i="1" s="1"/>
  <c r="BG25" i="1"/>
  <c r="BO23" i="1"/>
  <c r="CV23" i="1" s="1"/>
  <c r="BG23" i="1"/>
  <c r="BO20" i="1"/>
  <c r="CV20" i="1" s="1"/>
  <c r="BG19" i="1"/>
  <c r="BO16" i="1"/>
  <c r="CV16" i="1" s="1"/>
  <c r="BG15" i="1"/>
  <c r="BG22" i="1"/>
  <c r="BO19" i="1"/>
  <c r="CV19" i="1" s="1"/>
  <c r="BG18" i="1"/>
  <c r="BO15" i="1"/>
  <c r="CV15" i="1" s="1"/>
  <c r="BG14" i="1"/>
  <c r="BO12" i="1"/>
  <c r="CV12" i="1" s="1"/>
  <c r="BG11" i="1"/>
  <c r="CV8" i="1"/>
  <c r="BO13" i="1"/>
  <c r="CV13" i="1" s="1"/>
  <c r="BO11" i="1"/>
  <c r="CV11" i="1" s="1"/>
  <c r="BG10" i="1"/>
  <c r="CV7" i="1"/>
  <c r="BO31" i="1"/>
  <c r="CV31" i="1" s="1"/>
  <c r="BO32" i="1"/>
  <c r="CV32" i="1" s="1"/>
  <c r="BO27" i="1"/>
  <c r="CV27" i="1" s="1"/>
  <c r="BO24" i="1"/>
  <c r="CV24" i="1" s="1"/>
  <c r="BO22" i="1"/>
  <c r="CV22" i="1" s="1"/>
  <c r="BO18" i="1"/>
  <c r="CV18" i="1" s="1"/>
  <c r="BO14" i="1"/>
  <c r="CV14" i="1" s="1"/>
  <c r="BO21" i="1"/>
  <c r="CV21" i="1" s="1"/>
  <c r="BO17" i="1"/>
  <c r="CV17" i="1" s="1"/>
  <c r="BG13" i="1"/>
  <c r="BO10" i="1"/>
  <c r="CV10" i="1" s="1"/>
  <c r="BG9" i="1"/>
  <c r="BG12" i="1"/>
  <c r="BO9" i="1"/>
  <c r="CV9" i="1" s="1"/>
  <c r="BO31" i="56"/>
  <c r="CV31" i="56" s="1"/>
  <c r="BG30" i="56"/>
  <c r="BG33" i="56"/>
  <c r="BO27" i="56"/>
  <c r="CV27" i="56" s="1"/>
  <c r="BG26" i="56"/>
  <c r="BG29" i="56"/>
  <c r="BO26" i="56"/>
  <c r="CV26" i="56" s="1"/>
  <c r="BG25" i="56"/>
  <c r="BG24" i="56"/>
  <c r="BO21" i="56"/>
  <c r="CV21" i="56" s="1"/>
  <c r="BG20" i="56"/>
  <c r="BO17" i="56"/>
  <c r="CV17" i="56" s="1"/>
  <c r="BG16" i="56"/>
  <c r="BO24" i="56"/>
  <c r="CV24" i="56" s="1"/>
  <c r="BO22" i="56"/>
  <c r="CV22" i="56" s="1"/>
  <c r="BG21" i="56"/>
  <c r="BO18" i="56"/>
  <c r="CV18" i="56" s="1"/>
  <c r="BG17" i="56"/>
  <c r="BG14" i="56"/>
  <c r="BO11" i="56"/>
  <c r="CV11" i="56" s="1"/>
  <c r="BG10" i="56"/>
  <c r="BO7" i="56"/>
  <c r="CV7" i="56" s="1"/>
  <c r="BG6" i="56"/>
  <c r="BG13" i="56"/>
  <c r="BO10" i="56"/>
  <c r="CV10" i="56" s="1"/>
  <c r="BG9" i="56"/>
  <c r="BO6" i="56"/>
  <c r="CV6" i="56" s="1"/>
  <c r="BO33" i="56"/>
  <c r="CV33" i="56" s="1"/>
  <c r="AT30" i="56"/>
  <c r="BO32" i="56"/>
  <c r="CV32" i="56" s="1"/>
  <c r="BG28" i="56"/>
  <c r="BO25" i="56"/>
  <c r="CV25" i="56" s="1"/>
  <c r="BO28" i="56"/>
  <c r="CV28" i="56" s="1"/>
  <c r="BG27" i="56"/>
  <c r="BO23" i="56"/>
  <c r="CV23" i="56" s="1"/>
  <c r="BO19" i="56"/>
  <c r="CV19" i="56" s="1"/>
  <c r="BO15" i="56"/>
  <c r="CV15" i="56" s="1"/>
  <c r="BO20" i="56"/>
  <c r="CV20" i="56" s="1"/>
  <c r="BO16" i="56"/>
  <c r="CV16" i="56" s="1"/>
  <c r="BO13" i="56"/>
  <c r="CV13" i="56" s="1"/>
  <c r="BO9" i="56"/>
  <c r="CV9" i="56" s="1"/>
  <c r="BO12" i="56"/>
  <c r="CV12" i="56" s="1"/>
  <c r="BO8" i="56"/>
  <c r="CV8" i="56" s="1"/>
  <c r="BO31" i="57"/>
  <c r="CV31" i="57" s="1"/>
  <c r="BG30" i="57"/>
  <c r="BO32" i="57"/>
  <c r="CV32" i="57" s="1"/>
  <c r="BG31" i="57"/>
  <c r="BO27" i="57"/>
  <c r="CV27" i="57" s="1"/>
  <c r="BG26" i="57"/>
  <c r="BG27" i="57"/>
  <c r="BO24" i="57"/>
  <c r="CV24" i="57" s="1"/>
  <c r="BO15" i="57"/>
  <c r="CV15" i="57" s="1"/>
  <c r="BG14" i="57"/>
  <c r="BO22" i="57"/>
  <c r="CV22" i="57" s="1"/>
  <c r="BG22" i="57"/>
  <c r="BO20" i="57"/>
  <c r="CV20" i="57" s="1"/>
  <c r="BG20" i="57"/>
  <c r="BO18" i="57"/>
  <c r="CV18" i="57" s="1"/>
  <c r="BG18" i="57"/>
  <c r="BO16" i="57"/>
  <c r="CV16" i="57" s="1"/>
  <c r="BG15" i="57"/>
  <c r="BG12" i="57"/>
  <c r="BO9" i="57"/>
  <c r="CV9" i="57" s="1"/>
  <c r="BG8" i="57"/>
  <c r="BG13" i="57"/>
  <c r="BO10" i="57"/>
  <c r="CV10" i="57" s="1"/>
  <c r="BG9" i="57"/>
  <c r="BO6" i="57"/>
  <c r="CV6" i="57" s="1"/>
  <c r="BO33" i="57"/>
  <c r="CV33" i="57" s="1"/>
  <c r="BO29" i="57"/>
  <c r="CV29" i="57" s="1"/>
  <c r="BO30" i="57"/>
  <c r="CV30" i="57" s="1"/>
  <c r="BO25" i="57"/>
  <c r="CV25" i="57" s="1"/>
  <c r="BO28" i="57"/>
  <c r="CV28" i="57" s="1"/>
  <c r="BO26" i="57"/>
  <c r="CV26" i="57" s="1"/>
  <c r="BO23" i="57"/>
  <c r="CV23" i="57" s="1"/>
  <c r="BO21" i="57"/>
  <c r="CV21" i="57" s="1"/>
  <c r="BO19" i="57"/>
  <c r="CV19" i="57" s="1"/>
  <c r="BO17" i="57"/>
  <c r="CV17" i="57" s="1"/>
  <c r="BO14" i="57"/>
  <c r="CV14" i="57" s="1"/>
  <c r="BO11" i="57"/>
  <c r="CV11" i="57" s="1"/>
  <c r="BO7" i="57"/>
  <c r="CV7" i="57" s="1"/>
  <c r="BO12" i="57"/>
  <c r="CV12" i="57" s="1"/>
  <c r="BO8" i="57"/>
  <c r="CV8" i="57" s="1"/>
  <c r="AX30" i="12"/>
  <c r="AT30" i="12"/>
  <c r="AI30" i="12"/>
  <c r="AW30" i="12"/>
  <c r="AU30" i="12"/>
  <c r="AS30" i="12"/>
  <c r="AJ30" i="12"/>
  <c r="AH30" i="12"/>
  <c r="AX28" i="12"/>
  <c r="AT28" i="12"/>
  <c r="AI28" i="12"/>
  <c r="AW28" i="12"/>
  <c r="AU28" i="12"/>
  <c r="AH28" i="12"/>
  <c r="AS28" i="12"/>
  <c r="AY28" i="12" s="1"/>
  <c r="AJ28" i="12"/>
  <c r="AW24" i="12"/>
  <c r="AU24" i="12"/>
  <c r="AS24" i="12"/>
  <c r="AJ24" i="12"/>
  <c r="AH24" i="12"/>
  <c r="AL24" i="12" s="1"/>
  <c r="AX24" i="12"/>
  <c r="AT24" i="12"/>
  <c r="AI24" i="12"/>
  <c r="AW26" i="12"/>
  <c r="AU26" i="12"/>
  <c r="AS26" i="12"/>
  <c r="AJ26" i="12"/>
  <c r="AH26" i="12"/>
  <c r="AL26" i="12" s="1"/>
  <c r="AX26" i="12"/>
  <c r="AT26" i="12"/>
  <c r="AI26" i="12"/>
  <c r="AW22" i="12"/>
  <c r="AU22" i="12"/>
  <c r="AS22" i="12"/>
  <c r="AJ22" i="12"/>
  <c r="AH22" i="12"/>
  <c r="AL22" i="12" s="1"/>
  <c r="AX22" i="12"/>
  <c r="AT22" i="12"/>
  <c r="AI22" i="12"/>
  <c r="AW19" i="12"/>
  <c r="AU19" i="12"/>
  <c r="AS19" i="12"/>
  <c r="AJ19" i="12"/>
  <c r="AH19" i="12"/>
  <c r="AL19" i="12" s="1"/>
  <c r="AX19" i="12"/>
  <c r="AT19" i="12"/>
  <c r="AI19" i="12"/>
  <c r="AW15" i="12"/>
  <c r="AU15" i="12"/>
  <c r="AS15" i="12"/>
  <c r="AJ15" i="12"/>
  <c r="AH15" i="12"/>
  <c r="AL15" i="12" s="1"/>
  <c r="AX15" i="12"/>
  <c r="AT15" i="12"/>
  <c r="AI15" i="12"/>
  <c r="AW11" i="12"/>
  <c r="AU11" i="12"/>
  <c r="AS11" i="12"/>
  <c r="AJ11" i="12"/>
  <c r="AH11" i="12"/>
  <c r="AL11" i="12" s="1"/>
  <c r="AX11" i="12"/>
  <c r="AT11" i="12"/>
  <c r="AI11" i="12"/>
  <c r="AX20" i="12"/>
  <c r="AT20" i="12"/>
  <c r="AI20" i="12"/>
  <c r="AW20" i="12"/>
  <c r="AU20" i="12"/>
  <c r="AS20" i="12"/>
  <c r="AJ20" i="12"/>
  <c r="AH20" i="12"/>
  <c r="AX16" i="12"/>
  <c r="AT16" i="12"/>
  <c r="AI16" i="12"/>
  <c r="AW16" i="12"/>
  <c r="AU16" i="12"/>
  <c r="AS16" i="12"/>
  <c r="AJ16" i="12"/>
  <c r="AH16" i="12"/>
  <c r="AX12" i="12"/>
  <c r="AT12" i="12"/>
  <c r="AI12" i="12"/>
  <c r="AW12" i="12"/>
  <c r="AU12" i="12"/>
  <c r="AS12" i="12"/>
  <c r="AJ12" i="12"/>
  <c r="AH12" i="12"/>
  <c r="AW8" i="12"/>
  <c r="AU8" i="12"/>
  <c r="AS8" i="12"/>
  <c r="AJ8" i="12"/>
  <c r="AH8" i="12"/>
  <c r="AL8" i="12" s="1"/>
  <c r="AX8" i="12"/>
  <c r="AT8" i="12"/>
  <c r="AI8" i="12"/>
  <c r="AW6" i="12"/>
  <c r="AU6" i="12"/>
  <c r="AS6" i="12"/>
  <c r="AJ6" i="12"/>
  <c r="AH6" i="12"/>
  <c r="AL6" i="12" s="1"/>
  <c r="AX6" i="12"/>
  <c r="AT6" i="12"/>
  <c r="AI6" i="12"/>
  <c r="AX5" i="12"/>
  <c r="AT5" i="12"/>
  <c r="AI5" i="12"/>
  <c r="AW5" i="12"/>
  <c r="AU5" i="12"/>
  <c r="AS5" i="12"/>
  <c r="AJ5" i="12"/>
  <c r="AH5" i="12"/>
  <c r="AL28" i="12"/>
  <c r="BJ27" i="12"/>
  <c r="BK27" i="12" s="1"/>
  <c r="BG27" i="12"/>
  <c r="AG27" i="12"/>
  <c r="AX32" i="12"/>
  <c r="AT32" i="12"/>
  <c r="AI32" i="12"/>
  <c r="AW32" i="12"/>
  <c r="AU32" i="12"/>
  <c r="AS32" i="12"/>
  <c r="AJ32" i="12"/>
  <c r="AH32" i="12"/>
  <c r="AW31" i="12"/>
  <c r="AU31" i="12"/>
  <c r="AS31" i="12"/>
  <c r="AJ31" i="12"/>
  <c r="AH31" i="12"/>
  <c r="AL31" i="12" s="1"/>
  <c r="AX31" i="12"/>
  <c r="AT31" i="12"/>
  <c r="AI31" i="12"/>
  <c r="AW29" i="12"/>
  <c r="AU29" i="12"/>
  <c r="AS29" i="12"/>
  <c r="AJ29" i="12"/>
  <c r="AH29" i="12"/>
  <c r="AL29" i="12" s="1"/>
  <c r="AX29" i="12"/>
  <c r="AT29" i="12"/>
  <c r="AI29" i="12"/>
  <c r="AX23" i="12"/>
  <c r="AT23" i="12"/>
  <c r="AI23" i="12"/>
  <c r="AW23" i="12"/>
  <c r="AU23" i="12"/>
  <c r="AS23" i="12"/>
  <c r="AJ23" i="12"/>
  <c r="AH23" i="12"/>
  <c r="AX25" i="12"/>
  <c r="AT25" i="12"/>
  <c r="AI25" i="12"/>
  <c r="AW25" i="12"/>
  <c r="AU25" i="12"/>
  <c r="AS25" i="12"/>
  <c r="AY25" i="12" s="1"/>
  <c r="AJ25" i="12"/>
  <c r="AH25" i="12"/>
  <c r="AL25" i="12" s="1"/>
  <c r="AX18" i="12"/>
  <c r="AT18" i="12"/>
  <c r="AI18" i="12"/>
  <c r="AW18" i="12"/>
  <c r="AU18" i="12"/>
  <c r="AS18" i="12"/>
  <c r="AY18" i="12" s="1"/>
  <c r="AJ18" i="12"/>
  <c r="AH18" i="12"/>
  <c r="AL18" i="12" s="1"/>
  <c r="AX14" i="12"/>
  <c r="AT14" i="12"/>
  <c r="AI14" i="12"/>
  <c r="AW14" i="12"/>
  <c r="AU14" i="12"/>
  <c r="AS14" i="12"/>
  <c r="AY14" i="12" s="1"/>
  <c r="AJ14" i="12"/>
  <c r="AH14" i="12"/>
  <c r="AL14" i="12" s="1"/>
  <c r="AX10" i="12"/>
  <c r="AT10" i="12"/>
  <c r="AI10" i="12"/>
  <c r="AW10" i="12"/>
  <c r="AU10" i="12"/>
  <c r="AS10" i="12"/>
  <c r="AY10" i="12" s="1"/>
  <c r="AJ10" i="12"/>
  <c r="AH10" i="12"/>
  <c r="AL10" i="12" s="1"/>
  <c r="AX21" i="12"/>
  <c r="AT21" i="12"/>
  <c r="AS21" i="12"/>
  <c r="AJ21" i="12"/>
  <c r="AH21" i="12"/>
  <c r="AW21" i="12"/>
  <c r="AU21" i="12"/>
  <c r="AI21" i="12"/>
  <c r="AW17" i="12"/>
  <c r="AU17" i="12"/>
  <c r="AS17" i="12"/>
  <c r="AJ17" i="12"/>
  <c r="AH17" i="12"/>
  <c r="AX17" i="12"/>
  <c r="AT17" i="12"/>
  <c r="AI17" i="12"/>
  <c r="AW13" i="12"/>
  <c r="AU13" i="12"/>
  <c r="AS13" i="12"/>
  <c r="AJ13" i="12"/>
  <c r="AH13" i="12"/>
  <c r="AX13" i="12"/>
  <c r="AT13" i="12"/>
  <c r="AI13" i="12"/>
  <c r="AX7" i="12"/>
  <c r="AT7" i="12"/>
  <c r="AI7" i="12"/>
  <c r="AW7" i="12"/>
  <c r="AU7" i="12"/>
  <c r="AS7" i="12"/>
  <c r="AY7" i="12" s="1"/>
  <c r="AJ7" i="12"/>
  <c r="AH7" i="12"/>
  <c r="AL7" i="12" s="1"/>
  <c r="AW9" i="12"/>
  <c r="AU9" i="12"/>
  <c r="AX9" i="12"/>
  <c r="AT9" i="12"/>
  <c r="AI9" i="12"/>
  <c r="AS9" i="12"/>
  <c r="AY9" i="12" s="1"/>
  <c r="AJ9" i="12"/>
  <c r="AH9" i="12"/>
  <c r="AL9" i="12" s="1"/>
  <c r="CO33" i="50"/>
  <c r="BZ33" i="50"/>
  <c r="BN33" i="50"/>
  <c r="BM33" i="50"/>
  <c r="BD33" i="50"/>
  <c r="AY33" i="50"/>
  <c r="AX33" i="50"/>
  <c r="AW33" i="50"/>
  <c r="AV33" i="50"/>
  <c r="AU33" i="50"/>
  <c r="AZ33" i="50" s="1"/>
  <c r="AN33" i="50"/>
  <c r="AM33" i="50"/>
  <c r="AG33" i="50"/>
  <c r="AF33" i="50"/>
  <c r="AD33" i="50"/>
  <c r="AC33" i="50"/>
  <c r="Y33" i="50"/>
  <c r="W33" i="50"/>
  <c r="M33" i="50"/>
  <c r="L33" i="50"/>
  <c r="K33" i="50"/>
  <c r="J33" i="50"/>
  <c r="O33" i="50" s="1"/>
  <c r="A33" i="50"/>
  <c r="CO32" i="50"/>
  <c r="BZ32" i="50"/>
  <c r="BN32" i="50"/>
  <c r="BM32" i="50"/>
  <c r="BD32" i="50"/>
  <c r="AY32" i="50"/>
  <c r="AX32" i="50"/>
  <c r="AW32" i="50"/>
  <c r="AV32" i="50"/>
  <c r="AU32" i="50"/>
  <c r="AZ32" i="50" s="1"/>
  <c r="AN32" i="50"/>
  <c r="AM32" i="50"/>
  <c r="AG32" i="50"/>
  <c r="AF32" i="50"/>
  <c r="AD32" i="50"/>
  <c r="AC32" i="50"/>
  <c r="Y32" i="50"/>
  <c r="W32" i="50"/>
  <c r="M32" i="50"/>
  <c r="L32" i="50"/>
  <c r="K32" i="50"/>
  <c r="J32" i="50"/>
  <c r="O32" i="50" s="1"/>
  <c r="A32" i="50"/>
  <c r="CO31" i="50"/>
  <c r="BZ31" i="50"/>
  <c r="BN31" i="50"/>
  <c r="BM31" i="50"/>
  <c r="BD31" i="50"/>
  <c r="AY31" i="50"/>
  <c r="AX31" i="50"/>
  <c r="AW31" i="50"/>
  <c r="AV31" i="50"/>
  <c r="AU31" i="50"/>
  <c r="AZ31" i="50" s="1"/>
  <c r="AN31" i="50"/>
  <c r="AM31" i="50"/>
  <c r="AG31" i="50"/>
  <c r="AF31" i="50"/>
  <c r="AD31" i="50"/>
  <c r="AC31" i="50"/>
  <c r="Y31" i="50"/>
  <c r="W31" i="50"/>
  <c r="M31" i="50"/>
  <c r="L31" i="50"/>
  <c r="K31" i="50"/>
  <c r="J31" i="50"/>
  <c r="O31" i="50" s="1"/>
  <c r="A31" i="50"/>
  <c r="CO30" i="50"/>
  <c r="BZ30" i="50"/>
  <c r="BN30" i="50"/>
  <c r="BM30" i="50"/>
  <c r="BD30" i="50"/>
  <c r="AY30" i="50"/>
  <c r="AX30" i="50"/>
  <c r="AW30" i="50"/>
  <c r="AV30" i="50"/>
  <c r="AU30" i="50"/>
  <c r="AZ30" i="50" s="1"/>
  <c r="AN30" i="50"/>
  <c r="AM30" i="50"/>
  <c r="AG30" i="50"/>
  <c r="AF30" i="50"/>
  <c r="AD30" i="50"/>
  <c r="AC30" i="50"/>
  <c r="Y30" i="50"/>
  <c r="W30" i="50"/>
  <c r="M30" i="50"/>
  <c r="L30" i="50"/>
  <c r="K30" i="50"/>
  <c r="J30" i="50"/>
  <c r="O30" i="50" s="1"/>
  <c r="A30" i="50"/>
  <c r="CO29" i="50"/>
  <c r="BZ29" i="50"/>
  <c r="BN29" i="50"/>
  <c r="BM29" i="50"/>
  <c r="BD29" i="50"/>
  <c r="AY29" i="50"/>
  <c r="AX29" i="50"/>
  <c r="AW29" i="50"/>
  <c r="AV29" i="50"/>
  <c r="AU29" i="50"/>
  <c r="AZ29" i="50" s="1"/>
  <c r="AN29" i="50"/>
  <c r="AM29" i="50"/>
  <c r="AG29" i="50"/>
  <c r="AF29" i="50"/>
  <c r="AD29" i="50"/>
  <c r="AC29" i="50"/>
  <c r="Y29" i="50"/>
  <c r="W29" i="50"/>
  <c r="M29" i="50"/>
  <c r="L29" i="50"/>
  <c r="K29" i="50"/>
  <c r="J29" i="50"/>
  <c r="O29" i="50" s="1"/>
  <c r="A29" i="50"/>
  <c r="CO28" i="50"/>
  <c r="BZ28" i="50"/>
  <c r="BN28" i="50"/>
  <c r="BM28" i="50"/>
  <c r="BD28" i="50"/>
  <c r="AY28" i="50"/>
  <c r="AX28" i="50"/>
  <c r="AW28" i="50"/>
  <c r="AV28" i="50"/>
  <c r="AZ28" i="50" s="1"/>
  <c r="AU28" i="50"/>
  <c r="AN28" i="50"/>
  <c r="AM28" i="50"/>
  <c r="AG28" i="50"/>
  <c r="AF28" i="50"/>
  <c r="AD28" i="50"/>
  <c r="AC28" i="50"/>
  <c r="Y28" i="50"/>
  <c r="W28" i="50"/>
  <c r="M28" i="50"/>
  <c r="L28" i="50"/>
  <c r="K28" i="50"/>
  <c r="J28" i="50"/>
  <c r="O28" i="50" s="1"/>
  <c r="A28" i="50"/>
  <c r="CO27" i="50"/>
  <c r="BZ27" i="50"/>
  <c r="BN27" i="50"/>
  <c r="BM27" i="50"/>
  <c r="BD27" i="50"/>
  <c r="AY27" i="50"/>
  <c r="AX27" i="50"/>
  <c r="AW27" i="50"/>
  <c r="AV27" i="50"/>
  <c r="AU27" i="50"/>
  <c r="AZ27" i="50" s="1"/>
  <c r="AN27" i="50"/>
  <c r="AM27" i="50"/>
  <c r="AG27" i="50"/>
  <c r="AF27" i="50"/>
  <c r="AD27" i="50"/>
  <c r="AC27" i="50"/>
  <c r="Y27" i="50"/>
  <c r="W27" i="50"/>
  <c r="M27" i="50"/>
  <c r="L27" i="50"/>
  <c r="K27" i="50"/>
  <c r="J27" i="50"/>
  <c r="O27" i="50" s="1"/>
  <c r="A27" i="50"/>
  <c r="CO26" i="50"/>
  <c r="BZ26" i="50"/>
  <c r="BN26" i="50"/>
  <c r="BM26" i="50"/>
  <c r="BD26" i="50"/>
  <c r="AY26" i="50"/>
  <c r="AX26" i="50"/>
  <c r="AW26" i="50"/>
  <c r="AV26" i="50"/>
  <c r="AZ26" i="50" s="1"/>
  <c r="AU26" i="50"/>
  <c r="AN26" i="50"/>
  <c r="AM26" i="50"/>
  <c r="AG26" i="50"/>
  <c r="AF26" i="50"/>
  <c r="AD26" i="50"/>
  <c r="AC26" i="50"/>
  <c r="Y26" i="50"/>
  <c r="W26" i="50"/>
  <c r="M26" i="50"/>
  <c r="L26" i="50"/>
  <c r="K26" i="50"/>
  <c r="J26" i="50"/>
  <c r="O26" i="50" s="1"/>
  <c r="A26" i="50"/>
  <c r="CO25" i="50"/>
  <c r="BZ25" i="50"/>
  <c r="BN25" i="50"/>
  <c r="BM25" i="50"/>
  <c r="BD25" i="50"/>
  <c r="AY25" i="50"/>
  <c r="AX25" i="50"/>
  <c r="AW25" i="50"/>
  <c r="AV25" i="50"/>
  <c r="AU25" i="50"/>
  <c r="AZ25" i="50" s="1"/>
  <c r="AN25" i="50"/>
  <c r="AM25" i="50"/>
  <c r="AG25" i="50"/>
  <c r="AF25" i="50"/>
  <c r="AD25" i="50"/>
  <c r="AC25" i="50"/>
  <c r="Y25" i="50"/>
  <c r="W25" i="50"/>
  <c r="M25" i="50"/>
  <c r="L25" i="50"/>
  <c r="K25" i="50"/>
  <c r="J25" i="50"/>
  <c r="O25" i="50" s="1"/>
  <c r="A25" i="50"/>
  <c r="CO24" i="50"/>
  <c r="BZ24" i="50"/>
  <c r="BN24" i="50"/>
  <c r="BM24" i="50"/>
  <c r="BD24" i="50"/>
  <c r="AY24" i="50"/>
  <c r="AX24" i="50"/>
  <c r="AW24" i="50"/>
  <c r="AV24" i="50"/>
  <c r="AZ24" i="50" s="1"/>
  <c r="AU24" i="50"/>
  <c r="AN24" i="50"/>
  <c r="AM24" i="50"/>
  <c r="AG24" i="50"/>
  <c r="AF24" i="50"/>
  <c r="AD24" i="50"/>
  <c r="AC24" i="50"/>
  <c r="Y24" i="50"/>
  <c r="W24" i="50"/>
  <c r="Z24" i="50" s="1"/>
  <c r="AO24" i="50" s="1"/>
  <c r="M24" i="50"/>
  <c r="L24" i="50"/>
  <c r="K24" i="50"/>
  <c r="J24" i="50"/>
  <c r="O24" i="50" s="1"/>
  <c r="A24" i="50"/>
  <c r="CO23" i="50"/>
  <c r="BZ23" i="50"/>
  <c r="BN23" i="50"/>
  <c r="BM23" i="50"/>
  <c r="BD23" i="50"/>
  <c r="AY23" i="50"/>
  <c r="AX23" i="50"/>
  <c r="AW23" i="50"/>
  <c r="AV23" i="50"/>
  <c r="AU23" i="50"/>
  <c r="AN23" i="50"/>
  <c r="AM23" i="50"/>
  <c r="AG23" i="50"/>
  <c r="AF23" i="50"/>
  <c r="AD23" i="50"/>
  <c r="AC23" i="50"/>
  <c r="Y23" i="50"/>
  <c r="W23" i="50"/>
  <c r="M23" i="50"/>
  <c r="L23" i="50"/>
  <c r="K23" i="50"/>
  <c r="J23" i="50"/>
  <c r="O23" i="50" s="1"/>
  <c r="A23" i="50"/>
  <c r="CO22" i="50"/>
  <c r="BZ22" i="50"/>
  <c r="BN22" i="50"/>
  <c r="BM22" i="50"/>
  <c r="BD22" i="50"/>
  <c r="AY22" i="50"/>
  <c r="AX22" i="50"/>
  <c r="AW22" i="50"/>
  <c r="AV22" i="50"/>
  <c r="AU22" i="50"/>
  <c r="AZ22" i="50" s="1"/>
  <c r="AN22" i="50"/>
  <c r="AM22" i="50"/>
  <c r="AG22" i="50"/>
  <c r="AF22" i="50"/>
  <c r="AD22" i="50"/>
  <c r="AC22" i="50"/>
  <c r="Y22" i="50"/>
  <c r="W22" i="50"/>
  <c r="Z22" i="50" s="1"/>
  <c r="AO22" i="50" s="1"/>
  <c r="M22" i="50"/>
  <c r="L22" i="50"/>
  <c r="K22" i="50"/>
  <c r="J22" i="50"/>
  <c r="O22" i="50" s="1"/>
  <c r="A22" i="50"/>
  <c r="CO21" i="50"/>
  <c r="BZ21" i="50"/>
  <c r="BN21" i="50"/>
  <c r="BM21" i="50"/>
  <c r="BD21" i="50"/>
  <c r="AY21" i="50"/>
  <c r="AX21" i="50"/>
  <c r="AW21" i="50"/>
  <c r="AV21" i="50"/>
  <c r="AZ21" i="50" s="1"/>
  <c r="AU21" i="50"/>
  <c r="AN21" i="50"/>
  <c r="AM21" i="50"/>
  <c r="AG21" i="50"/>
  <c r="AF21" i="50"/>
  <c r="AD21" i="50"/>
  <c r="AC21" i="50"/>
  <c r="Y21" i="50"/>
  <c r="W21" i="50"/>
  <c r="M21" i="50"/>
  <c r="L21" i="50"/>
  <c r="K21" i="50"/>
  <c r="J21" i="50"/>
  <c r="O21" i="50" s="1"/>
  <c r="A21" i="50"/>
  <c r="CO20" i="50"/>
  <c r="BZ20" i="50"/>
  <c r="BN20" i="50"/>
  <c r="BM20" i="50"/>
  <c r="BD20" i="50"/>
  <c r="AY20" i="50"/>
  <c r="AX20" i="50"/>
  <c r="AW20" i="50"/>
  <c r="AV20" i="50"/>
  <c r="AU20" i="50"/>
  <c r="AZ20" i="50" s="1"/>
  <c r="AN20" i="50"/>
  <c r="AM20" i="50"/>
  <c r="AG20" i="50"/>
  <c r="AF20" i="50"/>
  <c r="AD20" i="50"/>
  <c r="AC20" i="50"/>
  <c r="Y20" i="50"/>
  <c r="W20" i="50"/>
  <c r="M20" i="50"/>
  <c r="L20" i="50"/>
  <c r="K20" i="50"/>
  <c r="J20" i="50"/>
  <c r="O20" i="50" s="1"/>
  <c r="A20" i="50"/>
  <c r="CO19" i="50"/>
  <c r="BZ19" i="50"/>
  <c r="BN19" i="50"/>
  <c r="BM19" i="50"/>
  <c r="BD19" i="50"/>
  <c r="AY19" i="50"/>
  <c r="AX19" i="50"/>
  <c r="AW19" i="50"/>
  <c r="AV19" i="50"/>
  <c r="AZ19" i="50" s="1"/>
  <c r="AU19" i="50"/>
  <c r="AN19" i="50"/>
  <c r="AM19" i="50"/>
  <c r="AG19" i="50"/>
  <c r="AF19" i="50"/>
  <c r="AD19" i="50"/>
  <c r="AC19" i="50"/>
  <c r="Y19" i="50"/>
  <c r="W19" i="50"/>
  <c r="M19" i="50"/>
  <c r="L19" i="50"/>
  <c r="K19" i="50"/>
  <c r="J19" i="50"/>
  <c r="O19" i="50" s="1"/>
  <c r="A19" i="50"/>
  <c r="CO18" i="50"/>
  <c r="BZ18" i="50"/>
  <c r="BN18" i="50"/>
  <c r="BM18" i="50"/>
  <c r="BD18" i="50"/>
  <c r="AY18" i="50"/>
  <c r="AX18" i="50"/>
  <c r="AW18" i="50"/>
  <c r="AV18" i="50"/>
  <c r="AU18" i="50"/>
  <c r="AZ18" i="50" s="1"/>
  <c r="AN18" i="50"/>
  <c r="AM18" i="50"/>
  <c r="AG18" i="50"/>
  <c r="AF18" i="50"/>
  <c r="AD18" i="50"/>
  <c r="AC18" i="50"/>
  <c r="Y18" i="50"/>
  <c r="W18" i="50"/>
  <c r="M18" i="50"/>
  <c r="L18" i="50"/>
  <c r="K18" i="50"/>
  <c r="J18" i="50"/>
  <c r="O18" i="50" s="1"/>
  <c r="A18" i="50"/>
  <c r="CO17" i="50"/>
  <c r="BZ17" i="50"/>
  <c r="BN17" i="50"/>
  <c r="BM17" i="50"/>
  <c r="BD17" i="50"/>
  <c r="AY17" i="50"/>
  <c r="AX17" i="50"/>
  <c r="AW17" i="50"/>
  <c r="AV17" i="50"/>
  <c r="AZ17" i="50" s="1"/>
  <c r="AU17" i="50"/>
  <c r="AN17" i="50"/>
  <c r="AM17" i="50"/>
  <c r="AG17" i="50"/>
  <c r="AF17" i="50"/>
  <c r="AD17" i="50"/>
  <c r="AC17" i="50"/>
  <c r="Y17" i="50"/>
  <c r="W17" i="50"/>
  <c r="M17" i="50"/>
  <c r="L17" i="50"/>
  <c r="K17" i="50"/>
  <c r="J17" i="50"/>
  <c r="O17" i="50" s="1"/>
  <c r="A17" i="50"/>
  <c r="CO16" i="50"/>
  <c r="BZ16" i="50"/>
  <c r="BN16" i="50"/>
  <c r="BM16" i="50"/>
  <c r="BD16" i="50"/>
  <c r="AY16" i="50"/>
  <c r="AX16" i="50"/>
  <c r="AW16" i="50"/>
  <c r="AV16" i="50"/>
  <c r="AU16" i="50"/>
  <c r="AZ16" i="50" s="1"/>
  <c r="AN16" i="50"/>
  <c r="AM16" i="50"/>
  <c r="AG16" i="50"/>
  <c r="AF16" i="50"/>
  <c r="AD16" i="50"/>
  <c r="AC16" i="50"/>
  <c r="Y16" i="50"/>
  <c r="W16" i="50"/>
  <c r="M16" i="50"/>
  <c r="L16" i="50"/>
  <c r="K16" i="50"/>
  <c r="J16" i="50"/>
  <c r="O16" i="50" s="1"/>
  <c r="A16" i="50"/>
  <c r="CO15" i="50"/>
  <c r="BZ15" i="50"/>
  <c r="BN15" i="50"/>
  <c r="BM15" i="50"/>
  <c r="BD15" i="50"/>
  <c r="AY15" i="50"/>
  <c r="AX15" i="50"/>
  <c r="AW15" i="50"/>
  <c r="AV15" i="50"/>
  <c r="AU15" i="50"/>
  <c r="AZ15" i="50" s="1"/>
  <c r="AN15" i="50"/>
  <c r="AM15" i="50"/>
  <c r="AG15" i="50"/>
  <c r="AF15" i="50"/>
  <c r="AD15" i="50"/>
  <c r="AC15" i="50"/>
  <c r="Y15" i="50"/>
  <c r="W15" i="50"/>
  <c r="M15" i="50"/>
  <c r="L15" i="50"/>
  <c r="K15" i="50"/>
  <c r="J15" i="50"/>
  <c r="O15" i="50" s="1"/>
  <c r="A15" i="50"/>
  <c r="CO14" i="50"/>
  <c r="BZ14" i="50"/>
  <c r="BN14" i="50"/>
  <c r="BM14" i="50"/>
  <c r="BD14" i="50"/>
  <c r="AY14" i="50"/>
  <c r="AX14" i="50"/>
  <c r="AW14" i="50"/>
  <c r="AV14" i="50"/>
  <c r="AU14" i="50"/>
  <c r="AZ14" i="50" s="1"/>
  <c r="AN14" i="50"/>
  <c r="AM14" i="50"/>
  <c r="AG14" i="50"/>
  <c r="AF14" i="50"/>
  <c r="AD14" i="50"/>
  <c r="AC14" i="50"/>
  <c r="Y14" i="50"/>
  <c r="W14" i="50"/>
  <c r="M14" i="50"/>
  <c r="L14" i="50"/>
  <c r="K14" i="50"/>
  <c r="J14" i="50"/>
  <c r="O14" i="50" s="1"/>
  <c r="A14" i="50"/>
  <c r="CO13" i="50"/>
  <c r="BZ13" i="50"/>
  <c r="BN13" i="50"/>
  <c r="BM13" i="50"/>
  <c r="BD13" i="50"/>
  <c r="AY13" i="50"/>
  <c r="AX13" i="50"/>
  <c r="AW13" i="50"/>
  <c r="AV13" i="50"/>
  <c r="AU13" i="50"/>
  <c r="AZ13" i="50" s="1"/>
  <c r="AN13" i="50"/>
  <c r="AM13" i="50"/>
  <c r="AG13" i="50"/>
  <c r="AF13" i="50"/>
  <c r="AD13" i="50"/>
  <c r="AC13" i="50"/>
  <c r="Y13" i="50"/>
  <c r="W13" i="50"/>
  <c r="M13" i="50"/>
  <c r="L13" i="50"/>
  <c r="K13" i="50"/>
  <c r="J13" i="50"/>
  <c r="O13" i="50" s="1"/>
  <c r="A13" i="50"/>
  <c r="CO12" i="50"/>
  <c r="BZ12" i="50"/>
  <c r="BN12" i="50"/>
  <c r="BM12" i="50"/>
  <c r="BD12" i="50"/>
  <c r="AY12" i="50"/>
  <c r="AX12" i="50"/>
  <c r="AW12" i="50"/>
  <c r="AV12" i="50"/>
  <c r="AU12" i="50"/>
  <c r="AZ12" i="50" s="1"/>
  <c r="AN12" i="50"/>
  <c r="AM12" i="50"/>
  <c r="AG12" i="50"/>
  <c r="AF12" i="50"/>
  <c r="AD12" i="50"/>
  <c r="AC12" i="50"/>
  <c r="Y12" i="50"/>
  <c r="W12" i="50"/>
  <c r="M12" i="50"/>
  <c r="L12" i="50"/>
  <c r="K12" i="50"/>
  <c r="J12" i="50"/>
  <c r="O12" i="50" s="1"/>
  <c r="A12" i="50"/>
  <c r="CO11" i="50"/>
  <c r="BZ11" i="50"/>
  <c r="BN11" i="50"/>
  <c r="BM11" i="50"/>
  <c r="BD11" i="50"/>
  <c r="AY11" i="50"/>
  <c r="AX11" i="50"/>
  <c r="AW11" i="50"/>
  <c r="AV11" i="50"/>
  <c r="AU11" i="50"/>
  <c r="AZ11" i="50" s="1"/>
  <c r="AN11" i="50"/>
  <c r="AM11" i="50"/>
  <c r="AG11" i="50"/>
  <c r="AF11" i="50"/>
  <c r="AD11" i="50"/>
  <c r="AC11" i="50"/>
  <c r="Y11" i="50"/>
  <c r="W11" i="50"/>
  <c r="M11" i="50"/>
  <c r="L11" i="50"/>
  <c r="K11" i="50"/>
  <c r="J11" i="50"/>
  <c r="O11" i="50" s="1"/>
  <c r="A11" i="50"/>
  <c r="CO10" i="50"/>
  <c r="BZ10" i="50"/>
  <c r="BN10" i="50"/>
  <c r="BM10" i="50"/>
  <c r="BD10" i="50"/>
  <c r="AY10" i="50"/>
  <c r="AX10" i="50"/>
  <c r="AW10" i="50"/>
  <c r="AV10" i="50"/>
  <c r="AU10" i="50"/>
  <c r="AZ10" i="50" s="1"/>
  <c r="AN10" i="50"/>
  <c r="AM10" i="50"/>
  <c r="AG10" i="50"/>
  <c r="AF10" i="50"/>
  <c r="AD10" i="50"/>
  <c r="AC10" i="50"/>
  <c r="Y10" i="50"/>
  <c r="W10" i="50"/>
  <c r="M10" i="50"/>
  <c r="L10" i="50"/>
  <c r="K10" i="50"/>
  <c r="J10" i="50"/>
  <c r="O10" i="50" s="1"/>
  <c r="A10" i="50"/>
  <c r="CO9" i="50"/>
  <c r="BZ9" i="50"/>
  <c r="BN9" i="50"/>
  <c r="BM9" i="50"/>
  <c r="BD9" i="50"/>
  <c r="AY9" i="50"/>
  <c r="AX9" i="50"/>
  <c r="AW9" i="50"/>
  <c r="AV9" i="50"/>
  <c r="AZ9" i="50" s="1"/>
  <c r="AU9" i="50"/>
  <c r="AN9" i="50"/>
  <c r="AM9" i="50"/>
  <c r="AG9" i="50"/>
  <c r="AF9" i="50"/>
  <c r="AD9" i="50"/>
  <c r="AC9" i="50"/>
  <c r="Y9" i="50"/>
  <c r="W9" i="50"/>
  <c r="M9" i="50"/>
  <c r="L9" i="50"/>
  <c r="K9" i="50"/>
  <c r="J9" i="50"/>
  <c r="O9" i="50" s="1"/>
  <c r="A9" i="50"/>
  <c r="CO8" i="50"/>
  <c r="BZ8" i="50"/>
  <c r="BN8" i="50"/>
  <c r="BM8" i="50"/>
  <c r="BD8" i="50"/>
  <c r="AY8" i="50"/>
  <c r="AX8" i="50"/>
  <c r="AW8" i="50"/>
  <c r="AV8" i="50"/>
  <c r="AU8" i="50"/>
  <c r="AZ8" i="50" s="1"/>
  <c r="AN8" i="50"/>
  <c r="AM8" i="50"/>
  <c r="AG8" i="50"/>
  <c r="AF8" i="50"/>
  <c r="AD8" i="50"/>
  <c r="AC8" i="50"/>
  <c r="Y8" i="50"/>
  <c r="W8" i="50"/>
  <c r="M8" i="50"/>
  <c r="L8" i="50"/>
  <c r="K8" i="50"/>
  <c r="J8" i="50"/>
  <c r="O8" i="50" s="1"/>
  <c r="A8" i="50"/>
  <c r="CO7" i="50"/>
  <c r="BZ7" i="50"/>
  <c r="BN7" i="50"/>
  <c r="BM7" i="50"/>
  <c r="BD7" i="50"/>
  <c r="AY7" i="50"/>
  <c r="AX7" i="50"/>
  <c r="AW7" i="50"/>
  <c r="AV7" i="50"/>
  <c r="AZ7" i="50" s="1"/>
  <c r="AU7" i="50"/>
  <c r="AN7" i="50"/>
  <c r="AM7" i="50"/>
  <c r="AG7" i="50"/>
  <c r="AF7" i="50"/>
  <c r="AD7" i="50"/>
  <c r="AC7" i="50"/>
  <c r="Y7" i="50"/>
  <c r="W7" i="50"/>
  <c r="M7" i="50"/>
  <c r="L7" i="50"/>
  <c r="K7" i="50"/>
  <c r="J7" i="50"/>
  <c r="O7" i="50" s="1"/>
  <c r="A7" i="50"/>
  <c r="CO6" i="50"/>
  <c r="BZ6" i="50"/>
  <c r="BN6" i="50"/>
  <c r="BM6" i="50"/>
  <c r="BD6" i="50"/>
  <c r="AY6" i="50"/>
  <c r="AX6" i="50"/>
  <c r="AW6" i="50"/>
  <c r="AV6" i="50"/>
  <c r="AU6" i="50"/>
  <c r="AZ6" i="50" s="1"/>
  <c r="AN6" i="50"/>
  <c r="AM6" i="50"/>
  <c r="AG6" i="50"/>
  <c r="AF6" i="50"/>
  <c r="AD6" i="50"/>
  <c r="AC6" i="50"/>
  <c r="Y6" i="50"/>
  <c r="W6" i="50"/>
  <c r="M6" i="50"/>
  <c r="L6" i="50"/>
  <c r="K6" i="50"/>
  <c r="J6" i="50"/>
  <c r="O6" i="50" s="1"/>
  <c r="A6" i="50"/>
  <c r="CX21" i="1" l="1"/>
  <c r="CY21" i="1" s="1"/>
  <c r="CW21" i="1"/>
  <c r="CZ21" i="1" s="1"/>
  <c r="CW18" i="1"/>
  <c r="CX18" i="1"/>
  <c r="CY18" i="1" s="1"/>
  <c r="CX24" i="1"/>
  <c r="CY24" i="1" s="1"/>
  <c r="CW24" i="1"/>
  <c r="CX32" i="1"/>
  <c r="CY32" i="1" s="1"/>
  <c r="CW32" i="1"/>
  <c r="CW13" i="1"/>
  <c r="CZ13" i="1" s="1"/>
  <c r="CX13" i="1"/>
  <c r="CY13" i="1" s="1"/>
  <c r="CX8" i="1"/>
  <c r="CY8" i="1" s="1"/>
  <c r="CW8" i="1"/>
  <c r="CW12" i="1"/>
  <c r="CZ12" i="1" s="1"/>
  <c r="CX12" i="1"/>
  <c r="CY12" i="1" s="1"/>
  <c r="CW15" i="1"/>
  <c r="CZ15" i="1" s="1"/>
  <c r="CX15" i="1"/>
  <c r="CY15" i="1" s="1"/>
  <c r="CW19" i="1"/>
  <c r="CZ19" i="1" s="1"/>
  <c r="CX19" i="1"/>
  <c r="CY19" i="1" s="1"/>
  <c r="CX28" i="1"/>
  <c r="CY28" i="1" s="1"/>
  <c r="CW28" i="1"/>
  <c r="CX25" i="1"/>
  <c r="CY25" i="1" s="1"/>
  <c r="CW25" i="1"/>
  <c r="CX9" i="1"/>
  <c r="CY9" i="1" s="1"/>
  <c r="CW9" i="1"/>
  <c r="CX10" i="1"/>
  <c r="CY10" i="1" s="1"/>
  <c r="CW10" i="1"/>
  <c r="CW17" i="1"/>
  <c r="CZ17" i="1" s="1"/>
  <c r="CX17" i="1"/>
  <c r="CY17" i="1" s="1"/>
  <c r="CW14" i="1"/>
  <c r="CZ14" i="1" s="1"/>
  <c r="CX14" i="1"/>
  <c r="CY14" i="1" s="1"/>
  <c r="CX22" i="1"/>
  <c r="CY22" i="1" s="1"/>
  <c r="CW22" i="1"/>
  <c r="CX27" i="1"/>
  <c r="CY27" i="1" s="1"/>
  <c r="CW27" i="1"/>
  <c r="CX31" i="1"/>
  <c r="CY31" i="1" s="1"/>
  <c r="CW31" i="1"/>
  <c r="CX7" i="1"/>
  <c r="CY7" i="1" s="1"/>
  <c r="CW7" i="1"/>
  <c r="CX11" i="1"/>
  <c r="CY11" i="1" s="1"/>
  <c r="CW11" i="1"/>
  <c r="CW16" i="1"/>
  <c r="CZ16" i="1" s="1"/>
  <c r="CX16" i="1"/>
  <c r="CY16" i="1" s="1"/>
  <c r="CX20" i="1"/>
  <c r="CY20" i="1" s="1"/>
  <c r="CW20" i="1"/>
  <c r="CX23" i="1"/>
  <c r="CY23" i="1" s="1"/>
  <c r="CW23" i="1"/>
  <c r="CX26" i="1"/>
  <c r="CY26" i="1" s="1"/>
  <c r="CW26" i="1"/>
  <c r="CX30" i="1"/>
  <c r="CY30" i="1" s="1"/>
  <c r="CW30" i="1"/>
  <c r="CX29" i="1"/>
  <c r="CY29" i="1" s="1"/>
  <c r="CW29" i="1"/>
  <c r="CX33" i="1"/>
  <c r="CY33" i="1" s="1"/>
  <c r="CW33" i="1"/>
  <c r="CW12" i="56"/>
  <c r="CZ12" i="56" s="1"/>
  <c r="CX12" i="56"/>
  <c r="CY12" i="56" s="1"/>
  <c r="CW13" i="56"/>
  <c r="CZ13" i="56" s="1"/>
  <c r="CX13" i="56"/>
  <c r="CY13" i="56" s="1"/>
  <c r="CX20" i="56"/>
  <c r="CY20" i="56" s="1"/>
  <c r="CW20" i="56"/>
  <c r="CW19" i="56"/>
  <c r="CZ19" i="56" s="1"/>
  <c r="CX19" i="56"/>
  <c r="CY19" i="56" s="1"/>
  <c r="CX25" i="56"/>
  <c r="CY25" i="56" s="1"/>
  <c r="CW25" i="56"/>
  <c r="CX32" i="56"/>
  <c r="CY32" i="56" s="1"/>
  <c r="CW32" i="56"/>
  <c r="CX33" i="56"/>
  <c r="CY33" i="56" s="1"/>
  <c r="CW33" i="56"/>
  <c r="CW7" i="56"/>
  <c r="CX7" i="56"/>
  <c r="CY7" i="56" s="1"/>
  <c r="CW11" i="56"/>
  <c r="CX11" i="56"/>
  <c r="CY11" i="56" s="1"/>
  <c r="CX24" i="56"/>
  <c r="CY24" i="56" s="1"/>
  <c r="CW24" i="56"/>
  <c r="CW17" i="56"/>
  <c r="CX17" i="56"/>
  <c r="CY17" i="56" s="1"/>
  <c r="CX21" i="56"/>
  <c r="CY21" i="56" s="1"/>
  <c r="CW21" i="56"/>
  <c r="CX27" i="56"/>
  <c r="CY27" i="56" s="1"/>
  <c r="CW27" i="56"/>
  <c r="CW8" i="56"/>
  <c r="CX8" i="56"/>
  <c r="CY8" i="56" s="1"/>
  <c r="CW9" i="56"/>
  <c r="CX9" i="56"/>
  <c r="CY9" i="56" s="1"/>
  <c r="CW16" i="56"/>
  <c r="CX16" i="56"/>
  <c r="CY16" i="56" s="1"/>
  <c r="CW15" i="56"/>
  <c r="CX15" i="56"/>
  <c r="CY15" i="56" s="1"/>
  <c r="CX23" i="56"/>
  <c r="CY23" i="56" s="1"/>
  <c r="CW23" i="56"/>
  <c r="CX28" i="56"/>
  <c r="CY28" i="56" s="1"/>
  <c r="CW28" i="56"/>
  <c r="CW6" i="56"/>
  <c r="CX6" i="56"/>
  <c r="CY6" i="56" s="1"/>
  <c r="CW10" i="56"/>
  <c r="CX10" i="56"/>
  <c r="CY10" i="56" s="1"/>
  <c r="CW18" i="56"/>
  <c r="CX18" i="56"/>
  <c r="CY18" i="56" s="1"/>
  <c r="CX22" i="56"/>
  <c r="CY22" i="56" s="1"/>
  <c r="CW22" i="56"/>
  <c r="CZ22" i="56" s="1"/>
  <c r="CX26" i="56"/>
  <c r="CY26" i="56" s="1"/>
  <c r="CW26" i="56"/>
  <c r="CZ26" i="56" s="1"/>
  <c r="CX31" i="56"/>
  <c r="CY31" i="56" s="1"/>
  <c r="CW31" i="56"/>
  <c r="CZ31" i="56" s="1"/>
  <c r="CX11" i="53"/>
  <c r="CY11" i="53" s="1"/>
  <c r="CW11" i="53"/>
  <c r="CZ11" i="53" s="1"/>
  <c r="CX8" i="53"/>
  <c r="CY8" i="53" s="1"/>
  <c r="CW8" i="53"/>
  <c r="CZ8" i="53" s="1"/>
  <c r="CX22" i="53"/>
  <c r="CY22" i="53" s="1"/>
  <c r="CW22" i="53"/>
  <c r="CZ22" i="53" s="1"/>
  <c r="CX32" i="53"/>
  <c r="CY32" i="53" s="1"/>
  <c r="CW32" i="53"/>
  <c r="CX9" i="53"/>
  <c r="CY9" i="53" s="1"/>
  <c r="CW9" i="53"/>
  <c r="CZ9" i="53" s="1"/>
  <c r="CX6" i="53"/>
  <c r="CY6" i="53" s="1"/>
  <c r="CW6" i="53"/>
  <c r="CZ6" i="53" s="1"/>
  <c r="CX10" i="53"/>
  <c r="CY10" i="53" s="1"/>
  <c r="CW10" i="53"/>
  <c r="CX26" i="53"/>
  <c r="CY26" i="53" s="1"/>
  <c r="CW26" i="53"/>
  <c r="CX25" i="53"/>
  <c r="CY25" i="53" s="1"/>
  <c r="CW25" i="53"/>
  <c r="CX7" i="53"/>
  <c r="CY7" i="53" s="1"/>
  <c r="CW7" i="53"/>
  <c r="CX12" i="53"/>
  <c r="CY12" i="53" s="1"/>
  <c r="CW12" i="53"/>
  <c r="CX13" i="53"/>
  <c r="CY13" i="53" s="1"/>
  <c r="CW13" i="53"/>
  <c r="CX23" i="53"/>
  <c r="CY23" i="53" s="1"/>
  <c r="CW23" i="53"/>
  <c r="CX27" i="53"/>
  <c r="CY27" i="53" s="1"/>
  <c r="CW27" i="53"/>
  <c r="CX31" i="53"/>
  <c r="CY31" i="53" s="1"/>
  <c r="CW31" i="53"/>
  <c r="CX21" i="53"/>
  <c r="CY21" i="53" s="1"/>
  <c r="CW21" i="53"/>
  <c r="CX28" i="53"/>
  <c r="CY28" i="53" s="1"/>
  <c r="CW28" i="53"/>
  <c r="CX30" i="53"/>
  <c r="CY30" i="53" s="1"/>
  <c r="CW30" i="53"/>
  <c r="CX29" i="53"/>
  <c r="CY29" i="53" s="1"/>
  <c r="CW29" i="53"/>
  <c r="CX33" i="53"/>
  <c r="CY33" i="53" s="1"/>
  <c r="CW33" i="53"/>
  <c r="CW9" i="54"/>
  <c r="CZ9" i="54" s="1"/>
  <c r="CX9" i="54"/>
  <c r="CY9" i="54" s="1"/>
  <c r="CW19" i="54"/>
  <c r="CZ19" i="54" s="1"/>
  <c r="CX19" i="54"/>
  <c r="CY19" i="54" s="1"/>
  <c r="CX23" i="54"/>
  <c r="CY23" i="54" s="1"/>
  <c r="CW23" i="54"/>
  <c r="CX26" i="54"/>
  <c r="CY26" i="54" s="1"/>
  <c r="CW26" i="54"/>
  <c r="CW13" i="54"/>
  <c r="CZ13" i="54" s="1"/>
  <c r="CX13" i="54"/>
  <c r="CY13" i="54" s="1"/>
  <c r="CW6" i="54"/>
  <c r="CZ6" i="54" s="1"/>
  <c r="CX6" i="54"/>
  <c r="CY6" i="54" s="1"/>
  <c r="CW10" i="54"/>
  <c r="CZ10" i="54" s="1"/>
  <c r="CX10" i="54"/>
  <c r="CY10" i="54" s="1"/>
  <c r="CW15" i="54"/>
  <c r="CZ15" i="54" s="1"/>
  <c r="CX15" i="54"/>
  <c r="CY15" i="54" s="1"/>
  <c r="CW17" i="54"/>
  <c r="CZ17" i="54" s="1"/>
  <c r="CX17" i="54"/>
  <c r="CY17" i="54" s="1"/>
  <c r="CX21" i="54"/>
  <c r="CY21" i="54" s="1"/>
  <c r="CW21" i="54"/>
  <c r="CX27" i="54"/>
  <c r="CY27" i="54" s="1"/>
  <c r="CW27" i="54"/>
  <c r="CW14" i="54"/>
  <c r="CZ14" i="54" s="1"/>
  <c r="CX14" i="54"/>
  <c r="CY14" i="54" s="1"/>
  <c r="CW8" i="54"/>
  <c r="CZ8" i="54" s="1"/>
  <c r="CX8" i="54"/>
  <c r="CY8" i="54" s="1"/>
  <c r="CW12" i="54"/>
  <c r="CZ12" i="54" s="1"/>
  <c r="CX12" i="54"/>
  <c r="CY12" i="54" s="1"/>
  <c r="CW18" i="54"/>
  <c r="CZ18" i="54" s="1"/>
  <c r="CX18" i="54"/>
  <c r="CY18" i="54" s="1"/>
  <c r="CX22" i="54"/>
  <c r="CY22" i="54" s="1"/>
  <c r="CW22" i="54"/>
  <c r="CX25" i="54"/>
  <c r="CY25" i="54" s="1"/>
  <c r="CW25" i="54"/>
  <c r="CW7" i="54"/>
  <c r="CZ7" i="54" s="1"/>
  <c r="CX7" i="54"/>
  <c r="CY7" i="54" s="1"/>
  <c r="CW11" i="54"/>
  <c r="CZ11" i="54" s="1"/>
  <c r="CX11" i="54"/>
  <c r="CY11" i="54" s="1"/>
  <c r="CX20" i="54"/>
  <c r="CY20" i="54" s="1"/>
  <c r="CW20" i="54"/>
  <c r="CX24" i="54"/>
  <c r="CY24" i="54" s="1"/>
  <c r="CW24" i="54"/>
  <c r="CW9" i="55"/>
  <c r="CZ9" i="55" s="1"/>
  <c r="CX9" i="55"/>
  <c r="CY9" i="55" s="1"/>
  <c r="CW13" i="55"/>
  <c r="CZ13" i="55" s="1"/>
  <c r="CX13" i="55"/>
  <c r="CY13" i="55" s="1"/>
  <c r="CW17" i="55"/>
  <c r="CZ17" i="55" s="1"/>
  <c r="CX17" i="55"/>
  <c r="CY17" i="55" s="1"/>
  <c r="CX21" i="55"/>
  <c r="CY21" i="55" s="1"/>
  <c r="CW21" i="55"/>
  <c r="CX30" i="55"/>
  <c r="CY30" i="55" s="1"/>
  <c r="CW30" i="55"/>
  <c r="CX26" i="55"/>
  <c r="CY26" i="55" s="1"/>
  <c r="CW26" i="55"/>
  <c r="CW16" i="55"/>
  <c r="CZ16" i="55" s="1"/>
  <c r="CX16" i="55"/>
  <c r="CY16" i="55" s="1"/>
  <c r="CW18" i="55"/>
  <c r="CZ18" i="55" s="1"/>
  <c r="CX18" i="55"/>
  <c r="CY18" i="55" s="1"/>
  <c r="CX20" i="55"/>
  <c r="CY20" i="55" s="1"/>
  <c r="CW20" i="55"/>
  <c r="CX22" i="55"/>
  <c r="CY22" i="55" s="1"/>
  <c r="CW22" i="55"/>
  <c r="CX24" i="55"/>
  <c r="CY24" i="55" s="1"/>
  <c r="CW24" i="55"/>
  <c r="CX28" i="55"/>
  <c r="CY28" i="55" s="1"/>
  <c r="CW28" i="55"/>
  <c r="CX33" i="55"/>
  <c r="CY33" i="55" s="1"/>
  <c r="CW33" i="55"/>
  <c r="CW7" i="55"/>
  <c r="CZ7" i="55" s="1"/>
  <c r="CX7" i="55"/>
  <c r="CY7" i="55" s="1"/>
  <c r="CW11" i="55"/>
  <c r="CZ11" i="55" s="1"/>
  <c r="CX11" i="55"/>
  <c r="CY11" i="55" s="1"/>
  <c r="CW19" i="55"/>
  <c r="CZ19" i="55" s="1"/>
  <c r="CX19" i="55"/>
  <c r="CY19" i="55" s="1"/>
  <c r="CX23" i="55"/>
  <c r="CY23" i="55" s="1"/>
  <c r="CW23" i="55"/>
  <c r="CX32" i="55"/>
  <c r="CY32" i="55" s="1"/>
  <c r="CW32" i="55"/>
  <c r="CX31" i="55"/>
  <c r="CY31" i="55" s="1"/>
  <c r="CW31" i="55"/>
  <c r="CW6" i="55"/>
  <c r="CZ6" i="55" s="1"/>
  <c r="CX6" i="55"/>
  <c r="CY6" i="55" s="1"/>
  <c r="CW8" i="55"/>
  <c r="CZ8" i="55" s="1"/>
  <c r="CX8" i="55"/>
  <c r="CY8" i="55" s="1"/>
  <c r="CW10" i="55"/>
  <c r="CZ10" i="55" s="1"/>
  <c r="CX10" i="55"/>
  <c r="CY10" i="55" s="1"/>
  <c r="CW12" i="55"/>
  <c r="CZ12" i="55" s="1"/>
  <c r="CX12" i="55"/>
  <c r="CY12" i="55" s="1"/>
  <c r="CW14" i="55"/>
  <c r="CZ14" i="55" s="1"/>
  <c r="CX14" i="55"/>
  <c r="CY14" i="55" s="1"/>
  <c r="CX25" i="55"/>
  <c r="CY25" i="55" s="1"/>
  <c r="CW25" i="55"/>
  <c r="CX29" i="55"/>
  <c r="CY29" i="55" s="1"/>
  <c r="CW29" i="55"/>
  <c r="CW7" i="52"/>
  <c r="CX7" i="52"/>
  <c r="CY7" i="52" s="1"/>
  <c r="CW11" i="52"/>
  <c r="CX11" i="52"/>
  <c r="CY11" i="52" s="1"/>
  <c r="CW17" i="52"/>
  <c r="CX17" i="52"/>
  <c r="CY17" i="52" s="1"/>
  <c r="CW16" i="52"/>
  <c r="CX16" i="52"/>
  <c r="CY16" i="52" s="1"/>
  <c r="CX23" i="52"/>
  <c r="CY23" i="52" s="1"/>
  <c r="CW23" i="52"/>
  <c r="CX26" i="52"/>
  <c r="CY26" i="52" s="1"/>
  <c r="CW26" i="52"/>
  <c r="CX25" i="52"/>
  <c r="CY25" i="52" s="1"/>
  <c r="CW25" i="52"/>
  <c r="CZ25" i="52" s="1"/>
  <c r="CX30" i="52"/>
  <c r="CY30" i="52" s="1"/>
  <c r="CW30" i="52"/>
  <c r="CZ30" i="52" s="1"/>
  <c r="CX33" i="52"/>
  <c r="CY33" i="52" s="1"/>
  <c r="CW33" i="52"/>
  <c r="CZ33" i="52" s="1"/>
  <c r="CW6" i="52"/>
  <c r="CX6" i="52"/>
  <c r="CY6" i="52" s="1"/>
  <c r="CW8" i="52"/>
  <c r="CX8" i="52"/>
  <c r="CY8" i="52" s="1"/>
  <c r="CW10" i="52"/>
  <c r="CX10" i="52"/>
  <c r="CY10" i="52" s="1"/>
  <c r="CW12" i="52"/>
  <c r="CX12" i="52"/>
  <c r="CY12" i="52" s="1"/>
  <c r="CW15" i="52"/>
  <c r="CX15" i="52"/>
  <c r="CY15" i="52" s="1"/>
  <c r="CW19" i="52"/>
  <c r="CX19" i="52"/>
  <c r="CY19" i="52" s="1"/>
  <c r="CW14" i="52"/>
  <c r="CX14" i="52"/>
  <c r="CY14" i="52" s="1"/>
  <c r="CW18" i="52"/>
  <c r="CX18" i="52"/>
  <c r="CY18" i="52" s="1"/>
  <c r="CX22" i="52"/>
  <c r="CY22" i="52" s="1"/>
  <c r="CW22" i="52"/>
  <c r="CZ22" i="52" s="1"/>
  <c r="CX27" i="52"/>
  <c r="CY27" i="52" s="1"/>
  <c r="CW27" i="52"/>
  <c r="CZ27" i="52" s="1"/>
  <c r="CX32" i="52"/>
  <c r="CY32" i="52" s="1"/>
  <c r="CW32" i="52"/>
  <c r="CZ32" i="52" s="1"/>
  <c r="CX31" i="52"/>
  <c r="CY31" i="52" s="1"/>
  <c r="CW31" i="52"/>
  <c r="CZ31" i="52" s="1"/>
  <c r="CW9" i="52"/>
  <c r="CX9" i="52"/>
  <c r="CY9" i="52" s="1"/>
  <c r="CW13" i="52"/>
  <c r="CX13" i="52"/>
  <c r="CY13" i="52" s="1"/>
  <c r="CX21" i="52"/>
  <c r="CY21" i="52" s="1"/>
  <c r="CW21" i="52"/>
  <c r="CZ21" i="52" s="1"/>
  <c r="CX20" i="52"/>
  <c r="CY20" i="52" s="1"/>
  <c r="CW20" i="52"/>
  <c r="CZ20" i="52" s="1"/>
  <c r="CX28" i="52"/>
  <c r="CY28" i="52" s="1"/>
  <c r="CW28" i="52"/>
  <c r="CZ28" i="52" s="1"/>
  <c r="CX29" i="52"/>
  <c r="CY29" i="52" s="1"/>
  <c r="CW29" i="52"/>
  <c r="CZ29" i="52" s="1"/>
  <c r="CW12" i="57"/>
  <c r="CZ12" i="57" s="1"/>
  <c r="CX12" i="57"/>
  <c r="CY12" i="57" s="1"/>
  <c r="CW11" i="57"/>
  <c r="CZ11" i="57" s="1"/>
  <c r="CX11" i="57"/>
  <c r="CY11" i="57" s="1"/>
  <c r="CW17" i="57"/>
  <c r="CZ17" i="57" s="1"/>
  <c r="CX17" i="57"/>
  <c r="CY17" i="57" s="1"/>
  <c r="CX21" i="57"/>
  <c r="CY21" i="57" s="1"/>
  <c r="CW21" i="57"/>
  <c r="CX26" i="57"/>
  <c r="CY26" i="57" s="1"/>
  <c r="CW26" i="57"/>
  <c r="CX25" i="57"/>
  <c r="CY25" i="57" s="1"/>
  <c r="CW25" i="57"/>
  <c r="CX29" i="57"/>
  <c r="CY29" i="57" s="1"/>
  <c r="CW29" i="57"/>
  <c r="CW6" i="57"/>
  <c r="CZ6" i="57" s="1"/>
  <c r="CX6" i="57"/>
  <c r="CY6" i="57" s="1"/>
  <c r="CW10" i="57"/>
  <c r="CZ10" i="57" s="1"/>
  <c r="CX10" i="57"/>
  <c r="CY10" i="57" s="1"/>
  <c r="CW16" i="57"/>
  <c r="CZ16" i="57" s="1"/>
  <c r="CX16" i="57"/>
  <c r="CY16" i="57" s="1"/>
  <c r="CW18" i="57"/>
  <c r="CZ18" i="57" s="1"/>
  <c r="CX18" i="57"/>
  <c r="CY18" i="57" s="1"/>
  <c r="CX20" i="57"/>
  <c r="CY20" i="57" s="1"/>
  <c r="CW20" i="57"/>
  <c r="CX22" i="57"/>
  <c r="CY22" i="57" s="1"/>
  <c r="CW22" i="57"/>
  <c r="CW15" i="57"/>
  <c r="CZ15" i="57" s="1"/>
  <c r="CX15" i="57"/>
  <c r="CY15" i="57" s="1"/>
  <c r="CX27" i="57"/>
  <c r="CY27" i="57" s="1"/>
  <c r="CW27" i="57"/>
  <c r="CX32" i="57"/>
  <c r="CY32" i="57" s="1"/>
  <c r="CW32" i="57"/>
  <c r="CX31" i="57"/>
  <c r="CY31" i="57" s="1"/>
  <c r="CW31" i="57"/>
  <c r="CW8" i="57"/>
  <c r="CZ8" i="57" s="1"/>
  <c r="CX8" i="57"/>
  <c r="CY8" i="57" s="1"/>
  <c r="CX7" i="57"/>
  <c r="CY7" i="57" s="1"/>
  <c r="CW7" i="57"/>
  <c r="CW14" i="57"/>
  <c r="CZ14" i="57" s="1"/>
  <c r="CX14" i="57"/>
  <c r="CY14" i="57" s="1"/>
  <c r="CW19" i="57"/>
  <c r="CZ19" i="57" s="1"/>
  <c r="CX19" i="57"/>
  <c r="CY19" i="57" s="1"/>
  <c r="CX23" i="57"/>
  <c r="CY23" i="57" s="1"/>
  <c r="CW23" i="57"/>
  <c r="CX28" i="57"/>
  <c r="CY28" i="57" s="1"/>
  <c r="CW28" i="57"/>
  <c r="CX30" i="57"/>
  <c r="CY30" i="57" s="1"/>
  <c r="CW30" i="57"/>
  <c r="CX33" i="57"/>
  <c r="CY33" i="57" s="1"/>
  <c r="CW33" i="57"/>
  <c r="CW9" i="57"/>
  <c r="CZ9" i="57" s="1"/>
  <c r="CX9" i="57"/>
  <c r="CY9" i="57" s="1"/>
  <c r="CX24" i="57"/>
  <c r="CY24" i="57" s="1"/>
  <c r="CW24" i="57"/>
  <c r="BO14" i="53"/>
  <c r="CV14" i="53" s="1"/>
  <c r="BO15" i="53"/>
  <c r="CV15" i="53" s="1"/>
  <c r="BO16" i="53"/>
  <c r="CV16" i="53" s="1"/>
  <c r="BO17" i="53"/>
  <c r="CV17" i="53" s="1"/>
  <c r="BO18" i="53"/>
  <c r="CV18" i="53" s="1"/>
  <c r="BO19" i="53"/>
  <c r="CV19" i="53" s="1"/>
  <c r="BG12" i="53"/>
  <c r="BO20" i="53"/>
  <c r="CV20" i="53" s="1"/>
  <c r="BO24" i="53"/>
  <c r="CV24" i="53" s="1"/>
  <c r="BO28" i="54"/>
  <c r="CV28" i="54" s="1"/>
  <c r="BO32" i="54"/>
  <c r="CV32" i="54" s="1"/>
  <c r="BO29" i="54"/>
  <c r="CV29" i="54" s="1"/>
  <c r="BO31" i="54"/>
  <c r="CV31" i="54" s="1"/>
  <c r="BO30" i="54"/>
  <c r="CV30" i="54" s="1"/>
  <c r="BO33" i="54"/>
  <c r="CV33" i="54" s="1"/>
  <c r="BO16" i="54"/>
  <c r="CV16" i="54" s="1"/>
  <c r="BO15" i="55"/>
  <c r="CV15" i="55" s="1"/>
  <c r="BO27" i="55"/>
  <c r="CV27" i="55" s="1"/>
  <c r="BO24" i="52"/>
  <c r="CV24" i="52" s="1"/>
  <c r="BO29" i="56"/>
  <c r="CV29" i="56" s="1"/>
  <c r="BO14" i="56"/>
  <c r="CV14" i="56" s="1"/>
  <c r="BO30" i="56"/>
  <c r="CV30" i="56" s="1"/>
  <c r="BO13" i="57"/>
  <c r="CV13" i="57" s="1"/>
  <c r="Z6" i="50"/>
  <c r="AO6" i="50" s="1"/>
  <c r="Z7" i="50"/>
  <c r="AO7" i="50" s="1"/>
  <c r="Z9" i="50"/>
  <c r="AO9" i="50" s="1"/>
  <c r="Z11" i="50"/>
  <c r="AO11" i="50" s="1"/>
  <c r="BC11" i="50" s="1"/>
  <c r="Z13" i="50"/>
  <c r="AO13" i="50" s="1"/>
  <c r="Z15" i="50"/>
  <c r="AO15" i="50" s="1"/>
  <c r="BL7" i="12"/>
  <c r="BM7" i="12" s="1"/>
  <c r="BN7" i="12" s="1"/>
  <c r="BH7" i="12"/>
  <c r="BI7" i="12" s="1"/>
  <c r="AL13" i="12"/>
  <c r="AY13" i="12"/>
  <c r="AL17" i="12"/>
  <c r="AY17" i="12"/>
  <c r="BL21" i="12"/>
  <c r="BM21" i="12" s="1"/>
  <c r="BN21" i="12" s="1"/>
  <c r="BH21" i="12"/>
  <c r="BI21" i="12" s="1"/>
  <c r="AL21" i="12"/>
  <c r="AY21" i="12"/>
  <c r="BH10" i="12"/>
  <c r="BI10" i="12" s="1"/>
  <c r="BL10" i="12"/>
  <c r="BM10" i="12" s="1"/>
  <c r="BN10" i="12" s="1"/>
  <c r="BH14" i="12"/>
  <c r="BI14" i="12" s="1"/>
  <c r="BL14" i="12"/>
  <c r="BM14" i="12" s="1"/>
  <c r="BN14" i="12" s="1"/>
  <c r="BH18" i="12"/>
  <c r="BI18" i="12" s="1"/>
  <c r="BL18" i="12"/>
  <c r="BM18" i="12" s="1"/>
  <c r="BN18" i="12" s="1"/>
  <c r="BL25" i="12"/>
  <c r="BM25" i="12" s="1"/>
  <c r="BN25" i="12" s="1"/>
  <c r="BH25" i="12"/>
  <c r="BI25" i="12" s="1"/>
  <c r="AL23" i="12"/>
  <c r="AY23" i="12"/>
  <c r="BL29" i="12"/>
  <c r="BM29" i="12" s="1"/>
  <c r="BN29" i="12" s="1"/>
  <c r="BH29" i="12"/>
  <c r="BI29" i="12" s="1"/>
  <c r="BL31" i="12"/>
  <c r="BM31" i="12" s="1"/>
  <c r="BN31" i="12" s="1"/>
  <c r="BH31" i="12"/>
  <c r="BI31" i="12" s="1"/>
  <c r="AL32" i="12"/>
  <c r="AY32" i="12"/>
  <c r="AW27" i="12"/>
  <c r="AU27" i="12"/>
  <c r="AS27" i="12"/>
  <c r="AJ27" i="12"/>
  <c r="AH27" i="12"/>
  <c r="AL27" i="12" s="1"/>
  <c r="AX27" i="12"/>
  <c r="AT27" i="12"/>
  <c r="AI27" i="12"/>
  <c r="AL5" i="12"/>
  <c r="AY5" i="12"/>
  <c r="BH6" i="12"/>
  <c r="BI6" i="12" s="1"/>
  <c r="BL6" i="12"/>
  <c r="BM6" i="12" s="1"/>
  <c r="BN6" i="12" s="1"/>
  <c r="BH8" i="12"/>
  <c r="BI8" i="12" s="1"/>
  <c r="BL8" i="12"/>
  <c r="BM8" i="12" s="1"/>
  <c r="BN8" i="12" s="1"/>
  <c r="AL12" i="12"/>
  <c r="AY12" i="12"/>
  <c r="AL16" i="12"/>
  <c r="AY16" i="12"/>
  <c r="AL20" i="12"/>
  <c r="AY20" i="12"/>
  <c r="BL11" i="12"/>
  <c r="BM11" i="12" s="1"/>
  <c r="BN11" i="12" s="1"/>
  <c r="BH11" i="12"/>
  <c r="BI11" i="12" s="1"/>
  <c r="BL15" i="12"/>
  <c r="BM15" i="12" s="1"/>
  <c r="BN15" i="12" s="1"/>
  <c r="BH15" i="12"/>
  <c r="BI15" i="12" s="1"/>
  <c r="BL19" i="12"/>
  <c r="BM19" i="12" s="1"/>
  <c r="BN19" i="12" s="1"/>
  <c r="BH19" i="12"/>
  <c r="BI19" i="12" s="1"/>
  <c r="BH22" i="12"/>
  <c r="BI22" i="12" s="1"/>
  <c r="BL22" i="12"/>
  <c r="BM22" i="12" s="1"/>
  <c r="BN22" i="12" s="1"/>
  <c r="BL26" i="12"/>
  <c r="BM26" i="12" s="1"/>
  <c r="BN26" i="12" s="1"/>
  <c r="BH26" i="12"/>
  <c r="BI26" i="12" s="1"/>
  <c r="BH24" i="12"/>
  <c r="BI24" i="12" s="1"/>
  <c r="BL24" i="12"/>
  <c r="BM24" i="12" s="1"/>
  <c r="BN24" i="12" s="1"/>
  <c r="AL30" i="12"/>
  <c r="AY30" i="12"/>
  <c r="BH9" i="12"/>
  <c r="BI9" i="12" s="1"/>
  <c r="BL9" i="12"/>
  <c r="BM9" i="12" s="1"/>
  <c r="BN9" i="12" s="1"/>
  <c r="BY9" i="12" s="1"/>
  <c r="BZ9" i="12" s="1"/>
  <c r="BY7" i="12"/>
  <c r="BZ7" i="12" s="1"/>
  <c r="BL13" i="12"/>
  <c r="BM13" i="12" s="1"/>
  <c r="BN13" i="12" s="1"/>
  <c r="BH13" i="12"/>
  <c r="BI13" i="12" s="1"/>
  <c r="BL17" i="12"/>
  <c r="BM17" i="12" s="1"/>
  <c r="BN17" i="12" s="1"/>
  <c r="BH17" i="12"/>
  <c r="BI17" i="12" s="1"/>
  <c r="BY10" i="12"/>
  <c r="BZ10" i="12" s="1"/>
  <c r="BY14" i="12"/>
  <c r="BZ14" i="12" s="1"/>
  <c r="BY18" i="12"/>
  <c r="BZ18" i="12" s="1"/>
  <c r="BY25" i="12"/>
  <c r="BZ25" i="12" s="1"/>
  <c r="BL23" i="12"/>
  <c r="BM23" i="12" s="1"/>
  <c r="BN23" i="12" s="1"/>
  <c r="BH23" i="12"/>
  <c r="BI23" i="12" s="1"/>
  <c r="AY29" i="12"/>
  <c r="BY29" i="12" s="1"/>
  <c r="BZ29" i="12" s="1"/>
  <c r="AY31" i="12"/>
  <c r="BY31" i="12" s="1"/>
  <c r="BZ31" i="12" s="1"/>
  <c r="BL32" i="12"/>
  <c r="BM32" i="12" s="1"/>
  <c r="BN32" i="12" s="1"/>
  <c r="BH32" i="12"/>
  <c r="BI32" i="12" s="1"/>
  <c r="BH5" i="12"/>
  <c r="BI5" i="12" s="1"/>
  <c r="BL5" i="12"/>
  <c r="BM5" i="12" s="1"/>
  <c r="BN5" i="12" s="1"/>
  <c r="AY6" i="12"/>
  <c r="BY6" i="12" s="1"/>
  <c r="BZ6" i="12" s="1"/>
  <c r="AY8" i="12"/>
  <c r="BY8" i="12" s="1"/>
  <c r="BZ8" i="12" s="1"/>
  <c r="BL12" i="12"/>
  <c r="BM12" i="12" s="1"/>
  <c r="BN12" i="12" s="1"/>
  <c r="BH12" i="12"/>
  <c r="BI12" i="12" s="1"/>
  <c r="BL16" i="12"/>
  <c r="BM16" i="12" s="1"/>
  <c r="BN16" i="12" s="1"/>
  <c r="BH16" i="12"/>
  <c r="BI16" i="12" s="1"/>
  <c r="BL20" i="12"/>
  <c r="BM20" i="12" s="1"/>
  <c r="BN20" i="12" s="1"/>
  <c r="BH20" i="12"/>
  <c r="BI20" i="12" s="1"/>
  <c r="AY11" i="12"/>
  <c r="BY11" i="12" s="1"/>
  <c r="BZ11" i="12" s="1"/>
  <c r="AY15" i="12"/>
  <c r="BY15" i="12" s="1"/>
  <c r="BZ15" i="12" s="1"/>
  <c r="AY19" i="12"/>
  <c r="BY19" i="12" s="1"/>
  <c r="BZ19" i="12" s="1"/>
  <c r="AY22" i="12"/>
  <c r="BY22" i="12" s="1"/>
  <c r="BZ22" i="12" s="1"/>
  <c r="AY26" i="12"/>
  <c r="BY26" i="12" s="1"/>
  <c r="BZ26" i="12" s="1"/>
  <c r="AY24" i="12"/>
  <c r="BY24" i="12" s="1"/>
  <c r="BZ24" i="12" s="1"/>
  <c r="BL28" i="12"/>
  <c r="BM28" i="12" s="1"/>
  <c r="BN28" i="12" s="1"/>
  <c r="BY28" i="12" s="1"/>
  <c r="BZ28" i="12" s="1"/>
  <c r="BH28" i="12"/>
  <c r="BI28" i="12" s="1"/>
  <c r="BH30" i="12"/>
  <c r="BI30" i="12" s="1"/>
  <c r="BL30" i="12"/>
  <c r="BM30" i="12" s="1"/>
  <c r="BN30" i="12" s="1"/>
  <c r="Z23" i="50"/>
  <c r="AO23" i="50" s="1"/>
  <c r="Z25" i="50"/>
  <c r="AO25" i="50" s="1"/>
  <c r="Z27" i="50"/>
  <c r="AO27" i="50" s="1"/>
  <c r="Z29" i="50"/>
  <c r="AO29" i="50" s="1"/>
  <c r="Z31" i="50"/>
  <c r="AO31" i="50" s="1"/>
  <c r="Z33" i="50"/>
  <c r="AO33" i="50" s="1"/>
  <c r="Z8" i="50"/>
  <c r="AO8" i="50" s="1"/>
  <c r="BB8" i="50" s="1"/>
  <c r="Z10" i="50"/>
  <c r="AO10" i="50" s="1"/>
  <c r="BB10" i="50" s="1"/>
  <c r="Z12" i="50"/>
  <c r="AO12" i="50" s="1"/>
  <c r="BF12" i="50" s="1"/>
  <c r="Z14" i="50"/>
  <c r="AO14" i="50" s="1"/>
  <c r="Z16" i="50"/>
  <c r="AO16" i="50" s="1"/>
  <c r="Z18" i="50"/>
  <c r="AO18" i="50" s="1"/>
  <c r="Z20" i="50"/>
  <c r="AO20" i="50" s="1"/>
  <c r="Z26" i="50"/>
  <c r="AO26" i="50" s="1"/>
  <c r="Z28" i="50"/>
  <c r="AO28" i="50" s="1"/>
  <c r="Z30" i="50"/>
  <c r="AO30" i="50" s="1"/>
  <c r="Z32" i="50"/>
  <c r="AO32" i="50" s="1"/>
  <c r="BE7" i="50"/>
  <c r="BC7" i="50"/>
  <c r="BA7" i="50"/>
  <c r="AQ7" i="50"/>
  <c r="BF7" i="50"/>
  <c r="BB7" i="50"/>
  <c r="AR7" i="50"/>
  <c r="AP7" i="50"/>
  <c r="BE9" i="50"/>
  <c r="BC9" i="50"/>
  <c r="BA9" i="50"/>
  <c r="AQ9" i="50"/>
  <c r="BF9" i="50"/>
  <c r="BB9" i="50"/>
  <c r="AR9" i="50"/>
  <c r="AP9" i="50"/>
  <c r="BE11" i="50"/>
  <c r="BA11" i="50"/>
  <c r="AQ11" i="50"/>
  <c r="BF11" i="50"/>
  <c r="BB11" i="50"/>
  <c r="AR11" i="50"/>
  <c r="AP11" i="50"/>
  <c r="BF6" i="50"/>
  <c r="BB6" i="50"/>
  <c r="AR6" i="50"/>
  <c r="AP6" i="50"/>
  <c r="BC6" i="50"/>
  <c r="BE6" i="50"/>
  <c r="BA6" i="50"/>
  <c r="AQ6" i="50"/>
  <c r="AR8" i="50"/>
  <c r="BA8" i="50"/>
  <c r="BF10" i="50"/>
  <c r="AR10" i="50"/>
  <c r="BE10" i="50"/>
  <c r="BA10" i="50"/>
  <c r="BB12" i="50"/>
  <c r="AP12" i="50"/>
  <c r="BC12" i="50"/>
  <c r="AQ12" i="50"/>
  <c r="BF13" i="50"/>
  <c r="BB13" i="50"/>
  <c r="AR13" i="50"/>
  <c r="AP13" i="50"/>
  <c r="BE13" i="50"/>
  <c r="BC13" i="50"/>
  <c r="BA13" i="50"/>
  <c r="AQ13" i="50"/>
  <c r="BF15" i="50"/>
  <c r="BB15" i="50"/>
  <c r="AR15" i="50"/>
  <c r="AP15" i="50"/>
  <c r="BE15" i="50"/>
  <c r="BC15" i="50"/>
  <c r="BA15" i="50"/>
  <c r="AQ15" i="50"/>
  <c r="BF23" i="50"/>
  <c r="BB23" i="50"/>
  <c r="BA23" i="50"/>
  <c r="AR23" i="50"/>
  <c r="AP23" i="50"/>
  <c r="BE23" i="50"/>
  <c r="BC23" i="50"/>
  <c r="AQ23" i="50"/>
  <c r="AT23" i="50" s="1"/>
  <c r="BE14" i="50"/>
  <c r="BC14" i="50"/>
  <c r="BA14" i="50"/>
  <c r="AQ14" i="50"/>
  <c r="BF14" i="50"/>
  <c r="BB14" i="50"/>
  <c r="AR14" i="50"/>
  <c r="AP14" i="50"/>
  <c r="BE16" i="50"/>
  <c r="BC16" i="50"/>
  <c r="BA16" i="50"/>
  <c r="AQ16" i="50"/>
  <c r="BF16" i="50"/>
  <c r="BB16" i="50"/>
  <c r="AR16" i="50"/>
  <c r="AP16" i="50"/>
  <c r="AT16" i="50" s="1"/>
  <c r="BE18" i="50"/>
  <c r="BC18" i="50"/>
  <c r="BA18" i="50"/>
  <c r="AQ18" i="50"/>
  <c r="BF18" i="50"/>
  <c r="BB18" i="50"/>
  <c r="AR18" i="50"/>
  <c r="AP18" i="50"/>
  <c r="AT18" i="50" s="1"/>
  <c r="BE20" i="50"/>
  <c r="BC20" i="50"/>
  <c r="BA20" i="50"/>
  <c r="AQ20" i="50"/>
  <c r="BF20" i="50"/>
  <c r="BB20" i="50"/>
  <c r="AR20" i="50"/>
  <c r="AP20" i="50"/>
  <c r="AT20" i="50" s="1"/>
  <c r="BE22" i="50"/>
  <c r="BC22" i="50"/>
  <c r="BA22" i="50"/>
  <c r="AQ22" i="50"/>
  <c r="BF22" i="50"/>
  <c r="BB22" i="50"/>
  <c r="AR22" i="50"/>
  <c r="AP22" i="50"/>
  <c r="AT22" i="50" s="1"/>
  <c r="Z17" i="50"/>
  <c r="AO17" i="50" s="1"/>
  <c r="Z19" i="50"/>
  <c r="AO19" i="50" s="1"/>
  <c r="Z21" i="50"/>
  <c r="AO21" i="50" s="1"/>
  <c r="AZ23" i="50"/>
  <c r="BF25" i="50"/>
  <c r="BB25" i="50"/>
  <c r="AR25" i="50"/>
  <c r="AP25" i="50"/>
  <c r="BE25" i="50"/>
  <c r="BC25" i="50"/>
  <c r="BA25" i="50"/>
  <c r="AQ25" i="50"/>
  <c r="BF27" i="50"/>
  <c r="BB27" i="50"/>
  <c r="AR27" i="50"/>
  <c r="AP27" i="50"/>
  <c r="BE27" i="50"/>
  <c r="BC27" i="50"/>
  <c r="BA27" i="50"/>
  <c r="AQ27" i="50"/>
  <c r="BE24" i="50"/>
  <c r="BC24" i="50"/>
  <c r="BA24" i="50"/>
  <c r="AQ24" i="50"/>
  <c r="BF24" i="50"/>
  <c r="BB24" i="50"/>
  <c r="AR24" i="50"/>
  <c r="AP24" i="50"/>
  <c r="AT24" i="50" s="1"/>
  <c r="BE26" i="50"/>
  <c r="BC26" i="50"/>
  <c r="BA26" i="50"/>
  <c r="AQ26" i="50"/>
  <c r="BF26" i="50"/>
  <c r="BB26" i="50"/>
  <c r="AR26" i="50"/>
  <c r="AP26" i="50"/>
  <c r="BF28" i="50"/>
  <c r="BE28" i="50"/>
  <c r="BC28" i="50"/>
  <c r="BA28" i="50"/>
  <c r="AQ28" i="50"/>
  <c r="BB28" i="50"/>
  <c r="AR28" i="50"/>
  <c r="AP28" i="50"/>
  <c r="AT28" i="50" s="1"/>
  <c r="BE29" i="50"/>
  <c r="BC29" i="50"/>
  <c r="BA29" i="50"/>
  <c r="AQ29" i="50"/>
  <c r="BF29" i="50"/>
  <c r="BB29" i="50"/>
  <c r="AR29" i="50"/>
  <c r="AP29" i="50"/>
  <c r="AT29" i="50" s="1"/>
  <c r="BE31" i="50"/>
  <c r="BC31" i="50"/>
  <c r="BA31" i="50"/>
  <c r="AQ31" i="50"/>
  <c r="BF31" i="50"/>
  <c r="BB31" i="50"/>
  <c r="AR31" i="50"/>
  <c r="AP31" i="50"/>
  <c r="BE33" i="50"/>
  <c r="BC33" i="50"/>
  <c r="BA33" i="50"/>
  <c r="AQ33" i="50"/>
  <c r="BF33" i="50"/>
  <c r="BB33" i="50"/>
  <c r="AR33" i="50"/>
  <c r="AP33" i="50"/>
  <c r="AT33" i="50" s="1"/>
  <c r="BF30" i="50"/>
  <c r="BB30" i="50"/>
  <c r="AR30" i="50"/>
  <c r="AP30" i="50"/>
  <c r="BE30" i="50"/>
  <c r="BC30" i="50"/>
  <c r="BA30" i="50"/>
  <c r="AQ30" i="50"/>
  <c r="BF32" i="50"/>
  <c r="BB32" i="50"/>
  <c r="AR32" i="50"/>
  <c r="AP32" i="50"/>
  <c r="BE32" i="50"/>
  <c r="BC32" i="50"/>
  <c r="BA32" i="50"/>
  <c r="AQ32" i="50"/>
  <c r="CZ18" i="1" l="1"/>
  <c r="DA6" i="53"/>
  <c r="CZ26" i="52"/>
  <c r="CZ23" i="52"/>
  <c r="CZ28" i="56"/>
  <c r="CZ23" i="56"/>
  <c r="CZ27" i="56"/>
  <c r="CZ21" i="56"/>
  <c r="CZ24" i="56"/>
  <c r="CZ33" i="56"/>
  <c r="CZ32" i="56"/>
  <c r="CZ25" i="56"/>
  <c r="CZ20" i="56"/>
  <c r="CZ33" i="1"/>
  <c r="CZ29" i="1"/>
  <c r="CZ30" i="1"/>
  <c r="CZ26" i="1"/>
  <c r="CZ23" i="1"/>
  <c r="CZ20" i="1"/>
  <c r="DA16" i="1"/>
  <c r="CZ11" i="1"/>
  <c r="CZ7" i="1"/>
  <c r="CZ31" i="1"/>
  <c r="CZ27" i="1"/>
  <c r="CZ22" i="1"/>
  <c r="DA14" i="1"/>
  <c r="DA17" i="1"/>
  <c r="CZ10" i="1"/>
  <c r="CZ9" i="1"/>
  <c r="CZ25" i="1"/>
  <c r="CZ28" i="1"/>
  <c r="DA19" i="1"/>
  <c r="DA15" i="1"/>
  <c r="DA12" i="1"/>
  <c r="CZ8" i="1"/>
  <c r="DA8" i="1" s="1"/>
  <c r="DA13" i="1"/>
  <c r="CZ32" i="1"/>
  <c r="CZ24" i="1"/>
  <c r="DA18" i="1"/>
  <c r="DA33" i="1"/>
  <c r="DA29" i="1"/>
  <c r="DA30" i="1"/>
  <c r="DA26" i="1"/>
  <c r="DA23" i="1"/>
  <c r="DA20" i="1"/>
  <c r="DA11" i="1"/>
  <c r="DA7" i="1"/>
  <c r="DA31" i="1"/>
  <c r="DA27" i="1"/>
  <c r="DA22" i="1"/>
  <c r="DA10" i="1"/>
  <c r="DA9" i="1"/>
  <c r="DA25" i="1"/>
  <c r="DA28" i="1"/>
  <c r="DA32" i="1"/>
  <c r="DA24" i="1"/>
  <c r="DA21" i="1"/>
  <c r="CX30" i="56"/>
  <c r="CY30" i="56" s="1"/>
  <c r="CW30" i="56"/>
  <c r="CX29" i="56"/>
  <c r="CY29" i="56" s="1"/>
  <c r="CW29" i="56"/>
  <c r="DA19" i="56"/>
  <c r="DA13" i="56"/>
  <c r="DA12" i="56"/>
  <c r="CW14" i="56"/>
  <c r="CX14" i="56"/>
  <c r="CY14" i="56" s="1"/>
  <c r="DA31" i="56"/>
  <c r="DA26" i="56"/>
  <c r="DA22" i="56"/>
  <c r="CZ18" i="56"/>
  <c r="DA18" i="56" s="1"/>
  <c r="CZ10" i="56"/>
  <c r="DA10" i="56" s="1"/>
  <c r="BP10" i="56" s="1"/>
  <c r="CM10" i="56" s="1"/>
  <c r="CN10" i="56" s="1"/>
  <c r="CZ6" i="56"/>
  <c r="DA6" i="56" s="1"/>
  <c r="BP6" i="56" s="1"/>
  <c r="CM6" i="56" s="1"/>
  <c r="CN6" i="56" s="1"/>
  <c r="DA28" i="56"/>
  <c r="DA23" i="56"/>
  <c r="CZ15" i="56"/>
  <c r="DA15" i="56" s="1"/>
  <c r="CZ16" i="56"/>
  <c r="DA16" i="56" s="1"/>
  <c r="BP16" i="56" s="1"/>
  <c r="CM16" i="56" s="1"/>
  <c r="CN16" i="56" s="1"/>
  <c r="CZ9" i="56"/>
  <c r="DA9" i="56" s="1"/>
  <c r="BP9" i="56" s="1"/>
  <c r="CM9" i="56" s="1"/>
  <c r="CN9" i="56" s="1"/>
  <c r="CZ8" i="56"/>
  <c r="DA8" i="56" s="1"/>
  <c r="DA27" i="56"/>
  <c r="DA21" i="56"/>
  <c r="CZ17" i="56"/>
  <c r="DA17" i="56" s="1"/>
  <c r="BP17" i="56" s="1"/>
  <c r="CM17" i="56" s="1"/>
  <c r="CN17" i="56" s="1"/>
  <c r="DA24" i="56"/>
  <c r="CZ11" i="56"/>
  <c r="DA11" i="56" s="1"/>
  <c r="CZ7" i="56"/>
  <c r="DA7" i="56" s="1"/>
  <c r="DA33" i="56"/>
  <c r="DA32" i="56"/>
  <c r="DA25" i="56"/>
  <c r="DA20" i="56"/>
  <c r="CX20" i="53"/>
  <c r="CY20" i="53" s="1"/>
  <c r="CW20" i="53"/>
  <c r="CW19" i="53"/>
  <c r="CX19" i="53"/>
  <c r="CY19" i="53" s="1"/>
  <c r="CW17" i="53"/>
  <c r="CX17" i="53"/>
  <c r="CY17" i="53" s="1"/>
  <c r="CW15" i="53"/>
  <c r="CX15" i="53"/>
  <c r="CY15" i="53" s="1"/>
  <c r="CZ33" i="53"/>
  <c r="CZ29" i="53"/>
  <c r="CZ30" i="53"/>
  <c r="CZ28" i="53"/>
  <c r="CZ21" i="53"/>
  <c r="CZ31" i="53"/>
  <c r="CZ27" i="53"/>
  <c r="CZ23" i="53"/>
  <c r="CZ13" i="53"/>
  <c r="CZ12" i="53"/>
  <c r="CZ7" i="53"/>
  <c r="CZ25" i="53"/>
  <c r="CZ26" i="53"/>
  <c r="CZ10" i="53"/>
  <c r="CZ32" i="53"/>
  <c r="CX24" i="53"/>
  <c r="CY24" i="53" s="1"/>
  <c r="CW24" i="53"/>
  <c r="CW18" i="53"/>
  <c r="CX18" i="53"/>
  <c r="CY18" i="53" s="1"/>
  <c r="CW16" i="53"/>
  <c r="CX16" i="53"/>
  <c r="CY16" i="53" s="1"/>
  <c r="CX14" i="53"/>
  <c r="CY14" i="53" s="1"/>
  <c r="CW14" i="53"/>
  <c r="DA33" i="53"/>
  <c r="DA29" i="53"/>
  <c r="DA30" i="53"/>
  <c r="DA28" i="53"/>
  <c r="DA21" i="53"/>
  <c r="DA31" i="53"/>
  <c r="DA27" i="53"/>
  <c r="DA23" i="53"/>
  <c r="DA13" i="53"/>
  <c r="DA12" i="53"/>
  <c r="DA7" i="53"/>
  <c r="DA25" i="53"/>
  <c r="DA26" i="53"/>
  <c r="DA10" i="53"/>
  <c r="DA9" i="53"/>
  <c r="DA32" i="53"/>
  <c r="DA22" i="53"/>
  <c r="DA8" i="53"/>
  <c r="DA11" i="53"/>
  <c r="CW16" i="54"/>
  <c r="CZ16" i="54" s="1"/>
  <c r="CX16" i="54"/>
  <c r="CY16" i="54" s="1"/>
  <c r="CX30" i="54"/>
  <c r="CY30" i="54" s="1"/>
  <c r="CW30" i="54"/>
  <c r="CX29" i="54"/>
  <c r="CY29" i="54" s="1"/>
  <c r="CW29" i="54"/>
  <c r="CX28" i="54"/>
  <c r="CY28" i="54" s="1"/>
  <c r="CW28" i="54"/>
  <c r="CZ24" i="54"/>
  <c r="CZ20" i="54"/>
  <c r="DA11" i="54"/>
  <c r="DA7" i="54"/>
  <c r="CZ25" i="54"/>
  <c r="CZ22" i="54"/>
  <c r="DA18" i="54"/>
  <c r="DA12" i="54"/>
  <c r="DA8" i="54"/>
  <c r="DA14" i="54"/>
  <c r="CZ27" i="54"/>
  <c r="CZ21" i="54"/>
  <c r="DA17" i="54"/>
  <c r="DA15" i="54"/>
  <c r="DA10" i="54"/>
  <c r="DA6" i="54"/>
  <c r="DA13" i="54"/>
  <c r="CZ26" i="54"/>
  <c r="CZ23" i="54"/>
  <c r="DA19" i="54"/>
  <c r="DA9" i="54"/>
  <c r="CX33" i="54"/>
  <c r="CY33" i="54" s="1"/>
  <c r="CW33" i="54"/>
  <c r="CZ33" i="54" s="1"/>
  <c r="CX31" i="54"/>
  <c r="CY31" i="54" s="1"/>
  <c r="CW31" i="54"/>
  <c r="CZ31" i="54" s="1"/>
  <c r="CX32" i="54"/>
  <c r="CY32" i="54" s="1"/>
  <c r="CW32" i="54"/>
  <c r="CZ32" i="54" s="1"/>
  <c r="DA24" i="54"/>
  <c r="DA20" i="54"/>
  <c r="DA25" i="54"/>
  <c r="DA22" i="54"/>
  <c r="DA27" i="54"/>
  <c r="DA21" i="54"/>
  <c r="DA26" i="54"/>
  <c r="DA23" i="54"/>
  <c r="CX27" i="55"/>
  <c r="CY27" i="55" s="1"/>
  <c r="CW27" i="55"/>
  <c r="CZ29" i="55"/>
  <c r="CZ25" i="55"/>
  <c r="DA14" i="55"/>
  <c r="DA12" i="55"/>
  <c r="DA10" i="55"/>
  <c r="DA8" i="55"/>
  <c r="DA6" i="55"/>
  <c r="CZ31" i="55"/>
  <c r="CZ32" i="55"/>
  <c r="CZ23" i="55"/>
  <c r="DA19" i="55"/>
  <c r="DA11" i="55"/>
  <c r="DA7" i="55"/>
  <c r="CZ33" i="55"/>
  <c r="CZ28" i="55"/>
  <c r="CZ24" i="55"/>
  <c r="CZ22" i="55"/>
  <c r="CZ20" i="55"/>
  <c r="DA18" i="55"/>
  <c r="DA16" i="55"/>
  <c r="CZ26" i="55"/>
  <c r="CZ30" i="55"/>
  <c r="CZ21" i="55"/>
  <c r="DA17" i="55"/>
  <c r="DA13" i="55"/>
  <c r="DA9" i="55"/>
  <c r="CW15" i="55"/>
  <c r="CX15" i="55"/>
  <c r="CY15" i="55" s="1"/>
  <c r="DA29" i="55"/>
  <c r="DA25" i="55"/>
  <c r="DA31" i="55"/>
  <c r="DA32" i="55"/>
  <c r="DA23" i="55"/>
  <c r="DA33" i="55"/>
  <c r="DA28" i="55"/>
  <c r="DA24" i="55"/>
  <c r="DA22" i="55"/>
  <c r="DA20" i="55"/>
  <c r="DA26" i="55"/>
  <c r="DA30" i="55"/>
  <c r="DA21" i="55"/>
  <c r="CX24" i="52"/>
  <c r="CY24" i="52" s="1"/>
  <c r="CW24" i="52"/>
  <c r="DA29" i="52"/>
  <c r="DA28" i="52"/>
  <c r="DA20" i="52"/>
  <c r="DA21" i="52"/>
  <c r="CZ13" i="52"/>
  <c r="DA13" i="52" s="1"/>
  <c r="CZ9" i="52"/>
  <c r="DA9" i="52" s="1"/>
  <c r="DA31" i="52"/>
  <c r="DA32" i="52"/>
  <c r="DA27" i="52"/>
  <c r="DA22" i="52"/>
  <c r="CZ18" i="52"/>
  <c r="DA18" i="52" s="1"/>
  <c r="BP18" i="52" s="1"/>
  <c r="CM18" i="52" s="1"/>
  <c r="CN18" i="52" s="1"/>
  <c r="CZ14" i="52"/>
  <c r="DA14" i="52" s="1"/>
  <c r="BP14" i="52" s="1"/>
  <c r="CM14" i="52" s="1"/>
  <c r="CN14" i="52" s="1"/>
  <c r="CZ19" i="52"/>
  <c r="DA19" i="52" s="1"/>
  <c r="CZ15" i="52"/>
  <c r="DA15" i="52" s="1"/>
  <c r="CZ12" i="52"/>
  <c r="DA12" i="52" s="1"/>
  <c r="BP12" i="52" s="1"/>
  <c r="CM12" i="52" s="1"/>
  <c r="CN12" i="52" s="1"/>
  <c r="CZ10" i="52"/>
  <c r="DA10" i="52" s="1"/>
  <c r="BP10" i="52" s="1"/>
  <c r="CM10" i="52" s="1"/>
  <c r="CN10" i="52" s="1"/>
  <c r="CZ8" i="52"/>
  <c r="DA8" i="52" s="1"/>
  <c r="BP8" i="52" s="1"/>
  <c r="CM8" i="52" s="1"/>
  <c r="CN8" i="52" s="1"/>
  <c r="CZ6" i="52"/>
  <c r="DA6" i="52" s="1"/>
  <c r="BP6" i="52" s="1"/>
  <c r="CM6" i="52" s="1"/>
  <c r="CN6" i="52" s="1"/>
  <c r="DA33" i="52"/>
  <c r="DA30" i="52"/>
  <c r="DA25" i="52"/>
  <c r="DA26" i="52"/>
  <c r="DA23" i="52"/>
  <c r="CZ16" i="52"/>
  <c r="DA16" i="52" s="1"/>
  <c r="CZ17" i="52"/>
  <c r="DA17" i="52" s="1"/>
  <c r="BP17" i="52" s="1"/>
  <c r="CM17" i="52" s="1"/>
  <c r="CN17" i="52" s="1"/>
  <c r="CZ11" i="52"/>
  <c r="DA11" i="52" s="1"/>
  <c r="CZ7" i="52"/>
  <c r="DA7" i="52" s="1"/>
  <c r="CZ24" i="57"/>
  <c r="DA9" i="57"/>
  <c r="CZ33" i="57"/>
  <c r="CZ30" i="57"/>
  <c r="CZ28" i="57"/>
  <c r="CZ23" i="57"/>
  <c r="DA19" i="57"/>
  <c r="DA14" i="57"/>
  <c r="CZ7" i="57"/>
  <c r="DA8" i="57"/>
  <c r="CZ31" i="57"/>
  <c r="CZ32" i="57"/>
  <c r="CZ27" i="57"/>
  <c r="DA15" i="57"/>
  <c r="CZ22" i="57"/>
  <c r="CZ20" i="57"/>
  <c r="DA18" i="57"/>
  <c r="DA16" i="57"/>
  <c r="DA10" i="57"/>
  <c r="DA6" i="57"/>
  <c r="CZ29" i="57"/>
  <c r="CZ25" i="57"/>
  <c r="CZ26" i="57"/>
  <c r="CZ21" i="57"/>
  <c r="DA17" i="57"/>
  <c r="DA11" i="57"/>
  <c r="DA12" i="57"/>
  <c r="CW13" i="57"/>
  <c r="CX13" i="57"/>
  <c r="CY13" i="57" s="1"/>
  <c r="DA24" i="57"/>
  <c r="DA33" i="57"/>
  <c r="DA30" i="57"/>
  <c r="DA28" i="57"/>
  <c r="DA23" i="57"/>
  <c r="DA7" i="57"/>
  <c r="DA31" i="57"/>
  <c r="DA32" i="57"/>
  <c r="DA27" i="57"/>
  <c r="DA22" i="57"/>
  <c r="DA20" i="57"/>
  <c r="DA29" i="57"/>
  <c r="DA25" i="57"/>
  <c r="DA26" i="57"/>
  <c r="DA21" i="57"/>
  <c r="BP7" i="54"/>
  <c r="CM7" i="54" s="1"/>
  <c r="CN7" i="54" s="1"/>
  <c r="BP8" i="54"/>
  <c r="CM8" i="54" s="1"/>
  <c r="CN8" i="54" s="1"/>
  <c r="BP6" i="54"/>
  <c r="CM6" i="54" s="1"/>
  <c r="CN6" i="54" s="1"/>
  <c r="BP28" i="55"/>
  <c r="CM28" i="55" s="1"/>
  <c r="CN28" i="55" s="1"/>
  <c r="BP22" i="55"/>
  <c r="CM22" i="55" s="1"/>
  <c r="CN22" i="55" s="1"/>
  <c r="BP26" i="55"/>
  <c r="CM26" i="55" s="1"/>
  <c r="CN26" i="55" s="1"/>
  <c r="BP21" i="52"/>
  <c r="CM21" i="52" s="1"/>
  <c r="CN21" i="52" s="1"/>
  <c r="BP30" i="52"/>
  <c r="CM30" i="52" s="1"/>
  <c r="CN30" i="52" s="1"/>
  <c r="BP26" i="52"/>
  <c r="CM26" i="52" s="1"/>
  <c r="CN26" i="52" s="1"/>
  <c r="AT9" i="50"/>
  <c r="AQ10" i="50"/>
  <c r="BC10" i="50"/>
  <c r="AP10" i="50"/>
  <c r="BE8" i="50"/>
  <c r="BF8" i="50"/>
  <c r="BP25" i="53"/>
  <c r="CM25" i="53" s="1"/>
  <c r="CN25" i="53" s="1"/>
  <c r="BP26" i="53"/>
  <c r="CM26" i="53" s="1"/>
  <c r="CN26" i="53" s="1"/>
  <c r="BP6" i="53"/>
  <c r="CM6" i="53" s="1"/>
  <c r="CN6" i="53" s="1"/>
  <c r="BP33" i="53"/>
  <c r="CM33" i="53" s="1"/>
  <c r="CN33" i="53" s="1"/>
  <c r="BP29" i="53"/>
  <c r="CM29" i="53" s="1"/>
  <c r="CN29" i="53" s="1"/>
  <c r="BP27" i="53"/>
  <c r="CM27" i="53" s="1"/>
  <c r="CN27" i="53" s="1"/>
  <c r="BP21" i="53"/>
  <c r="CM21" i="53" s="1"/>
  <c r="CN21" i="53" s="1"/>
  <c r="BP10" i="53"/>
  <c r="CM10" i="53" s="1"/>
  <c r="CN10" i="53" s="1"/>
  <c r="BP9" i="53"/>
  <c r="CM9" i="53" s="1"/>
  <c r="CN9" i="53" s="1"/>
  <c r="BP32" i="53"/>
  <c r="CM32" i="53" s="1"/>
  <c r="CN32" i="53" s="1"/>
  <c r="BP22" i="53"/>
  <c r="CM22" i="53" s="1"/>
  <c r="CN22" i="53" s="1"/>
  <c r="BP23" i="53"/>
  <c r="CM23" i="53" s="1"/>
  <c r="CN23" i="53" s="1"/>
  <c r="BP8" i="53"/>
  <c r="CM8" i="53" s="1"/>
  <c r="CN8" i="53" s="1"/>
  <c r="BP11" i="53"/>
  <c r="CM11" i="53" s="1"/>
  <c r="CN11" i="53" s="1"/>
  <c r="BP7" i="53"/>
  <c r="CM7" i="53" s="1"/>
  <c r="CN7" i="53" s="1"/>
  <c r="BP28" i="53"/>
  <c r="CM28" i="53" s="1"/>
  <c r="CN28" i="53" s="1"/>
  <c r="BP19" i="54"/>
  <c r="CM19" i="54" s="1"/>
  <c r="CN19" i="54" s="1"/>
  <c r="BP17" i="54"/>
  <c r="CM17" i="54" s="1"/>
  <c r="CN17" i="54" s="1"/>
  <c r="BP24" i="54"/>
  <c r="CM24" i="54" s="1"/>
  <c r="CN24" i="54" s="1"/>
  <c r="BP15" i="54"/>
  <c r="CM15" i="54" s="1"/>
  <c r="CN15" i="54" s="1"/>
  <c r="BP10" i="54"/>
  <c r="CM10" i="54" s="1"/>
  <c r="CN10" i="54" s="1"/>
  <c r="BP13" i="54"/>
  <c r="CM13" i="54" s="1"/>
  <c r="CN13" i="54" s="1"/>
  <c r="BP11" i="54"/>
  <c r="CM11" i="54" s="1"/>
  <c r="CN11" i="54" s="1"/>
  <c r="BP26" i="54"/>
  <c r="CM26" i="54" s="1"/>
  <c r="CN26" i="54" s="1"/>
  <c r="BP25" i="54"/>
  <c r="CM25" i="54" s="1"/>
  <c r="CN25" i="54" s="1"/>
  <c r="BP23" i="54"/>
  <c r="CM23" i="54" s="1"/>
  <c r="CN23" i="54" s="1"/>
  <c r="BP18" i="54"/>
  <c r="CM18" i="54" s="1"/>
  <c r="CN18" i="54" s="1"/>
  <c r="BP12" i="54"/>
  <c r="CM12" i="54" s="1"/>
  <c r="CN12" i="54" s="1"/>
  <c r="BP14" i="54"/>
  <c r="CM14" i="54" s="1"/>
  <c r="CN14" i="54" s="1"/>
  <c r="BP9" i="54"/>
  <c r="CM9" i="54" s="1"/>
  <c r="CN9" i="54" s="1"/>
  <c r="BP21" i="54"/>
  <c r="CM21" i="54" s="1"/>
  <c r="CN21" i="54" s="1"/>
  <c r="BP20" i="54"/>
  <c r="CM20" i="54" s="1"/>
  <c r="CN20" i="54" s="1"/>
  <c r="BP22" i="54"/>
  <c r="CM22" i="54" s="1"/>
  <c r="CN22" i="54" s="1"/>
  <c r="BP27" i="54"/>
  <c r="CM27" i="54" s="1"/>
  <c r="CN27" i="54" s="1"/>
  <c r="BP18" i="55"/>
  <c r="CM18" i="55" s="1"/>
  <c r="CN18" i="55" s="1"/>
  <c r="BP10" i="55"/>
  <c r="CM10" i="55" s="1"/>
  <c r="CN10" i="55" s="1"/>
  <c r="BP32" i="55"/>
  <c r="CM32" i="55" s="1"/>
  <c r="CN32" i="55" s="1"/>
  <c r="BP30" i="55"/>
  <c r="CM30" i="55" s="1"/>
  <c r="CN30" i="55" s="1"/>
  <c r="BP33" i="55"/>
  <c r="CM33" i="55" s="1"/>
  <c r="CN33" i="55" s="1"/>
  <c r="BP29" i="55"/>
  <c r="CM29" i="55" s="1"/>
  <c r="CN29" i="55" s="1"/>
  <c r="BP25" i="55"/>
  <c r="CM25" i="55" s="1"/>
  <c r="CN25" i="55" s="1"/>
  <c r="BP24" i="55"/>
  <c r="CM24" i="55" s="1"/>
  <c r="CN24" i="55" s="1"/>
  <c r="BP20" i="55"/>
  <c r="CM20" i="55" s="1"/>
  <c r="CN20" i="55" s="1"/>
  <c r="BP16" i="55"/>
  <c r="CM16" i="55" s="1"/>
  <c r="CN16" i="55" s="1"/>
  <c r="BP12" i="55"/>
  <c r="CM12" i="55" s="1"/>
  <c r="CN12" i="55" s="1"/>
  <c r="BP8" i="55"/>
  <c r="CM8" i="55" s="1"/>
  <c r="CN8" i="55" s="1"/>
  <c r="BP31" i="55"/>
  <c r="CM31" i="55" s="1"/>
  <c r="CN31" i="55" s="1"/>
  <c r="BP13" i="55"/>
  <c r="CM13" i="55" s="1"/>
  <c r="CN13" i="55" s="1"/>
  <c r="BP11" i="55"/>
  <c r="CM11" i="55" s="1"/>
  <c r="CN11" i="55" s="1"/>
  <c r="BP9" i="55"/>
  <c r="CM9" i="55" s="1"/>
  <c r="CN9" i="55" s="1"/>
  <c r="BP7" i="55"/>
  <c r="CM7" i="55" s="1"/>
  <c r="CN7" i="55" s="1"/>
  <c r="BP14" i="55"/>
  <c r="CM14" i="55" s="1"/>
  <c r="CN14" i="55" s="1"/>
  <c r="BP6" i="55"/>
  <c r="CM6" i="55" s="1"/>
  <c r="CN6" i="55" s="1"/>
  <c r="BP23" i="55"/>
  <c r="CM23" i="55" s="1"/>
  <c r="CN23" i="55" s="1"/>
  <c r="BP21" i="55"/>
  <c r="CM21" i="55" s="1"/>
  <c r="CN21" i="55" s="1"/>
  <c r="BP19" i="55"/>
  <c r="CM19" i="55" s="1"/>
  <c r="CN19" i="55" s="1"/>
  <c r="BP17" i="55"/>
  <c r="CM17" i="55" s="1"/>
  <c r="CN17" i="55" s="1"/>
  <c r="BP25" i="52"/>
  <c r="CM25" i="52" s="1"/>
  <c r="CN25" i="52" s="1"/>
  <c r="BP31" i="52"/>
  <c r="CM31" i="52" s="1"/>
  <c r="CN31" i="52" s="1"/>
  <c r="BP23" i="52"/>
  <c r="CM23" i="52" s="1"/>
  <c r="CN23" i="52" s="1"/>
  <c r="BP27" i="52"/>
  <c r="CM27" i="52" s="1"/>
  <c r="CN27" i="52" s="1"/>
  <c r="BP22" i="52"/>
  <c r="CM22" i="52" s="1"/>
  <c r="CN22" i="52" s="1"/>
  <c r="BP28" i="52"/>
  <c r="CM28" i="52" s="1"/>
  <c r="CN28" i="52" s="1"/>
  <c r="BP33" i="1"/>
  <c r="CM33" i="1" s="1"/>
  <c r="CN33" i="1" s="1"/>
  <c r="BP25" i="1"/>
  <c r="CM25" i="1" s="1"/>
  <c r="CN25" i="1" s="1"/>
  <c r="BP32" i="1"/>
  <c r="CM32" i="1" s="1"/>
  <c r="CN32" i="1" s="1"/>
  <c r="BP24" i="1"/>
  <c r="CM24" i="1" s="1"/>
  <c r="CN24" i="1" s="1"/>
  <c r="BP22" i="1"/>
  <c r="CM22" i="1" s="1"/>
  <c r="CN22" i="1" s="1"/>
  <c r="BP18" i="1"/>
  <c r="CM18" i="1" s="1"/>
  <c r="CN18" i="1" s="1"/>
  <c r="BP14" i="1"/>
  <c r="CM14" i="1" s="1"/>
  <c r="CN14" i="1" s="1"/>
  <c r="BP10" i="1"/>
  <c r="CM10" i="1" s="1"/>
  <c r="CN10" i="1" s="1"/>
  <c r="BP29" i="1"/>
  <c r="CM29" i="1" s="1"/>
  <c r="CN29" i="1" s="1"/>
  <c r="BP28" i="1"/>
  <c r="CM28" i="1" s="1"/>
  <c r="CN28" i="1" s="1"/>
  <c r="BP11" i="1"/>
  <c r="CM11" i="1" s="1"/>
  <c r="CN11" i="1" s="1"/>
  <c r="BP23" i="1"/>
  <c r="CM23" i="1" s="1"/>
  <c r="CN23" i="1" s="1"/>
  <c r="BP19" i="1"/>
  <c r="CM19" i="1" s="1"/>
  <c r="CN19" i="1" s="1"/>
  <c r="BP13" i="1"/>
  <c r="CM13" i="1" s="1"/>
  <c r="CN13" i="1" s="1"/>
  <c r="BP9" i="1"/>
  <c r="CM9" i="1" s="1"/>
  <c r="CN9" i="1" s="1"/>
  <c r="BP15" i="1"/>
  <c r="CM15" i="1" s="1"/>
  <c r="CN15" i="1" s="1"/>
  <c r="BP12" i="1"/>
  <c r="CM12" i="1" s="1"/>
  <c r="CN12" i="1" s="1"/>
  <c r="BP26" i="56"/>
  <c r="CM26" i="56" s="1"/>
  <c r="CN26" i="56" s="1"/>
  <c r="BP33" i="56"/>
  <c r="CM33" i="56" s="1"/>
  <c r="CN33" i="56" s="1"/>
  <c r="BP25" i="56"/>
  <c r="CM25" i="56" s="1"/>
  <c r="CN25" i="56" s="1"/>
  <c r="BP21" i="56"/>
  <c r="CM21" i="56" s="1"/>
  <c r="CN21" i="56" s="1"/>
  <c r="BP28" i="56"/>
  <c r="CM28" i="56" s="1"/>
  <c r="CN28" i="56" s="1"/>
  <c r="BP27" i="56"/>
  <c r="CM27" i="56" s="1"/>
  <c r="CN27" i="56" s="1"/>
  <c r="BP20" i="56"/>
  <c r="CM20" i="56" s="1"/>
  <c r="CN20" i="56" s="1"/>
  <c r="BP13" i="56"/>
  <c r="CM13" i="56" s="1"/>
  <c r="CN13" i="56" s="1"/>
  <c r="BP24" i="56"/>
  <c r="CM24" i="56" s="1"/>
  <c r="CN24" i="56" s="1"/>
  <c r="BP12" i="57"/>
  <c r="CM12" i="57" s="1"/>
  <c r="CN12" i="57" s="1"/>
  <c r="BP8" i="57"/>
  <c r="CM8" i="57" s="1"/>
  <c r="CN8" i="57" s="1"/>
  <c r="BP30" i="57"/>
  <c r="CM30" i="57" s="1"/>
  <c r="CN30" i="57" s="1"/>
  <c r="BP31" i="57"/>
  <c r="CM31" i="57" s="1"/>
  <c r="CN31" i="57" s="1"/>
  <c r="BP27" i="57"/>
  <c r="CM27" i="57" s="1"/>
  <c r="CN27" i="57" s="1"/>
  <c r="BP15" i="57"/>
  <c r="CM15" i="57" s="1"/>
  <c r="CN15" i="57" s="1"/>
  <c r="BP20" i="57"/>
  <c r="CM20" i="57" s="1"/>
  <c r="CN20" i="57" s="1"/>
  <c r="BP9" i="57"/>
  <c r="CM9" i="57" s="1"/>
  <c r="CN9" i="57" s="1"/>
  <c r="BP22" i="57"/>
  <c r="CM22" i="57" s="1"/>
  <c r="CN22" i="57" s="1"/>
  <c r="BP18" i="57"/>
  <c r="CM18" i="57" s="1"/>
  <c r="CN18" i="57" s="1"/>
  <c r="BP26" i="57"/>
  <c r="CM26" i="57" s="1"/>
  <c r="CN26" i="57" s="1"/>
  <c r="BP14" i="57"/>
  <c r="CM14" i="57" s="1"/>
  <c r="CN14" i="57" s="1"/>
  <c r="BG6" i="50"/>
  <c r="BA12" i="50"/>
  <c r="BE12" i="50"/>
  <c r="BG12" i="50" s="1"/>
  <c r="AR12" i="50"/>
  <c r="AQ8" i="50"/>
  <c r="BC8" i="50"/>
  <c r="BO8" i="50" s="1"/>
  <c r="CV8" i="50" s="1"/>
  <c r="AP8" i="50"/>
  <c r="AT8" i="50" s="1"/>
  <c r="BY30" i="12"/>
  <c r="BY20" i="12"/>
  <c r="BY16" i="12"/>
  <c r="BY12" i="12"/>
  <c r="BY5" i="12"/>
  <c r="BL27" i="12"/>
  <c r="BM27" i="12" s="1"/>
  <c r="BN27" i="12" s="1"/>
  <c r="BH27" i="12"/>
  <c r="BI27" i="12" s="1"/>
  <c r="BY32" i="12"/>
  <c r="BZ32" i="12" s="1"/>
  <c r="BY23" i="12"/>
  <c r="BY21" i="12"/>
  <c r="BZ21" i="12" s="1"/>
  <c r="BY17" i="12"/>
  <c r="BY13" i="12"/>
  <c r="BZ13" i="12" s="1"/>
  <c r="BZ30" i="12"/>
  <c r="BZ20" i="12"/>
  <c r="BZ16" i="12"/>
  <c r="BZ12" i="12"/>
  <c r="BZ5" i="12"/>
  <c r="AY27" i="12"/>
  <c r="BY27" i="12" s="1"/>
  <c r="BZ27" i="12" s="1"/>
  <c r="BZ23" i="12"/>
  <c r="BZ17" i="12"/>
  <c r="AT14" i="50"/>
  <c r="BG10" i="50"/>
  <c r="AT11" i="50"/>
  <c r="AT7" i="50"/>
  <c r="AT26" i="50"/>
  <c r="AT6" i="50"/>
  <c r="AT32" i="50"/>
  <c r="BG32" i="50"/>
  <c r="AT31" i="50"/>
  <c r="BG27" i="50"/>
  <c r="BG15" i="50"/>
  <c r="AT13" i="50"/>
  <c r="AT12" i="50"/>
  <c r="AT10" i="50"/>
  <c r="AT30" i="50"/>
  <c r="AT27" i="50"/>
  <c r="AT25" i="50"/>
  <c r="AT15" i="50"/>
  <c r="BO31" i="50"/>
  <c r="CV31" i="50" s="1"/>
  <c r="BG30" i="50"/>
  <c r="BO32" i="50"/>
  <c r="CV32" i="50" s="1"/>
  <c r="BG31" i="50"/>
  <c r="BG26" i="50"/>
  <c r="BG24" i="50"/>
  <c r="BG25" i="50"/>
  <c r="BF21" i="50"/>
  <c r="BB21" i="50"/>
  <c r="AR21" i="50"/>
  <c r="AP21" i="50"/>
  <c r="BE21" i="50"/>
  <c r="BC21" i="50"/>
  <c r="BA21" i="50"/>
  <c r="AQ21" i="50"/>
  <c r="BF19" i="50"/>
  <c r="BB19" i="50"/>
  <c r="AR19" i="50"/>
  <c r="AP19" i="50"/>
  <c r="BE19" i="50"/>
  <c r="BC19" i="50"/>
  <c r="BA19" i="50"/>
  <c r="AQ19" i="50"/>
  <c r="BF17" i="50"/>
  <c r="BB17" i="50"/>
  <c r="AR17" i="50"/>
  <c r="AP17" i="50"/>
  <c r="BE17" i="50"/>
  <c r="BC17" i="50"/>
  <c r="BA17" i="50"/>
  <c r="AQ17" i="50"/>
  <c r="BO15" i="50"/>
  <c r="CV15" i="50" s="1"/>
  <c r="BG14" i="50"/>
  <c r="BG23" i="50"/>
  <c r="BO21" i="50"/>
  <c r="CV21" i="50" s="1"/>
  <c r="BO19" i="50"/>
  <c r="CV19" i="50" s="1"/>
  <c r="BO17" i="50"/>
  <c r="CV17" i="50" s="1"/>
  <c r="BO14" i="50"/>
  <c r="CV14" i="50" s="1"/>
  <c r="BG13" i="50"/>
  <c r="BO11" i="50"/>
  <c r="CV11" i="50" s="1"/>
  <c r="BO9" i="50"/>
  <c r="CV9" i="50" s="1"/>
  <c r="BG8" i="50"/>
  <c r="BO10" i="50"/>
  <c r="CV10" i="50" s="1"/>
  <c r="BG9" i="50"/>
  <c r="BO33" i="50"/>
  <c r="CV33" i="50" s="1"/>
  <c r="BO29" i="50"/>
  <c r="CV29" i="50" s="1"/>
  <c r="BG33" i="50"/>
  <c r="BO30" i="50"/>
  <c r="CV30" i="50" s="1"/>
  <c r="BG29" i="50"/>
  <c r="BG28" i="50"/>
  <c r="BO27" i="50"/>
  <c r="CV27" i="50" s="1"/>
  <c r="BO25" i="50"/>
  <c r="CV25" i="50" s="1"/>
  <c r="BG22" i="50"/>
  <c r="BG20" i="50"/>
  <c r="BG18" i="50"/>
  <c r="BG16" i="50"/>
  <c r="BO13" i="50"/>
  <c r="CV13" i="50" s="1"/>
  <c r="BO22" i="50"/>
  <c r="CV22" i="50" s="1"/>
  <c r="AT21" i="50"/>
  <c r="BO20" i="50"/>
  <c r="CV20" i="50" s="1"/>
  <c r="AT19" i="50"/>
  <c r="BO18" i="50"/>
  <c r="CV18" i="50" s="1"/>
  <c r="AT17" i="50"/>
  <c r="BO16" i="50"/>
  <c r="CV16" i="50" s="1"/>
  <c r="BO7" i="50"/>
  <c r="CV7" i="50" s="1"/>
  <c r="BO12" i="50"/>
  <c r="CV12" i="50" s="1"/>
  <c r="BG11" i="50"/>
  <c r="BG7" i="50"/>
  <c r="Q2" i="64"/>
  <c r="BD2" i="64" s="1"/>
  <c r="Q2" i="65"/>
  <c r="BD2" i="65" s="1"/>
  <c r="W2" i="53"/>
  <c r="BT2" i="53" s="1"/>
  <c r="D2" i="53"/>
  <c r="AY2" i="53" s="1"/>
  <c r="W2" i="54"/>
  <c r="BT2" i="54" s="1"/>
  <c r="D2" i="54"/>
  <c r="AY2" i="54" s="1"/>
  <c r="W2" i="55"/>
  <c r="BT2" i="55" s="1"/>
  <c r="D2" i="55"/>
  <c r="AY2" i="55" s="1"/>
  <c r="W2" i="52"/>
  <c r="BT2" i="52" s="1"/>
  <c r="D2" i="52"/>
  <c r="AY2" i="52" s="1"/>
  <c r="W2" i="56"/>
  <c r="BT2" i="56" s="1"/>
  <c r="D2" i="56"/>
  <c r="AY2" i="56" s="1"/>
  <c r="BT2" i="57"/>
  <c r="W2" i="57"/>
  <c r="BO2" i="57" s="1"/>
  <c r="D2" i="57"/>
  <c r="AY2" i="57" s="1"/>
  <c r="D2" i="50"/>
  <c r="A2" i="64" s="1"/>
  <c r="AM2" i="64" s="1"/>
  <c r="M46" i="51"/>
  <c r="CZ14" i="53" l="1"/>
  <c r="DA14" i="53" s="1"/>
  <c r="CZ24" i="53"/>
  <c r="CZ15" i="53"/>
  <c r="CZ17" i="53"/>
  <c r="CZ19" i="53"/>
  <c r="CZ15" i="55"/>
  <c r="CZ24" i="52"/>
  <c r="CZ14" i="56"/>
  <c r="DA14" i="56" s="1"/>
  <c r="BP14" i="56" s="1"/>
  <c r="CM14" i="56" s="1"/>
  <c r="CN14" i="56" s="1"/>
  <c r="CZ29" i="56"/>
  <c r="CZ30" i="56"/>
  <c r="DA30" i="56" s="1"/>
  <c r="BP30" i="56" s="1"/>
  <c r="CM30" i="56" s="1"/>
  <c r="CN30" i="56" s="1"/>
  <c r="DA29" i="56"/>
  <c r="CZ16" i="53"/>
  <c r="CZ18" i="53"/>
  <c r="DA18" i="53" s="1"/>
  <c r="DA24" i="53"/>
  <c r="DA15" i="53"/>
  <c r="DA17" i="53"/>
  <c r="DA19" i="53"/>
  <c r="CZ20" i="53"/>
  <c r="DA16" i="53"/>
  <c r="DA20" i="53"/>
  <c r="DA32" i="54"/>
  <c r="DA31" i="54"/>
  <c r="DA33" i="54"/>
  <c r="CZ28" i="54"/>
  <c r="CZ29" i="54"/>
  <c r="CZ30" i="54"/>
  <c r="DA16" i="54"/>
  <c r="DA28" i="54"/>
  <c r="DA29" i="54"/>
  <c r="DA30" i="54"/>
  <c r="DA15" i="55"/>
  <c r="CZ27" i="55"/>
  <c r="DA27" i="55"/>
  <c r="DA24" i="52"/>
  <c r="CZ13" i="57"/>
  <c r="DA13" i="57" s="1"/>
  <c r="BP13" i="57" s="1"/>
  <c r="CM13" i="57" s="1"/>
  <c r="CN13" i="57" s="1"/>
  <c r="CX12" i="50"/>
  <c r="CY12" i="50" s="1"/>
  <c r="CW12" i="50"/>
  <c r="CX16" i="50"/>
  <c r="CY16" i="50" s="1"/>
  <c r="CW16" i="50"/>
  <c r="CX18" i="50"/>
  <c r="CY18" i="50" s="1"/>
  <c r="CW18" i="50"/>
  <c r="CX20" i="50"/>
  <c r="CY20" i="50" s="1"/>
  <c r="CW20" i="50"/>
  <c r="CX22" i="50"/>
  <c r="CY22" i="50" s="1"/>
  <c r="CW22" i="50"/>
  <c r="CX25" i="50"/>
  <c r="CY25" i="50" s="1"/>
  <c r="CW25" i="50"/>
  <c r="CX30" i="50"/>
  <c r="CY30" i="50" s="1"/>
  <c r="CW30" i="50"/>
  <c r="CX29" i="50"/>
  <c r="CY29" i="50" s="1"/>
  <c r="CW29" i="50"/>
  <c r="CX11" i="50"/>
  <c r="CY11" i="50" s="1"/>
  <c r="CW11" i="50"/>
  <c r="CX14" i="50"/>
  <c r="CY14" i="50" s="1"/>
  <c r="CW14" i="50"/>
  <c r="CX19" i="50"/>
  <c r="CY19" i="50" s="1"/>
  <c r="CW19" i="50"/>
  <c r="CX15" i="50"/>
  <c r="CY15" i="50" s="1"/>
  <c r="CW15" i="50"/>
  <c r="CW7" i="50"/>
  <c r="CX7" i="50"/>
  <c r="CY7" i="50" s="1"/>
  <c r="CX13" i="50"/>
  <c r="CY13" i="50" s="1"/>
  <c r="CW13" i="50"/>
  <c r="CX27" i="50"/>
  <c r="CY27" i="50" s="1"/>
  <c r="CW27" i="50"/>
  <c r="CX33" i="50"/>
  <c r="CY33" i="50" s="1"/>
  <c r="CW33" i="50"/>
  <c r="CX10" i="50"/>
  <c r="CY10" i="50" s="1"/>
  <c r="CW10" i="50"/>
  <c r="CW9" i="50"/>
  <c r="CZ9" i="50" s="1"/>
  <c r="CX9" i="50"/>
  <c r="CY9" i="50" s="1"/>
  <c r="CX17" i="50"/>
  <c r="CY17" i="50" s="1"/>
  <c r="CW17" i="50"/>
  <c r="CX21" i="50"/>
  <c r="CY21" i="50" s="1"/>
  <c r="CW21" i="50"/>
  <c r="CX32" i="50"/>
  <c r="CY32" i="50" s="1"/>
  <c r="CW32" i="50"/>
  <c r="CX31" i="50"/>
  <c r="CY31" i="50" s="1"/>
  <c r="CW31" i="50"/>
  <c r="CW8" i="50"/>
  <c r="CZ8" i="50" s="1"/>
  <c r="CX8" i="50"/>
  <c r="CY8" i="50" s="1"/>
  <c r="BP32" i="54"/>
  <c r="CM32" i="54" s="1"/>
  <c r="CN32" i="54" s="1"/>
  <c r="BP31" i="54"/>
  <c r="CM31" i="54" s="1"/>
  <c r="CN31" i="54" s="1"/>
  <c r="BP17" i="53"/>
  <c r="CM17" i="53" s="1"/>
  <c r="CN17" i="53" s="1"/>
  <c r="BP30" i="53"/>
  <c r="CM30" i="53" s="1"/>
  <c r="CN30" i="53" s="1"/>
  <c r="BP12" i="53"/>
  <c r="CM12" i="53" s="1"/>
  <c r="CN12" i="53" s="1"/>
  <c r="BP24" i="53"/>
  <c r="CM24" i="53" s="1"/>
  <c r="CN24" i="53" s="1"/>
  <c r="BP20" i="53"/>
  <c r="CM20" i="53" s="1"/>
  <c r="CN20" i="53" s="1"/>
  <c r="BP31" i="53"/>
  <c r="CM31" i="53" s="1"/>
  <c r="CN31" i="53" s="1"/>
  <c r="BP13" i="53"/>
  <c r="CM13" i="53" s="1"/>
  <c r="CN13" i="53" s="1"/>
  <c r="BP28" i="54"/>
  <c r="CM28" i="54" s="1"/>
  <c r="CN28" i="54" s="1"/>
  <c r="BP29" i="54"/>
  <c r="CM29" i="54" s="1"/>
  <c r="CN29" i="54" s="1"/>
  <c r="BP30" i="54"/>
  <c r="CM30" i="54" s="1"/>
  <c r="CN30" i="54" s="1"/>
  <c r="BP16" i="54"/>
  <c r="CM16" i="54" s="1"/>
  <c r="CN16" i="54" s="1"/>
  <c r="BP27" i="55"/>
  <c r="CM27" i="55" s="1"/>
  <c r="CN27" i="55" s="1"/>
  <c r="BP32" i="52"/>
  <c r="CM32" i="52" s="1"/>
  <c r="CN32" i="52" s="1"/>
  <c r="BP7" i="52"/>
  <c r="CM7" i="52" s="1"/>
  <c r="CN7" i="52" s="1"/>
  <c r="BP9" i="52"/>
  <c r="CM9" i="52" s="1"/>
  <c r="CN9" i="52" s="1"/>
  <c r="BP11" i="52"/>
  <c r="CM11" i="52" s="1"/>
  <c r="CN11" i="52" s="1"/>
  <c r="BP13" i="52"/>
  <c r="CM13" i="52" s="1"/>
  <c r="CN13" i="52" s="1"/>
  <c r="BP16" i="52"/>
  <c r="CM16" i="52" s="1"/>
  <c r="CN16" i="52" s="1"/>
  <c r="BP20" i="52"/>
  <c r="CM20" i="52" s="1"/>
  <c r="CN20" i="52" s="1"/>
  <c r="BP24" i="52"/>
  <c r="CM24" i="52" s="1"/>
  <c r="CN24" i="52" s="1"/>
  <c r="BP19" i="52"/>
  <c r="CM19" i="52" s="1"/>
  <c r="CN19" i="52" s="1"/>
  <c r="BP29" i="52"/>
  <c r="CM29" i="52" s="1"/>
  <c r="CN29" i="52" s="1"/>
  <c r="BP33" i="52"/>
  <c r="CM33" i="52" s="1"/>
  <c r="CN33" i="52" s="1"/>
  <c r="BP15" i="52"/>
  <c r="CM15" i="52" s="1"/>
  <c r="CN15" i="52" s="1"/>
  <c r="BP30" i="1"/>
  <c r="CM30" i="1" s="1"/>
  <c r="CN30" i="1" s="1"/>
  <c r="BP26" i="1"/>
  <c r="CM26" i="1" s="1"/>
  <c r="CN26" i="1" s="1"/>
  <c r="BP17" i="1"/>
  <c r="CM17" i="1" s="1"/>
  <c r="CN17" i="1" s="1"/>
  <c r="BP21" i="1"/>
  <c r="CM21" i="1" s="1"/>
  <c r="CN21" i="1" s="1"/>
  <c r="BP27" i="1"/>
  <c r="CM27" i="1" s="1"/>
  <c r="CN27" i="1" s="1"/>
  <c r="BP20" i="1"/>
  <c r="CM20" i="1" s="1"/>
  <c r="CN20" i="1" s="1"/>
  <c r="BP31" i="1"/>
  <c r="CM31" i="1" s="1"/>
  <c r="CN31" i="1" s="1"/>
  <c r="BP16" i="1"/>
  <c r="CM16" i="1" s="1"/>
  <c r="CN16" i="1" s="1"/>
  <c r="BP7" i="56"/>
  <c r="CM7" i="56" s="1"/>
  <c r="CN7" i="56" s="1"/>
  <c r="BP22" i="56"/>
  <c r="CM22" i="56" s="1"/>
  <c r="CN22" i="56" s="1"/>
  <c r="BP31" i="56"/>
  <c r="CM31" i="56" s="1"/>
  <c r="CN31" i="56" s="1"/>
  <c r="BP8" i="56"/>
  <c r="CM8" i="56" s="1"/>
  <c r="CN8" i="56" s="1"/>
  <c r="BP12" i="56"/>
  <c r="CM12" i="56" s="1"/>
  <c r="CN12" i="56" s="1"/>
  <c r="BP15" i="56"/>
  <c r="CM15" i="56" s="1"/>
  <c r="CN15" i="56" s="1"/>
  <c r="BP19" i="56"/>
  <c r="CM19" i="56" s="1"/>
  <c r="CN19" i="56" s="1"/>
  <c r="BP23" i="56"/>
  <c r="CM23" i="56" s="1"/>
  <c r="CN23" i="56" s="1"/>
  <c r="BP18" i="56"/>
  <c r="CM18" i="56" s="1"/>
  <c r="CN18" i="56" s="1"/>
  <c r="BP29" i="56"/>
  <c r="CM29" i="56" s="1"/>
  <c r="CN29" i="56" s="1"/>
  <c r="BP32" i="56"/>
  <c r="CM32" i="56" s="1"/>
  <c r="CN32" i="56" s="1"/>
  <c r="BP11" i="56"/>
  <c r="CM11" i="56" s="1"/>
  <c r="CN11" i="56" s="1"/>
  <c r="BP32" i="57"/>
  <c r="CM32" i="57" s="1"/>
  <c r="CN32" i="57" s="1"/>
  <c r="BP17" i="57"/>
  <c r="CM17" i="57" s="1"/>
  <c r="CN17" i="57" s="1"/>
  <c r="BP19" i="57"/>
  <c r="CM19" i="57" s="1"/>
  <c r="CN19" i="57" s="1"/>
  <c r="BP21" i="57"/>
  <c r="CM21" i="57" s="1"/>
  <c r="CN21" i="57" s="1"/>
  <c r="BP10" i="57"/>
  <c r="CM10" i="57" s="1"/>
  <c r="CN10" i="57" s="1"/>
  <c r="BP16" i="57"/>
  <c r="CM16" i="57" s="1"/>
  <c r="CN16" i="57" s="1"/>
  <c r="BP23" i="57"/>
  <c r="CM23" i="57" s="1"/>
  <c r="CN23" i="57" s="1"/>
  <c r="BP7" i="57"/>
  <c r="CM7" i="57" s="1"/>
  <c r="CN7" i="57" s="1"/>
  <c r="BP11" i="57"/>
  <c r="CM11" i="57" s="1"/>
  <c r="CN11" i="57" s="1"/>
  <c r="BP28" i="57"/>
  <c r="CM28" i="57" s="1"/>
  <c r="CN28" i="57" s="1"/>
  <c r="BP25" i="57"/>
  <c r="CM25" i="57" s="1"/>
  <c r="CN25" i="57" s="1"/>
  <c r="BP29" i="57"/>
  <c r="CM29" i="57" s="1"/>
  <c r="CN29" i="57" s="1"/>
  <c r="BP33" i="57"/>
  <c r="CM33" i="57" s="1"/>
  <c r="CN33" i="57" s="1"/>
  <c r="BP6" i="57"/>
  <c r="CM6" i="57" s="1"/>
  <c r="CN6" i="57" s="1"/>
  <c r="BP24" i="57"/>
  <c r="CM24" i="57" s="1"/>
  <c r="CN24" i="57" s="1"/>
  <c r="A2" i="65"/>
  <c r="AM2" i="65" s="1"/>
  <c r="BG17" i="50"/>
  <c r="BG19" i="50"/>
  <c r="BG21" i="50"/>
  <c r="BO26" i="50"/>
  <c r="CV26" i="50" s="1"/>
  <c r="BO28" i="50"/>
  <c r="CV28" i="50" s="1"/>
  <c r="BO23" i="50"/>
  <c r="CV23" i="50" s="1"/>
  <c r="BO24" i="50"/>
  <c r="CV24" i="50" s="1"/>
  <c r="BO2" i="53"/>
  <c r="BO2" i="54"/>
  <c r="BO2" i="55"/>
  <c r="BO2" i="52"/>
  <c r="BO2" i="56"/>
  <c r="AY2" i="50"/>
  <c r="CZ7" i="50" l="1"/>
  <c r="CX23" i="50"/>
  <c r="CY23" i="50" s="1"/>
  <c r="CW23" i="50"/>
  <c r="CX24" i="50"/>
  <c r="CY24" i="50" s="1"/>
  <c r="CW24" i="50"/>
  <c r="CX28" i="50"/>
  <c r="CY28" i="50" s="1"/>
  <c r="CW28" i="50"/>
  <c r="DA8" i="50"/>
  <c r="CZ31" i="50"/>
  <c r="CZ32" i="50"/>
  <c r="CZ21" i="50"/>
  <c r="CZ17" i="50"/>
  <c r="DA9" i="50"/>
  <c r="CZ10" i="50"/>
  <c r="CZ33" i="50"/>
  <c r="CZ27" i="50"/>
  <c r="CZ13" i="50"/>
  <c r="DA7" i="50"/>
  <c r="CZ15" i="50"/>
  <c r="CZ19" i="50"/>
  <c r="CZ14" i="50"/>
  <c r="CZ11" i="50"/>
  <c r="CZ29" i="50"/>
  <c r="CZ30" i="50"/>
  <c r="CZ25" i="50"/>
  <c r="CZ22" i="50"/>
  <c r="CZ20" i="50"/>
  <c r="CZ18" i="50"/>
  <c r="CZ16" i="50"/>
  <c r="CZ12" i="50"/>
  <c r="CX26" i="50"/>
  <c r="CY26" i="50" s="1"/>
  <c r="CW26" i="50"/>
  <c r="DA31" i="50"/>
  <c r="DA32" i="50"/>
  <c r="DA21" i="50"/>
  <c r="DA17" i="50"/>
  <c r="DA10" i="50"/>
  <c r="DA33" i="50"/>
  <c r="DA27" i="50"/>
  <c r="DA13" i="50"/>
  <c r="DA15" i="50"/>
  <c r="DA19" i="50"/>
  <c r="DA14" i="50"/>
  <c r="DA11" i="50"/>
  <c r="DA29" i="50"/>
  <c r="DA30" i="50"/>
  <c r="DA25" i="50"/>
  <c r="DA22" i="50"/>
  <c r="DA20" i="50"/>
  <c r="DA18" i="50"/>
  <c r="DA16" i="50"/>
  <c r="DA12" i="50"/>
  <c r="BP7" i="50"/>
  <c r="CM7" i="50" s="1"/>
  <c r="CN7" i="50" s="1"/>
  <c r="BP11" i="50"/>
  <c r="CM11" i="50" s="1"/>
  <c r="CN11" i="50" s="1"/>
  <c r="BP18" i="53"/>
  <c r="CM18" i="53" s="1"/>
  <c r="CN18" i="53" s="1"/>
  <c r="BP14" i="53"/>
  <c r="CM14" i="53" s="1"/>
  <c r="CN14" i="53" s="1"/>
  <c r="BP15" i="53"/>
  <c r="CM15" i="53" s="1"/>
  <c r="CN15" i="53" s="1"/>
  <c r="BP16" i="53"/>
  <c r="CM16" i="53" s="1"/>
  <c r="CN16" i="53" s="1"/>
  <c r="BP19" i="53"/>
  <c r="CM19" i="53" s="1"/>
  <c r="CN19" i="53" s="1"/>
  <c r="BP33" i="54"/>
  <c r="CM33" i="54" s="1"/>
  <c r="CN33" i="54" s="1"/>
  <c r="BP15" i="55"/>
  <c r="CM15" i="55" s="1"/>
  <c r="CN15" i="55" s="1"/>
  <c r="BP14" i="50"/>
  <c r="CM14" i="50" s="1"/>
  <c r="CN14" i="50" s="1"/>
  <c r="BP31" i="50"/>
  <c r="CM31" i="50" s="1"/>
  <c r="CN31" i="50" s="1"/>
  <c r="BP22" i="50"/>
  <c r="CM22" i="50" s="1"/>
  <c r="CN22" i="50" s="1"/>
  <c r="BP18" i="50"/>
  <c r="CM18" i="50" s="1"/>
  <c r="CN18" i="50" s="1"/>
  <c r="BP9" i="50"/>
  <c r="CM9" i="50" s="1"/>
  <c r="CN9" i="50" s="1"/>
  <c r="BP25" i="50"/>
  <c r="CM25" i="50" s="1"/>
  <c r="CN25" i="50" s="1"/>
  <c r="BP13" i="50"/>
  <c r="CM13" i="50" s="1"/>
  <c r="CN13" i="50" s="1"/>
  <c r="BP16" i="50"/>
  <c r="CM16" i="50" s="1"/>
  <c r="CN16" i="50" s="1"/>
  <c r="BP8" i="50"/>
  <c r="CM8" i="50" s="1"/>
  <c r="CN8" i="50" s="1"/>
  <c r="BP33" i="50"/>
  <c r="CM33" i="50" s="1"/>
  <c r="CN33" i="50" s="1"/>
  <c r="BP29" i="50"/>
  <c r="CM29" i="50" s="1"/>
  <c r="CN29" i="50" s="1"/>
  <c r="BP30" i="50"/>
  <c r="CM30" i="50" s="1"/>
  <c r="CN30" i="50" s="1"/>
  <c r="BP20" i="50"/>
  <c r="CM20" i="50" s="1"/>
  <c r="CN20" i="50" s="1"/>
  <c r="CZ26" i="50" l="1"/>
  <c r="DA26" i="50" s="1"/>
  <c r="BP26" i="50" s="1"/>
  <c r="CM26" i="50" s="1"/>
  <c r="CN26" i="50" s="1"/>
  <c r="CZ28" i="50"/>
  <c r="CZ24" i="50"/>
  <c r="DA24" i="50" s="1"/>
  <c r="BP24" i="50" s="1"/>
  <c r="CM24" i="50" s="1"/>
  <c r="CN24" i="50" s="1"/>
  <c r="CZ23" i="50"/>
  <c r="DA28" i="50"/>
  <c r="DA23" i="50"/>
  <c r="BP32" i="50"/>
  <c r="CM32" i="50" s="1"/>
  <c r="CN32" i="50" s="1"/>
  <c r="BP12" i="50"/>
  <c r="CM12" i="50" s="1"/>
  <c r="CN12" i="50" s="1"/>
  <c r="BP27" i="50"/>
  <c r="CM27" i="50" s="1"/>
  <c r="CN27" i="50" s="1"/>
  <c r="BP15" i="50"/>
  <c r="CM15" i="50" s="1"/>
  <c r="CN15" i="50" s="1"/>
  <c r="BP17" i="50"/>
  <c r="CM17" i="50" s="1"/>
  <c r="CN17" i="50" s="1"/>
  <c r="BP19" i="50"/>
  <c r="CM19" i="50" s="1"/>
  <c r="CN19" i="50" s="1"/>
  <c r="BP21" i="50"/>
  <c r="CM21" i="50" s="1"/>
  <c r="CN21" i="50" s="1"/>
  <c r="BP10" i="50"/>
  <c r="CM10" i="50" s="1"/>
  <c r="CN10" i="50" s="1"/>
  <c r="BP28" i="50"/>
  <c r="CM28" i="50" s="1"/>
  <c r="CN28" i="50" s="1"/>
  <c r="BP23" i="50"/>
  <c r="CM23" i="50" s="1"/>
  <c r="CN23" i="50" s="1"/>
  <c r="AA28" i="49"/>
  <c r="BQ34" i="57" l="1"/>
  <c r="BR34" i="57"/>
  <c r="BS34" i="57"/>
  <c r="BT34" i="57"/>
  <c r="BU34" i="57"/>
  <c r="BV34" i="57"/>
  <c r="Q2" i="12" l="1"/>
  <c r="BD2" i="12" s="1"/>
  <c r="W2" i="1"/>
  <c r="BT2" i="1" s="1"/>
  <c r="D2" i="1"/>
  <c r="AX2" i="1" s="1"/>
  <c r="BO2" i="50"/>
  <c r="W2" i="50"/>
  <c r="BO2" i="1" l="1"/>
  <c r="C174" i="10"/>
  <c r="D174" i="10"/>
  <c r="E174" i="10"/>
  <c r="F174" i="10"/>
  <c r="G174" i="10"/>
  <c r="H174" i="10"/>
  <c r="I174" i="10"/>
  <c r="J174" i="10"/>
  <c r="O174" i="10"/>
  <c r="Q174" i="10"/>
  <c r="R174" i="10"/>
  <c r="S174" i="10"/>
  <c r="T174" i="10"/>
  <c r="U174" i="10"/>
  <c r="V174" i="10"/>
  <c r="W174" i="10"/>
  <c r="Y174" i="10"/>
  <c r="AB174" i="10"/>
  <c r="AC174" i="10"/>
  <c r="AF174" i="10"/>
  <c r="AJ174" i="10"/>
  <c r="AK174" i="10"/>
  <c r="AL174" i="10"/>
  <c r="AM174" i="10"/>
  <c r="BM174" i="10"/>
  <c r="BR174" i="10"/>
  <c r="BS174" i="10"/>
  <c r="BT174" i="10"/>
  <c r="BU174" i="10"/>
  <c r="BV174" i="10"/>
  <c r="BW174" i="10"/>
  <c r="BX174" i="10"/>
  <c r="BY174" i="10"/>
  <c r="BZ174" i="10"/>
  <c r="CB174" i="10"/>
  <c r="CC174" i="10"/>
  <c r="CD174" i="10"/>
  <c r="CE174" i="10"/>
  <c r="CF174" i="10"/>
  <c r="CG174" i="10"/>
  <c r="CH174" i="10"/>
  <c r="CI174" i="10"/>
  <c r="CJ174" i="10"/>
  <c r="CK174" i="10"/>
  <c r="CL174" i="10"/>
  <c r="CM174" i="10"/>
  <c r="CQ174" i="10"/>
  <c r="C175" i="10"/>
  <c r="D175" i="10"/>
  <c r="E175" i="10"/>
  <c r="F175" i="10"/>
  <c r="G175" i="10"/>
  <c r="H175" i="10"/>
  <c r="I175" i="10"/>
  <c r="J175" i="10"/>
  <c r="O175" i="10"/>
  <c r="Q175" i="10"/>
  <c r="R175" i="10"/>
  <c r="S175" i="10"/>
  <c r="T175" i="10"/>
  <c r="U175" i="10"/>
  <c r="V175" i="10"/>
  <c r="W175" i="10"/>
  <c r="Y175" i="10"/>
  <c r="AB175" i="10"/>
  <c r="AC175" i="10"/>
  <c r="AF175" i="10"/>
  <c r="AJ175" i="10"/>
  <c r="AK175" i="10"/>
  <c r="AL175" i="10"/>
  <c r="AM175" i="10"/>
  <c r="BM175" i="10"/>
  <c r="BR175" i="10"/>
  <c r="BS175" i="10"/>
  <c r="BT175" i="10"/>
  <c r="BU175" i="10"/>
  <c r="BV175" i="10"/>
  <c r="BW175" i="10"/>
  <c r="BX175" i="10"/>
  <c r="BY175" i="10"/>
  <c r="BZ175" i="10"/>
  <c r="CB175" i="10"/>
  <c r="CC175" i="10"/>
  <c r="CD175" i="10"/>
  <c r="CE175" i="10"/>
  <c r="CF175" i="10"/>
  <c r="CG175" i="10"/>
  <c r="CH175" i="10"/>
  <c r="CI175" i="10"/>
  <c r="CJ175" i="10"/>
  <c r="CK175" i="10"/>
  <c r="CL175" i="10"/>
  <c r="CM175" i="10"/>
  <c r="CQ175" i="10"/>
  <c r="C176" i="10"/>
  <c r="D176" i="10"/>
  <c r="E176" i="10"/>
  <c r="F176" i="10"/>
  <c r="G176" i="10"/>
  <c r="H176" i="10"/>
  <c r="I176" i="10"/>
  <c r="J176" i="10"/>
  <c r="O176" i="10"/>
  <c r="Q176" i="10"/>
  <c r="R176" i="10"/>
  <c r="S176" i="10"/>
  <c r="T176" i="10"/>
  <c r="U176" i="10"/>
  <c r="V176" i="10"/>
  <c r="W176" i="10"/>
  <c r="Y176" i="10"/>
  <c r="AB176" i="10"/>
  <c r="AC176" i="10"/>
  <c r="AF176" i="10"/>
  <c r="AJ176" i="10"/>
  <c r="AK176" i="10"/>
  <c r="AL176" i="10"/>
  <c r="AM176" i="10"/>
  <c r="BM176" i="10"/>
  <c r="BR176" i="10"/>
  <c r="BS176" i="10"/>
  <c r="BT176" i="10"/>
  <c r="BU176" i="10"/>
  <c r="BV176" i="10"/>
  <c r="BW176" i="10"/>
  <c r="BX176" i="10"/>
  <c r="BY176" i="10"/>
  <c r="BZ176" i="10"/>
  <c r="CB176" i="10"/>
  <c r="CC176" i="10"/>
  <c r="CD176" i="10"/>
  <c r="CE176" i="10"/>
  <c r="CF176" i="10"/>
  <c r="CG176" i="10"/>
  <c r="CH176" i="10"/>
  <c r="CI176" i="10"/>
  <c r="CJ176" i="10"/>
  <c r="CK176" i="10"/>
  <c r="CL176" i="10"/>
  <c r="CM176" i="10"/>
  <c r="CQ176" i="10"/>
  <c r="C177" i="10"/>
  <c r="D177" i="10"/>
  <c r="E177" i="10"/>
  <c r="F177" i="10"/>
  <c r="G177" i="10"/>
  <c r="H177" i="10"/>
  <c r="I177" i="10"/>
  <c r="J177" i="10"/>
  <c r="O177" i="10"/>
  <c r="Q177" i="10"/>
  <c r="R177" i="10"/>
  <c r="S177" i="10"/>
  <c r="T177" i="10"/>
  <c r="U177" i="10"/>
  <c r="V177" i="10"/>
  <c r="W177" i="10"/>
  <c r="Y177" i="10"/>
  <c r="AB177" i="10"/>
  <c r="AC177" i="10"/>
  <c r="AF177" i="10"/>
  <c r="AJ177" i="10"/>
  <c r="AK177" i="10"/>
  <c r="AL177" i="10"/>
  <c r="AM177" i="10"/>
  <c r="BM177" i="10"/>
  <c r="BR177" i="10"/>
  <c r="BS177" i="10"/>
  <c r="BT177" i="10"/>
  <c r="BU177" i="10"/>
  <c r="BV177" i="10"/>
  <c r="BW177" i="10"/>
  <c r="BX177" i="10"/>
  <c r="BY177" i="10"/>
  <c r="BZ177" i="10"/>
  <c r="CB177" i="10"/>
  <c r="CC177" i="10"/>
  <c r="CD177" i="10"/>
  <c r="CE177" i="10"/>
  <c r="CF177" i="10"/>
  <c r="CG177" i="10"/>
  <c r="CH177" i="10"/>
  <c r="CI177" i="10"/>
  <c r="CJ177" i="10"/>
  <c r="CK177" i="10"/>
  <c r="CL177" i="10"/>
  <c r="CM177" i="10"/>
  <c r="CQ177" i="10"/>
  <c r="C178" i="10"/>
  <c r="D178" i="10"/>
  <c r="E178" i="10"/>
  <c r="F178" i="10"/>
  <c r="G178" i="10"/>
  <c r="H178" i="10"/>
  <c r="I178" i="10"/>
  <c r="J178" i="10"/>
  <c r="O178" i="10"/>
  <c r="Q178" i="10"/>
  <c r="R178" i="10"/>
  <c r="S178" i="10"/>
  <c r="T178" i="10"/>
  <c r="U178" i="10"/>
  <c r="V178" i="10"/>
  <c r="W178" i="10"/>
  <c r="Y178" i="10"/>
  <c r="AB178" i="10"/>
  <c r="AC178" i="10"/>
  <c r="AF178" i="10"/>
  <c r="AJ178" i="10"/>
  <c r="AK178" i="10"/>
  <c r="AL178" i="10"/>
  <c r="AM178" i="10"/>
  <c r="BM178" i="10"/>
  <c r="BR178" i="10"/>
  <c r="BS178" i="10"/>
  <c r="BT178" i="10"/>
  <c r="BU178" i="10"/>
  <c r="BV178" i="10"/>
  <c r="BW178" i="10"/>
  <c r="BX178" i="10"/>
  <c r="BY178" i="10"/>
  <c r="BZ178" i="10"/>
  <c r="CB178" i="10"/>
  <c r="CC178" i="10"/>
  <c r="CD178" i="10"/>
  <c r="CE178" i="10"/>
  <c r="CF178" i="10"/>
  <c r="CG178" i="10"/>
  <c r="CH178" i="10"/>
  <c r="CI178" i="10"/>
  <c r="CJ178" i="10"/>
  <c r="CK178" i="10"/>
  <c r="CL178" i="10"/>
  <c r="CM178" i="10"/>
  <c r="CQ178" i="10"/>
  <c r="C179" i="10"/>
  <c r="D179" i="10"/>
  <c r="E179" i="10"/>
  <c r="F179" i="10"/>
  <c r="G179" i="10"/>
  <c r="H179" i="10"/>
  <c r="I179" i="10"/>
  <c r="J179" i="10"/>
  <c r="O179" i="10"/>
  <c r="Q179" i="10"/>
  <c r="R179" i="10"/>
  <c r="S179" i="10"/>
  <c r="T179" i="10"/>
  <c r="U179" i="10"/>
  <c r="V179" i="10"/>
  <c r="W179" i="10"/>
  <c r="Y179" i="10"/>
  <c r="AB179" i="10"/>
  <c r="AC179" i="10"/>
  <c r="AF179" i="10"/>
  <c r="AJ179" i="10"/>
  <c r="AK179" i="10"/>
  <c r="AL179" i="10"/>
  <c r="AM179" i="10"/>
  <c r="BM179" i="10"/>
  <c r="BR179" i="10"/>
  <c r="BS179" i="10"/>
  <c r="BT179" i="10"/>
  <c r="BU179" i="10"/>
  <c r="BV179" i="10"/>
  <c r="BW179" i="10"/>
  <c r="BX179" i="10"/>
  <c r="BY179" i="10"/>
  <c r="BZ179" i="10"/>
  <c r="CB179" i="10"/>
  <c r="CC179" i="10"/>
  <c r="CD179" i="10"/>
  <c r="CE179" i="10"/>
  <c r="CF179" i="10"/>
  <c r="CG179" i="10"/>
  <c r="CH179" i="10"/>
  <c r="CI179" i="10"/>
  <c r="CJ179" i="10"/>
  <c r="CK179" i="10"/>
  <c r="CL179" i="10"/>
  <c r="CM179" i="10"/>
  <c r="CQ179" i="10"/>
  <c r="C180" i="10"/>
  <c r="D180" i="10"/>
  <c r="E180" i="10"/>
  <c r="F180" i="10"/>
  <c r="G180" i="10"/>
  <c r="H180" i="10"/>
  <c r="I180" i="10"/>
  <c r="J180" i="10"/>
  <c r="O180" i="10"/>
  <c r="Q180" i="10"/>
  <c r="R180" i="10"/>
  <c r="S180" i="10"/>
  <c r="T180" i="10"/>
  <c r="U180" i="10"/>
  <c r="V180" i="10"/>
  <c r="W180" i="10"/>
  <c r="Y180" i="10"/>
  <c r="AB180" i="10"/>
  <c r="AC180" i="10"/>
  <c r="AF180" i="10"/>
  <c r="AJ180" i="10"/>
  <c r="AK180" i="10"/>
  <c r="AL180" i="10"/>
  <c r="AM180" i="10"/>
  <c r="BM180" i="10"/>
  <c r="BR180" i="10"/>
  <c r="BS180" i="10"/>
  <c r="BT180" i="10"/>
  <c r="BU180" i="10"/>
  <c r="BV180" i="10"/>
  <c r="BW180" i="10"/>
  <c r="BX180" i="10"/>
  <c r="BY180" i="10"/>
  <c r="BZ180" i="10"/>
  <c r="CB180" i="10"/>
  <c r="CC180" i="10"/>
  <c r="CD180" i="10"/>
  <c r="CE180" i="10"/>
  <c r="CF180" i="10"/>
  <c r="CG180" i="10"/>
  <c r="CH180" i="10"/>
  <c r="CI180" i="10"/>
  <c r="CJ180" i="10"/>
  <c r="CK180" i="10"/>
  <c r="CL180" i="10"/>
  <c r="CM180" i="10"/>
  <c r="CQ180" i="10"/>
  <c r="C181" i="10"/>
  <c r="D181" i="10"/>
  <c r="E181" i="10"/>
  <c r="F181" i="10"/>
  <c r="G181" i="10"/>
  <c r="H181" i="10"/>
  <c r="I181" i="10"/>
  <c r="J181" i="10"/>
  <c r="O181" i="10"/>
  <c r="Q181" i="10"/>
  <c r="R181" i="10"/>
  <c r="S181" i="10"/>
  <c r="T181" i="10"/>
  <c r="U181" i="10"/>
  <c r="V181" i="10"/>
  <c r="W181" i="10"/>
  <c r="Y181" i="10"/>
  <c r="AB181" i="10"/>
  <c r="AC181" i="10"/>
  <c r="AF181" i="10"/>
  <c r="AJ181" i="10"/>
  <c r="AK181" i="10"/>
  <c r="AL181" i="10"/>
  <c r="AM181" i="10"/>
  <c r="BM181" i="10"/>
  <c r="BR181" i="10"/>
  <c r="BS181" i="10"/>
  <c r="BT181" i="10"/>
  <c r="BU181" i="10"/>
  <c r="BV181" i="10"/>
  <c r="BW181" i="10"/>
  <c r="BX181" i="10"/>
  <c r="BY181" i="10"/>
  <c r="BZ181" i="10"/>
  <c r="CB181" i="10"/>
  <c r="CC181" i="10"/>
  <c r="CD181" i="10"/>
  <c r="CE181" i="10"/>
  <c r="CF181" i="10"/>
  <c r="CG181" i="10"/>
  <c r="CH181" i="10"/>
  <c r="CI181" i="10"/>
  <c r="CJ181" i="10"/>
  <c r="CK181" i="10"/>
  <c r="CL181" i="10"/>
  <c r="CM181" i="10"/>
  <c r="CQ181" i="10"/>
  <c r="C182" i="10"/>
  <c r="D182" i="10"/>
  <c r="E182" i="10"/>
  <c r="F182" i="10"/>
  <c r="G182" i="10"/>
  <c r="H182" i="10"/>
  <c r="I182" i="10"/>
  <c r="J182" i="10"/>
  <c r="O182" i="10"/>
  <c r="Q182" i="10"/>
  <c r="R182" i="10"/>
  <c r="S182" i="10"/>
  <c r="T182" i="10"/>
  <c r="U182" i="10"/>
  <c r="V182" i="10"/>
  <c r="W182" i="10"/>
  <c r="Y182" i="10"/>
  <c r="AB182" i="10"/>
  <c r="AC182" i="10"/>
  <c r="AF182" i="10"/>
  <c r="AJ182" i="10"/>
  <c r="AK182" i="10"/>
  <c r="AL182" i="10"/>
  <c r="AM182" i="10"/>
  <c r="BM182" i="10"/>
  <c r="BR182" i="10"/>
  <c r="BS182" i="10"/>
  <c r="BT182" i="10"/>
  <c r="BU182" i="10"/>
  <c r="BV182" i="10"/>
  <c r="BW182" i="10"/>
  <c r="BX182" i="10"/>
  <c r="BY182" i="10"/>
  <c r="BZ182" i="10"/>
  <c r="CB182" i="10"/>
  <c r="CC182" i="10"/>
  <c r="CD182" i="10"/>
  <c r="CE182" i="10"/>
  <c r="CF182" i="10"/>
  <c r="CG182" i="10"/>
  <c r="CH182" i="10"/>
  <c r="CI182" i="10"/>
  <c r="CJ182" i="10"/>
  <c r="CK182" i="10"/>
  <c r="CL182" i="10"/>
  <c r="CM182" i="10"/>
  <c r="CQ182" i="10"/>
  <c r="C183" i="10"/>
  <c r="D183" i="10"/>
  <c r="E183" i="10"/>
  <c r="F183" i="10"/>
  <c r="G183" i="10"/>
  <c r="H183" i="10"/>
  <c r="I183" i="10"/>
  <c r="J183" i="10"/>
  <c r="O183" i="10"/>
  <c r="Q183" i="10"/>
  <c r="R183" i="10"/>
  <c r="S183" i="10"/>
  <c r="T183" i="10"/>
  <c r="U183" i="10"/>
  <c r="V183" i="10"/>
  <c r="W183" i="10"/>
  <c r="Y183" i="10"/>
  <c r="AB183" i="10"/>
  <c r="AC183" i="10"/>
  <c r="AF183" i="10"/>
  <c r="AJ183" i="10"/>
  <c r="AK183" i="10"/>
  <c r="AL183" i="10"/>
  <c r="AM183" i="10"/>
  <c r="BM183" i="10"/>
  <c r="BR183" i="10"/>
  <c r="BS183" i="10"/>
  <c r="BT183" i="10"/>
  <c r="BU183" i="10"/>
  <c r="BV183" i="10"/>
  <c r="BW183" i="10"/>
  <c r="BX183" i="10"/>
  <c r="BY183" i="10"/>
  <c r="BZ183" i="10"/>
  <c r="CB183" i="10"/>
  <c r="CC183" i="10"/>
  <c r="CD183" i="10"/>
  <c r="CE183" i="10"/>
  <c r="CF183" i="10"/>
  <c r="CG183" i="10"/>
  <c r="CH183" i="10"/>
  <c r="CI183" i="10"/>
  <c r="CJ183" i="10"/>
  <c r="CK183" i="10"/>
  <c r="CL183" i="10"/>
  <c r="CM183" i="10"/>
  <c r="CQ183" i="10"/>
  <c r="C184" i="10"/>
  <c r="D184" i="10"/>
  <c r="E184" i="10"/>
  <c r="F184" i="10"/>
  <c r="G184" i="10"/>
  <c r="H184" i="10"/>
  <c r="I184" i="10"/>
  <c r="J184" i="10"/>
  <c r="O184" i="10"/>
  <c r="Q184" i="10"/>
  <c r="R184" i="10"/>
  <c r="S184" i="10"/>
  <c r="T184" i="10"/>
  <c r="U184" i="10"/>
  <c r="V184" i="10"/>
  <c r="W184" i="10"/>
  <c r="Y184" i="10"/>
  <c r="AB184" i="10"/>
  <c r="AC184" i="10"/>
  <c r="AF184" i="10"/>
  <c r="AJ184" i="10"/>
  <c r="AK184" i="10"/>
  <c r="AL184" i="10"/>
  <c r="AM184" i="10"/>
  <c r="BM184" i="10"/>
  <c r="BR184" i="10"/>
  <c r="BS184" i="10"/>
  <c r="BT184" i="10"/>
  <c r="BU184" i="10"/>
  <c r="BV184" i="10"/>
  <c r="BW184" i="10"/>
  <c r="BX184" i="10"/>
  <c r="BY184" i="10"/>
  <c r="BZ184" i="10"/>
  <c r="CB184" i="10"/>
  <c r="CC184" i="10"/>
  <c r="CD184" i="10"/>
  <c r="CE184" i="10"/>
  <c r="CF184" i="10"/>
  <c r="CG184" i="10"/>
  <c r="CH184" i="10"/>
  <c r="CI184" i="10"/>
  <c r="CJ184" i="10"/>
  <c r="CK184" i="10"/>
  <c r="CL184" i="10"/>
  <c r="CM184" i="10"/>
  <c r="CQ184" i="10"/>
  <c r="C185" i="10"/>
  <c r="D185" i="10"/>
  <c r="E185" i="10"/>
  <c r="F185" i="10"/>
  <c r="G185" i="10"/>
  <c r="H185" i="10"/>
  <c r="I185" i="10"/>
  <c r="J185" i="10"/>
  <c r="O185" i="10"/>
  <c r="Q185" i="10"/>
  <c r="R185" i="10"/>
  <c r="S185" i="10"/>
  <c r="T185" i="10"/>
  <c r="U185" i="10"/>
  <c r="V185" i="10"/>
  <c r="W185" i="10"/>
  <c r="Y185" i="10"/>
  <c r="AB185" i="10"/>
  <c r="AC185" i="10"/>
  <c r="AF185" i="10"/>
  <c r="AJ185" i="10"/>
  <c r="AK185" i="10"/>
  <c r="AL185" i="10"/>
  <c r="AM185" i="10"/>
  <c r="BM185" i="10"/>
  <c r="BR185" i="10"/>
  <c r="BS185" i="10"/>
  <c r="BT185" i="10"/>
  <c r="BU185" i="10"/>
  <c r="BV185" i="10"/>
  <c r="BW185" i="10"/>
  <c r="BX185" i="10"/>
  <c r="BY185" i="10"/>
  <c r="BZ185" i="10"/>
  <c r="CB185" i="10"/>
  <c r="CC185" i="10"/>
  <c r="CD185" i="10"/>
  <c r="CE185" i="10"/>
  <c r="CF185" i="10"/>
  <c r="CG185" i="10"/>
  <c r="CH185" i="10"/>
  <c r="CI185" i="10"/>
  <c r="CJ185" i="10"/>
  <c r="CK185" i="10"/>
  <c r="CL185" i="10"/>
  <c r="CM185" i="10"/>
  <c r="CQ185" i="10"/>
  <c r="C186" i="10"/>
  <c r="D186" i="10"/>
  <c r="E186" i="10"/>
  <c r="F186" i="10"/>
  <c r="G186" i="10"/>
  <c r="H186" i="10"/>
  <c r="I186" i="10"/>
  <c r="J186" i="10"/>
  <c r="O186" i="10"/>
  <c r="Q186" i="10"/>
  <c r="R186" i="10"/>
  <c r="S186" i="10"/>
  <c r="T186" i="10"/>
  <c r="U186" i="10"/>
  <c r="V186" i="10"/>
  <c r="W186" i="10"/>
  <c r="Y186" i="10"/>
  <c r="AB186" i="10"/>
  <c r="AC186" i="10"/>
  <c r="AF186" i="10"/>
  <c r="AJ186" i="10"/>
  <c r="AK186" i="10"/>
  <c r="AL186" i="10"/>
  <c r="AM186" i="10"/>
  <c r="BM186" i="10"/>
  <c r="BR186" i="10"/>
  <c r="BS186" i="10"/>
  <c r="BT186" i="10"/>
  <c r="BU186" i="10"/>
  <c r="BV186" i="10"/>
  <c r="BW186" i="10"/>
  <c r="BX186" i="10"/>
  <c r="BY186" i="10"/>
  <c r="BZ186" i="10"/>
  <c r="CB186" i="10"/>
  <c r="CC186" i="10"/>
  <c r="CD186" i="10"/>
  <c r="CE186" i="10"/>
  <c r="CF186" i="10"/>
  <c r="CG186" i="10"/>
  <c r="CH186" i="10"/>
  <c r="CI186" i="10"/>
  <c r="CJ186" i="10"/>
  <c r="CK186" i="10"/>
  <c r="CL186" i="10"/>
  <c r="CM186" i="10"/>
  <c r="CQ186" i="10"/>
  <c r="C187" i="10"/>
  <c r="D187" i="10"/>
  <c r="E187" i="10"/>
  <c r="F187" i="10"/>
  <c r="G187" i="10"/>
  <c r="H187" i="10"/>
  <c r="I187" i="10"/>
  <c r="J187" i="10"/>
  <c r="O187" i="10"/>
  <c r="Q187" i="10"/>
  <c r="R187" i="10"/>
  <c r="S187" i="10"/>
  <c r="T187" i="10"/>
  <c r="U187" i="10"/>
  <c r="V187" i="10"/>
  <c r="W187" i="10"/>
  <c r="Y187" i="10"/>
  <c r="AB187" i="10"/>
  <c r="AC187" i="10"/>
  <c r="AF187" i="10"/>
  <c r="AJ187" i="10"/>
  <c r="AK187" i="10"/>
  <c r="AL187" i="10"/>
  <c r="AM187" i="10"/>
  <c r="BM187" i="10"/>
  <c r="BR187" i="10"/>
  <c r="BS187" i="10"/>
  <c r="BT187" i="10"/>
  <c r="BU187" i="10"/>
  <c r="BV187" i="10"/>
  <c r="BW187" i="10"/>
  <c r="BX187" i="10"/>
  <c r="BY187" i="10"/>
  <c r="BZ187" i="10"/>
  <c r="CB187" i="10"/>
  <c r="CC187" i="10"/>
  <c r="CD187" i="10"/>
  <c r="CE187" i="10"/>
  <c r="CF187" i="10"/>
  <c r="CG187" i="10"/>
  <c r="CH187" i="10"/>
  <c r="CI187" i="10"/>
  <c r="CJ187" i="10"/>
  <c r="CK187" i="10"/>
  <c r="CL187" i="10"/>
  <c r="CM187" i="10"/>
  <c r="CQ187" i="10"/>
  <c r="C188" i="10"/>
  <c r="D188" i="10"/>
  <c r="E188" i="10"/>
  <c r="F188" i="10"/>
  <c r="G188" i="10"/>
  <c r="H188" i="10"/>
  <c r="I188" i="10"/>
  <c r="J188" i="10"/>
  <c r="O188" i="10"/>
  <c r="Q188" i="10"/>
  <c r="R188" i="10"/>
  <c r="S188" i="10"/>
  <c r="T188" i="10"/>
  <c r="U188" i="10"/>
  <c r="V188" i="10"/>
  <c r="W188" i="10"/>
  <c r="Y188" i="10"/>
  <c r="AB188" i="10"/>
  <c r="AC188" i="10"/>
  <c r="AF188" i="10"/>
  <c r="AJ188" i="10"/>
  <c r="AK188" i="10"/>
  <c r="AL188" i="10"/>
  <c r="AM188" i="10"/>
  <c r="BM188" i="10"/>
  <c r="BR188" i="10"/>
  <c r="BS188" i="10"/>
  <c r="BT188" i="10"/>
  <c r="BU188" i="10"/>
  <c r="BV188" i="10"/>
  <c r="BW188" i="10"/>
  <c r="BX188" i="10"/>
  <c r="BY188" i="10"/>
  <c r="BZ188" i="10"/>
  <c r="CB188" i="10"/>
  <c r="CC188" i="10"/>
  <c r="CD188" i="10"/>
  <c r="CE188" i="10"/>
  <c r="CF188" i="10"/>
  <c r="CG188" i="10"/>
  <c r="CH188" i="10"/>
  <c r="CI188" i="10"/>
  <c r="CJ188" i="10"/>
  <c r="CK188" i="10"/>
  <c r="CL188" i="10"/>
  <c r="CM188" i="10"/>
  <c r="CQ188" i="10"/>
  <c r="C189" i="10"/>
  <c r="D189" i="10"/>
  <c r="E189" i="10"/>
  <c r="F189" i="10"/>
  <c r="G189" i="10"/>
  <c r="H189" i="10"/>
  <c r="I189" i="10"/>
  <c r="J189" i="10"/>
  <c r="O189" i="10"/>
  <c r="Q189" i="10"/>
  <c r="R189" i="10"/>
  <c r="S189" i="10"/>
  <c r="T189" i="10"/>
  <c r="U189" i="10"/>
  <c r="V189" i="10"/>
  <c r="W189" i="10"/>
  <c r="Y189" i="10"/>
  <c r="AB189" i="10"/>
  <c r="AC189" i="10"/>
  <c r="AF189" i="10"/>
  <c r="AJ189" i="10"/>
  <c r="AK189" i="10"/>
  <c r="AL189" i="10"/>
  <c r="AM189" i="10"/>
  <c r="BM189" i="10"/>
  <c r="BR189" i="10"/>
  <c r="BS189" i="10"/>
  <c r="BT189" i="10"/>
  <c r="BU189" i="10"/>
  <c r="BV189" i="10"/>
  <c r="BW189" i="10"/>
  <c r="BX189" i="10"/>
  <c r="BY189" i="10"/>
  <c r="BZ189" i="10"/>
  <c r="CB189" i="10"/>
  <c r="CC189" i="10"/>
  <c r="CD189" i="10"/>
  <c r="CE189" i="10"/>
  <c r="CF189" i="10"/>
  <c r="CG189" i="10"/>
  <c r="CH189" i="10"/>
  <c r="CI189" i="10"/>
  <c r="CJ189" i="10"/>
  <c r="CK189" i="10"/>
  <c r="CL189" i="10"/>
  <c r="CM189" i="10"/>
  <c r="CQ189" i="10"/>
  <c r="C190" i="10"/>
  <c r="D190" i="10"/>
  <c r="E190" i="10"/>
  <c r="F190" i="10"/>
  <c r="G190" i="10"/>
  <c r="H190" i="10"/>
  <c r="I190" i="10"/>
  <c r="J190" i="10"/>
  <c r="O190" i="10"/>
  <c r="Q190" i="10"/>
  <c r="R190" i="10"/>
  <c r="S190" i="10"/>
  <c r="T190" i="10"/>
  <c r="U190" i="10"/>
  <c r="V190" i="10"/>
  <c r="W190" i="10"/>
  <c r="Y190" i="10"/>
  <c r="AB190" i="10"/>
  <c r="AC190" i="10"/>
  <c r="AF190" i="10"/>
  <c r="AJ190" i="10"/>
  <c r="AK190" i="10"/>
  <c r="AL190" i="10"/>
  <c r="AM190" i="10"/>
  <c r="BM190" i="10"/>
  <c r="BR190" i="10"/>
  <c r="BS190" i="10"/>
  <c r="BT190" i="10"/>
  <c r="BU190" i="10"/>
  <c r="BV190" i="10"/>
  <c r="BW190" i="10"/>
  <c r="BX190" i="10"/>
  <c r="BY190" i="10"/>
  <c r="BZ190" i="10"/>
  <c r="CB190" i="10"/>
  <c r="CC190" i="10"/>
  <c r="CD190" i="10"/>
  <c r="CE190" i="10"/>
  <c r="CF190" i="10"/>
  <c r="CG190" i="10"/>
  <c r="CH190" i="10"/>
  <c r="CI190" i="10"/>
  <c r="CJ190" i="10"/>
  <c r="CK190" i="10"/>
  <c r="CL190" i="10"/>
  <c r="CM190" i="10"/>
  <c r="CQ190" i="10"/>
  <c r="C191" i="10"/>
  <c r="D191" i="10"/>
  <c r="E191" i="10"/>
  <c r="F191" i="10"/>
  <c r="G191" i="10"/>
  <c r="H191" i="10"/>
  <c r="I191" i="10"/>
  <c r="J191" i="10"/>
  <c r="O191" i="10"/>
  <c r="Q191" i="10"/>
  <c r="R191" i="10"/>
  <c r="S191" i="10"/>
  <c r="T191" i="10"/>
  <c r="U191" i="10"/>
  <c r="V191" i="10"/>
  <c r="W191" i="10"/>
  <c r="Y191" i="10"/>
  <c r="AB191" i="10"/>
  <c r="AC191" i="10"/>
  <c r="AF191" i="10"/>
  <c r="AJ191" i="10"/>
  <c r="AK191" i="10"/>
  <c r="AL191" i="10"/>
  <c r="AM191" i="10"/>
  <c r="BM191" i="10"/>
  <c r="BR191" i="10"/>
  <c r="BS191" i="10"/>
  <c r="BT191" i="10"/>
  <c r="BU191" i="10"/>
  <c r="BV191" i="10"/>
  <c r="BW191" i="10"/>
  <c r="BX191" i="10"/>
  <c r="BY191" i="10"/>
  <c r="BZ191" i="10"/>
  <c r="CB191" i="10"/>
  <c r="CC191" i="10"/>
  <c r="CD191" i="10"/>
  <c r="CE191" i="10"/>
  <c r="CF191" i="10"/>
  <c r="CG191" i="10"/>
  <c r="CH191" i="10"/>
  <c r="CI191" i="10"/>
  <c r="CJ191" i="10"/>
  <c r="CK191" i="10"/>
  <c r="CL191" i="10"/>
  <c r="CM191" i="10"/>
  <c r="CQ191" i="10"/>
  <c r="C192" i="10"/>
  <c r="D192" i="10"/>
  <c r="E192" i="10"/>
  <c r="F192" i="10"/>
  <c r="G192" i="10"/>
  <c r="H192" i="10"/>
  <c r="I192" i="10"/>
  <c r="J192" i="10"/>
  <c r="O192" i="10"/>
  <c r="Q192" i="10"/>
  <c r="R192" i="10"/>
  <c r="S192" i="10"/>
  <c r="T192" i="10"/>
  <c r="U192" i="10"/>
  <c r="V192" i="10"/>
  <c r="W192" i="10"/>
  <c r="Y192" i="10"/>
  <c r="AB192" i="10"/>
  <c r="AC192" i="10"/>
  <c r="AF192" i="10"/>
  <c r="AJ192" i="10"/>
  <c r="AK192" i="10"/>
  <c r="AL192" i="10"/>
  <c r="AM192" i="10"/>
  <c r="BM192" i="10"/>
  <c r="BR192" i="10"/>
  <c r="BS192" i="10"/>
  <c r="BT192" i="10"/>
  <c r="BU192" i="10"/>
  <c r="BV192" i="10"/>
  <c r="BW192" i="10"/>
  <c r="BX192" i="10"/>
  <c r="BY192" i="10"/>
  <c r="BZ192" i="10"/>
  <c r="CB192" i="10"/>
  <c r="CC192" i="10"/>
  <c r="CD192" i="10"/>
  <c r="CE192" i="10"/>
  <c r="CF192" i="10"/>
  <c r="CG192" i="10"/>
  <c r="CH192" i="10"/>
  <c r="CI192" i="10"/>
  <c r="CJ192" i="10"/>
  <c r="CK192" i="10"/>
  <c r="CL192" i="10"/>
  <c r="CM192" i="10"/>
  <c r="CQ192" i="10"/>
  <c r="C193" i="10"/>
  <c r="D193" i="10"/>
  <c r="E193" i="10"/>
  <c r="F193" i="10"/>
  <c r="G193" i="10"/>
  <c r="H193" i="10"/>
  <c r="I193" i="10"/>
  <c r="J193" i="10"/>
  <c r="O193" i="10"/>
  <c r="Q193" i="10"/>
  <c r="R193" i="10"/>
  <c r="S193" i="10"/>
  <c r="T193" i="10"/>
  <c r="U193" i="10"/>
  <c r="V193" i="10"/>
  <c r="W193" i="10"/>
  <c r="Y193" i="10"/>
  <c r="AB193" i="10"/>
  <c r="AC193" i="10"/>
  <c r="AF193" i="10"/>
  <c r="AJ193" i="10"/>
  <c r="AK193" i="10"/>
  <c r="AL193" i="10"/>
  <c r="AM193" i="10"/>
  <c r="BM193" i="10"/>
  <c r="BR193" i="10"/>
  <c r="BS193" i="10"/>
  <c r="BT193" i="10"/>
  <c r="BU193" i="10"/>
  <c r="BV193" i="10"/>
  <c r="BW193" i="10"/>
  <c r="BX193" i="10"/>
  <c r="BY193" i="10"/>
  <c r="BZ193" i="10"/>
  <c r="CB193" i="10"/>
  <c r="CC193" i="10"/>
  <c r="CD193" i="10"/>
  <c r="CE193" i="10"/>
  <c r="CF193" i="10"/>
  <c r="CG193" i="10"/>
  <c r="CH193" i="10"/>
  <c r="CI193" i="10"/>
  <c r="CJ193" i="10"/>
  <c r="CK193" i="10"/>
  <c r="CL193" i="10"/>
  <c r="CM193" i="10"/>
  <c r="CQ193" i="10"/>
  <c r="C194" i="10"/>
  <c r="D194" i="10"/>
  <c r="E194" i="10"/>
  <c r="F194" i="10"/>
  <c r="G194" i="10"/>
  <c r="H194" i="10"/>
  <c r="I194" i="10"/>
  <c r="J194" i="10"/>
  <c r="O194" i="10"/>
  <c r="Q194" i="10"/>
  <c r="R194" i="10"/>
  <c r="S194" i="10"/>
  <c r="T194" i="10"/>
  <c r="U194" i="10"/>
  <c r="V194" i="10"/>
  <c r="W194" i="10"/>
  <c r="Y194" i="10"/>
  <c r="AB194" i="10"/>
  <c r="AC194" i="10"/>
  <c r="AF194" i="10"/>
  <c r="AJ194" i="10"/>
  <c r="AK194" i="10"/>
  <c r="AL194" i="10"/>
  <c r="AM194" i="10"/>
  <c r="BM194" i="10"/>
  <c r="BR194" i="10"/>
  <c r="BS194" i="10"/>
  <c r="BT194" i="10"/>
  <c r="BU194" i="10"/>
  <c r="BV194" i="10"/>
  <c r="BW194" i="10"/>
  <c r="BX194" i="10"/>
  <c r="BY194" i="10"/>
  <c r="BZ194" i="10"/>
  <c r="CB194" i="10"/>
  <c r="CC194" i="10"/>
  <c r="CD194" i="10"/>
  <c r="CE194" i="10"/>
  <c r="CF194" i="10"/>
  <c r="CG194" i="10"/>
  <c r="CH194" i="10"/>
  <c r="CI194" i="10"/>
  <c r="CJ194" i="10"/>
  <c r="CK194" i="10"/>
  <c r="CL194" i="10"/>
  <c r="CM194" i="10"/>
  <c r="CQ194" i="10"/>
  <c r="C195" i="10"/>
  <c r="D195" i="10"/>
  <c r="E195" i="10"/>
  <c r="F195" i="10"/>
  <c r="G195" i="10"/>
  <c r="H195" i="10"/>
  <c r="I195" i="10"/>
  <c r="J195" i="10"/>
  <c r="O195" i="10"/>
  <c r="Q195" i="10"/>
  <c r="R195" i="10"/>
  <c r="S195" i="10"/>
  <c r="T195" i="10"/>
  <c r="U195" i="10"/>
  <c r="V195" i="10"/>
  <c r="W195" i="10"/>
  <c r="Y195" i="10"/>
  <c r="AB195" i="10"/>
  <c r="AC195" i="10"/>
  <c r="AF195" i="10"/>
  <c r="AJ195" i="10"/>
  <c r="AK195" i="10"/>
  <c r="AL195" i="10"/>
  <c r="AM195" i="10"/>
  <c r="BM195" i="10"/>
  <c r="BR195" i="10"/>
  <c r="BS195" i="10"/>
  <c r="BT195" i="10"/>
  <c r="BU195" i="10"/>
  <c r="BV195" i="10"/>
  <c r="BW195" i="10"/>
  <c r="BX195" i="10"/>
  <c r="BY195" i="10"/>
  <c r="BZ195" i="10"/>
  <c r="CB195" i="10"/>
  <c r="CC195" i="10"/>
  <c r="CD195" i="10"/>
  <c r="CE195" i="10"/>
  <c r="CF195" i="10"/>
  <c r="CG195" i="10"/>
  <c r="CH195" i="10"/>
  <c r="CI195" i="10"/>
  <c r="CJ195" i="10"/>
  <c r="CK195" i="10"/>
  <c r="CL195" i="10"/>
  <c r="CM195" i="10"/>
  <c r="CQ195" i="10"/>
  <c r="C196" i="10"/>
  <c r="D196" i="10"/>
  <c r="E196" i="10"/>
  <c r="F196" i="10"/>
  <c r="G196" i="10"/>
  <c r="H196" i="10"/>
  <c r="I196" i="10"/>
  <c r="J196" i="10"/>
  <c r="O196" i="10"/>
  <c r="Q196" i="10"/>
  <c r="R196" i="10"/>
  <c r="S196" i="10"/>
  <c r="T196" i="10"/>
  <c r="U196" i="10"/>
  <c r="V196" i="10"/>
  <c r="W196" i="10"/>
  <c r="Y196" i="10"/>
  <c r="AB196" i="10"/>
  <c r="AC196" i="10"/>
  <c r="AF196" i="10"/>
  <c r="AJ196" i="10"/>
  <c r="AK196" i="10"/>
  <c r="AL196" i="10"/>
  <c r="AM196" i="10"/>
  <c r="BM196" i="10"/>
  <c r="BR196" i="10"/>
  <c r="BS196" i="10"/>
  <c r="BT196" i="10"/>
  <c r="BU196" i="10"/>
  <c r="BV196" i="10"/>
  <c r="BW196" i="10"/>
  <c r="BX196" i="10"/>
  <c r="BY196" i="10"/>
  <c r="BZ196" i="10"/>
  <c r="CB196" i="10"/>
  <c r="CC196" i="10"/>
  <c r="CD196" i="10"/>
  <c r="CE196" i="10"/>
  <c r="CF196" i="10"/>
  <c r="CG196" i="10"/>
  <c r="CH196" i="10"/>
  <c r="CI196" i="10"/>
  <c r="CJ196" i="10"/>
  <c r="CK196" i="10"/>
  <c r="CL196" i="10"/>
  <c r="CM196" i="10"/>
  <c r="CQ196" i="10"/>
  <c r="C197" i="10"/>
  <c r="D197" i="10"/>
  <c r="E197" i="10"/>
  <c r="F197" i="10"/>
  <c r="G197" i="10"/>
  <c r="H197" i="10"/>
  <c r="I197" i="10"/>
  <c r="J197" i="10"/>
  <c r="O197" i="10"/>
  <c r="Q197" i="10"/>
  <c r="R197" i="10"/>
  <c r="S197" i="10"/>
  <c r="T197" i="10"/>
  <c r="U197" i="10"/>
  <c r="V197" i="10"/>
  <c r="W197" i="10"/>
  <c r="Y197" i="10"/>
  <c r="AB197" i="10"/>
  <c r="AC197" i="10"/>
  <c r="AF197" i="10"/>
  <c r="AJ197" i="10"/>
  <c r="AK197" i="10"/>
  <c r="AL197" i="10"/>
  <c r="AM197" i="10"/>
  <c r="BM197" i="10"/>
  <c r="BR197" i="10"/>
  <c r="BS197" i="10"/>
  <c r="BT197" i="10"/>
  <c r="BU197" i="10"/>
  <c r="BV197" i="10"/>
  <c r="BW197" i="10"/>
  <c r="BX197" i="10"/>
  <c r="BY197" i="10"/>
  <c r="BZ197" i="10"/>
  <c r="CB197" i="10"/>
  <c r="CC197" i="10"/>
  <c r="CD197" i="10"/>
  <c r="CE197" i="10"/>
  <c r="CF197" i="10"/>
  <c r="CG197" i="10"/>
  <c r="CH197" i="10"/>
  <c r="CI197" i="10"/>
  <c r="CJ197" i="10"/>
  <c r="CK197" i="10"/>
  <c r="CL197" i="10"/>
  <c r="CM197" i="10"/>
  <c r="CQ197" i="10"/>
  <c r="C198" i="10"/>
  <c r="D198" i="10"/>
  <c r="E198" i="10"/>
  <c r="F198" i="10"/>
  <c r="G198" i="10"/>
  <c r="H198" i="10"/>
  <c r="I198" i="10"/>
  <c r="J198" i="10"/>
  <c r="O198" i="10"/>
  <c r="Q198" i="10"/>
  <c r="R198" i="10"/>
  <c r="S198" i="10"/>
  <c r="T198" i="10"/>
  <c r="U198" i="10"/>
  <c r="V198" i="10"/>
  <c r="W198" i="10"/>
  <c r="Y198" i="10"/>
  <c r="AB198" i="10"/>
  <c r="AC198" i="10"/>
  <c r="AF198" i="10"/>
  <c r="AJ198" i="10"/>
  <c r="AK198" i="10"/>
  <c r="AL198" i="10"/>
  <c r="AM198" i="10"/>
  <c r="BM198" i="10"/>
  <c r="BR198" i="10"/>
  <c r="BS198" i="10"/>
  <c r="BT198" i="10"/>
  <c r="BU198" i="10"/>
  <c r="BV198" i="10"/>
  <c r="BW198" i="10"/>
  <c r="BX198" i="10"/>
  <c r="BY198" i="10"/>
  <c r="BZ198" i="10"/>
  <c r="CB198" i="10"/>
  <c r="CC198" i="10"/>
  <c r="CD198" i="10"/>
  <c r="CE198" i="10"/>
  <c r="CF198" i="10"/>
  <c r="CG198" i="10"/>
  <c r="CH198" i="10"/>
  <c r="CI198" i="10"/>
  <c r="CJ198" i="10"/>
  <c r="CK198" i="10"/>
  <c r="CL198" i="10"/>
  <c r="CM198" i="10"/>
  <c r="CQ198" i="10"/>
  <c r="C199" i="10"/>
  <c r="D199" i="10"/>
  <c r="E199" i="10"/>
  <c r="F199" i="10"/>
  <c r="G199" i="10"/>
  <c r="H199" i="10"/>
  <c r="I199" i="10"/>
  <c r="J199" i="10"/>
  <c r="O199" i="10"/>
  <c r="Q199" i="10"/>
  <c r="R199" i="10"/>
  <c r="S199" i="10"/>
  <c r="T199" i="10"/>
  <c r="U199" i="10"/>
  <c r="V199" i="10"/>
  <c r="W199" i="10"/>
  <c r="Y199" i="10"/>
  <c r="AB199" i="10"/>
  <c r="AC199" i="10"/>
  <c r="AF199" i="10"/>
  <c r="AJ199" i="10"/>
  <c r="AK199" i="10"/>
  <c r="AL199" i="10"/>
  <c r="AM199" i="10"/>
  <c r="BM199" i="10"/>
  <c r="BR199" i="10"/>
  <c r="BS199" i="10"/>
  <c r="BT199" i="10"/>
  <c r="BU199" i="10"/>
  <c r="BV199" i="10"/>
  <c r="BW199" i="10"/>
  <c r="BX199" i="10"/>
  <c r="BY199" i="10"/>
  <c r="BZ199" i="10"/>
  <c r="CB199" i="10"/>
  <c r="CC199" i="10"/>
  <c r="CD199" i="10"/>
  <c r="CE199" i="10"/>
  <c r="CF199" i="10"/>
  <c r="CG199" i="10"/>
  <c r="CH199" i="10"/>
  <c r="CI199" i="10"/>
  <c r="CJ199" i="10"/>
  <c r="CK199" i="10"/>
  <c r="CL199" i="10"/>
  <c r="CM199" i="10"/>
  <c r="CQ199" i="10"/>
  <c r="C200" i="10"/>
  <c r="D200" i="10"/>
  <c r="E200" i="10"/>
  <c r="F200" i="10"/>
  <c r="G200" i="10"/>
  <c r="H200" i="10"/>
  <c r="I200" i="10"/>
  <c r="J200" i="10"/>
  <c r="O200" i="10"/>
  <c r="Q200" i="10"/>
  <c r="R200" i="10"/>
  <c r="S200" i="10"/>
  <c r="T200" i="10"/>
  <c r="U200" i="10"/>
  <c r="V200" i="10"/>
  <c r="W200" i="10"/>
  <c r="Y200" i="10"/>
  <c r="AB200" i="10"/>
  <c r="AC200" i="10"/>
  <c r="AF200" i="10"/>
  <c r="AJ200" i="10"/>
  <c r="AK200" i="10"/>
  <c r="AL200" i="10"/>
  <c r="AM200" i="10"/>
  <c r="BM200" i="10"/>
  <c r="BR200" i="10"/>
  <c r="BS200" i="10"/>
  <c r="BT200" i="10"/>
  <c r="BU200" i="10"/>
  <c r="BV200" i="10"/>
  <c r="BW200" i="10"/>
  <c r="BX200" i="10"/>
  <c r="BY200" i="10"/>
  <c r="BZ200" i="10"/>
  <c r="CB200" i="10"/>
  <c r="CC200" i="10"/>
  <c r="CD200" i="10"/>
  <c r="CE200" i="10"/>
  <c r="CF200" i="10"/>
  <c r="CG200" i="10"/>
  <c r="CH200" i="10"/>
  <c r="CI200" i="10"/>
  <c r="CJ200" i="10"/>
  <c r="CK200" i="10"/>
  <c r="CL200" i="10"/>
  <c r="CM200" i="10"/>
  <c r="CQ200" i="10"/>
  <c r="C173" i="10"/>
  <c r="D173" i="10"/>
  <c r="E173" i="10"/>
  <c r="F173" i="10"/>
  <c r="G173" i="10"/>
  <c r="H173" i="10"/>
  <c r="I173" i="10"/>
  <c r="J173" i="10"/>
  <c r="O173" i="10"/>
  <c r="Q173" i="10"/>
  <c r="R173" i="10"/>
  <c r="S173" i="10"/>
  <c r="T173" i="10"/>
  <c r="U173" i="10"/>
  <c r="V173" i="10"/>
  <c r="W173" i="10"/>
  <c r="Y173" i="10"/>
  <c r="AB173" i="10"/>
  <c r="AC173" i="10"/>
  <c r="AF173" i="10"/>
  <c r="AJ173" i="10"/>
  <c r="AK173" i="10"/>
  <c r="AL173" i="10"/>
  <c r="AM173" i="10"/>
  <c r="BM173" i="10"/>
  <c r="BR173" i="10"/>
  <c r="BS173" i="10"/>
  <c r="BT173" i="10"/>
  <c r="BU173" i="10"/>
  <c r="BV173" i="10"/>
  <c r="BW173" i="10"/>
  <c r="BX173" i="10"/>
  <c r="BY173" i="10"/>
  <c r="BZ173" i="10"/>
  <c r="CB173" i="10"/>
  <c r="CC173" i="10"/>
  <c r="CD173" i="10"/>
  <c r="CE173" i="10"/>
  <c r="CF173" i="10"/>
  <c r="CG173" i="10"/>
  <c r="CH173" i="10"/>
  <c r="CI173" i="10"/>
  <c r="CJ173" i="10"/>
  <c r="CK173" i="10"/>
  <c r="CL173" i="10"/>
  <c r="CM173" i="10"/>
  <c r="CQ173" i="10"/>
  <c r="C146" i="10"/>
  <c r="D146" i="10"/>
  <c r="E146" i="10"/>
  <c r="F146" i="10"/>
  <c r="G146" i="10"/>
  <c r="H146" i="10"/>
  <c r="I146" i="10"/>
  <c r="J146" i="10"/>
  <c r="O146" i="10"/>
  <c r="Q146" i="10"/>
  <c r="R146" i="10"/>
  <c r="S146" i="10"/>
  <c r="T146" i="10"/>
  <c r="U146" i="10"/>
  <c r="V146" i="10"/>
  <c r="W146" i="10"/>
  <c r="Y146" i="10"/>
  <c r="AB146" i="10"/>
  <c r="AC146" i="10"/>
  <c r="AF146" i="10"/>
  <c r="AJ146" i="10"/>
  <c r="AK146" i="10"/>
  <c r="AL146" i="10"/>
  <c r="AM146" i="10"/>
  <c r="BM146" i="10"/>
  <c r="BR146" i="10"/>
  <c r="BS146" i="10"/>
  <c r="BT146" i="10"/>
  <c r="BU146" i="10"/>
  <c r="BV146" i="10"/>
  <c r="BW146" i="10"/>
  <c r="BX146" i="10"/>
  <c r="BY146" i="10"/>
  <c r="BZ146" i="10"/>
  <c r="CB146" i="10"/>
  <c r="CC146" i="10"/>
  <c r="CD146" i="10"/>
  <c r="CE146" i="10"/>
  <c r="CF146" i="10"/>
  <c r="CG146" i="10"/>
  <c r="CH146" i="10"/>
  <c r="CI146" i="10"/>
  <c r="CJ146" i="10"/>
  <c r="CK146" i="10"/>
  <c r="CL146" i="10"/>
  <c r="CM146" i="10"/>
  <c r="CQ146" i="10"/>
  <c r="C147" i="10"/>
  <c r="D147" i="10"/>
  <c r="E147" i="10"/>
  <c r="F147" i="10"/>
  <c r="G147" i="10"/>
  <c r="H147" i="10"/>
  <c r="I147" i="10"/>
  <c r="J147" i="10"/>
  <c r="O147" i="10"/>
  <c r="Q147" i="10"/>
  <c r="R147" i="10"/>
  <c r="S147" i="10"/>
  <c r="T147" i="10"/>
  <c r="U147" i="10"/>
  <c r="V147" i="10"/>
  <c r="W147" i="10"/>
  <c r="Y147" i="10"/>
  <c r="AB147" i="10"/>
  <c r="AC147" i="10"/>
  <c r="AF147" i="10"/>
  <c r="AJ147" i="10"/>
  <c r="AK147" i="10"/>
  <c r="AL147" i="10"/>
  <c r="AM147" i="10"/>
  <c r="BM147" i="10"/>
  <c r="BR147" i="10"/>
  <c r="BS147" i="10"/>
  <c r="BT147" i="10"/>
  <c r="BU147" i="10"/>
  <c r="BV147" i="10"/>
  <c r="BW147" i="10"/>
  <c r="BX147" i="10"/>
  <c r="BY147" i="10"/>
  <c r="BZ147" i="10"/>
  <c r="CB147" i="10"/>
  <c r="CC147" i="10"/>
  <c r="CD147" i="10"/>
  <c r="CE147" i="10"/>
  <c r="CF147" i="10"/>
  <c r="CG147" i="10"/>
  <c r="CH147" i="10"/>
  <c r="CI147" i="10"/>
  <c r="CJ147" i="10"/>
  <c r="CK147" i="10"/>
  <c r="CL147" i="10"/>
  <c r="CM147" i="10"/>
  <c r="CQ147" i="10"/>
  <c r="C148" i="10"/>
  <c r="D148" i="10"/>
  <c r="E148" i="10"/>
  <c r="F148" i="10"/>
  <c r="G148" i="10"/>
  <c r="H148" i="10"/>
  <c r="I148" i="10"/>
  <c r="J148" i="10"/>
  <c r="O148" i="10"/>
  <c r="Q148" i="10"/>
  <c r="R148" i="10"/>
  <c r="S148" i="10"/>
  <c r="T148" i="10"/>
  <c r="U148" i="10"/>
  <c r="V148" i="10"/>
  <c r="W148" i="10"/>
  <c r="Y148" i="10"/>
  <c r="AB148" i="10"/>
  <c r="AC148" i="10"/>
  <c r="AF148" i="10"/>
  <c r="AJ148" i="10"/>
  <c r="AK148" i="10"/>
  <c r="AL148" i="10"/>
  <c r="AM148" i="10"/>
  <c r="BM148" i="10"/>
  <c r="BR148" i="10"/>
  <c r="BS148" i="10"/>
  <c r="BT148" i="10"/>
  <c r="BU148" i="10"/>
  <c r="BV148" i="10"/>
  <c r="BW148" i="10"/>
  <c r="BX148" i="10"/>
  <c r="BY148" i="10"/>
  <c r="BZ148" i="10"/>
  <c r="CB148" i="10"/>
  <c r="CC148" i="10"/>
  <c r="CD148" i="10"/>
  <c r="CE148" i="10"/>
  <c r="CF148" i="10"/>
  <c r="CG148" i="10"/>
  <c r="CH148" i="10"/>
  <c r="CI148" i="10"/>
  <c r="CJ148" i="10"/>
  <c r="CK148" i="10"/>
  <c r="CL148" i="10"/>
  <c r="CM148" i="10"/>
  <c r="CQ148" i="10"/>
  <c r="C149" i="10"/>
  <c r="D149" i="10"/>
  <c r="E149" i="10"/>
  <c r="F149" i="10"/>
  <c r="G149" i="10"/>
  <c r="H149" i="10"/>
  <c r="I149" i="10"/>
  <c r="J149" i="10"/>
  <c r="O149" i="10"/>
  <c r="Q149" i="10"/>
  <c r="R149" i="10"/>
  <c r="S149" i="10"/>
  <c r="T149" i="10"/>
  <c r="U149" i="10"/>
  <c r="V149" i="10"/>
  <c r="W149" i="10"/>
  <c r="Y149" i="10"/>
  <c r="AB149" i="10"/>
  <c r="AC149" i="10"/>
  <c r="AF149" i="10"/>
  <c r="AJ149" i="10"/>
  <c r="AK149" i="10"/>
  <c r="AL149" i="10"/>
  <c r="AM149" i="10"/>
  <c r="BM149" i="10"/>
  <c r="BR149" i="10"/>
  <c r="BS149" i="10"/>
  <c r="BT149" i="10"/>
  <c r="BU149" i="10"/>
  <c r="BV149" i="10"/>
  <c r="BW149" i="10"/>
  <c r="BX149" i="10"/>
  <c r="BY149" i="10"/>
  <c r="BZ149" i="10"/>
  <c r="CB149" i="10"/>
  <c r="CC149" i="10"/>
  <c r="CD149" i="10"/>
  <c r="CE149" i="10"/>
  <c r="CF149" i="10"/>
  <c r="CG149" i="10"/>
  <c r="CH149" i="10"/>
  <c r="CI149" i="10"/>
  <c r="CJ149" i="10"/>
  <c r="CK149" i="10"/>
  <c r="CL149" i="10"/>
  <c r="CM149" i="10"/>
  <c r="CQ149" i="10"/>
  <c r="C150" i="10"/>
  <c r="D150" i="10"/>
  <c r="E150" i="10"/>
  <c r="F150" i="10"/>
  <c r="G150" i="10"/>
  <c r="H150" i="10"/>
  <c r="I150" i="10"/>
  <c r="J150" i="10"/>
  <c r="O150" i="10"/>
  <c r="Q150" i="10"/>
  <c r="R150" i="10"/>
  <c r="S150" i="10"/>
  <c r="T150" i="10"/>
  <c r="U150" i="10"/>
  <c r="V150" i="10"/>
  <c r="W150" i="10"/>
  <c r="Y150" i="10"/>
  <c r="AB150" i="10"/>
  <c r="AC150" i="10"/>
  <c r="AF150" i="10"/>
  <c r="AJ150" i="10"/>
  <c r="AK150" i="10"/>
  <c r="AL150" i="10"/>
  <c r="AM150" i="10"/>
  <c r="BM150" i="10"/>
  <c r="BR150" i="10"/>
  <c r="BS150" i="10"/>
  <c r="BT150" i="10"/>
  <c r="BU150" i="10"/>
  <c r="BV150" i="10"/>
  <c r="BW150" i="10"/>
  <c r="BX150" i="10"/>
  <c r="BY150" i="10"/>
  <c r="BZ150" i="10"/>
  <c r="CB150" i="10"/>
  <c r="CC150" i="10"/>
  <c r="CD150" i="10"/>
  <c r="CE150" i="10"/>
  <c r="CF150" i="10"/>
  <c r="CG150" i="10"/>
  <c r="CH150" i="10"/>
  <c r="CI150" i="10"/>
  <c r="CJ150" i="10"/>
  <c r="CK150" i="10"/>
  <c r="CL150" i="10"/>
  <c r="CM150" i="10"/>
  <c r="CQ150" i="10"/>
  <c r="C151" i="10"/>
  <c r="D151" i="10"/>
  <c r="E151" i="10"/>
  <c r="F151" i="10"/>
  <c r="G151" i="10"/>
  <c r="H151" i="10"/>
  <c r="I151" i="10"/>
  <c r="J151" i="10"/>
  <c r="O151" i="10"/>
  <c r="Q151" i="10"/>
  <c r="R151" i="10"/>
  <c r="S151" i="10"/>
  <c r="T151" i="10"/>
  <c r="U151" i="10"/>
  <c r="V151" i="10"/>
  <c r="W151" i="10"/>
  <c r="Y151" i="10"/>
  <c r="AB151" i="10"/>
  <c r="AC151" i="10"/>
  <c r="AF151" i="10"/>
  <c r="AJ151" i="10"/>
  <c r="AK151" i="10"/>
  <c r="AL151" i="10"/>
  <c r="AM151" i="10"/>
  <c r="BM151" i="10"/>
  <c r="BR151" i="10"/>
  <c r="BS151" i="10"/>
  <c r="BT151" i="10"/>
  <c r="BU151" i="10"/>
  <c r="BV151" i="10"/>
  <c r="BW151" i="10"/>
  <c r="BX151" i="10"/>
  <c r="BY151" i="10"/>
  <c r="BZ151" i="10"/>
  <c r="CB151" i="10"/>
  <c r="CC151" i="10"/>
  <c r="CD151" i="10"/>
  <c r="CE151" i="10"/>
  <c r="CF151" i="10"/>
  <c r="CG151" i="10"/>
  <c r="CH151" i="10"/>
  <c r="CI151" i="10"/>
  <c r="CJ151" i="10"/>
  <c r="CK151" i="10"/>
  <c r="CL151" i="10"/>
  <c r="CM151" i="10"/>
  <c r="CQ151" i="10"/>
  <c r="C152" i="10"/>
  <c r="D152" i="10"/>
  <c r="E152" i="10"/>
  <c r="F152" i="10"/>
  <c r="G152" i="10"/>
  <c r="H152" i="10"/>
  <c r="I152" i="10"/>
  <c r="J152" i="10"/>
  <c r="O152" i="10"/>
  <c r="Q152" i="10"/>
  <c r="R152" i="10"/>
  <c r="S152" i="10"/>
  <c r="T152" i="10"/>
  <c r="U152" i="10"/>
  <c r="V152" i="10"/>
  <c r="W152" i="10"/>
  <c r="Y152" i="10"/>
  <c r="AB152" i="10"/>
  <c r="AC152" i="10"/>
  <c r="AF152" i="10"/>
  <c r="AJ152" i="10"/>
  <c r="AK152" i="10"/>
  <c r="AL152" i="10"/>
  <c r="AM152" i="10"/>
  <c r="BM152" i="10"/>
  <c r="BR152" i="10"/>
  <c r="BS152" i="10"/>
  <c r="BT152" i="10"/>
  <c r="BU152" i="10"/>
  <c r="BV152" i="10"/>
  <c r="BW152" i="10"/>
  <c r="BX152" i="10"/>
  <c r="BY152" i="10"/>
  <c r="BZ152" i="10"/>
  <c r="CB152" i="10"/>
  <c r="CC152" i="10"/>
  <c r="CD152" i="10"/>
  <c r="CE152" i="10"/>
  <c r="CF152" i="10"/>
  <c r="CG152" i="10"/>
  <c r="CH152" i="10"/>
  <c r="CI152" i="10"/>
  <c r="CJ152" i="10"/>
  <c r="CK152" i="10"/>
  <c r="CL152" i="10"/>
  <c r="CM152" i="10"/>
  <c r="CQ152" i="10"/>
  <c r="C153" i="10"/>
  <c r="D153" i="10"/>
  <c r="E153" i="10"/>
  <c r="F153" i="10"/>
  <c r="G153" i="10"/>
  <c r="H153" i="10"/>
  <c r="I153" i="10"/>
  <c r="J153" i="10"/>
  <c r="O153" i="10"/>
  <c r="Q153" i="10"/>
  <c r="R153" i="10"/>
  <c r="S153" i="10"/>
  <c r="T153" i="10"/>
  <c r="U153" i="10"/>
  <c r="V153" i="10"/>
  <c r="W153" i="10"/>
  <c r="Y153" i="10"/>
  <c r="AB153" i="10"/>
  <c r="AC153" i="10"/>
  <c r="AF153" i="10"/>
  <c r="AJ153" i="10"/>
  <c r="AK153" i="10"/>
  <c r="AL153" i="10"/>
  <c r="AM153" i="10"/>
  <c r="BM153" i="10"/>
  <c r="BR153" i="10"/>
  <c r="BS153" i="10"/>
  <c r="BT153" i="10"/>
  <c r="BU153" i="10"/>
  <c r="BV153" i="10"/>
  <c r="BW153" i="10"/>
  <c r="BX153" i="10"/>
  <c r="BY153" i="10"/>
  <c r="BZ153" i="10"/>
  <c r="CB153" i="10"/>
  <c r="CC153" i="10"/>
  <c r="CD153" i="10"/>
  <c r="CE153" i="10"/>
  <c r="CF153" i="10"/>
  <c r="CG153" i="10"/>
  <c r="CH153" i="10"/>
  <c r="CI153" i="10"/>
  <c r="CJ153" i="10"/>
  <c r="CK153" i="10"/>
  <c r="CL153" i="10"/>
  <c r="CM153" i="10"/>
  <c r="CQ153" i="10"/>
  <c r="C154" i="10"/>
  <c r="D154" i="10"/>
  <c r="E154" i="10"/>
  <c r="F154" i="10"/>
  <c r="G154" i="10"/>
  <c r="H154" i="10"/>
  <c r="I154" i="10"/>
  <c r="J154" i="10"/>
  <c r="O154" i="10"/>
  <c r="Q154" i="10"/>
  <c r="R154" i="10"/>
  <c r="S154" i="10"/>
  <c r="T154" i="10"/>
  <c r="U154" i="10"/>
  <c r="V154" i="10"/>
  <c r="W154" i="10"/>
  <c r="Y154" i="10"/>
  <c r="AB154" i="10"/>
  <c r="AC154" i="10"/>
  <c r="AF154" i="10"/>
  <c r="AJ154" i="10"/>
  <c r="AK154" i="10"/>
  <c r="AL154" i="10"/>
  <c r="AM154" i="10"/>
  <c r="BM154" i="10"/>
  <c r="BR154" i="10"/>
  <c r="BS154" i="10"/>
  <c r="BT154" i="10"/>
  <c r="BU154" i="10"/>
  <c r="BV154" i="10"/>
  <c r="BW154" i="10"/>
  <c r="BX154" i="10"/>
  <c r="BY154" i="10"/>
  <c r="BZ154" i="10"/>
  <c r="CB154" i="10"/>
  <c r="CC154" i="10"/>
  <c r="CD154" i="10"/>
  <c r="CE154" i="10"/>
  <c r="CF154" i="10"/>
  <c r="CG154" i="10"/>
  <c r="CH154" i="10"/>
  <c r="CI154" i="10"/>
  <c r="CJ154" i="10"/>
  <c r="CK154" i="10"/>
  <c r="CL154" i="10"/>
  <c r="CM154" i="10"/>
  <c r="CQ154" i="10"/>
  <c r="C155" i="10"/>
  <c r="D155" i="10"/>
  <c r="E155" i="10"/>
  <c r="F155" i="10"/>
  <c r="G155" i="10"/>
  <c r="H155" i="10"/>
  <c r="I155" i="10"/>
  <c r="J155" i="10"/>
  <c r="O155" i="10"/>
  <c r="Q155" i="10"/>
  <c r="R155" i="10"/>
  <c r="S155" i="10"/>
  <c r="T155" i="10"/>
  <c r="U155" i="10"/>
  <c r="V155" i="10"/>
  <c r="W155" i="10"/>
  <c r="Y155" i="10"/>
  <c r="AB155" i="10"/>
  <c r="AC155" i="10"/>
  <c r="AF155" i="10"/>
  <c r="AJ155" i="10"/>
  <c r="AK155" i="10"/>
  <c r="AL155" i="10"/>
  <c r="AM155" i="10"/>
  <c r="BM155" i="10"/>
  <c r="BR155" i="10"/>
  <c r="BS155" i="10"/>
  <c r="BT155" i="10"/>
  <c r="BU155" i="10"/>
  <c r="BV155" i="10"/>
  <c r="BW155" i="10"/>
  <c r="BX155" i="10"/>
  <c r="BY155" i="10"/>
  <c r="BZ155" i="10"/>
  <c r="CB155" i="10"/>
  <c r="CC155" i="10"/>
  <c r="CD155" i="10"/>
  <c r="CE155" i="10"/>
  <c r="CF155" i="10"/>
  <c r="CG155" i="10"/>
  <c r="CH155" i="10"/>
  <c r="CI155" i="10"/>
  <c r="CJ155" i="10"/>
  <c r="CK155" i="10"/>
  <c r="CL155" i="10"/>
  <c r="CM155" i="10"/>
  <c r="CQ155" i="10"/>
  <c r="C156" i="10"/>
  <c r="D156" i="10"/>
  <c r="E156" i="10"/>
  <c r="F156" i="10"/>
  <c r="G156" i="10"/>
  <c r="H156" i="10"/>
  <c r="I156" i="10"/>
  <c r="J156" i="10"/>
  <c r="O156" i="10"/>
  <c r="Q156" i="10"/>
  <c r="R156" i="10"/>
  <c r="S156" i="10"/>
  <c r="T156" i="10"/>
  <c r="U156" i="10"/>
  <c r="V156" i="10"/>
  <c r="W156" i="10"/>
  <c r="Y156" i="10"/>
  <c r="AB156" i="10"/>
  <c r="AC156" i="10"/>
  <c r="AF156" i="10"/>
  <c r="AJ156" i="10"/>
  <c r="AK156" i="10"/>
  <c r="AL156" i="10"/>
  <c r="AM156" i="10"/>
  <c r="BM156" i="10"/>
  <c r="BR156" i="10"/>
  <c r="BS156" i="10"/>
  <c r="BT156" i="10"/>
  <c r="BU156" i="10"/>
  <c r="BV156" i="10"/>
  <c r="BW156" i="10"/>
  <c r="BX156" i="10"/>
  <c r="BY156" i="10"/>
  <c r="BZ156" i="10"/>
  <c r="CB156" i="10"/>
  <c r="CC156" i="10"/>
  <c r="CD156" i="10"/>
  <c r="CE156" i="10"/>
  <c r="CF156" i="10"/>
  <c r="CG156" i="10"/>
  <c r="CH156" i="10"/>
  <c r="CI156" i="10"/>
  <c r="CJ156" i="10"/>
  <c r="CK156" i="10"/>
  <c r="CL156" i="10"/>
  <c r="CM156" i="10"/>
  <c r="CQ156" i="10"/>
  <c r="C157" i="10"/>
  <c r="D157" i="10"/>
  <c r="E157" i="10"/>
  <c r="F157" i="10"/>
  <c r="G157" i="10"/>
  <c r="H157" i="10"/>
  <c r="I157" i="10"/>
  <c r="J157" i="10"/>
  <c r="O157" i="10"/>
  <c r="Q157" i="10"/>
  <c r="R157" i="10"/>
  <c r="S157" i="10"/>
  <c r="T157" i="10"/>
  <c r="U157" i="10"/>
  <c r="V157" i="10"/>
  <c r="W157" i="10"/>
  <c r="Y157" i="10"/>
  <c r="AB157" i="10"/>
  <c r="AC157" i="10"/>
  <c r="AF157" i="10"/>
  <c r="AJ157" i="10"/>
  <c r="AK157" i="10"/>
  <c r="AL157" i="10"/>
  <c r="AM157" i="10"/>
  <c r="BM157" i="10"/>
  <c r="BR157" i="10"/>
  <c r="BS157" i="10"/>
  <c r="BT157" i="10"/>
  <c r="BU157" i="10"/>
  <c r="BV157" i="10"/>
  <c r="BW157" i="10"/>
  <c r="BX157" i="10"/>
  <c r="BY157" i="10"/>
  <c r="BZ157" i="10"/>
  <c r="CB157" i="10"/>
  <c r="CC157" i="10"/>
  <c r="CD157" i="10"/>
  <c r="CE157" i="10"/>
  <c r="CF157" i="10"/>
  <c r="CG157" i="10"/>
  <c r="CH157" i="10"/>
  <c r="CI157" i="10"/>
  <c r="CJ157" i="10"/>
  <c r="CK157" i="10"/>
  <c r="CL157" i="10"/>
  <c r="CM157" i="10"/>
  <c r="CQ157" i="10"/>
  <c r="C158" i="10"/>
  <c r="D158" i="10"/>
  <c r="E158" i="10"/>
  <c r="F158" i="10"/>
  <c r="G158" i="10"/>
  <c r="H158" i="10"/>
  <c r="I158" i="10"/>
  <c r="J158" i="10"/>
  <c r="O158" i="10"/>
  <c r="Q158" i="10"/>
  <c r="R158" i="10"/>
  <c r="S158" i="10"/>
  <c r="T158" i="10"/>
  <c r="U158" i="10"/>
  <c r="V158" i="10"/>
  <c r="W158" i="10"/>
  <c r="Y158" i="10"/>
  <c r="AB158" i="10"/>
  <c r="AC158" i="10"/>
  <c r="AF158" i="10"/>
  <c r="AJ158" i="10"/>
  <c r="AK158" i="10"/>
  <c r="AL158" i="10"/>
  <c r="AM158" i="10"/>
  <c r="BM158" i="10"/>
  <c r="BR158" i="10"/>
  <c r="BS158" i="10"/>
  <c r="BT158" i="10"/>
  <c r="BU158" i="10"/>
  <c r="BV158" i="10"/>
  <c r="BW158" i="10"/>
  <c r="BX158" i="10"/>
  <c r="BY158" i="10"/>
  <c r="BZ158" i="10"/>
  <c r="CB158" i="10"/>
  <c r="CC158" i="10"/>
  <c r="CD158" i="10"/>
  <c r="CE158" i="10"/>
  <c r="CF158" i="10"/>
  <c r="CG158" i="10"/>
  <c r="CH158" i="10"/>
  <c r="CI158" i="10"/>
  <c r="CJ158" i="10"/>
  <c r="CK158" i="10"/>
  <c r="CL158" i="10"/>
  <c r="CM158" i="10"/>
  <c r="CQ158" i="10"/>
  <c r="C159" i="10"/>
  <c r="D159" i="10"/>
  <c r="E159" i="10"/>
  <c r="F159" i="10"/>
  <c r="G159" i="10"/>
  <c r="H159" i="10"/>
  <c r="I159" i="10"/>
  <c r="J159" i="10"/>
  <c r="O159" i="10"/>
  <c r="Q159" i="10"/>
  <c r="R159" i="10"/>
  <c r="S159" i="10"/>
  <c r="T159" i="10"/>
  <c r="U159" i="10"/>
  <c r="V159" i="10"/>
  <c r="W159" i="10"/>
  <c r="Y159" i="10"/>
  <c r="AB159" i="10"/>
  <c r="AC159" i="10"/>
  <c r="AF159" i="10"/>
  <c r="AJ159" i="10"/>
  <c r="AK159" i="10"/>
  <c r="AL159" i="10"/>
  <c r="AM159" i="10"/>
  <c r="BM159" i="10"/>
  <c r="BR159" i="10"/>
  <c r="BS159" i="10"/>
  <c r="BT159" i="10"/>
  <c r="BU159" i="10"/>
  <c r="BV159" i="10"/>
  <c r="BW159" i="10"/>
  <c r="BX159" i="10"/>
  <c r="BY159" i="10"/>
  <c r="BZ159" i="10"/>
  <c r="CB159" i="10"/>
  <c r="CC159" i="10"/>
  <c r="CD159" i="10"/>
  <c r="CE159" i="10"/>
  <c r="CF159" i="10"/>
  <c r="CG159" i="10"/>
  <c r="CH159" i="10"/>
  <c r="CI159" i="10"/>
  <c r="CJ159" i="10"/>
  <c r="CK159" i="10"/>
  <c r="CL159" i="10"/>
  <c r="CM159" i="10"/>
  <c r="CQ159" i="10"/>
  <c r="C160" i="10"/>
  <c r="D160" i="10"/>
  <c r="E160" i="10"/>
  <c r="F160" i="10"/>
  <c r="G160" i="10"/>
  <c r="H160" i="10"/>
  <c r="I160" i="10"/>
  <c r="J160" i="10"/>
  <c r="O160" i="10"/>
  <c r="Q160" i="10"/>
  <c r="R160" i="10"/>
  <c r="S160" i="10"/>
  <c r="T160" i="10"/>
  <c r="U160" i="10"/>
  <c r="V160" i="10"/>
  <c r="W160" i="10"/>
  <c r="Y160" i="10"/>
  <c r="AB160" i="10"/>
  <c r="AC160" i="10"/>
  <c r="AF160" i="10"/>
  <c r="AJ160" i="10"/>
  <c r="AK160" i="10"/>
  <c r="AL160" i="10"/>
  <c r="AM160" i="10"/>
  <c r="BM160" i="10"/>
  <c r="BR160" i="10"/>
  <c r="BS160" i="10"/>
  <c r="BT160" i="10"/>
  <c r="BU160" i="10"/>
  <c r="BV160" i="10"/>
  <c r="BW160" i="10"/>
  <c r="BX160" i="10"/>
  <c r="BY160" i="10"/>
  <c r="BZ160" i="10"/>
  <c r="CB160" i="10"/>
  <c r="CC160" i="10"/>
  <c r="CD160" i="10"/>
  <c r="CE160" i="10"/>
  <c r="CF160" i="10"/>
  <c r="CG160" i="10"/>
  <c r="CH160" i="10"/>
  <c r="CI160" i="10"/>
  <c r="CJ160" i="10"/>
  <c r="CK160" i="10"/>
  <c r="CL160" i="10"/>
  <c r="CM160" i="10"/>
  <c r="CQ160" i="10"/>
  <c r="C161" i="10"/>
  <c r="D161" i="10"/>
  <c r="E161" i="10"/>
  <c r="F161" i="10"/>
  <c r="G161" i="10"/>
  <c r="H161" i="10"/>
  <c r="I161" i="10"/>
  <c r="J161" i="10"/>
  <c r="O161" i="10"/>
  <c r="Q161" i="10"/>
  <c r="R161" i="10"/>
  <c r="S161" i="10"/>
  <c r="T161" i="10"/>
  <c r="U161" i="10"/>
  <c r="V161" i="10"/>
  <c r="W161" i="10"/>
  <c r="Y161" i="10"/>
  <c r="AB161" i="10"/>
  <c r="AC161" i="10"/>
  <c r="AF161" i="10"/>
  <c r="AJ161" i="10"/>
  <c r="AK161" i="10"/>
  <c r="AL161" i="10"/>
  <c r="AM161" i="10"/>
  <c r="BM161" i="10"/>
  <c r="BR161" i="10"/>
  <c r="BS161" i="10"/>
  <c r="BT161" i="10"/>
  <c r="BU161" i="10"/>
  <c r="BV161" i="10"/>
  <c r="BW161" i="10"/>
  <c r="BX161" i="10"/>
  <c r="BY161" i="10"/>
  <c r="BZ161" i="10"/>
  <c r="CB161" i="10"/>
  <c r="CC161" i="10"/>
  <c r="CD161" i="10"/>
  <c r="CE161" i="10"/>
  <c r="CF161" i="10"/>
  <c r="CG161" i="10"/>
  <c r="CH161" i="10"/>
  <c r="CI161" i="10"/>
  <c r="CJ161" i="10"/>
  <c r="CK161" i="10"/>
  <c r="CL161" i="10"/>
  <c r="CM161" i="10"/>
  <c r="CQ161" i="10"/>
  <c r="C162" i="10"/>
  <c r="D162" i="10"/>
  <c r="E162" i="10"/>
  <c r="F162" i="10"/>
  <c r="G162" i="10"/>
  <c r="H162" i="10"/>
  <c r="I162" i="10"/>
  <c r="J162" i="10"/>
  <c r="O162" i="10"/>
  <c r="Q162" i="10"/>
  <c r="R162" i="10"/>
  <c r="S162" i="10"/>
  <c r="T162" i="10"/>
  <c r="U162" i="10"/>
  <c r="V162" i="10"/>
  <c r="W162" i="10"/>
  <c r="Y162" i="10"/>
  <c r="AB162" i="10"/>
  <c r="AC162" i="10"/>
  <c r="AF162" i="10"/>
  <c r="AJ162" i="10"/>
  <c r="AK162" i="10"/>
  <c r="AL162" i="10"/>
  <c r="AM162" i="10"/>
  <c r="BM162" i="10"/>
  <c r="BR162" i="10"/>
  <c r="BS162" i="10"/>
  <c r="BT162" i="10"/>
  <c r="BU162" i="10"/>
  <c r="BV162" i="10"/>
  <c r="BW162" i="10"/>
  <c r="BX162" i="10"/>
  <c r="BY162" i="10"/>
  <c r="BZ162" i="10"/>
  <c r="CB162" i="10"/>
  <c r="CC162" i="10"/>
  <c r="CD162" i="10"/>
  <c r="CE162" i="10"/>
  <c r="CF162" i="10"/>
  <c r="CG162" i="10"/>
  <c r="CH162" i="10"/>
  <c r="CI162" i="10"/>
  <c r="CJ162" i="10"/>
  <c r="CK162" i="10"/>
  <c r="CL162" i="10"/>
  <c r="CM162" i="10"/>
  <c r="CQ162" i="10"/>
  <c r="C163" i="10"/>
  <c r="D163" i="10"/>
  <c r="E163" i="10"/>
  <c r="F163" i="10"/>
  <c r="G163" i="10"/>
  <c r="H163" i="10"/>
  <c r="I163" i="10"/>
  <c r="J163" i="10"/>
  <c r="O163" i="10"/>
  <c r="Q163" i="10"/>
  <c r="R163" i="10"/>
  <c r="S163" i="10"/>
  <c r="T163" i="10"/>
  <c r="U163" i="10"/>
  <c r="V163" i="10"/>
  <c r="W163" i="10"/>
  <c r="Y163" i="10"/>
  <c r="AB163" i="10"/>
  <c r="AC163" i="10"/>
  <c r="AF163" i="10"/>
  <c r="AJ163" i="10"/>
  <c r="AK163" i="10"/>
  <c r="AL163" i="10"/>
  <c r="AM163" i="10"/>
  <c r="BM163" i="10"/>
  <c r="BR163" i="10"/>
  <c r="BS163" i="10"/>
  <c r="BT163" i="10"/>
  <c r="BU163" i="10"/>
  <c r="BV163" i="10"/>
  <c r="BW163" i="10"/>
  <c r="BX163" i="10"/>
  <c r="BY163" i="10"/>
  <c r="BZ163" i="10"/>
  <c r="CB163" i="10"/>
  <c r="CC163" i="10"/>
  <c r="CD163" i="10"/>
  <c r="CE163" i="10"/>
  <c r="CF163" i="10"/>
  <c r="CG163" i="10"/>
  <c r="CH163" i="10"/>
  <c r="CI163" i="10"/>
  <c r="CJ163" i="10"/>
  <c r="CK163" i="10"/>
  <c r="CL163" i="10"/>
  <c r="CM163" i="10"/>
  <c r="CQ163" i="10"/>
  <c r="C164" i="10"/>
  <c r="D164" i="10"/>
  <c r="E164" i="10"/>
  <c r="F164" i="10"/>
  <c r="G164" i="10"/>
  <c r="H164" i="10"/>
  <c r="I164" i="10"/>
  <c r="J164" i="10"/>
  <c r="O164" i="10"/>
  <c r="Q164" i="10"/>
  <c r="R164" i="10"/>
  <c r="S164" i="10"/>
  <c r="T164" i="10"/>
  <c r="U164" i="10"/>
  <c r="V164" i="10"/>
  <c r="W164" i="10"/>
  <c r="Y164" i="10"/>
  <c r="AB164" i="10"/>
  <c r="AC164" i="10"/>
  <c r="AF164" i="10"/>
  <c r="AJ164" i="10"/>
  <c r="AK164" i="10"/>
  <c r="AL164" i="10"/>
  <c r="AM164" i="10"/>
  <c r="BM164" i="10"/>
  <c r="BR164" i="10"/>
  <c r="BS164" i="10"/>
  <c r="BT164" i="10"/>
  <c r="BU164" i="10"/>
  <c r="BV164" i="10"/>
  <c r="BW164" i="10"/>
  <c r="BX164" i="10"/>
  <c r="BY164" i="10"/>
  <c r="BZ164" i="10"/>
  <c r="CB164" i="10"/>
  <c r="CC164" i="10"/>
  <c r="CD164" i="10"/>
  <c r="CE164" i="10"/>
  <c r="CF164" i="10"/>
  <c r="CG164" i="10"/>
  <c r="CH164" i="10"/>
  <c r="CI164" i="10"/>
  <c r="CJ164" i="10"/>
  <c r="CK164" i="10"/>
  <c r="CL164" i="10"/>
  <c r="CM164" i="10"/>
  <c r="CQ164" i="10"/>
  <c r="C165" i="10"/>
  <c r="D165" i="10"/>
  <c r="E165" i="10"/>
  <c r="F165" i="10"/>
  <c r="G165" i="10"/>
  <c r="H165" i="10"/>
  <c r="I165" i="10"/>
  <c r="J165" i="10"/>
  <c r="O165" i="10"/>
  <c r="Q165" i="10"/>
  <c r="R165" i="10"/>
  <c r="S165" i="10"/>
  <c r="T165" i="10"/>
  <c r="U165" i="10"/>
  <c r="V165" i="10"/>
  <c r="W165" i="10"/>
  <c r="Y165" i="10"/>
  <c r="AB165" i="10"/>
  <c r="AC165" i="10"/>
  <c r="AF165" i="10"/>
  <c r="AJ165" i="10"/>
  <c r="AK165" i="10"/>
  <c r="AL165" i="10"/>
  <c r="AM165" i="10"/>
  <c r="BM165" i="10"/>
  <c r="BR165" i="10"/>
  <c r="BS165" i="10"/>
  <c r="BT165" i="10"/>
  <c r="BU165" i="10"/>
  <c r="BV165" i="10"/>
  <c r="BW165" i="10"/>
  <c r="BX165" i="10"/>
  <c r="BY165" i="10"/>
  <c r="BZ165" i="10"/>
  <c r="CB165" i="10"/>
  <c r="CC165" i="10"/>
  <c r="CD165" i="10"/>
  <c r="CE165" i="10"/>
  <c r="CF165" i="10"/>
  <c r="CG165" i="10"/>
  <c r="CH165" i="10"/>
  <c r="CI165" i="10"/>
  <c r="CJ165" i="10"/>
  <c r="CK165" i="10"/>
  <c r="CL165" i="10"/>
  <c r="CM165" i="10"/>
  <c r="CQ165" i="10"/>
  <c r="C166" i="10"/>
  <c r="D166" i="10"/>
  <c r="E166" i="10"/>
  <c r="F166" i="10"/>
  <c r="G166" i="10"/>
  <c r="H166" i="10"/>
  <c r="I166" i="10"/>
  <c r="J166" i="10"/>
  <c r="O166" i="10"/>
  <c r="Q166" i="10"/>
  <c r="R166" i="10"/>
  <c r="S166" i="10"/>
  <c r="T166" i="10"/>
  <c r="U166" i="10"/>
  <c r="V166" i="10"/>
  <c r="W166" i="10"/>
  <c r="Y166" i="10"/>
  <c r="AB166" i="10"/>
  <c r="AC166" i="10"/>
  <c r="AF166" i="10"/>
  <c r="AJ166" i="10"/>
  <c r="AK166" i="10"/>
  <c r="AL166" i="10"/>
  <c r="AM166" i="10"/>
  <c r="BM166" i="10"/>
  <c r="BR166" i="10"/>
  <c r="BS166" i="10"/>
  <c r="BT166" i="10"/>
  <c r="BU166" i="10"/>
  <c r="BV166" i="10"/>
  <c r="BW166" i="10"/>
  <c r="BX166" i="10"/>
  <c r="BY166" i="10"/>
  <c r="BZ166" i="10"/>
  <c r="CB166" i="10"/>
  <c r="CC166" i="10"/>
  <c r="CD166" i="10"/>
  <c r="CE166" i="10"/>
  <c r="CF166" i="10"/>
  <c r="CG166" i="10"/>
  <c r="CH166" i="10"/>
  <c r="CI166" i="10"/>
  <c r="CJ166" i="10"/>
  <c r="CK166" i="10"/>
  <c r="CL166" i="10"/>
  <c r="CM166" i="10"/>
  <c r="CQ166" i="10"/>
  <c r="C167" i="10"/>
  <c r="D167" i="10"/>
  <c r="E167" i="10"/>
  <c r="F167" i="10"/>
  <c r="G167" i="10"/>
  <c r="H167" i="10"/>
  <c r="I167" i="10"/>
  <c r="J167" i="10"/>
  <c r="O167" i="10"/>
  <c r="Q167" i="10"/>
  <c r="R167" i="10"/>
  <c r="S167" i="10"/>
  <c r="T167" i="10"/>
  <c r="U167" i="10"/>
  <c r="V167" i="10"/>
  <c r="W167" i="10"/>
  <c r="Y167" i="10"/>
  <c r="AB167" i="10"/>
  <c r="AC167" i="10"/>
  <c r="AF167" i="10"/>
  <c r="AJ167" i="10"/>
  <c r="AK167" i="10"/>
  <c r="AL167" i="10"/>
  <c r="AM167" i="10"/>
  <c r="BM167" i="10"/>
  <c r="BR167" i="10"/>
  <c r="BS167" i="10"/>
  <c r="BT167" i="10"/>
  <c r="BU167" i="10"/>
  <c r="BV167" i="10"/>
  <c r="BW167" i="10"/>
  <c r="BX167" i="10"/>
  <c r="BY167" i="10"/>
  <c r="BZ167" i="10"/>
  <c r="CB167" i="10"/>
  <c r="CC167" i="10"/>
  <c r="CD167" i="10"/>
  <c r="CE167" i="10"/>
  <c r="CF167" i="10"/>
  <c r="CG167" i="10"/>
  <c r="CH167" i="10"/>
  <c r="CI167" i="10"/>
  <c r="CJ167" i="10"/>
  <c r="CK167" i="10"/>
  <c r="CL167" i="10"/>
  <c r="CM167" i="10"/>
  <c r="CQ167" i="10"/>
  <c r="C168" i="10"/>
  <c r="D168" i="10"/>
  <c r="E168" i="10"/>
  <c r="F168" i="10"/>
  <c r="G168" i="10"/>
  <c r="H168" i="10"/>
  <c r="I168" i="10"/>
  <c r="J168" i="10"/>
  <c r="O168" i="10"/>
  <c r="Q168" i="10"/>
  <c r="R168" i="10"/>
  <c r="S168" i="10"/>
  <c r="T168" i="10"/>
  <c r="U168" i="10"/>
  <c r="V168" i="10"/>
  <c r="W168" i="10"/>
  <c r="Y168" i="10"/>
  <c r="AB168" i="10"/>
  <c r="AC168" i="10"/>
  <c r="AF168" i="10"/>
  <c r="AJ168" i="10"/>
  <c r="AK168" i="10"/>
  <c r="AL168" i="10"/>
  <c r="AM168" i="10"/>
  <c r="BM168" i="10"/>
  <c r="BR168" i="10"/>
  <c r="BS168" i="10"/>
  <c r="BT168" i="10"/>
  <c r="BU168" i="10"/>
  <c r="BV168" i="10"/>
  <c r="BW168" i="10"/>
  <c r="BX168" i="10"/>
  <c r="BY168" i="10"/>
  <c r="BZ168" i="10"/>
  <c r="CB168" i="10"/>
  <c r="CC168" i="10"/>
  <c r="CD168" i="10"/>
  <c r="CE168" i="10"/>
  <c r="CF168" i="10"/>
  <c r="CG168" i="10"/>
  <c r="CH168" i="10"/>
  <c r="CI168" i="10"/>
  <c r="CJ168" i="10"/>
  <c r="CK168" i="10"/>
  <c r="CL168" i="10"/>
  <c r="CM168" i="10"/>
  <c r="CQ168" i="10"/>
  <c r="C169" i="10"/>
  <c r="D169" i="10"/>
  <c r="E169" i="10"/>
  <c r="F169" i="10"/>
  <c r="G169" i="10"/>
  <c r="H169" i="10"/>
  <c r="I169" i="10"/>
  <c r="J169" i="10"/>
  <c r="O169" i="10"/>
  <c r="Q169" i="10"/>
  <c r="R169" i="10"/>
  <c r="S169" i="10"/>
  <c r="T169" i="10"/>
  <c r="U169" i="10"/>
  <c r="V169" i="10"/>
  <c r="W169" i="10"/>
  <c r="Y169" i="10"/>
  <c r="AB169" i="10"/>
  <c r="AC169" i="10"/>
  <c r="AF169" i="10"/>
  <c r="AJ169" i="10"/>
  <c r="AK169" i="10"/>
  <c r="AL169" i="10"/>
  <c r="AM169" i="10"/>
  <c r="BM169" i="10"/>
  <c r="BR169" i="10"/>
  <c r="BS169" i="10"/>
  <c r="BT169" i="10"/>
  <c r="BU169" i="10"/>
  <c r="BV169" i="10"/>
  <c r="BW169" i="10"/>
  <c r="BX169" i="10"/>
  <c r="BY169" i="10"/>
  <c r="BZ169" i="10"/>
  <c r="CB169" i="10"/>
  <c r="CC169" i="10"/>
  <c r="CD169" i="10"/>
  <c r="CE169" i="10"/>
  <c r="CF169" i="10"/>
  <c r="CG169" i="10"/>
  <c r="CH169" i="10"/>
  <c r="CI169" i="10"/>
  <c r="CJ169" i="10"/>
  <c r="CK169" i="10"/>
  <c r="CL169" i="10"/>
  <c r="CM169" i="10"/>
  <c r="CQ169" i="10"/>
  <c r="C170" i="10"/>
  <c r="D170" i="10"/>
  <c r="E170" i="10"/>
  <c r="F170" i="10"/>
  <c r="G170" i="10"/>
  <c r="H170" i="10"/>
  <c r="I170" i="10"/>
  <c r="J170" i="10"/>
  <c r="O170" i="10"/>
  <c r="Q170" i="10"/>
  <c r="R170" i="10"/>
  <c r="S170" i="10"/>
  <c r="T170" i="10"/>
  <c r="U170" i="10"/>
  <c r="V170" i="10"/>
  <c r="W170" i="10"/>
  <c r="Y170" i="10"/>
  <c r="AB170" i="10"/>
  <c r="AC170" i="10"/>
  <c r="AF170" i="10"/>
  <c r="AJ170" i="10"/>
  <c r="AK170" i="10"/>
  <c r="AL170" i="10"/>
  <c r="AM170" i="10"/>
  <c r="BM170" i="10"/>
  <c r="BR170" i="10"/>
  <c r="BS170" i="10"/>
  <c r="BT170" i="10"/>
  <c r="BU170" i="10"/>
  <c r="BV170" i="10"/>
  <c r="BW170" i="10"/>
  <c r="BX170" i="10"/>
  <c r="BY170" i="10"/>
  <c r="BZ170" i="10"/>
  <c r="CB170" i="10"/>
  <c r="CC170" i="10"/>
  <c r="CD170" i="10"/>
  <c r="CE170" i="10"/>
  <c r="CF170" i="10"/>
  <c r="CG170" i="10"/>
  <c r="CH170" i="10"/>
  <c r="CI170" i="10"/>
  <c r="CJ170" i="10"/>
  <c r="CK170" i="10"/>
  <c r="CL170" i="10"/>
  <c r="CM170" i="10"/>
  <c r="CQ170" i="10"/>
  <c r="C171" i="10"/>
  <c r="D171" i="10"/>
  <c r="E171" i="10"/>
  <c r="F171" i="10"/>
  <c r="G171" i="10"/>
  <c r="H171" i="10"/>
  <c r="I171" i="10"/>
  <c r="J171" i="10"/>
  <c r="O171" i="10"/>
  <c r="Q171" i="10"/>
  <c r="R171" i="10"/>
  <c r="S171" i="10"/>
  <c r="T171" i="10"/>
  <c r="U171" i="10"/>
  <c r="V171" i="10"/>
  <c r="W171" i="10"/>
  <c r="Y171" i="10"/>
  <c r="AB171" i="10"/>
  <c r="AC171" i="10"/>
  <c r="AF171" i="10"/>
  <c r="AJ171" i="10"/>
  <c r="AK171" i="10"/>
  <c r="AL171" i="10"/>
  <c r="AM171" i="10"/>
  <c r="BM171" i="10"/>
  <c r="BR171" i="10"/>
  <c r="BS171" i="10"/>
  <c r="BT171" i="10"/>
  <c r="BU171" i="10"/>
  <c r="BV171" i="10"/>
  <c r="BW171" i="10"/>
  <c r="BX171" i="10"/>
  <c r="BY171" i="10"/>
  <c r="BZ171" i="10"/>
  <c r="CB171" i="10"/>
  <c r="CC171" i="10"/>
  <c r="CD171" i="10"/>
  <c r="CE171" i="10"/>
  <c r="CF171" i="10"/>
  <c r="CG171" i="10"/>
  <c r="CH171" i="10"/>
  <c r="CI171" i="10"/>
  <c r="CJ171" i="10"/>
  <c r="CK171" i="10"/>
  <c r="CL171" i="10"/>
  <c r="CM171" i="10"/>
  <c r="CQ171" i="10"/>
  <c r="C172" i="10"/>
  <c r="D172" i="10"/>
  <c r="E172" i="10"/>
  <c r="F172" i="10"/>
  <c r="G172" i="10"/>
  <c r="H172" i="10"/>
  <c r="I172" i="10"/>
  <c r="J172" i="10"/>
  <c r="O172" i="10"/>
  <c r="Q172" i="10"/>
  <c r="R172" i="10"/>
  <c r="S172" i="10"/>
  <c r="T172" i="10"/>
  <c r="U172" i="10"/>
  <c r="V172" i="10"/>
  <c r="W172" i="10"/>
  <c r="Y172" i="10"/>
  <c r="AB172" i="10"/>
  <c r="AC172" i="10"/>
  <c r="AF172" i="10"/>
  <c r="AJ172" i="10"/>
  <c r="AK172" i="10"/>
  <c r="AL172" i="10"/>
  <c r="AM172" i="10"/>
  <c r="BM172" i="10"/>
  <c r="BR172" i="10"/>
  <c r="BS172" i="10"/>
  <c r="BT172" i="10"/>
  <c r="BU172" i="10"/>
  <c r="BV172" i="10"/>
  <c r="BW172" i="10"/>
  <c r="BX172" i="10"/>
  <c r="BY172" i="10"/>
  <c r="BZ172" i="10"/>
  <c r="CB172" i="10"/>
  <c r="CC172" i="10"/>
  <c r="CD172" i="10"/>
  <c r="CE172" i="10"/>
  <c r="CF172" i="10"/>
  <c r="CG172" i="10"/>
  <c r="CH172" i="10"/>
  <c r="CI172" i="10"/>
  <c r="CJ172" i="10"/>
  <c r="CK172" i="10"/>
  <c r="CL172" i="10"/>
  <c r="CM172" i="10"/>
  <c r="CQ172" i="10"/>
  <c r="C145" i="10"/>
  <c r="D145" i="10"/>
  <c r="E145" i="10"/>
  <c r="F145" i="10"/>
  <c r="G145" i="10"/>
  <c r="H145" i="10"/>
  <c r="I145" i="10"/>
  <c r="J145" i="10"/>
  <c r="O145" i="10"/>
  <c r="Q145" i="10"/>
  <c r="R145" i="10"/>
  <c r="S145" i="10"/>
  <c r="T145" i="10"/>
  <c r="U145" i="10"/>
  <c r="V145" i="10"/>
  <c r="W145" i="10"/>
  <c r="Y145" i="10"/>
  <c r="AB145" i="10"/>
  <c r="AC145" i="10"/>
  <c r="AF145" i="10"/>
  <c r="AJ145" i="10"/>
  <c r="AK145" i="10"/>
  <c r="AL145" i="10"/>
  <c r="AM145" i="10"/>
  <c r="BM145" i="10"/>
  <c r="BR145" i="10"/>
  <c r="BS145" i="10"/>
  <c r="BT145" i="10"/>
  <c r="BU145" i="10"/>
  <c r="BV145" i="10"/>
  <c r="BW145" i="10"/>
  <c r="BX145" i="10"/>
  <c r="BY145" i="10"/>
  <c r="BZ145" i="10"/>
  <c r="CB145" i="10"/>
  <c r="CC145" i="10"/>
  <c r="CD145" i="10"/>
  <c r="CE145" i="10"/>
  <c r="CF145" i="10"/>
  <c r="CG145" i="10"/>
  <c r="CH145" i="10"/>
  <c r="CI145" i="10"/>
  <c r="CJ145" i="10"/>
  <c r="CK145" i="10"/>
  <c r="CL145" i="10"/>
  <c r="CM145" i="10"/>
  <c r="CQ145" i="10"/>
  <c r="C118" i="10"/>
  <c r="D118" i="10"/>
  <c r="E118" i="10"/>
  <c r="F118" i="10"/>
  <c r="G118" i="10"/>
  <c r="H118" i="10"/>
  <c r="I118" i="10"/>
  <c r="J118" i="10"/>
  <c r="O118" i="10"/>
  <c r="Q118" i="10"/>
  <c r="R118" i="10"/>
  <c r="S118" i="10"/>
  <c r="T118" i="10"/>
  <c r="U118" i="10"/>
  <c r="V118" i="10"/>
  <c r="W118" i="10"/>
  <c r="Y118" i="10"/>
  <c r="AB118" i="10"/>
  <c r="AC118" i="10"/>
  <c r="AF118" i="10"/>
  <c r="AJ118" i="10"/>
  <c r="AK118" i="10"/>
  <c r="AL118" i="10"/>
  <c r="AM118" i="10"/>
  <c r="BM118" i="10"/>
  <c r="BR118" i="10"/>
  <c r="BS118" i="10"/>
  <c r="BT118" i="10"/>
  <c r="BU118" i="10"/>
  <c r="BV118" i="10"/>
  <c r="BW118" i="10"/>
  <c r="BX118" i="10"/>
  <c r="BY118" i="10"/>
  <c r="BZ118" i="10"/>
  <c r="CB118" i="10"/>
  <c r="CC118" i="10"/>
  <c r="CD118" i="10"/>
  <c r="CE118" i="10"/>
  <c r="CF118" i="10"/>
  <c r="CG118" i="10"/>
  <c r="CH118" i="10"/>
  <c r="CI118" i="10"/>
  <c r="CJ118" i="10"/>
  <c r="CK118" i="10"/>
  <c r="CL118" i="10"/>
  <c r="CM118" i="10"/>
  <c r="CQ118" i="10"/>
  <c r="C119" i="10"/>
  <c r="D119" i="10"/>
  <c r="E119" i="10"/>
  <c r="F119" i="10"/>
  <c r="G119" i="10"/>
  <c r="H119" i="10"/>
  <c r="I119" i="10"/>
  <c r="J119" i="10"/>
  <c r="O119" i="10"/>
  <c r="Q119" i="10"/>
  <c r="R119" i="10"/>
  <c r="S119" i="10"/>
  <c r="T119" i="10"/>
  <c r="U119" i="10"/>
  <c r="V119" i="10"/>
  <c r="W119" i="10"/>
  <c r="Y119" i="10"/>
  <c r="AB119" i="10"/>
  <c r="AC119" i="10"/>
  <c r="AF119" i="10"/>
  <c r="AJ119" i="10"/>
  <c r="AK119" i="10"/>
  <c r="AL119" i="10"/>
  <c r="AM119" i="10"/>
  <c r="BM119" i="10"/>
  <c r="BR119" i="10"/>
  <c r="BS119" i="10"/>
  <c r="BT119" i="10"/>
  <c r="BU119" i="10"/>
  <c r="BV119" i="10"/>
  <c r="BW119" i="10"/>
  <c r="BX119" i="10"/>
  <c r="BY119" i="10"/>
  <c r="BZ119" i="10"/>
  <c r="CB119" i="10"/>
  <c r="CC119" i="10"/>
  <c r="CD119" i="10"/>
  <c r="CE119" i="10"/>
  <c r="CF119" i="10"/>
  <c r="CG119" i="10"/>
  <c r="CH119" i="10"/>
  <c r="CI119" i="10"/>
  <c r="CJ119" i="10"/>
  <c r="CK119" i="10"/>
  <c r="CL119" i="10"/>
  <c r="CM119" i="10"/>
  <c r="CQ119" i="10"/>
  <c r="C120" i="10"/>
  <c r="D120" i="10"/>
  <c r="E120" i="10"/>
  <c r="F120" i="10"/>
  <c r="G120" i="10"/>
  <c r="H120" i="10"/>
  <c r="I120" i="10"/>
  <c r="J120" i="10"/>
  <c r="O120" i="10"/>
  <c r="Q120" i="10"/>
  <c r="R120" i="10"/>
  <c r="S120" i="10"/>
  <c r="T120" i="10"/>
  <c r="U120" i="10"/>
  <c r="V120" i="10"/>
  <c r="W120" i="10"/>
  <c r="Y120" i="10"/>
  <c r="AB120" i="10"/>
  <c r="AC120" i="10"/>
  <c r="AF120" i="10"/>
  <c r="AJ120" i="10"/>
  <c r="AK120" i="10"/>
  <c r="AL120" i="10"/>
  <c r="AM120" i="10"/>
  <c r="BM120" i="10"/>
  <c r="BR120" i="10"/>
  <c r="BS120" i="10"/>
  <c r="BT120" i="10"/>
  <c r="BU120" i="10"/>
  <c r="BV120" i="10"/>
  <c r="BW120" i="10"/>
  <c r="BX120" i="10"/>
  <c r="BY120" i="10"/>
  <c r="BZ120" i="10"/>
  <c r="CB120" i="10"/>
  <c r="CC120" i="10"/>
  <c r="CD120" i="10"/>
  <c r="CE120" i="10"/>
  <c r="CF120" i="10"/>
  <c r="CG120" i="10"/>
  <c r="CH120" i="10"/>
  <c r="CI120" i="10"/>
  <c r="CJ120" i="10"/>
  <c r="CK120" i="10"/>
  <c r="CL120" i="10"/>
  <c r="CM120" i="10"/>
  <c r="CQ120" i="10"/>
  <c r="C121" i="10"/>
  <c r="D121" i="10"/>
  <c r="E121" i="10"/>
  <c r="F121" i="10"/>
  <c r="G121" i="10"/>
  <c r="H121" i="10"/>
  <c r="I121" i="10"/>
  <c r="J121" i="10"/>
  <c r="O121" i="10"/>
  <c r="Q121" i="10"/>
  <c r="R121" i="10"/>
  <c r="S121" i="10"/>
  <c r="T121" i="10"/>
  <c r="U121" i="10"/>
  <c r="V121" i="10"/>
  <c r="W121" i="10"/>
  <c r="Y121" i="10"/>
  <c r="AB121" i="10"/>
  <c r="AC121" i="10"/>
  <c r="AF121" i="10"/>
  <c r="AJ121" i="10"/>
  <c r="AK121" i="10"/>
  <c r="AL121" i="10"/>
  <c r="AM121" i="10"/>
  <c r="BM121" i="10"/>
  <c r="BR121" i="10"/>
  <c r="BS121" i="10"/>
  <c r="BT121" i="10"/>
  <c r="BU121" i="10"/>
  <c r="BV121" i="10"/>
  <c r="BW121" i="10"/>
  <c r="BX121" i="10"/>
  <c r="BY121" i="10"/>
  <c r="BZ121" i="10"/>
  <c r="CB121" i="10"/>
  <c r="CC121" i="10"/>
  <c r="CD121" i="10"/>
  <c r="CE121" i="10"/>
  <c r="CF121" i="10"/>
  <c r="CG121" i="10"/>
  <c r="CH121" i="10"/>
  <c r="CI121" i="10"/>
  <c r="CJ121" i="10"/>
  <c r="CK121" i="10"/>
  <c r="CL121" i="10"/>
  <c r="CM121" i="10"/>
  <c r="CQ121" i="10"/>
  <c r="C122" i="10"/>
  <c r="D122" i="10"/>
  <c r="E122" i="10"/>
  <c r="F122" i="10"/>
  <c r="G122" i="10"/>
  <c r="H122" i="10"/>
  <c r="I122" i="10"/>
  <c r="J122" i="10"/>
  <c r="O122" i="10"/>
  <c r="Q122" i="10"/>
  <c r="R122" i="10"/>
  <c r="S122" i="10"/>
  <c r="T122" i="10"/>
  <c r="U122" i="10"/>
  <c r="V122" i="10"/>
  <c r="W122" i="10"/>
  <c r="Y122" i="10"/>
  <c r="AB122" i="10"/>
  <c r="AC122" i="10"/>
  <c r="AF122" i="10"/>
  <c r="AJ122" i="10"/>
  <c r="AK122" i="10"/>
  <c r="AL122" i="10"/>
  <c r="AM122" i="10"/>
  <c r="BM122" i="10"/>
  <c r="BR122" i="10"/>
  <c r="BS122" i="10"/>
  <c r="BT122" i="10"/>
  <c r="BU122" i="10"/>
  <c r="BV122" i="10"/>
  <c r="BW122" i="10"/>
  <c r="BX122" i="10"/>
  <c r="BY122" i="10"/>
  <c r="BZ122" i="10"/>
  <c r="CB122" i="10"/>
  <c r="CC122" i="10"/>
  <c r="CD122" i="10"/>
  <c r="CE122" i="10"/>
  <c r="CF122" i="10"/>
  <c r="CG122" i="10"/>
  <c r="CH122" i="10"/>
  <c r="CI122" i="10"/>
  <c r="CJ122" i="10"/>
  <c r="CK122" i="10"/>
  <c r="CL122" i="10"/>
  <c r="CM122" i="10"/>
  <c r="CQ122" i="10"/>
  <c r="C123" i="10"/>
  <c r="D123" i="10"/>
  <c r="E123" i="10"/>
  <c r="F123" i="10"/>
  <c r="G123" i="10"/>
  <c r="H123" i="10"/>
  <c r="I123" i="10"/>
  <c r="J123" i="10"/>
  <c r="O123" i="10"/>
  <c r="Q123" i="10"/>
  <c r="R123" i="10"/>
  <c r="S123" i="10"/>
  <c r="T123" i="10"/>
  <c r="U123" i="10"/>
  <c r="V123" i="10"/>
  <c r="W123" i="10"/>
  <c r="Y123" i="10"/>
  <c r="AB123" i="10"/>
  <c r="AC123" i="10"/>
  <c r="AF123" i="10"/>
  <c r="AJ123" i="10"/>
  <c r="AK123" i="10"/>
  <c r="AL123" i="10"/>
  <c r="AM123" i="10"/>
  <c r="BM123" i="10"/>
  <c r="BR123" i="10"/>
  <c r="BS123" i="10"/>
  <c r="BT123" i="10"/>
  <c r="BU123" i="10"/>
  <c r="BV123" i="10"/>
  <c r="BW123" i="10"/>
  <c r="BX123" i="10"/>
  <c r="BY123" i="10"/>
  <c r="BZ123" i="10"/>
  <c r="CB123" i="10"/>
  <c r="CC123" i="10"/>
  <c r="CD123" i="10"/>
  <c r="CE123" i="10"/>
  <c r="CF123" i="10"/>
  <c r="CG123" i="10"/>
  <c r="CH123" i="10"/>
  <c r="CI123" i="10"/>
  <c r="CJ123" i="10"/>
  <c r="CK123" i="10"/>
  <c r="CL123" i="10"/>
  <c r="CM123" i="10"/>
  <c r="CQ123" i="10"/>
  <c r="C124" i="10"/>
  <c r="D124" i="10"/>
  <c r="E124" i="10"/>
  <c r="F124" i="10"/>
  <c r="G124" i="10"/>
  <c r="H124" i="10"/>
  <c r="I124" i="10"/>
  <c r="J124" i="10"/>
  <c r="O124" i="10"/>
  <c r="Q124" i="10"/>
  <c r="R124" i="10"/>
  <c r="S124" i="10"/>
  <c r="T124" i="10"/>
  <c r="U124" i="10"/>
  <c r="V124" i="10"/>
  <c r="W124" i="10"/>
  <c r="Y124" i="10"/>
  <c r="AB124" i="10"/>
  <c r="AC124" i="10"/>
  <c r="AF124" i="10"/>
  <c r="AJ124" i="10"/>
  <c r="AK124" i="10"/>
  <c r="AL124" i="10"/>
  <c r="AM124" i="10"/>
  <c r="BM124" i="10"/>
  <c r="BR124" i="10"/>
  <c r="BS124" i="10"/>
  <c r="BT124" i="10"/>
  <c r="BU124" i="10"/>
  <c r="BV124" i="10"/>
  <c r="BW124" i="10"/>
  <c r="BX124" i="10"/>
  <c r="BY124" i="10"/>
  <c r="BZ124" i="10"/>
  <c r="CB124" i="10"/>
  <c r="CC124" i="10"/>
  <c r="CD124" i="10"/>
  <c r="CE124" i="10"/>
  <c r="CF124" i="10"/>
  <c r="CG124" i="10"/>
  <c r="CH124" i="10"/>
  <c r="CI124" i="10"/>
  <c r="CJ124" i="10"/>
  <c r="CK124" i="10"/>
  <c r="CL124" i="10"/>
  <c r="CM124" i="10"/>
  <c r="CQ124" i="10"/>
  <c r="C125" i="10"/>
  <c r="D125" i="10"/>
  <c r="E125" i="10"/>
  <c r="F125" i="10"/>
  <c r="G125" i="10"/>
  <c r="H125" i="10"/>
  <c r="I125" i="10"/>
  <c r="J125" i="10"/>
  <c r="O125" i="10"/>
  <c r="Q125" i="10"/>
  <c r="R125" i="10"/>
  <c r="S125" i="10"/>
  <c r="T125" i="10"/>
  <c r="U125" i="10"/>
  <c r="V125" i="10"/>
  <c r="W125" i="10"/>
  <c r="Y125" i="10"/>
  <c r="AB125" i="10"/>
  <c r="AC125" i="10"/>
  <c r="AF125" i="10"/>
  <c r="AJ125" i="10"/>
  <c r="AK125" i="10"/>
  <c r="AL125" i="10"/>
  <c r="AM125" i="10"/>
  <c r="BM125" i="10"/>
  <c r="BR125" i="10"/>
  <c r="BS125" i="10"/>
  <c r="BT125" i="10"/>
  <c r="BU125" i="10"/>
  <c r="BV125" i="10"/>
  <c r="BW125" i="10"/>
  <c r="BX125" i="10"/>
  <c r="BY125" i="10"/>
  <c r="BZ125" i="10"/>
  <c r="CB125" i="10"/>
  <c r="CC125" i="10"/>
  <c r="CD125" i="10"/>
  <c r="CE125" i="10"/>
  <c r="CF125" i="10"/>
  <c r="CG125" i="10"/>
  <c r="CH125" i="10"/>
  <c r="CI125" i="10"/>
  <c r="CJ125" i="10"/>
  <c r="CK125" i="10"/>
  <c r="CL125" i="10"/>
  <c r="CM125" i="10"/>
  <c r="CQ125" i="10"/>
  <c r="C126" i="10"/>
  <c r="D126" i="10"/>
  <c r="E126" i="10"/>
  <c r="F126" i="10"/>
  <c r="G126" i="10"/>
  <c r="H126" i="10"/>
  <c r="I126" i="10"/>
  <c r="J126" i="10"/>
  <c r="O126" i="10"/>
  <c r="Q126" i="10"/>
  <c r="R126" i="10"/>
  <c r="S126" i="10"/>
  <c r="T126" i="10"/>
  <c r="U126" i="10"/>
  <c r="V126" i="10"/>
  <c r="W126" i="10"/>
  <c r="Y126" i="10"/>
  <c r="AB126" i="10"/>
  <c r="AC126" i="10"/>
  <c r="AF126" i="10"/>
  <c r="AJ126" i="10"/>
  <c r="AK126" i="10"/>
  <c r="AL126" i="10"/>
  <c r="AM126" i="10"/>
  <c r="BM126" i="10"/>
  <c r="BR126" i="10"/>
  <c r="BS126" i="10"/>
  <c r="BT126" i="10"/>
  <c r="BU126" i="10"/>
  <c r="BV126" i="10"/>
  <c r="BW126" i="10"/>
  <c r="BX126" i="10"/>
  <c r="BY126" i="10"/>
  <c r="BZ126" i="10"/>
  <c r="CB126" i="10"/>
  <c r="CC126" i="10"/>
  <c r="CD126" i="10"/>
  <c r="CE126" i="10"/>
  <c r="CF126" i="10"/>
  <c r="CG126" i="10"/>
  <c r="CH126" i="10"/>
  <c r="CI126" i="10"/>
  <c r="CJ126" i="10"/>
  <c r="CK126" i="10"/>
  <c r="CL126" i="10"/>
  <c r="CM126" i="10"/>
  <c r="CQ126" i="10"/>
  <c r="C127" i="10"/>
  <c r="D127" i="10"/>
  <c r="E127" i="10"/>
  <c r="F127" i="10"/>
  <c r="G127" i="10"/>
  <c r="H127" i="10"/>
  <c r="I127" i="10"/>
  <c r="J127" i="10"/>
  <c r="O127" i="10"/>
  <c r="Q127" i="10"/>
  <c r="R127" i="10"/>
  <c r="S127" i="10"/>
  <c r="T127" i="10"/>
  <c r="U127" i="10"/>
  <c r="V127" i="10"/>
  <c r="W127" i="10"/>
  <c r="Y127" i="10"/>
  <c r="AB127" i="10"/>
  <c r="AC127" i="10"/>
  <c r="AF127" i="10"/>
  <c r="AJ127" i="10"/>
  <c r="AK127" i="10"/>
  <c r="AL127" i="10"/>
  <c r="AM127" i="10"/>
  <c r="BM127" i="10"/>
  <c r="BR127" i="10"/>
  <c r="BS127" i="10"/>
  <c r="BT127" i="10"/>
  <c r="BU127" i="10"/>
  <c r="BV127" i="10"/>
  <c r="BW127" i="10"/>
  <c r="BX127" i="10"/>
  <c r="BY127" i="10"/>
  <c r="BZ127" i="10"/>
  <c r="CB127" i="10"/>
  <c r="CC127" i="10"/>
  <c r="CD127" i="10"/>
  <c r="CE127" i="10"/>
  <c r="CF127" i="10"/>
  <c r="CG127" i="10"/>
  <c r="CH127" i="10"/>
  <c r="CI127" i="10"/>
  <c r="CJ127" i="10"/>
  <c r="CK127" i="10"/>
  <c r="CL127" i="10"/>
  <c r="CM127" i="10"/>
  <c r="CQ127" i="10"/>
  <c r="C128" i="10"/>
  <c r="D128" i="10"/>
  <c r="E128" i="10"/>
  <c r="F128" i="10"/>
  <c r="G128" i="10"/>
  <c r="H128" i="10"/>
  <c r="I128" i="10"/>
  <c r="J128" i="10"/>
  <c r="O128" i="10"/>
  <c r="Q128" i="10"/>
  <c r="R128" i="10"/>
  <c r="S128" i="10"/>
  <c r="T128" i="10"/>
  <c r="U128" i="10"/>
  <c r="V128" i="10"/>
  <c r="W128" i="10"/>
  <c r="Y128" i="10"/>
  <c r="AB128" i="10"/>
  <c r="AC128" i="10"/>
  <c r="AF128" i="10"/>
  <c r="AJ128" i="10"/>
  <c r="AK128" i="10"/>
  <c r="AL128" i="10"/>
  <c r="AM128" i="10"/>
  <c r="BM128" i="10"/>
  <c r="BR128" i="10"/>
  <c r="BS128" i="10"/>
  <c r="BT128" i="10"/>
  <c r="BU128" i="10"/>
  <c r="BV128" i="10"/>
  <c r="BW128" i="10"/>
  <c r="BX128" i="10"/>
  <c r="BY128" i="10"/>
  <c r="BZ128" i="10"/>
  <c r="CB128" i="10"/>
  <c r="CC128" i="10"/>
  <c r="CD128" i="10"/>
  <c r="CE128" i="10"/>
  <c r="CF128" i="10"/>
  <c r="CG128" i="10"/>
  <c r="CH128" i="10"/>
  <c r="CI128" i="10"/>
  <c r="CJ128" i="10"/>
  <c r="CK128" i="10"/>
  <c r="CL128" i="10"/>
  <c r="CM128" i="10"/>
  <c r="CQ128" i="10"/>
  <c r="C129" i="10"/>
  <c r="D129" i="10"/>
  <c r="E129" i="10"/>
  <c r="F129" i="10"/>
  <c r="G129" i="10"/>
  <c r="H129" i="10"/>
  <c r="I129" i="10"/>
  <c r="J129" i="10"/>
  <c r="O129" i="10"/>
  <c r="Q129" i="10"/>
  <c r="R129" i="10"/>
  <c r="S129" i="10"/>
  <c r="T129" i="10"/>
  <c r="U129" i="10"/>
  <c r="V129" i="10"/>
  <c r="W129" i="10"/>
  <c r="Y129" i="10"/>
  <c r="AB129" i="10"/>
  <c r="AC129" i="10"/>
  <c r="AF129" i="10"/>
  <c r="AJ129" i="10"/>
  <c r="AK129" i="10"/>
  <c r="AL129" i="10"/>
  <c r="AM129" i="10"/>
  <c r="BM129" i="10"/>
  <c r="BR129" i="10"/>
  <c r="BS129" i="10"/>
  <c r="BT129" i="10"/>
  <c r="BU129" i="10"/>
  <c r="BV129" i="10"/>
  <c r="BW129" i="10"/>
  <c r="BX129" i="10"/>
  <c r="BY129" i="10"/>
  <c r="BZ129" i="10"/>
  <c r="CB129" i="10"/>
  <c r="CC129" i="10"/>
  <c r="CD129" i="10"/>
  <c r="CE129" i="10"/>
  <c r="CF129" i="10"/>
  <c r="CG129" i="10"/>
  <c r="CH129" i="10"/>
  <c r="CI129" i="10"/>
  <c r="CJ129" i="10"/>
  <c r="CK129" i="10"/>
  <c r="CL129" i="10"/>
  <c r="CM129" i="10"/>
  <c r="CQ129" i="10"/>
  <c r="C130" i="10"/>
  <c r="D130" i="10"/>
  <c r="E130" i="10"/>
  <c r="F130" i="10"/>
  <c r="G130" i="10"/>
  <c r="H130" i="10"/>
  <c r="I130" i="10"/>
  <c r="J130" i="10"/>
  <c r="O130" i="10"/>
  <c r="Q130" i="10"/>
  <c r="R130" i="10"/>
  <c r="S130" i="10"/>
  <c r="T130" i="10"/>
  <c r="U130" i="10"/>
  <c r="V130" i="10"/>
  <c r="W130" i="10"/>
  <c r="Y130" i="10"/>
  <c r="AB130" i="10"/>
  <c r="AC130" i="10"/>
  <c r="AF130" i="10"/>
  <c r="AJ130" i="10"/>
  <c r="AK130" i="10"/>
  <c r="AL130" i="10"/>
  <c r="AM130" i="10"/>
  <c r="BM130" i="10"/>
  <c r="BR130" i="10"/>
  <c r="BS130" i="10"/>
  <c r="BT130" i="10"/>
  <c r="BU130" i="10"/>
  <c r="BV130" i="10"/>
  <c r="BW130" i="10"/>
  <c r="BX130" i="10"/>
  <c r="BY130" i="10"/>
  <c r="BZ130" i="10"/>
  <c r="CB130" i="10"/>
  <c r="CC130" i="10"/>
  <c r="CD130" i="10"/>
  <c r="CE130" i="10"/>
  <c r="CF130" i="10"/>
  <c r="CG130" i="10"/>
  <c r="CH130" i="10"/>
  <c r="CI130" i="10"/>
  <c r="CJ130" i="10"/>
  <c r="CK130" i="10"/>
  <c r="CL130" i="10"/>
  <c r="CM130" i="10"/>
  <c r="CQ130" i="10"/>
  <c r="C131" i="10"/>
  <c r="D131" i="10"/>
  <c r="E131" i="10"/>
  <c r="F131" i="10"/>
  <c r="G131" i="10"/>
  <c r="H131" i="10"/>
  <c r="I131" i="10"/>
  <c r="J131" i="10"/>
  <c r="O131" i="10"/>
  <c r="Q131" i="10"/>
  <c r="R131" i="10"/>
  <c r="S131" i="10"/>
  <c r="T131" i="10"/>
  <c r="U131" i="10"/>
  <c r="V131" i="10"/>
  <c r="W131" i="10"/>
  <c r="Y131" i="10"/>
  <c r="AB131" i="10"/>
  <c r="AC131" i="10"/>
  <c r="AF131" i="10"/>
  <c r="AJ131" i="10"/>
  <c r="AK131" i="10"/>
  <c r="AL131" i="10"/>
  <c r="AM131" i="10"/>
  <c r="BM131" i="10"/>
  <c r="BR131" i="10"/>
  <c r="BS131" i="10"/>
  <c r="BT131" i="10"/>
  <c r="BU131" i="10"/>
  <c r="BV131" i="10"/>
  <c r="BW131" i="10"/>
  <c r="BX131" i="10"/>
  <c r="BY131" i="10"/>
  <c r="BZ131" i="10"/>
  <c r="CB131" i="10"/>
  <c r="CC131" i="10"/>
  <c r="CD131" i="10"/>
  <c r="CE131" i="10"/>
  <c r="CF131" i="10"/>
  <c r="CG131" i="10"/>
  <c r="CH131" i="10"/>
  <c r="CI131" i="10"/>
  <c r="CJ131" i="10"/>
  <c r="CK131" i="10"/>
  <c r="CL131" i="10"/>
  <c r="CM131" i="10"/>
  <c r="CQ131" i="10"/>
  <c r="C132" i="10"/>
  <c r="D132" i="10"/>
  <c r="E132" i="10"/>
  <c r="F132" i="10"/>
  <c r="G132" i="10"/>
  <c r="H132" i="10"/>
  <c r="I132" i="10"/>
  <c r="J132" i="10"/>
  <c r="O132" i="10"/>
  <c r="Q132" i="10"/>
  <c r="R132" i="10"/>
  <c r="S132" i="10"/>
  <c r="T132" i="10"/>
  <c r="U132" i="10"/>
  <c r="V132" i="10"/>
  <c r="W132" i="10"/>
  <c r="Y132" i="10"/>
  <c r="AB132" i="10"/>
  <c r="AC132" i="10"/>
  <c r="AF132" i="10"/>
  <c r="AJ132" i="10"/>
  <c r="AK132" i="10"/>
  <c r="AL132" i="10"/>
  <c r="AM132" i="10"/>
  <c r="BM132" i="10"/>
  <c r="BR132" i="10"/>
  <c r="BS132" i="10"/>
  <c r="BT132" i="10"/>
  <c r="BU132" i="10"/>
  <c r="BV132" i="10"/>
  <c r="BW132" i="10"/>
  <c r="BX132" i="10"/>
  <c r="BY132" i="10"/>
  <c r="BZ132" i="10"/>
  <c r="CB132" i="10"/>
  <c r="CC132" i="10"/>
  <c r="CD132" i="10"/>
  <c r="CE132" i="10"/>
  <c r="CF132" i="10"/>
  <c r="CG132" i="10"/>
  <c r="CH132" i="10"/>
  <c r="CI132" i="10"/>
  <c r="CJ132" i="10"/>
  <c r="CK132" i="10"/>
  <c r="CL132" i="10"/>
  <c r="CM132" i="10"/>
  <c r="CQ132" i="10"/>
  <c r="C133" i="10"/>
  <c r="D133" i="10"/>
  <c r="E133" i="10"/>
  <c r="F133" i="10"/>
  <c r="G133" i="10"/>
  <c r="H133" i="10"/>
  <c r="I133" i="10"/>
  <c r="J133" i="10"/>
  <c r="O133" i="10"/>
  <c r="Q133" i="10"/>
  <c r="R133" i="10"/>
  <c r="S133" i="10"/>
  <c r="T133" i="10"/>
  <c r="U133" i="10"/>
  <c r="V133" i="10"/>
  <c r="W133" i="10"/>
  <c r="Y133" i="10"/>
  <c r="AB133" i="10"/>
  <c r="AC133" i="10"/>
  <c r="AF133" i="10"/>
  <c r="AJ133" i="10"/>
  <c r="AK133" i="10"/>
  <c r="AL133" i="10"/>
  <c r="AM133" i="10"/>
  <c r="BM133" i="10"/>
  <c r="BR133" i="10"/>
  <c r="BS133" i="10"/>
  <c r="BT133" i="10"/>
  <c r="BU133" i="10"/>
  <c r="BV133" i="10"/>
  <c r="BW133" i="10"/>
  <c r="BX133" i="10"/>
  <c r="BY133" i="10"/>
  <c r="BZ133" i="10"/>
  <c r="CB133" i="10"/>
  <c r="CC133" i="10"/>
  <c r="CD133" i="10"/>
  <c r="CE133" i="10"/>
  <c r="CF133" i="10"/>
  <c r="CG133" i="10"/>
  <c r="CH133" i="10"/>
  <c r="CI133" i="10"/>
  <c r="CJ133" i="10"/>
  <c r="CK133" i="10"/>
  <c r="CL133" i="10"/>
  <c r="CM133" i="10"/>
  <c r="CQ133" i="10"/>
  <c r="C134" i="10"/>
  <c r="D134" i="10"/>
  <c r="E134" i="10"/>
  <c r="F134" i="10"/>
  <c r="G134" i="10"/>
  <c r="H134" i="10"/>
  <c r="I134" i="10"/>
  <c r="J134" i="10"/>
  <c r="O134" i="10"/>
  <c r="Q134" i="10"/>
  <c r="R134" i="10"/>
  <c r="S134" i="10"/>
  <c r="T134" i="10"/>
  <c r="U134" i="10"/>
  <c r="V134" i="10"/>
  <c r="W134" i="10"/>
  <c r="Y134" i="10"/>
  <c r="AB134" i="10"/>
  <c r="AC134" i="10"/>
  <c r="AF134" i="10"/>
  <c r="AJ134" i="10"/>
  <c r="AK134" i="10"/>
  <c r="AL134" i="10"/>
  <c r="AM134" i="10"/>
  <c r="BM134" i="10"/>
  <c r="BR134" i="10"/>
  <c r="BS134" i="10"/>
  <c r="BT134" i="10"/>
  <c r="BU134" i="10"/>
  <c r="BV134" i="10"/>
  <c r="BW134" i="10"/>
  <c r="BX134" i="10"/>
  <c r="BY134" i="10"/>
  <c r="BZ134" i="10"/>
  <c r="CB134" i="10"/>
  <c r="CC134" i="10"/>
  <c r="CD134" i="10"/>
  <c r="CE134" i="10"/>
  <c r="CF134" i="10"/>
  <c r="CG134" i="10"/>
  <c r="CH134" i="10"/>
  <c r="CI134" i="10"/>
  <c r="CJ134" i="10"/>
  <c r="CK134" i="10"/>
  <c r="CL134" i="10"/>
  <c r="CM134" i="10"/>
  <c r="CQ134" i="10"/>
  <c r="C135" i="10"/>
  <c r="D135" i="10"/>
  <c r="E135" i="10"/>
  <c r="F135" i="10"/>
  <c r="G135" i="10"/>
  <c r="H135" i="10"/>
  <c r="I135" i="10"/>
  <c r="J135" i="10"/>
  <c r="O135" i="10"/>
  <c r="Q135" i="10"/>
  <c r="R135" i="10"/>
  <c r="S135" i="10"/>
  <c r="T135" i="10"/>
  <c r="U135" i="10"/>
  <c r="V135" i="10"/>
  <c r="W135" i="10"/>
  <c r="Y135" i="10"/>
  <c r="AB135" i="10"/>
  <c r="AC135" i="10"/>
  <c r="AF135" i="10"/>
  <c r="AJ135" i="10"/>
  <c r="AK135" i="10"/>
  <c r="AL135" i="10"/>
  <c r="AM135" i="10"/>
  <c r="BM135" i="10"/>
  <c r="BR135" i="10"/>
  <c r="BS135" i="10"/>
  <c r="BT135" i="10"/>
  <c r="BU135" i="10"/>
  <c r="BV135" i="10"/>
  <c r="BW135" i="10"/>
  <c r="BX135" i="10"/>
  <c r="BY135" i="10"/>
  <c r="BZ135" i="10"/>
  <c r="CB135" i="10"/>
  <c r="CC135" i="10"/>
  <c r="CD135" i="10"/>
  <c r="CE135" i="10"/>
  <c r="CF135" i="10"/>
  <c r="CG135" i="10"/>
  <c r="CH135" i="10"/>
  <c r="CI135" i="10"/>
  <c r="CJ135" i="10"/>
  <c r="CK135" i="10"/>
  <c r="CL135" i="10"/>
  <c r="CM135" i="10"/>
  <c r="CQ135" i="10"/>
  <c r="C136" i="10"/>
  <c r="D136" i="10"/>
  <c r="E136" i="10"/>
  <c r="F136" i="10"/>
  <c r="G136" i="10"/>
  <c r="H136" i="10"/>
  <c r="I136" i="10"/>
  <c r="J136" i="10"/>
  <c r="O136" i="10"/>
  <c r="Q136" i="10"/>
  <c r="R136" i="10"/>
  <c r="S136" i="10"/>
  <c r="T136" i="10"/>
  <c r="U136" i="10"/>
  <c r="V136" i="10"/>
  <c r="W136" i="10"/>
  <c r="Y136" i="10"/>
  <c r="AB136" i="10"/>
  <c r="AC136" i="10"/>
  <c r="AF136" i="10"/>
  <c r="AJ136" i="10"/>
  <c r="AK136" i="10"/>
  <c r="AL136" i="10"/>
  <c r="AM136" i="10"/>
  <c r="BM136" i="10"/>
  <c r="BR136" i="10"/>
  <c r="BS136" i="10"/>
  <c r="BT136" i="10"/>
  <c r="BU136" i="10"/>
  <c r="BV136" i="10"/>
  <c r="BW136" i="10"/>
  <c r="BX136" i="10"/>
  <c r="BY136" i="10"/>
  <c r="BZ136" i="10"/>
  <c r="CB136" i="10"/>
  <c r="CC136" i="10"/>
  <c r="CD136" i="10"/>
  <c r="CE136" i="10"/>
  <c r="CF136" i="10"/>
  <c r="CG136" i="10"/>
  <c r="CH136" i="10"/>
  <c r="CI136" i="10"/>
  <c r="CJ136" i="10"/>
  <c r="CK136" i="10"/>
  <c r="CL136" i="10"/>
  <c r="CM136" i="10"/>
  <c r="CQ136" i="10"/>
  <c r="C137" i="10"/>
  <c r="D137" i="10"/>
  <c r="E137" i="10"/>
  <c r="F137" i="10"/>
  <c r="G137" i="10"/>
  <c r="H137" i="10"/>
  <c r="I137" i="10"/>
  <c r="J137" i="10"/>
  <c r="O137" i="10"/>
  <c r="Q137" i="10"/>
  <c r="R137" i="10"/>
  <c r="S137" i="10"/>
  <c r="T137" i="10"/>
  <c r="U137" i="10"/>
  <c r="V137" i="10"/>
  <c r="W137" i="10"/>
  <c r="Y137" i="10"/>
  <c r="AB137" i="10"/>
  <c r="AC137" i="10"/>
  <c r="AF137" i="10"/>
  <c r="AJ137" i="10"/>
  <c r="AK137" i="10"/>
  <c r="AL137" i="10"/>
  <c r="AM137" i="10"/>
  <c r="BM137" i="10"/>
  <c r="BR137" i="10"/>
  <c r="BS137" i="10"/>
  <c r="BT137" i="10"/>
  <c r="BU137" i="10"/>
  <c r="BV137" i="10"/>
  <c r="BW137" i="10"/>
  <c r="BX137" i="10"/>
  <c r="BY137" i="10"/>
  <c r="BZ137" i="10"/>
  <c r="CB137" i="10"/>
  <c r="CC137" i="10"/>
  <c r="CD137" i="10"/>
  <c r="CE137" i="10"/>
  <c r="CF137" i="10"/>
  <c r="CG137" i="10"/>
  <c r="CH137" i="10"/>
  <c r="CI137" i="10"/>
  <c r="CJ137" i="10"/>
  <c r="CK137" i="10"/>
  <c r="CL137" i="10"/>
  <c r="CM137" i="10"/>
  <c r="CQ137" i="10"/>
  <c r="C138" i="10"/>
  <c r="D138" i="10"/>
  <c r="E138" i="10"/>
  <c r="F138" i="10"/>
  <c r="G138" i="10"/>
  <c r="H138" i="10"/>
  <c r="I138" i="10"/>
  <c r="J138" i="10"/>
  <c r="O138" i="10"/>
  <c r="Q138" i="10"/>
  <c r="R138" i="10"/>
  <c r="S138" i="10"/>
  <c r="T138" i="10"/>
  <c r="U138" i="10"/>
  <c r="V138" i="10"/>
  <c r="W138" i="10"/>
  <c r="Y138" i="10"/>
  <c r="AB138" i="10"/>
  <c r="AC138" i="10"/>
  <c r="AF138" i="10"/>
  <c r="AJ138" i="10"/>
  <c r="AK138" i="10"/>
  <c r="AL138" i="10"/>
  <c r="AM138" i="10"/>
  <c r="BM138" i="10"/>
  <c r="BR138" i="10"/>
  <c r="BS138" i="10"/>
  <c r="BT138" i="10"/>
  <c r="BU138" i="10"/>
  <c r="BV138" i="10"/>
  <c r="BW138" i="10"/>
  <c r="BX138" i="10"/>
  <c r="BY138" i="10"/>
  <c r="BZ138" i="10"/>
  <c r="CB138" i="10"/>
  <c r="CC138" i="10"/>
  <c r="CD138" i="10"/>
  <c r="CE138" i="10"/>
  <c r="CF138" i="10"/>
  <c r="CG138" i="10"/>
  <c r="CH138" i="10"/>
  <c r="CI138" i="10"/>
  <c r="CJ138" i="10"/>
  <c r="CK138" i="10"/>
  <c r="CL138" i="10"/>
  <c r="CM138" i="10"/>
  <c r="CQ138" i="10"/>
  <c r="C139" i="10"/>
  <c r="D139" i="10"/>
  <c r="E139" i="10"/>
  <c r="F139" i="10"/>
  <c r="G139" i="10"/>
  <c r="H139" i="10"/>
  <c r="I139" i="10"/>
  <c r="J139" i="10"/>
  <c r="O139" i="10"/>
  <c r="Q139" i="10"/>
  <c r="R139" i="10"/>
  <c r="S139" i="10"/>
  <c r="T139" i="10"/>
  <c r="U139" i="10"/>
  <c r="V139" i="10"/>
  <c r="W139" i="10"/>
  <c r="Y139" i="10"/>
  <c r="AB139" i="10"/>
  <c r="AC139" i="10"/>
  <c r="AF139" i="10"/>
  <c r="AJ139" i="10"/>
  <c r="AK139" i="10"/>
  <c r="AL139" i="10"/>
  <c r="AM139" i="10"/>
  <c r="BM139" i="10"/>
  <c r="BR139" i="10"/>
  <c r="BS139" i="10"/>
  <c r="BT139" i="10"/>
  <c r="BU139" i="10"/>
  <c r="BV139" i="10"/>
  <c r="BW139" i="10"/>
  <c r="BX139" i="10"/>
  <c r="BY139" i="10"/>
  <c r="BZ139" i="10"/>
  <c r="CB139" i="10"/>
  <c r="CC139" i="10"/>
  <c r="CD139" i="10"/>
  <c r="CE139" i="10"/>
  <c r="CF139" i="10"/>
  <c r="CG139" i="10"/>
  <c r="CH139" i="10"/>
  <c r="CI139" i="10"/>
  <c r="CJ139" i="10"/>
  <c r="CK139" i="10"/>
  <c r="CL139" i="10"/>
  <c r="CM139" i="10"/>
  <c r="CQ139" i="10"/>
  <c r="C140" i="10"/>
  <c r="D140" i="10"/>
  <c r="E140" i="10"/>
  <c r="F140" i="10"/>
  <c r="G140" i="10"/>
  <c r="H140" i="10"/>
  <c r="I140" i="10"/>
  <c r="J140" i="10"/>
  <c r="O140" i="10"/>
  <c r="Q140" i="10"/>
  <c r="R140" i="10"/>
  <c r="S140" i="10"/>
  <c r="T140" i="10"/>
  <c r="U140" i="10"/>
  <c r="V140" i="10"/>
  <c r="W140" i="10"/>
  <c r="Y140" i="10"/>
  <c r="AB140" i="10"/>
  <c r="AC140" i="10"/>
  <c r="AF140" i="10"/>
  <c r="AJ140" i="10"/>
  <c r="AK140" i="10"/>
  <c r="AL140" i="10"/>
  <c r="AM140" i="10"/>
  <c r="BM140" i="10"/>
  <c r="BR140" i="10"/>
  <c r="BS140" i="10"/>
  <c r="BT140" i="10"/>
  <c r="BU140" i="10"/>
  <c r="BV140" i="10"/>
  <c r="BW140" i="10"/>
  <c r="BX140" i="10"/>
  <c r="BY140" i="10"/>
  <c r="BZ140" i="10"/>
  <c r="CB140" i="10"/>
  <c r="CC140" i="10"/>
  <c r="CD140" i="10"/>
  <c r="CE140" i="10"/>
  <c r="CF140" i="10"/>
  <c r="CG140" i="10"/>
  <c r="CH140" i="10"/>
  <c r="CI140" i="10"/>
  <c r="CJ140" i="10"/>
  <c r="CK140" i="10"/>
  <c r="CL140" i="10"/>
  <c r="CM140" i="10"/>
  <c r="CQ140" i="10"/>
  <c r="C141" i="10"/>
  <c r="D141" i="10"/>
  <c r="E141" i="10"/>
  <c r="F141" i="10"/>
  <c r="G141" i="10"/>
  <c r="H141" i="10"/>
  <c r="I141" i="10"/>
  <c r="J141" i="10"/>
  <c r="O141" i="10"/>
  <c r="Q141" i="10"/>
  <c r="R141" i="10"/>
  <c r="S141" i="10"/>
  <c r="T141" i="10"/>
  <c r="U141" i="10"/>
  <c r="V141" i="10"/>
  <c r="W141" i="10"/>
  <c r="Y141" i="10"/>
  <c r="AB141" i="10"/>
  <c r="AC141" i="10"/>
  <c r="AF141" i="10"/>
  <c r="AJ141" i="10"/>
  <c r="AK141" i="10"/>
  <c r="AL141" i="10"/>
  <c r="AM141" i="10"/>
  <c r="BM141" i="10"/>
  <c r="BR141" i="10"/>
  <c r="BS141" i="10"/>
  <c r="BT141" i="10"/>
  <c r="BU141" i="10"/>
  <c r="BV141" i="10"/>
  <c r="BW141" i="10"/>
  <c r="BX141" i="10"/>
  <c r="BY141" i="10"/>
  <c r="BZ141" i="10"/>
  <c r="CB141" i="10"/>
  <c r="CC141" i="10"/>
  <c r="CD141" i="10"/>
  <c r="CE141" i="10"/>
  <c r="CF141" i="10"/>
  <c r="CG141" i="10"/>
  <c r="CH141" i="10"/>
  <c r="CI141" i="10"/>
  <c r="CJ141" i="10"/>
  <c r="CK141" i="10"/>
  <c r="CL141" i="10"/>
  <c r="CM141" i="10"/>
  <c r="CQ141" i="10"/>
  <c r="C142" i="10"/>
  <c r="D142" i="10"/>
  <c r="E142" i="10"/>
  <c r="F142" i="10"/>
  <c r="G142" i="10"/>
  <c r="H142" i="10"/>
  <c r="I142" i="10"/>
  <c r="J142" i="10"/>
  <c r="O142" i="10"/>
  <c r="Q142" i="10"/>
  <c r="R142" i="10"/>
  <c r="S142" i="10"/>
  <c r="T142" i="10"/>
  <c r="U142" i="10"/>
  <c r="V142" i="10"/>
  <c r="W142" i="10"/>
  <c r="Y142" i="10"/>
  <c r="AB142" i="10"/>
  <c r="AC142" i="10"/>
  <c r="AF142" i="10"/>
  <c r="AJ142" i="10"/>
  <c r="AK142" i="10"/>
  <c r="AL142" i="10"/>
  <c r="AM142" i="10"/>
  <c r="BM142" i="10"/>
  <c r="BR142" i="10"/>
  <c r="BS142" i="10"/>
  <c r="BT142" i="10"/>
  <c r="BU142" i="10"/>
  <c r="BV142" i="10"/>
  <c r="BW142" i="10"/>
  <c r="BX142" i="10"/>
  <c r="BY142" i="10"/>
  <c r="BZ142" i="10"/>
  <c r="CB142" i="10"/>
  <c r="CC142" i="10"/>
  <c r="CD142" i="10"/>
  <c r="CE142" i="10"/>
  <c r="CF142" i="10"/>
  <c r="CG142" i="10"/>
  <c r="CH142" i="10"/>
  <c r="CI142" i="10"/>
  <c r="CJ142" i="10"/>
  <c r="CK142" i="10"/>
  <c r="CL142" i="10"/>
  <c r="CM142" i="10"/>
  <c r="CQ142" i="10"/>
  <c r="C143" i="10"/>
  <c r="D143" i="10"/>
  <c r="E143" i="10"/>
  <c r="F143" i="10"/>
  <c r="G143" i="10"/>
  <c r="H143" i="10"/>
  <c r="I143" i="10"/>
  <c r="J143" i="10"/>
  <c r="O143" i="10"/>
  <c r="Q143" i="10"/>
  <c r="R143" i="10"/>
  <c r="S143" i="10"/>
  <c r="T143" i="10"/>
  <c r="U143" i="10"/>
  <c r="V143" i="10"/>
  <c r="W143" i="10"/>
  <c r="Y143" i="10"/>
  <c r="AB143" i="10"/>
  <c r="AC143" i="10"/>
  <c r="AF143" i="10"/>
  <c r="AJ143" i="10"/>
  <c r="AK143" i="10"/>
  <c r="AL143" i="10"/>
  <c r="AM143" i="10"/>
  <c r="BM143" i="10"/>
  <c r="BR143" i="10"/>
  <c r="BS143" i="10"/>
  <c r="BT143" i="10"/>
  <c r="BU143" i="10"/>
  <c r="BV143" i="10"/>
  <c r="BW143" i="10"/>
  <c r="BX143" i="10"/>
  <c r="BY143" i="10"/>
  <c r="BZ143" i="10"/>
  <c r="CB143" i="10"/>
  <c r="CC143" i="10"/>
  <c r="CD143" i="10"/>
  <c r="CE143" i="10"/>
  <c r="CF143" i="10"/>
  <c r="CG143" i="10"/>
  <c r="CH143" i="10"/>
  <c r="CI143" i="10"/>
  <c r="CJ143" i="10"/>
  <c r="CK143" i="10"/>
  <c r="CL143" i="10"/>
  <c r="CM143" i="10"/>
  <c r="CQ143" i="10"/>
  <c r="C144" i="10"/>
  <c r="D144" i="10"/>
  <c r="E144" i="10"/>
  <c r="F144" i="10"/>
  <c r="G144" i="10"/>
  <c r="H144" i="10"/>
  <c r="I144" i="10"/>
  <c r="J144" i="10"/>
  <c r="O144" i="10"/>
  <c r="Q144" i="10"/>
  <c r="R144" i="10"/>
  <c r="S144" i="10"/>
  <c r="T144" i="10"/>
  <c r="U144" i="10"/>
  <c r="V144" i="10"/>
  <c r="W144" i="10"/>
  <c r="Y144" i="10"/>
  <c r="AB144" i="10"/>
  <c r="AC144" i="10"/>
  <c r="AF144" i="10"/>
  <c r="AJ144" i="10"/>
  <c r="AK144" i="10"/>
  <c r="AL144" i="10"/>
  <c r="AM144" i="10"/>
  <c r="BM144" i="10"/>
  <c r="BR144" i="10"/>
  <c r="BS144" i="10"/>
  <c r="BT144" i="10"/>
  <c r="BU144" i="10"/>
  <c r="BV144" i="10"/>
  <c r="BW144" i="10"/>
  <c r="BX144" i="10"/>
  <c r="BY144" i="10"/>
  <c r="BZ144" i="10"/>
  <c r="CB144" i="10"/>
  <c r="CC144" i="10"/>
  <c r="CD144" i="10"/>
  <c r="CE144" i="10"/>
  <c r="CF144" i="10"/>
  <c r="CG144" i="10"/>
  <c r="CH144" i="10"/>
  <c r="CI144" i="10"/>
  <c r="CJ144" i="10"/>
  <c r="CK144" i="10"/>
  <c r="CL144" i="10"/>
  <c r="CM144" i="10"/>
  <c r="CQ144" i="10"/>
  <c r="C117" i="10"/>
  <c r="D117" i="10"/>
  <c r="E117" i="10"/>
  <c r="F117" i="10"/>
  <c r="G117" i="10"/>
  <c r="H117" i="10"/>
  <c r="I117" i="10"/>
  <c r="J117" i="10"/>
  <c r="O117" i="10"/>
  <c r="Q117" i="10"/>
  <c r="R117" i="10"/>
  <c r="S117" i="10"/>
  <c r="T117" i="10"/>
  <c r="U117" i="10"/>
  <c r="V117" i="10"/>
  <c r="W117" i="10"/>
  <c r="Y117" i="10"/>
  <c r="AB117" i="10"/>
  <c r="AC117" i="10"/>
  <c r="AF117" i="10"/>
  <c r="AJ117" i="10"/>
  <c r="AK117" i="10"/>
  <c r="AL117" i="10"/>
  <c r="AM117" i="10"/>
  <c r="BM117" i="10"/>
  <c r="BR117" i="10"/>
  <c r="BS117" i="10"/>
  <c r="BT117" i="10"/>
  <c r="BU117" i="10"/>
  <c r="BV117" i="10"/>
  <c r="BW117" i="10"/>
  <c r="BX117" i="10"/>
  <c r="BY117" i="10"/>
  <c r="BZ117" i="10"/>
  <c r="CB117" i="10"/>
  <c r="CC117" i="10"/>
  <c r="CD117" i="10"/>
  <c r="CE117" i="10"/>
  <c r="CF117" i="10"/>
  <c r="CG117" i="10"/>
  <c r="CH117" i="10"/>
  <c r="CI117" i="10"/>
  <c r="CJ117" i="10"/>
  <c r="CK117" i="10"/>
  <c r="CL117" i="10"/>
  <c r="CM117" i="10"/>
  <c r="CQ117" i="10"/>
  <c r="C90" i="10"/>
  <c r="D90" i="10"/>
  <c r="E90" i="10"/>
  <c r="F90" i="10"/>
  <c r="G90" i="10"/>
  <c r="H90" i="10"/>
  <c r="I90" i="10"/>
  <c r="J90" i="10"/>
  <c r="O90" i="10"/>
  <c r="Q90" i="10"/>
  <c r="R90" i="10"/>
  <c r="S90" i="10"/>
  <c r="T90" i="10"/>
  <c r="U90" i="10"/>
  <c r="V90" i="10"/>
  <c r="W90" i="10"/>
  <c r="Y90" i="10"/>
  <c r="AB90" i="10"/>
  <c r="AC90" i="10"/>
  <c r="AF90" i="10"/>
  <c r="AJ90" i="10"/>
  <c r="AK90" i="10"/>
  <c r="AL90" i="10"/>
  <c r="AM90" i="10"/>
  <c r="BM90" i="10"/>
  <c r="BR90" i="10"/>
  <c r="BS90" i="10"/>
  <c r="BT90" i="10"/>
  <c r="BU90" i="10"/>
  <c r="BV90" i="10"/>
  <c r="BW90" i="10"/>
  <c r="BX90" i="10"/>
  <c r="BY90" i="10"/>
  <c r="BZ90" i="10"/>
  <c r="CB90" i="10"/>
  <c r="CC90" i="10"/>
  <c r="CD90" i="10"/>
  <c r="CE90" i="10"/>
  <c r="CF90" i="10"/>
  <c r="CG90" i="10"/>
  <c r="CH90" i="10"/>
  <c r="CI90" i="10"/>
  <c r="CJ90" i="10"/>
  <c r="CK90" i="10"/>
  <c r="CL90" i="10"/>
  <c r="CM90" i="10"/>
  <c r="CQ90" i="10"/>
  <c r="C91" i="10"/>
  <c r="D91" i="10"/>
  <c r="E91" i="10"/>
  <c r="F91" i="10"/>
  <c r="G91" i="10"/>
  <c r="H91" i="10"/>
  <c r="I91" i="10"/>
  <c r="J91" i="10"/>
  <c r="O91" i="10"/>
  <c r="Q91" i="10"/>
  <c r="R91" i="10"/>
  <c r="S91" i="10"/>
  <c r="T91" i="10"/>
  <c r="U91" i="10"/>
  <c r="V91" i="10"/>
  <c r="W91" i="10"/>
  <c r="Y91" i="10"/>
  <c r="AB91" i="10"/>
  <c r="AC91" i="10"/>
  <c r="AF91" i="10"/>
  <c r="AJ91" i="10"/>
  <c r="AK91" i="10"/>
  <c r="AL91" i="10"/>
  <c r="AM91" i="10"/>
  <c r="BM91" i="10"/>
  <c r="BR91" i="10"/>
  <c r="BS91" i="10"/>
  <c r="BT91" i="10"/>
  <c r="BU91" i="10"/>
  <c r="BV91" i="10"/>
  <c r="BW91" i="10"/>
  <c r="BX91" i="10"/>
  <c r="BY91" i="10"/>
  <c r="BZ91" i="10"/>
  <c r="CB91" i="10"/>
  <c r="CC91" i="10"/>
  <c r="CD91" i="10"/>
  <c r="CE91" i="10"/>
  <c r="CF91" i="10"/>
  <c r="CG91" i="10"/>
  <c r="CH91" i="10"/>
  <c r="CI91" i="10"/>
  <c r="CJ91" i="10"/>
  <c r="CK91" i="10"/>
  <c r="CL91" i="10"/>
  <c r="CM91" i="10"/>
  <c r="CQ91" i="10"/>
  <c r="C92" i="10"/>
  <c r="D92" i="10"/>
  <c r="E92" i="10"/>
  <c r="F92" i="10"/>
  <c r="G92" i="10"/>
  <c r="H92" i="10"/>
  <c r="I92" i="10"/>
  <c r="J92" i="10"/>
  <c r="O92" i="10"/>
  <c r="Q92" i="10"/>
  <c r="R92" i="10"/>
  <c r="S92" i="10"/>
  <c r="T92" i="10"/>
  <c r="U92" i="10"/>
  <c r="V92" i="10"/>
  <c r="W92" i="10"/>
  <c r="Y92" i="10"/>
  <c r="AB92" i="10"/>
  <c r="AC92" i="10"/>
  <c r="AF92" i="10"/>
  <c r="AJ92" i="10"/>
  <c r="AK92" i="10"/>
  <c r="AL92" i="10"/>
  <c r="AM92" i="10"/>
  <c r="BM92" i="10"/>
  <c r="BR92" i="10"/>
  <c r="BS92" i="10"/>
  <c r="BT92" i="10"/>
  <c r="BU92" i="10"/>
  <c r="BV92" i="10"/>
  <c r="BW92" i="10"/>
  <c r="BX92" i="10"/>
  <c r="BY92" i="10"/>
  <c r="BZ92" i="10"/>
  <c r="CB92" i="10"/>
  <c r="CC92" i="10"/>
  <c r="CD92" i="10"/>
  <c r="CE92" i="10"/>
  <c r="CF92" i="10"/>
  <c r="CG92" i="10"/>
  <c r="CH92" i="10"/>
  <c r="CI92" i="10"/>
  <c r="CJ92" i="10"/>
  <c r="CK92" i="10"/>
  <c r="CL92" i="10"/>
  <c r="CM92" i="10"/>
  <c r="CQ92" i="10"/>
  <c r="C93" i="10"/>
  <c r="D93" i="10"/>
  <c r="E93" i="10"/>
  <c r="F93" i="10"/>
  <c r="G93" i="10"/>
  <c r="H93" i="10"/>
  <c r="I93" i="10"/>
  <c r="J93" i="10"/>
  <c r="O93" i="10"/>
  <c r="Q93" i="10"/>
  <c r="R93" i="10"/>
  <c r="S93" i="10"/>
  <c r="T93" i="10"/>
  <c r="U93" i="10"/>
  <c r="V93" i="10"/>
  <c r="W93" i="10"/>
  <c r="Y93" i="10"/>
  <c r="AB93" i="10"/>
  <c r="AC93" i="10"/>
  <c r="AF93" i="10"/>
  <c r="AJ93" i="10"/>
  <c r="AK93" i="10"/>
  <c r="AL93" i="10"/>
  <c r="AM93" i="10"/>
  <c r="BM93" i="10"/>
  <c r="BR93" i="10"/>
  <c r="BS93" i="10"/>
  <c r="BT93" i="10"/>
  <c r="BU93" i="10"/>
  <c r="BV93" i="10"/>
  <c r="BW93" i="10"/>
  <c r="BX93" i="10"/>
  <c r="BY93" i="10"/>
  <c r="BZ93" i="10"/>
  <c r="CB93" i="10"/>
  <c r="CC93" i="10"/>
  <c r="CD93" i="10"/>
  <c r="CE93" i="10"/>
  <c r="CF93" i="10"/>
  <c r="CG93" i="10"/>
  <c r="CH93" i="10"/>
  <c r="CI93" i="10"/>
  <c r="CJ93" i="10"/>
  <c r="CK93" i="10"/>
  <c r="CL93" i="10"/>
  <c r="CM93" i="10"/>
  <c r="CQ93" i="10"/>
  <c r="C94" i="10"/>
  <c r="D94" i="10"/>
  <c r="E94" i="10"/>
  <c r="F94" i="10"/>
  <c r="G94" i="10"/>
  <c r="H94" i="10"/>
  <c r="I94" i="10"/>
  <c r="J94" i="10"/>
  <c r="O94" i="10"/>
  <c r="Q94" i="10"/>
  <c r="R94" i="10"/>
  <c r="S94" i="10"/>
  <c r="T94" i="10"/>
  <c r="U94" i="10"/>
  <c r="V94" i="10"/>
  <c r="W94" i="10"/>
  <c r="Y94" i="10"/>
  <c r="AB94" i="10"/>
  <c r="AC94" i="10"/>
  <c r="AF94" i="10"/>
  <c r="AJ94" i="10"/>
  <c r="AK94" i="10"/>
  <c r="AL94" i="10"/>
  <c r="AM94" i="10"/>
  <c r="BM94" i="10"/>
  <c r="BR94" i="10"/>
  <c r="BS94" i="10"/>
  <c r="BT94" i="10"/>
  <c r="BU94" i="10"/>
  <c r="BV94" i="10"/>
  <c r="BW94" i="10"/>
  <c r="BX94" i="10"/>
  <c r="BY94" i="10"/>
  <c r="BZ94" i="10"/>
  <c r="CB94" i="10"/>
  <c r="CC94" i="10"/>
  <c r="CD94" i="10"/>
  <c r="CE94" i="10"/>
  <c r="CF94" i="10"/>
  <c r="CG94" i="10"/>
  <c r="CH94" i="10"/>
  <c r="CI94" i="10"/>
  <c r="CJ94" i="10"/>
  <c r="CK94" i="10"/>
  <c r="CL94" i="10"/>
  <c r="CM94" i="10"/>
  <c r="CQ94" i="10"/>
  <c r="C95" i="10"/>
  <c r="D95" i="10"/>
  <c r="E95" i="10"/>
  <c r="F95" i="10"/>
  <c r="G95" i="10"/>
  <c r="H95" i="10"/>
  <c r="I95" i="10"/>
  <c r="J95" i="10"/>
  <c r="O95" i="10"/>
  <c r="Q95" i="10"/>
  <c r="R95" i="10"/>
  <c r="S95" i="10"/>
  <c r="T95" i="10"/>
  <c r="U95" i="10"/>
  <c r="V95" i="10"/>
  <c r="W95" i="10"/>
  <c r="Y95" i="10"/>
  <c r="AB95" i="10"/>
  <c r="AC95" i="10"/>
  <c r="AF95" i="10"/>
  <c r="AJ95" i="10"/>
  <c r="AK95" i="10"/>
  <c r="AL95" i="10"/>
  <c r="AM95" i="10"/>
  <c r="BM95" i="10"/>
  <c r="BR95" i="10"/>
  <c r="BS95" i="10"/>
  <c r="BT95" i="10"/>
  <c r="BU95" i="10"/>
  <c r="BV95" i="10"/>
  <c r="BW95" i="10"/>
  <c r="BX95" i="10"/>
  <c r="BY95" i="10"/>
  <c r="BZ95" i="10"/>
  <c r="CB95" i="10"/>
  <c r="CC95" i="10"/>
  <c r="CD95" i="10"/>
  <c r="CE95" i="10"/>
  <c r="CF95" i="10"/>
  <c r="CG95" i="10"/>
  <c r="CH95" i="10"/>
  <c r="CI95" i="10"/>
  <c r="CJ95" i="10"/>
  <c r="CK95" i="10"/>
  <c r="CL95" i="10"/>
  <c r="CM95" i="10"/>
  <c r="CQ95" i="10"/>
  <c r="C96" i="10"/>
  <c r="D96" i="10"/>
  <c r="E96" i="10"/>
  <c r="F96" i="10"/>
  <c r="G96" i="10"/>
  <c r="H96" i="10"/>
  <c r="I96" i="10"/>
  <c r="J96" i="10"/>
  <c r="O96" i="10"/>
  <c r="Q96" i="10"/>
  <c r="R96" i="10"/>
  <c r="S96" i="10"/>
  <c r="T96" i="10"/>
  <c r="U96" i="10"/>
  <c r="V96" i="10"/>
  <c r="W96" i="10"/>
  <c r="Y96" i="10"/>
  <c r="AB96" i="10"/>
  <c r="AC96" i="10"/>
  <c r="AF96" i="10"/>
  <c r="AJ96" i="10"/>
  <c r="AK96" i="10"/>
  <c r="AL96" i="10"/>
  <c r="AM96" i="10"/>
  <c r="BM96" i="10"/>
  <c r="BR96" i="10"/>
  <c r="BS96" i="10"/>
  <c r="BT96" i="10"/>
  <c r="BU96" i="10"/>
  <c r="BV96" i="10"/>
  <c r="BW96" i="10"/>
  <c r="BX96" i="10"/>
  <c r="BY96" i="10"/>
  <c r="BZ96" i="10"/>
  <c r="CB96" i="10"/>
  <c r="CC96" i="10"/>
  <c r="CD96" i="10"/>
  <c r="CE96" i="10"/>
  <c r="CF96" i="10"/>
  <c r="CG96" i="10"/>
  <c r="CH96" i="10"/>
  <c r="CI96" i="10"/>
  <c r="CJ96" i="10"/>
  <c r="CK96" i="10"/>
  <c r="CL96" i="10"/>
  <c r="CM96" i="10"/>
  <c r="CQ96" i="10"/>
  <c r="C97" i="10"/>
  <c r="D97" i="10"/>
  <c r="E97" i="10"/>
  <c r="F97" i="10"/>
  <c r="G97" i="10"/>
  <c r="H97" i="10"/>
  <c r="I97" i="10"/>
  <c r="J97" i="10"/>
  <c r="O97" i="10"/>
  <c r="Q97" i="10"/>
  <c r="R97" i="10"/>
  <c r="S97" i="10"/>
  <c r="T97" i="10"/>
  <c r="U97" i="10"/>
  <c r="V97" i="10"/>
  <c r="W97" i="10"/>
  <c r="Y97" i="10"/>
  <c r="AB97" i="10"/>
  <c r="AC97" i="10"/>
  <c r="AF97" i="10"/>
  <c r="AJ97" i="10"/>
  <c r="AK97" i="10"/>
  <c r="AL97" i="10"/>
  <c r="AM97" i="10"/>
  <c r="BM97" i="10"/>
  <c r="BR97" i="10"/>
  <c r="BS97" i="10"/>
  <c r="BT97" i="10"/>
  <c r="BU97" i="10"/>
  <c r="BV97" i="10"/>
  <c r="BW97" i="10"/>
  <c r="BX97" i="10"/>
  <c r="BY97" i="10"/>
  <c r="BZ97" i="10"/>
  <c r="CB97" i="10"/>
  <c r="CC97" i="10"/>
  <c r="CD97" i="10"/>
  <c r="CE97" i="10"/>
  <c r="CF97" i="10"/>
  <c r="CG97" i="10"/>
  <c r="CH97" i="10"/>
  <c r="CI97" i="10"/>
  <c r="CJ97" i="10"/>
  <c r="CK97" i="10"/>
  <c r="CL97" i="10"/>
  <c r="CM97" i="10"/>
  <c r="CQ97" i="10"/>
  <c r="C98" i="10"/>
  <c r="D98" i="10"/>
  <c r="E98" i="10"/>
  <c r="F98" i="10"/>
  <c r="G98" i="10"/>
  <c r="H98" i="10"/>
  <c r="I98" i="10"/>
  <c r="J98" i="10"/>
  <c r="O98" i="10"/>
  <c r="Q98" i="10"/>
  <c r="R98" i="10"/>
  <c r="S98" i="10"/>
  <c r="T98" i="10"/>
  <c r="U98" i="10"/>
  <c r="V98" i="10"/>
  <c r="W98" i="10"/>
  <c r="Y98" i="10"/>
  <c r="AB98" i="10"/>
  <c r="AC98" i="10"/>
  <c r="AF98" i="10"/>
  <c r="AJ98" i="10"/>
  <c r="AK98" i="10"/>
  <c r="AL98" i="10"/>
  <c r="AM98" i="10"/>
  <c r="BM98" i="10"/>
  <c r="BR98" i="10"/>
  <c r="BS98" i="10"/>
  <c r="BT98" i="10"/>
  <c r="BU98" i="10"/>
  <c r="BV98" i="10"/>
  <c r="BW98" i="10"/>
  <c r="BX98" i="10"/>
  <c r="BY98" i="10"/>
  <c r="BZ98" i="10"/>
  <c r="CB98" i="10"/>
  <c r="CC98" i="10"/>
  <c r="CD98" i="10"/>
  <c r="CE98" i="10"/>
  <c r="CF98" i="10"/>
  <c r="CG98" i="10"/>
  <c r="CH98" i="10"/>
  <c r="CI98" i="10"/>
  <c r="CJ98" i="10"/>
  <c r="CK98" i="10"/>
  <c r="CL98" i="10"/>
  <c r="CM98" i="10"/>
  <c r="CQ98" i="10"/>
  <c r="C99" i="10"/>
  <c r="D99" i="10"/>
  <c r="E99" i="10"/>
  <c r="F99" i="10"/>
  <c r="G99" i="10"/>
  <c r="H99" i="10"/>
  <c r="I99" i="10"/>
  <c r="J99" i="10"/>
  <c r="O99" i="10"/>
  <c r="Q99" i="10"/>
  <c r="R99" i="10"/>
  <c r="S99" i="10"/>
  <c r="T99" i="10"/>
  <c r="U99" i="10"/>
  <c r="V99" i="10"/>
  <c r="W99" i="10"/>
  <c r="Y99" i="10"/>
  <c r="AB99" i="10"/>
  <c r="AC99" i="10"/>
  <c r="AF99" i="10"/>
  <c r="AJ99" i="10"/>
  <c r="AK99" i="10"/>
  <c r="AL99" i="10"/>
  <c r="AM99" i="10"/>
  <c r="BM99" i="10"/>
  <c r="BR99" i="10"/>
  <c r="BS99" i="10"/>
  <c r="BT99" i="10"/>
  <c r="BU99" i="10"/>
  <c r="BV99" i="10"/>
  <c r="BW99" i="10"/>
  <c r="BX99" i="10"/>
  <c r="BY99" i="10"/>
  <c r="BZ99" i="10"/>
  <c r="CB99" i="10"/>
  <c r="CC99" i="10"/>
  <c r="CD99" i="10"/>
  <c r="CE99" i="10"/>
  <c r="CF99" i="10"/>
  <c r="CG99" i="10"/>
  <c r="CH99" i="10"/>
  <c r="CI99" i="10"/>
  <c r="CJ99" i="10"/>
  <c r="CK99" i="10"/>
  <c r="CL99" i="10"/>
  <c r="CM99" i="10"/>
  <c r="CQ99" i="10"/>
  <c r="C100" i="10"/>
  <c r="D100" i="10"/>
  <c r="E100" i="10"/>
  <c r="F100" i="10"/>
  <c r="G100" i="10"/>
  <c r="H100" i="10"/>
  <c r="I100" i="10"/>
  <c r="J100" i="10"/>
  <c r="O100" i="10"/>
  <c r="Q100" i="10"/>
  <c r="R100" i="10"/>
  <c r="S100" i="10"/>
  <c r="T100" i="10"/>
  <c r="U100" i="10"/>
  <c r="V100" i="10"/>
  <c r="W100" i="10"/>
  <c r="Y100" i="10"/>
  <c r="AB100" i="10"/>
  <c r="AC100" i="10"/>
  <c r="AF100" i="10"/>
  <c r="AJ100" i="10"/>
  <c r="AK100" i="10"/>
  <c r="AL100" i="10"/>
  <c r="AM100" i="10"/>
  <c r="BM100" i="10"/>
  <c r="BR100" i="10"/>
  <c r="BS100" i="10"/>
  <c r="BT100" i="10"/>
  <c r="BU100" i="10"/>
  <c r="BV100" i="10"/>
  <c r="BW100" i="10"/>
  <c r="BX100" i="10"/>
  <c r="BY100" i="10"/>
  <c r="BZ100" i="10"/>
  <c r="CB100" i="10"/>
  <c r="CC100" i="10"/>
  <c r="CD100" i="10"/>
  <c r="CE100" i="10"/>
  <c r="CF100" i="10"/>
  <c r="CG100" i="10"/>
  <c r="CH100" i="10"/>
  <c r="CI100" i="10"/>
  <c r="CJ100" i="10"/>
  <c r="CK100" i="10"/>
  <c r="CL100" i="10"/>
  <c r="CM100" i="10"/>
  <c r="CQ100" i="10"/>
  <c r="C101" i="10"/>
  <c r="D101" i="10"/>
  <c r="E101" i="10"/>
  <c r="F101" i="10"/>
  <c r="G101" i="10"/>
  <c r="H101" i="10"/>
  <c r="I101" i="10"/>
  <c r="J101" i="10"/>
  <c r="O101" i="10"/>
  <c r="Q101" i="10"/>
  <c r="R101" i="10"/>
  <c r="S101" i="10"/>
  <c r="T101" i="10"/>
  <c r="U101" i="10"/>
  <c r="V101" i="10"/>
  <c r="W101" i="10"/>
  <c r="Y101" i="10"/>
  <c r="AB101" i="10"/>
  <c r="AC101" i="10"/>
  <c r="AF101" i="10"/>
  <c r="AJ101" i="10"/>
  <c r="AK101" i="10"/>
  <c r="AL101" i="10"/>
  <c r="AM101" i="10"/>
  <c r="BM101" i="10"/>
  <c r="BR101" i="10"/>
  <c r="BS101" i="10"/>
  <c r="BT101" i="10"/>
  <c r="BU101" i="10"/>
  <c r="BV101" i="10"/>
  <c r="BW101" i="10"/>
  <c r="BX101" i="10"/>
  <c r="BY101" i="10"/>
  <c r="BZ101" i="10"/>
  <c r="CB101" i="10"/>
  <c r="CC101" i="10"/>
  <c r="CD101" i="10"/>
  <c r="CE101" i="10"/>
  <c r="CF101" i="10"/>
  <c r="CG101" i="10"/>
  <c r="CH101" i="10"/>
  <c r="CI101" i="10"/>
  <c r="CJ101" i="10"/>
  <c r="CK101" i="10"/>
  <c r="CL101" i="10"/>
  <c r="CM101" i="10"/>
  <c r="CQ101" i="10"/>
  <c r="C102" i="10"/>
  <c r="D102" i="10"/>
  <c r="E102" i="10"/>
  <c r="F102" i="10"/>
  <c r="G102" i="10"/>
  <c r="H102" i="10"/>
  <c r="I102" i="10"/>
  <c r="J102" i="10"/>
  <c r="O102" i="10"/>
  <c r="Q102" i="10"/>
  <c r="R102" i="10"/>
  <c r="S102" i="10"/>
  <c r="T102" i="10"/>
  <c r="U102" i="10"/>
  <c r="V102" i="10"/>
  <c r="W102" i="10"/>
  <c r="Y102" i="10"/>
  <c r="AB102" i="10"/>
  <c r="AC102" i="10"/>
  <c r="AF102" i="10"/>
  <c r="AJ102" i="10"/>
  <c r="AK102" i="10"/>
  <c r="AL102" i="10"/>
  <c r="AM102" i="10"/>
  <c r="BM102" i="10"/>
  <c r="BR102" i="10"/>
  <c r="BS102" i="10"/>
  <c r="BT102" i="10"/>
  <c r="BU102" i="10"/>
  <c r="BV102" i="10"/>
  <c r="BW102" i="10"/>
  <c r="BX102" i="10"/>
  <c r="BY102" i="10"/>
  <c r="BZ102" i="10"/>
  <c r="CB102" i="10"/>
  <c r="CC102" i="10"/>
  <c r="CD102" i="10"/>
  <c r="CE102" i="10"/>
  <c r="CF102" i="10"/>
  <c r="CG102" i="10"/>
  <c r="CH102" i="10"/>
  <c r="CI102" i="10"/>
  <c r="CJ102" i="10"/>
  <c r="CK102" i="10"/>
  <c r="CL102" i="10"/>
  <c r="CM102" i="10"/>
  <c r="CQ102" i="10"/>
  <c r="C103" i="10"/>
  <c r="D103" i="10"/>
  <c r="E103" i="10"/>
  <c r="F103" i="10"/>
  <c r="G103" i="10"/>
  <c r="H103" i="10"/>
  <c r="I103" i="10"/>
  <c r="J103" i="10"/>
  <c r="O103" i="10"/>
  <c r="Q103" i="10"/>
  <c r="R103" i="10"/>
  <c r="S103" i="10"/>
  <c r="T103" i="10"/>
  <c r="U103" i="10"/>
  <c r="V103" i="10"/>
  <c r="W103" i="10"/>
  <c r="Y103" i="10"/>
  <c r="AB103" i="10"/>
  <c r="AC103" i="10"/>
  <c r="AF103" i="10"/>
  <c r="AJ103" i="10"/>
  <c r="AK103" i="10"/>
  <c r="AL103" i="10"/>
  <c r="AM103" i="10"/>
  <c r="BM103" i="10"/>
  <c r="BR103" i="10"/>
  <c r="BS103" i="10"/>
  <c r="BT103" i="10"/>
  <c r="BU103" i="10"/>
  <c r="BV103" i="10"/>
  <c r="BW103" i="10"/>
  <c r="BX103" i="10"/>
  <c r="BY103" i="10"/>
  <c r="BZ103" i="10"/>
  <c r="CB103" i="10"/>
  <c r="CC103" i="10"/>
  <c r="CD103" i="10"/>
  <c r="CE103" i="10"/>
  <c r="CF103" i="10"/>
  <c r="CG103" i="10"/>
  <c r="CH103" i="10"/>
  <c r="CI103" i="10"/>
  <c r="CJ103" i="10"/>
  <c r="CK103" i="10"/>
  <c r="CL103" i="10"/>
  <c r="CM103" i="10"/>
  <c r="CQ103" i="10"/>
  <c r="C104" i="10"/>
  <c r="D104" i="10"/>
  <c r="E104" i="10"/>
  <c r="F104" i="10"/>
  <c r="G104" i="10"/>
  <c r="H104" i="10"/>
  <c r="I104" i="10"/>
  <c r="J104" i="10"/>
  <c r="O104" i="10"/>
  <c r="Q104" i="10"/>
  <c r="R104" i="10"/>
  <c r="S104" i="10"/>
  <c r="T104" i="10"/>
  <c r="U104" i="10"/>
  <c r="V104" i="10"/>
  <c r="W104" i="10"/>
  <c r="Y104" i="10"/>
  <c r="AB104" i="10"/>
  <c r="AC104" i="10"/>
  <c r="AF104" i="10"/>
  <c r="AJ104" i="10"/>
  <c r="AK104" i="10"/>
  <c r="AL104" i="10"/>
  <c r="AM104" i="10"/>
  <c r="BM104" i="10"/>
  <c r="BR104" i="10"/>
  <c r="BS104" i="10"/>
  <c r="BT104" i="10"/>
  <c r="BU104" i="10"/>
  <c r="BV104" i="10"/>
  <c r="BW104" i="10"/>
  <c r="BX104" i="10"/>
  <c r="BY104" i="10"/>
  <c r="BZ104" i="10"/>
  <c r="CB104" i="10"/>
  <c r="CC104" i="10"/>
  <c r="CD104" i="10"/>
  <c r="CE104" i="10"/>
  <c r="CF104" i="10"/>
  <c r="CG104" i="10"/>
  <c r="CH104" i="10"/>
  <c r="CI104" i="10"/>
  <c r="CJ104" i="10"/>
  <c r="CK104" i="10"/>
  <c r="CL104" i="10"/>
  <c r="CM104" i="10"/>
  <c r="CQ104" i="10"/>
  <c r="C105" i="10"/>
  <c r="D105" i="10"/>
  <c r="E105" i="10"/>
  <c r="F105" i="10"/>
  <c r="G105" i="10"/>
  <c r="H105" i="10"/>
  <c r="I105" i="10"/>
  <c r="J105" i="10"/>
  <c r="O105" i="10"/>
  <c r="Q105" i="10"/>
  <c r="R105" i="10"/>
  <c r="S105" i="10"/>
  <c r="T105" i="10"/>
  <c r="U105" i="10"/>
  <c r="V105" i="10"/>
  <c r="W105" i="10"/>
  <c r="Y105" i="10"/>
  <c r="AB105" i="10"/>
  <c r="AC105" i="10"/>
  <c r="AF105" i="10"/>
  <c r="AJ105" i="10"/>
  <c r="AK105" i="10"/>
  <c r="AL105" i="10"/>
  <c r="AM105" i="10"/>
  <c r="BM105" i="10"/>
  <c r="BR105" i="10"/>
  <c r="BS105" i="10"/>
  <c r="BT105" i="10"/>
  <c r="BU105" i="10"/>
  <c r="BV105" i="10"/>
  <c r="BW105" i="10"/>
  <c r="BX105" i="10"/>
  <c r="BY105" i="10"/>
  <c r="BZ105" i="10"/>
  <c r="CB105" i="10"/>
  <c r="CC105" i="10"/>
  <c r="CD105" i="10"/>
  <c r="CE105" i="10"/>
  <c r="CF105" i="10"/>
  <c r="CG105" i="10"/>
  <c r="CH105" i="10"/>
  <c r="CI105" i="10"/>
  <c r="CJ105" i="10"/>
  <c r="CK105" i="10"/>
  <c r="CL105" i="10"/>
  <c r="CM105" i="10"/>
  <c r="CQ105" i="10"/>
  <c r="C106" i="10"/>
  <c r="D106" i="10"/>
  <c r="E106" i="10"/>
  <c r="F106" i="10"/>
  <c r="G106" i="10"/>
  <c r="H106" i="10"/>
  <c r="I106" i="10"/>
  <c r="J106" i="10"/>
  <c r="O106" i="10"/>
  <c r="Q106" i="10"/>
  <c r="R106" i="10"/>
  <c r="S106" i="10"/>
  <c r="T106" i="10"/>
  <c r="U106" i="10"/>
  <c r="V106" i="10"/>
  <c r="W106" i="10"/>
  <c r="Y106" i="10"/>
  <c r="AB106" i="10"/>
  <c r="AC106" i="10"/>
  <c r="AF106" i="10"/>
  <c r="AJ106" i="10"/>
  <c r="AK106" i="10"/>
  <c r="AL106" i="10"/>
  <c r="AM106" i="10"/>
  <c r="BM106" i="10"/>
  <c r="BR106" i="10"/>
  <c r="BS106" i="10"/>
  <c r="BT106" i="10"/>
  <c r="BU106" i="10"/>
  <c r="BV106" i="10"/>
  <c r="BW106" i="10"/>
  <c r="BX106" i="10"/>
  <c r="BY106" i="10"/>
  <c r="BZ106" i="10"/>
  <c r="CB106" i="10"/>
  <c r="CC106" i="10"/>
  <c r="CD106" i="10"/>
  <c r="CE106" i="10"/>
  <c r="CF106" i="10"/>
  <c r="CG106" i="10"/>
  <c r="CH106" i="10"/>
  <c r="CI106" i="10"/>
  <c r="CJ106" i="10"/>
  <c r="CK106" i="10"/>
  <c r="CL106" i="10"/>
  <c r="CM106" i="10"/>
  <c r="CQ106" i="10"/>
  <c r="C107" i="10"/>
  <c r="D107" i="10"/>
  <c r="E107" i="10"/>
  <c r="F107" i="10"/>
  <c r="G107" i="10"/>
  <c r="H107" i="10"/>
  <c r="I107" i="10"/>
  <c r="J107" i="10"/>
  <c r="O107" i="10"/>
  <c r="Q107" i="10"/>
  <c r="R107" i="10"/>
  <c r="S107" i="10"/>
  <c r="T107" i="10"/>
  <c r="U107" i="10"/>
  <c r="V107" i="10"/>
  <c r="W107" i="10"/>
  <c r="Y107" i="10"/>
  <c r="AB107" i="10"/>
  <c r="AC107" i="10"/>
  <c r="AF107" i="10"/>
  <c r="AJ107" i="10"/>
  <c r="AK107" i="10"/>
  <c r="AL107" i="10"/>
  <c r="AM107" i="10"/>
  <c r="BM107" i="10"/>
  <c r="BR107" i="10"/>
  <c r="BS107" i="10"/>
  <c r="BT107" i="10"/>
  <c r="BU107" i="10"/>
  <c r="BV107" i="10"/>
  <c r="BW107" i="10"/>
  <c r="BX107" i="10"/>
  <c r="BY107" i="10"/>
  <c r="BZ107" i="10"/>
  <c r="CB107" i="10"/>
  <c r="CC107" i="10"/>
  <c r="CD107" i="10"/>
  <c r="CE107" i="10"/>
  <c r="CF107" i="10"/>
  <c r="CG107" i="10"/>
  <c r="CH107" i="10"/>
  <c r="CI107" i="10"/>
  <c r="CJ107" i="10"/>
  <c r="CK107" i="10"/>
  <c r="CL107" i="10"/>
  <c r="CM107" i="10"/>
  <c r="CQ107" i="10"/>
  <c r="C108" i="10"/>
  <c r="D108" i="10"/>
  <c r="E108" i="10"/>
  <c r="F108" i="10"/>
  <c r="G108" i="10"/>
  <c r="H108" i="10"/>
  <c r="I108" i="10"/>
  <c r="J108" i="10"/>
  <c r="O108" i="10"/>
  <c r="Q108" i="10"/>
  <c r="R108" i="10"/>
  <c r="S108" i="10"/>
  <c r="T108" i="10"/>
  <c r="U108" i="10"/>
  <c r="V108" i="10"/>
  <c r="W108" i="10"/>
  <c r="Y108" i="10"/>
  <c r="AB108" i="10"/>
  <c r="AC108" i="10"/>
  <c r="AF108" i="10"/>
  <c r="AJ108" i="10"/>
  <c r="AK108" i="10"/>
  <c r="AL108" i="10"/>
  <c r="AM108" i="10"/>
  <c r="BM108" i="10"/>
  <c r="BR108" i="10"/>
  <c r="BS108" i="10"/>
  <c r="BT108" i="10"/>
  <c r="BU108" i="10"/>
  <c r="BV108" i="10"/>
  <c r="BW108" i="10"/>
  <c r="BX108" i="10"/>
  <c r="BY108" i="10"/>
  <c r="BZ108" i="10"/>
  <c r="CB108" i="10"/>
  <c r="CC108" i="10"/>
  <c r="CD108" i="10"/>
  <c r="CE108" i="10"/>
  <c r="CF108" i="10"/>
  <c r="CG108" i="10"/>
  <c r="CH108" i="10"/>
  <c r="CI108" i="10"/>
  <c r="CJ108" i="10"/>
  <c r="CK108" i="10"/>
  <c r="CL108" i="10"/>
  <c r="CM108" i="10"/>
  <c r="CQ108" i="10"/>
  <c r="C109" i="10"/>
  <c r="D109" i="10"/>
  <c r="E109" i="10"/>
  <c r="F109" i="10"/>
  <c r="G109" i="10"/>
  <c r="H109" i="10"/>
  <c r="I109" i="10"/>
  <c r="J109" i="10"/>
  <c r="O109" i="10"/>
  <c r="Q109" i="10"/>
  <c r="R109" i="10"/>
  <c r="S109" i="10"/>
  <c r="T109" i="10"/>
  <c r="U109" i="10"/>
  <c r="V109" i="10"/>
  <c r="W109" i="10"/>
  <c r="Y109" i="10"/>
  <c r="AB109" i="10"/>
  <c r="AC109" i="10"/>
  <c r="AF109" i="10"/>
  <c r="AJ109" i="10"/>
  <c r="AK109" i="10"/>
  <c r="AL109" i="10"/>
  <c r="AM109" i="10"/>
  <c r="BM109" i="10"/>
  <c r="BR109" i="10"/>
  <c r="BS109" i="10"/>
  <c r="BT109" i="10"/>
  <c r="BU109" i="10"/>
  <c r="BV109" i="10"/>
  <c r="BW109" i="10"/>
  <c r="BX109" i="10"/>
  <c r="BY109" i="10"/>
  <c r="BZ109" i="10"/>
  <c r="CB109" i="10"/>
  <c r="CC109" i="10"/>
  <c r="CD109" i="10"/>
  <c r="CE109" i="10"/>
  <c r="CF109" i="10"/>
  <c r="CG109" i="10"/>
  <c r="CH109" i="10"/>
  <c r="CI109" i="10"/>
  <c r="CJ109" i="10"/>
  <c r="CK109" i="10"/>
  <c r="CL109" i="10"/>
  <c r="CM109" i="10"/>
  <c r="CQ109" i="10"/>
  <c r="C110" i="10"/>
  <c r="D110" i="10"/>
  <c r="E110" i="10"/>
  <c r="F110" i="10"/>
  <c r="G110" i="10"/>
  <c r="H110" i="10"/>
  <c r="I110" i="10"/>
  <c r="J110" i="10"/>
  <c r="O110" i="10"/>
  <c r="Q110" i="10"/>
  <c r="R110" i="10"/>
  <c r="S110" i="10"/>
  <c r="T110" i="10"/>
  <c r="U110" i="10"/>
  <c r="V110" i="10"/>
  <c r="W110" i="10"/>
  <c r="Y110" i="10"/>
  <c r="AB110" i="10"/>
  <c r="AC110" i="10"/>
  <c r="AF110" i="10"/>
  <c r="AJ110" i="10"/>
  <c r="AK110" i="10"/>
  <c r="AL110" i="10"/>
  <c r="AM110" i="10"/>
  <c r="BM110" i="10"/>
  <c r="BR110" i="10"/>
  <c r="BS110" i="10"/>
  <c r="BT110" i="10"/>
  <c r="BU110" i="10"/>
  <c r="BV110" i="10"/>
  <c r="BW110" i="10"/>
  <c r="BX110" i="10"/>
  <c r="BY110" i="10"/>
  <c r="BZ110" i="10"/>
  <c r="CB110" i="10"/>
  <c r="CC110" i="10"/>
  <c r="CD110" i="10"/>
  <c r="CE110" i="10"/>
  <c r="CF110" i="10"/>
  <c r="CG110" i="10"/>
  <c r="CH110" i="10"/>
  <c r="CI110" i="10"/>
  <c r="CJ110" i="10"/>
  <c r="CK110" i="10"/>
  <c r="CL110" i="10"/>
  <c r="CM110" i="10"/>
  <c r="CQ110" i="10"/>
  <c r="C111" i="10"/>
  <c r="D111" i="10"/>
  <c r="E111" i="10"/>
  <c r="F111" i="10"/>
  <c r="G111" i="10"/>
  <c r="H111" i="10"/>
  <c r="I111" i="10"/>
  <c r="J111" i="10"/>
  <c r="O111" i="10"/>
  <c r="Q111" i="10"/>
  <c r="R111" i="10"/>
  <c r="S111" i="10"/>
  <c r="T111" i="10"/>
  <c r="U111" i="10"/>
  <c r="V111" i="10"/>
  <c r="W111" i="10"/>
  <c r="Y111" i="10"/>
  <c r="AB111" i="10"/>
  <c r="AC111" i="10"/>
  <c r="AF111" i="10"/>
  <c r="AJ111" i="10"/>
  <c r="AK111" i="10"/>
  <c r="AL111" i="10"/>
  <c r="AM111" i="10"/>
  <c r="BM111" i="10"/>
  <c r="BR111" i="10"/>
  <c r="BS111" i="10"/>
  <c r="BT111" i="10"/>
  <c r="BU111" i="10"/>
  <c r="BV111" i="10"/>
  <c r="BW111" i="10"/>
  <c r="BX111" i="10"/>
  <c r="BY111" i="10"/>
  <c r="BZ111" i="10"/>
  <c r="CB111" i="10"/>
  <c r="CC111" i="10"/>
  <c r="CD111" i="10"/>
  <c r="CE111" i="10"/>
  <c r="CF111" i="10"/>
  <c r="CG111" i="10"/>
  <c r="CH111" i="10"/>
  <c r="CI111" i="10"/>
  <c r="CJ111" i="10"/>
  <c r="CK111" i="10"/>
  <c r="CL111" i="10"/>
  <c r="CM111" i="10"/>
  <c r="CQ111" i="10"/>
  <c r="C112" i="10"/>
  <c r="D112" i="10"/>
  <c r="E112" i="10"/>
  <c r="F112" i="10"/>
  <c r="G112" i="10"/>
  <c r="H112" i="10"/>
  <c r="I112" i="10"/>
  <c r="J112" i="10"/>
  <c r="O112" i="10"/>
  <c r="Q112" i="10"/>
  <c r="R112" i="10"/>
  <c r="S112" i="10"/>
  <c r="T112" i="10"/>
  <c r="U112" i="10"/>
  <c r="V112" i="10"/>
  <c r="W112" i="10"/>
  <c r="Y112" i="10"/>
  <c r="AB112" i="10"/>
  <c r="AC112" i="10"/>
  <c r="AF112" i="10"/>
  <c r="AJ112" i="10"/>
  <c r="AK112" i="10"/>
  <c r="AL112" i="10"/>
  <c r="AM112" i="10"/>
  <c r="BM112" i="10"/>
  <c r="BR112" i="10"/>
  <c r="BS112" i="10"/>
  <c r="BT112" i="10"/>
  <c r="BU112" i="10"/>
  <c r="BV112" i="10"/>
  <c r="BW112" i="10"/>
  <c r="BX112" i="10"/>
  <c r="BY112" i="10"/>
  <c r="BZ112" i="10"/>
  <c r="CB112" i="10"/>
  <c r="CC112" i="10"/>
  <c r="CD112" i="10"/>
  <c r="CE112" i="10"/>
  <c r="CF112" i="10"/>
  <c r="CG112" i="10"/>
  <c r="CH112" i="10"/>
  <c r="CI112" i="10"/>
  <c r="CJ112" i="10"/>
  <c r="CK112" i="10"/>
  <c r="CL112" i="10"/>
  <c r="CM112" i="10"/>
  <c r="CQ112" i="10"/>
  <c r="C113" i="10"/>
  <c r="D113" i="10"/>
  <c r="E113" i="10"/>
  <c r="F113" i="10"/>
  <c r="G113" i="10"/>
  <c r="H113" i="10"/>
  <c r="I113" i="10"/>
  <c r="J113" i="10"/>
  <c r="O113" i="10"/>
  <c r="Q113" i="10"/>
  <c r="R113" i="10"/>
  <c r="S113" i="10"/>
  <c r="T113" i="10"/>
  <c r="U113" i="10"/>
  <c r="V113" i="10"/>
  <c r="W113" i="10"/>
  <c r="Y113" i="10"/>
  <c r="AB113" i="10"/>
  <c r="AC113" i="10"/>
  <c r="AF113" i="10"/>
  <c r="AJ113" i="10"/>
  <c r="AK113" i="10"/>
  <c r="AL113" i="10"/>
  <c r="AM113" i="10"/>
  <c r="BM113" i="10"/>
  <c r="BR113" i="10"/>
  <c r="BS113" i="10"/>
  <c r="BT113" i="10"/>
  <c r="BU113" i="10"/>
  <c r="BV113" i="10"/>
  <c r="BW113" i="10"/>
  <c r="BX113" i="10"/>
  <c r="BY113" i="10"/>
  <c r="BZ113" i="10"/>
  <c r="CB113" i="10"/>
  <c r="CC113" i="10"/>
  <c r="CD113" i="10"/>
  <c r="CE113" i="10"/>
  <c r="CF113" i="10"/>
  <c r="CG113" i="10"/>
  <c r="CH113" i="10"/>
  <c r="CI113" i="10"/>
  <c r="CJ113" i="10"/>
  <c r="CK113" i="10"/>
  <c r="CL113" i="10"/>
  <c r="CM113" i="10"/>
  <c r="CQ113" i="10"/>
  <c r="C114" i="10"/>
  <c r="D114" i="10"/>
  <c r="E114" i="10"/>
  <c r="F114" i="10"/>
  <c r="G114" i="10"/>
  <c r="H114" i="10"/>
  <c r="I114" i="10"/>
  <c r="J114" i="10"/>
  <c r="O114" i="10"/>
  <c r="Q114" i="10"/>
  <c r="R114" i="10"/>
  <c r="S114" i="10"/>
  <c r="T114" i="10"/>
  <c r="U114" i="10"/>
  <c r="V114" i="10"/>
  <c r="W114" i="10"/>
  <c r="Y114" i="10"/>
  <c r="AB114" i="10"/>
  <c r="AC114" i="10"/>
  <c r="AF114" i="10"/>
  <c r="AJ114" i="10"/>
  <c r="AK114" i="10"/>
  <c r="AL114" i="10"/>
  <c r="AM114" i="10"/>
  <c r="BM114" i="10"/>
  <c r="BR114" i="10"/>
  <c r="BS114" i="10"/>
  <c r="BT114" i="10"/>
  <c r="BU114" i="10"/>
  <c r="BV114" i="10"/>
  <c r="BW114" i="10"/>
  <c r="BX114" i="10"/>
  <c r="BY114" i="10"/>
  <c r="BZ114" i="10"/>
  <c r="CB114" i="10"/>
  <c r="CC114" i="10"/>
  <c r="CD114" i="10"/>
  <c r="CE114" i="10"/>
  <c r="CF114" i="10"/>
  <c r="CG114" i="10"/>
  <c r="CH114" i="10"/>
  <c r="CI114" i="10"/>
  <c r="CJ114" i="10"/>
  <c r="CK114" i="10"/>
  <c r="CL114" i="10"/>
  <c r="CM114" i="10"/>
  <c r="CQ114" i="10"/>
  <c r="C115" i="10"/>
  <c r="D115" i="10"/>
  <c r="E115" i="10"/>
  <c r="F115" i="10"/>
  <c r="G115" i="10"/>
  <c r="H115" i="10"/>
  <c r="I115" i="10"/>
  <c r="J115" i="10"/>
  <c r="O115" i="10"/>
  <c r="Q115" i="10"/>
  <c r="R115" i="10"/>
  <c r="S115" i="10"/>
  <c r="T115" i="10"/>
  <c r="U115" i="10"/>
  <c r="V115" i="10"/>
  <c r="W115" i="10"/>
  <c r="Y115" i="10"/>
  <c r="AB115" i="10"/>
  <c r="AC115" i="10"/>
  <c r="AF115" i="10"/>
  <c r="AJ115" i="10"/>
  <c r="AK115" i="10"/>
  <c r="AL115" i="10"/>
  <c r="AM115" i="10"/>
  <c r="BM115" i="10"/>
  <c r="BR115" i="10"/>
  <c r="BS115" i="10"/>
  <c r="BT115" i="10"/>
  <c r="BU115" i="10"/>
  <c r="BV115" i="10"/>
  <c r="BW115" i="10"/>
  <c r="BX115" i="10"/>
  <c r="BY115" i="10"/>
  <c r="BZ115" i="10"/>
  <c r="CB115" i="10"/>
  <c r="CC115" i="10"/>
  <c r="CD115" i="10"/>
  <c r="CE115" i="10"/>
  <c r="CF115" i="10"/>
  <c r="CG115" i="10"/>
  <c r="CH115" i="10"/>
  <c r="CI115" i="10"/>
  <c r="CJ115" i="10"/>
  <c r="CK115" i="10"/>
  <c r="CL115" i="10"/>
  <c r="CM115" i="10"/>
  <c r="CQ115" i="10"/>
  <c r="C116" i="10"/>
  <c r="D116" i="10"/>
  <c r="E116" i="10"/>
  <c r="F116" i="10"/>
  <c r="G116" i="10"/>
  <c r="H116" i="10"/>
  <c r="I116" i="10"/>
  <c r="J116" i="10"/>
  <c r="O116" i="10"/>
  <c r="Q116" i="10"/>
  <c r="R116" i="10"/>
  <c r="S116" i="10"/>
  <c r="T116" i="10"/>
  <c r="U116" i="10"/>
  <c r="V116" i="10"/>
  <c r="W116" i="10"/>
  <c r="Y116" i="10"/>
  <c r="AB116" i="10"/>
  <c r="AC116" i="10"/>
  <c r="AF116" i="10"/>
  <c r="AJ116" i="10"/>
  <c r="AK116" i="10"/>
  <c r="AL116" i="10"/>
  <c r="AM116" i="10"/>
  <c r="BM116" i="10"/>
  <c r="BR116" i="10"/>
  <c r="BS116" i="10"/>
  <c r="BT116" i="10"/>
  <c r="BU116" i="10"/>
  <c r="BV116" i="10"/>
  <c r="BW116" i="10"/>
  <c r="BX116" i="10"/>
  <c r="BY116" i="10"/>
  <c r="BZ116" i="10"/>
  <c r="CB116" i="10"/>
  <c r="CC116" i="10"/>
  <c r="CD116" i="10"/>
  <c r="CE116" i="10"/>
  <c r="CF116" i="10"/>
  <c r="CG116" i="10"/>
  <c r="CH116" i="10"/>
  <c r="CI116" i="10"/>
  <c r="CJ116" i="10"/>
  <c r="CK116" i="10"/>
  <c r="CL116" i="10"/>
  <c r="CM116" i="10"/>
  <c r="CQ116" i="10"/>
  <c r="C89" i="10"/>
  <c r="D89" i="10"/>
  <c r="E89" i="10"/>
  <c r="F89" i="10"/>
  <c r="G89" i="10"/>
  <c r="H89" i="10"/>
  <c r="I89" i="10"/>
  <c r="J89" i="10"/>
  <c r="O89" i="10"/>
  <c r="Q89" i="10"/>
  <c r="R89" i="10"/>
  <c r="S89" i="10"/>
  <c r="T89" i="10"/>
  <c r="U89" i="10"/>
  <c r="V89" i="10"/>
  <c r="W89" i="10"/>
  <c r="Y89" i="10"/>
  <c r="AB89" i="10"/>
  <c r="AC89" i="10"/>
  <c r="AF89" i="10"/>
  <c r="AJ89" i="10"/>
  <c r="AK89" i="10"/>
  <c r="AL89" i="10"/>
  <c r="AM89" i="10"/>
  <c r="BM89" i="10"/>
  <c r="BR89" i="10"/>
  <c r="BS89" i="10"/>
  <c r="BT89" i="10"/>
  <c r="BU89" i="10"/>
  <c r="BV89" i="10"/>
  <c r="BW89" i="10"/>
  <c r="BX89" i="10"/>
  <c r="BY89" i="10"/>
  <c r="BZ89" i="10"/>
  <c r="CB89" i="10"/>
  <c r="CC89" i="10"/>
  <c r="CD89" i="10"/>
  <c r="CE89" i="10"/>
  <c r="CF89" i="10"/>
  <c r="CG89" i="10"/>
  <c r="CH89" i="10"/>
  <c r="CI89" i="10"/>
  <c r="CJ89" i="10"/>
  <c r="CK89" i="10"/>
  <c r="CL89" i="10"/>
  <c r="CM89" i="10"/>
  <c r="CQ89" i="10"/>
  <c r="C62" i="10"/>
  <c r="D62" i="10"/>
  <c r="E62" i="10"/>
  <c r="F62" i="10"/>
  <c r="G62" i="10"/>
  <c r="H62" i="10"/>
  <c r="I62" i="10"/>
  <c r="J62" i="10"/>
  <c r="O62" i="10"/>
  <c r="Q62" i="10"/>
  <c r="R62" i="10"/>
  <c r="S62" i="10"/>
  <c r="T62" i="10"/>
  <c r="U62" i="10"/>
  <c r="V62" i="10"/>
  <c r="W62" i="10"/>
  <c r="Y62" i="10"/>
  <c r="AB62" i="10"/>
  <c r="AC62" i="10"/>
  <c r="AF62" i="10"/>
  <c r="AJ62" i="10"/>
  <c r="AK62" i="10"/>
  <c r="AL62" i="10"/>
  <c r="AM62" i="10"/>
  <c r="BM62" i="10"/>
  <c r="BR62" i="10"/>
  <c r="BS62" i="10"/>
  <c r="BT62" i="10"/>
  <c r="BU62" i="10"/>
  <c r="BV62" i="10"/>
  <c r="BW62" i="10"/>
  <c r="BX62" i="10"/>
  <c r="BY62" i="10"/>
  <c r="BZ62" i="10"/>
  <c r="CB62" i="10"/>
  <c r="CC62" i="10"/>
  <c r="CD62" i="10"/>
  <c r="CE62" i="10"/>
  <c r="CF62" i="10"/>
  <c r="CG62" i="10"/>
  <c r="CH62" i="10"/>
  <c r="CI62" i="10"/>
  <c r="CJ62" i="10"/>
  <c r="CK62" i="10"/>
  <c r="CL62" i="10"/>
  <c r="CM62" i="10"/>
  <c r="CQ62" i="10"/>
  <c r="C63" i="10"/>
  <c r="D63" i="10"/>
  <c r="E63" i="10"/>
  <c r="F63" i="10"/>
  <c r="G63" i="10"/>
  <c r="H63" i="10"/>
  <c r="I63" i="10"/>
  <c r="J63" i="10"/>
  <c r="O63" i="10"/>
  <c r="Q63" i="10"/>
  <c r="R63" i="10"/>
  <c r="S63" i="10"/>
  <c r="T63" i="10"/>
  <c r="U63" i="10"/>
  <c r="V63" i="10"/>
  <c r="W63" i="10"/>
  <c r="Y63" i="10"/>
  <c r="AB63" i="10"/>
  <c r="AC63" i="10"/>
  <c r="AF63" i="10"/>
  <c r="AJ63" i="10"/>
  <c r="AK63" i="10"/>
  <c r="AL63" i="10"/>
  <c r="AM63" i="10"/>
  <c r="BM63" i="10"/>
  <c r="BR63" i="10"/>
  <c r="BS63" i="10"/>
  <c r="BT63" i="10"/>
  <c r="BU63" i="10"/>
  <c r="BV63" i="10"/>
  <c r="BW63" i="10"/>
  <c r="BX63" i="10"/>
  <c r="BY63" i="10"/>
  <c r="BZ63" i="10"/>
  <c r="CB63" i="10"/>
  <c r="CC63" i="10"/>
  <c r="CD63" i="10"/>
  <c r="CE63" i="10"/>
  <c r="CF63" i="10"/>
  <c r="CG63" i="10"/>
  <c r="CH63" i="10"/>
  <c r="CI63" i="10"/>
  <c r="CJ63" i="10"/>
  <c r="CK63" i="10"/>
  <c r="CL63" i="10"/>
  <c r="CM63" i="10"/>
  <c r="CQ63" i="10"/>
  <c r="C64" i="10"/>
  <c r="D64" i="10"/>
  <c r="E64" i="10"/>
  <c r="F64" i="10"/>
  <c r="G64" i="10"/>
  <c r="H64" i="10"/>
  <c r="I64" i="10"/>
  <c r="J64" i="10"/>
  <c r="O64" i="10"/>
  <c r="Q64" i="10"/>
  <c r="R64" i="10"/>
  <c r="S64" i="10"/>
  <c r="T64" i="10"/>
  <c r="U64" i="10"/>
  <c r="V64" i="10"/>
  <c r="W64" i="10"/>
  <c r="Y64" i="10"/>
  <c r="AB64" i="10"/>
  <c r="AC64" i="10"/>
  <c r="AF64" i="10"/>
  <c r="AJ64" i="10"/>
  <c r="AK64" i="10"/>
  <c r="AL64" i="10"/>
  <c r="AM64" i="10"/>
  <c r="BM64" i="10"/>
  <c r="BR64" i="10"/>
  <c r="BS64" i="10"/>
  <c r="BT64" i="10"/>
  <c r="BU64" i="10"/>
  <c r="BV64" i="10"/>
  <c r="BW64" i="10"/>
  <c r="BX64" i="10"/>
  <c r="BY64" i="10"/>
  <c r="BZ64" i="10"/>
  <c r="CB64" i="10"/>
  <c r="CC64" i="10"/>
  <c r="CD64" i="10"/>
  <c r="CE64" i="10"/>
  <c r="CF64" i="10"/>
  <c r="CG64" i="10"/>
  <c r="CH64" i="10"/>
  <c r="CI64" i="10"/>
  <c r="CJ64" i="10"/>
  <c r="CK64" i="10"/>
  <c r="CL64" i="10"/>
  <c r="CM64" i="10"/>
  <c r="CQ64" i="10"/>
  <c r="C65" i="10"/>
  <c r="D65" i="10"/>
  <c r="E65" i="10"/>
  <c r="F65" i="10"/>
  <c r="G65" i="10"/>
  <c r="H65" i="10"/>
  <c r="I65" i="10"/>
  <c r="J65" i="10"/>
  <c r="O65" i="10"/>
  <c r="Q65" i="10"/>
  <c r="R65" i="10"/>
  <c r="S65" i="10"/>
  <c r="T65" i="10"/>
  <c r="U65" i="10"/>
  <c r="V65" i="10"/>
  <c r="W65" i="10"/>
  <c r="Y65" i="10"/>
  <c r="AB65" i="10"/>
  <c r="AC65" i="10"/>
  <c r="AF65" i="10"/>
  <c r="AJ65" i="10"/>
  <c r="AK65" i="10"/>
  <c r="AL65" i="10"/>
  <c r="AM65" i="10"/>
  <c r="BM65" i="10"/>
  <c r="BR65" i="10"/>
  <c r="BS65" i="10"/>
  <c r="BT65" i="10"/>
  <c r="BU65" i="10"/>
  <c r="BV65" i="10"/>
  <c r="BW65" i="10"/>
  <c r="BX65" i="10"/>
  <c r="BY65" i="10"/>
  <c r="BZ65" i="10"/>
  <c r="CB65" i="10"/>
  <c r="CC65" i="10"/>
  <c r="CD65" i="10"/>
  <c r="CE65" i="10"/>
  <c r="CF65" i="10"/>
  <c r="CG65" i="10"/>
  <c r="CH65" i="10"/>
  <c r="CI65" i="10"/>
  <c r="CJ65" i="10"/>
  <c r="CK65" i="10"/>
  <c r="CL65" i="10"/>
  <c r="CM65" i="10"/>
  <c r="CQ65" i="10"/>
  <c r="C66" i="10"/>
  <c r="D66" i="10"/>
  <c r="E66" i="10"/>
  <c r="F66" i="10"/>
  <c r="G66" i="10"/>
  <c r="H66" i="10"/>
  <c r="I66" i="10"/>
  <c r="J66" i="10"/>
  <c r="O66" i="10"/>
  <c r="Q66" i="10"/>
  <c r="R66" i="10"/>
  <c r="S66" i="10"/>
  <c r="T66" i="10"/>
  <c r="U66" i="10"/>
  <c r="V66" i="10"/>
  <c r="W66" i="10"/>
  <c r="Y66" i="10"/>
  <c r="AB66" i="10"/>
  <c r="AC66" i="10"/>
  <c r="AF66" i="10"/>
  <c r="AJ66" i="10"/>
  <c r="AK66" i="10"/>
  <c r="AL66" i="10"/>
  <c r="AM66" i="10"/>
  <c r="BM66" i="10"/>
  <c r="BR66" i="10"/>
  <c r="BS66" i="10"/>
  <c r="BT66" i="10"/>
  <c r="BU66" i="10"/>
  <c r="BV66" i="10"/>
  <c r="BW66" i="10"/>
  <c r="BX66" i="10"/>
  <c r="BY66" i="10"/>
  <c r="BZ66" i="10"/>
  <c r="CB66" i="10"/>
  <c r="CC66" i="10"/>
  <c r="CD66" i="10"/>
  <c r="CE66" i="10"/>
  <c r="CF66" i="10"/>
  <c r="CG66" i="10"/>
  <c r="CH66" i="10"/>
  <c r="CI66" i="10"/>
  <c r="CJ66" i="10"/>
  <c r="CK66" i="10"/>
  <c r="CL66" i="10"/>
  <c r="CM66" i="10"/>
  <c r="CQ66" i="10"/>
  <c r="C67" i="10"/>
  <c r="D67" i="10"/>
  <c r="E67" i="10"/>
  <c r="F67" i="10"/>
  <c r="G67" i="10"/>
  <c r="H67" i="10"/>
  <c r="I67" i="10"/>
  <c r="J67" i="10"/>
  <c r="O67" i="10"/>
  <c r="Q67" i="10"/>
  <c r="R67" i="10"/>
  <c r="S67" i="10"/>
  <c r="T67" i="10"/>
  <c r="U67" i="10"/>
  <c r="V67" i="10"/>
  <c r="W67" i="10"/>
  <c r="Y67" i="10"/>
  <c r="AB67" i="10"/>
  <c r="AC67" i="10"/>
  <c r="AF67" i="10"/>
  <c r="AJ67" i="10"/>
  <c r="AK67" i="10"/>
  <c r="AL67" i="10"/>
  <c r="AM67" i="10"/>
  <c r="BM67" i="10"/>
  <c r="BR67" i="10"/>
  <c r="BS67" i="10"/>
  <c r="BT67" i="10"/>
  <c r="BU67" i="10"/>
  <c r="BV67" i="10"/>
  <c r="BW67" i="10"/>
  <c r="BX67" i="10"/>
  <c r="BY67" i="10"/>
  <c r="BZ67" i="10"/>
  <c r="CB67" i="10"/>
  <c r="CC67" i="10"/>
  <c r="CD67" i="10"/>
  <c r="CE67" i="10"/>
  <c r="CF67" i="10"/>
  <c r="CG67" i="10"/>
  <c r="CH67" i="10"/>
  <c r="CI67" i="10"/>
  <c r="CJ67" i="10"/>
  <c r="CK67" i="10"/>
  <c r="CL67" i="10"/>
  <c r="CM67" i="10"/>
  <c r="CQ67" i="10"/>
  <c r="C68" i="10"/>
  <c r="D68" i="10"/>
  <c r="E68" i="10"/>
  <c r="F68" i="10"/>
  <c r="G68" i="10"/>
  <c r="H68" i="10"/>
  <c r="I68" i="10"/>
  <c r="J68" i="10"/>
  <c r="O68" i="10"/>
  <c r="Q68" i="10"/>
  <c r="R68" i="10"/>
  <c r="S68" i="10"/>
  <c r="T68" i="10"/>
  <c r="U68" i="10"/>
  <c r="V68" i="10"/>
  <c r="W68" i="10"/>
  <c r="Y68" i="10"/>
  <c r="AB68" i="10"/>
  <c r="AC68" i="10"/>
  <c r="AF68" i="10"/>
  <c r="AJ68" i="10"/>
  <c r="AK68" i="10"/>
  <c r="AL68" i="10"/>
  <c r="AM68" i="10"/>
  <c r="BM68" i="10"/>
  <c r="BR68" i="10"/>
  <c r="BS68" i="10"/>
  <c r="BT68" i="10"/>
  <c r="BU68" i="10"/>
  <c r="BV68" i="10"/>
  <c r="BW68" i="10"/>
  <c r="BX68" i="10"/>
  <c r="BY68" i="10"/>
  <c r="BZ68" i="10"/>
  <c r="CB68" i="10"/>
  <c r="CC68" i="10"/>
  <c r="CD68" i="10"/>
  <c r="CE68" i="10"/>
  <c r="CF68" i="10"/>
  <c r="CG68" i="10"/>
  <c r="CH68" i="10"/>
  <c r="CI68" i="10"/>
  <c r="CJ68" i="10"/>
  <c r="CK68" i="10"/>
  <c r="CL68" i="10"/>
  <c r="CM68" i="10"/>
  <c r="CQ68" i="10"/>
  <c r="C69" i="10"/>
  <c r="D69" i="10"/>
  <c r="E69" i="10"/>
  <c r="F69" i="10"/>
  <c r="G69" i="10"/>
  <c r="H69" i="10"/>
  <c r="I69" i="10"/>
  <c r="J69" i="10"/>
  <c r="O69" i="10"/>
  <c r="Q69" i="10"/>
  <c r="R69" i="10"/>
  <c r="S69" i="10"/>
  <c r="T69" i="10"/>
  <c r="U69" i="10"/>
  <c r="V69" i="10"/>
  <c r="W69" i="10"/>
  <c r="Y69" i="10"/>
  <c r="AB69" i="10"/>
  <c r="AC69" i="10"/>
  <c r="AF69" i="10"/>
  <c r="AJ69" i="10"/>
  <c r="AK69" i="10"/>
  <c r="AL69" i="10"/>
  <c r="AM69" i="10"/>
  <c r="BM69" i="10"/>
  <c r="BR69" i="10"/>
  <c r="BS69" i="10"/>
  <c r="BT69" i="10"/>
  <c r="BU69" i="10"/>
  <c r="BV69" i="10"/>
  <c r="BW69" i="10"/>
  <c r="BX69" i="10"/>
  <c r="BY69" i="10"/>
  <c r="BZ69" i="10"/>
  <c r="CB69" i="10"/>
  <c r="CC69" i="10"/>
  <c r="CD69" i="10"/>
  <c r="CE69" i="10"/>
  <c r="CF69" i="10"/>
  <c r="CG69" i="10"/>
  <c r="CH69" i="10"/>
  <c r="CI69" i="10"/>
  <c r="CJ69" i="10"/>
  <c r="CK69" i="10"/>
  <c r="CL69" i="10"/>
  <c r="CM69" i="10"/>
  <c r="CQ69" i="10"/>
  <c r="C70" i="10"/>
  <c r="D70" i="10"/>
  <c r="E70" i="10"/>
  <c r="F70" i="10"/>
  <c r="G70" i="10"/>
  <c r="H70" i="10"/>
  <c r="I70" i="10"/>
  <c r="J70" i="10"/>
  <c r="O70" i="10"/>
  <c r="Q70" i="10"/>
  <c r="R70" i="10"/>
  <c r="S70" i="10"/>
  <c r="T70" i="10"/>
  <c r="U70" i="10"/>
  <c r="V70" i="10"/>
  <c r="W70" i="10"/>
  <c r="Y70" i="10"/>
  <c r="AB70" i="10"/>
  <c r="AC70" i="10"/>
  <c r="AF70" i="10"/>
  <c r="AJ70" i="10"/>
  <c r="AK70" i="10"/>
  <c r="AL70" i="10"/>
  <c r="AM70" i="10"/>
  <c r="BM70" i="10"/>
  <c r="BR70" i="10"/>
  <c r="BS70" i="10"/>
  <c r="BT70" i="10"/>
  <c r="BU70" i="10"/>
  <c r="BV70" i="10"/>
  <c r="BW70" i="10"/>
  <c r="BX70" i="10"/>
  <c r="BY70" i="10"/>
  <c r="BZ70" i="10"/>
  <c r="CB70" i="10"/>
  <c r="CC70" i="10"/>
  <c r="CD70" i="10"/>
  <c r="CE70" i="10"/>
  <c r="CF70" i="10"/>
  <c r="CG70" i="10"/>
  <c r="CH70" i="10"/>
  <c r="CI70" i="10"/>
  <c r="CJ70" i="10"/>
  <c r="CK70" i="10"/>
  <c r="CL70" i="10"/>
  <c r="CM70" i="10"/>
  <c r="CQ70" i="10"/>
  <c r="C71" i="10"/>
  <c r="D71" i="10"/>
  <c r="E71" i="10"/>
  <c r="F71" i="10"/>
  <c r="G71" i="10"/>
  <c r="H71" i="10"/>
  <c r="I71" i="10"/>
  <c r="J71" i="10"/>
  <c r="O71" i="10"/>
  <c r="Q71" i="10"/>
  <c r="R71" i="10"/>
  <c r="S71" i="10"/>
  <c r="T71" i="10"/>
  <c r="U71" i="10"/>
  <c r="V71" i="10"/>
  <c r="W71" i="10"/>
  <c r="Y71" i="10"/>
  <c r="AB71" i="10"/>
  <c r="AC71" i="10"/>
  <c r="AF71" i="10"/>
  <c r="AJ71" i="10"/>
  <c r="AK71" i="10"/>
  <c r="AL71" i="10"/>
  <c r="AM71" i="10"/>
  <c r="BM71" i="10"/>
  <c r="BR71" i="10"/>
  <c r="BS71" i="10"/>
  <c r="BT71" i="10"/>
  <c r="BU71" i="10"/>
  <c r="BV71" i="10"/>
  <c r="BW71" i="10"/>
  <c r="BX71" i="10"/>
  <c r="BY71" i="10"/>
  <c r="BZ71" i="10"/>
  <c r="CB71" i="10"/>
  <c r="CC71" i="10"/>
  <c r="CD71" i="10"/>
  <c r="CE71" i="10"/>
  <c r="CF71" i="10"/>
  <c r="CG71" i="10"/>
  <c r="CH71" i="10"/>
  <c r="CI71" i="10"/>
  <c r="CJ71" i="10"/>
  <c r="CK71" i="10"/>
  <c r="CL71" i="10"/>
  <c r="CM71" i="10"/>
  <c r="CQ71" i="10"/>
  <c r="C72" i="10"/>
  <c r="D72" i="10"/>
  <c r="E72" i="10"/>
  <c r="F72" i="10"/>
  <c r="G72" i="10"/>
  <c r="H72" i="10"/>
  <c r="I72" i="10"/>
  <c r="J72" i="10"/>
  <c r="O72" i="10"/>
  <c r="Q72" i="10"/>
  <c r="R72" i="10"/>
  <c r="S72" i="10"/>
  <c r="T72" i="10"/>
  <c r="U72" i="10"/>
  <c r="V72" i="10"/>
  <c r="W72" i="10"/>
  <c r="Y72" i="10"/>
  <c r="AB72" i="10"/>
  <c r="AC72" i="10"/>
  <c r="AF72" i="10"/>
  <c r="AJ72" i="10"/>
  <c r="AK72" i="10"/>
  <c r="AL72" i="10"/>
  <c r="AM72" i="10"/>
  <c r="BM72" i="10"/>
  <c r="BR72" i="10"/>
  <c r="BS72" i="10"/>
  <c r="BT72" i="10"/>
  <c r="BU72" i="10"/>
  <c r="BV72" i="10"/>
  <c r="BW72" i="10"/>
  <c r="BX72" i="10"/>
  <c r="BY72" i="10"/>
  <c r="BZ72" i="10"/>
  <c r="CB72" i="10"/>
  <c r="CC72" i="10"/>
  <c r="CD72" i="10"/>
  <c r="CE72" i="10"/>
  <c r="CF72" i="10"/>
  <c r="CG72" i="10"/>
  <c r="CH72" i="10"/>
  <c r="CI72" i="10"/>
  <c r="CJ72" i="10"/>
  <c r="CK72" i="10"/>
  <c r="CL72" i="10"/>
  <c r="CM72" i="10"/>
  <c r="CQ72" i="10"/>
  <c r="C73" i="10"/>
  <c r="D73" i="10"/>
  <c r="E73" i="10"/>
  <c r="F73" i="10"/>
  <c r="G73" i="10"/>
  <c r="H73" i="10"/>
  <c r="I73" i="10"/>
  <c r="J73" i="10"/>
  <c r="O73" i="10"/>
  <c r="Q73" i="10"/>
  <c r="R73" i="10"/>
  <c r="S73" i="10"/>
  <c r="T73" i="10"/>
  <c r="U73" i="10"/>
  <c r="V73" i="10"/>
  <c r="W73" i="10"/>
  <c r="Y73" i="10"/>
  <c r="AB73" i="10"/>
  <c r="AC73" i="10"/>
  <c r="AF73" i="10"/>
  <c r="AJ73" i="10"/>
  <c r="AK73" i="10"/>
  <c r="AL73" i="10"/>
  <c r="AM73" i="10"/>
  <c r="BM73" i="10"/>
  <c r="BR73" i="10"/>
  <c r="BS73" i="10"/>
  <c r="BT73" i="10"/>
  <c r="BU73" i="10"/>
  <c r="BV73" i="10"/>
  <c r="BW73" i="10"/>
  <c r="BX73" i="10"/>
  <c r="BY73" i="10"/>
  <c r="BZ73" i="10"/>
  <c r="CB73" i="10"/>
  <c r="CC73" i="10"/>
  <c r="CD73" i="10"/>
  <c r="CE73" i="10"/>
  <c r="CF73" i="10"/>
  <c r="CG73" i="10"/>
  <c r="CH73" i="10"/>
  <c r="CI73" i="10"/>
  <c r="CJ73" i="10"/>
  <c r="CK73" i="10"/>
  <c r="CL73" i="10"/>
  <c r="CM73" i="10"/>
  <c r="CQ73" i="10"/>
  <c r="C74" i="10"/>
  <c r="D74" i="10"/>
  <c r="E74" i="10"/>
  <c r="F74" i="10"/>
  <c r="G74" i="10"/>
  <c r="H74" i="10"/>
  <c r="I74" i="10"/>
  <c r="J74" i="10"/>
  <c r="O74" i="10"/>
  <c r="Q74" i="10"/>
  <c r="R74" i="10"/>
  <c r="S74" i="10"/>
  <c r="T74" i="10"/>
  <c r="U74" i="10"/>
  <c r="V74" i="10"/>
  <c r="W74" i="10"/>
  <c r="Y74" i="10"/>
  <c r="AB74" i="10"/>
  <c r="AC74" i="10"/>
  <c r="AF74" i="10"/>
  <c r="AJ74" i="10"/>
  <c r="AK74" i="10"/>
  <c r="AL74" i="10"/>
  <c r="AM74" i="10"/>
  <c r="BM74" i="10"/>
  <c r="BR74" i="10"/>
  <c r="BS74" i="10"/>
  <c r="BT74" i="10"/>
  <c r="BU74" i="10"/>
  <c r="BV74" i="10"/>
  <c r="BW74" i="10"/>
  <c r="BX74" i="10"/>
  <c r="BY74" i="10"/>
  <c r="BZ74" i="10"/>
  <c r="CB74" i="10"/>
  <c r="CC74" i="10"/>
  <c r="CD74" i="10"/>
  <c r="CE74" i="10"/>
  <c r="CF74" i="10"/>
  <c r="CG74" i="10"/>
  <c r="CH74" i="10"/>
  <c r="CI74" i="10"/>
  <c r="CJ74" i="10"/>
  <c r="CK74" i="10"/>
  <c r="CL74" i="10"/>
  <c r="CM74" i="10"/>
  <c r="CQ74" i="10"/>
  <c r="C75" i="10"/>
  <c r="D75" i="10"/>
  <c r="E75" i="10"/>
  <c r="F75" i="10"/>
  <c r="G75" i="10"/>
  <c r="H75" i="10"/>
  <c r="I75" i="10"/>
  <c r="J75" i="10"/>
  <c r="O75" i="10"/>
  <c r="Q75" i="10"/>
  <c r="R75" i="10"/>
  <c r="S75" i="10"/>
  <c r="T75" i="10"/>
  <c r="U75" i="10"/>
  <c r="V75" i="10"/>
  <c r="W75" i="10"/>
  <c r="Y75" i="10"/>
  <c r="AB75" i="10"/>
  <c r="AC75" i="10"/>
  <c r="AF75" i="10"/>
  <c r="AJ75" i="10"/>
  <c r="AK75" i="10"/>
  <c r="AL75" i="10"/>
  <c r="AM75" i="10"/>
  <c r="BM75" i="10"/>
  <c r="BR75" i="10"/>
  <c r="BS75" i="10"/>
  <c r="BT75" i="10"/>
  <c r="BU75" i="10"/>
  <c r="BV75" i="10"/>
  <c r="BW75" i="10"/>
  <c r="BX75" i="10"/>
  <c r="BY75" i="10"/>
  <c r="BZ75" i="10"/>
  <c r="CB75" i="10"/>
  <c r="CC75" i="10"/>
  <c r="CD75" i="10"/>
  <c r="CE75" i="10"/>
  <c r="CF75" i="10"/>
  <c r="CG75" i="10"/>
  <c r="CH75" i="10"/>
  <c r="CI75" i="10"/>
  <c r="CJ75" i="10"/>
  <c r="CK75" i="10"/>
  <c r="CL75" i="10"/>
  <c r="CM75" i="10"/>
  <c r="CQ75" i="10"/>
  <c r="C76" i="10"/>
  <c r="D76" i="10"/>
  <c r="E76" i="10"/>
  <c r="F76" i="10"/>
  <c r="G76" i="10"/>
  <c r="H76" i="10"/>
  <c r="I76" i="10"/>
  <c r="J76" i="10"/>
  <c r="O76" i="10"/>
  <c r="Q76" i="10"/>
  <c r="R76" i="10"/>
  <c r="S76" i="10"/>
  <c r="T76" i="10"/>
  <c r="U76" i="10"/>
  <c r="V76" i="10"/>
  <c r="W76" i="10"/>
  <c r="Y76" i="10"/>
  <c r="AB76" i="10"/>
  <c r="AC76" i="10"/>
  <c r="AF76" i="10"/>
  <c r="AJ76" i="10"/>
  <c r="AK76" i="10"/>
  <c r="AL76" i="10"/>
  <c r="AM76" i="10"/>
  <c r="BM76" i="10"/>
  <c r="BR76" i="10"/>
  <c r="BS76" i="10"/>
  <c r="BT76" i="10"/>
  <c r="BU76" i="10"/>
  <c r="BV76" i="10"/>
  <c r="BW76" i="10"/>
  <c r="BX76" i="10"/>
  <c r="BY76" i="10"/>
  <c r="BZ76" i="10"/>
  <c r="CB76" i="10"/>
  <c r="CC76" i="10"/>
  <c r="CD76" i="10"/>
  <c r="CE76" i="10"/>
  <c r="CF76" i="10"/>
  <c r="CG76" i="10"/>
  <c r="CH76" i="10"/>
  <c r="CI76" i="10"/>
  <c r="CJ76" i="10"/>
  <c r="CK76" i="10"/>
  <c r="CL76" i="10"/>
  <c r="CM76" i="10"/>
  <c r="CQ76" i="10"/>
  <c r="C77" i="10"/>
  <c r="D77" i="10"/>
  <c r="E77" i="10"/>
  <c r="F77" i="10"/>
  <c r="G77" i="10"/>
  <c r="H77" i="10"/>
  <c r="I77" i="10"/>
  <c r="J77" i="10"/>
  <c r="O77" i="10"/>
  <c r="Q77" i="10"/>
  <c r="R77" i="10"/>
  <c r="S77" i="10"/>
  <c r="T77" i="10"/>
  <c r="U77" i="10"/>
  <c r="V77" i="10"/>
  <c r="W77" i="10"/>
  <c r="Y77" i="10"/>
  <c r="AB77" i="10"/>
  <c r="AC77" i="10"/>
  <c r="AF77" i="10"/>
  <c r="AJ77" i="10"/>
  <c r="AK77" i="10"/>
  <c r="AL77" i="10"/>
  <c r="AM77" i="10"/>
  <c r="BM77" i="10"/>
  <c r="BR77" i="10"/>
  <c r="BS77" i="10"/>
  <c r="BT77" i="10"/>
  <c r="BU77" i="10"/>
  <c r="BV77" i="10"/>
  <c r="BW77" i="10"/>
  <c r="BX77" i="10"/>
  <c r="BY77" i="10"/>
  <c r="BZ77" i="10"/>
  <c r="CB77" i="10"/>
  <c r="CC77" i="10"/>
  <c r="CD77" i="10"/>
  <c r="CE77" i="10"/>
  <c r="CF77" i="10"/>
  <c r="CG77" i="10"/>
  <c r="CH77" i="10"/>
  <c r="CI77" i="10"/>
  <c r="CJ77" i="10"/>
  <c r="CK77" i="10"/>
  <c r="CL77" i="10"/>
  <c r="CM77" i="10"/>
  <c r="CQ77" i="10"/>
  <c r="C78" i="10"/>
  <c r="D78" i="10"/>
  <c r="E78" i="10"/>
  <c r="F78" i="10"/>
  <c r="G78" i="10"/>
  <c r="H78" i="10"/>
  <c r="I78" i="10"/>
  <c r="J78" i="10"/>
  <c r="O78" i="10"/>
  <c r="Q78" i="10"/>
  <c r="R78" i="10"/>
  <c r="S78" i="10"/>
  <c r="T78" i="10"/>
  <c r="U78" i="10"/>
  <c r="V78" i="10"/>
  <c r="W78" i="10"/>
  <c r="Y78" i="10"/>
  <c r="AB78" i="10"/>
  <c r="AC78" i="10"/>
  <c r="AF78" i="10"/>
  <c r="AJ78" i="10"/>
  <c r="AK78" i="10"/>
  <c r="AL78" i="10"/>
  <c r="AM78" i="10"/>
  <c r="BM78" i="10"/>
  <c r="BR78" i="10"/>
  <c r="BS78" i="10"/>
  <c r="BT78" i="10"/>
  <c r="BU78" i="10"/>
  <c r="BV78" i="10"/>
  <c r="BW78" i="10"/>
  <c r="BX78" i="10"/>
  <c r="BY78" i="10"/>
  <c r="BZ78" i="10"/>
  <c r="CB78" i="10"/>
  <c r="CC78" i="10"/>
  <c r="CD78" i="10"/>
  <c r="CE78" i="10"/>
  <c r="CF78" i="10"/>
  <c r="CG78" i="10"/>
  <c r="CH78" i="10"/>
  <c r="CI78" i="10"/>
  <c r="CJ78" i="10"/>
  <c r="CK78" i="10"/>
  <c r="CL78" i="10"/>
  <c r="CM78" i="10"/>
  <c r="CQ78" i="10"/>
  <c r="C79" i="10"/>
  <c r="D79" i="10"/>
  <c r="E79" i="10"/>
  <c r="F79" i="10"/>
  <c r="G79" i="10"/>
  <c r="H79" i="10"/>
  <c r="I79" i="10"/>
  <c r="J79" i="10"/>
  <c r="O79" i="10"/>
  <c r="Q79" i="10"/>
  <c r="R79" i="10"/>
  <c r="S79" i="10"/>
  <c r="T79" i="10"/>
  <c r="U79" i="10"/>
  <c r="V79" i="10"/>
  <c r="W79" i="10"/>
  <c r="Y79" i="10"/>
  <c r="AB79" i="10"/>
  <c r="AC79" i="10"/>
  <c r="AF79" i="10"/>
  <c r="AJ79" i="10"/>
  <c r="AK79" i="10"/>
  <c r="AL79" i="10"/>
  <c r="AM79" i="10"/>
  <c r="BM79" i="10"/>
  <c r="BR79" i="10"/>
  <c r="BS79" i="10"/>
  <c r="BT79" i="10"/>
  <c r="BU79" i="10"/>
  <c r="BV79" i="10"/>
  <c r="BW79" i="10"/>
  <c r="BX79" i="10"/>
  <c r="BY79" i="10"/>
  <c r="BZ79" i="10"/>
  <c r="CB79" i="10"/>
  <c r="CC79" i="10"/>
  <c r="CD79" i="10"/>
  <c r="CE79" i="10"/>
  <c r="CF79" i="10"/>
  <c r="CG79" i="10"/>
  <c r="CH79" i="10"/>
  <c r="CI79" i="10"/>
  <c r="CJ79" i="10"/>
  <c r="CK79" i="10"/>
  <c r="CL79" i="10"/>
  <c r="CM79" i="10"/>
  <c r="CQ79" i="10"/>
  <c r="C80" i="10"/>
  <c r="D80" i="10"/>
  <c r="E80" i="10"/>
  <c r="F80" i="10"/>
  <c r="G80" i="10"/>
  <c r="H80" i="10"/>
  <c r="I80" i="10"/>
  <c r="J80" i="10"/>
  <c r="O80" i="10"/>
  <c r="Q80" i="10"/>
  <c r="R80" i="10"/>
  <c r="S80" i="10"/>
  <c r="T80" i="10"/>
  <c r="U80" i="10"/>
  <c r="V80" i="10"/>
  <c r="W80" i="10"/>
  <c r="Y80" i="10"/>
  <c r="AB80" i="10"/>
  <c r="AC80" i="10"/>
  <c r="AF80" i="10"/>
  <c r="AJ80" i="10"/>
  <c r="AK80" i="10"/>
  <c r="AL80" i="10"/>
  <c r="AM80" i="10"/>
  <c r="BM80" i="10"/>
  <c r="BR80" i="10"/>
  <c r="BS80" i="10"/>
  <c r="BT80" i="10"/>
  <c r="BU80" i="10"/>
  <c r="BV80" i="10"/>
  <c r="BW80" i="10"/>
  <c r="BX80" i="10"/>
  <c r="BY80" i="10"/>
  <c r="BZ80" i="10"/>
  <c r="CB80" i="10"/>
  <c r="CC80" i="10"/>
  <c r="CD80" i="10"/>
  <c r="CE80" i="10"/>
  <c r="CF80" i="10"/>
  <c r="CG80" i="10"/>
  <c r="CH80" i="10"/>
  <c r="CI80" i="10"/>
  <c r="CJ80" i="10"/>
  <c r="CK80" i="10"/>
  <c r="CL80" i="10"/>
  <c r="CM80" i="10"/>
  <c r="CQ80" i="10"/>
  <c r="C81" i="10"/>
  <c r="D81" i="10"/>
  <c r="E81" i="10"/>
  <c r="F81" i="10"/>
  <c r="G81" i="10"/>
  <c r="H81" i="10"/>
  <c r="I81" i="10"/>
  <c r="J81" i="10"/>
  <c r="O81" i="10"/>
  <c r="Q81" i="10"/>
  <c r="R81" i="10"/>
  <c r="S81" i="10"/>
  <c r="T81" i="10"/>
  <c r="U81" i="10"/>
  <c r="V81" i="10"/>
  <c r="W81" i="10"/>
  <c r="Y81" i="10"/>
  <c r="AB81" i="10"/>
  <c r="AC81" i="10"/>
  <c r="AF81" i="10"/>
  <c r="AJ81" i="10"/>
  <c r="AK81" i="10"/>
  <c r="AL81" i="10"/>
  <c r="AM81" i="10"/>
  <c r="BM81" i="10"/>
  <c r="BR81" i="10"/>
  <c r="BS81" i="10"/>
  <c r="BT81" i="10"/>
  <c r="BU81" i="10"/>
  <c r="BV81" i="10"/>
  <c r="BW81" i="10"/>
  <c r="BX81" i="10"/>
  <c r="BY81" i="10"/>
  <c r="BZ81" i="10"/>
  <c r="CB81" i="10"/>
  <c r="CC81" i="10"/>
  <c r="CD81" i="10"/>
  <c r="CE81" i="10"/>
  <c r="CF81" i="10"/>
  <c r="CG81" i="10"/>
  <c r="CH81" i="10"/>
  <c r="CI81" i="10"/>
  <c r="CJ81" i="10"/>
  <c r="CK81" i="10"/>
  <c r="CL81" i="10"/>
  <c r="CM81" i="10"/>
  <c r="CQ81" i="10"/>
  <c r="C82" i="10"/>
  <c r="D82" i="10"/>
  <c r="E82" i="10"/>
  <c r="F82" i="10"/>
  <c r="G82" i="10"/>
  <c r="H82" i="10"/>
  <c r="I82" i="10"/>
  <c r="J82" i="10"/>
  <c r="O82" i="10"/>
  <c r="Q82" i="10"/>
  <c r="R82" i="10"/>
  <c r="S82" i="10"/>
  <c r="T82" i="10"/>
  <c r="U82" i="10"/>
  <c r="V82" i="10"/>
  <c r="W82" i="10"/>
  <c r="Y82" i="10"/>
  <c r="AB82" i="10"/>
  <c r="AC82" i="10"/>
  <c r="AF82" i="10"/>
  <c r="AJ82" i="10"/>
  <c r="AK82" i="10"/>
  <c r="AL82" i="10"/>
  <c r="AM82" i="10"/>
  <c r="BM82" i="10"/>
  <c r="BR82" i="10"/>
  <c r="BS82" i="10"/>
  <c r="BT82" i="10"/>
  <c r="BU82" i="10"/>
  <c r="BV82" i="10"/>
  <c r="BW82" i="10"/>
  <c r="BX82" i="10"/>
  <c r="BY82" i="10"/>
  <c r="BZ82" i="10"/>
  <c r="CB82" i="10"/>
  <c r="CC82" i="10"/>
  <c r="CD82" i="10"/>
  <c r="CE82" i="10"/>
  <c r="CF82" i="10"/>
  <c r="CG82" i="10"/>
  <c r="CH82" i="10"/>
  <c r="CI82" i="10"/>
  <c r="CJ82" i="10"/>
  <c r="CK82" i="10"/>
  <c r="CL82" i="10"/>
  <c r="CM82" i="10"/>
  <c r="CQ82" i="10"/>
  <c r="C83" i="10"/>
  <c r="D83" i="10"/>
  <c r="E83" i="10"/>
  <c r="F83" i="10"/>
  <c r="G83" i="10"/>
  <c r="H83" i="10"/>
  <c r="I83" i="10"/>
  <c r="J83" i="10"/>
  <c r="O83" i="10"/>
  <c r="Q83" i="10"/>
  <c r="R83" i="10"/>
  <c r="S83" i="10"/>
  <c r="T83" i="10"/>
  <c r="U83" i="10"/>
  <c r="V83" i="10"/>
  <c r="W83" i="10"/>
  <c r="Y83" i="10"/>
  <c r="AB83" i="10"/>
  <c r="AC83" i="10"/>
  <c r="AF83" i="10"/>
  <c r="AJ83" i="10"/>
  <c r="AK83" i="10"/>
  <c r="AL83" i="10"/>
  <c r="AM83" i="10"/>
  <c r="BM83" i="10"/>
  <c r="BR83" i="10"/>
  <c r="BS83" i="10"/>
  <c r="BT83" i="10"/>
  <c r="BU83" i="10"/>
  <c r="BV83" i="10"/>
  <c r="BW83" i="10"/>
  <c r="BX83" i="10"/>
  <c r="BY83" i="10"/>
  <c r="BZ83" i="10"/>
  <c r="CB83" i="10"/>
  <c r="CC83" i="10"/>
  <c r="CD83" i="10"/>
  <c r="CE83" i="10"/>
  <c r="CF83" i="10"/>
  <c r="CG83" i="10"/>
  <c r="CH83" i="10"/>
  <c r="CI83" i="10"/>
  <c r="CJ83" i="10"/>
  <c r="CK83" i="10"/>
  <c r="CL83" i="10"/>
  <c r="CM83" i="10"/>
  <c r="CQ83" i="10"/>
  <c r="C84" i="10"/>
  <c r="D84" i="10"/>
  <c r="E84" i="10"/>
  <c r="F84" i="10"/>
  <c r="G84" i="10"/>
  <c r="H84" i="10"/>
  <c r="I84" i="10"/>
  <c r="J84" i="10"/>
  <c r="O84" i="10"/>
  <c r="Q84" i="10"/>
  <c r="R84" i="10"/>
  <c r="S84" i="10"/>
  <c r="T84" i="10"/>
  <c r="U84" i="10"/>
  <c r="V84" i="10"/>
  <c r="W84" i="10"/>
  <c r="Y84" i="10"/>
  <c r="AB84" i="10"/>
  <c r="AC84" i="10"/>
  <c r="AF84" i="10"/>
  <c r="AJ84" i="10"/>
  <c r="AK84" i="10"/>
  <c r="AL84" i="10"/>
  <c r="AM84" i="10"/>
  <c r="BM84" i="10"/>
  <c r="BR84" i="10"/>
  <c r="BS84" i="10"/>
  <c r="BT84" i="10"/>
  <c r="BU84" i="10"/>
  <c r="BV84" i="10"/>
  <c r="BW84" i="10"/>
  <c r="BX84" i="10"/>
  <c r="BY84" i="10"/>
  <c r="BZ84" i="10"/>
  <c r="CB84" i="10"/>
  <c r="CC84" i="10"/>
  <c r="CD84" i="10"/>
  <c r="CE84" i="10"/>
  <c r="CF84" i="10"/>
  <c r="CG84" i="10"/>
  <c r="CH84" i="10"/>
  <c r="CI84" i="10"/>
  <c r="CJ84" i="10"/>
  <c r="CK84" i="10"/>
  <c r="CL84" i="10"/>
  <c r="CM84" i="10"/>
  <c r="CQ84" i="10"/>
  <c r="C85" i="10"/>
  <c r="D85" i="10"/>
  <c r="E85" i="10"/>
  <c r="F85" i="10"/>
  <c r="G85" i="10"/>
  <c r="H85" i="10"/>
  <c r="I85" i="10"/>
  <c r="J85" i="10"/>
  <c r="O85" i="10"/>
  <c r="Q85" i="10"/>
  <c r="R85" i="10"/>
  <c r="S85" i="10"/>
  <c r="T85" i="10"/>
  <c r="U85" i="10"/>
  <c r="V85" i="10"/>
  <c r="W85" i="10"/>
  <c r="Y85" i="10"/>
  <c r="AB85" i="10"/>
  <c r="AC85" i="10"/>
  <c r="AF85" i="10"/>
  <c r="AJ85" i="10"/>
  <c r="AK85" i="10"/>
  <c r="AL85" i="10"/>
  <c r="AM85" i="10"/>
  <c r="BM85" i="10"/>
  <c r="BR85" i="10"/>
  <c r="BS85" i="10"/>
  <c r="BT85" i="10"/>
  <c r="BU85" i="10"/>
  <c r="BV85" i="10"/>
  <c r="BW85" i="10"/>
  <c r="BX85" i="10"/>
  <c r="BY85" i="10"/>
  <c r="BZ85" i="10"/>
  <c r="CB85" i="10"/>
  <c r="CC85" i="10"/>
  <c r="CD85" i="10"/>
  <c r="CE85" i="10"/>
  <c r="CF85" i="10"/>
  <c r="CG85" i="10"/>
  <c r="CH85" i="10"/>
  <c r="CI85" i="10"/>
  <c r="CJ85" i="10"/>
  <c r="CK85" i="10"/>
  <c r="CL85" i="10"/>
  <c r="CM85" i="10"/>
  <c r="CQ85" i="10"/>
  <c r="C86" i="10"/>
  <c r="D86" i="10"/>
  <c r="E86" i="10"/>
  <c r="F86" i="10"/>
  <c r="G86" i="10"/>
  <c r="H86" i="10"/>
  <c r="I86" i="10"/>
  <c r="J86" i="10"/>
  <c r="O86" i="10"/>
  <c r="Q86" i="10"/>
  <c r="R86" i="10"/>
  <c r="S86" i="10"/>
  <c r="T86" i="10"/>
  <c r="U86" i="10"/>
  <c r="V86" i="10"/>
  <c r="W86" i="10"/>
  <c r="Y86" i="10"/>
  <c r="AB86" i="10"/>
  <c r="AC86" i="10"/>
  <c r="AF86" i="10"/>
  <c r="AJ86" i="10"/>
  <c r="AK86" i="10"/>
  <c r="AL86" i="10"/>
  <c r="AM86" i="10"/>
  <c r="BM86" i="10"/>
  <c r="BR86" i="10"/>
  <c r="BS86" i="10"/>
  <c r="BT86" i="10"/>
  <c r="BU86" i="10"/>
  <c r="BV86" i="10"/>
  <c r="BW86" i="10"/>
  <c r="BX86" i="10"/>
  <c r="BY86" i="10"/>
  <c r="BZ86" i="10"/>
  <c r="CB86" i="10"/>
  <c r="CC86" i="10"/>
  <c r="CD86" i="10"/>
  <c r="CE86" i="10"/>
  <c r="CF86" i="10"/>
  <c r="CG86" i="10"/>
  <c r="CH86" i="10"/>
  <c r="CI86" i="10"/>
  <c r="CJ86" i="10"/>
  <c r="CK86" i="10"/>
  <c r="CL86" i="10"/>
  <c r="CM86" i="10"/>
  <c r="CQ86" i="10"/>
  <c r="C87" i="10"/>
  <c r="D87" i="10"/>
  <c r="E87" i="10"/>
  <c r="F87" i="10"/>
  <c r="G87" i="10"/>
  <c r="H87" i="10"/>
  <c r="I87" i="10"/>
  <c r="J87" i="10"/>
  <c r="O87" i="10"/>
  <c r="Q87" i="10"/>
  <c r="R87" i="10"/>
  <c r="S87" i="10"/>
  <c r="T87" i="10"/>
  <c r="U87" i="10"/>
  <c r="V87" i="10"/>
  <c r="W87" i="10"/>
  <c r="Y87" i="10"/>
  <c r="AB87" i="10"/>
  <c r="AC87" i="10"/>
  <c r="AF87" i="10"/>
  <c r="AJ87" i="10"/>
  <c r="AK87" i="10"/>
  <c r="AL87" i="10"/>
  <c r="AM87" i="10"/>
  <c r="BM87" i="10"/>
  <c r="BR87" i="10"/>
  <c r="BS87" i="10"/>
  <c r="BT87" i="10"/>
  <c r="BU87" i="10"/>
  <c r="BV87" i="10"/>
  <c r="BW87" i="10"/>
  <c r="BX87" i="10"/>
  <c r="BY87" i="10"/>
  <c r="BZ87" i="10"/>
  <c r="CB87" i="10"/>
  <c r="CC87" i="10"/>
  <c r="CD87" i="10"/>
  <c r="CE87" i="10"/>
  <c r="CF87" i="10"/>
  <c r="CG87" i="10"/>
  <c r="CH87" i="10"/>
  <c r="CI87" i="10"/>
  <c r="CJ87" i="10"/>
  <c r="CK87" i="10"/>
  <c r="CL87" i="10"/>
  <c r="CM87" i="10"/>
  <c r="CQ87" i="10"/>
  <c r="C88" i="10"/>
  <c r="D88" i="10"/>
  <c r="E88" i="10"/>
  <c r="F88" i="10"/>
  <c r="G88" i="10"/>
  <c r="H88" i="10"/>
  <c r="I88" i="10"/>
  <c r="J88" i="10"/>
  <c r="O88" i="10"/>
  <c r="Q88" i="10"/>
  <c r="R88" i="10"/>
  <c r="S88" i="10"/>
  <c r="T88" i="10"/>
  <c r="U88" i="10"/>
  <c r="V88" i="10"/>
  <c r="W88" i="10"/>
  <c r="Y88" i="10"/>
  <c r="AB88" i="10"/>
  <c r="AC88" i="10"/>
  <c r="AF88" i="10"/>
  <c r="AJ88" i="10"/>
  <c r="AK88" i="10"/>
  <c r="AL88" i="10"/>
  <c r="AM88" i="10"/>
  <c r="BM88" i="10"/>
  <c r="BR88" i="10"/>
  <c r="BS88" i="10"/>
  <c r="BT88" i="10"/>
  <c r="BU88" i="10"/>
  <c r="BV88" i="10"/>
  <c r="BW88" i="10"/>
  <c r="BX88" i="10"/>
  <c r="BY88" i="10"/>
  <c r="BZ88" i="10"/>
  <c r="CB88" i="10"/>
  <c r="CC88" i="10"/>
  <c r="CD88" i="10"/>
  <c r="CE88" i="10"/>
  <c r="CF88" i="10"/>
  <c r="CG88" i="10"/>
  <c r="CH88" i="10"/>
  <c r="CI88" i="10"/>
  <c r="CJ88" i="10"/>
  <c r="CK88" i="10"/>
  <c r="CL88" i="10"/>
  <c r="CM88" i="10"/>
  <c r="CQ88" i="10"/>
  <c r="C61" i="10"/>
  <c r="D61" i="10"/>
  <c r="E61" i="10"/>
  <c r="F61" i="10"/>
  <c r="G61" i="10"/>
  <c r="H61" i="10"/>
  <c r="I61" i="10"/>
  <c r="J61" i="10"/>
  <c r="O61" i="10"/>
  <c r="Q61" i="10"/>
  <c r="R61" i="10"/>
  <c r="S61" i="10"/>
  <c r="T61" i="10"/>
  <c r="U61" i="10"/>
  <c r="V61" i="10"/>
  <c r="W61" i="10"/>
  <c r="Y61" i="10"/>
  <c r="AB61" i="10"/>
  <c r="AC61" i="10"/>
  <c r="AF61" i="10"/>
  <c r="AJ61" i="10"/>
  <c r="AK61" i="10"/>
  <c r="AL61" i="10"/>
  <c r="AM61" i="10"/>
  <c r="BM61" i="10"/>
  <c r="BR61" i="10"/>
  <c r="BS61" i="10"/>
  <c r="BT61" i="10"/>
  <c r="BU61" i="10"/>
  <c r="BV61" i="10"/>
  <c r="BW61" i="10"/>
  <c r="BX61" i="10"/>
  <c r="BY61" i="10"/>
  <c r="BZ61" i="10"/>
  <c r="CB61" i="10"/>
  <c r="CC61" i="10"/>
  <c r="CD61" i="10"/>
  <c r="CE61" i="10"/>
  <c r="CF61" i="10"/>
  <c r="CG61" i="10"/>
  <c r="CH61" i="10"/>
  <c r="CI61" i="10"/>
  <c r="CJ61" i="10"/>
  <c r="CK61" i="10"/>
  <c r="CL61" i="10"/>
  <c r="CM61" i="10"/>
  <c r="CQ61" i="10"/>
  <c r="C34" i="10"/>
  <c r="D34" i="10"/>
  <c r="E34" i="10"/>
  <c r="F34" i="10"/>
  <c r="G34" i="10"/>
  <c r="H34" i="10"/>
  <c r="I34" i="10"/>
  <c r="J34" i="10"/>
  <c r="O34" i="10"/>
  <c r="Q34" i="10"/>
  <c r="R34" i="10"/>
  <c r="S34" i="10"/>
  <c r="T34" i="10"/>
  <c r="U34" i="10"/>
  <c r="V34" i="10"/>
  <c r="W34" i="10"/>
  <c r="Y34" i="10"/>
  <c r="AB34" i="10"/>
  <c r="AC34" i="10"/>
  <c r="AF34" i="10"/>
  <c r="AJ34" i="10"/>
  <c r="AK34" i="10"/>
  <c r="AL34" i="10"/>
  <c r="AM34" i="10"/>
  <c r="BM34" i="10"/>
  <c r="BR34" i="10"/>
  <c r="BS34" i="10"/>
  <c r="BT34" i="10"/>
  <c r="BU34" i="10"/>
  <c r="BV34" i="10"/>
  <c r="BW34" i="10"/>
  <c r="BX34" i="10"/>
  <c r="BY34" i="10"/>
  <c r="BZ34" i="10"/>
  <c r="CB34" i="10"/>
  <c r="CC34" i="10"/>
  <c r="CD34" i="10"/>
  <c r="CE34" i="10"/>
  <c r="CF34" i="10"/>
  <c r="CG34" i="10"/>
  <c r="CH34" i="10"/>
  <c r="CI34" i="10"/>
  <c r="CJ34" i="10"/>
  <c r="CK34" i="10"/>
  <c r="CL34" i="10"/>
  <c r="CM34" i="10"/>
  <c r="CQ34" i="10"/>
  <c r="C35" i="10"/>
  <c r="D35" i="10"/>
  <c r="E35" i="10"/>
  <c r="F35" i="10"/>
  <c r="G35" i="10"/>
  <c r="H35" i="10"/>
  <c r="I35" i="10"/>
  <c r="J35" i="10"/>
  <c r="O35" i="10"/>
  <c r="Q35" i="10"/>
  <c r="R35" i="10"/>
  <c r="S35" i="10"/>
  <c r="T35" i="10"/>
  <c r="U35" i="10"/>
  <c r="V35" i="10"/>
  <c r="W35" i="10"/>
  <c r="Y35" i="10"/>
  <c r="AB35" i="10"/>
  <c r="AC35" i="10"/>
  <c r="AF35" i="10"/>
  <c r="AJ35" i="10"/>
  <c r="AK35" i="10"/>
  <c r="AL35" i="10"/>
  <c r="AM35" i="10"/>
  <c r="BM35" i="10"/>
  <c r="BR35" i="10"/>
  <c r="BS35" i="10"/>
  <c r="BT35" i="10"/>
  <c r="BU35" i="10"/>
  <c r="BV35" i="10"/>
  <c r="BW35" i="10"/>
  <c r="BX35" i="10"/>
  <c r="BY35" i="10"/>
  <c r="BZ35" i="10"/>
  <c r="CB35" i="10"/>
  <c r="CC35" i="10"/>
  <c r="CD35" i="10"/>
  <c r="CE35" i="10"/>
  <c r="CF35" i="10"/>
  <c r="CG35" i="10"/>
  <c r="CH35" i="10"/>
  <c r="CI35" i="10"/>
  <c r="CJ35" i="10"/>
  <c r="CK35" i="10"/>
  <c r="CL35" i="10"/>
  <c r="CM35" i="10"/>
  <c r="CQ35" i="10"/>
  <c r="C36" i="10"/>
  <c r="D36" i="10"/>
  <c r="E36" i="10"/>
  <c r="F36" i="10"/>
  <c r="G36" i="10"/>
  <c r="H36" i="10"/>
  <c r="I36" i="10"/>
  <c r="J36" i="10"/>
  <c r="O36" i="10"/>
  <c r="Q36" i="10"/>
  <c r="R36" i="10"/>
  <c r="S36" i="10"/>
  <c r="T36" i="10"/>
  <c r="U36" i="10"/>
  <c r="V36" i="10"/>
  <c r="W36" i="10"/>
  <c r="Y36" i="10"/>
  <c r="AB36" i="10"/>
  <c r="AC36" i="10"/>
  <c r="AF36" i="10"/>
  <c r="AJ36" i="10"/>
  <c r="AK36" i="10"/>
  <c r="AL36" i="10"/>
  <c r="AM36" i="10"/>
  <c r="BM36" i="10"/>
  <c r="BR36" i="10"/>
  <c r="BS36" i="10"/>
  <c r="BT36" i="10"/>
  <c r="BU36" i="10"/>
  <c r="BV36" i="10"/>
  <c r="BW36" i="10"/>
  <c r="BX36" i="10"/>
  <c r="BY36" i="10"/>
  <c r="BZ36" i="10"/>
  <c r="CB36" i="10"/>
  <c r="CC36" i="10"/>
  <c r="CD36" i="10"/>
  <c r="CE36" i="10"/>
  <c r="CF36" i="10"/>
  <c r="CG36" i="10"/>
  <c r="CH36" i="10"/>
  <c r="CI36" i="10"/>
  <c r="CJ36" i="10"/>
  <c r="CK36" i="10"/>
  <c r="CL36" i="10"/>
  <c r="CM36" i="10"/>
  <c r="CQ36" i="10"/>
  <c r="C37" i="10"/>
  <c r="D37" i="10"/>
  <c r="E37" i="10"/>
  <c r="F37" i="10"/>
  <c r="G37" i="10"/>
  <c r="H37" i="10"/>
  <c r="I37" i="10"/>
  <c r="J37" i="10"/>
  <c r="O37" i="10"/>
  <c r="Q37" i="10"/>
  <c r="R37" i="10"/>
  <c r="S37" i="10"/>
  <c r="T37" i="10"/>
  <c r="U37" i="10"/>
  <c r="V37" i="10"/>
  <c r="W37" i="10"/>
  <c r="Y37" i="10"/>
  <c r="AB37" i="10"/>
  <c r="AC37" i="10"/>
  <c r="AF37" i="10"/>
  <c r="AJ37" i="10"/>
  <c r="AK37" i="10"/>
  <c r="AL37" i="10"/>
  <c r="AM37" i="10"/>
  <c r="BM37" i="10"/>
  <c r="BR37" i="10"/>
  <c r="BS37" i="10"/>
  <c r="BT37" i="10"/>
  <c r="BU37" i="10"/>
  <c r="BV37" i="10"/>
  <c r="BW37" i="10"/>
  <c r="BX37" i="10"/>
  <c r="BY37" i="10"/>
  <c r="BZ37" i="10"/>
  <c r="CB37" i="10"/>
  <c r="CC37" i="10"/>
  <c r="CD37" i="10"/>
  <c r="CE37" i="10"/>
  <c r="CF37" i="10"/>
  <c r="CG37" i="10"/>
  <c r="CH37" i="10"/>
  <c r="CI37" i="10"/>
  <c r="CJ37" i="10"/>
  <c r="CK37" i="10"/>
  <c r="CL37" i="10"/>
  <c r="CM37" i="10"/>
  <c r="CQ37" i="10"/>
  <c r="C38" i="10"/>
  <c r="D38" i="10"/>
  <c r="E38" i="10"/>
  <c r="F38" i="10"/>
  <c r="G38" i="10"/>
  <c r="H38" i="10"/>
  <c r="I38" i="10"/>
  <c r="J38" i="10"/>
  <c r="O38" i="10"/>
  <c r="Q38" i="10"/>
  <c r="R38" i="10"/>
  <c r="S38" i="10"/>
  <c r="T38" i="10"/>
  <c r="U38" i="10"/>
  <c r="V38" i="10"/>
  <c r="W38" i="10"/>
  <c r="Y38" i="10"/>
  <c r="AB38" i="10"/>
  <c r="AC38" i="10"/>
  <c r="AF38" i="10"/>
  <c r="AJ38" i="10"/>
  <c r="AK38" i="10"/>
  <c r="AL38" i="10"/>
  <c r="AM38" i="10"/>
  <c r="BM38" i="10"/>
  <c r="BR38" i="10"/>
  <c r="BS38" i="10"/>
  <c r="BT38" i="10"/>
  <c r="BU38" i="10"/>
  <c r="BV38" i="10"/>
  <c r="BW38" i="10"/>
  <c r="BX38" i="10"/>
  <c r="BY38" i="10"/>
  <c r="BZ38" i="10"/>
  <c r="CB38" i="10"/>
  <c r="CC38" i="10"/>
  <c r="CD38" i="10"/>
  <c r="CE38" i="10"/>
  <c r="CF38" i="10"/>
  <c r="CG38" i="10"/>
  <c r="CH38" i="10"/>
  <c r="CI38" i="10"/>
  <c r="CJ38" i="10"/>
  <c r="CK38" i="10"/>
  <c r="CL38" i="10"/>
  <c r="CM38" i="10"/>
  <c r="CQ38" i="10"/>
  <c r="C39" i="10"/>
  <c r="D39" i="10"/>
  <c r="E39" i="10"/>
  <c r="F39" i="10"/>
  <c r="G39" i="10"/>
  <c r="H39" i="10"/>
  <c r="I39" i="10"/>
  <c r="J39" i="10"/>
  <c r="O39" i="10"/>
  <c r="Q39" i="10"/>
  <c r="R39" i="10"/>
  <c r="S39" i="10"/>
  <c r="T39" i="10"/>
  <c r="U39" i="10"/>
  <c r="V39" i="10"/>
  <c r="W39" i="10"/>
  <c r="Y39" i="10"/>
  <c r="AB39" i="10"/>
  <c r="AC39" i="10"/>
  <c r="AF39" i="10"/>
  <c r="AJ39" i="10"/>
  <c r="AK39" i="10"/>
  <c r="AL39" i="10"/>
  <c r="AM39" i="10"/>
  <c r="BM39" i="10"/>
  <c r="BR39" i="10"/>
  <c r="BS39" i="10"/>
  <c r="BT39" i="10"/>
  <c r="BU39" i="10"/>
  <c r="BV39" i="10"/>
  <c r="BW39" i="10"/>
  <c r="BX39" i="10"/>
  <c r="BY39" i="10"/>
  <c r="BZ39" i="10"/>
  <c r="CB39" i="10"/>
  <c r="CC39" i="10"/>
  <c r="CD39" i="10"/>
  <c r="CE39" i="10"/>
  <c r="CF39" i="10"/>
  <c r="CG39" i="10"/>
  <c r="CH39" i="10"/>
  <c r="CI39" i="10"/>
  <c r="CJ39" i="10"/>
  <c r="CK39" i="10"/>
  <c r="CL39" i="10"/>
  <c r="CM39" i="10"/>
  <c r="CQ39" i="10"/>
  <c r="C40" i="10"/>
  <c r="D40" i="10"/>
  <c r="E40" i="10"/>
  <c r="F40" i="10"/>
  <c r="G40" i="10"/>
  <c r="H40" i="10"/>
  <c r="I40" i="10"/>
  <c r="J40" i="10"/>
  <c r="O40" i="10"/>
  <c r="Q40" i="10"/>
  <c r="R40" i="10"/>
  <c r="S40" i="10"/>
  <c r="T40" i="10"/>
  <c r="U40" i="10"/>
  <c r="V40" i="10"/>
  <c r="W40" i="10"/>
  <c r="Y40" i="10"/>
  <c r="AB40" i="10"/>
  <c r="AC40" i="10"/>
  <c r="AF40" i="10"/>
  <c r="AJ40" i="10"/>
  <c r="AK40" i="10"/>
  <c r="AL40" i="10"/>
  <c r="AM40" i="10"/>
  <c r="BM40" i="10"/>
  <c r="BR40" i="10"/>
  <c r="BS40" i="10"/>
  <c r="BT40" i="10"/>
  <c r="BU40" i="10"/>
  <c r="BV40" i="10"/>
  <c r="BW40" i="10"/>
  <c r="BX40" i="10"/>
  <c r="BY40" i="10"/>
  <c r="BZ40" i="10"/>
  <c r="CB40" i="10"/>
  <c r="CC40" i="10"/>
  <c r="CD40" i="10"/>
  <c r="CE40" i="10"/>
  <c r="CF40" i="10"/>
  <c r="CG40" i="10"/>
  <c r="CH40" i="10"/>
  <c r="CI40" i="10"/>
  <c r="CJ40" i="10"/>
  <c r="CK40" i="10"/>
  <c r="CL40" i="10"/>
  <c r="CM40" i="10"/>
  <c r="CQ40" i="10"/>
  <c r="C41" i="10"/>
  <c r="D41" i="10"/>
  <c r="E41" i="10"/>
  <c r="F41" i="10"/>
  <c r="G41" i="10"/>
  <c r="H41" i="10"/>
  <c r="I41" i="10"/>
  <c r="J41" i="10"/>
  <c r="O41" i="10"/>
  <c r="Q41" i="10"/>
  <c r="R41" i="10"/>
  <c r="S41" i="10"/>
  <c r="T41" i="10"/>
  <c r="U41" i="10"/>
  <c r="V41" i="10"/>
  <c r="W41" i="10"/>
  <c r="Y41" i="10"/>
  <c r="AB41" i="10"/>
  <c r="AC41" i="10"/>
  <c r="AF41" i="10"/>
  <c r="AJ41" i="10"/>
  <c r="AK41" i="10"/>
  <c r="AL41" i="10"/>
  <c r="AM41" i="10"/>
  <c r="BM41" i="10"/>
  <c r="BR41" i="10"/>
  <c r="BS41" i="10"/>
  <c r="BT41" i="10"/>
  <c r="BU41" i="10"/>
  <c r="BV41" i="10"/>
  <c r="BW41" i="10"/>
  <c r="BX41" i="10"/>
  <c r="BY41" i="10"/>
  <c r="BZ41" i="10"/>
  <c r="CB41" i="10"/>
  <c r="CC41" i="10"/>
  <c r="CD41" i="10"/>
  <c r="CE41" i="10"/>
  <c r="CF41" i="10"/>
  <c r="CG41" i="10"/>
  <c r="CH41" i="10"/>
  <c r="CI41" i="10"/>
  <c r="CJ41" i="10"/>
  <c r="CK41" i="10"/>
  <c r="CL41" i="10"/>
  <c r="CM41" i="10"/>
  <c r="CQ41" i="10"/>
  <c r="C42" i="10"/>
  <c r="D42" i="10"/>
  <c r="E42" i="10"/>
  <c r="F42" i="10"/>
  <c r="G42" i="10"/>
  <c r="H42" i="10"/>
  <c r="I42" i="10"/>
  <c r="J42" i="10"/>
  <c r="O42" i="10"/>
  <c r="Q42" i="10"/>
  <c r="R42" i="10"/>
  <c r="S42" i="10"/>
  <c r="T42" i="10"/>
  <c r="U42" i="10"/>
  <c r="V42" i="10"/>
  <c r="W42" i="10"/>
  <c r="Y42" i="10"/>
  <c r="AB42" i="10"/>
  <c r="AC42" i="10"/>
  <c r="AF42" i="10"/>
  <c r="AJ42" i="10"/>
  <c r="AK42" i="10"/>
  <c r="AL42" i="10"/>
  <c r="AM42" i="10"/>
  <c r="BM42" i="10"/>
  <c r="BR42" i="10"/>
  <c r="BS42" i="10"/>
  <c r="BT42" i="10"/>
  <c r="BU42" i="10"/>
  <c r="BV42" i="10"/>
  <c r="BW42" i="10"/>
  <c r="BX42" i="10"/>
  <c r="BY42" i="10"/>
  <c r="BZ42" i="10"/>
  <c r="CB42" i="10"/>
  <c r="CC42" i="10"/>
  <c r="CD42" i="10"/>
  <c r="CE42" i="10"/>
  <c r="CF42" i="10"/>
  <c r="CG42" i="10"/>
  <c r="CH42" i="10"/>
  <c r="CI42" i="10"/>
  <c r="CJ42" i="10"/>
  <c r="CK42" i="10"/>
  <c r="CL42" i="10"/>
  <c r="CM42" i="10"/>
  <c r="CQ42" i="10"/>
  <c r="C43" i="10"/>
  <c r="D43" i="10"/>
  <c r="E43" i="10"/>
  <c r="F43" i="10"/>
  <c r="G43" i="10"/>
  <c r="H43" i="10"/>
  <c r="I43" i="10"/>
  <c r="J43" i="10"/>
  <c r="O43" i="10"/>
  <c r="Q43" i="10"/>
  <c r="R43" i="10"/>
  <c r="S43" i="10"/>
  <c r="T43" i="10"/>
  <c r="U43" i="10"/>
  <c r="V43" i="10"/>
  <c r="W43" i="10"/>
  <c r="Y43" i="10"/>
  <c r="AB43" i="10"/>
  <c r="AC43" i="10"/>
  <c r="AF43" i="10"/>
  <c r="AJ43" i="10"/>
  <c r="AK43" i="10"/>
  <c r="AL43" i="10"/>
  <c r="AM43" i="10"/>
  <c r="BM43" i="10"/>
  <c r="BR43" i="10"/>
  <c r="BS43" i="10"/>
  <c r="BT43" i="10"/>
  <c r="BU43" i="10"/>
  <c r="BV43" i="10"/>
  <c r="BW43" i="10"/>
  <c r="BX43" i="10"/>
  <c r="BY43" i="10"/>
  <c r="BZ43" i="10"/>
  <c r="CB43" i="10"/>
  <c r="CC43" i="10"/>
  <c r="CD43" i="10"/>
  <c r="CE43" i="10"/>
  <c r="CF43" i="10"/>
  <c r="CG43" i="10"/>
  <c r="CH43" i="10"/>
  <c r="CI43" i="10"/>
  <c r="CJ43" i="10"/>
  <c r="CK43" i="10"/>
  <c r="CL43" i="10"/>
  <c r="CM43" i="10"/>
  <c r="CQ43" i="10"/>
  <c r="C44" i="10"/>
  <c r="D44" i="10"/>
  <c r="E44" i="10"/>
  <c r="F44" i="10"/>
  <c r="G44" i="10"/>
  <c r="H44" i="10"/>
  <c r="I44" i="10"/>
  <c r="J44" i="10"/>
  <c r="O44" i="10"/>
  <c r="Q44" i="10"/>
  <c r="R44" i="10"/>
  <c r="S44" i="10"/>
  <c r="T44" i="10"/>
  <c r="U44" i="10"/>
  <c r="V44" i="10"/>
  <c r="W44" i="10"/>
  <c r="Y44" i="10"/>
  <c r="AB44" i="10"/>
  <c r="AC44" i="10"/>
  <c r="AF44" i="10"/>
  <c r="AJ44" i="10"/>
  <c r="AK44" i="10"/>
  <c r="AL44" i="10"/>
  <c r="AM44" i="10"/>
  <c r="BM44" i="10"/>
  <c r="BR44" i="10"/>
  <c r="BS44" i="10"/>
  <c r="BT44" i="10"/>
  <c r="BU44" i="10"/>
  <c r="BV44" i="10"/>
  <c r="BW44" i="10"/>
  <c r="BX44" i="10"/>
  <c r="BY44" i="10"/>
  <c r="BZ44" i="10"/>
  <c r="CB44" i="10"/>
  <c r="CC44" i="10"/>
  <c r="CD44" i="10"/>
  <c r="CE44" i="10"/>
  <c r="CF44" i="10"/>
  <c r="CG44" i="10"/>
  <c r="CH44" i="10"/>
  <c r="CI44" i="10"/>
  <c r="CJ44" i="10"/>
  <c r="CK44" i="10"/>
  <c r="CL44" i="10"/>
  <c r="CM44" i="10"/>
  <c r="CQ44" i="10"/>
  <c r="C45" i="10"/>
  <c r="D45" i="10"/>
  <c r="E45" i="10"/>
  <c r="F45" i="10"/>
  <c r="G45" i="10"/>
  <c r="H45" i="10"/>
  <c r="I45" i="10"/>
  <c r="J45" i="10"/>
  <c r="O45" i="10"/>
  <c r="Q45" i="10"/>
  <c r="R45" i="10"/>
  <c r="S45" i="10"/>
  <c r="T45" i="10"/>
  <c r="U45" i="10"/>
  <c r="V45" i="10"/>
  <c r="W45" i="10"/>
  <c r="Y45" i="10"/>
  <c r="AB45" i="10"/>
  <c r="AC45" i="10"/>
  <c r="AF45" i="10"/>
  <c r="AJ45" i="10"/>
  <c r="AK45" i="10"/>
  <c r="AL45" i="10"/>
  <c r="AM45" i="10"/>
  <c r="BM45" i="10"/>
  <c r="BR45" i="10"/>
  <c r="BS45" i="10"/>
  <c r="BT45" i="10"/>
  <c r="BU45" i="10"/>
  <c r="BV45" i="10"/>
  <c r="BW45" i="10"/>
  <c r="BX45" i="10"/>
  <c r="BY45" i="10"/>
  <c r="BZ45" i="10"/>
  <c r="CB45" i="10"/>
  <c r="CC45" i="10"/>
  <c r="CD45" i="10"/>
  <c r="CE45" i="10"/>
  <c r="CF45" i="10"/>
  <c r="CG45" i="10"/>
  <c r="CH45" i="10"/>
  <c r="CI45" i="10"/>
  <c r="CJ45" i="10"/>
  <c r="CK45" i="10"/>
  <c r="CL45" i="10"/>
  <c r="CM45" i="10"/>
  <c r="CQ45" i="10"/>
  <c r="C46" i="10"/>
  <c r="D46" i="10"/>
  <c r="E46" i="10"/>
  <c r="F46" i="10"/>
  <c r="G46" i="10"/>
  <c r="H46" i="10"/>
  <c r="I46" i="10"/>
  <c r="J46" i="10"/>
  <c r="O46" i="10"/>
  <c r="Q46" i="10"/>
  <c r="R46" i="10"/>
  <c r="S46" i="10"/>
  <c r="T46" i="10"/>
  <c r="U46" i="10"/>
  <c r="V46" i="10"/>
  <c r="W46" i="10"/>
  <c r="Y46" i="10"/>
  <c r="AB46" i="10"/>
  <c r="AC46" i="10"/>
  <c r="AF46" i="10"/>
  <c r="AJ46" i="10"/>
  <c r="AK46" i="10"/>
  <c r="AL46" i="10"/>
  <c r="AM46" i="10"/>
  <c r="BM46" i="10"/>
  <c r="BR46" i="10"/>
  <c r="BS46" i="10"/>
  <c r="BT46" i="10"/>
  <c r="BU46" i="10"/>
  <c r="BV46" i="10"/>
  <c r="BW46" i="10"/>
  <c r="BX46" i="10"/>
  <c r="BY46" i="10"/>
  <c r="BZ46" i="10"/>
  <c r="CB46" i="10"/>
  <c r="CC46" i="10"/>
  <c r="CD46" i="10"/>
  <c r="CE46" i="10"/>
  <c r="CF46" i="10"/>
  <c r="CG46" i="10"/>
  <c r="CH46" i="10"/>
  <c r="CI46" i="10"/>
  <c r="CJ46" i="10"/>
  <c r="CK46" i="10"/>
  <c r="CL46" i="10"/>
  <c r="CM46" i="10"/>
  <c r="CQ46" i="10"/>
  <c r="C47" i="10"/>
  <c r="D47" i="10"/>
  <c r="E47" i="10"/>
  <c r="F47" i="10"/>
  <c r="G47" i="10"/>
  <c r="H47" i="10"/>
  <c r="I47" i="10"/>
  <c r="J47" i="10"/>
  <c r="O47" i="10"/>
  <c r="Q47" i="10"/>
  <c r="R47" i="10"/>
  <c r="S47" i="10"/>
  <c r="T47" i="10"/>
  <c r="U47" i="10"/>
  <c r="V47" i="10"/>
  <c r="W47" i="10"/>
  <c r="Y47" i="10"/>
  <c r="AB47" i="10"/>
  <c r="AC47" i="10"/>
  <c r="AF47" i="10"/>
  <c r="AJ47" i="10"/>
  <c r="AK47" i="10"/>
  <c r="AL47" i="10"/>
  <c r="AM47" i="10"/>
  <c r="BM47" i="10"/>
  <c r="BR47" i="10"/>
  <c r="BS47" i="10"/>
  <c r="BT47" i="10"/>
  <c r="BU47" i="10"/>
  <c r="BV47" i="10"/>
  <c r="BW47" i="10"/>
  <c r="BX47" i="10"/>
  <c r="BY47" i="10"/>
  <c r="BZ47" i="10"/>
  <c r="CB47" i="10"/>
  <c r="CC47" i="10"/>
  <c r="CD47" i="10"/>
  <c r="CE47" i="10"/>
  <c r="CF47" i="10"/>
  <c r="CG47" i="10"/>
  <c r="CH47" i="10"/>
  <c r="CI47" i="10"/>
  <c r="CJ47" i="10"/>
  <c r="CK47" i="10"/>
  <c r="CL47" i="10"/>
  <c r="CM47" i="10"/>
  <c r="CQ47" i="10"/>
  <c r="C48" i="10"/>
  <c r="D48" i="10"/>
  <c r="E48" i="10"/>
  <c r="F48" i="10"/>
  <c r="G48" i="10"/>
  <c r="H48" i="10"/>
  <c r="I48" i="10"/>
  <c r="J48" i="10"/>
  <c r="O48" i="10"/>
  <c r="Q48" i="10"/>
  <c r="R48" i="10"/>
  <c r="S48" i="10"/>
  <c r="T48" i="10"/>
  <c r="U48" i="10"/>
  <c r="V48" i="10"/>
  <c r="W48" i="10"/>
  <c r="Y48" i="10"/>
  <c r="AB48" i="10"/>
  <c r="AC48" i="10"/>
  <c r="AF48" i="10"/>
  <c r="AJ48" i="10"/>
  <c r="AK48" i="10"/>
  <c r="AL48" i="10"/>
  <c r="AM48" i="10"/>
  <c r="BM48" i="10"/>
  <c r="BR48" i="10"/>
  <c r="BS48" i="10"/>
  <c r="BT48" i="10"/>
  <c r="BU48" i="10"/>
  <c r="BV48" i="10"/>
  <c r="BW48" i="10"/>
  <c r="BX48" i="10"/>
  <c r="BY48" i="10"/>
  <c r="BZ48" i="10"/>
  <c r="CB48" i="10"/>
  <c r="CC48" i="10"/>
  <c r="CD48" i="10"/>
  <c r="CE48" i="10"/>
  <c r="CF48" i="10"/>
  <c r="CG48" i="10"/>
  <c r="CH48" i="10"/>
  <c r="CI48" i="10"/>
  <c r="CJ48" i="10"/>
  <c r="CK48" i="10"/>
  <c r="CL48" i="10"/>
  <c r="CM48" i="10"/>
  <c r="CQ48" i="10"/>
  <c r="C49" i="10"/>
  <c r="D49" i="10"/>
  <c r="E49" i="10"/>
  <c r="F49" i="10"/>
  <c r="G49" i="10"/>
  <c r="H49" i="10"/>
  <c r="I49" i="10"/>
  <c r="J49" i="10"/>
  <c r="O49" i="10"/>
  <c r="Q49" i="10"/>
  <c r="R49" i="10"/>
  <c r="S49" i="10"/>
  <c r="T49" i="10"/>
  <c r="U49" i="10"/>
  <c r="V49" i="10"/>
  <c r="W49" i="10"/>
  <c r="Y49" i="10"/>
  <c r="AB49" i="10"/>
  <c r="AC49" i="10"/>
  <c r="AF49" i="10"/>
  <c r="AJ49" i="10"/>
  <c r="AK49" i="10"/>
  <c r="AL49" i="10"/>
  <c r="AM49" i="10"/>
  <c r="BM49" i="10"/>
  <c r="BR49" i="10"/>
  <c r="BS49" i="10"/>
  <c r="BT49" i="10"/>
  <c r="BU49" i="10"/>
  <c r="BV49" i="10"/>
  <c r="BW49" i="10"/>
  <c r="BX49" i="10"/>
  <c r="BY49" i="10"/>
  <c r="BZ49" i="10"/>
  <c r="CB49" i="10"/>
  <c r="CC49" i="10"/>
  <c r="CD49" i="10"/>
  <c r="CE49" i="10"/>
  <c r="CF49" i="10"/>
  <c r="CG49" i="10"/>
  <c r="CH49" i="10"/>
  <c r="CI49" i="10"/>
  <c r="CJ49" i="10"/>
  <c r="CK49" i="10"/>
  <c r="CL49" i="10"/>
  <c r="CM49" i="10"/>
  <c r="CQ49" i="10"/>
  <c r="C50" i="10"/>
  <c r="D50" i="10"/>
  <c r="E50" i="10"/>
  <c r="F50" i="10"/>
  <c r="G50" i="10"/>
  <c r="H50" i="10"/>
  <c r="I50" i="10"/>
  <c r="J50" i="10"/>
  <c r="O50" i="10"/>
  <c r="Q50" i="10"/>
  <c r="R50" i="10"/>
  <c r="S50" i="10"/>
  <c r="T50" i="10"/>
  <c r="U50" i="10"/>
  <c r="V50" i="10"/>
  <c r="W50" i="10"/>
  <c r="Y50" i="10"/>
  <c r="AB50" i="10"/>
  <c r="AC50" i="10"/>
  <c r="AF50" i="10"/>
  <c r="AJ50" i="10"/>
  <c r="AK50" i="10"/>
  <c r="AL50" i="10"/>
  <c r="AM50" i="10"/>
  <c r="BM50" i="10"/>
  <c r="BR50" i="10"/>
  <c r="BS50" i="10"/>
  <c r="BT50" i="10"/>
  <c r="BU50" i="10"/>
  <c r="BV50" i="10"/>
  <c r="BW50" i="10"/>
  <c r="BX50" i="10"/>
  <c r="BY50" i="10"/>
  <c r="BZ50" i="10"/>
  <c r="CB50" i="10"/>
  <c r="CC50" i="10"/>
  <c r="CD50" i="10"/>
  <c r="CE50" i="10"/>
  <c r="CF50" i="10"/>
  <c r="CG50" i="10"/>
  <c r="CH50" i="10"/>
  <c r="CI50" i="10"/>
  <c r="CJ50" i="10"/>
  <c r="CK50" i="10"/>
  <c r="CL50" i="10"/>
  <c r="CM50" i="10"/>
  <c r="CQ50" i="10"/>
  <c r="C51" i="10"/>
  <c r="D51" i="10"/>
  <c r="E51" i="10"/>
  <c r="F51" i="10"/>
  <c r="G51" i="10"/>
  <c r="H51" i="10"/>
  <c r="I51" i="10"/>
  <c r="J51" i="10"/>
  <c r="O51" i="10"/>
  <c r="Q51" i="10"/>
  <c r="R51" i="10"/>
  <c r="S51" i="10"/>
  <c r="T51" i="10"/>
  <c r="U51" i="10"/>
  <c r="V51" i="10"/>
  <c r="W51" i="10"/>
  <c r="Y51" i="10"/>
  <c r="AB51" i="10"/>
  <c r="AC51" i="10"/>
  <c r="AF51" i="10"/>
  <c r="AJ51" i="10"/>
  <c r="AK51" i="10"/>
  <c r="AL51" i="10"/>
  <c r="AM51" i="10"/>
  <c r="BM51" i="10"/>
  <c r="BR51" i="10"/>
  <c r="BS51" i="10"/>
  <c r="BT51" i="10"/>
  <c r="BU51" i="10"/>
  <c r="BV51" i="10"/>
  <c r="BW51" i="10"/>
  <c r="BX51" i="10"/>
  <c r="BY51" i="10"/>
  <c r="BZ51" i="10"/>
  <c r="CB51" i="10"/>
  <c r="CC51" i="10"/>
  <c r="CD51" i="10"/>
  <c r="CE51" i="10"/>
  <c r="CF51" i="10"/>
  <c r="CG51" i="10"/>
  <c r="CH51" i="10"/>
  <c r="CI51" i="10"/>
  <c r="CJ51" i="10"/>
  <c r="CK51" i="10"/>
  <c r="CL51" i="10"/>
  <c r="CM51" i="10"/>
  <c r="CQ51" i="10"/>
  <c r="C52" i="10"/>
  <c r="D52" i="10"/>
  <c r="E52" i="10"/>
  <c r="F52" i="10"/>
  <c r="G52" i="10"/>
  <c r="H52" i="10"/>
  <c r="I52" i="10"/>
  <c r="J52" i="10"/>
  <c r="O52" i="10"/>
  <c r="Q52" i="10"/>
  <c r="R52" i="10"/>
  <c r="S52" i="10"/>
  <c r="T52" i="10"/>
  <c r="U52" i="10"/>
  <c r="V52" i="10"/>
  <c r="W52" i="10"/>
  <c r="Y52" i="10"/>
  <c r="AB52" i="10"/>
  <c r="AC52" i="10"/>
  <c r="AF52" i="10"/>
  <c r="AJ52" i="10"/>
  <c r="AK52" i="10"/>
  <c r="AL52" i="10"/>
  <c r="AM52" i="10"/>
  <c r="BM52" i="10"/>
  <c r="BR52" i="10"/>
  <c r="BS52" i="10"/>
  <c r="BT52" i="10"/>
  <c r="BU52" i="10"/>
  <c r="BV52" i="10"/>
  <c r="BW52" i="10"/>
  <c r="BX52" i="10"/>
  <c r="BY52" i="10"/>
  <c r="BZ52" i="10"/>
  <c r="CB52" i="10"/>
  <c r="CC52" i="10"/>
  <c r="CD52" i="10"/>
  <c r="CE52" i="10"/>
  <c r="CF52" i="10"/>
  <c r="CG52" i="10"/>
  <c r="CH52" i="10"/>
  <c r="CI52" i="10"/>
  <c r="CJ52" i="10"/>
  <c r="CK52" i="10"/>
  <c r="CL52" i="10"/>
  <c r="CM52" i="10"/>
  <c r="CQ52" i="10"/>
  <c r="C53" i="10"/>
  <c r="D53" i="10"/>
  <c r="E53" i="10"/>
  <c r="F53" i="10"/>
  <c r="G53" i="10"/>
  <c r="H53" i="10"/>
  <c r="I53" i="10"/>
  <c r="J53" i="10"/>
  <c r="O53" i="10"/>
  <c r="Q53" i="10"/>
  <c r="R53" i="10"/>
  <c r="S53" i="10"/>
  <c r="T53" i="10"/>
  <c r="U53" i="10"/>
  <c r="V53" i="10"/>
  <c r="W53" i="10"/>
  <c r="Y53" i="10"/>
  <c r="AB53" i="10"/>
  <c r="AC53" i="10"/>
  <c r="AF53" i="10"/>
  <c r="AJ53" i="10"/>
  <c r="AK53" i="10"/>
  <c r="AL53" i="10"/>
  <c r="AM53" i="10"/>
  <c r="BM53" i="10"/>
  <c r="BR53" i="10"/>
  <c r="BS53" i="10"/>
  <c r="BT53" i="10"/>
  <c r="BU53" i="10"/>
  <c r="BV53" i="10"/>
  <c r="BW53" i="10"/>
  <c r="BX53" i="10"/>
  <c r="BY53" i="10"/>
  <c r="BZ53" i="10"/>
  <c r="CB53" i="10"/>
  <c r="CC53" i="10"/>
  <c r="CD53" i="10"/>
  <c r="CE53" i="10"/>
  <c r="CF53" i="10"/>
  <c r="CG53" i="10"/>
  <c r="CH53" i="10"/>
  <c r="CI53" i="10"/>
  <c r="CJ53" i="10"/>
  <c r="CK53" i="10"/>
  <c r="CL53" i="10"/>
  <c r="CM53" i="10"/>
  <c r="CQ53" i="10"/>
  <c r="C54" i="10"/>
  <c r="D54" i="10"/>
  <c r="E54" i="10"/>
  <c r="F54" i="10"/>
  <c r="G54" i="10"/>
  <c r="H54" i="10"/>
  <c r="I54" i="10"/>
  <c r="J54" i="10"/>
  <c r="O54" i="10"/>
  <c r="Q54" i="10"/>
  <c r="R54" i="10"/>
  <c r="S54" i="10"/>
  <c r="T54" i="10"/>
  <c r="U54" i="10"/>
  <c r="V54" i="10"/>
  <c r="W54" i="10"/>
  <c r="Y54" i="10"/>
  <c r="AB54" i="10"/>
  <c r="AC54" i="10"/>
  <c r="AF54" i="10"/>
  <c r="AJ54" i="10"/>
  <c r="AK54" i="10"/>
  <c r="AL54" i="10"/>
  <c r="AM54" i="10"/>
  <c r="BM54" i="10"/>
  <c r="BR54" i="10"/>
  <c r="BS54" i="10"/>
  <c r="BT54" i="10"/>
  <c r="BU54" i="10"/>
  <c r="BV54" i="10"/>
  <c r="BW54" i="10"/>
  <c r="BX54" i="10"/>
  <c r="BY54" i="10"/>
  <c r="BZ54" i="10"/>
  <c r="CB54" i="10"/>
  <c r="CC54" i="10"/>
  <c r="CD54" i="10"/>
  <c r="CE54" i="10"/>
  <c r="CF54" i="10"/>
  <c r="CG54" i="10"/>
  <c r="CH54" i="10"/>
  <c r="CI54" i="10"/>
  <c r="CJ54" i="10"/>
  <c r="CK54" i="10"/>
  <c r="CL54" i="10"/>
  <c r="CM54" i="10"/>
  <c r="CQ54" i="10"/>
  <c r="C55" i="10"/>
  <c r="D55" i="10"/>
  <c r="E55" i="10"/>
  <c r="F55" i="10"/>
  <c r="G55" i="10"/>
  <c r="H55" i="10"/>
  <c r="I55" i="10"/>
  <c r="J55" i="10"/>
  <c r="O55" i="10"/>
  <c r="Q55" i="10"/>
  <c r="R55" i="10"/>
  <c r="S55" i="10"/>
  <c r="T55" i="10"/>
  <c r="U55" i="10"/>
  <c r="V55" i="10"/>
  <c r="W55" i="10"/>
  <c r="Y55" i="10"/>
  <c r="AB55" i="10"/>
  <c r="AC55" i="10"/>
  <c r="AF55" i="10"/>
  <c r="AJ55" i="10"/>
  <c r="AK55" i="10"/>
  <c r="AL55" i="10"/>
  <c r="AM55" i="10"/>
  <c r="BM55" i="10"/>
  <c r="BR55" i="10"/>
  <c r="BS55" i="10"/>
  <c r="BT55" i="10"/>
  <c r="BU55" i="10"/>
  <c r="BV55" i="10"/>
  <c r="BW55" i="10"/>
  <c r="BX55" i="10"/>
  <c r="BY55" i="10"/>
  <c r="BZ55" i="10"/>
  <c r="CB55" i="10"/>
  <c r="CC55" i="10"/>
  <c r="CD55" i="10"/>
  <c r="CE55" i="10"/>
  <c r="CF55" i="10"/>
  <c r="CG55" i="10"/>
  <c r="CH55" i="10"/>
  <c r="CI55" i="10"/>
  <c r="CJ55" i="10"/>
  <c r="CK55" i="10"/>
  <c r="CL55" i="10"/>
  <c r="CM55" i="10"/>
  <c r="CQ55" i="10"/>
  <c r="C56" i="10"/>
  <c r="D56" i="10"/>
  <c r="E56" i="10"/>
  <c r="F56" i="10"/>
  <c r="G56" i="10"/>
  <c r="H56" i="10"/>
  <c r="I56" i="10"/>
  <c r="J56" i="10"/>
  <c r="O56" i="10"/>
  <c r="Q56" i="10"/>
  <c r="R56" i="10"/>
  <c r="S56" i="10"/>
  <c r="T56" i="10"/>
  <c r="U56" i="10"/>
  <c r="V56" i="10"/>
  <c r="W56" i="10"/>
  <c r="Y56" i="10"/>
  <c r="AB56" i="10"/>
  <c r="AC56" i="10"/>
  <c r="AF56" i="10"/>
  <c r="AJ56" i="10"/>
  <c r="AK56" i="10"/>
  <c r="AL56" i="10"/>
  <c r="AM56" i="10"/>
  <c r="BM56" i="10"/>
  <c r="BR56" i="10"/>
  <c r="BS56" i="10"/>
  <c r="BT56" i="10"/>
  <c r="BU56" i="10"/>
  <c r="BV56" i="10"/>
  <c r="BW56" i="10"/>
  <c r="BX56" i="10"/>
  <c r="BY56" i="10"/>
  <c r="BZ56" i="10"/>
  <c r="CB56" i="10"/>
  <c r="CC56" i="10"/>
  <c r="CD56" i="10"/>
  <c r="CE56" i="10"/>
  <c r="CF56" i="10"/>
  <c r="CG56" i="10"/>
  <c r="CH56" i="10"/>
  <c r="CI56" i="10"/>
  <c r="CJ56" i="10"/>
  <c r="CK56" i="10"/>
  <c r="CL56" i="10"/>
  <c r="CM56" i="10"/>
  <c r="CQ56" i="10"/>
  <c r="C57" i="10"/>
  <c r="D57" i="10"/>
  <c r="E57" i="10"/>
  <c r="F57" i="10"/>
  <c r="G57" i="10"/>
  <c r="H57" i="10"/>
  <c r="I57" i="10"/>
  <c r="J57" i="10"/>
  <c r="O57" i="10"/>
  <c r="Q57" i="10"/>
  <c r="R57" i="10"/>
  <c r="S57" i="10"/>
  <c r="T57" i="10"/>
  <c r="U57" i="10"/>
  <c r="V57" i="10"/>
  <c r="W57" i="10"/>
  <c r="Y57" i="10"/>
  <c r="AB57" i="10"/>
  <c r="AC57" i="10"/>
  <c r="AF57" i="10"/>
  <c r="AJ57" i="10"/>
  <c r="AK57" i="10"/>
  <c r="AL57" i="10"/>
  <c r="AM57" i="10"/>
  <c r="BM57" i="10"/>
  <c r="BR57" i="10"/>
  <c r="BS57" i="10"/>
  <c r="BT57" i="10"/>
  <c r="BU57" i="10"/>
  <c r="BV57" i="10"/>
  <c r="BW57" i="10"/>
  <c r="BX57" i="10"/>
  <c r="BY57" i="10"/>
  <c r="BZ57" i="10"/>
  <c r="CB57" i="10"/>
  <c r="CC57" i="10"/>
  <c r="CD57" i="10"/>
  <c r="CE57" i="10"/>
  <c r="CF57" i="10"/>
  <c r="CG57" i="10"/>
  <c r="CH57" i="10"/>
  <c r="CI57" i="10"/>
  <c r="CJ57" i="10"/>
  <c r="CK57" i="10"/>
  <c r="CL57" i="10"/>
  <c r="CM57" i="10"/>
  <c r="CQ57" i="10"/>
  <c r="C58" i="10"/>
  <c r="D58" i="10"/>
  <c r="E58" i="10"/>
  <c r="F58" i="10"/>
  <c r="G58" i="10"/>
  <c r="H58" i="10"/>
  <c r="I58" i="10"/>
  <c r="J58" i="10"/>
  <c r="O58" i="10"/>
  <c r="Q58" i="10"/>
  <c r="R58" i="10"/>
  <c r="S58" i="10"/>
  <c r="T58" i="10"/>
  <c r="U58" i="10"/>
  <c r="V58" i="10"/>
  <c r="W58" i="10"/>
  <c r="Y58" i="10"/>
  <c r="AB58" i="10"/>
  <c r="AC58" i="10"/>
  <c r="AF58" i="10"/>
  <c r="AJ58" i="10"/>
  <c r="AK58" i="10"/>
  <c r="AL58" i="10"/>
  <c r="AM58" i="10"/>
  <c r="BM58" i="10"/>
  <c r="BR58" i="10"/>
  <c r="BS58" i="10"/>
  <c r="BT58" i="10"/>
  <c r="BU58" i="10"/>
  <c r="BV58" i="10"/>
  <c r="BW58" i="10"/>
  <c r="BX58" i="10"/>
  <c r="BY58" i="10"/>
  <c r="BZ58" i="10"/>
  <c r="CB58" i="10"/>
  <c r="CC58" i="10"/>
  <c r="CD58" i="10"/>
  <c r="CE58" i="10"/>
  <c r="CF58" i="10"/>
  <c r="CG58" i="10"/>
  <c r="CH58" i="10"/>
  <c r="CI58" i="10"/>
  <c r="CJ58" i="10"/>
  <c r="CK58" i="10"/>
  <c r="CL58" i="10"/>
  <c r="CM58" i="10"/>
  <c r="CQ58" i="10"/>
  <c r="C59" i="10"/>
  <c r="D59" i="10"/>
  <c r="E59" i="10"/>
  <c r="F59" i="10"/>
  <c r="G59" i="10"/>
  <c r="H59" i="10"/>
  <c r="I59" i="10"/>
  <c r="J59" i="10"/>
  <c r="O59" i="10"/>
  <c r="Q59" i="10"/>
  <c r="R59" i="10"/>
  <c r="S59" i="10"/>
  <c r="T59" i="10"/>
  <c r="U59" i="10"/>
  <c r="V59" i="10"/>
  <c r="W59" i="10"/>
  <c r="Y59" i="10"/>
  <c r="AB59" i="10"/>
  <c r="AC59" i="10"/>
  <c r="AF59" i="10"/>
  <c r="AJ59" i="10"/>
  <c r="AK59" i="10"/>
  <c r="AL59" i="10"/>
  <c r="AM59" i="10"/>
  <c r="BM59" i="10"/>
  <c r="BR59" i="10"/>
  <c r="BS59" i="10"/>
  <c r="BT59" i="10"/>
  <c r="BU59" i="10"/>
  <c r="BV59" i="10"/>
  <c r="BW59" i="10"/>
  <c r="BX59" i="10"/>
  <c r="BY59" i="10"/>
  <c r="BZ59" i="10"/>
  <c r="CB59" i="10"/>
  <c r="CC59" i="10"/>
  <c r="CD59" i="10"/>
  <c r="CE59" i="10"/>
  <c r="CF59" i="10"/>
  <c r="CG59" i="10"/>
  <c r="CH59" i="10"/>
  <c r="CI59" i="10"/>
  <c r="CJ59" i="10"/>
  <c r="CK59" i="10"/>
  <c r="CL59" i="10"/>
  <c r="CM59" i="10"/>
  <c r="CQ59" i="10"/>
  <c r="C60" i="10"/>
  <c r="D60" i="10"/>
  <c r="E60" i="10"/>
  <c r="F60" i="10"/>
  <c r="G60" i="10"/>
  <c r="H60" i="10"/>
  <c r="I60" i="10"/>
  <c r="J60" i="10"/>
  <c r="O60" i="10"/>
  <c r="Q60" i="10"/>
  <c r="R60" i="10"/>
  <c r="S60" i="10"/>
  <c r="T60" i="10"/>
  <c r="U60" i="10"/>
  <c r="V60" i="10"/>
  <c r="W60" i="10"/>
  <c r="Y60" i="10"/>
  <c r="AB60" i="10"/>
  <c r="AC60" i="10"/>
  <c r="AF60" i="10"/>
  <c r="AJ60" i="10"/>
  <c r="AK60" i="10"/>
  <c r="AL60" i="10"/>
  <c r="AM60" i="10"/>
  <c r="BM60" i="10"/>
  <c r="BR60" i="10"/>
  <c r="BS60" i="10"/>
  <c r="BT60" i="10"/>
  <c r="BU60" i="10"/>
  <c r="BV60" i="10"/>
  <c r="BW60" i="10"/>
  <c r="BX60" i="10"/>
  <c r="BY60" i="10"/>
  <c r="BZ60" i="10"/>
  <c r="CB60" i="10"/>
  <c r="CC60" i="10"/>
  <c r="CD60" i="10"/>
  <c r="CE60" i="10"/>
  <c r="CF60" i="10"/>
  <c r="CG60" i="10"/>
  <c r="CH60" i="10"/>
  <c r="CI60" i="10"/>
  <c r="CJ60" i="10"/>
  <c r="CK60" i="10"/>
  <c r="CL60" i="10"/>
  <c r="CM60" i="10"/>
  <c r="CQ60" i="10"/>
  <c r="C33" i="10"/>
  <c r="D33" i="10"/>
  <c r="E33" i="10"/>
  <c r="F33" i="10"/>
  <c r="G33" i="10"/>
  <c r="H33" i="10"/>
  <c r="I33" i="10"/>
  <c r="J33" i="10"/>
  <c r="O33" i="10"/>
  <c r="Q33" i="10"/>
  <c r="R33" i="10"/>
  <c r="S33" i="10"/>
  <c r="T33" i="10"/>
  <c r="U33" i="10"/>
  <c r="V33" i="10"/>
  <c r="W33" i="10"/>
  <c r="Y33" i="10"/>
  <c r="AB33" i="10"/>
  <c r="AC33" i="10"/>
  <c r="AF33" i="10"/>
  <c r="AJ33" i="10"/>
  <c r="AK33" i="10"/>
  <c r="AL33" i="10"/>
  <c r="AM33" i="10"/>
  <c r="BM33" i="10"/>
  <c r="BR33" i="10"/>
  <c r="BS33" i="10"/>
  <c r="BT33" i="10"/>
  <c r="BU33" i="10"/>
  <c r="BV33" i="10"/>
  <c r="BW33" i="10"/>
  <c r="BX33" i="10"/>
  <c r="BY33" i="10"/>
  <c r="BZ33" i="10"/>
  <c r="CB33" i="10"/>
  <c r="CC33" i="10"/>
  <c r="CD33" i="10"/>
  <c r="CE33" i="10"/>
  <c r="CF33" i="10"/>
  <c r="CG33" i="10"/>
  <c r="CH33" i="10"/>
  <c r="CI33" i="10"/>
  <c r="CJ33" i="10"/>
  <c r="CK33" i="10"/>
  <c r="CL33" i="10"/>
  <c r="CM33" i="10"/>
  <c r="CQ33" i="10"/>
  <c r="C6" i="10"/>
  <c r="D6" i="10"/>
  <c r="E6" i="10"/>
  <c r="F6" i="10"/>
  <c r="G6" i="10"/>
  <c r="H6" i="10"/>
  <c r="I6" i="10"/>
  <c r="J6" i="10"/>
  <c r="K6" i="10"/>
  <c r="L6" i="10"/>
  <c r="M6" i="10"/>
  <c r="N6" i="10"/>
  <c r="O6" i="10"/>
  <c r="P6" i="10"/>
  <c r="Q6" i="10"/>
  <c r="R6" i="10"/>
  <c r="S6" i="10"/>
  <c r="T6" i="10"/>
  <c r="U6" i="10"/>
  <c r="V6" i="10"/>
  <c r="W6" i="10"/>
  <c r="Y6" i="10"/>
  <c r="AB6" i="10"/>
  <c r="AC6" i="10"/>
  <c r="AF6" i="10"/>
  <c r="AH6" i="10"/>
  <c r="AJ6" i="10"/>
  <c r="AK6" i="10"/>
  <c r="AL6" i="10"/>
  <c r="AM6" i="10"/>
  <c r="AT6" i="10"/>
  <c r="AV6" i="10"/>
  <c r="AW6" i="10"/>
  <c r="AX6" i="10"/>
  <c r="AY6" i="10"/>
  <c r="AZ6" i="10"/>
  <c r="BA6" i="10"/>
  <c r="BI6" i="10"/>
  <c r="BJ6" i="10"/>
  <c r="BK6" i="10"/>
  <c r="BL6" i="10"/>
  <c r="BM6" i="10"/>
  <c r="BN6" i="10"/>
  <c r="BO6" i="10"/>
  <c r="BR6" i="10"/>
  <c r="BS6" i="10"/>
  <c r="BT6" i="10"/>
  <c r="BU6" i="10"/>
  <c r="BV6" i="10"/>
  <c r="BW6" i="10"/>
  <c r="BX6" i="10"/>
  <c r="BY6" i="10"/>
  <c r="BZ6" i="10"/>
  <c r="CA6" i="10"/>
  <c r="CB6" i="10"/>
  <c r="CC6" i="10"/>
  <c r="CD6" i="10"/>
  <c r="CE6" i="10"/>
  <c r="CF6" i="10"/>
  <c r="CG6" i="10"/>
  <c r="CH6" i="10"/>
  <c r="CI6" i="10"/>
  <c r="CJ6" i="10"/>
  <c r="CK6" i="10"/>
  <c r="CL6" i="10"/>
  <c r="CM6" i="10"/>
  <c r="CP6" i="10"/>
  <c r="CQ6" i="10"/>
  <c r="C7" i="10"/>
  <c r="D7" i="10"/>
  <c r="E7" i="10"/>
  <c r="F7" i="10"/>
  <c r="G7" i="10"/>
  <c r="H7" i="10"/>
  <c r="I7" i="10"/>
  <c r="J7" i="10"/>
  <c r="K7" i="10"/>
  <c r="L7" i="10"/>
  <c r="M7" i="10"/>
  <c r="N7" i="10"/>
  <c r="O7" i="10"/>
  <c r="P7" i="10"/>
  <c r="Q7" i="10"/>
  <c r="R7" i="10"/>
  <c r="S7" i="10"/>
  <c r="T7" i="10"/>
  <c r="U7" i="10"/>
  <c r="V7" i="10"/>
  <c r="W7" i="10"/>
  <c r="Y7" i="10"/>
  <c r="AB7" i="10"/>
  <c r="AC7" i="10"/>
  <c r="AF7" i="10"/>
  <c r="AH7" i="10"/>
  <c r="AJ7" i="10"/>
  <c r="AK7" i="10"/>
  <c r="AL7" i="10"/>
  <c r="AM7" i="10"/>
  <c r="AT7" i="10"/>
  <c r="AV7" i="10"/>
  <c r="AW7" i="10"/>
  <c r="AX7" i="10"/>
  <c r="AY7" i="10"/>
  <c r="AZ7" i="10"/>
  <c r="BA7" i="10"/>
  <c r="BI7" i="10"/>
  <c r="BJ7" i="10"/>
  <c r="BK7" i="10"/>
  <c r="BL7" i="10"/>
  <c r="BM7" i="10"/>
  <c r="BN7" i="10"/>
  <c r="BO7" i="10"/>
  <c r="BR7" i="10"/>
  <c r="BS7" i="10"/>
  <c r="BT7" i="10"/>
  <c r="BU7" i="10"/>
  <c r="BV7" i="10"/>
  <c r="BW7" i="10"/>
  <c r="BX7" i="10"/>
  <c r="BY7" i="10"/>
  <c r="BZ7" i="10"/>
  <c r="CA7" i="10"/>
  <c r="CB7" i="10"/>
  <c r="CC7" i="10"/>
  <c r="CD7" i="10"/>
  <c r="CE7" i="10"/>
  <c r="CF7" i="10"/>
  <c r="CG7" i="10"/>
  <c r="CH7" i="10"/>
  <c r="CI7" i="10"/>
  <c r="CJ7" i="10"/>
  <c r="CK7" i="10"/>
  <c r="CL7" i="10"/>
  <c r="CM7" i="10"/>
  <c r="CP7" i="10"/>
  <c r="CQ7" i="10"/>
  <c r="C8" i="10"/>
  <c r="D8" i="10"/>
  <c r="E8" i="10"/>
  <c r="F8" i="10"/>
  <c r="G8" i="10"/>
  <c r="H8" i="10"/>
  <c r="I8" i="10"/>
  <c r="J8" i="10"/>
  <c r="K8" i="10"/>
  <c r="L8" i="10"/>
  <c r="M8" i="10"/>
  <c r="N8" i="10"/>
  <c r="O8" i="10"/>
  <c r="P8" i="10"/>
  <c r="Q8" i="10"/>
  <c r="R8" i="10"/>
  <c r="S8" i="10"/>
  <c r="T8" i="10"/>
  <c r="U8" i="10"/>
  <c r="V8" i="10"/>
  <c r="W8" i="10"/>
  <c r="Y8" i="10"/>
  <c r="AB8" i="10"/>
  <c r="AC8" i="10"/>
  <c r="AF8" i="10"/>
  <c r="AH8" i="10"/>
  <c r="AJ8" i="10"/>
  <c r="AK8" i="10"/>
  <c r="AL8" i="10"/>
  <c r="AM8" i="10"/>
  <c r="AT8" i="10"/>
  <c r="AV8" i="10"/>
  <c r="AW8" i="10"/>
  <c r="AX8" i="10"/>
  <c r="AY8" i="10"/>
  <c r="AZ8" i="10"/>
  <c r="BA8" i="10"/>
  <c r="BI8" i="10"/>
  <c r="BJ8" i="10"/>
  <c r="BK8" i="10"/>
  <c r="BL8" i="10"/>
  <c r="BM8" i="10"/>
  <c r="BN8" i="10"/>
  <c r="BO8" i="10"/>
  <c r="BR8" i="10"/>
  <c r="BS8" i="10"/>
  <c r="BT8" i="10"/>
  <c r="BU8" i="10"/>
  <c r="BV8" i="10"/>
  <c r="BW8" i="10"/>
  <c r="BX8" i="10"/>
  <c r="BY8" i="10"/>
  <c r="BZ8" i="10"/>
  <c r="CA8" i="10"/>
  <c r="CB8" i="10"/>
  <c r="CC8" i="10"/>
  <c r="CD8" i="10"/>
  <c r="CE8" i="10"/>
  <c r="CF8" i="10"/>
  <c r="CG8" i="10"/>
  <c r="CH8" i="10"/>
  <c r="CI8" i="10"/>
  <c r="CJ8" i="10"/>
  <c r="CK8" i="10"/>
  <c r="CL8" i="10"/>
  <c r="CM8" i="10"/>
  <c r="CP8" i="10"/>
  <c r="CQ8" i="10"/>
  <c r="C9" i="10"/>
  <c r="D9" i="10"/>
  <c r="E9" i="10"/>
  <c r="F9" i="10"/>
  <c r="G9" i="10"/>
  <c r="H9" i="10"/>
  <c r="I9" i="10"/>
  <c r="J9" i="10"/>
  <c r="K9" i="10"/>
  <c r="L9" i="10"/>
  <c r="M9" i="10"/>
  <c r="N9" i="10"/>
  <c r="O9" i="10"/>
  <c r="P9" i="10"/>
  <c r="Q9" i="10"/>
  <c r="R9" i="10"/>
  <c r="S9" i="10"/>
  <c r="T9" i="10"/>
  <c r="U9" i="10"/>
  <c r="V9" i="10"/>
  <c r="W9" i="10"/>
  <c r="Y9" i="10"/>
  <c r="AB9" i="10"/>
  <c r="AC9" i="10"/>
  <c r="AF9" i="10"/>
  <c r="AH9" i="10"/>
  <c r="AJ9" i="10"/>
  <c r="AK9" i="10"/>
  <c r="AL9" i="10"/>
  <c r="AM9" i="10"/>
  <c r="AT9" i="10"/>
  <c r="AV9" i="10"/>
  <c r="AW9" i="10"/>
  <c r="AX9" i="10"/>
  <c r="AY9" i="10"/>
  <c r="AZ9" i="10"/>
  <c r="BA9" i="10"/>
  <c r="BI9" i="10"/>
  <c r="BJ9" i="10"/>
  <c r="BK9" i="10"/>
  <c r="BL9" i="10"/>
  <c r="BM9" i="10"/>
  <c r="BN9" i="10"/>
  <c r="BO9" i="10"/>
  <c r="BR9" i="10"/>
  <c r="BS9" i="10"/>
  <c r="BT9" i="10"/>
  <c r="BU9" i="10"/>
  <c r="BV9" i="10"/>
  <c r="BW9" i="10"/>
  <c r="BX9" i="10"/>
  <c r="BY9" i="10"/>
  <c r="BZ9" i="10"/>
  <c r="CA9" i="10"/>
  <c r="CB9" i="10"/>
  <c r="CC9" i="10"/>
  <c r="CD9" i="10"/>
  <c r="CE9" i="10"/>
  <c r="CF9" i="10"/>
  <c r="CG9" i="10"/>
  <c r="CH9" i="10"/>
  <c r="CI9" i="10"/>
  <c r="CJ9" i="10"/>
  <c r="CK9" i="10"/>
  <c r="CL9" i="10"/>
  <c r="CM9" i="10"/>
  <c r="CP9" i="10"/>
  <c r="CQ9" i="10"/>
  <c r="C10" i="10"/>
  <c r="D10" i="10"/>
  <c r="E10" i="10"/>
  <c r="F10" i="10"/>
  <c r="G10" i="10"/>
  <c r="H10" i="10"/>
  <c r="I10" i="10"/>
  <c r="J10" i="10"/>
  <c r="K10" i="10"/>
  <c r="L10" i="10"/>
  <c r="M10" i="10"/>
  <c r="N10" i="10"/>
  <c r="O10" i="10"/>
  <c r="P10" i="10"/>
  <c r="Q10" i="10"/>
  <c r="R10" i="10"/>
  <c r="S10" i="10"/>
  <c r="T10" i="10"/>
  <c r="U10" i="10"/>
  <c r="V10" i="10"/>
  <c r="W10" i="10"/>
  <c r="Y10" i="10"/>
  <c r="AB10" i="10"/>
  <c r="AC10" i="10"/>
  <c r="AF10" i="10"/>
  <c r="AH10" i="10"/>
  <c r="AJ10" i="10"/>
  <c r="AK10" i="10"/>
  <c r="AL10" i="10"/>
  <c r="AM10" i="10"/>
  <c r="AT10" i="10"/>
  <c r="AV10" i="10"/>
  <c r="AW10" i="10"/>
  <c r="AX10" i="10"/>
  <c r="AY10" i="10"/>
  <c r="AZ10" i="10"/>
  <c r="BA10" i="10"/>
  <c r="BI10" i="10"/>
  <c r="BJ10" i="10"/>
  <c r="BK10" i="10"/>
  <c r="BL10" i="10"/>
  <c r="BM10" i="10"/>
  <c r="BN10" i="10"/>
  <c r="BO10" i="10"/>
  <c r="BR10" i="10"/>
  <c r="BS10" i="10"/>
  <c r="BT10" i="10"/>
  <c r="BU10" i="10"/>
  <c r="BV10" i="10"/>
  <c r="BW10" i="10"/>
  <c r="BX10" i="10"/>
  <c r="BY10" i="10"/>
  <c r="BZ10" i="10"/>
  <c r="CA10" i="10"/>
  <c r="CB10" i="10"/>
  <c r="CC10" i="10"/>
  <c r="CD10" i="10"/>
  <c r="CE10" i="10"/>
  <c r="CF10" i="10"/>
  <c r="CG10" i="10"/>
  <c r="CH10" i="10"/>
  <c r="CI10" i="10"/>
  <c r="CJ10" i="10"/>
  <c r="CK10" i="10"/>
  <c r="CL10" i="10"/>
  <c r="CM10" i="10"/>
  <c r="CP10" i="10"/>
  <c r="CQ10" i="10"/>
  <c r="C11" i="10"/>
  <c r="D11" i="10"/>
  <c r="E11" i="10"/>
  <c r="F11" i="10"/>
  <c r="G11" i="10"/>
  <c r="H11" i="10"/>
  <c r="I11" i="10"/>
  <c r="J11" i="10"/>
  <c r="K11" i="10"/>
  <c r="L11" i="10"/>
  <c r="M11" i="10"/>
  <c r="N11" i="10"/>
  <c r="O11" i="10"/>
  <c r="P11" i="10"/>
  <c r="Q11" i="10"/>
  <c r="R11" i="10"/>
  <c r="S11" i="10"/>
  <c r="T11" i="10"/>
  <c r="U11" i="10"/>
  <c r="V11" i="10"/>
  <c r="W11" i="10"/>
  <c r="Y11" i="10"/>
  <c r="AB11" i="10"/>
  <c r="AC11" i="10"/>
  <c r="AF11" i="10"/>
  <c r="AH11" i="10"/>
  <c r="AJ11" i="10"/>
  <c r="AK11" i="10"/>
  <c r="AL11" i="10"/>
  <c r="AM11" i="10"/>
  <c r="AT11" i="10"/>
  <c r="AV11" i="10"/>
  <c r="AW11" i="10"/>
  <c r="AX11" i="10"/>
  <c r="AY11" i="10"/>
  <c r="AZ11" i="10"/>
  <c r="BA11" i="10"/>
  <c r="BI11" i="10"/>
  <c r="BJ11" i="10"/>
  <c r="BK11" i="10"/>
  <c r="BL11" i="10"/>
  <c r="BM11" i="10"/>
  <c r="BN11" i="10"/>
  <c r="BO11" i="10"/>
  <c r="BR11" i="10"/>
  <c r="BS11" i="10"/>
  <c r="BT11" i="10"/>
  <c r="BU11" i="10"/>
  <c r="BV11" i="10"/>
  <c r="BW11" i="10"/>
  <c r="BX11" i="10"/>
  <c r="BY11" i="10"/>
  <c r="BZ11" i="10"/>
  <c r="CA11" i="10"/>
  <c r="CB11" i="10"/>
  <c r="CC11" i="10"/>
  <c r="CD11" i="10"/>
  <c r="CE11" i="10"/>
  <c r="CF11" i="10"/>
  <c r="CG11" i="10"/>
  <c r="CH11" i="10"/>
  <c r="CI11" i="10"/>
  <c r="CJ11" i="10"/>
  <c r="CK11" i="10"/>
  <c r="CL11" i="10"/>
  <c r="CM11" i="10"/>
  <c r="CP11" i="10"/>
  <c r="CQ11" i="10"/>
  <c r="C12" i="10"/>
  <c r="D12" i="10"/>
  <c r="E12" i="10"/>
  <c r="F12" i="10"/>
  <c r="G12" i="10"/>
  <c r="H12" i="10"/>
  <c r="I12" i="10"/>
  <c r="J12" i="10"/>
  <c r="K12" i="10"/>
  <c r="L12" i="10"/>
  <c r="M12" i="10"/>
  <c r="N12" i="10"/>
  <c r="O12" i="10"/>
  <c r="P12" i="10"/>
  <c r="Q12" i="10"/>
  <c r="R12" i="10"/>
  <c r="S12" i="10"/>
  <c r="T12" i="10"/>
  <c r="U12" i="10"/>
  <c r="V12" i="10"/>
  <c r="W12" i="10"/>
  <c r="Y12" i="10"/>
  <c r="AB12" i="10"/>
  <c r="AC12" i="10"/>
  <c r="AF12" i="10"/>
  <c r="AH12" i="10"/>
  <c r="AJ12" i="10"/>
  <c r="AK12" i="10"/>
  <c r="AL12" i="10"/>
  <c r="AM12" i="10"/>
  <c r="AT12" i="10"/>
  <c r="AV12" i="10"/>
  <c r="AW12" i="10"/>
  <c r="AX12" i="10"/>
  <c r="AY12" i="10"/>
  <c r="AZ12" i="10"/>
  <c r="BA12" i="10"/>
  <c r="BI12" i="10"/>
  <c r="BJ12" i="10"/>
  <c r="BK12" i="10"/>
  <c r="BL12" i="10"/>
  <c r="BM12" i="10"/>
  <c r="BN12" i="10"/>
  <c r="BO12" i="10"/>
  <c r="BR12" i="10"/>
  <c r="BS12" i="10"/>
  <c r="BT12" i="10"/>
  <c r="BU12" i="10"/>
  <c r="BV12" i="10"/>
  <c r="BW12" i="10"/>
  <c r="BX12" i="10"/>
  <c r="BY12" i="10"/>
  <c r="BZ12" i="10"/>
  <c r="CA12" i="10"/>
  <c r="CB12" i="10"/>
  <c r="CC12" i="10"/>
  <c r="CD12" i="10"/>
  <c r="CE12" i="10"/>
  <c r="CF12" i="10"/>
  <c r="CG12" i="10"/>
  <c r="CH12" i="10"/>
  <c r="CI12" i="10"/>
  <c r="CJ12" i="10"/>
  <c r="CK12" i="10"/>
  <c r="CL12" i="10"/>
  <c r="CM12" i="10"/>
  <c r="CP12" i="10"/>
  <c r="CQ12" i="10"/>
  <c r="C13" i="10"/>
  <c r="D13" i="10"/>
  <c r="E13" i="10"/>
  <c r="F13" i="10"/>
  <c r="G13" i="10"/>
  <c r="H13" i="10"/>
  <c r="I13" i="10"/>
  <c r="J13" i="10"/>
  <c r="K13" i="10"/>
  <c r="L13" i="10"/>
  <c r="M13" i="10"/>
  <c r="N13" i="10"/>
  <c r="O13" i="10"/>
  <c r="P13" i="10"/>
  <c r="Q13" i="10"/>
  <c r="R13" i="10"/>
  <c r="S13" i="10"/>
  <c r="T13" i="10"/>
  <c r="U13" i="10"/>
  <c r="V13" i="10"/>
  <c r="W13" i="10"/>
  <c r="Y13" i="10"/>
  <c r="AB13" i="10"/>
  <c r="AC13" i="10"/>
  <c r="AF13" i="10"/>
  <c r="AH13" i="10"/>
  <c r="AJ13" i="10"/>
  <c r="AK13" i="10"/>
  <c r="AL13" i="10"/>
  <c r="AM13" i="10"/>
  <c r="AT13" i="10"/>
  <c r="AV13" i="10"/>
  <c r="AW13" i="10"/>
  <c r="AX13" i="10"/>
  <c r="AY13" i="10"/>
  <c r="AZ13" i="10"/>
  <c r="BA13" i="10"/>
  <c r="BI13" i="10"/>
  <c r="BJ13" i="10"/>
  <c r="BK13" i="10"/>
  <c r="BL13" i="10"/>
  <c r="BM13" i="10"/>
  <c r="BN13" i="10"/>
  <c r="BO13" i="10"/>
  <c r="BR13" i="10"/>
  <c r="BS13" i="10"/>
  <c r="BT13" i="10"/>
  <c r="BU13" i="10"/>
  <c r="BV13" i="10"/>
  <c r="BW13" i="10"/>
  <c r="BX13" i="10"/>
  <c r="BY13" i="10"/>
  <c r="BZ13" i="10"/>
  <c r="CA13" i="10"/>
  <c r="CB13" i="10"/>
  <c r="CC13" i="10"/>
  <c r="CD13" i="10"/>
  <c r="CE13" i="10"/>
  <c r="CF13" i="10"/>
  <c r="CG13" i="10"/>
  <c r="CH13" i="10"/>
  <c r="CI13" i="10"/>
  <c r="CJ13" i="10"/>
  <c r="CK13" i="10"/>
  <c r="CL13" i="10"/>
  <c r="CM13" i="10"/>
  <c r="CP13" i="10"/>
  <c r="CQ13" i="10"/>
  <c r="C14" i="10"/>
  <c r="D14" i="10"/>
  <c r="E14" i="10"/>
  <c r="F14" i="10"/>
  <c r="G14" i="10"/>
  <c r="H14" i="10"/>
  <c r="I14" i="10"/>
  <c r="J14" i="10"/>
  <c r="K14" i="10"/>
  <c r="L14" i="10"/>
  <c r="M14" i="10"/>
  <c r="N14" i="10"/>
  <c r="O14" i="10"/>
  <c r="P14" i="10"/>
  <c r="Q14" i="10"/>
  <c r="R14" i="10"/>
  <c r="S14" i="10"/>
  <c r="T14" i="10"/>
  <c r="U14" i="10"/>
  <c r="V14" i="10"/>
  <c r="W14" i="10"/>
  <c r="Y14" i="10"/>
  <c r="AB14" i="10"/>
  <c r="AC14" i="10"/>
  <c r="AF14" i="10"/>
  <c r="AH14" i="10"/>
  <c r="AJ14" i="10"/>
  <c r="AK14" i="10"/>
  <c r="AL14" i="10"/>
  <c r="AM14" i="10"/>
  <c r="AT14" i="10"/>
  <c r="AV14" i="10"/>
  <c r="AW14" i="10"/>
  <c r="AX14" i="10"/>
  <c r="AY14" i="10"/>
  <c r="AZ14" i="10"/>
  <c r="BA14" i="10"/>
  <c r="BI14" i="10"/>
  <c r="BJ14" i="10"/>
  <c r="BK14" i="10"/>
  <c r="BL14" i="10"/>
  <c r="BM14" i="10"/>
  <c r="BN14" i="10"/>
  <c r="BO14" i="10"/>
  <c r="BR14" i="10"/>
  <c r="BS14" i="10"/>
  <c r="BT14" i="10"/>
  <c r="BU14" i="10"/>
  <c r="BV14" i="10"/>
  <c r="BW14" i="10"/>
  <c r="BX14" i="10"/>
  <c r="BY14" i="10"/>
  <c r="BZ14" i="10"/>
  <c r="CA14" i="10"/>
  <c r="CB14" i="10"/>
  <c r="CC14" i="10"/>
  <c r="CD14" i="10"/>
  <c r="CE14" i="10"/>
  <c r="CF14" i="10"/>
  <c r="CG14" i="10"/>
  <c r="CH14" i="10"/>
  <c r="CI14" i="10"/>
  <c r="CJ14" i="10"/>
  <c r="CK14" i="10"/>
  <c r="CL14" i="10"/>
  <c r="CM14" i="10"/>
  <c r="CP14" i="10"/>
  <c r="CQ14" i="10"/>
  <c r="C15" i="10"/>
  <c r="D15" i="10"/>
  <c r="E15" i="10"/>
  <c r="F15" i="10"/>
  <c r="G15" i="10"/>
  <c r="H15" i="10"/>
  <c r="I15" i="10"/>
  <c r="J15" i="10"/>
  <c r="K15" i="10"/>
  <c r="L15" i="10"/>
  <c r="M15" i="10"/>
  <c r="N15" i="10"/>
  <c r="O15" i="10"/>
  <c r="P15" i="10"/>
  <c r="Q15" i="10"/>
  <c r="R15" i="10"/>
  <c r="S15" i="10"/>
  <c r="T15" i="10"/>
  <c r="U15" i="10"/>
  <c r="V15" i="10"/>
  <c r="W15" i="10"/>
  <c r="Y15" i="10"/>
  <c r="AB15" i="10"/>
  <c r="AC15" i="10"/>
  <c r="AF15" i="10"/>
  <c r="AH15" i="10"/>
  <c r="AJ15" i="10"/>
  <c r="AK15" i="10"/>
  <c r="AL15" i="10"/>
  <c r="AM15" i="10"/>
  <c r="AT15" i="10"/>
  <c r="AV15" i="10"/>
  <c r="AW15" i="10"/>
  <c r="AX15" i="10"/>
  <c r="AY15" i="10"/>
  <c r="AZ15" i="10"/>
  <c r="BA15" i="10"/>
  <c r="BI15" i="10"/>
  <c r="BJ15" i="10"/>
  <c r="BK15" i="10"/>
  <c r="BL15" i="10"/>
  <c r="BM15" i="10"/>
  <c r="BN15" i="10"/>
  <c r="BO15" i="10"/>
  <c r="BR15" i="10"/>
  <c r="BS15" i="10"/>
  <c r="BT15" i="10"/>
  <c r="BU15" i="10"/>
  <c r="BV15" i="10"/>
  <c r="BW15" i="10"/>
  <c r="BX15" i="10"/>
  <c r="BY15" i="10"/>
  <c r="BZ15" i="10"/>
  <c r="CA15" i="10"/>
  <c r="CB15" i="10"/>
  <c r="CC15" i="10"/>
  <c r="CD15" i="10"/>
  <c r="CE15" i="10"/>
  <c r="CF15" i="10"/>
  <c r="CG15" i="10"/>
  <c r="CH15" i="10"/>
  <c r="CI15" i="10"/>
  <c r="CJ15" i="10"/>
  <c r="CK15" i="10"/>
  <c r="CL15" i="10"/>
  <c r="CM15" i="10"/>
  <c r="CP15" i="10"/>
  <c r="CQ15" i="10"/>
  <c r="C16" i="10"/>
  <c r="D16" i="10"/>
  <c r="E16" i="10"/>
  <c r="F16" i="10"/>
  <c r="G16" i="10"/>
  <c r="H16" i="10"/>
  <c r="I16" i="10"/>
  <c r="J16" i="10"/>
  <c r="K16" i="10"/>
  <c r="L16" i="10"/>
  <c r="M16" i="10"/>
  <c r="N16" i="10"/>
  <c r="O16" i="10"/>
  <c r="P16" i="10"/>
  <c r="Q16" i="10"/>
  <c r="R16" i="10"/>
  <c r="S16" i="10"/>
  <c r="T16" i="10"/>
  <c r="U16" i="10"/>
  <c r="V16" i="10"/>
  <c r="W16" i="10"/>
  <c r="Y16" i="10"/>
  <c r="AB16" i="10"/>
  <c r="AC16" i="10"/>
  <c r="AF16" i="10"/>
  <c r="AH16" i="10"/>
  <c r="AJ16" i="10"/>
  <c r="AK16" i="10"/>
  <c r="AL16" i="10"/>
  <c r="AM16" i="10"/>
  <c r="AT16" i="10"/>
  <c r="AV16" i="10"/>
  <c r="AW16" i="10"/>
  <c r="AX16" i="10"/>
  <c r="AY16" i="10"/>
  <c r="AZ16" i="10"/>
  <c r="BA16" i="10"/>
  <c r="BI16" i="10"/>
  <c r="BJ16" i="10"/>
  <c r="BK16" i="10"/>
  <c r="BL16" i="10"/>
  <c r="BM16" i="10"/>
  <c r="BN16" i="10"/>
  <c r="BO16" i="10"/>
  <c r="BR16" i="10"/>
  <c r="BS16" i="10"/>
  <c r="BT16" i="10"/>
  <c r="BU16" i="10"/>
  <c r="BV16" i="10"/>
  <c r="BW16" i="10"/>
  <c r="BX16" i="10"/>
  <c r="BY16" i="10"/>
  <c r="BZ16" i="10"/>
  <c r="CA16" i="10"/>
  <c r="CB16" i="10"/>
  <c r="CC16" i="10"/>
  <c r="CD16" i="10"/>
  <c r="CE16" i="10"/>
  <c r="CF16" i="10"/>
  <c r="CG16" i="10"/>
  <c r="CH16" i="10"/>
  <c r="CI16" i="10"/>
  <c r="CJ16" i="10"/>
  <c r="CK16" i="10"/>
  <c r="CL16" i="10"/>
  <c r="CM16" i="10"/>
  <c r="CP16" i="10"/>
  <c r="CQ16" i="10"/>
  <c r="C17" i="10"/>
  <c r="D17" i="10"/>
  <c r="E17" i="10"/>
  <c r="F17" i="10"/>
  <c r="G17" i="10"/>
  <c r="H17" i="10"/>
  <c r="I17" i="10"/>
  <c r="J17" i="10"/>
  <c r="K17" i="10"/>
  <c r="L17" i="10"/>
  <c r="M17" i="10"/>
  <c r="N17" i="10"/>
  <c r="O17" i="10"/>
  <c r="P17" i="10"/>
  <c r="Q17" i="10"/>
  <c r="R17" i="10"/>
  <c r="S17" i="10"/>
  <c r="T17" i="10"/>
  <c r="U17" i="10"/>
  <c r="V17" i="10"/>
  <c r="W17" i="10"/>
  <c r="Y17" i="10"/>
  <c r="AB17" i="10"/>
  <c r="AC17" i="10"/>
  <c r="AF17" i="10"/>
  <c r="AH17" i="10"/>
  <c r="AJ17" i="10"/>
  <c r="AK17" i="10"/>
  <c r="AL17" i="10"/>
  <c r="AM17" i="10"/>
  <c r="AT17" i="10"/>
  <c r="AV17" i="10"/>
  <c r="AW17" i="10"/>
  <c r="AX17" i="10"/>
  <c r="AY17" i="10"/>
  <c r="AZ17" i="10"/>
  <c r="BA17" i="10"/>
  <c r="BI17" i="10"/>
  <c r="BJ17" i="10"/>
  <c r="BK17" i="10"/>
  <c r="BL17" i="10"/>
  <c r="BM17" i="10"/>
  <c r="BN17" i="10"/>
  <c r="BO17" i="10"/>
  <c r="BR17" i="10"/>
  <c r="BS17" i="10"/>
  <c r="BT17" i="10"/>
  <c r="BU17" i="10"/>
  <c r="BV17" i="10"/>
  <c r="BW17" i="10"/>
  <c r="BX17" i="10"/>
  <c r="BY17" i="10"/>
  <c r="BZ17" i="10"/>
  <c r="CA17" i="10"/>
  <c r="CB17" i="10"/>
  <c r="CC17" i="10"/>
  <c r="CD17" i="10"/>
  <c r="CE17" i="10"/>
  <c r="CF17" i="10"/>
  <c r="CG17" i="10"/>
  <c r="CH17" i="10"/>
  <c r="CI17" i="10"/>
  <c r="CJ17" i="10"/>
  <c r="CK17" i="10"/>
  <c r="CL17" i="10"/>
  <c r="CM17" i="10"/>
  <c r="CP17" i="10"/>
  <c r="CQ17" i="10"/>
  <c r="C18" i="10"/>
  <c r="D18" i="10"/>
  <c r="E18" i="10"/>
  <c r="F18" i="10"/>
  <c r="G18" i="10"/>
  <c r="H18" i="10"/>
  <c r="I18" i="10"/>
  <c r="J18" i="10"/>
  <c r="K18" i="10"/>
  <c r="L18" i="10"/>
  <c r="M18" i="10"/>
  <c r="N18" i="10"/>
  <c r="O18" i="10"/>
  <c r="P18" i="10"/>
  <c r="Q18" i="10"/>
  <c r="R18" i="10"/>
  <c r="S18" i="10"/>
  <c r="T18" i="10"/>
  <c r="U18" i="10"/>
  <c r="V18" i="10"/>
  <c r="W18" i="10"/>
  <c r="Y18" i="10"/>
  <c r="AB18" i="10"/>
  <c r="AC18" i="10"/>
  <c r="AF18" i="10"/>
  <c r="AH18" i="10"/>
  <c r="AJ18" i="10"/>
  <c r="AK18" i="10"/>
  <c r="AL18" i="10"/>
  <c r="AM18" i="10"/>
  <c r="AT18" i="10"/>
  <c r="AV18" i="10"/>
  <c r="AW18" i="10"/>
  <c r="AX18" i="10"/>
  <c r="AY18" i="10"/>
  <c r="AZ18" i="10"/>
  <c r="BA18" i="10"/>
  <c r="BI18" i="10"/>
  <c r="BJ18" i="10"/>
  <c r="BK18" i="10"/>
  <c r="BL18" i="10"/>
  <c r="BM18" i="10"/>
  <c r="BN18" i="10"/>
  <c r="BO18" i="10"/>
  <c r="BR18" i="10"/>
  <c r="BS18" i="10"/>
  <c r="BT18" i="10"/>
  <c r="BU18" i="10"/>
  <c r="BV18" i="10"/>
  <c r="BW18" i="10"/>
  <c r="BX18" i="10"/>
  <c r="BY18" i="10"/>
  <c r="BZ18" i="10"/>
  <c r="CA18" i="10"/>
  <c r="CB18" i="10"/>
  <c r="CC18" i="10"/>
  <c r="CD18" i="10"/>
  <c r="CE18" i="10"/>
  <c r="CF18" i="10"/>
  <c r="CG18" i="10"/>
  <c r="CH18" i="10"/>
  <c r="CI18" i="10"/>
  <c r="CJ18" i="10"/>
  <c r="CK18" i="10"/>
  <c r="CL18" i="10"/>
  <c r="CM18" i="10"/>
  <c r="CP18" i="10"/>
  <c r="CQ18" i="10"/>
  <c r="C19" i="10"/>
  <c r="D19" i="10"/>
  <c r="E19" i="10"/>
  <c r="F19" i="10"/>
  <c r="G19" i="10"/>
  <c r="H19" i="10"/>
  <c r="I19" i="10"/>
  <c r="J19" i="10"/>
  <c r="K19" i="10"/>
  <c r="L19" i="10"/>
  <c r="M19" i="10"/>
  <c r="N19" i="10"/>
  <c r="O19" i="10"/>
  <c r="P19" i="10"/>
  <c r="Q19" i="10"/>
  <c r="R19" i="10"/>
  <c r="S19" i="10"/>
  <c r="T19" i="10"/>
  <c r="U19" i="10"/>
  <c r="V19" i="10"/>
  <c r="W19" i="10"/>
  <c r="Y19" i="10"/>
  <c r="AB19" i="10"/>
  <c r="AC19" i="10"/>
  <c r="AF19" i="10"/>
  <c r="AH19" i="10"/>
  <c r="AJ19" i="10"/>
  <c r="AK19" i="10"/>
  <c r="AL19" i="10"/>
  <c r="AM19" i="10"/>
  <c r="AT19" i="10"/>
  <c r="AV19" i="10"/>
  <c r="AW19" i="10"/>
  <c r="AX19" i="10"/>
  <c r="AY19" i="10"/>
  <c r="AZ19" i="10"/>
  <c r="BA19" i="10"/>
  <c r="BI19" i="10"/>
  <c r="BJ19" i="10"/>
  <c r="BK19" i="10"/>
  <c r="BL19" i="10"/>
  <c r="BM19" i="10"/>
  <c r="BN19" i="10"/>
  <c r="BO19" i="10"/>
  <c r="BR19" i="10"/>
  <c r="BS19" i="10"/>
  <c r="BT19" i="10"/>
  <c r="BU19" i="10"/>
  <c r="BV19" i="10"/>
  <c r="BW19" i="10"/>
  <c r="BX19" i="10"/>
  <c r="BY19" i="10"/>
  <c r="BZ19" i="10"/>
  <c r="CA19" i="10"/>
  <c r="CB19" i="10"/>
  <c r="CC19" i="10"/>
  <c r="CD19" i="10"/>
  <c r="CE19" i="10"/>
  <c r="CF19" i="10"/>
  <c r="CG19" i="10"/>
  <c r="CH19" i="10"/>
  <c r="CI19" i="10"/>
  <c r="CJ19" i="10"/>
  <c r="CK19" i="10"/>
  <c r="CL19" i="10"/>
  <c r="CM19" i="10"/>
  <c r="CP19" i="10"/>
  <c r="CQ19" i="10"/>
  <c r="C20" i="10"/>
  <c r="D20" i="10"/>
  <c r="E20" i="10"/>
  <c r="F20" i="10"/>
  <c r="G20" i="10"/>
  <c r="H20" i="10"/>
  <c r="I20" i="10"/>
  <c r="J20" i="10"/>
  <c r="K20" i="10"/>
  <c r="L20" i="10"/>
  <c r="M20" i="10"/>
  <c r="N20" i="10"/>
  <c r="O20" i="10"/>
  <c r="P20" i="10"/>
  <c r="Q20" i="10"/>
  <c r="R20" i="10"/>
  <c r="S20" i="10"/>
  <c r="T20" i="10"/>
  <c r="U20" i="10"/>
  <c r="V20" i="10"/>
  <c r="W20" i="10"/>
  <c r="Y20" i="10"/>
  <c r="AB20" i="10"/>
  <c r="AC20" i="10"/>
  <c r="AF20" i="10"/>
  <c r="AH20" i="10"/>
  <c r="AJ20" i="10"/>
  <c r="AK20" i="10"/>
  <c r="AL20" i="10"/>
  <c r="AM20" i="10"/>
  <c r="AT20" i="10"/>
  <c r="AV20" i="10"/>
  <c r="AW20" i="10"/>
  <c r="AX20" i="10"/>
  <c r="AY20" i="10"/>
  <c r="AZ20" i="10"/>
  <c r="BA20" i="10"/>
  <c r="BI20" i="10"/>
  <c r="BJ20" i="10"/>
  <c r="BK20" i="10"/>
  <c r="BL20" i="10"/>
  <c r="BM20" i="10"/>
  <c r="BN20" i="10"/>
  <c r="BO20" i="10"/>
  <c r="BR20" i="10"/>
  <c r="BS20" i="10"/>
  <c r="BT20" i="10"/>
  <c r="BU20" i="10"/>
  <c r="BV20" i="10"/>
  <c r="BW20" i="10"/>
  <c r="BX20" i="10"/>
  <c r="BY20" i="10"/>
  <c r="BZ20" i="10"/>
  <c r="CA20" i="10"/>
  <c r="CB20" i="10"/>
  <c r="CC20" i="10"/>
  <c r="CD20" i="10"/>
  <c r="CE20" i="10"/>
  <c r="CF20" i="10"/>
  <c r="CG20" i="10"/>
  <c r="CH20" i="10"/>
  <c r="CI20" i="10"/>
  <c r="CJ20" i="10"/>
  <c r="CK20" i="10"/>
  <c r="CL20" i="10"/>
  <c r="CM20" i="10"/>
  <c r="CP20" i="10"/>
  <c r="CQ20" i="10"/>
  <c r="C21" i="10"/>
  <c r="D21" i="10"/>
  <c r="E21" i="10"/>
  <c r="F21" i="10"/>
  <c r="G21" i="10"/>
  <c r="H21" i="10"/>
  <c r="I21" i="10"/>
  <c r="J21" i="10"/>
  <c r="K21" i="10"/>
  <c r="L21" i="10"/>
  <c r="M21" i="10"/>
  <c r="N21" i="10"/>
  <c r="O21" i="10"/>
  <c r="P21" i="10"/>
  <c r="Q21" i="10"/>
  <c r="R21" i="10"/>
  <c r="S21" i="10"/>
  <c r="T21" i="10"/>
  <c r="U21" i="10"/>
  <c r="V21" i="10"/>
  <c r="W21" i="10"/>
  <c r="Y21" i="10"/>
  <c r="AB21" i="10"/>
  <c r="AC21" i="10"/>
  <c r="AF21" i="10"/>
  <c r="AH21" i="10"/>
  <c r="AJ21" i="10"/>
  <c r="AK21" i="10"/>
  <c r="AL21" i="10"/>
  <c r="AM21" i="10"/>
  <c r="AT21" i="10"/>
  <c r="AV21" i="10"/>
  <c r="AW21" i="10"/>
  <c r="AX21" i="10"/>
  <c r="AY21" i="10"/>
  <c r="AZ21" i="10"/>
  <c r="BA21" i="10"/>
  <c r="BI21" i="10"/>
  <c r="BJ21" i="10"/>
  <c r="BK21" i="10"/>
  <c r="BL21" i="10"/>
  <c r="BM21" i="10"/>
  <c r="BN21" i="10"/>
  <c r="BO21" i="10"/>
  <c r="BR21" i="10"/>
  <c r="BS21" i="10"/>
  <c r="BT21" i="10"/>
  <c r="BU21" i="10"/>
  <c r="BV21" i="10"/>
  <c r="BW21" i="10"/>
  <c r="BX21" i="10"/>
  <c r="BY21" i="10"/>
  <c r="BZ21" i="10"/>
  <c r="CA21" i="10"/>
  <c r="CB21" i="10"/>
  <c r="CC21" i="10"/>
  <c r="CD21" i="10"/>
  <c r="CE21" i="10"/>
  <c r="CF21" i="10"/>
  <c r="CG21" i="10"/>
  <c r="CH21" i="10"/>
  <c r="CI21" i="10"/>
  <c r="CJ21" i="10"/>
  <c r="CK21" i="10"/>
  <c r="CL21" i="10"/>
  <c r="CM21" i="10"/>
  <c r="CP21" i="10"/>
  <c r="CQ21" i="10"/>
  <c r="C22" i="10"/>
  <c r="D22" i="10"/>
  <c r="E22" i="10"/>
  <c r="F22" i="10"/>
  <c r="G22" i="10"/>
  <c r="H22" i="10"/>
  <c r="I22" i="10"/>
  <c r="J22" i="10"/>
  <c r="K22" i="10"/>
  <c r="L22" i="10"/>
  <c r="M22" i="10"/>
  <c r="N22" i="10"/>
  <c r="O22" i="10"/>
  <c r="P22" i="10"/>
  <c r="Q22" i="10"/>
  <c r="R22" i="10"/>
  <c r="S22" i="10"/>
  <c r="T22" i="10"/>
  <c r="U22" i="10"/>
  <c r="V22" i="10"/>
  <c r="W22" i="10"/>
  <c r="Y22" i="10"/>
  <c r="AB22" i="10"/>
  <c r="AC22" i="10"/>
  <c r="AF22" i="10"/>
  <c r="AH22" i="10"/>
  <c r="AJ22" i="10"/>
  <c r="AK22" i="10"/>
  <c r="AL22" i="10"/>
  <c r="AM22" i="10"/>
  <c r="AT22" i="10"/>
  <c r="AV22" i="10"/>
  <c r="AW22" i="10"/>
  <c r="AX22" i="10"/>
  <c r="AY22" i="10"/>
  <c r="AZ22" i="10"/>
  <c r="BA22" i="10"/>
  <c r="BI22" i="10"/>
  <c r="BJ22" i="10"/>
  <c r="BK22" i="10"/>
  <c r="BL22" i="10"/>
  <c r="BM22" i="10"/>
  <c r="BN22" i="10"/>
  <c r="BO22" i="10"/>
  <c r="BR22" i="10"/>
  <c r="BS22" i="10"/>
  <c r="BT22" i="10"/>
  <c r="BU22" i="10"/>
  <c r="BV22" i="10"/>
  <c r="BW22" i="10"/>
  <c r="BX22" i="10"/>
  <c r="BY22" i="10"/>
  <c r="BZ22" i="10"/>
  <c r="CA22" i="10"/>
  <c r="CB22" i="10"/>
  <c r="CC22" i="10"/>
  <c r="CD22" i="10"/>
  <c r="CE22" i="10"/>
  <c r="CF22" i="10"/>
  <c r="CG22" i="10"/>
  <c r="CH22" i="10"/>
  <c r="CI22" i="10"/>
  <c r="CJ22" i="10"/>
  <c r="CK22" i="10"/>
  <c r="CL22" i="10"/>
  <c r="CM22" i="10"/>
  <c r="CP22" i="10"/>
  <c r="CQ22" i="10"/>
  <c r="C23" i="10"/>
  <c r="D23" i="10"/>
  <c r="E23" i="10"/>
  <c r="F23" i="10"/>
  <c r="G23" i="10"/>
  <c r="H23" i="10"/>
  <c r="I23" i="10"/>
  <c r="J23" i="10"/>
  <c r="K23" i="10"/>
  <c r="L23" i="10"/>
  <c r="M23" i="10"/>
  <c r="N23" i="10"/>
  <c r="O23" i="10"/>
  <c r="P23" i="10"/>
  <c r="Q23" i="10"/>
  <c r="R23" i="10"/>
  <c r="S23" i="10"/>
  <c r="T23" i="10"/>
  <c r="U23" i="10"/>
  <c r="V23" i="10"/>
  <c r="W23" i="10"/>
  <c r="Y23" i="10"/>
  <c r="AB23" i="10"/>
  <c r="AC23" i="10"/>
  <c r="AF23" i="10"/>
  <c r="AH23" i="10"/>
  <c r="AJ23" i="10"/>
  <c r="AK23" i="10"/>
  <c r="AL23" i="10"/>
  <c r="AM23" i="10"/>
  <c r="AT23" i="10"/>
  <c r="AV23" i="10"/>
  <c r="AW23" i="10"/>
  <c r="AX23" i="10"/>
  <c r="AY23" i="10"/>
  <c r="AZ23" i="10"/>
  <c r="BA23" i="10"/>
  <c r="BI23" i="10"/>
  <c r="BJ23" i="10"/>
  <c r="BK23" i="10"/>
  <c r="BL23" i="10"/>
  <c r="BM23" i="10"/>
  <c r="BN23" i="10"/>
  <c r="BO23" i="10"/>
  <c r="BR23" i="10"/>
  <c r="BS23" i="10"/>
  <c r="BT23" i="10"/>
  <c r="BU23" i="10"/>
  <c r="BV23" i="10"/>
  <c r="BW23" i="10"/>
  <c r="BX23" i="10"/>
  <c r="BY23" i="10"/>
  <c r="BZ23" i="10"/>
  <c r="CA23" i="10"/>
  <c r="CB23" i="10"/>
  <c r="CC23" i="10"/>
  <c r="CD23" i="10"/>
  <c r="CE23" i="10"/>
  <c r="CF23" i="10"/>
  <c r="CG23" i="10"/>
  <c r="CH23" i="10"/>
  <c r="CI23" i="10"/>
  <c r="CJ23" i="10"/>
  <c r="CK23" i="10"/>
  <c r="CL23" i="10"/>
  <c r="CM23" i="10"/>
  <c r="CP23" i="10"/>
  <c r="CQ23" i="10"/>
  <c r="C24" i="10"/>
  <c r="D24" i="10"/>
  <c r="E24" i="10"/>
  <c r="F24" i="10"/>
  <c r="G24" i="10"/>
  <c r="H24" i="10"/>
  <c r="I24" i="10"/>
  <c r="J24" i="10"/>
  <c r="K24" i="10"/>
  <c r="L24" i="10"/>
  <c r="M24" i="10"/>
  <c r="N24" i="10"/>
  <c r="O24" i="10"/>
  <c r="P24" i="10"/>
  <c r="Q24" i="10"/>
  <c r="R24" i="10"/>
  <c r="S24" i="10"/>
  <c r="T24" i="10"/>
  <c r="U24" i="10"/>
  <c r="V24" i="10"/>
  <c r="W24" i="10"/>
  <c r="Y24" i="10"/>
  <c r="AB24" i="10"/>
  <c r="AC24" i="10"/>
  <c r="AF24" i="10"/>
  <c r="AH24" i="10"/>
  <c r="AJ24" i="10"/>
  <c r="AK24" i="10"/>
  <c r="AL24" i="10"/>
  <c r="AM24" i="10"/>
  <c r="AT24" i="10"/>
  <c r="AV24" i="10"/>
  <c r="AW24" i="10"/>
  <c r="AX24" i="10"/>
  <c r="AY24" i="10"/>
  <c r="AZ24" i="10"/>
  <c r="BA24" i="10"/>
  <c r="BI24" i="10"/>
  <c r="BJ24" i="10"/>
  <c r="BK24" i="10"/>
  <c r="BL24" i="10"/>
  <c r="BM24" i="10"/>
  <c r="BN24" i="10"/>
  <c r="BO24" i="10"/>
  <c r="BR24" i="10"/>
  <c r="BS24" i="10"/>
  <c r="BT24" i="10"/>
  <c r="BU24" i="10"/>
  <c r="BV24" i="10"/>
  <c r="BW24" i="10"/>
  <c r="BX24" i="10"/>
  <c r="BY24" i="10"/>
  <c r="BZ24" i="10"/>
  <c r="CA24" i="10"/>
  <c r="CB24" i="10"/>
  <c r="CC24" i="10"/>
  <c r="CD24" i="10"/>
  <c r="CE24" i="10"/>
  <c r="CF24" i="10"/>
  <c r="CG24" i="10"/>
  <c r="CH24" i="10"/>
  <c r="CI24" i="10"/>
  <c r="CJ24" i="10"/>
  <c r="CK24" i="10"/>
  <c r="CL24" i="10"/>
  <c r="CM24" i="10"/>
  <c r="CP24" i="10"/>
  <c r="CQ24" i="10"/>
  <c r="C25" i="10"/>
  <c r="D25" i="10"/>
  <c r="E25" i="10"/>
  <c r="F25" i="10"/>
  <c r="G25" i="10"/>
  <c r="H25" i="10"/>
  <c r="I25" i="10"/>
  <c r="J25" i="10"/>
  <c r="K25" i="10"/>
  <c r="L25" i="10"/>
  <c r="M25" i="10"/>
  <c r="N25" i="10"/>
  <c r="O25" i="10"/>
  <c r="P25" i="10"/>
  <c r="Q25" i="10"/>
  <c r="R25" i="10"/>
  <c r="S25" i="10"/>
  <c r="T25" i="10"/>
  <c r="U25" i="10"/>
  <c r="V25" i="10"/>
  <c r="W25" i="10"/>
  <c r="Y25" i="10"/>
  <c r="AB25" i="10"/>
  <c r="AC25" i="10"/>
  <c r="AF25" i="10"/>
  <c r="AH25" i="10"/>
  <c r="AJ25" i="10"/>
  <c r="AK25" i="10"/>
  <c r="AL25" i="10"/>
  <c r="AM25" i="10"/>
  <c r="AT25" i="10"/>
  <c r="AV25" i="10"/>
  <c r="AW25" i="10"/>
  <c r="AX25" i="10"/>
  <c r="AY25" i="10"/>
  <c r="AZ25" i="10"/>
  <c r="BA25" i="10"/>
  <c r="BI25" i="10"/>
  <c r="BJ25" i="10"/>
  <c r="BK25" i="10"/>
  <c r="BL25" i="10"/>
  <c r="BM25" i="10"/>
  <c r="BN25" i="10"/>
  <c r="BO25" i="10"/>
  <c r="BR25" i="10"/>
  <c r="BS25" i="10"/>
  <c r="BT25" i="10"/>
  <c r="BU25" i="10"/>
  <c r="BV25" i="10"/>
  <c r="BW25" i="10"/>
  <c r="BX25" i="10"/>
  <c r="BY25" i="10"/>
  <c r="BZ25" i="10"/>
  <c r="CA25" i="10"/>
  <c r="CB25" i="10"/>
  <c r="CC25" i="10"/>
  <c r="CD25" i="10"/>
  <c r="CE25" i="10"/>
  <c r="CF25" i="10"/>
  <c r="CG25" i="10"/>
  <c r="CH25" i="10"/>
  <c r="CI25" i="10"/>
  <c r="CJ25" i="10"/>
  <c r="CK25" i="10"/>
  <c r="CL25" i="10"/>
  <c r="CM25" i="10"/>
  <c r="CP25" i="10"/>
  <c r="CQ25" i="10"/>
  <c r="C26" i="10"/>
  <c r="D26" i="10"/>
  <c r="E26" i="10"/>
  <c r="F26" i="10"/>
  <c r="G26" i="10"/>
  <c r="H26" i="10"/>
  <c r="I26" i="10"/>
  <c r="J26" i="10"/>
  <c r="K26" i="10"/>
  <c r="L26" i="10"/>
  <c r="M26" i="10"/>
  <c r="N26" i="10"/>
  <c r="O26" i="10"/>
  <c r="P26" i="10"/>
  <c r="Q26" i="10"/>
  <c r="R26" i="10"/>
  <c r="S26" i="10"/>
  <c r="T26" i="10"/>
  <c r="U26" i="10"/>
  <c r="V26" i="10"/>
  <c r="W26" i="10"/>
  <c r="Y26" i="10"/>
  <c r="AB26" i="10"/>
  <c r="AC26" i="10"/>
  <c r="AF26" i="10"/>
  <c r="AH26" i="10"/>
  <c r="AJ26" i="10"/>
  <c r="AK26" i="10"/>
  <c r="AL26" i="10"/>
  <c r="AM26" i="10"/>
  <c r="AT26" i="10"/>
  <c r="AV26" i="10"/>
  <c r="AW26" i="10"/>
  <c r="AX26" i="10"/>
  <c r="AY26" i="10"/>
  <c r="AZ26" i="10"/>
  <c r="BA26" i="10"/>
  <c r="BI26" i="10"/>
  <c r="BJ26" i="10"/>
  <c r="BK26" i="10"/>
  <c r="BL26" i="10"/>
  <c r="BM26" i="10"/>
  <c r="BN26" i="10"/>
  <c r="BO26" i="10"/>
  <c r="BR26" i="10"/>
  <c r="BS26" i="10"/>
  <c r="BT26" i="10"/>
  <c r="BU26" i="10"/>
  <c r="BV26" i="10"/>
  <c r="BW26" i="10"/>
  <c r="BX26" i="10"/>
  <c r="BY26" i="10"/>
  <c r="BZ26" i="10"/>
  <c r="CA26" i="10"/>
  <c r="CB26" i="10"/>
  <c r="CC26" i="10"/>
  <c r="CD26" i="10"/>
  <c r="CE26" i="10"/>
  <c r="CF26" i="10"/>
  <c r="CG26" i="10"/>
  <c r="CH26" i="10"/>
  <c r="CI26" i="10"/>
  <c r="CJ26" i="10"/>
  <c r="CK26" i="10"/>
  <c r="CL26" i="10"/>
  <c r="CM26" i="10"/>
  <c r="CP26" i="10"/>
  <c r="CQ26" i="10"/>
  <c r="C27" i="10"/>
  <c r="D27" i="10"/>
  <c r="E27" i="10"/>
  <c r="F27" i="10"/>
  <c r="G27" i="10"/>
  <c r="H27" i="10"/>
  <c r="I27" i="10"/>
  <c r="J27" i="10"/>
  <c r="K27" i="10"/>
  <c r="L27" i="10"/>
  <c r="M27" i="10"/>
  <c r="N27" i="10"/>
  <c r="O27" i="10"/>
  <c r="P27" i="10"/>
  <c r="Q27" i="10"/>
  <c r="R27" i="10"/>
  <c r="S27" i="10"/>
  <c r="T27" i="10"/>
  <c r="U27" i="10"/>
  <c r="V27" i="10"/>
  <c r="W27" i="10"/>
  <c r="Y27" i="10"/>
  <c r="AB27" i="10"/>
  <c r="AC27" i="10"/>
  <c r="AF27" i="10"/>
  <c r="AH27" i="10"/>
  <c r="AJ27" i="10"/>
  <c r="AK27" i="10"/>
  <c r="AL27" i="10"/>
  <c r="AM27" i="10"/>
  <c r="AT27" i="10"/>
  <c r="AV27" i="10"/>
  <c r="AW27" i="10"/>
  <c r="AX27" i="10"/>
  <c r="AY27" i="10"/>
  <c r="AZ27" i="10"/>
  <c r="BA27" i="10"/>
  <c r="BI27" i="10"/>
  <c r="BJ27" i="10"/>
  <c r="BK27" i="10"/>
  <c r="BL27" i="10"/>
  <c r="BM27" i="10"/>
  <c r="BN27" i="10"/>
  <c r="BO27" i="10"/>
  <c r="BR27" i="10"/>
  <c r="BS27" i="10"/>
  <c r="BT27" i="10"/>
  <c r="BU27" i="10"/>
  <c r="BV27" i="10"/>
  <c r="BW27" i="10"/>
  <c r="BX27" i="10"/>
  <c r="BY27" i="10"/>
  <c r="BZ27" i="10"/>
  <c r="CA27" i="10"/>
  <c r="CB27" i="10"/>
  <c r="CC27" i="10"/>
  <c r="CD27" i="10"/>
  <c r="CE27" i="10"/>
  <c r="CF27" i="10"/>
  <c r="CG27" i="10"/>
  <c r="CH27" i="10"/>
  <c r="CI27" i="10"/>
  <c r="CJ27" i="10"/>
  <c r="CK27" i="10"/>
  <c r="CL27" i="10"/>
  <c r="CM27" i="10"/>
  <c r="CP27" i="10"/>
  <c r="CQ27" i="10"/>
  <c r="C28" i="10"/>
  <c r="D28" i="10"/>
  <c r="E28" i="10"/>
  <c r="F28" i="10"/>
  <c r="G28" i="10"/>
  <c r="H28" i="10"/>
  <c r="I28" i="10"/>
  <c r="J28" i="10"/>
  <c r="K28" i="10"/>
  <c r="L28" i="10"/>
  <c r="M28" i="10"/>
  <c r="N28" i="10"/>
  <c r="O28" i="10"/>
  <c r="P28" i="10"/>
  <c r="Q28" i="10"/>
  <c r="R28" i="10"/>
  <c r="S28" i="10"/>
  <c r="T28" i="10"/>
  <c r="U28" i="10"/>
  <c r="V28" i="10"/>
  <c r="W28" i="10"/>
  <c r="Y28" i="10"/>
  <c r="AB28" i="10"/>
  <c r="AC28" i="10"/>
  <c r="AF28" i="10"/>
  <c r="AH28" i="10"/>
  <c r="AJ28" i="10"/>
  <c r="AK28" i="10"/>
  <c r="AL28" i="10"/>
  <c r="AM28" i="10"/>
  <c r="AT28" i="10"/>
  <c r="AV28" i="10"/>
  <c r="AW28" i="10"/>
  <c r="AX28" i="10"/>
  <c r="AY28" i="10"/>
  <c r="AZ28" i="10"/>
  <c r="BA28" i="10"/>
  <c r="BI28" i="10"/>
  <c r="BJ28" i="10"/>
  <c r="BK28" i="10"/>
  <c r="BL28" i="10"/>
  <c r="BM28" i="10"/>
  <c r="BN28" i="10"/>
  <c r="BO28" i="10"/>
  <c r="BR28" i="10"/>
  <c r="BS28" i="10"/>
  <c r="BT28" i="10"/>
  <c r="BU28" i="10"/>
  <c r="BV28" i="10"/>
  <c r="BW28" i="10"/>
  <c r="BX28" i="10"/>
  <c r="BY28" i="10"/>
  <c r="BZ28" i="10"/>
  <c r="CA28" i="10"/>
  <c r="CB28" i="10"/>
  <c r="CC28" i="10"/>
  <c r="CD28" i="10"/>
  <c r="CE28" i="10"/>
  <c r="CF28" i="10"/>
  <c r="CG28" i="10"/>
  <c r="CH28" i="10"/>
  <c r="CI28" i="10"/>
  <c r="CJ28" i="10"/>
  <c r="CK28" i="10"/>
  <c r="CL28" i="10"/>
  <c r="CM28" i="10"/>
  <c r="CP28" i="10"/>
  <c r="CQ28" i="10"/>
  <c r="C29" i="10"/>
  <c r="D29" i="10"/>
  <c r="E29" i="10"/>
  <c r="F29" i="10"/>
  <c r="G29" i="10"/>
  <c r="H29" i="10"/>
  <c r="I29" i="10"/>
  <c r="J29" i="10"/>
  <c r="K29" i="10"/>
  <c r="L29" i="10"/>
  <c r="M29" i="10"/>
  <c r="N29" i="10"/>
  <c r="O29" i="10"/>
  <c r="P29" i="10"/>
  <c r="Q29" i="10"/>
  <c r="R29" i="10"/>
  <c r="S29" i="10"/>
  <c r="T29" i="10"/>
  <c r="U29" i="10"/>
  <c r="V29" i="10"/>
  <c r="W29" i="10"/>
  <c r="Y29" i="10"/>
  <c r="AB29" i="10"/>
  <c r="AC29" i="10"/>
  <c r="AF29" i="10"/>
  <c r="AH29" i="10"/>
  <c r="AJ29" i="10"/>
  <c r="AK29" i="10"/>
  <c r="AL29" i="10"/>
  <c r="AM29" i="10"/>
  <c r="AT29" i="10"/>
  <c r="AV29" i="10"/>
  <c r="AW29" i="10"/>
  <c r="AX29" i="10"/>
  <c r="AY29" i="10"/>
  <c r="AZ29" i="10"/>
  <c r="BA29" i="10"/>
  <c r="BI29" i="10"/>
  <c r="BJ29" i="10"/>
  <c r="BK29" i="10"/>
  <c r="BL29" i="10"/>
  <c r="BM29" i="10"/>
  <c r="BN29" i="10"/>
  <c r="BO29" i="10"/>
  <c r="BR29" i="10"/>
  <c r="BS29" i="10"/>
  <c r="BT29" i="10"/>
  <c r="BU29" i="10"/>
  <c r="BV29" i="10"/>
  <c r="BW29" i="10"/>
  <c r="BX29" i="10"/>
  <c r="BY29" i="10"/>
  <c r="BZ29" i="10"/>
  <c r="CA29" i="10"/>
  <c r="CB29" i="10"/>
  <c r="CC29" i="10"/>
  <c r="CD29" i="10"/>
  <c r="CE29" i="10"/>
  <c r="CF29" i="10"/>
  <c r="CG29" i="10"/>
  <c r="CH29" i="10"/>
  <c r="CI29" i="10"/>
  <c r="CJ29" i="10"/>
  <c r="CK29" i="10"/>
  <c r="CL29" i="10"/>
  <c r="CM29" i="10"/>
  <c r="CP29" i="10"/>
  <c r="CQ29" i="10"/>
  <c r="C30" i="10"/>
  <c r="D30" i="10"/>
  <c r="E30" i="10"/>
  <c r="F30" i="10"/>
  <c r="G30" i="10"/>
  <c r="H30" i="10"/>
  <c r="I30" i="10"/>
  <c r="J30" i="10"/>
  <c r="K30" i="10"/>
  <c r="L30" i="10"/>
  <c r="M30" i="10"/>
  <c r="N30" i="10"/>
  <c r="O30" i="10"/>
  <c r="P30" i="10"/>
  <c r="Q30" i="10"/>
  <c r="R30" i="10"/>
  <c r="S30" i="10"/>
  <c r="T30" i="10"/>
  <c r="U30" i="10"/>
  <c r="V30" i="10"/>
  <c r="W30" i="10"/>
  <c r="Y30" i="10"/>
  <c r="AB30" i="10"/>
  <c r="AC30" i="10"/>
  <c r="AF30" i="10"/>
  <c r="AH30" i="10"/>
  <c r="AJ30" i="10"/>
  <c r="AK30" i="10"/>
  <c r="AL30" i="10"/>
  <c r="AM30" i="10"/>
  <c r="AT30" i="10"/>
  <c r="AV30" i="10"/>
  <c r="AW30" i="10"/>
  <c r="AX30" i="10"/>
  <c r="AY30" i="10"/>
  <c r="AZ30" i="10"/>
  <c r="BA30" i="10"/>
  <c r="BI30" i="10"/>
  <c r="BJ30" i="10"/>
  <c r="BK30" i="10"/>
  <c r="BL30" i="10"/>
  <c r="BM30" i="10"/>
  <c r="BN30" i="10"/>
  <c r="BO30" i="10"/>
  <c r="BR30" i="10"/>
  <c r="BS30" i="10"/>
  <c r="BT30" i="10"/>
  <c r="BU30" i="10"/>
  <c r="BV30" i="10"/>
  <c r="BW30" i="10"/>
  <c r="BX30" i="10"/>
  <c r="BY30" i="10"/>
  <c r="BZ30" i="10"/>
  <c r="CA30" i="10"/>
  <c r="CB30" i="10"/>
  <c r="CC30" i="10"/>
  <c r="CD30" i="10"/>
  <c r="CE30" i="10"/>
  <c r="CF30" i="10"/>
  <c r="CG30" i="10"/>
  <c r="CH30" i="10"/>
  <c r="CI30" i="10"/>
  <c r="CJ30" i="10"/>
  <c r="CK30" i="10"/>
  <c r="CL30" i="10"/>
  <c r="CM30" i="10"/>
  <c r="CP30" i="10"/>
  <c r="CQ30" i="10"/>
  <c r="C31" i="10"/>
  <c r="D31" i="10"/>
  <c r="E31" i="10"/>
  <c r="F31" i="10"/>
  <c r="G31" i="10"/>
  <c r="H31" i="10"/>
  <c r="I31" i="10"/>
  <c r="J31" i="10"/>
  <c r="K31" i="10"/>
  <c r="L31" i="10"/>
  <c r="M31" i="10"/>
  <c r="N31" i="10"/>
  <c r="O31" i="10"/>
  <c r="P31" i="10"/>
  <c r="Q31" i="10"/>
  <c r="R31" i="10"/>
  <c r="S31" i="10"/>
  <c r="T31" i="10"/>
  <c r="U31" i="10"/>
  <c r="V31" i="10"/>
  <c r="W31" i="10"/>
  <c r="Y31" i="10"/>
  <c r="AB31" i="10"/>
  <c r="AC31" i="10"/>
  <c r="AF31" i="10"/>
  <c r="AH31" i="10"/>
  <c r="AJ31" i="10"/>
  <c r="AK31" i="10"/>
  <c r="AL31" i="10"/>
  <c r="AM31" i="10"/>
  <c r="AT31" i="10"/>
  <c r="AV31" i="10"/>
  <c r="AW31" i="10"/>
  <c r="AX31" i="10"/>
  <c r="AY31" i="10"/>
  <c r="AZ31" i="10"/>
  <c r="BA31" i="10"/>
  <c r="BI31" i="10"/>
  <c r="BJ31" i="10"/>
  <c r="BK31" i="10"/>
  <c r="BL31" i="10"/>
  <c r="BM31" i="10"/>
  <c r="BN31" i="10"/>
  <c r="BO31" i="10"/>
  <c r="BR31" i="10"/>
  <c r="BS31" i="10"/>
  <c r="BT31" i="10"/>
  <c r="BU31" i="10"/>
  <c r="BV31" i="10"/>
  <c r="BW31" i="10"/>
  <c r="BX31" i="10"/>
  <c r="BY31" i="10"/>
  <c r="BZ31" i="10"/>
  <c r="CA31" i="10"/>
  <c r="CB31" i="10"/>
  <c r="CC31" i="10"/>
  <c r="CD31" i="10"/>
  <c r="CE31" i="10"/>
  <c r="CF31" i="10"/>
  <c r="CG31" i="10"/>
  <c r="CH31" i="10"/>
  <c r="CI31" i="10"/>
  <c r="CJ31" i="10"/>
  <c r="CK31" i="10"/>
  <c r="CL31" i="10"/>
  <c r="CM31" i="10"/>
  <c r="CP31" i="10"/>
  <c r="CQ31" i="10"/>
  <c r="C32" i="10"/>
  <c r="D32" i="10"/>
  <c r="E32" i="10"/>
  <c r="F32" i="10"/>
  <c r="G32" i="10"/>
  <c r="H32" i="10"/>
  <c r="I32" i="10"/>
  <c r="J32" i="10"/>
  <c r="K32" i="10"/>
  <c r="L32" i="10"/>
  <c r="M32" i="10"/>
  <c r="N32" i="10"/>
  <c r="O32" i="10"/>
  <c r="P32" i="10"/>
  <c r="Q32" i="10"/>
  <c r="R32" i="10"/>
  <c r="S32" i="10"/>
  <c r="T32" i="10"/>
  <c r="U32" i="10"/>
  <c r="V32" i="10"/>
  <c r="W32" i="10"/>
  <c r="Y32" i="10"/>
  <c r="AB32" i="10"/>
  <c r="AC32" i="10"/>
  <c r="AF32" i="10"/>
  <c r="AH32" i="10"/>
  <c r="AJ32" i="10"/>
  <c r="AK32" i="10"/>
  <c r="AL32" i="10"/>
  <c r="AM32" i="10"/>
  <c r="AT32" i="10"/>
  <c r="AV32" i="10"/>
  <c r="AW32" i="10"/>
  <c r="AX32" i="10"/>
  <c r="AY32" i="10"/>
  <c r="AZ32" i="10"/>
  <c r="BA32" i="10"/>
  <c r="BI32" i="10"/>
  <c r="BJ32" i="10"/>
  <c r="BK32" i="10"/>
  <c r="BL32" i="10"/>
  <c r="BM32" i="10"/>
  <c r="BN32" i="10"/>
  <c r="BO32" i="10"/>
  <c r="BR32" i="10"/>
  <c r="BS32" i="10"/>
  <c r="BT32" i="10"/>
  <c r="BU32" i="10"/>
  <c r="BV32" i="10"/>
  <c r="BW32" i="10"/>
  <c r="BX32" i="10"/>
  <c r="BY32" i="10"/>
  <c r="BZ32" i="10"/>
  <c r="CA32" i="10"/>
  <c r="CB32" i="10"/>
  <c r="CC32" i="10"/>
  <c r="CD32" i="10"/>
  <c r="CE32" i="10"/>
  <c r="CF32" i="10"/>
  <c r="CG32" i="10"/>
  <c r="CH32" i="10"/>
  <c r="CI32" i="10"/>
  <c r="CJ32" i="10"/>
  <c r="CK32" i="10"/>
  <c r="CL32" i="10"/>
  <c r="CM32" i="10"/>
  <c r="CP32" i="10"/>
  <c r="CQ32" i="10"/>
  <c r="C5" i="10"/>
  <c r="D5" i="10"/>
  <c r="E5" i="10"/>
  <c r="F5" i="10"/>
  <c r="G5" i="10"/>
  <c r="H5" i="10"/>
  <c r="I5" i="10"/>
  <c r="J5" i="10"/>
  <c r="K5" i="10"/>
  <c r="L5" i="10"/>
  <c r="M5" i="10"/>
  <c r="N5" i="10"/>
  <c r="O5" i="10"/>
  <c r="P5" i="10"/>
  <c r="Q5" i="10"/>
  <c r="R5" i="10"/>
  <c r="S5" i="10"/>
  <c r="T5" i="10"/>
  <c r="U5" i="10"/>
  <c r="V5" i="10"/>
  <c r="W5" i="10"/>
  <c r="Y5" i="10"/>
  <c r="AB5" i="10"/>
  <c r="AC5" i="10"/>
  <c r="AF5" i="10"/>
  <c r="AH5" i="10"/>
  <c r="AJ5" i="10"/>
  <c r="AK5" i="10"/>
  <c r="AL5" i="10"/>
  <c r="AM5" i="10"/>
  <c r="AT5" i="10"/>
  <c r="AV5" i="10"/>
  <c r="AW5" i="10"/>
  <c r="AX5" i="10"/>
  <c r="AY5" i="10"/>
  <c r="AZ5" i="10"/>
  <c r="BA5" i="10"/>
  <c r="BI5" i="10"/>
  <c r="BJ5" i="10"/>
  <c r="BK5" i="10"/>
  <c r="BL5" i="10"/>
  <c r="BM5" i="10"/>
  <c r="BN5" i="10"/>
  <c r="BO5" i="10"/>
  <c r="BR5" i="10"/>
  <c r="BS5" i="10"/>
  <c r="BT5" i="10"/>
  <c r="BU5" i="10"/>
  <c r="BV5" i="10"/>
  <c r="BW5" i="10"/>
  <c r="BX5" i="10"/>
  <c r="BY5" i="10"/>
  <c r="BZ5" i="10"/>
  <c r="CA5" i="10"/>
  <c r="CB5" i="10"/>
  <c r="CC5" i="10"/>
  <c r="CD5" i="10"/>
  <c r="CE5" i="10"/>
  <c r="CF5" i="10"/>
  <c r="CG5" i="10"/>
  <c r="CH5" i="10"/>
  <c r="CI5" i="10"/>
  <c r="CJ5" i="10"/>
  <c r="CK5" i="10"/>
  <c r="CL5" i="10"/>
  <c r="CM5" i="10"/>
  <c r="CQ5" i="10"/>
  <c r="CO34" i="53" l="1"/>
  <c r="CL34" i="53"/>
  <c r="CK34" i="53"/>
  <c r="CJ34" i="53"/>
  <c r="CI34" i="53"/>
  <c r="CH34" i="53"/>
  <c r="CG34" i="53"/>
  <c r="CF34" i="53"/>
  <c r="CE34" i="53"/>
  <c r="CD34" i="53"/>
  <c r="CC34" i="53"/>
  <c r="CB34" i="53"/>
  <c r="CA34" i="53"/>
  <c r="BY34" i="53"/>
  <c r="BX34" i="53"/>
  <c r="BW34" i="53"/>
  <c r="BV34" i="53"/>
  <c r="BU34" i="53"/>
  <c r="BT34" i="53"/>
  <c r="BS34" i="53"/>
  <c r="BR34" i="53"/>
  <c r="BQ34" i="53"/>
  <c r="BL34" i="53"/>
  <c r="AL34" i="53"/>
  <c r="AK34" i="53"/>
  <c r="AJ34" i="53"/>
  <c r="AI34" i="53"/>
  <c r="AE34" i="53"/>
  <c r="AB34" i="53"/>
  <c r="AA34" i="53"/>
  <c r="X34" i="53"/>
  <c r="V34" i="53"/>
  <c r="U34" i="53"/>
  <c r="T34" i="53"/>
  <c r="S34" i="53"/>
  <c r="R34" i="53"/>
  <c r="Q34" i="53"/>
  <c r="S35" i="53" s="1"/>
  <c r="P34" i="53"/>
  <c r="N34" i="53"/>
  <c r="I34" i="53"/>
  <c r="H34" i="53"/>
  <c r="G34" i="53"/>
  <c r="F34" i="53"/>
  <c r="B34" i="53"/>
  <c r="CP172" i="10"/>
  <c r="CA172" i="10"/>
  <c r="BO172" i="10"/>
  <c r="BN172" i="10"/>
  <c r="BL172" i="10"/>
  <c r="BK172" i="10"/>
  <c r="BJ172" i="10"/>
  <c r="BI172" i="10"/>
  <c r="BE172" i="10"/>
  <c r="AZ172" i="10"/>
  <c r="AY172" i="10"/>
  <c r="AX172" i="10"/>
  <c r="AV172" i="10"/>
  <c r="AT172" i="10"/>
  <c r="AO172" i="10"/>
  <c r="AN172" i="10"/>
  <c r="AI172" i="10"/>
  <c r="AH172" i="10"/>
  <c r="AG172" i="10"/>
  <c r="AE172" i="10"/>
  <c r="AD172" i="10"/>
  <c r="Z172" i="10"/>
  <c r="X172" i="10"/>
  <c r="N172" i="10"/>
  <c r="M172" i="10"/>
  <c r="L172" i="10"/>
  <c r="K172" i="10"/>
  <c r="B172" i="10"/>
  <c r="CP171" i="10"/>
  <c r="CA171" i="10"/>
  <c r="BO171" i="10"/>
  <c r="BN171" i="10"/>
  <c r="BL171" i="10"/>
  <c r="BK171" i="10"/>
  <c r="BJ171" i="10"/>
  <c r="BI171" i="10"/>
  <c r="BE171" i="10"/>
  <c r="AZ171" i="10"/>
  <c r="AY171" i="10"/>
  <c r="AX171" i="10"/>
  <c r="AW171" i="10"/>
  <c r="AV171" i="10"/>
  <c r="AT171" i="10"/>
  <c r="AO171" i="10"/>
  <c r="AN171" i="10"/>
  <c r="AI171" i="10"/>
  <c r="AH171" i="10"/>
  <c r="AG171" i="10"/>
  <c r="AE171" i="10"/>
  <c r="AD171" i="10"/>
  <c r="Z171" i="10"/>
  <c r="N171" i="10"/>
  <c r="M171" i="10"/>
  <c r="L171" i="10"/>
  <c r="B171" i="10"/>
  <c r="CP170" i="10"/>
  <c r="CA170" i="10"/>
  <c r="BO170" i="10"/>
  <c r="BN170" i="10"/>
  <c r="BL170" i="10"/>
  <c r="BK170" i="10"/>
  <c r="BJ170" i="10"/>
  <c r="BI170" i="10"/>
  <c r="BE170" i="10"/>
  <c r="AZ170" i="10"/>
  <c r="AY170" i="10"/>
  <c r="AX170" i="10"/>
  <c r="AV170" i="10"/>
  <c r="AT170" i="10"/>
  <c r="AO170" i="10"/>
  <c r="AN170" i="10"/>
  <c r="AI170" i="10"/>
  <c r="AH170" i="10"/>
  <c r="AG170" i="10"/>
  <c r="AE170" i="10"/>
  <c r="AD170" i="10"/>
  <c r="Z170" i="10"/>
  <c r="X170" i="10"/>
  <c r="N170" i="10"/>
  <c r="M170" i="10"/>
  <c r="L170" i="10"/>
  <c r="K170" i="10"/>
  <c r="B170" i="10"/>
  <c r="CP169" i="10"/>
  <c r="CA169" i="10"/>
  <c r="BO169" i="10"/>
  <c r="BN169" i="10"/>
  <c r="BL169" i="10"/>
  <c r="BK169" i="10"/>
  <c r="BJ169" i="10"/>
  <c r="BI169" i="10"/>
  <c r="BE169" i="10"/>
  <c r="AZ169" i="10"/>
  <c r="AY169" i="10"/>
  <c r="AX169" i="10"/>
  <c r="AW169" i="10"/>
  <c r="AV169" i="10"/>
  <c r="AT169" i="10"/>
  <c r="AO169" i="10"/>
  <c r="AN169" i="10"/>
  <c r="AI169" i="10"/>
  <c r="AH169" i="10"/>
  <c r="AG169" i="10"/>
  <c r="AE169" i="10"/>
  <c r="AD169" i="10"/>
  <c r="Z169" i="10"/>
  <c r="N169" i="10"/>
  <c r="M169" i="10"/>
  <c r="L169" i="10"/>
  <c r="B169" i="10"/>
  <c r="CP168" i="10"/>
  <c r="CA168" i="10"/>
  <c r="BO168" i="10"/>
  <c r="BN168" i="10"/>
  <c r="BL168" i="10"/>
  <c r="BK168" i="10"/>
  <c r="BJ168" i="10"/>
  <c r="BI168" i="10"/>
  <c r="BE168" i="10"/>
  <c r="AZ168" i="10"/>
  <c r="AY168" i="10"/>
  <c r="AX168" i="10"/>
  <c r="AV168" i="10"/>
  <c r="AT168" i="10"/>
  <c r="AO168" i="10"/>
  <c r="AN168" i="10"/>
  <c r="AI168" i="10"/>
  <c r="AH168" i="10"/>
  <c r="AG168" i="10"/>
  <c r="AE168" i="10"/>
  <c r="AD168" i="10"/>
  <c r="Z168" i="10"/>
  <c r="X168" i="10"/>
  <c r="N168" i="10"/>
  <c r="M168" i="10"/>
  <c r="L168" i="10"/>
  <c r="K168" i="10"/>
  <c r="B168" i="10"/>
  <c r="CP167" i="10"/>
  <c r="CA167" i="10"/>
  <c r="BO167" i="10"/>
  <c r="BN167" i="10"/>
  <c r="BL167" i="10"/>
  <c r="BK167" i="10"/>
  <c r="BJ167" i="10"/>
  <c r="BI167" i="10"/>
  <c r="BE167" i="10"/>
  <c r="AZ167" i="10"/>
  <c r="AY167" i="10"/>
  <c r="AX167" i="10"/>
  <c r="AW167" i="10"/>
  <c r="AV167" i="10"/>
  <c r="AT167" i="10"/>
  <c r="AO167" i="10"/>
  <c r="AN167" i="10"/>
  <c r="AI167" i="10"/>
  <c r="AH167" i="10"/>
  <c r="AG167" i="10"/>
  <c r="AE167" i="10"/>
  <c r="AD167" i="10"/>
  <c r="Z167" i="10"/>
  <c r="N167" i="10"/>
  <c r="M167" i="10"/>
  <c r="L167" i="10"/>
  <c r="B167" i="10"/>
  <c r="CP166" i="10"/>
  <c r="CA166" i="10"/>
  <c r="BO166" i="10"/>
  <c r="BN166" i="10"/>
  <c r="BL166" i="10"/>
  <c r="BK166" i="10"/>
  <c r="BJ166" i="10"/>
  <c r="BI166" i="10"/>
  <c r="BE166" i="10"/>
  <c r="AZ166" i="10"/>
  <c r="AY166" i="10"/>
  <c r="AX166" i="10"/>
  <c r="AV166" i="10"/>
  <c r="AT166" i="10"/>
  <c r="AO166" i="10"/>
  <c r="AN166" i="10"/>
  <c r="AI166" i="10"/>
  <c r="AH166" i="10"/>
  <c r="AG166" i="10"/>
  <c r="AE166" i="10"/>
  <c r="AD166" i="10"/>
  <c r="Z166" i="10"/>
  <c r="X166" i="10"/>
  <c r="N166" i="10"/>
  <c r="M166" i="10"/>
  <c r="L166" i="10"/>
  <c r="K166" i="10"/>
  <c r="B166" i="10"/>
  <c r="CP165" i="10"/>
  <c r="CA165" i="10"/>
  <c r="BO165" i="10"/>
  <c r="BN165" i="10"/>
  <c r="BL165" i="10"/>
  <c r="BK165" i="10"/>
  <c r="BJ165" i="10"/>
  <c r="BI165" i="10"/>
  <c r="BE165" i="10"/>
  <c r="AZ165" i="10"/>
  <c r="AY165" i="10"/>
  <c r="AX165" i="10"/>
  <c r="AW165" i="10"/>
  <c r="AV165" i="10"/>
  <c r="AT165" i="10"/>
  <c r="AO165" i="10"/>
  <c r="AN165" i="10"/>
  <c r="AI165" i="10"/>
  <c r="AH165" i="10"/>
  <c r="AG165" i="10"/>
  <c r="AE165" i="10"/>
  <c r="AD165" i="10"/>
  <c r="Z165" i="10"/>
  <c r="N165" i="10"/>
  <c r="M165" i="10"/>
  <c r="L165" i="10"/>
  <c r="B165" i="10"/>
  <c r="CP164" i="10"/>
  <c r="CA164" i="10"/>
  <c r="BO164" i="10"/>
  <c r="BN164" i="10"/>
  <c r="BL164" i="10"/>
  <c r="BK164" i="10"/>
  <c r="BJ164" i="10"/>
  <c r="BI164" i="10"/>
  <c r="BE164" i="10"/>
  <c r="AZ164" i="10"/>
  <c r="AY164" i="10"/>
  <c r="AX164" i="10"/>
  <c r="AV164" i="10"/>
  <c r="AT164" i="10"/>
  <c r="AO164" i="10"/>
  <c r="AN164" i="10"/>
  <c r="AI164" i="10"/>
  <c r="AH164" i="10"/>
  <c r="AG164" i="10"/>
  <c r="AE164" i="10"/>
  <c r="AD164" i="10"/>
  <c r="Z164" i="10"/>
  <c r="X164" i="10"/>
  <c r="N164" i="10"/>
  <c r="M164" i="10"/>
  <c r="L164" i="10"/>
  <c r="K164" i="10"/>
  <c r="B164" i="10"/>
  <c r="CP163" i="10"/>
  <c r="CA163" i="10"/>
  <c r="BO163" i="10"/>
  <c r="BN163" i="10"/>
  <c r="BL163" i="10"/>
  <c r="BK163" i="10"/>
  <c r="BJ163" i="10"/>
  <c r="BI163" i="10"/>
  <c r="BE163" i="10"/>
  <c r="AZ163" i="10"/>
  <c r="AY163" i="10"/>
  <c r="AX163" i="10"/>
  <c r="AW163" i="10"/>
  <c r="AV163" i="10"/>
  <c r="AT163" i="10"/>
  <c r="AO163" i="10"/>
  <c r="AN163" i="10"/>
  <c r="AI163" i="10"/>
  <c r="AH163" i="10"/>
  <c r="AG163" i="10"/>
  <c r="AE163" i="10"/>
  <c r="AD163" i="10"/>
  <c r="Z163" i="10"/>
  <c r="N163" i="10"/>
  <c r="M163" i="10"/>
  <c r="L163" i="10"/>
  <c r="B163" i="10"/>
  <c r="CP162" i="10"/>
  <c r="CA162" i="10"/>
  <c r="BO162" i="10"/>
  <c r="BN162" i="10"/>
  <c r="BL162" i="10"/>
  <c r="BK162" i="10"/>
  <c r="BJ162" i="10"/>
  <c r="BI162" i="10"/>
  <c r="BE162" i="10"/>
  <c r="AZ162" i="10"/>
  <c r="AY162" i="10"/>
  <c r="AX162" i="10"/>
  <c r="AV162" i="10"/>
  <c r="AT162" i="10"/>
  <c r="AO162" i="10"/>
  <c r="AN162" i="10"/>
  <c r="AI162" i="10"/>
  <c r="AH162" i="10"/>
  <c r="AG162" i="10"/>
  <c r="AE162" i="10"/>
  <c r="AD162" i="10"/>
  <c r="Z162" i="10"/>
  <c r="X162" i="10"/>
  <c r="N162" i="10"/>
  <c r="M162" i="10"/>
  <c r="L162" i="10"/>
  <c r="K162" i="10"/>
  <c r="B162" i="10"/>
  <c r="CP161" i="10"/>
  <c r="CA161" i="10"/>
  <c r="BO161" i="10"/>
  <c r="BN161" i="10"/>
  <c r="BL161" i="10"/>
  <c r="BK161" i="10"/>
  <c r="BJ161" i="10"/>
  <c r="BI161" i="10"/>
  <c r="BE161" i="10"/>
  <c r="AZ161" i="10"/>
  <c r="AY161" i="10"/>
  <c r="AX161" i="10"/>
  <c r="AW161" i="10"/>
  <c r="AV161" i="10"/>
  <c r="AT161" i="10"/>
  <c r="AO161" i="10"/>
  <c r="AN161" i="10"/>
  <c r="AI161" i="10"/>
  <c r="AH161" i="10"/>
  <c r="AG161" i="10"/>
  <c r="AE161" i="10"/>
  <c r="AD161" i="10"/>
  <c r="Z161" i="10"/>
  <c r="N161" i="10"/>
  <c r="M161" i="10"/>
  <c r="L161" i="10"/>
  <c r="B161" i="10"/>
  <c r="CP160" i="10"/>
  <c r="CA160" i="10"/>
  <c r="BO160" i="10"/>
  <c r="BN160" i="10"/>
  <c r="BL160" i="10"/>
  <c r="BK160" i="10"/>
  <c r="BJ160" i="10"/>
  <c r="BI160" i="10"/>
  <c r="BE160" i="10"/>
  <c r="AZ160" i="10"/>
  <c r="AY160" i="10"/>
  <c r="AX160" i="10"/>
  <c r="AV160" i="10"/>
  <c r="AT160" i="10"/>
  <c r="AO160" i="10"/>
  <c r="AN160" i="10"/>
  <c r="AI160" i="10"/>
  <c r="AH160" i="10"/>
  <c r="AG160" i="10"/>
  <c r="AE160" i="10"/>
  <c r="AD160" i="10"/>
  <c r="Z160" i="10"/>
  <c r="X160" i="10"/>
  <c r="N160" i="10"/>
  <c r="M160" i="10"/>
  <c r="L160" i="10"/>
  <c r="K160" i="10"/>
  <c r="B160" i="10"/>
  <c r="CP159" i="10"/>
  <c r="CA159" i="10"/>
  <c r="BO159" i="10"/>
  <c r="BN159" i="10"/>
  <c r="BL159" i="10"/>
  <c r="BK159" i="10"/>
  <c r="BJ159" i="10"/>
  <c r="BI159" i="10"/>
  <c r="BE159" i="10"/>
  <c r="AZ159" i="10"/>
  <c r="AY159" i="10"/>
  <c r="AX159" i="10"/>
  <c r="AW159" i="10"/>
  <c r="AV159" i="10"/>
  <c r="AT159" i="10"/>
  <c r="AO159" i="10"/>
  <c r="AN159" i="10"/>
  <c r="AI159" i="10"/>
  <c r="AH159" i="10"/>
  <c r="AG159" i="10"/>
  <c r="AE159" i="10"/>
  <c r="AD159" i="10"/>
  <c r="Z159" i="10"/>
  <c r="N159" i="10"/>
  <c r="M159" i="10"/>
  <c r="L159" i="10"/>
  <c r="B159" i="10"/>
  <c r="CP158" i="10"/>
  <c r="CA158" i="10"/>
  <c r="BO158" i="10"/>
  <c r="BN158" i="10"/>
  <c r="BL158" i="10"/>
  <c r="BK158" i="10"/>
  <c r="BJ158" i="10"/>
  <c r="BI158" i="10"/>
  <c r="BE158" i="10"/>
  <c r="AZ158" i="10"/>
  <c r="AY158" i="10"/>
  <c r="AX158" i="10"/>
  <c r="AV158" i="10"/>
  <c r="AT158" i="10"/>
  <c r="AO158" i="10"/>
  <c r="AN158" i="10"/>
  <c r="AI158" i="10"/>
  <c r="AH158" i="10"/>
  <c r="AG158" i="10"/>
  <c r="AE158" i="10"/>
  <c r="AD158" i="10"/>
  <c r="Z158" i="10"/>
  <c r="X158" i="10"/>
  <c r="N158" i="10"/>
  <c r="M158" i="10"/>
  <c r="L158" i="10"/>
  <c r="K158" i="10"/>
  <c r="B158" i="10"/>
  <c r="CP157" i="10"/>
  <c r="CA157" i="10"/>
  <c r="BO157" i="10"/>
  <c r="BN157" i="10"/>
  <c r="BL157" i="10"/>
  <c r="BK157" i="10"/>
  <c r="BJ157" i="10"/>
  <c r="BI157" i="10"/>
  <c r="BE157" i="10"/>
  <c r="AZ157" i="10"/>
  <c r="AY157" i="10"/>
  <c r="AX157" i="10"/>
  <c r="AW157" i="10"/>
  <c r="AV157" i="10"/>
  <c r="AT157" i="10"/>
  <c r="AO157" i="10"/>
  <c r="AN157" i="10"/>
  <c r="AI157" i="10"/>
  <c r="AH157" i="10"/>
  <c r="AG157" i="10"/>
  <c r="AE157" i="10"/>
  <c r="AD157" i="10"/>
  <c r="Z157" i="10"/>
  <c r="N157" i="10"/>
  <c r="M157" i="10"/>
  <c r="L157" i="10"/>
  <c r="B157" i="10"/>
  <c r="CP156" i="10"/>
  <c r="CA156" i="10"/>
  <c r="BO156" i="10"/>
  <c r="BN156" i="10"/>
  <c r="BL156" i="10"/>
  <c r="BK156" i="10"/>
  <c r="BJ156" i="10"/>
  <c r="BI156" i="10"/>
  <c r="BE156" i="10"/>
  <c r="AZ156" i="10"/>
  <c r="AY156" i="10"/>
  <c r="AX156" i="10"/>
  <c r="AV156" i="10"/>
  <c r="AT156" i="10"/>
  <c r="AO156" i="10"/>
  <c r="AN156" i="10"/>
  <c r="AI156" i="10"/>
  <c r="AH156" i="10"/>
  <c r="AG156" i="10"/>
  <c r="AE156" i="10"/>
  <c r="AD156" i="10"/>
  <c r="Z156" i="10"/>
  <c r="X156" i="10"/>
  <c r="N156" i="10"/>
  <c r="M156" i="10"/>
  <c r="L156" i="10"/>
  <c r="K156" i="10"/>
  <c r="B156" i="10"/>
  <c r="CP155" i="10"/>
  <c r="CA155" i="10"/>
  <c r="BO155" i="10"/>
  <c r="BN155" i="10"/>
  <c r="BL155" i="10"/>
  <c r="BK155" i="10"/>
  <c r="BJ155" i="10"/>
  <c r="BI155" i="10"/>
  <c r="BE155" i="10"/>
  <c r="AZ155" i="10"/>
  <c r="AY155" i="10"/>
  <c r="AX155" i="10"/>
  <c r="AW155" i="10"/>
  <c r="AV155" i="10"/>
  <c r="AT155" i="10"/>
  <c r="AO155" i="10"/>
  <c r="AN155" i="10"/>
  <c r="AI155" i="10"/>
  <c r="AH155" i="10"/>
  <c r="AG155" i="10"/>
  <c r="AE155" i="10"/>
  <c r="AD155" i="10"/>
  <c r="Z155" i="10"/>
  <c r="N155" i="10"/>
  <c r="M155" i="10"/>
  <c r="L155" i="10"/>
  <c r="B155" i="10"/>
  <c r="CP154" i="10"/>
  <c r="CA154" i="10"/>
  <c r="BO154" i="10"/>
  <c r="BN154" i="10"/>
  <c r="BL154" i="10"/>
  <c r="BK154" i="10"/>
  <c r="BJ154" i="10"/>
  <c r="BI154" i="10"/>
  <c r="BE154" i="10"/>
  <c r="AZ154" i="10"/>
  <c r="AY154" i="10"/>
  <c r="AX154" i="10"/>
  <c r="AV154" i="10"/>
  <c r="AT154" i="10"/>
  <c r="AO154" i="10"/>
  <c r="AN154" i="10"/>
  <c r="AI154" i="10"/>
  <c r="AH154" i="10"/>
  <c r="AG154" i="10"/>
  <c r="AE154" i="10"/>
  <c r="AD154" i="10"/>
  <c r="Z154" i="10"/>
  <c r="X154" i="10"/>
  <c r="N154" i="10"/>
  <c r="M154" i="10"/>
  <c r="L154" i="10"/>
  <c r="K154" i="10"/>
  <c r="B154" i="10"/>
  <c r="CP153" i="10"/>
  <c r="CA153" i="10"/>
  <c r="BO153" i="10"/>
  <c r="BN153" i="10"/>
  <c r="BL153" i="10"/>
  <c r="BK153" i="10"/>
  <c r="BJ153" i="10"/>
  <c r="BI153" i="10"/>
  <c r="BE153" i="10"/>
  <c r="AZ153" i="10"/>
  <c r="AY153" i="10"/>
  <c r="AX153" i="10"/>
  <c r="AW153" i="10"/>
  <c r="AV153" i="10"/>
  <c r="AT153" i="10"/>
  <c r="AO153" i="10"/>
  <c r="AN153" i="10"/>
  <c r="AI153" i="10"/>
  <c r="AH153" i="10"/>
  <c r="AG153" i="10"/>
  <c r="AE153" i="10"/>
  <c r="AD153" i="10"/>
  <c r="Z153" i="10"/>
  <c r="N153" i="10"/>
  <c r="M153" i="10"/>
  <c r="L153" i="10"/>
  <c r="B153" i="10"/>
  <c r="CP152" i="10"/>
  <c r="CA152" i="10"/>
  <c r="BO152" i="10"/>
  <c r="BN152" i="10"/>
  <c r="BL152" i="10"/>
  <c r="BK152" i="10"/>
  <c r="BJ152" i="10"/>
  <c r="BI152" i="10"/>
  <c r="BE152" i="10"/>
  <c r="AZ152" i="10"/>
  <c r="AY152" i="10"/>
  <c r="AX152" i="10"/>
  <c r="AW152" i="10"/>
  <c r="AV152" i="10"/>
  <c r="AT152" i="10"/>
  <c r="AO152" i="10"/>
  <c r="AN152" i="10"/>
  <c r="AI152" i="10"/>
  <c r="AH152" i="10"/>
  <c r="AG152" i="10"/>
  <c r="AE152" i="10"/>
  <c r="AD152" i="10"/>
  <c r="Z152" i="10"/>
  <c r="X152" i="10"/>
  <c r="N152" i="10"/>
  <c r="M152" i="10"/>
  <c r="L152" i="10"/>
  <c r="K152" i="10"/>
  <c r="B152" i="10"/>
  <c r="CP151" i="10"/>
  <c r="CA151" i="10"/>
  <c r="BO151" i="10"/>
  <c r="BN151" i="10"/>
  <c r="BL151" i="10"/>
  <c r="BK151" i="10"/>
  <c r="BJ151" i="10"/>
  <c r="BI151" i="10"/>
  <c r="BE151" i="10"/>
  <c r="AZ151" i="10"/>
  <c r="AY151" i="10"/>
  <c r="AX151" i="10"/>
  <c r="AW151" i="10"/>
  <c r="AT151" i="10"/>
  <c r="AO151" i="10"/>
  <c r="AN151" i="10"/>
  <c r="AI151" i="10"/>
  <c r="AH151" i="10"/>
  <c r="AG151" i="10"/>
  <c r="AE151" i="10"/>
  <c r="AD151" i="10"/>
  <c r="Z151" i="10"/>
  <c r="N151" i="10"/>
  <c r="M151" i="10"/>
  <c r="L151" i="10"/>
  <c r="B151" i="10"/>
  <c r="CP150" i="10"/>
  <c r="CA150" i="10"/>
  <c r="BO150" i="10"/>
  <c r="BN150" i="10"/>
  <c r="BL150" i="10"/>
  <c r="BK150" i="10"/>
  <c r="BJ150" i="10"/>
  <c r="BI150" i="10"/>
  <c r="BE150" i="10"/>
  <c r="AZ150" i="10"/>
  <c r="AY150" i="10"/>
  <c r="AX150" i="10"/>
  <c r="AW150" i="10"/>
  <c r="AV150" i="10"/>
  <c r="AT150" i="10"/>
  <c r="AO150" i="10"/>
  <c r="AN150" i="10"/>
  <c r="AI150" i="10"/>
  <c r="AH150" i="10"/>
  <c r="AG150" i="10"/>
  <c r="AE150" i="10"/>
  <c r="AD150" i="10"/>
  <c r="Z150" i="10"/>
  <c r="X150" i="10"/>
  <c r="N150" i="10"/>
  <c r="M150" i="10"/>
  <c r="L150" i="10"/>
  <c r="K150" i="10"/>
  <c r="B150" i="10"/>
  <c r="CP149" i="10"/>
  <c r="CA149" i="10"/>
  <c r="BO149" i="10"/>
  <c r="BN149" i="10"/>
  <c r="BL149" i="10"/>
  <c r="BK149" i="10"/>
  <c r="BJ149" i="10"/>
  <c r="BI149" i="10"/>
  <c r="BE149" i="10"/>
  <c r="AZ149" i="10"/>
  <c r="AY149" i="10"/>
  <c r="AX149" i="10"/>
  <c r="AW149" i="10"/>
  <c r="AV149" i="10"/>
  <c r="AT149" i="10"/>
  <c r="AO149" i="10"/>
  <c r="AN149" i="10"/>
  <c r="AI149" i="10"/>
  <c r="AH149" i="10"/>
  <c r="AG149" i="10"/>
  <c r="AE149" i="10"/>
  <c r="AD149" i="10"/>
  <c r="Z149" i="10"/>
  <c r="N149" i="10"/>
  <c r="M149" i="10"/>
  <c r="L149" i="10"/>
  <c r="B149" i="10"/>
  <c r="CP148" i="10"/>
  <c r="CA148" i="10"/>
  <c r="BO148" i="10"/>
  <c r="BN148" i="10"/>
  <c r="BL148" i="10"/>
  <c r="BK148" i="10"/>
  <c r="BJ148" i="10"/>
  <c r="BI148" i="10"/>
  <c r="BE148" i="10"/>
  <c r="AZ148" i="10"/>
  <c r="AY148" i="10"/>
  <c r="AX148" i="10"/>
  <c r="AV148" i="10"/>
  <c r="AT148" i="10"/>
  <c r="AO148" i="10"/>
  <c r="AN148" i="10"/>
  <c r="AI148" i="10"/>
  <c r="AH148" i="10"/>
  <c r="AG148" i="10"/>
  <c r="AE148" i="10"/>
  <c r="AD148" i="10"/>
  <c r="Z148" i="10"/>
  <c r="X148" i="10"/>
  <c r="N148" i="10"/>
  <c r="M148" i="10"/>
  <c r="L148" i="10"/>
  <c r="K148" i="10"/>
  <c r="B148" i="10"/>
  <c r="CP147" i="10"/>
  <c r="CA147" i="10"/>
  <c r="BO147" i="10"/>
  <c r="BN147" i="10"/>
  <c r="BL147" i="10"/>
  <c r="BK147" i="10"/>
  <c r="BJ147" i="10"/>
  <c r="BI147" i="10"/>
  <c r="BE147" i="10"/>
  <c r="AZ147" i="10"/>
  <c r="AY147" i="10"/>
  <c r="AX147" i="10"/>
  <c r="AW147" i="10"/>
  <c r="AV147" i="10"/>
  <c r="AT147" i="10"/>
  <c r="AO147" i="10"/>
  <c r="AN147" i="10"/>
  <c r="AI147" i="10"/>
  <c r="AH147" i="10"/>
  <c r="AG147" i="10"/>
  <c r="AE147" i="10"/>
  <c r="AD147" i="10"/>
  <c r="Z147" i="10"/>
  <c r="N147" i="10"/>
  <c r="M147" i="10"/>
  <c r="L147" i="10"/>
  <c r="B147" i="10"/>
  <c r="CP146" i="10"/>
  <c r="CA146" i="10"/>
  <c r="BO146" i="10"/>
  <c r="BN146" i="10"/>
  <c r="BL146" i="10"/>
  <c r="BK146" i="10"/>
  <c r="BJ146" i="10"/>
  <c r="BI146" i="10"/>
  <c r="BE146" i="10"/>
  <c r="AZ146" i="10"/>
  <c r="AY146" i="10"/>
  <c r="AX146" i="10"/>
  <c r="AV146" i="10"/>
  <c r="AT146" i="10"/>
  <c r="AO146" i="10"/>
  <c r="AN146" i="10"/>
  <c r="AI146" i="10"/>
  <c r="AH146" i="10"/>
  <c r="AG146" i="10"/>
  <c r="AE146" i="10"/>
  <c r="AD146" i="10"/>
  <c r="Z146" i="10"/>
  <c r="X146" i="10"/>
  <c r="N146" i="10"/>
  <c r="M146" i="10"/>
  <c r="L146" i="10"/>
  <c r="K146" i="10"/>
  <c r="B146" i="10"/>
  <c r="CP145" i="10"/>
  <c r="P1" i="53"/>
  <c r="B1" i="53"/>
  <c r="AB1" i="53" s="1"/>
  <c r="CO34" i="54"/>
  <c r="CL34" i="54"/>
  <c r="CK34" i="54"/>
  <c r="CJ34" i="54"/>
  <c r="CI34" i="54"/>
  <c r="CH34" i="54"/>
  <c r="CG34" i="54"/>
  <c r="CF34" i="54"/>
  <c r="CE34" i="54"/>
  <c r="CD34" i="54"/>
  <c r="CC34" i="54"/>
  <c r="CB34" i="54"/>
  <c r="CA34" i="54"/>
  <c r="BY34" i="54"/>
  <c r="BX34" i="54"/>
  <c r="BW34" i="54"/>
  <c r="BV34" i="54"/>
  <c r="BU34" i="54"/>
  <c r="BT34" i="54"/>
  <c r="BS34" i="54"/>
  <c r="BR34" i="54"/>
  <c r="BQ34" i="54"/>
  <c r="BL34" i="54"/>
  <c r="AL34" i="54"/>
  <c r="AK34" i="54"/>
  <c r="AJ34" i="54"/>
  <c r="AI34" i="54"/>
  <c r="AE34" i="54"/>
  <c r="AB34" i="54"/>
  <c r="AA34" i="54"/>
  <c r="X34" i="54"/>
  <c r="V34" i="54"/>
  <c r="U34" i="54"/>
  <c r="T34" i="54"/>
  <c r="S34" i="54"/>
  <c r="R34" i="54"/>
  <c r="Q34" i="54"/>
  <c r="P34" i="54"/>
  <c r="N34" i="54"/>
  <c r="I34" i="54"/>
  <c r="H34" i="54"/>
  <c r="G34" i="54"/>
  <c r="F34" i="54"/>
  <c r="B34" i="54"/>
  <c r="CP144" i="10"/>
  <c r="CA144" i="10"/>
  <c r="BO144" i="10"/>
  <c r="BN144" i="10"/>
  <c r="BL144" i="10"/>
  <c r="BK144" i="10"/>
  <c r="BJ144" i="10"/>
  <c r="BI144" i="10"/>
  <c r="BE144" i="10"/>
  <c r="AZ144" i="10"/>
  <c r="AY144" i="10"/>
  <c r="AX144" i="10"/>
  <c r="AV144" i="10"/>
  <c r="AT144" i="10"/>
  <c r="AO144" i="10"/>
  <c r="AN144" i="10"/>
  <c r="AI144" i="10"/>
  <c r="AH144" i="10"/>
  <c r="AG144" i="10"/>
  <c r="AE144" i="10"/>
  <c r="AD144" i="10"/>
  <c r="Z144" i="10"/>
  <c r="X144" i="10"/>
  <c r="N144" i="10"/>
  <c r="M144" i="10"/>
  <c r="L144" i="10"/>
  <c r="B144" i="10"/>
  <c r="CP143" i="10"/>
  <c r="CA143" i="10"/>
  <c r="BO143" i="10"/>
  <c r="BN143" i="10"/>
  <c r="BL143" i="10"/>
  <c r="BK143" i="10"/>
  <c r="BJ143" i="10"/>
  <c r="BI143" i="10"/>
  <c r="BE143" i="10"/>
  <c r="AZ143" i="10"/>
  <c r="AY143" i="10"/>
  <c r="AX143" i="10"/>
  <c r="AV143" i="10"/>
  <c r="AT143" i="10"/>
  <c r="AO143" i="10"/>
  <c r="AN143" i="10"/>
  <c r="AI143" i="10"/>
  <c r="AH143" i="10"/>
  <c r="AG143" i="10"/>
  <c r="AE143" i="10"/>
  <c r="AD143" i="10"/>
  <c r="Z143" i="10"/>
  <c r="X143" i="10"/>
  <c r="N143" i="10"/>
  <c r="M143" i="10"/>
  <c r="L143" i="10"/>
  <c r="K143" i="10"/>
  <c r="B143" i="10"/>
  <c r="CP142" i="10"/>
  <c r="CA142" i="10"/>
  <c r="BO142" i="10"/>
  <c r="BN142" i="10"/>
  <c r="BL142" i="10"/>
  <c r="BK142" i="10"/>
  <c r="BJ142" i="10"/>
  <c r="BI142" i="10"/>
  <c r="BE142" i="10"/>
  <c r="AZ142" i="10"/>
  <c r="AY142" i="10"/>
  <c r="AX142" i="10"/>
  <c r="AW142" i="10"/>
  <c r="AV142" i="10"/>
  <c r="AT142" i="10"/>
  <c r="AO142" i="10"/>
  <c r="AN142" i="10"/>
  <c r="AI142" i="10"/>
  <c r="AH142" i="10"/>
  <c r="AG142" i="10"/>
  <c r="AE142" i="10"/>
  <c r="AD142" i="10"/>
  <c r="Z142" i="10"/>
  <c r="X142" i="10"/>
  <c r="N142" i="10"/>
  <c r="M142" i="10"/>
  <c r="L142" i="10"/>
  <c r="B142" i="10"/>
  <c r="CP141" i="10"/>
  <c r="CA141" i="10"/>
  <c r="BO141" i="10"/>
  <c r="BN141" i="10"/>
  <c r="BL141" i="10"/>
  <c r="BK141" i="10"/>
  <c r="BJ141" i="10"/>
  <c r="BI141" i="10"/>
  <c r="BE141" i="10"/>
  <c r="AZ141" i="10"/>
  <c r="AY141" i="10"/>
  <c r="AX141" i="10"/>
  <c r="AV141" i="10"/>
  <c r="AT141" i="10"/>
  <c r="AO141" i="10"/>
  <c r="AN141" i="10"/>
  <c r="AI141" i="10"/>
  <c r="AH141" i="10"/>
  <c r="AG141" i="10"/>
  <c r="AE141" i="10"/>
  <c r="AD141" i="10"/>
  <c r="Z141" i="10"/>
  <c r="X141" i="10"/>
  <c r="N141" i="10"/>
  <c r="M141" i="10"/>
  <c r="L141" i="10"/>
  <c r="B141" i="10"/>
  <c r="CP140" i="10"/>
  <c r="CA140" i="10"/>
  <c r="BO140" i="10"/>
  <c r="BN140" i="10"/>
  <c r="BL140" i="10"/>
  <c r="BK140" i="10"/>
  <c r="BJ140" i="10"/>
  <c r="BI140" i="10"/>
  <c r="BE140" i="10"/>
  <c r="AZ140" i="10"/>
  <c r="AY140" i="10"/>
  <c r="AX140" i="10"/>
  <c r="AV140" i="10"/>
  <c r="AT140" i="10"/>
  <c r="AO140" i="10"/>
  <c r="AN140" i="10"/>
  <c r="AI140" i="10"/>
  <c r="AH140" i="10"/>
  <c r="AG140" i="10"/>
  <c r="AE140" i="10"/>
  <c r="AD140" i="10"/>
  <c r="Z140" i="10"/>
  <c r="X140" i="10"/>
  <c r="N140" i="10"/>
  <c r="M140" i="10"/>
  <c r="L140" i="10"/>
  <c r="K140" i="10"/>
  <c r="B140" i="10"/>
  <c r="CP139" i="10"/>
  <c r="CA139" i="10"/>
  <c r="BO139" i="10"/>
  <c r="BN139" i="10"/>
  <c r="BL139" i="10"/>
  <c r="BK139" i="10"/>
  <c r="BJ139" i="10"/>
  <c r="BI139" i="10"/>
  <c r="BE139" i="10"/>
  <c r="AZ139" i="10"/>
  <c r="AY139" i="10"/>
  <c r="AX139" i="10"/>
  <c r="AW139" i="10"/>
  <c r="AV139" i="10"/>
  <c r="AT139" i="10"/>
  <c r="AO139" i="10"/>
  <c r="AN139" i="10"/>
  <c r="AI139" i="10"/>
  <c r="AH139" i="10"/>
  <c r="AG139" i="10"/>
  <c r="AE139" i="10"/>
  <c r="AD139" i="10"/>
  <c r="Z139" i="10"/>
  <c r="X139" i="10"/>
  <c r="N139" i="10"/>
  <c r="M139" i="10"/>
  <c r="L139" i="10"/>
  <c r="B139" i="10"/>
  <c r="CP138" i="10"/>
  <c r="CA138" i="10"/>
  <c r="BO138" i="10"/>
  <c r="BN138" i="10"/>
  <c r="BL138" i="10"/>
  <c r="BK138" i="10"/>
  <c r="BJ138" i="10"/>
  <c r="BI138" i="10"/>
  <c r="BE138" i="10"/>
  <c r="AZ138" i="10"/>
  <c r="AY138" i="10"/>
  <c r="AX138" i="10"/>
  <c r="AV138" i="10"/>
  <c r="AT138" i="10"/>
  <c r="AO138" i="10"/>
  <c r="AN138" i="10"/>
  <c r="AI138" i="10"/>
  <c r="AH138" i="10"/>
  <c r="AG138" i="10"/>
  <c r="AE138" i="10"/>
  <c r="AD138" i="10"/>
  <c r="Z138" i="10"/>
  <c r="X138" i="10"/>
  <c r="N138" i="10"/>
  <c r="M138" i="10"/>
  <c r="L138" i="10"/>
  <c r="K138" i="10"/>
  <c r="B138" i="10"/>
  <c r="CP137" i="10"/>
  <c r="CA137" i="10"/>
  <c r="BO137" i="10"/>
  <c r="BN137" i="10"/>
  <c r="BL137" i="10"/>
  <c r="BK137" i="10"/>
  <c r="BJ137" i="10"/>
  <c r="BI137" i="10"/>
  <c r="BE137" i="10"/>
  <c r="AZ137" i="10"/>
  <c r="AY137" i="10"/>
  <c r="AX137" i="10"/>
  <c r="AV137" i="10"/>
  <c r="AT137" i="10"/>
  <c r="AO137" i="10"/>
  <c r="AN137" i="10"/>
  <c r="AI137" i="10"/>
  <c r="AH137" i="10"/>
  <c r="AG137" i="10"/>
  <c r="AE137" i="10"/>
  <c r="AD137" i="10"/>
  <c r="Z137" i="10"/>
  <c r="X137" i="10"/>
  <c r="N137" i="10"/>
  <c r="M137" i="10"/>
  <c r="L137" i="10"/>
  <c r="K137" i="10"/>
  <c r="B137" i="10"/>
  <c r="CP136" i="10"/>
  <c r="CA136" i="10"/>
  <c r="BO136" i="10"/>
  <c r="BN136" i="10"/>
  <c r="BL136" i="10"/>
  <c r="BK136" i="10"/>
  <c r="BJ136" i="10"/>
  <c r="BI136" i="10"/>
  <c r="BE136" i="10"/>
  <c r="AZ136" i="10"/>
  <c r="AY136" i="10"/>
  <c r="AX136" i="10"/>
  <c r="AV136" i="10"/>
  <c r="AT136" i="10"/>
  <c r="AO136" i="10"/>
  <c r="AN136" i="10"/>
  <c r="AI136" i="10"/>
  <c r="AH136" i="10"/>
  <c r="AG136" i="10"/>
  <c r="AE136" i="10"/>
  <c r="AD136" i="10"/>
  <c r="Z136" i="10"/>
  <c r="X136" i="10"/>
  <c r="N136" i="10"/>
  <c r="M136" i="10"/>
  <c r="L136" i="10"/>
  <c r="K136" i="10"/>
  <c r="B136" i="10"/>
  <c r="CP135" i="10"/>
  <c r="CA135" i="10"/>
  <c r="BO135" i="10"/>
  <c r="BN135" i="10"/>
  <c r="BL135" i="10"/>
  <c r="BK135" i="10"/>
  <c r="BJ135" i="10"/>
  <c r="BI135" i="10"/>
  <c r="BE135" i="10"/>
  <c r="AZ135" i="10"/>
  <c r="AY135" i="10"/>
  <c r="AX135" i="10"/>
  <c r="AV135" i="10"/>
  <c r="AT135" i="10"/>
  <c r="AO135" i="10"/>
  <c r="AN135" i="10"/>
  <c r="AI135" i="10"/>
  <c r="AH135" i="10"/>
  <c r="AG135" i="10"/>
  <c r="AE135" i="10"/>
  <c r="AD135" i="10"/>
  <c r="Z135" i="10"/>
  <c r="X135" i="10"/>
  <c r="N135" i="10"/>
  <c r="M135" i="10"/>
  <c r="L135" i="10"/>
  <c r="K135" i="10"/>
  <c r="B135" i="10"/>
  <c r="CP134" i="10"/>
  <c r="CA134" i="10"/>
  <c r="BO134" i="10"/>
  <c r="BN134" i="10"/>
  <c r="BL134" i="10"/>
  <c r="BK134" i="10"/>
  <c r="BJ134" i="10"/>
  <c r="BI134" i="10"/>
  <c r="BE134" i="10"/>
  <c r="AZ134" i="10"/>
  <c r="AY134" i="10"/>
  <c r="AX134" i="10"/>
  <c r="AV134" i="10"/>
  <c r="AT134" i="10"/>
  <c r="AO134" i="10"/>
  <c r="AN134" i="10"/>
  <c r="AI134" i="10"/>
  <c r="AH134" i="10"/>
  <c r="AG134" i="10"/>
  <c r="AE134" i="10"/>
  <c r="AD134" i="10"/>
  <c r="Z134" i="10"/>
  <c r="X134" i="10"/>
  <c r="N134" i="10"/>
  <c r="M134" i="10"/>
  <c r="L134" i="10"/>
  <c r="K134" i="10"/>
  <c r="B134" i="10"/>
  <c r="CP133" i="10"/>
  <c r="CA133" i="10"/>
  <c r="BO133" i="10"/>
  <c r="BN133" i="10"/>
  <c r="BL133" i="10"/>
  <c r="BK133" i="10"/>
  <c r="BJ133" i="10"/>
  <c r="BI133" i="10"/>
  <c r="BE133" i="10"/>
  <c r="AZ133" i="10"/>
  <c r="AY133" i="10"/>
  <c r="AX133" i="10"/>
  <c r="AV133" i="10"/>
  <c r="AT133" i="10"/>
  <c r="AO133" i="10"/>
  <c r="AN133" i="10"/>
  <c r="AI133" i="10"/>
  <c r="AH133" i="10"/>
  <c r="AG133" i="10"/>
  <c r="AE133" i="10"/>
  <c r="AD133" i="10"/>
  <c r="Z133" i="10"/>
  <c r="X133" i="10"/>
  <c r="N133" i="10"/>
  <c r="M133" i="10"/>
  <c r="L133" i="10"/>
  <c r="K133" i="10"/>
  <c r="B133" i="10"/>
  <c r="CP132" i="10"/>
  <c r="CA132" i="10"/>
  <c r="BO132" i="10"/>
  <c r="BN132" i="10"/>
  <c r="BL132" i="10"/>
  <c r="BK132" i="10"/>
  <c r="BJ132" i="10"/>
  <c r="BI132" i="10"/>
  <c r="BE132" i="10"/>
  <c r="AZ132" i="10"/>
  <c r="AY132" i="10"/>
  <c r="AX132" i="10"/>
  <c r="AV132" i="10"/>
  <c r="AT132" i="10"/>
  <c r="AO132" i="10"/>
  <c r="AN132" i="10"/>
  <c r="AI132" i="10"/>
  <c r="AH132" i="10"/>
  <c r="AG132" i="10"/>
  <c r="AE132" i="10"/>
  <c r="AD132" i="10"/>
  <c r="Z132" i="10"/>
  <c r="X132" i="10"/>
  <c r="N132" i="10"/>
  <c r="M132" i="10"/>
  <c r="L132" i="10"/>
  <c r="K132" i="10"/>
  <c r="B132" i="10"/>
  <c r="CP131" i="10"/>
  <c r="CA131" i="10"/>
  <c r="BO131" i="10"/>
  <c r="BN131" i="10"/>
  <c r="BL131" i="10"/>
  <c r="BK131" i="10"/>
  <c r="BJ131" i="10"/>
  <c r="BI131" i="10"/>
  <c r="BE131" i="10"/>
  <c r="AZ131" i="10"/>
  <c r="AY131" i="10"/>
  <c r="AX131" i="10"/>
  <c r="AV131" i="10"/>
  <c r="AT131" i="10"/>
  <c r="AO131" i="10"/>
  <c r="AN131" i="10"/>
  <c r="AI131" i="10"/>
  <c r="AH131" i="10"/>
  <c r="AG131" i="10"/>
  <c r="AE131" i="10"/>
  <c r="AD131" i="10"/>
  <c r="Z131" i="10"/>
  <c r="X131" i="10"/>
  <c r="N131" i="10"/>
  <c r="M131" i="10"/>
  <c r="L131" i="10"/>
  <c r="B131" i="10"/>
  <c r="CP130" i="10"/>
  <c r="CA130" i="10"/>
  <c r="BO130" i="10"/>
  <c r="BN130" i="10"/>
  <c r="BL130" i="10"/>
  <c r="BK130" i="10"/>
  <c r="BJ130" i="10"/>
  <c r="BI130" i="10"/>
  <c r="BE130" i="10"/>
  <c r="AZ130" i="10"/>
  <c r="AY130" i="10"/>
  <c r="AX130" i="10"/>
  <c r="AV130" i="10"/>
  <c r="AT130" i="10"/>
  <c r="AO130" i="10"/>
  <c r="AN130" i="10"/>
  <c r="AI130" i="10"/>
  <c r="AH130" i="10"/>
  <c r="AG130" i="10"/>
  <c r="AE130" i="10"/>
  <c r="AD130" i="10"/>
  <c r="Z130" i="10"/>
  <c r="X130" i="10"/>
  <c r="N130" i="10"/>
  <c r="M130" i="10"/>
  <c r="L130" i="10"/>
  <c r="K130" i="10"/>
  <c r="B130" i="10"/>
  <c r="CP129" i="10"/>
  <c r="CA129" i="10"/>
  <c r="BO129" i="10"/>
  <c r="BN129" i="10"/>
  <c r="BL129" i="10"/>
  <c r="BK129" i="10"/>
  <c r="BJ129" i="10"/>
  <c r="BI129" i="10"/>
  <c r="BE129" i="10"/>
  <c r="AZ129" i="10"/>
  <c r="AY129" i="10"/>
  <c r="AX129" i="10"/>
  <c r="AV129" i="10"/>
  <c r="AT129" i="10"/>
  <c r="AO129" i="10"/>
  <c r="AN129" i="10"/>
  <c r="AI129" i="10"/>
  <c r="AH129" i="10"/>
  <c r="AG129" i="10"/>
  <c r="AE129" i="10"/>
  <c r="AD129" i="10"/>
  <c r="Z129" i="10"/>
  <c r="X129" i="10"/>
  <c r="N129" i="10"/>
  <c r="M129" i="10"/>
  <c r="L129" i="10"/>
  <c r="K129" i="10"/>
  <c r="B129" i="10"/>
  <c r="CP128" i="10"/>
  <c r="CA128" i="10"/>
  <c r="BO128" i="10"/>
  <c r="BN128" i="10"/>
  <c r="BL128" i="10"/>
  <c r="BK128" i="10"/>
  <c r="BJ128" i="10"/>
  <c r="BI128" i="10"/>
  <c r="BE128" i="10"/>
  <c r="AZ128" i="10"/>
  <c r="AY128" i="10"/>
  <c r="AX128" i="10"/>
  <c r="AW128" i="10"/>
  <c r="AV128" i="10"/>
  <c r="AT128" i="10"/>
  <c r="AO128" i="10"/>
  <c r="AN128" i="10"/>
  <c r="AI128" i="10"/>
  <c r="AH128" i="10"/>
  <c r="AG128" i="10"/>
  <c r="AE128" i="10"/>
  <c r="AD128" i="10"/>
  <c r="Z128" i="10"/>
  <c r="X128" i="10"/>
  <c r="N128" i="10"/>
  <c r="M128" i="10"/>
  <c r="L128" i="10"/>
  <c r="B128" i="10"/>
  <c r="CP127" i="10"/>
  <c r="CA127" i="10"/>
  <c r="BO127" i="10"/>
  <c r="BN127" i="10"/>
  <c r="BL127" i="10"/>
  <c r="BK127" i="10"/>
  <c r="BJ127" i="10"/>
  <c r="BI127" i="10"/>
  <c r="BE127" i="10"/>
  <c r="AZ127" i="10"/>
  <c r="AY127" i="10"/>
  <c r="AX127" i="10"/>
  <c r="AV127" i="10"/>
  <c r="AT127" i="10"/>
  <c r="AO127" i="10"/>
  <c r="AN127" i="10"/>
  <c r="AI127" i="10"/>
  <c r="AH127" i="10"/>
  <c r="AG127" i="10"/>
  <c r="AE127" i="10"/>
  <c r="AD127" i="10"/>
  <c r="Z127" i="10"/>
  <c r="X127" i="10"/>
  <c r="N127" i="10"/>
  <c r="M127" i="10"/>
  <c r="L127" i="10"/>
  <c r="K127" i="10"/>
  <c r="B127" i="10"/>
  <c r="CP126" i="10"/>
  <c r="CA126" i="10"/>
  <c r="BO126" i="10"/>
  <c r="BN126" i="10"/>
  <c r="BL126" i="10"/>
  <c r="BK126" i="10"/>
  <c r="BJ126" i="10"/>
  <c r="BI126" i="10"/>
  <c r="BE126" i="10"/>
  <c r="AZ126" i="10"/>
  <c r="AY126" i="10"/>
  <c r="AX126" i="10"/>
  <c r="AV126" i="10"/>
  <c r="AT126" i="10"/>
  <c r="AO126" i="10"/>
  <c r="AN126" i="10"/>
  <c r="AI126" i="10"/>
  <c r="AH126" i="10"/>
  <c r="AG126" i="10"/>
  <c r="AE126" i="10"/>
  <c r="AD126" i="10"/>
  <c r="Z126" i="10"/>
  <c r="X126" i="10"/>
  <c r="N126" i="10"/>
  <c r="M126" i="10"/>
  <c r="L126" i="10"/>
  <c r="K126" i="10"/>
  <c r="B126" i="10"/>
  <c r="CP125" i="10"/>
  <c r="CA125" i="10"/>
  <c r="BO125" i="10"/>
  <c r="BN125" i="10"/>
  <c r="BL125" i="10"/>
  <c r="BK125" i="10"/>
  <c r="BJ125" i="10"/>
  <c r="BI125" i="10"/>
  <c r="BE125" i="10"/>
  <c r="AZ125" i="10"/>
  <c r="AY125" i="10"/>
  <c r="AX125" i="10"/>
  <c r="AV125" i="10"/>
  <c r="AT125" i="10"/>
  <c r="AO125" i="10"/>
  <c r="AN125" i="10"/>
  <c r="AI125" i="10"/>
  <c r="AH125" i="10"/>
  <c r="AG125" i="10"/>
  <c r="AE125" i="10"/>
  <c r="AD125" i="10"/>
  <c r="Z125" i="10"/>
  <c r="X125" i="10"/>
  <c r="N125" i="10"/>
  <c r="M125" i="10"/>
  <c r="L125" i="10"/>
  <c r="K125" i="10"/>
  <c r="B125" i="10"/>
  <c r="CP124" i="10"/>
  <c r="CA124" i="10"/>
  <c r="BO124" i="10"/>
  <c r="BN124" i="10"/>
  <c r="BL124" i="10"/>
  <c r="BK124" i="10"/>
  <c r="BJ124" i="10"/>
  <c r="BI124" i="10"/>
  <c r="BE124" i="10"/>
  <c r="AZ124" i="10"/>
  <c r="AY124" i="10"/>
  <c r="AX124" i="10"/>
  <c r="AV124" i="10"/>
  <c r="AT124" i="10"/>
  <c r="AO124" i="10"/>
  <c r="AN124" i="10"/>
  <c r="AI124" i="10"/>
  <c r="AH124" i="10"/>
  <c r="AG124" i="10"/>
  <c r="AE124" i="10"/>
  <c r="AD124" i="10"/>
  <c r="Z124" i="10"/>
  <c r="X124" i="10"/>
  <c r="N124" i="10"/>
  <c r="M124" i="10"/>
  <c r="L124" i="10"/>
  <c r="K124" i="10"/>
  <c r="B124" i="10"/>
  <c r="CP123" i="10"/>
  <c r="CA123" i="10"/>
  <c r="BO123" i="10"/>
  <c r="BN123" i="10"/>
  <c r="BL123" i="10"/>
  <c r="BK123" i="10"/>
  <c r="BJ123" i="10"/>
  <c r="BI123" i="10"/>
  <c r="BE123" i="10"/>
  <c r="AZ123" i="10"/>
  <c r="AY123" i="10"/>
  <c r="AX123" i="10"/>
  <c r="AV123" i="10"/>
  <c r="AT123" i="10"/>
  <c r="AO123" i="10"/>
  <c r="AN123" i="10"/>
  <c r="AI123" i="10"/>
  <c r="AH123" i="10"/>
  <c r="AG123" i="10"/>
  <c r="AE123" i="10"/>
  <c r="AD123" i="10"/>
  <c r="Z123" i="10"/>
  <c r="X123" i="10"/>
  <c r="N123" i="10"/>
  <c r="M123" i="10"/>
  <c r="L123" i="10"/>
  <c r="K123" i="10"/>
  <c r="B123" i="10"/>
  <c r="CP122" i="10"/>
  <c r="CA122" i="10"/>
  <c r="BO122" i="10"/>
  <c r="BN122" i="10"/>
  <c r="BL122" i="10"/>
  <c r="BK122" i="10"/>
  <c r="BJ122" i="10"/>
  <c r="BI122" i="10"/>
  <c r="BE122" i="10"/>
  <c r="AZ122" i="10"/>
  <c r="AY122" i="10"/>
  <c r="AX122" i="10"/>
  <c r="AV122" i="10"/>
  <c r="AT122" i="10"/>
  <c r="AO122" i="10"/>
  <c r="AN122" i="10"/>
  <c r="AI122" i="10"/>
  <c r="AH122" i="10"/>
  <c r="AG122" i="10"/>
  <c r="AE122" i="10"/>
  <c r="AD122" i="10"/>
  <c r="Z122" i="10"/>
  <c r="X122" i="10"/>
  <c r="N122" i="10"/>
  <c r="M122" i="10"/>
  <c r="L122" i="10"/>
  <c r="K122" i="10"/>
  <c r="B122" i="10"/>
  <c r="CP121" i="10"/>
  <c r="CA121" i="10"/>
  <c r="BO121" i="10"/>
  <c r="BN121" i="10"/>
  <c r="BL121" i="10"/>
  <c r="BK121" i="10"/>
  <c r="BJ121" i="10"/>
  <c r="BI121" i="10"/>
  <c r="BE121" i="10"/>
  <c r="AZ121" i="10"/>
  <c r="AY121" i="10"/>
  <c r="AX121" i="10"/>
  <c r="AV121" i="10"/>
  <c r="AT121" i="10"/>
  <c r="AO121" i="10"/>
  <c r="AN121" i="10"/>
  <c r="AI121" i="10"/>
  <c r="AH121" i="10"/>
  <c r="AG121" i="10"/>
  <c r="AE121" i="10"/>
  <c r="AD121" i="10"/>
  <c r="Z121" i="10"/>
  <c r="X121" i="10"/>
  <c r="N121" i="10"/>
  <c r="M121" i="10"/>
  <c r="L121" i="10"/>
  <c r="K121" i="10"/>
  <c r="B121" i="10"/>
  <c r="CP120" i="10"/>
  <c r="CA120" i="10"/>
  <c r="BO120" i="10"/>
  <c r="BN120" i="10"/>
  <c r="BL120" i="10"/>
  <c r="BK120" i="10"/>
  <c r="BJ120" i="10"/>
  <c r="BI120" i="10"/>
  <c r="BE120" i="10"/>
  <c r="AZ120" i="10"/>
  <c r="AY120" i="10"/>
  <c r="AX120" i="10"/>
  <c r="AV120" i="10"/>
  <c r="AT120" i="10"/>
  <c r="AO120" i="10"/>
  <c r="AN120" i="10"/>
  <c r="AI120" i="10"/>
  <c r="AH120" i="10"/>
  <c r="AG120" i="10"/>
  <c r="AE120" i="10"/>
  <c r="AD120" i="10"/>
  <c r="Z120" i="10"/>
  <c r="X120" i="10"/>
  <c r="N120" i="10"/>
  <c r="M120" i="10"/>
  <c r="L120" i="10"/>
  <c r="K120" i="10"/>
  <c r="B120" i="10"/>
  <c r="CP119" i="10"/>
  <c r="CA119" i="10"/>
  <c r="BO119" i="10"/>
  <c r="BN119" i="10"/>
  <c r="BL119" i="10"/>
  <c r="BK119" i="10"/>
  <c r="BJ119" i="10"/>
  <c r="BI119" i="10"/>
  <c r="BE119" i="10"/>
  <c r="AZ119" i="10"/>
  <c r="AY119" i="10"/>
  <c r="AX119" i="10"/>
  <c r="AV119" i="10"/>
  <c r="AT119" i="10"/>
  <c r="AO119" i="10"/>
  <c r="AN119" i="10"/>
  <c r="AI119" i="10"/>
  <c r="AH119" i="10"/>
  <c r="AG119" i="10"/>
  <c r="AE119" i="10"/>
  <c r="AD119" i="10"/>
  <c r="Z119" i="10"/>
  <c r="X119" i="10"/>
  <c r="N119" i="10"/>
  <c r="M119" i="10"/>
  <c r="L119" i="10"/>
  <c r="K119" i="10"/>
  <c r="B119" i="10"/>
  <c r="CP118" i="10"/>
  <c r="CA118" i="10"/>
  <c r="BO118" i="10"/>
  <c r="BN118" i="10"/>
  <c r="BL118" i="10"/>
  <c r="BK118" i="10"/>
  <c r="BJ118" i="10"/>
  <c r="BI118" i="10"/>
  <c r="BE118" i="10"/>
  <c r="AZ118" i="10"/>
  <c r="AY118" i="10"/>
  <c r="AX118" i="10"/>
  <c r="AV118" i="10"/>
  <c r="AT118" i="10"/>
  <c r="AO118" i="10"/>
  <c r="AN118" i="10"/>
  <c r="AI118" i="10"/>
  <c r="AH118" i="10"/>
  <c r="AG118" i="10"/>
  <c r="AE118" i="10"/>
  <c r="AD118" i="10"/>
  <c r="Z118" i="10"/>
  <c r="X118" i="10"/>
  <c r="N118" i="10"/>
  <c r="M118" i="10"/>
  <c r="L118" i="10"/>
  <c r="K118" i="10"/>
  <c r="B118" i="10"/>
  <c r="CP117" i="10"/>
  <c r="AY117" i="10"/>
  <c r="P1" i="54"/>
  <c r="B1" i="54"/>
  <c r="AB1" i="54" s="1"/>
  <c r="CO34" i="55"/>
  <c r="CL34" i="55"/>
  <c r="CK34" i="55"/>
  <c r="CJ34" i="55"/>
  <c r="CI34" i="55"/>
  <c r="CH34" i="55"/>
  <c r="CG34" i="55"/>
  <c r="CF34" i="55"/>
  <c r="CE34" i="55"/>
  <c r="CD34" i="55"/>
  <c r="CC34" i="55"/>
  <c r="CB34" i="55"/>
  <c r="CA34" i="55"/>
  <c r="BY34" i="55"/>
  <c r="BX34" i="55"/>
  <c r="BW34" i="55"/>
  <c r="BV34" i="55"/>
  <c r="BU34" i="55"/>
  <c r="BT34" i="55"/>
  <c r="BS34" i="55"/>
  <c r="BR34" i="55"/>
  <c r="BQ34" i="55"/>
  <c r="BL34" i="55"/>
  <c r="AL34" i="55"/>
  <c r="AK34" i="55"/>
  <c r="AJ34" i="55"/>
  <c r="AI34" i="55"/>
  <c r="AE34" i="55"/>
  <c r="AB34" i="55"/>
  <c r="AA34" i="55"/>
  <c r="X34" i="55"/>
  <c r="V34" i="55"/>
  <c r="U34" i="55"/>
  <c r="T34" i="55"/>
  <c r="S34" i="55"/>
  <c r="R34" i="55"/>
  <c r="Q34" i="55"/>
  <c r="S35" i="55" s="1"/>
  <c r="P34" i="55"/>
  <c r="N34" i="55"/>
  <c r="I34" i="55"/>
  <c r="H34" i="55"/>
  <c r="G34" i="55"/>
  <c r="F34" i="55"/>
  <c r="B34" i="55"/>
  <c r="CP116" i="10"/>
  <c r="CA116" i="10"/>
  <c r="BO116" i="10"/>
  <c r="BN116" i="10"/>
  <c r="BL116" i="10"/>
  <c r="BK116" i="10"/>
  <c r="BJ116" i="10"/>
  <c r="BI116" i="10"/>
  <c r="BE116" i="10"/>
  <c r="AZ116" i="10"/>
  <c r="AY116" i="10"/>
  <c r="AX116" i="10"/>
  <c r="AV116" i="10"/>
  <c r="AT116" i="10"/>
  <c r="AO116" i="10"/>
  <c r="AN116" i="10"/>
  <c r="AI116" i="10"/>
  <c r="AH116" i="10"/>
  <c r="AG116" i="10"/>
  <c r="AE116" i="10"/>
  <c r="AD116" i="10"/>
  <c r="Z116" i="10"/>
  <c r="X116" i="10"/>
  <c r="N116" i="10"/>
  <c r="M116" i="10"/>
  <c r="L116" i="10"/>
  <c r="K116" i="10"/>
  <c r="B116" i="10"/>
  <c r="CP115" i="10"/>
  <c r="CA115" i="10"/>
  <c r="BO115" i="10"/>
  <c r="BN115" i="10"/>
  <c r="BL115" i="10"/>
  <c r="BK115" i="10"/>
  <c r="BJ115" i="10"/>
  <c r="BI115" i="10"/>
  <c r="BE115" i="10"/>
  <c r="AZ115" i="10"/>
  <c r="AY115" i="10"/>
  <c r="AX115" i="10"/>
  <c r="AW115" i="10"/>
  <c r="AV115" i="10"/>
  <c r="AT115" i="10"/>
  <c r="AO115" i="10"/>
  <c r="AN115" i="10"/>
  <c r="AI115" i="10"/>
  <c r="AH115" i="10"/>
  <c r="AG115" i="10"/>
  <c r="AE115" i="10"/>
  <c r="AD115" i="10"/>
  <c r="Z115" i="10"/>
  <c r="N115" i="10"/>
  <c r="M115" i="10"/>
  <c r="L115" i="10"/>
  <c r="B115" i="10"/>
  <c r="CP114" i="10"/>
  <c r="CA114" i="10"/>
  <c r="BO114" i="10"/>
  <c r="BN114" i="10"/>
  <c r="BL114" i="10"/>
  <c r="BK114" i="10"/>
  <c r="BJ114" i="10"/>
  <c r="BI114" i="10"/>
  <c r="BE114" i="10"/>
  <c r="AZ114" i="10"/>
  <c r="AY114" i="10"/>
  <c r="AX114" i="10"/>
  <c r="AV114" i="10"/>
  <c r="AT114" i="10"/>
  <c r="AO114" i="10"/>
  <c r="AN114" i="10"/>
  <c r="AI114" i="10"/>
  <c r="AH114" i="10"/>
  <c r="AG114" i="10"/>
  <c r="AE114" i="10"/>
  <c r="AD114" i="10"/>
  <c r="Z114" i="10"/>
  <c r="X114" i="10"/>
  <c r="N114" i="10"/>
  <c r="M114" i="10"/>
  <c r="L114" i="10"/>
  <c r="K114" i="10"/>
  <c r="B114" i="10"/>
  <c r="CP113" i="10"/>
  <c r="CA113" i="10"/>
  <c r="BO113" i="10"/>
  <c r="BN113" i="10"/>
  <c r="BL113" i="10"/>
  <c r="BK113" i="10"/>
  <c r="BJ113" i="10"/>
  <c r="BI113" i="10"/>
  <c r="BE113" i="10"/>
  <c r="AZ113" i="10"/>
  <c r="AY113" i="10"/>
  <c r="AX113" i="10"/>
  <c r="AW113" i="10"/>
  <c r="AV113" i="10"/>
  <c r="AT113" i="10"/>
  <c r="AO113" i="10"/>
  <c r="AN113" i="10"/>
  <c r="AI113" i="10"/>
  <c r="AH113" i="10"/>
  <c r="AG113" i="10"/>
  <c r="AE113" i="10"/>
  <c r="AD113" i="10"/>
  <c r="Z113" i="10"/>
  <c r="N113" i="10"/>
  <c r="M113" i="10"/>
  <c r="L113" i="10"/>
  <c r="B113" i="10"/>
  <c r="CP112" i="10"/>
  <c r="CA112" i="10"/>
  <c r="BO112" i="10"/>
  <c r="BN112" i="10"/>
  <c r="BL112" i="10"/>
  <c r="BK112" i="10"/>
  <c r="BJ112" i="10"/>
  <c r="BI112" i="10"/>
  <c r="BE112" i="10"/>
  <c r="AZ112" i="10"/>
  <c r="AY112" i="10"/>
  <c r="AX112" i="10"/>
  <c r="AV112" i="10"/>
  <c r="AT112" i="10"/>
  <c r="AO112" i="10"/>
  <c r="AN112" i="10"/>
  <c r="AI112" i="10"/>
  <c r="AH112" i="10"/>
  <c r="AG112" i="10"/>
  <c r="AE112" i="10"/>
  <c r="AD112" i="10"/>
  <c r="Z112" i="10"/>
  <c r="X112" i="10"/>
  <c r="N112" i="10"/>
  <c r="M112" i="10"/>
  <c r="L112" i="10"/>
  <c r="K112" i="10"/>
  <c r="B112" i="10"/>
  <c r="CP111" i="10"/>
  <c r="CA111" i="10"/>
  <c r="BO111" i="10"/>
  <c r="BN111" i="10"/>
  <c r="BL111" i="10"/>
  <c r="BK111" i="10"/>
  <c r="BJ111" i="10"/>
  <c r="BI111" i="10"/>
  <c r="BE111" i="10"/>
  <c r="AZ111" i="10"/>
  <c r="AY111" i="10"/>
  <c r="AX111" i="10"/>
  <c r="AW111" i="10"/>
  <c r="AV111" i="10"/>
  <c r="AT111" i="10"/>
  <c r="AO111" i="10"/>
  <c r="AN111" i="10"/>
  <c r="AI111" i="10"/>
  <c r="AH111" i="10"/>
  <c r="AG111" i="10"/>
  <c r="AE111" i="10"/>
  <c r="AD111" i="10"/>
  <c r="Z111" i="10"/>
  <c r="N111" i="10"/>
  <c r="M111" i="10"/>
  <c r="L111" i="10"/>
  <c r="B111" i="10"/>
  <c r="CP110" i="10"/>
  <c r="CA110" i="10"/>
  <c r="BO110" i="10"/>
  <c r="BN110" i="10"/>
  <c r="BL110" i="10"/>
  <c r="BK110" i="10"/>
  <c r="BJ110" i="10"/>
  <c r="BI110" i="10"/>
  <c r="BE110" i="10"/>
  <c r="AZ110" i="10"/>
  <c r="AY110" i="10"/>
  <c r="AX110" i="10"/>
  <c r="AV110" i="10"/>
  <c r="AT110" i="10"/>
  <c r="AO110" i="10"/>
  <c r="AN110" i="10"/>
  <c r="AI110" i="10"/>
  <c r="AH110" i="10"/>
  <c r="AG110" i="10"/>
  <c r="AE110" i="10"/>
  <c r="AD110" i="10"/>
  <c r="Z110" i="10"/>
  <c r="X110" i="10"/>
  <c r="N110" i="10"/>
  <c r="M110" i="10"/>
  <c r="L110" i="10"/>
  <c r="K110" i="10"/>
  <c r="B110" i="10"/>
  <c r="CP109" i="10"/>
  <c r="CA109" i="10"/>
  <c r="BO109" i="10"/>
  <c r="BN109" i="10"/>
  <c r="BL109" i="10"/>
  <c r="BK109" i="10"/>
  <c r="BJ109" i="10"/>
  <c r="BI109" i="10"/>
  <c r="BE109" i="10"/>
  <c r="AZ109" i="10"/>
  <c r="AY109" i="10"/>
  <c r="AX109" i="10"/>
  <c r="AW109" i="10"/>
  <c r="AV109" i="10"/>
  <c r="AT109" i="10"/>
  <c r="AO109" i="10"/>
  <c r="AN109" i="10"/>
  <c r="AI109" i="10"/>
  <c r="AH109" i="10"/>
  <c r="AG109" i="10"/>
  <c r="AE109" i="10"/>
  <c r="AD109" i="10"/>
  <c r="Z109" i="10"/>
  <c r="N109" i="10"/>
  <c r="M109" i="10"/>
  <c r="L109" i="10"/>
  <c r="B109" i="10"/>
  <c r="CP108" i="10"/>
  <c r="CA108" i="10"/>
  <c r="BO108" i="10"/>
  <c r="BN108" i="10"/>
  <c r="BL108" i="10"/>
  <c r="BK108" i="10"/>
  <c r="BJ108" i="10"/>
  <c r="BI108" i="10"/>
  <c r="BE108" i="10"/>
  <c r="AZ108" i="10"/>
  <c r="AY108" i="10"/>
  <c r="AX108" i="10"/>
  <c r="AV108" i="10"/>
  <c r="AT108" i="10"/>
  <c r="AO108" i="10"/>
  <c r="AN108" i="10"/>
  <c r="AI108" i="10"/>
  <c r="AH108" i="10"/>
  <c r="AG108" i="10"/>
  <c r="AE108" i="10"/>
  <c r="AD108" i="10"/>
  <c r="Z108" i="10"/>
  <c r="X108" i="10"/>
  <c r="N108" i="10"/>
  <c r="M108" i="10"/>
  <c r="L108" i="10"/>
  <c r="K108" i="10"/>
  <c r="B108" i="10"/>
  <c r="CP107" i="10"/>
  <c r="CA107" i="10"/>
  <c r="BO107" i="10"/>
  <c r="BN107" i="10"/>
  <c r="BL107" i="10"/>
  <c r="BK107" i="10"/>
  <c r="BJ107" i="10"/>
  <c r="BI107" i="10"/>
  <c r="BE107" i="10"/>
  <c r="AZ107" i="10"/>
  <c r="AY107" i="10"/>
  <c r="AX107" i="10"/>
  <c r="AW107" i="10"/>
  <c r="AV107" i="10"/>
  <c r="AT107" i="10"/>
  <c r="AO107" i="10"/>
  <c r="AN107" i="10"/>
  <c r="AI107" i="10"/>
  <c r="AH107" i="10"/>
  <c r="AG107" i="10"/>
  <c r="AE107" i="10"/>
  <c r="AD107" i="10"/>
  <c r="Z107" i="10"/>
  <c r="N107" i="10"/>
  <c r="M107" i="10"/>
  <c r="L107" i="10"/>
  <c r="B107" i="10"/>
  <c r="CP106" i="10"/>
  <c r="CA106" i="10"/>
  <c r="BO106" i="10"/>
  <c r="BN106" i="10"/>
  <c r="BL106" i="10"/>
  <c r="BK106" i="10"/>
  <c r="BJ106" i="10"/>
  <c r="BI106" i="10"/>
  <c r="BE106" i="10"/>
  <c r="AZ106" i="10"/>
  <c r="AY106" i="10"/>
  <c r="AX106" i="10"/>
  <c r="AV106" i="10"/>
  <c r="AT106" i="10"/>
  <c r="AO106" i="10"/>
  <c r="AN106" i="10"/>
  <c r="AI106" i="10"/>
  <c r="AH106" i="10"/>
  <c r="AG106" i="10"/>
  <c r="AE106" i="10"/>
  <c r="AD106" i="10"/>
  <c r="Z106" i="10"/>
  <c r="X106" i="10"/>
  <c r="N106" i="10"/>
  <c r="M106" i="10"/>
  <c r="L106" i="10"/>
  <c r="K106" i="10"/>
  <c r="B106" i="10"/>
  <c r="CP105" i="10"/>
  <c r="CA105" i="10"/>
  <c r="BO105" i="10"/>
  <c r="BN105" i="10"/>
  <c r="BL105" i="10"/>
  <c r="BK105" i="10"/>
  <c r="BJ105" i="10"/>
  <c r="BI105" i="10"/>
  <c r="BE105" i="10"/>
  <c r="AZ105" i="10"/>
  <c r="AY105" i="10"/>
  <c r="AX105" i="10"/>
  <c r="AW105" i="10"/>
  <c r="AV105" i="10"/>
  <c r="AT105" i="10"/>
  <c r="AO105" i="10"/>
  <c r="AN105" i="10"/>
  <c r="AI105" i="10"/>
  <c r="AH105" i="10"/>
  <c r="AG105" i="10"/>
  <c r="AE105" i="10"/>
  <c r="AD105" i="10"/>
  <c r="Z105" i="10"/>
  <c r="N105" i="10"/>
  <c r="M105" i="10"/>
  <c r="L105" i="10"/>
  <c r="B105" i="10"/>
  <c r="CP104" i="10"/>
  <c r="CA104" i="10"/>
  <c r="BO104" i="10"/>
  <c r="BN104" i="10"/>
  <c r="BL104" i="10"/>
  <c r="BK104" i="10"/>
  <c r="BJ104" i="10"/>
  <c r="BI104" i="10"/>
  <c r="BE104" i="10"/>
  <c r="AZ104" i="10"/>
  <c r="AY104" i="10"/>
  <c r="AX104" i="10"/>
  <c r="AV104" i="10"/>
  <c r="AT104" i="10"/>
  <c r="AO104" i="10"/>
  <c r="AN104" i="10"/>
  <c r="AI104" i="10"/>
  <c r="AH104" i="10"/>
  <c r="AG104" i="10"/>
  <c r="AE104" i="10"/>
  <c r="AD104" i="10"/>
  <c r="Z104" i="10"/>
  <c r="X104" i="10"/>
  <c r="N104" i="10"/>
  <c r="M104" i="10"/>
  <c r="L104" i="10"/>
  <c r="K104" i="10"/>
  <c r="B104" i="10"/>
  <c r="CP103" i="10"/>
  <c r="CA103" i="10"/>
  <c r="BO103" i="10"/>
  <c r="BN103" i="10"/>
  <c r="BL103" i="10"/>
  <c r="BK103" i="10"/>
  <c r="BJ103" i="10"/>
  <c r="BI103" i="10"/>
  <c r="BE103" i="10"/>
  <c r="AZ103" i="10"/>
  <c r="AY103" i="10"/>
  <c r="AX103" i="10"/>
  <c r="AW103" i="10"/>
  <c r="AV103" i="10"/>
  <c r="AT103" i="10"/>
  <c r="AO103" i="10"/>
  <c r="AN103" i="10"/>
  <c r="AI103" i="10"/>
  <c r="AH103" i="10"/>
  <c r="AG103" i="10"/>
  <c r="AE103" i="10"/>
  <c r="AD103" i="10"/>
  <c r="Z103" i="10"/>
  <c r="N103" i="10"/>
  <c r="M103" i="10"/>
  <c r="L103" i="10"/>
  <c r="B103" i="10"/>
  <c r="CP102" i="10"/>
  <c r="CA102" i="10"/>
  <c r="BO102" i="10"/>
  <c r="BN102" i="10"/>
  <c r="BL102" i="10"/>
  <c r="BK102" i="10"/>
  <c r="BJ102" i="10"/>
  <c r="BI102" i="10"/>
  <c r="BE102" i="10"/>
  <c r="AZ102" i="10"/>
  <c r="AY102" i="10"/>
  <c r="AX102" i="10"/>
  <c r="AV102" i="10"/>
  <c r="AT102" i="10"/>
  <c r="AO102" i="10"/>
  <c r="AN102" i="10"/>
  <c r="AI102" i="10"/>
  <c r="AH102" i="10"/>
  <c r="AG102" i="10"/>
  <c r="AE102" i="10"/>
  <c r="AD102" i="10"/>
  <c r="Z102" i="10"/>
  <c r="X102" i="10"/>
  <c r="N102" i="10"/>
  <c r="M102" i="10"/>
  <c r="L102" i="10"/>
  <c r="K102" i="10"/>
  <c r="B102" i="10"/>
  <c r="CP101" i="10"/>
  <c r="CA101" i="10"/>
  <c r="BO101" i="10"/>
  <c r="BN101" i="10"/>
  <c r="BL101" i="10"/>
  <c r="BK101" i="10"/>
  <c r="BJ101" i="10"/>
  <c r="BI101" i="10"/>
  <c r="BE101" i="10"/>
  <c r="AZ101" i="10"/>
  <c r="AY101" i="10"/>
  <c r="AX101" i="10"/>
  <c r="AW101" i="10"/>
  <c r="AV101" i="10"/>
  <c r="AT101" i="10"/>
  <c r="AO101" i="10"/>
  <c r="AN101" i="10"/>
  <c r="AI101" i="10"/>
  <c r="AH101" i="10"/>
  <c r="AG101" i="10"/>
  <c r="AE101" i="10"/>
  <c r="AD101" i="10"/>
  <c r="Z101" i="10"/>
  <c r="N101" i="10"/>
  <c r="M101" i="10"/>
  <c r="L101" i="10"/>
  <c r="B101" i="10"/>
  <c r="CP100" i="10"/>
  <c r="CA100" i="10"/>
  <c r="BO100" i="10"/>
  <c r="BN100" i="10"/>
  <c r="BL100" i="10"/>
  <c r="BK100" i="10"/>
  <c r="BJ100" i="10"/>
  <c r="BI100" i="10"/>
  <c r="BE100" i="10"/>
  <c r="AZ100" i="10"/>
  <c r="AY100" i="10"/>
  <c r="AX100" i="10"/>
  <c r="AV100" i="10"/>
  <c r="AT100" i="10"/>
  <c r="AO100" i="10"/>
  <c r="AN100" i="10"/>
  <c r="AI100" i="10"/>
  <c r="AH100" i="10"/>
  <c r="AG100" i="10"/>
  <c r="AE100" i="10"/>
  <c r="AD100" i="10"/>
  <c r="Z100" i="10"/>
  <c r="X100" i="10"/>
  <c r="N100" i="10"/>
  <c r="M100" i="10"/>
  <c r="L100" i="10"/>
  <c r="K100" i="10"/>
  <c r="B100" i="10"/>
  <c r="CP99" i="10"/>
  <c r="CA99" i="10"/>
  <c r="BO99" i="10"/>
  <c r="BN99" i="10"/>
  <c r="BL99" i="10"/>
  <c r="BK99" i="10"/>
  <c r="BJ99" i="10"/>
  <c r="BI99" i="10"/>
  <c r="BE99" i="10"/>
  <c r="AZ99" i="10"/>
  <c r="AY99" i="10"/>
  <c r="AX99" i="10"/>
  <c r="AW99" i="10"/>
  <c r="AV99" i="10"/>
  <c r="AT99" i="10"/>
  <c r="AO99" i="10"/>
  <c r="AN99" i="10"/>
  <c r="AI99" i="10"/>
  <c r="AH99" i="10"/>
  <c r="AG99" i="10"/>
  <c r="AE99" i="10"/>
  <c r="AD99" i="10"/>
  <c r="Z99" i="10"/>
  <c r="N99" i="10"/>
  <c r="M99" i="10"/>
  <c r="L99" i="10"/>
  <c r="B99" i="10"/>
  <c r="CP98" i="10"/>
  <c r="CA98" i="10"/>
  <c r="BO98" i="10"/>
  <c r="BN98" i="10"/>
  <c r="BL98" i="10"/>
  <c r="BK98" i="10"/>
  <c r="BJ98" i="10"/>
  <c r="BI98" i="10"/>
  <c r="BE98" i="10"/>
  <c r="AZ98" i="10"/>
  <c r="AY98" i="10"/>
  <c r="AX98" i="10"/>
  <c r="AV98" i="10"/>
  <c r="AT98" i="10"/>
  <c r="AO98" i="10"/>
  <c r="AN98" i="10"/>
  <c r="AI98" i="10"/>
  <c r="AH98" i="10"/>
  <c r="AG98" i="10"/>
  <c r="AE98" i="10"/>
  <c r="AD98" i="10"/>
  <c r="Z98" i="10"/>
  <c r="X98" i="10"/>
  <c r="N98" i="10"/>
  <c r="M98" i="10"/>
  <c r="L98" i="10"/>
  <c r="K98" i="10"/>
  <c r="B98" i="10"/>
  <c r="CP97" i="10"/>
  <c r="CA97" i="10"/>
  <c r="BO97" i="10"/>
  <c r="BN97" i="10"/>
  <c r="BL97" i="10"/>
  <c r="BK97" i="10"/>
  <c r="BJ97" i="10"/>
  <c r="BI97" i="10"/>
  <c r="BE97" i="10"/>
  <c r="AZ97" i="10"/>
  <c r="AY97" i="10"/>
  <c r="AX97" i="10"/>
  <c r="AW97" i="10"/>
  <c r="AV97" i="10"/>
  <c r="AT97" i="10"/>
  <c r="AO97" i="10"/>
  <c r="AN97" i="10"/>
  <c r="AI97" i="10"/>
  <c r="AH97" i="10"/>
  <c r="AG97" i="10"/>
  <c r="AE97" i="10"/>
  <c r="AD97" i="10"/>
  <c r="Z97" i="10"/>
  <c r="N97" i="10"/>
  <c r="M97" i="10"/>
  <c r="L97" i="10"/>
  <c r="B97" i="10"/>
  <c r="CP96" i="10"/>
  <c r="CA96" i="10"/>
  <c r="BO96" i="10"/>
  <c r="BN96" i="10"/>
  <c r="BL96" i="10"/>
  <c r="BK96" i="10"/>
  <c r="BJ96" i="10"/>
  <c r="BI96" i="10"/>
  <c r="BE96" i="10"/>
  <c r="AZ96" i="10"/>
  <c r="AY96" i="10"/>
  <c r="AX96" i="10"/>
  <c r="AV96" i="10"/>
  <c r="AT96" i="10"/>
  <c r="AO96" i="10"/>
  <c r="AN96" i="10"/>
  <c r="AI96" i="10"/>
  <c r="AH96" i="10"/>
  <c r="AG96" i="10"/>
  <c r="AE96" i="10"/>
  <c r="AD96" i="10"/>
  <c r="Z96" i="10"/>
  <c r="X96" i="10"/>
  <c r="N96" i="10"/>
  <c r="M96" i="10"/>
  <c r="L96" i="10"/>
  <c r="K96" i="10"/>
  <c r="B96" i="10"/>
  <c r="CP95" i="10"/>
  <c r="CA95" i="10"/>
  <c r="BO95" i="10"/>
  <c r="BN95" i="10"/>
  <c r="BL95" i="10"/>
  <c r="BK95" i="10"/>
  <c r="BJ95" i="10"/>
  <c r="BI95" i="10"/>
  <c r="BE95" i="10"/>
  <c r="AZ95" i="10"/>
  <c r="AY95" i="10"/>
  <c r="AX95" i="10"/>
  <c r="AW95" i="10"/>
  <c r="AV95" i="10"/>
  <c r="AT95" i="10"/>
  <c r="AO95" i="10"/>
  <c r="AN95" i="10"/>
  <c r="AI95" i="10"/>
  <c r="AH95" i="10"/>
  <c r="AG95" i="10"/>
  <c r="AE95" i="10"/>
  <c r="AD95" i="10"/>
  <c r="Z95" i="10"/>
  <c r="N95" i="10"/>
  <c r="M95" i="10"/>
  <c r="L95" i="10"/>
  <c r="B95" i="10"/>
  <c r="CP94" i="10"/>
  <c r="CA94" i="10"/>
  <c r="BO94" i="10"/>
  <c r="BN94" i="10"/>
  <c r="BL94" i="10"/>
  <c r="BK94" i="10"/>
  <c r="BJ94" i="10"/>
  <c r="BI94" i="10"/>
  <c r="BE94" i="10"/>
  <c r="AZ94" i="10"/>
  <c r="AY94" i="10"/>
  <c r="AX94" i="10"/>
  <c r="AV94" i="10"/>
  <c r="AT94" i="10"/>
  <c r="AO94" i="10"/>
  <c r="AN94" i="10"/>
  <c r="AI94" i="10"/>
  <c r="AH94" i="10"/>
  <c r="AG94" i="10"/>
  <c r="AE94" i="10"/>
  <c r="AD94" i="10"/>
  <c r="Z94" i="10"/>
  <c r="X94" i="10"/>
  <c r="N94" i="10"/>
  <c r="M94" i="10"/>
  <c r="L94" i="10"/>
  <c r="K94" i="10"/>
  <c r="B94" i="10"/>
  <c r="CP93" i="10"/>
  <c r="CA93" i="10"/>
  <c r="BO93" i="10"/>
  <c r="BN93" i="10"/>
  <c r="BL93" i="10"/>
  <c r="BK93" i="10"/>
  <c r="BJ93" i="10"/>
  <c r="BI93" i="10"/>
  <c r="BE93" i="10"/>
  <c r="AZ93" i="10"/>
  <c r="AY93" i="10"/>
  <c r="AX93" i="10"/>
  <c r="AW93" i="10"/>
  <c r="AV93" i="10"/>
  <c r="AT93" i="10"/>
  <c r="AO93" i="10"/>
  <c r="AN93" i="10"/>
  <c r="AI93" i="10"/>
  <c r="AH93" i="10"/>
  <c r="AG93" i="10"/>
  <c r="AE93" i="10"/>
  <c r="AD93" i="10"/>
  <c r="Z93" i="10"/>
  <c r="N93" i="10"/>
  <c r="M93" i="10"/>
  <c r="L93" i="10"/>
  <c r="B93" i="10"/>
  <c r="CP92" i="10"/>
  <c r="CA92" i="10"/>
  <c r="BO92" i="10"/>
  <c r="BN92" i="10"/>
  <c r="BL92" i="10"/>
  <c r="BK92" i="10"/>
  <c r="BJ92" i="10"/>
  <c r="BI92" i="10"/>
  <c r="BE92" i="10"/>
  <c r="AZ92" i="10"/>
  <c r="AY92" i="10"/>
  <c r="AX92" i="10"/>
  <c r="AV92" i="10"/>
  <c r="AT92" i="10"/>
  <c r="AO92" i="10"/>
  <c r="AN92" i="10"/>
  <c r="AI92" i="10"/>
  <c r="AH92" i="10"/>
  <c r="AG92" i="10"/>
  <c r="AE92" i="10"/>
  <c r="AD92" i="10"/>
  <c r="Z92" i="10"/>
  <c r="X92" i="10"/>
  <c r="N92" i="10"/>
  <c r="M92" i="10"/>
  <c r="L92" i="10"/>
  <c r="K92" i="10"/>
  <c r="B92" i="10"/>
  <c r="CP91" i="10"/>
  <c r="CA91" i="10"/>
  <c r="BO91" i="10"/>
  <c r="BN91" i="10"/>
  <c r="BL91" i="10"/>
  <c r="BK91" i="10"/>
  <c r="BJ91" i="10"/>
  <c r="BI91" i="10"/>
  <c r="BE91" i="10"/>
  <c r="AZ91" i="10"/>
  <c r="AY91" i="10"/>
  <c r="AX91" i="10"/>
  <c r="AW91" i="10"/>
  <c r="AV91" i="10"/>
  <c r="AT91" i="10"/>
  <c r="AO91" i="10"/>
  <c r="AN91" i="10"/>
  <c r="AI91" i="10"/>
  <c r="AH91" i="10"/>
  <c r="AG91" i="10"/>
  <c r="AE91" i="10"/>
  <c r="AD91" i="10"/>
  <c r="Z91" i="10"/>
  <c r="N91" i="10"/>
  <c r="M91" i="10"/>
  <c r="L91" i="10"/>
  <c r="B91" i="10"/>
  <c r="CP90" i="10"/>
  <c r="CA90" i="10"/>
  <c r="BO90" i="10"/>
  <c r="BN90" i="10"/>
  <c r="BL90" i="10"/>
  <c r="BK90" i="10"/>
  <c r="BJ90" i="10"/>
  <c r="BI90" i="10"/>
  <c r="BE90" i="10"/>
  <c r="AZ90" i="10"/>
  <c r="AY90" i="10"/>
  <c r="AX90" i="10"/>
  <c r="AV90" i="10"/>
  <c r="AT90" i="10"/>
  <c r="AO90" i="10"/>
  <c r="AN90" i="10"/>
  <c r="AI90" i="10"/>
  <c r="AH90" i="10"/>
  <c r="AG90" i="10"/>
  <c r="AE90" i="10"/>
  <c r="AD90" i="10"/>
  <c r="Z90" i="10"/>
  <c r="X90" i="10"/>
  <c r="N90" i="10"/>
  <c r="M90" i="10"/>
  <c r="L90" i="10"/>
  <c r="K90" i="10"/>
  <c r="B90" i="10"/>
  <c r="CP89" i="10"/>
  <c r="P1" i="55"/>
  <c r="B1" i="55"/>
  <c r="AB1" i="55" s="1"/>
  <c r="CO34" i="52"/>
  <c r="CL34" i="52"/>
  <c r="CK34" i="52"/>
  <c r="CJ34" i="52"/>
  <c r="CI34" i="52"/>
  <c r="CH34" i="52"/>
  <c r="CG34" i="52"/>
  <c r="CF34" i="52"/>
  <c r="CE34" i="52"/>
  <c r="CD34" i="52"/>
  <c r="CC34" i="52"/>
  <c r="CB34" i="52"/>
  <c r="CA34" i="52"/>
  <c r="BY34" i="52"/>
  <c r="BX34" i="52"/>
  <c r="BW34" i="52"/>
  <c r="BV34" i="52"/>
  <c r="BU34" i="52"/>
  <c r="BT34" i="52"/>
  <c r="BS34" i="52"/>
  <c r="BR34" i="52"/>
  <c r="BQ34" i="52"/>
  <c r="BL34" i="52"/>
  <c r="AL34" i="52"/>
  <c r="AK34" i="52"/>
  <c r="AJ34" i="52"/>
  <c r="AI34" i="52"/>
  <c r="AE34" i="52"/>
  <c r="AB34" i="52"/>
  <c r="AA34" i="52"/>
  <c r="X34" i="52"/>
  <c r="V34" i="52"/>
  <c r="U34" i="52"/>
  <c r="T34" i="52"/>
  <c r="S34" i="52"/>
  <c r="R34" i="52"/>
  <c r="Q34" i="52"/>
  <c r="S35" i="52" s="1"/>
  <c r="P34" i="52"/>
  <c r="N34" i="52"/>
  <c r="I34" i="52"/>
  <c r="H34" i="52"/>
  <c r="G34" i="52"/>
  <c r="F34" i="52"/>
  <c r="B34" i="52"/>
  <c r="CP200" i="10"/>
  <c r="CA200" i="10"/>
  <c r="BO200" i="10"/>
  <c r="BN200" i="10"/>
  <c r="BL200" i="10"/>
  <c r="BK200" i="10"/>
  <c r="BJ200" i="10"/>
  <c r="BI200" i="10"/>
  <c r="BE200" i="10"/>
  <c r="AZ200" i="10"/>
  <c r="AY200" i="10"/>
  <c r="AX200" i="10"/>
  <c r="AV200" i="10"/>
  <c r="AT200" i="10"/>
  <c r="AO200" i="10"/>
  <c r="AN200" i="10"/>
  <c r="AI200" i="10"/>
  <c r="AH200" i="10"/>
  <c r="AG200" i="10"/>
  <c r="AE200" i="10"/>
  <c r="AD200" i="10"/>
  <c r="Z200" i="10"/>
  <c r="X200" i="10"/>
  <c r="N200" i="10"/>
  <c r="M200" i="10"/>
  <c r="L200" i="10"/>
  <c r="K200" i="10"/>
  <c r="B200" i="10"/>
  <c r="CP199" i="10"/>
  <c r="CA199" i="10"/>
  <c r="BO199" i="10"/>
  <c r="BN199" i="10"/>
  <c r="BL199" i="10"/>
  <c r="BK199" i="10"/>
  <c r="BJ199" i="10"/>
  <c r="BI199" i="10"/>
  <c r="BE199" i="10"/>
  <c r="AZ199" i="10"/>
  <c r="AY199" i="10"/>
  <c r="AX199" i="10"/>
  <c r="AW199" i="10"/>
  <c r="AV199" i="10"/>
  <c r="AT199" i="10"/>
  <c r="AO199" i="10"/>
  <c r="AN199" i="10"/>
  <c r="AI199" i="10"/>
  <c r="AH199" i="10"/>
  <c r="AG199" i="10"/>
  <c r="AE199" i="10"/>
  <c r="AD199" i="10"/>
  <c r="Z199" i="10"/>
  <c r="N199" i="10"/>
  <c r="M199" i="10"/>
  <c r="L199" i="10"/>
  <c r="B199" i="10"/>
  <c r="CP198" i="10"/>
  <c r="CA198" i="10"/>
  <c r="BO198" i="10"/>
  <c r="BN198" i="10"/>
  <c r="BL198" i="10"/>
  <c r="BK198" i="10"/>
  <c r="BJ198" i="10"/>
  <c r="BI198" i="10"/>
  <c r="BE198" i="10"/>
  <c r="AZ198" i="10"/>
  <c r="AY198" i="10"/>
  <c r="AX198" i="10"/>
  <c r="AV198" i="10"/>
  <c r="AT198" i="10"/>
  <c r="AO198" i="10"/>
  <c r="AN198" i="10"/>
  <c r="AI198" i="10"/>
  <c r="AH198" i="10"/>
  <c r="AG198" i="10"/>
  <c r="AE198" i="10"/>
  <c r="AD198" i="10"/>
  <c r="Z198" i="10"/>
  <c r="X198" i="10"/>
  <c r="N198" i="10"/>
  <c r="M198" i="10"/>
  <c r="L198" i="10"/>
  <c r="K198" i="10"/>
  <c r="B198" i="10"/>
  <c r="CP197" i="10"/>
  <c r="CA197" i="10"/>
  <c r="BO197" i="10"/>
  <c r="BN197" i="10"/>
  <c r="BL197" i="10"/>
  <c r="BK197" i="10"/>
  <c r="BJ197" i="10"/>
  <c r="BI197" i="10"/>
  <c r="BE197" i="10"/>
  <c r="AZ197" i="10"/>
  <c r="AY197" i="10"/>
  <c r="AX197" i="10"/>
  <c r="AW197" i="10"/>
  <c r="AV197" i="10"/>
  <c r="AT197" i="10"/>
  <c r="AO197" i="10"/>
  <c r="AN197" i="10"/>
  <c r="AI197" i="10"/>
  <c r="AH197" i="10"/>
  <c r="AG197" i="10"/>
  <c r="AE197" i="10"/>
  <c r="AD197" i="10"/>
  <c r="Z197" i="10"/>
  <c r="N197" i="10"/>
  <c r="M197" i="10"/>
  <c r="L197" i="10"/>
  <c r="B197" i="10"/>
  <c r="CP196" i="10"/>
  <c r="CA196" i="10"/>
  <c r="BO196" i="10"/>
  <c r="BN196" i="10"/>
  <c r="BL196" i="10"/>
  <c r="BK196" i="10"/>
  <c r="BJ196" i="10"/>
  <c r="BI196" i="10"/>
  <c r="BE196" i="10"/>
  <c r="AZ196" i="10"/>
  <c r="AY196" i="10"/>
  <c r="AX196" i="10"/>
  <c r="AV196" i="10"/>
  <c r="AT196" i="10"/>
  <c r="AO196" i="10"/>
  <c r="AN196" i="10"/>
  <c r="AI196" i="10"/>
  <c r="AH196" i="10"/>
  <c r="AG196" i="10"/>
  <c r="AE196" i="10"/>
  <c r="AD196" i="10"/>
  <c r="Z196" i="10"/>
  <c r="X196" i="10"/>
  <c r="N196" i="10"/>
  <c r="M196" i="10"/>
  <c r="L196" i="10"/>
  <c r="K196" i="10"/>
  <c r="B196" i="10"/>
  <c r="CP195" i="10"/>
  <c r="CA195" i="10"/>
  <c r="BO195" i="10"/>
  <c r="BN195" i="10"/>
  <c r="BL195" i="10"/>
  <c r="BK195" i="10"/>
  <c r="BJ195" i="10"/>
  <c r="BI195" i="10"/>
  <c r="BE195" i="10"/>
  <c r="AZ195" i="10"/>
  <c r="AY195" i="10"/>
  <c r="AX195" i="10"/>
  <c r="AW195" i="10"/>
  <c r="AV195" i="10"/>
  <c r="AT195" i="10"/>
  <c r="AO195" i="10"/>
  <c r="AN195" i="10"/>
  <c r="AI195" i="10"/>
  <c r="AH195" i="10"/>
  <c r="AG195" i="10"/>
  <c r="AE195" i="10"/>
  <c r="AD195" i="10"/>
  <c r="Z195" i="10"/>
  <c r="N195" i="10"/>
  <c r="M195" i="10"/>
  <c r="L195" i="10"/>
  <c r="B195" i="10"/>
  <c r="CP194" i="10"/>
  <c r="CA194" i="10"/>
  <c r="BO194" i="10"/>
  <c r="BN194" i="10"/>
  <c r="BL194" i="10"/>
  <c r="BK194" i="10"/>
  <c r="BJ194" i="10"/>
  <c r="BI194" i="10"/>
  <c r="BE194" i="10"/>
  <c r="AZ194" i="10"/>
  <c r="AY194" i="10"/>
  <c r="AX194" i="10"/>
  <c r="AV194" i="10"/>
  <c r="AT194" i="10"/>
  <c r="AO194" i="10"/>
  <c r="AN194" i="10"/>
  <c r="AI194" i="10"/>
  <c r="AH194" i="10"/>
  <c r="AG194" i="10"/>
  <c r="AE194" i="10"/>
  <c r="AD194" i="10"/>
  <c r="Z194" i="10"/>
  <c r="X194" i="10"/>
  <c r="N194" i="10"/>
  <c r="M194" i="10"/>
  <c r="L194" i="10"/>
  <c r="K194" i="10"/>
  <c r="B194" i="10"/>
  <c r="CP193" i="10"/>
  <c r="CA193" i="10"/>
  <c r="BO193" i="10"/>
  <c r="BN193" i="10"/>
  <c r="BL193" i="10"/>
  <c r="BK193" i="10"/>
  <c r="BJ193" i="10"/>
  <c r="BI193" i="10"/>
  <c r="BE193" i="10"/>
  <c r="AZ193" i="10"/>
  <c r="AY193" i="10"/>
  <c r="AX193" i="10"/>
  <c r="AW193" i="10"/>
  <c r="AV193" i="10"/>
  <c r="AT193" i="10"/>
  <c r="AO193" i="10"/>
  <c r="AN193" i="10"/>
  <c r="AI193" i="10"/>
  <c r="AH193" i="10"/>
  <c r="AG193" i="10"/>
  <c r="AE193" i="10"/>
  <c r="AD193" i="10"/>
  <c r="Z193" i="10"/>
  <c r="N193" i="10"/>
  <c r="M193" i="10"/>
  <c r="L193" i="10"/>
  <c r="B193" i="10"/>
  <c r="CP192" i="10"/>
  <c r="CA192" i="10"/>
  <c r="BO192" i="10"/>
  <c r="BN192" i="10"/>
  <c r="BL192" i="10"/>
  <c r="BK192" i="10"/>
  <c r="BJ192" i="10"/>
  <c r="BI192" i="10"/>
  <c r="BE192" i="10"/>
  <c r="AZ192" i="10"/>
  <c r="AY192" i="10"/>
  <c r="AX192" i="10"/>
  <c r="AV192" i="10"/>
  <c r="AT192" i="10"/>
  <c r="AO192" i="10"/>
  <c r="AN192" i="10"/>
  <c r="AI192" i="10"/>
  <c r="AH192" i="10"/>
  <c r="AG192" i="10"/>
  <c r="AE192" i="10"/>
  <c r="AD192" i="10"/>
  <c r="Z192" i="10"/>
  <c r="X192" i="10"/>
  <c r="N192" i="10"/>
  <c r="M192" i="10"/>
  <c r="L192" i="10"/>
  <c r="K192" i="10"/>
  <c r="B192" i="10"/>
  <c r="CP191" i="10"/>
  <c r="CA191" i="10"/>
  <c r="BO191" i="10"/>
  <c r="BN191" i="10"/>
  <c r="BL191" i="10"/>
  <c r="BK191" i="10"/>
  <c r="BJ191" i="10"/>
  <c r="BI191" i="10"/>
  <c r="BE191" i="10"/>
  <c r="AZ191" i="10"/>
  <c r="AY191" i="10"/>
  <c r="AX191" i="10"/>
  <c r="AW191" i="10"/>
  <c r="AV191" i="10"/>
  <c r="AT191" i="10"/>
  <c r="AO191" i="10"/>
  <c r="AN191" i="10"/>
  <c r="AI191" i="10"/>
  <c r="AH191" i="10"/>
  <c r="AG191" i="10"/>
  <c r="AE191" i="10"/>
  <c r="AD191" i="10"/>
  <c r="Z191" i="10"/>
  <c r="N191" i="10"/>
  <c r="M191" i="10"/>
  <c r="L191" i="10"/>
  <c r="B191" i="10"/>
  <c r="CP190" i="10"/>
  <c r="CA190" i="10"/>
  <c r="BO190" i="10"/>
  <c r="BN190" i="10"/>
  <c r="BL190" i="10"/>
  <c r="BK190" i="10"/>
  <c r="BJ190" i="10"/>
  <c r="BI190" i="10"/>
  <c r="BE190" i="10"/>
  <c r="AZ190" i="10"/>
  <c r="AY190" i="10"/>
  <c r="AX190" i="10"/>
  <c r="AV190" i="10"/>
  <c r="AT190" i="10"/>
  <c r="AO190" i="10"/>
  <c r="AN190" i="10"/>
  <c r="AI190" i="10"/>
  <c r="AH190" i="10"/>
  <c r="AG190" i="10"/>
  <c r="AE190" i="10"/>
  <c r="AD190" i="10"/>
  <c r="Z190" i="10"/>
  <c r="X190" i="10"/>
  <c r="N190" i="10"/>
  <c r="M190" i="10"/>
  <c r="L190" i="10"/>
  <c r="K190" i="10"/>
  <c r="B190" i="10"/>
  <c r="CP189" i="10"/>
  <c r="CA189" i="10"/>
  <c r="BO189" i="10"/>
  <c r="BN189" i="10"/>
  <c r="BL189" i="10"/>
  <c r="BK189" i="10"/>
  <c r="BJ189" i="10"/>
  <c r="BI189" i="10"/>
  <c r="BE189" i="10"/>
  <c r="AZ189" i="10"/>
  <c r="AY189" i="10"/>
  <c r="AX189" i="10"/>
  <c r="AW189" i="10"/>
  <c r="AV189" i="10"/>
  <c r="AT189" i="10"/>
  <c r="AO189" i="10"/>
  <c r="AN189" i="10"/>
  <c r="AI189" i="10"/>
  <c r="AH189" i="10"/>
  <c r="AG189" i="10"/>
  <c r="AE189" i="10"/>
  <c r="AD189" i="10"/>
  <c r="Z189" i="10"/>
  <c r="N189" i="10"/>
  <c r="M189" i="10"/>
  <c r="L189" i="10"/>
  <c r="B189" i="10"/>
  <c r="CP188" i="10"/>
  <c r="CA188" i="10"/>
  <c r="BO188" i="10"/>
  <c r="BN188" i="10"/>
  <c r="BL188" i="10"/>
  <c r="BK188" i="10"/>
  <c r="BJ188" i="10"/>
  <c r="BI188" i="10"/>
  <c r="BE188" i="10"/>
  <c r="AZ188" i="10"/>
  <c r="AY188" i="10"/>
  <c r="AX188" i="10"/>
  <c r="AV188" i="10"/>
  <c r="AT188" i="10"/>
  <c r="AO188" i="10"/>
  <c r="AN188" i="10"/>
  <c r="AI188" i="10"/>
  <c r="AH188" i="10"/>
  <c r="AG188" i="10"/>
  <c r="AE188" i="10"/>
  <c r="AD188" i="10"/>
  <c r="Z188" i="10"/>
  <c r="X188" i="10"/>
  <c r="N188" i="10"/>
  <c r="M188" i="10"/>
  <c r="L188" i="10"/>
  <c r="K188" i="10"/>
  <c r="B188" i="10"/>
  <c r="CP187" i="10"/>
  <c r="CA187" i="10"/>
  <c r="BO187" i="10"/>
  <c r="BN187" i="10"/>
  <c r="BL187" i="10"/>
  <c r="BK187" i="10"/>
  <c r="BJ187" i="10"/>
  <c r="BI187" i="10"/>
  <c r="BE187" i="10"/>
  <c r="AZ187" i="10"/>
  <c r="AY187" i="10"/>
  <c r="AX187" i="10"/>
  <c r="AW187" i="10"/>
  <c r="AV187" i="10"/>
  <c r="AT187" i="10"/>
  <c r="AO187" i="10"/>
  <c r="AN187" i="10"/>
  <c r="AI187" i="10"/>
  <c r="AH187" i="10"/>
  <c r="AG187" i="10"/>
  <c r="AE187" i="10"/>
  <c r="AD187" i="10"/>
  <c r="Z187" i="10"/>
  <c r="N187" i="10"/>
  <c r="M187" i="10"/>
  <c r="L187" i="10"/>
  <c r="B187" i="10"/>
  <c r="CP186" i="10"/>
  <c r="CA186" i="10"/>
  <c r="BO186" i="10"/>
  <c r="BN186" i="10"/>
  <c r="BL186" i="10"/>
  <c r="BK186" i="10"/>
  <c r="BJ186" i="10"/>
  <c r="BI186" i="10"/>
  <c r="BE186" i="10"/>
  <c r="AZ186" i="10"/>
  <c r="AY186" i="10"/>
  <c r="AX186" i="10"/>
  <c r="AV186" i="10"/>
  <c r="AT186" i="10"/>
  <c r="AO186" i="10"/>
  <c r="AN186" i="10"/>
  <c r="AI186" i="10"/>
  <c r="AH186" i="10"/>
  <c r="AG186" i="10"/>
  <c r="AE186" i="10"/>
  <c r="AD186" i="10"/>
  <c r="Z186" i="10"/>
  <c r="X186" i="10"/>
  <c r="N186" i="10"/>
  <c r="M186" i="10"/>
  <c r="L186" i="10"/>
  <c r="K186" i="10"/>
  <c r="B186" i="10"/>
  <c r="CP185" i="10"/>
  <c r="CA185" i="10"/>
  <c r="BO185" i="10"/>
  <c r="BN185" i="10"/>
  <c r="BL185" i="10"/>
  <c r="BK185" i="10"/>
  <c r="BJ185" i="10"/>
  <c r="BI185" i="10"/>
  <c r="BE185" i="10"/>
  <c r="AZ185" i="10"/>
  <c r="AY185" i="10"/>
  <c r="AX185" i="10"/>
  <c r="AW185" i="10"/>
  <c r="AV185" i="10"/>
  <c r="AT185" i="10"/>
  <c r="AO185" i="10"/>
  <c r="AN185" i="10"/>
  <c r="AI185" i="10"/>
  <c r="AH185" i="10"/>
  <c r="AG185" i="10"/>
  <c r="AE185" i="10"/>
  <c r="AD185" i="10"/>
  <c r="Z185" i="10"/>
  <c r="N185" i="10"/>
  <c r="M185" i="10"/>
  <c r="L185" i="10"/>
  <c r="B185" i="10"/>
  <c r="CP184" i="10"/>
  <c r="CA184" i="10"/>
  <c r="BO184" i="10"/>
  <c r="BN184" i="10"/>
  <c r="BL184" i="10"/>
  <c r="BK184" i="10"/>
  <c r="BJ184" i="10"/>
  <c r="BI184" i="10"/>
  <c r="BE184" i="10"/>
  <c r="AZ184" i="10"/>
  <c r="AY184" i="10"/>
  <c r="AX184" i="10"/>
  <c r="AV184" i="10"/>
  <c r="AT184" i="10"/>
  <c r="AO184" i="10"/>
  <c r="AN184" i="10"/>
  <c r="AI184" i="10"/>
  <c r="AH184" i="10"/>
  <c r="AG184" i="10"/>
  <c r="AE184" i="10"/>
  <c r="AD184" i="10"/>
  <c r="Z184" i="10"/>
  <c r="X184" i="10"/>
  <c r="N184" i="10"/>
  <c r="M184" i="10"/>
  <c r="L184" i="10"/>
  <c r="K184" i="10"/>
  <c r="B184" i="10"/>
  <c r="CP183" i="10"/>
  <c r="CA183" i="10"/>
  <c r="BO183" i="10"/>
  <c r="BN183" i="10"/>
  <c r="BL183" i="10"/>
  <c r="BK183" i="10"/>
  <c r="BJ183" i="10"/>
  <c r="BI183" i="10"/>
  <c r="BE183" i="10"/>
  <c r="AZ183" i="10"/>
  <c r="AY183" i="10"/>
  <c r="AX183" i="10"/>
  <c r="AW183" i="10"/>
  <c r="AV183" i="10"/>
  <c r="AT183" i="10"/>
  <c r="AO183" i="10"/>
  <c r="AN183" i="10"/>
  <c r="AI183" i="10"/>
  <c r="AH183" i="10"/>
  <c r="AG183" i="10"/>
  <c r="AE183" i="10"/>
  <c r="AD183" i="10"/>
  <c r="Z183" i="10"/>
  <c r="N183" i="10"/>
  <c r="M183" i="10"/>
  <c r="L183" i="10"/>
  <c r="B183" i="10"/>
  <c r="CP182" i="10"/>
  <c r="CA182" i="10"/>
  <c r="BO182" i="10"/>
  <c r="BN182" i="10"/>
  <c r="BL182" i="10"/>
  <c r="BK182" i="10"/>
  <c r="BJ182" i="10"/>
  <c r="BI182" i="10"/>
  <c r="BE182" i="10"/>
  <c r="AZ182" i="10"/>
  <c r="AY182" i="10"/>
  <c r="AX182" i="10"/>
  <c r="AV182" i="10"/>
  <c r="AT182" i="10"/>
  <c r="AO182" i="10"/>
  <c r="AN182" i="10"/>
  <c r="AI182" i="10"/>
  <c r="AH182" i="10"/>
  <c r="AG182" i="10"/>
  <c r="AE182" i="10"/>
  <c r="AD182" i="10"/>
  <c r="Z182" i="10"/>
  <c r="X182" i="10"/>
  <c r="N182" i="10"/>
  <c r="M182" i="10"/>
  <c r="L182" i="10"/>
  <c r="K182" i="10"/>
  <c r="B182" i="10"/>
  <c r="CP181" i="10"/>
  <c r="CA181" i="10"/>
  <c r="BO181" i="10"/>
  <c r="BN181" i="10"/>
  <c r="BL181" i="10"/>
  <c r="BK181" i="10"/>
  <c r="BJ181" i="10"/>
  <c r="BI181" i="10"/>
  <c r="BE181" i="10"/>
  <c r="AZ181" i="10"/>
  <c r="AY181" i="10"/>
  <c r="AX181" i="10"/>
  <c r="AW181" i="10"/>
  <c r="AV181" i="10"/>
  <c r="AT181" i="10"/>
  <c r="AO181" i="10"/>
  <c r="AN181" i="10"/>
  <c r="AI181" i="10"/>
  <c r="AH181" i="10"/>
  <c r="AG181" i="10"/>
  <c r="AE181" i="10"/>
  <c r="AD181" i="10"/>
  <c r="Z181" i="10"/>
  <c r="N181" i="10"/>
  <c r="M181" i="10"/>
  <c r="L181" i="10"/>
  <c r="B181" i="10"/>
  <c r="CP180" i="10"/>
  <c r="CA180" i="10"/>
  <c r="BO180" i="10"/>
  <c r="BN180" i="10"/>
  <c r="BL180" i="10"/>
  <c r="BK180" i="10"/>
  <c r="BJ180" i="10"/>
  <c r="BI180" i="10"/>
  <c r="BE180" i="10"/>
  <c r="AZ180" i="10"/>
  <c r="AY180" i="10"/>
  <c r="AX180" i="10"/>
  <c r="AV180" i="10"/>
  <c r="AT180" i="10"/>
  <c r="AO180" i="10"/>
  <c r="AN180" i="10"/>
  <c r="AI180" i="10"/>
  <c r="AH180" i="10"/>
  <c r="AG180" i="10"/>
  <c r="AE180" i="10"/>
  <c r="AD180" i="10"/>
  <c r="Z180" i="10"/>
  <c r="X180" i="10"/>
  <c r="N180" i="10"/>
  <c r="M180" i="10"/>
  <c r="L180" i="10"/>
  <c r="K180" i="10"/>
  <c r="B180" i="10"/>
  <c r="CP179" i="10"/>
  <c r="CA179" i="10"/>
  <c r="BO179" i="10"/>
  <c r="BN179" i="10"/>
  <c r="BL179" i="10"/>
  <c r="BK179" i="10"/>
  <c r="BJ179" i="10"/>
  <c r="BI179" i="10"/>
  <c r="BE179" i="10"/>
  <c r="AZ179" i="10"/>
  <c r="AY179" i="10"/>
  <c r="AX179" i="10"/>
  <c r="AW179" i="10"/>
  <c r="AV179" i="10"/>
  <c r="AT179" i="10"/>
  <c r="AO179" i="10"/>
  <c r="AN179" i="10"/>
  <c r="AI179" i="10"/>
  <c r="AH179" i="10"/>
  <c r="AG179" i="10"/>
  <c r="AE179" i="10"/>
  <c r="AD179" i="10"/>
  <c r="Z179" i="10"/>
  <c r="N179" i="10"/>
  <c r="M179" i="10"/>
  <c r="L179" i="10"/>
  <c r="B179" i="10"/>
  <c r="CP178" i="10"/>
  <c r="CA178" i="10"/>
  <c r="BO178" i="10"/>
  <c r="BN178" i="10"/>
  <c r="BL178" i="10"/>
  <c r="BK178" i="10"/>
  <c r="BJ178" i="10"/>
  <c r="BI178" i="10"/>
  <c r="BE178" i="10"/>
  <c r="AZ178" i="10"/>
  <c r="AY178" i="10"/>
  <c r="AX178" i="10"/>
  <c r="AV178" i="10"/>
  <c r="AT178" i="10"/>
  <c r="AO178" i="10"/>
  <c r="AN178" i="10"/>
  <c r="AI178" i="10"/>
  <c r="AH178" i="10"/>
  <c r="AG178" i="10"/>
  <c r="AE178" i="10"/>
  <c r="AD178" i="10"/>
  <c r="Z178" i="10"/>
  <c r="X178" i="10"/>
  <c r="N178" i="10"/>
  <c r="M178" i="10"/>
  <c r="L178" i="10"/>
  <c r="K178" i="10"/>
  <c r="B178" i="10"/>
  <c r="CP177" i="10"/>
  <c r="CA177" i="10"/>
  <c r="BO177" i="10"/>
  <c r="BN177" i="10"/>
  <c r="BL177" i="10"/>
  <c r="BK177" i="10"/>
  <c r="BJ177" i="10"/>
  <c r="BI177" i="10"/>
  <c r="BE177" i="10"/>
  <c r="AZ177" i="10"/>
  <c r="AY177" i="10"/>
  <c r="AX177" i="10"/>
  <c r="AW177" i="10"/>
  <c r="AV177" i="10"/>
  <c r="AT177" i="10"/>
  <c r="AO177" i="10"/>
  <c r="AN177" i="10"/>
  <c r="AI177" i="10"/>
  <c r="AH177" i="10"/>
  <c r="AG177" i="10"/>
  <c r="AE177" i="10"/>
  <c r="AD177" i="10"/>
  <c r="Z177" i="10"/>
  <c r="N177" i="10"/>
  <c r="M177" i="10"/>
  <c r="L177" i="10"/>
  <c r="B177" i="10"/>
  <c r="CP176" i="10"/>
  <c r="CA176" i="10"/>
  <c r="BO176" i="10"/>
  <c r="BN176" i="10"/>
  <c r="BL176" i="10"/>
  <c r="BK176" i="10"/>
  <c r="BJ176" i="10"/>
  <c r="BI176" i="10"/>
  <c r="BE176" i="10"/>
  <c r="AZ176" i="10"/>
  <c r="AY176" i="10"/>
  <c r="AX176" i="10"/>
  <c r="AV176" i="10"/>
  <c r="AT176" i="10"/>
  <c r="AO176" i="10"/>
  <c r="AN176" i="10"/>
  <c r="AI176" i="10"/>
  <c r="AH176" i="10"/>
  <c r="AG176" i="10"/>
  <c r="AE176" i="10"/>
  <c r="AD176" i="10"/>
  <c r="Z176" i="10"/>
  <c r="X176" i="10"/>
  <c r="N176" i="10"/>
  <c r="M176" i="10"/>
  <c r="L176" i="10"/>
  <c r="K176" i="10"/>
  <c r="B176" i="10"/>
  <c r="CP175" i="10"/>
  <c r="CA175" i="10"/>
  <c r="BO175" i="10"/>
  <c r="BN175" i="10"/>
  <c r="BL175" i="10"/>
  <c r="BK175" i="10"/>
  <c r="BJ175" i="10"/>
  <c r="BI175" i="10"/>
  <c r="BE175" i="10"/>
  <c r="AZ175" i="10"/>
  <c r="AY175" i="10"/>
  <c r="AX175" i="10"/>
  <c r="AW175" i="10"/>
  <c r="AV175" i="10"/>
  <c r="AT175" i="10"/>
  <c r="AO175" i="10"/>
  <c r="AN175" i="10"/>
  <c r="AI175" i="10"/>
  <c r="AH175" i="10"/>
  <c r="AG175" i="10"/>
  <c r="AE175" i="10"/>
  <c r="AD175" i="10"/>
  <c r="Z175" i="10"/>
  <c r="N175" i="10"/>
  <c r="M175" i="10"/>
  <c r="L175" i="10"/>
  <c r="B175" i="10"/>
  <c r="CP174" i="10"/>
  <c r="CA174" i="10"/>
  <c r="BO174" i="10"/>
  <c r="BN174" i="10"/>
  <c r="BL174" i="10"/>
  <c r="BK174" i="10"/>
  <c r="BJ174" i="10"/>
  <c r="BI174" i="10"/>
  <c r="BE174" i="10"/>
  <c r="AZ174" i="10"/>
  <c r="AY174" i="10"/>
  <c r="AX174" i="10"/>
  <c r="AV174" i="10"/>
  <c r="AT174" i="10"/>
  <c r="AO174" i="10"/>
  <c r="AN174" i="10"/>
  <c r="AI174" i="10"/>
  <c r="AH174" i="10"/>
  <c r="AG174" i="10"/>
  <c r="AE174" i="10"/>
  <c r="AD174" i="10"/>
  <c r="Z174" i="10"/>
  <c r="X174" i="10"/>
  <c r="N174" i="10"/>
  <c r="M174" i="10"/>
  <c r="L174" i="10"/>
  <c r="K174" i="10"/>
  <c r="B174" i="10"/>
  <c r="CP173" i="10"/>
  <c r="P1" i="52"/>
  <c r="B1" i="52"/>
  <c r="AB1" i="52" s="1"/>
  <c r="CO34" i="1"/>
  <c r="F34" i="1"/>
  <c r="B34" i="1"/>
  <c r="P1" i="1"/>
  <c r="B1" i="1"/>
  <c r="CO34" i="56"/>
  <c r="CL34" i="56"/>
  <c r="CK34" i="56"/>
  <c r="CJ34" i="56"/>
  <c r="CI34" i="56"/>
  <c r="CH34" i="56"/>
  <c r="CG34" i="56"/>
  <c r="CF34" i="56"/>
  <c r="CE34" i="56"/>
  <c r="CD34" i="56"/>
  <c r="CC34" i="56"/>
  <c r="CB34" i="56"/>
  <c r="CA34" i="56"/>
  <c r="BY34" i="56"/>
  <c r="BX34" i="56"/>
  <c r="BW34" i="56"/>
  <c r="BV34" i="56"/>
  <c r="BU34" i="56"/>
  <c r="BT34" i="56"/>
  <c r="BS34" i="56"/>
  <c r="BR34" i="56"/>
  <c r="BQ34" i="56"/>
  <c r="BL34" i="56"/>
  <c r="AL34" i="56"/>
  <c r="AK34" i="56"/>
  <c r="AJ34" i="56"/>
  <c r="AI34" i="56"/>
  <c r="AE34" i="56"/>
  <c r="AB34" i="56"/>
  <c r="AA34" i="56"/>
  <c r="X34" i="56"/>
  <c r="V34" i="56"/>
  <c r="U34" i="56"/>
  <c r="T34" i="56"/>
  <c r="S34" i="56"/>
  <c r="R34" i="56"/>
  <c r="Q34" i="56"/>
  <c r="P34" i="56"/>
  <c r="N34" i="56"/>
  <c r="I34" i="56"/>
  <c r="H34" i="56"/>
  <c r="G34" i="56"/>
  <c r="F34" i="56"/>
  <c r="B34" i="56"/>
  <c r="CP88" i="10"/>
  <c r="CA88" i="10"/>
  <c r="BO88" i="10"/>
  <c r="BN88" i="10"/>
  <c r="BL88" i="10"/>
  <c r="BK88" i="10"/>
  <c r="BJ88" i="10"/>
  <c r="BI88" i="10"/>
  <c r="BE88" i="10"/>
  <c r="AZ88" i="10"/>
  <c r="AY88" i="10"/>
  <c r="AX88" i="10"/>
  <c r="AV88" i="10"/>
  <c r="AT88" i="10"/>
  <c r="AO88" i="10"/>
  <c r="AN88" i="10"/>
  <c r="AI88" i="10"/>
  <c r="AH88" i="10"/>
  <c r="AG88" i="10"/>
  <c r="AE88" i="10"/>
  <c r="AD88" i="10"/>
  <c r="Z88" i="10"/>
  <c r="X88" i="10"/>
  <c r="N88" i="10"/>
  <c r="M88" i="10"/>
  <c r="L88" i="10"/>
  <c r="K88" i="10"/>
  <c r="B88" i="10"/>
  <c r="CP87" i="10"/>
  <c r="CA87" i="10"/>
  <c r="BO87" i="10"/>
  <c r="BN87" i="10"/>
  <c r="BL87" i="10"/>
  <c r="BK87" i="10"/>
  <c r="BJ87" i="10"/>
  <c r="BI87" i="10"/>
  <c r="BE87" i="10"/>
  <c r="AZ87" i="10"/>
  <c r="AY87" i="10"/>
  <c r="AX87" i="10"/>
  <c r="AV87" i="10"/>
  <c r="AT87" i="10"/>
  <c r="AO87" i="10"/>
  <c r="AN87" i="10"/>
  <c r="AI87" i="10"/>
  <c r="AH87" i="10"/>
  <c r="AG87" i="10"/>
  <c r="AE87" i="10"/>
  <c r="AD87" i="10"/>
  <c r="Z87" i="10"/>
  <c r="X87" i="10"/>
  <c r="N87" i="10"/>
  <c r="M87" i="10"/>
  <c r="L87" i="10"/>
  <c r="K87" i="10"/>
  <c r="B87" i="10"/>
  <c r="CP86" i="10"/>
  <c r="CA86" i="10"/>
  <c r="BO86" i="10"/>
  <c r="BN86" i="10"/>
  <c r="BL86" i="10"/>
  <c r="BK86" i="10"/>
  <c r="BJ86" i="10"/>
  <c r="BI86" i="10"/>
  <c r="BE86" i="10"/>
  <c r="AZ86" i="10"/>
  <c r="AY86" i="10"/>
  <c r="AX86" i="10"/>
  <c r="AW86" i="10"/>
  <c r="AV86" i="10"/>
  <c r="AT86" i="10"/>
  <c r="AO86" i="10"/>
  <c r="AN86" i="10"/>
  <c r="AI86" i="10"/>
  <c r="AH86" i="10"/>
  <c r="AG86" i="10"/>
  <c r="AE86" i="10"/>
  <c r="AD86" i="10"/>
  <c r="Z86" i="10"/>
  <c r="X86" i="10"/>
  <c r="N86" i="10"/>
  <c r="M86" i="10"/>
  <c r="L86" i="10"/>
  <c r="K86" i="10"/>
  <c r="B86" i="10"/>
  <c r="CP85" i="10"/>
  <c r="CA85" i="10"/>
  <c r="BO85" i="10"/>
  <c r="BN85" i="10"/>
  <c r="BL85" i="10"/>
  <c r="BK85" i="10"/>
  <c r="BJ85" i="10"/>
  <c r="BI85" i="10"/>
  <c r="BE85" i="10"/>
  <c r="AZ85" i="10"/>
  <c r="AY85" i="10"/>
  <c r="AX85" i="10"/>
  <c r="AV85" i="10"/>
  <c r="AT85" i="10"/>
  <c r="AO85" i="10"/>
  <c r="AN85" i="10"/>
  <c r="AI85" i="10"/>
  <c r="AH85" i="10"/>
  <c r="AG85" i="10"/>
  <c r="AE85" i="10"/>
  <c r="AD85" i="10"/>
  <c r="Z85" i="10"/>
  <c r="X85" i="10"/>
  <c r="N85" i="10"/>
  <c r="M85" i="10"/>
  <c r="L85" i="10"/>
  <c r="K85" i="10"/>
  <c r="B85" i="10"/>
  <c r="CP84" i="10"/>
  <c r="CA84" i="10"/>
  <c r="BO84" i="10"/>
  <c r="BN84" i="10"/>
  <c r="BL84" i="10"/>
  <c r="BK84" i="10"/>
  <c r="BJ84" i="10"/>
  <c r="BI84" i="10"/>
  <c r="BE84" i="10"/>
  <c r="AZ84" i="10"/>
  <c r="AY84" i="10"/>
  <c r="AX84" i="10"/>
  <c r="AV84" i="10"/>
  <c r="AT84" i="10"/>
  <c r="AO84" i="10"/>
  <c r="AN84" i="10"/>
  <c r="AI84" i="10"/>
  <c r="AH84" i="10"/>
  <c r="AG84" i="10"/>
  <c r="AE84" i="10"/>
  <c r="AD84" i="10"/>
  <c r="Z84" i="10"/>
  <c r="X84" i="10"/>
  <c r="N84" i="10"/>
  <c r="M84" i="10"/>
  <c r="L84" i="10"/>
  <c r="K84" i="10"/>
  <c r="B84" i="10"/>
  <c r="CP83" i="10"/>
  <c r="CA83" i="10"/>
  <c r="BO83" i="10"/>
  <c r="BN83" i="10"/>
  <c r="BL83" i="10"/>
  <c r="BK83" i="10"/>
  <c r="BJ83" i="10"/>
  <c r="BI83" i="10"/>
  <c r="BE83" i="10"/>
  <c r="AZ83" i="10"/>
  <c r="AY83" i="10"/>
  <c r="AX83" i="10"/>
  <c r="AV83" i="10"/>
  <c r="AT83" i="10"/>
  <c r="AO83" i="10"/>
  <c r="AN83" i="10"/>
  <c r="AI83" i="10"/>
  <c r="AH83" i="10"/>
  <c r="AG83" i="10"/>
  <c r="AE83" i="10"/>
  <c r="AD83" i="10"/>
  <c r="Z83" i="10"/>
  <c r="X83" i="10"/>
  <c r="N83" i="10"/>
  <c r="M83" i="10"/>
  <c r="L83" i="10"/>
  <c r="K83" i="10"/>
  <c r="B83" i="10"/>
  <c r="CP82" i="10"/>
  <c r="CA82" i="10"/>
  <c r="BO82" i="10"/>
  <c r="BN82" i="10"/>
  <c r="BL82" i="10"/>
  <c r="BK82" i="10"/>
  <c r="BJ82" i="10"/>
  <c r="BI82" i="10"/>
  <c r="BE82" i="10"/>
  <c r="AZ82" i="10"/>
  <c r="AY82" i="10"/>
  <c r="AX82" i="10"/>
  <c r="AV82" i="10"/>
  <c r="AT82" i="10"/>
  <c r="AO82" i="10"/>
  <c r="AN82" i="10"/>
  <c r="AI82" i="10"/>
  <c r="AH82" i="10"/>
  <c r="AG82" i="10"/>
  <c r="AE82" i="10"/>
  <c r="AD82" i="10"/>
  <c r="Z82" i="10"/>
  <c r="X82" i="10"/>
  <c r="N82" i="10"/>
  <c r="M82" i="10"/>
  <c r="L82" i="10"/>
  <c r="K82" i="10"/>
  <c r="B82" i="10"/>
  <c r="CP81" i="10"/>
  <c r="CA81" i="10"/>
  <c r="BO81" i="10"/>
  <c r="BN81" i="10"/>
  <c r="BL81" i="10"/>
  <c r="BK81" i="10"/>
  <c r="BJ81" i="10"/>
  <c r="BI81" i="10"/>
  <c r="BE81" i="10"/>
  <c r="AZ81" i="10"/>
  <c r="AY81" i="10"/>
  <c r="AX81" i="10"/>
  <c r="AV81" i="10"/>
  <c r="AT81" i="10"/>
  <c r="AO81" i="10"/>
  <c r="AN81" i="10"/>
  <c r="AI81" i="10"/>
  <c r="AH81" i="10"/>
  <c r="AG81" i="10"/>
  <c r="AE81" i="10"/>
  <c r="AD81" i="10"/>
  <c r="Z81" i="10"/>
  <c r="X81" i="10"/>
  <c r="N81" i="10"/>
  <c r="M81" i="10"/>
  <c r="L81" i="10"/>
  <c r="K81" i="10"/>
  <c r="B81" i="10"/>
  <c r="CP80" i="10"/>
  <c r="CA80" i="10"/>
  <c r="BO80" i="10"/>
  <c r="BN80" i="10"/>
  <c r="BL80" i="10"/>
  <c r="BK80" i="10"/>
  <c r="BJ80" i="10"/>
  <c r="BI80" i="10"/>
  <c r="BE80" i="10"/>
  <c r="AZ80" i="10"/>
  <c r="AY80" i="10"/>
  <c r="AX80" i="10"/>
  <c r="AV80" i="10"/>
  <c r="AT80" i="10"/>
  <c r="AO80" i="10"/>
  <c r="AN80" i="10"/>
  <c r="AI80" i="10"/>
  <c r="AH80" i="10"/>
  <c r="AG80" i="10"/>
  <c r="AE80" i="10"/>
  <c r="AD80" i="10"/>
  <c r="Z80" i="10"/>
  <c r="X80" i="10"/>
  <c r="N80" i="10"/>
  <c r="M80" i="10"/>
  <c r="L80" i="10"/>
  <c r="K80" i="10"/>
  <c r="B80" i="10"/>
  <c r="CP79" i="10"/>
  <c r="CA79" i="10"/>
  <c r="BO79" i="10"/>
  <c r="BN79" i="10"/>
  <c r="BL79" i="10"/>
  <c r="BK79" i="10"/>
  <c r="BJ79" i="10"/>
  <c r="BI79" i="10"/>
  <c r="BE79" i="10"/>
  <c r="AZ79" i="10"/>
  <c r="AY79" i="10"/>
  <c r="AX79" i="10"/>
  <c r="AV79" i="10"/>
  <c r="AT79" i="10"/>
  <c r="AO79" i="10"/>
  <c r="AN79" i="10"/>
  <c r="AI79" i="10"/>
  <c r="AH79" i="10"/>
  <c r="AG79" i="10"/>
  <c r="AE79" i="10"/>
  <c r="AD79" i="10"/>
  <c r="Z79" i="10"/>
  <c r="X79" i="10"/>
  <c r="N79" i="10"/>
  <c r="M79" i="10"/>
  <c r="L79" i="10"/>
  <c r="K79" i="10"/>
  <c r="B79" i="10"/>
  <c r="CP78" i="10"/>
  <c r="CA78" i="10"/>
  <c r="BO78" i="10"/>
  <c r="BN78" i="10"/>
  <c r="BL78" i="10"/>
  <c r="BK78" i="10"/>
  <c r="BJ78" i="10"/>
  <c r="BI78" i="10"/>
  <c r="BE78" i="10"/>
  <c r="AZ78" i="10"/>
  <c r="AY78" i="10"/>
  <c r="AX78" i="10"/>
  <c r="AV78" i="10"/>
  <c r="AT78" i="10"/>
  <c r="AO78" i="10"/>
  <c r="AN78" i="10"/>
  <c r="AI78" i="10"/>
  <c r="AH78" i="10"/>
  <c r="AG78" i="10"/>
  <c r="AE78" i="10"/>
  <c r="AD78" i="10"/>
  <c r="Z78" i="10"/>
  <c r="X78" i="10"/>
  <c r="N78" i="10"/>
  <c r="M78" i="10"/>
  <c r="L78" i="10"/>
  <c r="K78" i="10"/>
  <c r="B78" i="10"/>
  <c r="CP77" i="10"/>
  <c r="CA77" i="10"/>
  <c r="BO77" i="10"/>
  <c r="BN77" i="10"/>
  <c r="BL77" i="10"/>
  <c r="BK77" i="10"/>
  <c r="BJ77" i="10"/>
  <c r="BI77" i="10"/>
  <c r="BE77" i="10"/>
  <c r="AZ77" i="10"/>
  <c r="AY77" i="10"/>
  <c r="AX77" i="10"/>
  <c r="AV77" i="10"/>
  <c r="AT77" i="10"/>
  <c r="AO77" i="10"/>
  <c r="AN77" i="10"/>
  <c r="AI77" i="10"/>
  <c r="AH77" i="10"/>
  <c r="AG77" i="10"/>
  <c r="AE77" i="10"/>
  <c r="AD77" i="10"/>
  <c r="Z77" i="10"/>
  <c r="X77" i="10"/>
  <c r="N77" i="10"/>
  <c r="M77" i="10"/>
  <c r="L77" i="10"/>
  <c r="K77" i="10"/>
  <c r="B77" i="10"/>
  <c r="CP76" i="10"/>
  <c r="CA76" i="10"/>
  <c r="BO76" i="10"/>
  <c r="BN76" i="10"/>
  <c r="BL76" i="10"/>
  <c r="BK76" i="10"/>
  <c r="BJ76" i="10"/>
  <c r="BI76" i="10"/>
  <c r="BE76" i="10"/>
  <c r="AZ76" i="10"/>
  <c r="AY76" i="10"/>
  <c r="AX76" i="10"/>
  <c r="AV76" i="10"/>
  <c r="AT76" i="10"/>
  <c r="AO76" i="10"/>
  <c r="AN76" i="10"/>
  <c r="AI76" i="10"/>
  <c r="AH76" i="10"/>
  <c r="AG76" i="10"/>
  <c r="AE76" i="10"/>
  <c r="AD76" i="10"/>
  <c r="Z76" i="10"/>
  <c r="X76" i="10"/>
  <c r="N76" i="10"/>
  <c r="M76" i="10"/>
  <c r="L76" i="10"/>
  <c r="K76" i="10"/>
  <c r="B76" i="10"/>
  <c r="CP75" i="10"/>
  <c r="CA75" i="10"/>
  <c r="BO75" i="10"/>
  <c r="BN75" i="10"/>
  <c r="BL75" i="10"/>
  <c r="BK75" i="10"/>
  <c r="BJ75" i="10"/>
  <c r="BI75" i="10"/>
  <c r="BE75" i="10"/>
  <c r="AZ75" i="10"/>
  <c r="AY75" i="10"/>
  <c r="AX75" i="10"/>
  <c r="AV75" i="10"/>
  <c r="AT75" i="10"/>
  <c r="AO75" i="10"/>
  <c r="AN75" i="10"/>
  <c r="AI75" i="10"/>
  <c r="AH75" i="10"/>
  <c r="AG75" i="10"/>
  <c r="AE75" i="10"/>
  <c r="AD75" i="10"/>
  <c r="Z75" i="10"/>
  <c r="X75" i="10"/>
  <c r="N75" i="10"/>
  <c r="M75" i="10"/>
  <c r="L75" i="10"/>
  <c r="K75" i="10"/>
  <c r="B75" i="10"/>
  <c r="CP74" i="10"/>
  <c r="CA74" i="10"/>
  <c r="BO74" i="10"/>
  <c r="BN74" i="10"/>
  <c r="BL74" i="10"/>
  <c r="BK74" i="10"/>
  <c r="BJ74" i="10"/>
  <c r="BI74" i="10"/>
  <c r="BE74" i="10"/>
  <c r="AZ74" i="10"/>
  <c r="AY74" i="10"/>
  <c r="AX74" i="10"/>
  <c r="AV74" i="10"/>
  <c r="AT74" i="10"/>
  <c r="AO74" i="10"/>
  <c r="AN74" i="10"/>
  <c r="AI74" i="10"/>
  <c r="AH74" i="10"/>
  <c r="AG74" i="10"/>
  <c r="AE74" i="10"/>
  <c r="AD74" i="10"/>
  <c r="Z74" i="10"/>
  <c r="X74" i="10"/>
  <c r="N74" i="10"/>
  <c r="M74" i="10"/>
  <c r="L74" i="10"/>
  <c r="K74" i="10"/>
  <c r="B74" i="10"/>
  <c r="CP73" i="10"/>
  <c r="CA73" i="10"/>
  <c r="BO73" i="10"/>
  <c r="BN73" i="10"/>
  <c r="BL73" i="10"/>
  <c r="BK73" i="10"/>
  <c r="BJ73" i="10"/>
  <c r="BI73" i="10"/>
  <c r="BE73" i="10"/>
  <c r="AZ73" i="10"/>
  <c r="AY73" i="10"/>
  <c r="AX73" i="10"/>
  <c r="AV73" i="10"/>
  <c r="AT73" i="10"/>
  <c r="AO73" i="10"/>
  <c r="AN73" i="10"/>
  <c r="AI73" i="10"/>
  <c r="AH73" i="10"/>
  <c r="AG73" i="10"/>
  <c r="AE73" i="10"/>
  <c r="AD73" i="10"/>
  <c r="Z73" i="10"/>
  <c r="X73" i="10"/>
  <c r="N73" i="10"/>
  <c r="M73" i="10"/>
  <c r="L73" i="10"/>
  <c r="K73" i="10"/>
  <c r="B73" i="10"/>
  <c r="CP72" i="10"/>
  <c r="CA72" i="10"/>
  <c r="BO72" i="10"/>
  <c r="BN72" i="10"/>
  <c r="BL72" i="10"/>
  <c r="BK72" i="10"/>
  <c r="BJ72" i="10"/>
  <c r="BI72" i="10"/>
  <c r="BE72" i="10"/>
  <c r="AZ72" i="10"/>
  <c r="AY72" i="10"/>
  <c r="AX72" i="10"/>
  <c r="AV72" i="10"/>
  <c r="AT72" i="10"/>
  <c r="AO72" i="10"/>
  <c r="AN72" i="10"/>
  <c r="AI72" i="10"/>
  <c r="AH72" i="10"/>
  <c r="AG72" i="10"/>
  <c r="AE72" i="10"/>
  <c r="AD72" i="10"/>
  <c r="Z72" i="10"/>
  <c r="X72" i="10"/>
  <c r="N72" i="10"/>
  <c r="M72" i="10"/>
  <c r="L72" i="10"/>
  <c r="K72" i="10"/>
  <c r="B72" i="10"/>
  <c r="CP71" i="10"/>
  <c r="CA71" i="10"/>
  <c r="BO71" i="10"/>
  <c r="BN71" i="10"/>
  <c r="BL71" i="10"/>
  <c r="BK71" i="10"/>
  <c r="BJ71" i="10"/>
  <c r="BI71" i="10"/>
  <c r="BE71" i="10"/>
  <c r="AZ71" i="10"/>
  <c r="AY71" i="10"/>
  <c r="AX71" i="10"/>
  <c r="AW71" i="10"/>
  <c r="AV71" i="10"/>
  <c r="AT71" i="10"/>
  <c r="AO71" i="10"/>
  <c r="AN71" i="10"/>
  <c r="AI71" i="10"/>
  <c r="AH71" i="10"/>
  <c r="AG71" i="10"/>
  <c r="AE71" i="10"/>
  <c r="AD71" i="10"/>
  <c r="Z71" i="10"/>
  <c r="X71" i="10"/>
  <c r="N71" i="10"/>
  <c r="M71" i="10"/>
  <c r="L71" i="10"/>
  <c r="K71" i="10"/>
  <c r="B71" i="10"/>
  <c r="CP70" i="10"/>
  <c r="CA70" i="10"/>
  <c r="BO70" i="10"/>
  <c r="BN70" i="10"/>
  <c r="BL70" i="10"/>
  <c r="BK70" i="10"/>
  <c r="BJ70" i="10"/>
  <c r="BI70" i="10"/>
  <c r="BE70" i="10"/>
  <c r="AZ70" i="10"/>
  <c r="AY70" i="10"/>
  <c r="AX70" i="10"/>
  <c r="AV70" i="10"/>
  <c r="AT70" i="10"/>
  <c r="AO70" i="10"/>
  <c r="AN70" i="10"/>
  <c r="AI70" i="10"/>
  <c r="AH70" i="10"/>
  <c r="AG70" i="10"/>
  <c r="AE70" i="10"/>
  <c r="AD70" i="10"/>
  <c r="Z70" i="10"/>
  <c r="X70" i="10"/>
  <c r="N70" i="10"/>
  <c r="M70" i="10"/>
  <c r="L70" i="10"/>
  <c r="K70" i="10"/>
  <c r="B70" i="10"/>
  <c r="CP69" i="10"/>
  <c r="CA69" i="10"/>
  <c r="BO69" i="10"/>
  <c r="BN69" i="10"/>
  <c r="BL69" i="10"/>
  <c r="BK69" i="10"/>
  <c r="BJ69" i="10"/>
  <c r="BI69" i="10"/>
  <c r="BE69" i="10"/>
  <c r="AZ69" i="10"/>
  <c r="AY69" i="10"/>
  <c r="AX69" i="10"/>
  <c r="AW69" i="10"/>
  <c r="AV69" i="10"/>
  <c r="AT69" i="10"/>
  <c r="AO69" i="10"/>
  <c r="AN69" i="10"/>
  <c r="AI69" i="10"/>
  <c r="AH69" i="10"/>
  <c r="AG69" i="10"/>
  <c r="AE69" i="10"/>
  <c r="AD69" i="10"/>
  <c r="Z69" i="10"/>
  <c r="X69" i="10"/>
  <c r="N69" i="10"/>
  <c r="M69" i="10"/>
  <c r="L69" i="10"/>
  <c r="K69" i="10"/>
  <c r="B69" i="10"/>
  <c r="CP68" i="10"/>
  <c r="CA68" i="10"/>
  <c r="BO68" i="10"/>
  <c r="BN68" i="10"/>
  <c r="BL68" i="10"/>
  <c r="BK68" i="10"/>
  <c r="BJ68" i="10"/>
  <c r="BI68" i="10"/>
  <c r="BE68" i="10"/>
  <c r="AZ68" i="10"/>
  <c r="AY68" i="10"/>
  <c r="AX68" i="10"/>
  <c r="AV68" i="10"/>
  <c r="AT68" i="10"/>
  <c r="AO68" i="10"/>
  <c r="AN68" i="10"/>
  <c r="AI68" i="10"/>
  <c r="AH68" i="10"/>
  <c r="AG68" i="10"/>
  <c r="AE68" i="10"/>
  <c r="AD68" i="10"/>
  <c r="Z68" i="10"/>
  <c r="X68" i="10"/>
  <c r="N68" i="10"/>
  <c r="M68" i="10"/>
  <c r="L68" i="10"/>
  <c r="K68" i="10"/>
  <c r="B68" i="10"/>
  <c r="CP67" i="10"/>
  <c r="CA67" i="10"/>
  <c r="BO67" i="10"/>
  <c r="BN67" i="10"/>
  <c r="BL67" i="10"/>
  <c r="BK67" i="10"/>
  <c r="BJ67" i="10"/>
  <c r="BI67" i="10"/>
  <c r="BE67" i="10"/>
  <c r="AZ67" i="10"/>
  <c r="AY67" i="10"/>
  <c r="AX67" i="10"/>
  <c r="AV67" i="10"/>
  <c r="AT67" i="10"/>
  <c r="AO67" i="10"/>
  <c r="AN67" i="10"/>
  <c r="AI67" i="10"/>
  <c r="AH67" i="10"/>
  <c r="AG67" i="10"/>
  <c r="AE67" i="10"/>
  <c r="AD67" i="10"/>
  <c r="Z67" i="10"/>
  <c r="X67" i="10"/>
  <c r="N67" i="10"/>
  <c r="M67" i="10"/>
  <c r="L67" i="10"/>
  <c r="K67" i="10"/>
  <c r="B67" i="10"/>
  <c r="CP66" i="10"/>
  <c r="CA66" i="10"/>
  <c r="BO66" i="10"/>
  <c r="BN66" i="10"/>
  <c r="BL66" i="10"/>
  <c r="BK66" i="10"/>
  <c r="BJ66" i="10"/>
  <c r="BI66" i="10"/>
  <c r="BE66" i="10"/>
  <c r="AZ66" i="10"/>
  <c r="AY66" i="10"/>
  <c r="AX66" i="10"/>
  <c r="AV66" i="10"/>
  <c r="AT66" i="10"/>
  <c r="AO66" i="10"/>
  <c r="AN66" i="10"/>
  <c r="AI66" i="10"/>
  <c r="AH66" i="10"/>
  <c r="AG66" i="10"/>
  <c r="AE66" i="10"/>
  <c r="AD66" i="10"/>
  <c r="Z66" i="10"/>
  <c r="X66" i="10"/>
  <c r="N66" i="10"/>
  <c r="M66" i="10"/>
  <c r="L66" i="10"/>
  <c r="K66" i="10"/>
  <c r="B66" i="10"/>
  <c r="CP65" i="10"/>
  <c r="CA65" i="10"/>
  <c r="BO65" i="10"/>
  <c r="BN65" i="10"/>
  <c r="BL65" i="10"/>
  <c r="BK65" i="10"/>
  <c r="BJ65" i="10"/>
  <c r="BI65" i="10"/>
  <c r="BE65" i="10"/>
  <c r="AZ65" i="10"/>
  <c r="AY65" i="10"/>
  <c r="AX65" i="10"/>
  <c r="AV65" i="10"/>
  <c r="AT65" i="10"/>
  <c r="AO65" i="10"/>
  <c r="AN65" i="10"/>
  <c r="AI65" i="10"/>
  <c r="AH65" i="10"/>
  <c r="AG65" i="10"/>
  <c r="AE65" i="10"/>
  <c r="AD65" i="10"/>
  <c r="Z65" i="10"/>
  <c r="X65" i="10"/>
  <c r="N65" i="10"/>
  <c r="M65" i="10"/>
  <c r="L65" i="10"/>
  <c r="K65" i="10"/>
  <c r="B65" i="10"/>
  <c r="CP64" i="10"/>
  <c r="CA64" i="10"/>
  <c r="BO64" i="10"/>
  <c r="BN64" i="10"/>
  <c r="BL64" i="10"/>
  <c r="BK64" i="10"/>
  <c r="BJ64" i="10"/>
  <c r="BI64" i="10"/>
  <c r="BE64" i="10"/>
  <c r="AZ64" i="10"/>
  <c r="AY64" i="10"/>
  <c r="AX64" i="10"/>
  <c r="AV64" i="10"/>
  <c r="AT64" i="10"/>
  <c r="AO64" i="10"/>
  <c r="AN64" i="10"/>
  <c r="AI64" i="10"/>
  <c r="AH64" i="10"/>
  <c r="AG64" i="10"/>
  <c r="AE64" i="10"/>
  <c r="AD64" i="10"/>
  <c r="Z64" i="10"/>
  <c r="X64" i="10"/>
  <c r="N64" i="10"/>
  <c r="M64" i="10"/>
  <c r="L64" i="10"/>
  <c r="K64" i="10"/>
  <c r="B64" i="10"/>
  <c r="CP63" i="10"/>
  <c r="CA63" i="10"/>
  <c r="BO63" i="10"/>
  <c r="BN63" i="10"/>
  <c r="BL63" i="10"/>
  <c r="BK63" i="10"/>
  <c r="BJ63" i="10"/>
  <c r="BI63" i="10"/>
  <c r="BE63" i="10"/>
  <c r="AZ63" i="10"/>
  <c r="AY63" i="10"/>
  <c r="AX63" i="10"/>
  <c r="AV63" i="10"/>
  <c r="AT63" i="10"/>
  <c r="AO63" i="10"/>
  <c r="AN63" i="10"/>
  <c r="AI63" i="10"/>
  <c r="AH63" i="10"/>
  <c r="AG63" i="10"/>
  <c r="AE63" i="10"/>
  <c r="AD63" i="10"/>
  <c r="Z63" i="10"/>
  <c r="X63" i="10"/>
  <c r="N63" i="10"/>
  <c r="M63" i="10"/>
  <c r="L63" i="10"/>
  <c r="K63" i="10"/>
  <c r="B63" i="10"/>
  <c r="CP62" i="10"/>
  <c r="CA62" i="10"/>
  <c r="BO62" i="10"/>
  <c r="BN62" i="10"/>
  <c r="BL62" i="10"/>
  <c r="BK62" i="10"/>
  <c r="BJ62" i="10"/>
  <c r="BI62" i="10"/>
  <c r="BE62" i="10"/>
  <c r="AZ62" i="10"/>
  <c r="AY62" i="10"/>
  <c r="AX62" i="10"/>
  <c r="AV62" i="10"/>
  <c r="AT62" i="10"/>
  <c r="AO62" i="10"/>
  <c r="AN62" i="10"/>
  <c r="AI62" i="10"/>
  <c r="AH62" i="10"/>
  <c r="AG62" i="10"/>
  <c r="AE62" i="10"/>
  <c r="AD62" i="10"/>
  <c r="Z62" i="10"/>
  <c r="X62" i="10"/>
  <c r="N62" i="10"/>
  <c r="M62" i="10"/>
  <c r="L62" i="10"/>
  <c r="K62" i="10"/>
  <c r="B62" i="10"/>
  <c r="CP61" i="10"/>
  <c r="BO61" i="10"/>
  <c r="BL61" i="10"/>
  <c r="BJ61" i="10"/>
  <c r="BE61" i="10"/>
  <c r="AY61" i="10"/>
  <c r="AW61" i="10"/>
  <c r="AT61" i="10"/>
  <c r="AN61" i="10"/>
  <c r="AH61" i="10"/>
  <c r="AE61" i="10"/>
  <c r="Z61" i="10"/>
  <c r="N61" i="10"/>
  <c r="L61" i="10"/>
  <c r="P1" i="56"/>
  <c r="B1" i="56"/>
  <c r="AB1" i="56" s="1"/>
  <c r="CO34" i="57"/>
  <c r="CL34" i="57"/>
  <c r="CK34" i="57"/>
  <c r="CJ34" i="57"/>
  <c r="CI34" i="57"/>
  <c r="CH34" i="57"/>
  <c r="CG34" i="57"/>
  <c r="CF34" i="57"/>
  <c r="CE34" i="57"/>
  <c r="CD34" i="57"/>
  <c r="CC34" i="57"/>
  <c r="CB34" i="57"/>
  <c r="CA34" i="57"/>
  <c r="BY34" i="57"/>
  <c r="BX34" i="57"/>
  <c r="BW34" i="57"/>
  <c r="BL34" i="57"/>
  <c r="AL34" i="57"/>
  <c r="AK34" i="57"/>
  <c r="AJ34" i="57"/>
  <c r="AI34" i="57"/>
  <c r="AE34" i="57"/>
  <c r="AB34" i="57"/>
  <c r="AA34" i="57"/>
  <c r="X34" i="57"/>
  <c r="V34" i="57"/>
  <c r="U34" i="57"/>
  <c r="T34" i="57"/>
  <c r="S34" i="57"/>
  <c r="R34" i="57"/>
  <c r="Q34" i="57"/>
  <c r="S35" i="57" s="1"/>
  <c r="P34" i="57"/>
  <c r="N34" i="57"/>
  <c r="I34" i="57"/>
  <c r="H34" i="57"/>
  <c r="G34" i="57"/>
  <c r="F34" i="57"/>
  <c r="B34" i="57"/>
  <c r="CP60" i="10"/>
  <c r="CA60" i="10"/>
  <c r="BO60" i="10"/>
  <c r="BN60" i="10"/>
  <c r="BL60" i="10"/>
  <c r="BK60" i="10"/>
  <c r="BJ60" i="10"/>
  <c r="BI60" i="10"/>
  <c r="BE60" i="10"/>
  <c r="AZ60" i="10"/>
  <c r="AY60" i="10"/>
  <c r="AX60" i="10"/>
  <c r="AV60" i="10"/>
  <c r="AT60" i="10"/>
  <c r="AO60" i="10"/>
  <c r="AN60" i="10"/>
  <c r="AI60" i="10"/>
  <c r="AH60" i="10"/>
  <c r="AG60" i="10"/>
  <c r="AE60" i="10"/>
  <c r="AD60" i="10"/>
  <c r="Z60" i="10"/>
  <c r="X60" i="10"/>
  <c r="N60" i="10"/>
  <c r="M60" i="10"/>
  <c r="L60" i="10"/>
  <c r="K60" i="10"/>
  <c r="B60" i="10"/>
  <c r="CP59" i="10"/>
  <c r="CA59" i="10"/>
  <c r="BO59" i="10"/>
  <c r="BN59" i="10"/>
  <c r="BL59" i="10"/>
  <c r="BK59" i="10"/>
  <c r="BJ59" i="10"/>
  <c r="BI59" i="10"/>
  <c r="BE59" i="10"/>
  <c r="AZ59" i="10"/>
  <c r="AY59" i="10"/>
  <c r="AX59" i="10"/>
  <c r="AV59" i="10"/>
  <c r="AT59" i="10"/>
  <c r="AO59" i="10"/>
  <c r="AN59" i="10"/>
  <c r="AI59" i="10"/>
  <c r="AH59" i="10"/>
  <c r="AG59" i="10"/>
  <c r="AE59" i="10"/>
  <c r="AD59" i="10"/>
  <c r="Z59" i="10"/>
  <c r="X59" i="10"/>
  <c r="N59" i="10"/>
  <c r="M59" i="10"/>
  <c r="L59" i="10"/>
  <c r="K59" i="10"/>
  <c r="B59" i="10"/>
  <c r="CP58" i="10"/>
  <c r="CA58" i="10"/>
  <c r="BO58" i="10"/>
  <c r="BN58" i="10"/>
  <c r="BL58" i="10"/>
  <c r="BK58" i="10"/>
  <c r="BJ58" i="10"/>
  <c r="BI58" i="10"/>
  <c r="BE58" i="10"/>
  <c r="AZ58" i="10"/>
  <c r="AY58" i="10"/>
  <c r="AX58" i="10"/>
  <c r="AV58" i="10"/>
  <c r="AT58" i="10"/>
  <c r="AO58" i="10"/>
  <c r="AN58" i="10"/>
  <c r="AI58" i="10"/>
  <c r="AH58" i="10"/>
  <c r="AG58" i="10"/>
  <c r="AE58" i="10"/>
  <c r="AD58" i="10"/>
  <c r="Z58" i="10"/>
  <c r="X58" i="10"/>
  <c r="N58" i="10"/>
  <c r="M58" i="10"/>
  <c r="L58" i="10"/>
  <c r="K58" i="10"/>
  <c r="B58" i="10"/>
  <c r="CP57" i="10"/>
  <c r="CA57" i="10"/>
  <c r="BO57" i="10"/>
  <c r="BN57" i="10"/>
  <c r="BL57" i="10"/>
  <c r="BK57" i="10"/>
  <c r="BJ57" i="10"/>
  <c r="BI57" i="10"/>
  <c r="BE57" i="10"/>
  <c r="AZ57" i="10"/>
  <c r="AY57" i="10"/>
  <c r="AX57" i="10"/>
  <c r="AV57" i="10"/>
  <c r="AT57" i="10"/>
  <c r="AO57" i="10"/>
  <c r="AN57" i="10"/>
  <c r="AI57" i="10"/>
  <c r="AH57" i="10"/>
  <c r="AG57" i="10"/>
  <c r="AE57" i="10"/>
  <c r="AD57" i="10"/>
  <c r="Z57" i="10"/>
  <c r="X57" i="10"/>
  <c r="N57" i="10"/>
  <c r="M57" i="10"/>
  <c r="L57" i="10"/>
  <c r="B57" i="10"/>
  <c r="CP56" i="10"/>
  <c r="CA56" i="10"/>
  <c r="BO56" i="10"/>
  <c r="BN56" i="10"/>
  <c r="BL56" i="10"/>
  <c r="BK56" i="10"/>
  <c r="BJ56" i="10"/>
  <c r="BI56" i="10"/>
  <c r="BE56" i="10"/>
  <c r="AZ56" i="10"/>
  <c r="AY56" i="10"/>
  <c r="AX56" i="10"/>
  <c r="AV56" i="10"/>
  <c r="AT56" i="10"/>
  <c r="AO56" i="10"/>
  <c r="AN56" i="10"/>
  <c r="AI56" i="10"/>
  <c r="AH56" i="10"/>
  <c r="AG56" i="10"/>
  <c r="AE56" i="10"/>
  <c r="AD56" i="10"/>
  <c r="Z56" i="10"/>
  <c r="X56" i="10"/>
  <c r="N56" i="10"/>
  <c r="M56" i="10"/>
  <c r="L56" i="10"/>
  <c r="K56" i="10"/>
  <c r="B56" i="10"/>
  <c r="CP55" i="10"/>
  <c r="CA55" i="10"/>
  <c r="BO55" i="10"/>
  <c r="BN55" i="10"/>
  <c r="BL55" i="10"/>
  <c r="BK55" i="10"/>
  <c r="BJ55" i="10"/>
  <c r="BI55" i="10"/>
  <c r="BE55" i="10"/>
  <c r="AZ55" i="10"/>
  <c r="AY55" i="10"/>
  <c r="AX55" i="10"/>
  <c r="AW55" i="10"/>
  <c r="AV55" i="10"/>
  <c r="AT55" i="10"/>
  <c r="AO55" i="10"/>
  <c r="AN55" i="10"/>
  <c r="AI55" i="10"/>
  <c r="AH55" i="10"/>
  <c r="AG55" i="10"/>
  <c r="AE55" i="10"/>
  <c r="AD55" i="10"/>
  <c r="Z55" i="10"/>
  <c r="X55" i="10"/>
  <c r="N55" i="10"/>
  <c r="M55" i="10"/>
  <c r="L55" i="10"/>
  <c r="K55" i="10"/>
  <c r="B55" i="10"/>
  <c r="CP54" i="10"/>
  <c r="CA54" i="10"/>
  <c r="BO54" i="10"/>
  <c r="BN54" i="10"/>
  <c r="BL54" i="10"/>
  <c r="BK54" i="10"/>
  <c r="BJ54" i="10"/>
  <c r="BI54" i="10"/>
  <c r="BE54" i="10"/>
  <c r="AZ54" i="10"/>
  <c r="AY54" i="10"/>
  <c r="AX54" i="10"/>
  <c r="AV54" i="10"/>
  <c r="AT54" i="10"/>
  <c r="AO54" i="10"/>
  <c r="AN54" i="10"/>
  <c r="AI54" i="10"/>
  <c r="AH54" i="10"/>
  <c r="AG54" i="10"/>
  <c r="AE54" i="10"/>
  <c r="AD54" i="10"/>
  <c r="Z54" i="10"/>
  <c r="X54" i="10"/>
  <c r="N54" i="10"/>
  <c r="M54" i="10"/>
  <c r="L54" i="10"/>
  <c r="K54" i="10"/>
  <c r="B54" i="10"/>
  <c r="CP53" i="10"/>
  <c r="CA53" i="10"/>
  <c r="BO53" i="10"/>
  <c r="BN53" i="10"/>
  <c r="BL53" i="10"/>
  <c r="BK53" i="10"/>
  <c r="BJ53" i="10"/>
  <c r="BI53" i="10"/>
  <c r="BE53" i="10"/>
  <c r="AZ53" i="10"/>
  <c r="AY53" i="10"/>
  <c r="AX53" i="10"/>
  <c r="AV53" i="10"/>
  <c r="AT53" i="10"/>
  <c r="AO53" i="10"/>
  <c r="AN53" i="10"/>
  <c r="AI53" i="10"/>
  <c r="AH53" i="10"/>
  <c r="AG53" i="10"/>
  <c r="AE53" i="10"/>
  <c r="AD53" i="10"/>
  <c r="Z53" i="10"/>
  <c r="X53" i="10"/>
  <c r="N53" i="10"/>
  <c r="M53" i="10"/>
  <c r="L53" i="10"/>
  <c r="K53" i="10"/>
  <c r="B53" i="10"/>
  <c r="CP52" i="10"/>
  <c r="CA52" i="10"/>
  <c r="BO52" i="10"/>
  <c r="BN52" i="10"/>
  <c r="BL52" i="10"/>
  <c r="BK52" i="10"/>
  <c r="BJ52" i="10"/>
  <c r="BI52" i="10"/>
  <c r="BE52" i="10"/>
  <c r="AZ52" i="10"/>
  <c r="AY52" i="10"/>
  <c r="AX52" i="10"/>
  <c r="AV52" i="10"/>
  <c r="AT52" i="10"/>
  <c r="AO52" i="10"/>
  <c r="AN52" i="10"/>
  <c r="AI52" i="10"/>
  <c r="AH52" i="10"/>
  <c r="AG52" i="10"/>
  <c r="AE52" i="10"/>
  <c r="AD52" i="10"/>
  <c r="Z52" i="10"/>
  <c r="X52" i="10"/>
  <c r="N52" i="10"/>
  <c r="M52" i="10"/>
  <c r="L52" i="10"/>
  <c r="K52" i="10"/>
  <c r="B52" i="10"/>
  <c r="CP51" i="10"/>
  <c r="CA51" i="10"/>
  <c r="BO51" i="10"/>
  <c r="BN51" i="10"/>
  <c r="BL51" i="10"/>
  <c r="BK51" i="10"/>
  <c r="BJ51" i="10"/>
  <c r="BI51" i="10"/>
  <c r="BE51" i="10"/>
  <c r="AZ51" i="10"/>
  <c r="AY51" i="10"/>
  <c r="AX51" i="10"/>
  <c r="AV51" i="10"/>
  <c r="AT51" i="10"/>
  <c r="AO51" i="10"/>
  <c r="AN51" i="10"/>
  <c r="AI51" i="10"/>
  <c r="AH51" i="10"/>
  <c r="AG51" i="10"/>
  <c r="AE51" i="10"/>
  <c r="AD51" i="10"/>
  <c r="Z51" i="10"/>
  <c r="X51" i="10"/>
  <c r="N51" i="10"/>
  <c r="M51" i="10"/>
  <c r="L51" i="10"/>
  <c r="K51" i="10"/>
  <c r="B51" i="10"/>
  <c r="CP50" i="10"/>
  <c r="CA50" i="10"/>
  <c r="BO50" i="10"/>
  <c r="BN50" i="10"/>
  <c r="BL50" i="10"/>
  <c r="BK50" i="10"/>
  <c r="BJ50" i="10"/>
  <c r="BI50" i="10"/>
  <c r="BE50" i="10"/>
  <c r="AZ50" i="10"/>
  <c r="AY50" i="10"/>
  <c r="AX50" i="10"/>
  <c r="AW50" i="10"/>
  <c r="AV50" i="10"/>
  <c r="AT50" i="10"/>
  <c r="AO50" i="10"/>
  <c r="AN50" i="10"/>
  <c r="AI50" i="10"/>
  <c r="AH50" i="10"/>
  <c r="AG50" i="10"/>
  <c r="AE50" i="10"/>
  <c r="AD50" i="10"/>
  <c r="Z50" i="10"/>
  <c r="X50" i="10"/>
  <c r="N50" i="10"/>
  <c r="M50" i="10"/>
  <c r="L50" i="10"/>
  <c r="K50" i="10"/>
  <c r="B50" i="10"/>
  <c r="CP49" i="10"/>
  <c r="CA49" i="10"/>
  <c r="BO49" i="10"/>
  <c r="BN49" i="10"/>
  <c r="BL49" i="10"/>
  <c r="BK49" i="10"/>
  <c r="BJ49" i="10"/>
  <c r="BI49" i="10"/>
  <c r="BE49" i="10"/>
  <c r="AZ49" i="10"/>
  <c r="AY49" i="10"/>
  <c r="AX49" i="10"/>
  <c r="AV49" i="10"/>
  <c r="AT49" i="10"/>
  <c r="AO49" i="10"/>
  <c r="AN49" i="10"/>
  <c r="AI49" i="10"/>
  <c r="AH49" i="10"/>
  <c r="AG49" i="10"/>
  <c r="AE49" i="10"/>
  <c r="AD49" i="10"/>
  <c r="Z49" i="10"/>
  <c r="X49" i="10"/>
  <c r="N49" i="10"/>
  <c r="M49" i="10"/>
  <c r="L49" i="10"/>
  <c r="K49" i="10"/>
  <c r="B49" i="10"/>
  <c r="CP48" i="10"/>
  <c r="CA48" i="10"/>
  <c r="BO48" i="10"/>
  <c r="BN48" i="10"/>
  <c r="BL48" i="10"/>
  <c r="BK48" i="10"/>
  <c r="BJ48" i="10"/>
  <c r="BI48" i="10"/>
  <c r="BE48" i="10"/>
  <c r="AZ48" i="10"/>
  <c r="AY48" i="10"/>
  <c r="AX48" i="10"/>
  <c r="AV48" i="10"/>
  <c r="AT48" i="10"/>
  <c r="AO48" i="10"/>
  <c r="AN48" i="10"/>
  <c r="AI48" i="10"/>
  <c r="AH48" i="10"/>
  <c r="AG48" i="10"/>
  <c r="AE48" i="10"/>
  <c r="AD48" i="10"/>
  <c r="Z48" i="10"/>
  <c r="X48" i="10"/>
  <c r="N48" i="10"/>
  <c r="M48" i="10"/>
  <c r="L48" i="10"/>
  <c r="K48" i="10"/>
  <c r="B48" i="10"/>
  <c r="CP47" i="10"/>
  <c r="CA47" i="10"/>
  <c r="BO47" i="10"/>
  <c r="BN47" i="10"/>
  <c r="BL47" i="10"/>
  <c r="BK47" i="10"/>
  <c r="BJ47" i="10"/>
  <c r="BI47" i="10"/>
  <c r="BE47" i="10"/>
  <c r="AZ47" i="10"/>
  <c r="AY47" i="10"/>
  <c r="AX47" i="10"/>
  <c r="AV47" i="10"/>
  <c r="AT47" i="10"/>
  <c r="AO47" i="10"/>
  <c r="AN47" i="10"/>
  <c r="AI47" i="10"/>
  <c r="AH47" i="10"/>
  <c r="AG47" i="10"/>
  <c r="AE47" i="10"/>
  <c r="AD47" i="10"/>
  <c r="Z47" i="10"/>
  <c r="X47" i="10"/>
  <c r="N47" i="10"/>
  <c r="M47" i="10"/>
  <c r="L47" i="10"/>
  <c r="K47" i="10"/>
  <c r="B47" i="10"/>
  <c r="CP46" i="10"/>
  <c r="CA46" i="10"/>
  <c r="BO46" i="10"/>
  <c r="BN46" i="10"/>
  <c r="BL46" i="10"/>
  <c r="BK46" i="10"/>
  <c r="BJ46" i="10"/>
  <c r="BI46" i="10"/>
  <c r="BE46" i="10"/>
  <c r="AZ46" i="10"/>
  <c r="AY46" i="10"/>
  <c r="AX46" i="10"/>
  <c r="AV46" i="10"/>
  <c r="AT46" i="10"/>
  <c r="AO46" i="10"/>
  <c r="AN46" i="10"/>
  <c r="AI46" i="10"/>
  <c r="AH46" i="10"/>
  <c r="AG46" i="10"/>
  <c r="AE46" i="10"/>
  <c r="AD46" i="10"/>
  <c r="Z46" i="10"/>
  <c r="X46" i="10"/>
  <c r="N46" i="10"/>
  <c r="M46" i="10"/>
  <c r="L46" i="10"/>
  <c r="K46" i="10"/>
  <c r="B46" i="10"/>
  <c r="CP45" i="10"/>
  <c r="CA45" i="10"/>
  <c r="BO45" i="10"/>
  <c r="BN45" i="10"/>
  <c r="BL45" i="10"/>
  <c r="BK45" i="10"/>
  <c r="BJ45" i="10"/>
  <c r="BI45" i="10"/>
  <c r="BE45" i="10"/>
  <c r="AZ45" i="10"/>
  <c r="AY45" i="10"/>
  <c r="AX45" i="10"/>
  <c r="AV45" i="10"/>
  <c r="AT45" i="10"/>
  <c r="AO45" i="10"/>
  <c r="AN45" i="10"/>
  <c r="AI45" i="10"/>
  <c r="AH45" i="10"/>
  <c r="AG45" i="10"/>
  <c r="AE45" i="10"/>
  <c r="AD45" i="10"/>
  <c r="Z45" i="10"/>
  <c r="X45" i="10"/>
  <c r="N45" i="10"/>
  <c r="M45" i="10"/>
  <c r="L45" i="10"/>
  <c r="K45" i="10"/>
  <c r="B45" i="10"/>
  <c r="CP44" i="10"/>
  <c r="CA44" i="10"/>
  <c r="BO44" i="10"/>
  <c r="BN44" i="10"/>
  <c r="BL44" i="10"/>
  <c r="BK44" i="10"/>
  <c r="BJ44" i="10"/>
  <c r="BI44" i="10"/>
  <c r="BE44" i="10"/>
  <c r="AZ44" i="10"/>
  <c r="AY44" i="10"/>
  <c r="AX44" i="10"/>
  <c r="AV44" i="10"/>
  <c r="AT44" i="10"/>
  <c r="AO44" i="10"/>
  <c r="AN44" i="10"/>
  <c r="AI44" i="10"/>
  <c r="AH44" i="10"/>
  <c r="AG44" i="10"/>
  <c r="AE44" i="10"/>
  <c r="AD44" i="10"/>
  <c r="Z44" i="10"/>
  <c r="X44" i="10"/>
  <c r="N44" i="10"/>
  <c r="M44" i="10"/>
  <c r="L44" i="10"/>
  <c r="K44" i="10"/>
  <c r="B44" i="10"/>
  <c r="CP43" i="10"/>
  <c r="CA43" i="10"/>
  <c r="BO43" i="10"/>
  <c r="BN43" i="10"/>
  <c r="BL43" i="10"/>
  <c r="BK43" i="10"/>
  <c r="BJ43" i="10"/>
  <c r="BI43" i="10"/>
  <c r="BE43" i="10"/>
  <c r="AZ43" i="10"/>
  <c r="AY43" i="10"/>
  <c r="AX43" i="10"/>
  <c r="AW43" i="10"/>
  <c r="AV43" i="10"/>
  <c r="AT43" i="10"/>
  <c r="AO43" i="10"/>
  <c r="AN43" i="10"/>
  <c r="AI43" i="10"/>
  <c r="AH43" i="10"/>
  <c r="AG43" i="10"/>
  <c r="AE43" i="10"/>
  <c r="AD43" i="10"/>
  <c r="Z43" i="10"/>
  <c r="X43" i="10"/>
  <c r="N43" i="10"/>
  <c r="M43" i="10"/>
  <c r="L43" i="10"/>
  <c r="K43" i="10"/>
  <c r="B43" i="10"/>
  <c r="CP42" i="10"/>
  <c r="CA42" i="10"/>
  <c r="BO42" i="10"/>
  <c r="BN42" i="10"/>
  <c r="BL42" i="10"/>
  <c r="BK42" i="10"/>
  <c r="BJ42" i="10"/>
  <c r="BI42" i="10"/>
  <c r="BE42" i="10"/>
  <c r="AZ42" i="10"/>
  <c r="AY42" i="10"/>
  <c r="AX42" i="10"/>
  <c r="AV42" i="10"/>
  <c r="AT42" i="10"/>
  <c r="AO42" i="10"/>
  <c r="AN42" i="10"/>
  <c r="AI42" i="10"/>
  <c r="AH42" i="10"/>
  <c r="AG42" i="10"/>
  <c r="AE42" i="10"/>
  <c r="AD42" i="10"/>
  <c r="Z42" i="10"/>
  <c r="X42" i="10"/>
  <c r="N42" i="10"/>
  <c r="M42" i="10"/>
  <c r="L42" i="10"/>
  <c r="K42" i="10"/>
  <c r="B42" i="10"/>
  <c r="CP41" i="10"/>
  <c r="CA41" i="10"/>
  <c r="BO41" i="10"/>
  <c r="BN41" i="10"/>
  <c r="BL41" i="10"/>
  <c r="BK41" i="10"/>
  <c r="BJ41" i="10"/>
  <c r="BI41" i="10"/>
  <c r="BE41" i="10"/>
  <c r="AZ41" i="10"/>
  <c r="AY41" i="10"/>
  <c r="AX41" i="10"/>
  <c r="AW41" i="10"/>
  <c r="AV41" i="10"/>
  <c r="AT41" i="10"/>
  <c r="AO41" i="10"/>
  <c r="AN41" i="10"/>
  <c r="AI41" i="10"/>
  <c r="AH41" i="10"/>
  <c r="AG41" i="10"/>
  <c r="AE41" i="10"/>
  <c r="AD41" i="10"/>
  <c r="Z41" i="10"/>
  <c r="X41" i="10"/>
  <c r="N41" i="10"/>
  <c r="M41" i="10"/>
  <c r="L41" i="10"/>
  <c r="K41" i="10"/>
  <c r="B41" i="10"/>
  <c r="CP40" i="10"/>
  <c r="CA40" i="10"/>
  <c r="BO40" i="10"/>
  <c r="BN40" i="10"/>
  <c r="BL40" i="10"/>
  <c r="BK40" i="10"/>
  <c r="BJ40" i="10"/>
  <c r="BI40" i="10"/>
  <c r="BE40" i="10"/>
  <c r="AZ40" i="10"/>
  <c r="AY40" i="10"/>
  <c r="AX40" i="10"/>
  <c r="AW40" i="10"/>
  <c r="AT40" i="10"/>
  <c r="AO40" i="10"/>
  <c r="AN40" i="10"/>
  <c r="AI40" i="10"/>
  <c r="AH40" i="10"/>
  <c r="AG40" i="10"/>
  <c r="AE40" i="10"/>
  <c r="AD40" i="10"/>
  <c r="Z40" i="10"/>
  <c r="N40" i="10"/>
  <c r="M40" i="10"/>
  <c r="L40" i="10"/>
  <c r="B40" i="10"/>
  <c r="CP39" i="10"/>
  <c r="CA39" i="10"/>
  <c r="BO39" i="10"/>
  <c r="BN39" i="10"/>
  <c r="BL39" i="10"/>
  <c r="BK39" i="10"/>
  <c r="BJ39" i="10"/>
  <c r="BI39" i="10"/>
  <c r="BE39" i="10"/>
  <c r="AZ39" i="10"/>
  <c r="AY39" i="10"/>
  <c r="AX39" i="10"/>
  <c r="AW39" i="10"/>
  <c r="AV39" i="10"/>
  <c r="AT39" i="10"/>
  <c r="AO39" i="10"/>
  <c r="AN39" i="10"/>
  <c r="AI39" i="10"/>
  <c r="AH39" i="10"/>
  <c r="AG39" i="10"/>
  <c r="AE39" i="10"/>
  <c r="AD39" i="10"/>
  <c r="Z39" i="10"/>
  <c r="X39" i="10"/>
  <c r="N39" i="10"/>
  <c r="M39" i="10"/>
  <c r="L39" i="10"/>
  <c r="K39" i="10"/>
  <c r="B39" i="10"/>
  <c r="CP38" i="10"/>
  <c r="CA38" i="10"/>
  <c r="BO38" i="10"/>
  <c r="BN38" i="10"/>
  <c r="BL38" i="10"/>
  <c r="BK38" i="10"/>
  <c r="BJ38" i="10"/>
  <c r="BI38" i="10"/>
  <c r="BE38" i="10"/>
  <c r="AZ38" i="10"/>
  <c r="AY38" i="10"/>
  <c r="AX38" i="10"/>
  <c r="AW38" i="10"/>
  <c r="AT38" i="10"/>
  <c r="AO38" i="10"/>
  <c r="AN38" i="10"/>
  <c r="AI38" i="10"/>
  <c r="AH38" i="10"/>
  <c r="AG38" i="10"/>
  <c r="AE38" i="10"/>
  <c r="AD38" i="10"/>
  <c r="Z38" i="10"/>
  <c r="N38" i="10"/>
  <c r="M38" i="10"/>
  <c r="L38" i="10"/>
  <c r="B38" i="10"/>
  <c r="CP37" i="10"/>
  <c r="CA37" i="10"/>
  <c r="BO37" i="10"/>
  <c r="BN37" i="10"/>
  <c r="BL37" i="10"/>
  <c r="BK37" i="10"/>
  <c r="BJ37" i="10"/>
  <c r="BI37" i="10"/>
  <c r="BE37" i="10"/>
  <c r="AZ37" i="10"/>
  <c r="AY37" i="10"/>
  <c r="AX37" i="10"/>
  <c r="AV37" i="10"/>
  <c r="AT37" i="10"/>
  <c r="AO37" i="10"/>
  <c r="AN37" i="10"/>
  <c r="AI37" i="10"/>
  <c r="AH37" i="10"/>
  <c r="AG37" i="10"/>
  <c r="AE37" i="10"/>
  <c r="AD37" i="10"/>
  <c r="Z37" i="10"/>
  <c r="X37" i="10"/>
  <c r="N37" i="10"/>
  <c r="M37" i="10"/>
  <c r="L37" i="10"/>
  <c r="K37" i="10"/>
  <c r="B37" i="10"/>
  <c r="CP36" i="10"/>
  <c r="CA36" i="10"/>
  <c r="BO36" i="10"/>
  <c r="BN36" i="10"/>
  <c r="BL36" i="10"/>
  <c r="BK36" i="10"/>
  <c r="BJ36" i="10"/>
  <c r="BI36" i="10"/>
  <c r="BE36" i="10"/>
  <c r="AZ36" i="10"/>
  <c r="AY36" i="10"/>
  <c r="AX36" i="10"/>
  <c r="AW36" i="10"/>
  <c r="AV36" i="10"/>
  <c r="AT36" i="10"/>
  <c r="AO36" i="10"/>
  <c r="AN36" i="10"/>
  <c r="AI36" i="10"/>
  <c r="AH36" i="10"/>
  <c r="AG36" i="10"/>
  <c r="AE36" i="10"/>
  <c r="AD36" i="10"/>
  <c r="Z36" i="10"/>
  <c r="N36" i="10"/>
  <c r="M36" i="10"/>
  <c r="L36" i="10"/>
  <c r="B36" i="10"/>
  <c r="CP35" i="10"/>
  <c r="CA35" i="10"/>
  <c r="BO35" i="10"/>
  <c r="BN35" i="10"/>
  <c r="BL35" i="10"/>
  <c r="BK35" i="10"/>
  <c r="BJ35" i="10"/>
  <c r="BI35" i="10"/>
  <c r="BE35" i="10"/>
  <c r="AZ35" i="10"/>
  <c r="AY35" i="10"/>
  <c r="AX35" i="10"/>
  <c r="AV35" i="10"/>
  <c r="AT35" i="10"/>
  <c r="AO35" i="10"/>
  <c r="AN35" i="10"/>
  <c r="AI35" i="10"/>
  <c r="AH35" i="10"/>
  <c r="AG35" i="10"/>
  <c r="AE35" i="10"/>
  <c r="AD35" i="10"/>
  <c r="Z35" i="10"/>
  <c r="X35" i="10"/>
  <c r="N35" i="10"/>
  <c r="M35" i="10"/>
  <c r="L35" i="10"/>
  <c r="K35" i="10"/>
  <c r="B35" i="10"/>
  <c r="CP34" i="10"/>
  <c r="CA34" i="10"/>
  <c r="BO34" i="10"/>
  <c r="BN34" i="10"/>
  <c r="BL34" i="10"/>
  <c r="BK34" i="10"/>
  <c r="BJ34" i="10"/>
  <c r="BI34" i="10"/>
  <c r="BE34" i="10"/>
  <c r="AZ34" i="10"/>
  <c r="AY34" i="10"/>
  <c r="AX34" i="10"/>
  <c r="AW34" i="10"/>
  <c r="AV34" i="10"/>
  <c r="AT34" i="10"/>
  <c r="AO34" i="10"/>
  <c r="AN34" i="10"/>
  <c r="AI34" i="10"/>
  <c r="AH34" i="10"/>
  <c r="AG34" i="10"/>
  <c r="AE34" i="10"/>
  <c r="AD34" i="10"/>
  <c r="Z34" i="10"/>
  <c r="N34" i="10"/>
  <c r="M34" i="10"/>
  <c r="L34" i="10"/>
  <c r="B34" i="10"/>
  <c r="CP33" i="10"/>
  <c r="P1" i="57"/>
  <c r="B1" i="57"/>
  <c r="AB1" i="57" s="1"/>
  <c r="BY1" i="56" l="1"/>
  <c r="BY1" i="52"/>
  <c r="BY1" i="55"/>
  <c r="BY1" i="54"/>
  <c r="BY1" i="53"/>
  <c r="AB1" i="1"/>
  <c r="A1" i="64"/>
  <c r="W1" i="64" s="1"/>
  <c r="BN1" i="64" s="1"/>
  <c r="A1" i="12"/>
  <c r="W1" i="12" s="1"/>
  <c r="BN1" i="12" s="1"/>
  <c r="BY1" i="1"/>
  <c r="Y34" i="53"/>
  <c r="Z145" i="10"/>
  <c r="AD34" i="53"/>
  <c r="AE145" i="10"/>
  <c r="AG34" i="53"/>
  <c r="AH145" i="10"/>
  <c r="AM34" i="53"/>
  <c r="AN145" i="10"/>
  <c r="AS34" i="53"/>
  <c r="AT145" i="10"/>
  <c r="BD34" i="53"/>
  <c r="BE145" i="10"/>
  <c r="BI34" i="53"/>
  <c r="BJ145" i="10"/>
  <c r="BK34" i="53"/>
  <c r="BL145" i="10"/>
  <c r="W34" i="53"/>
  <c r="X145" i="10"/>
  <c r="AC34" i="53"/>
  <c r="AD145" i="10"/>
  <c r="AF34" i="53"/>
  <c r="AG145" i="10"/>
  <c r="AH34" i="53"/>
  <c r="AI145" i="10"/>
  <c r="AN34" i="53"/>
  <c r="AO145" i="10"/>
  <c r="BH34" i="53"/>
  <c r="BI145" i="10"/>
  <c r="BJ34" i="53"/>
  <c r="BK145" i="10"/>
  <c r="BZ34" i="53"/>
  <c r="CA145" i="10"/>
  <c r="X147" i="10"/>
  <c r="X149" i="10"/>
  <c r="X151" i="10"/>
  <c r="X153" i="10"/>
  <c r="X155" i="10"/>
  <c r="X157" i="10"/>
  <c r="X159" i="10"/>
  <c r="X161" i="10"/>
  <c r="X163" i="10"/>
  <c r="X165" i="10"/>
  <c r="X167" i="10"/>
  <c r="X169" i="10"/>
  <c r="X171" i="10"/>
  <c r="Y34" i="54"/>
  <c r="Z117" i="10"/>
  <c r="AD34" i="54"/>
  <c r="AE117" i="10"/>
  <c r="AG34" i="54"/>
  <c r="AH117" i="10"/>
  <c r="AM34" i="54"/>
  <c r="AN117" i="10"/>
  <c r="AS34" i="54"/>
  <c r="AT117" i="10"/>
  <c r="BD34" i="54"/>
  <c r="BE117" i="10"/>
  <c r="BI34" i="54"/>
  <c r="BJ117" i="10"/>
  <c r="BK34" i="54"/>
  <c r="BL117" i="10"/>
  <c r="W34" i="54"/>
  <c r="X117" i="10"/>
  <c r="AC34" i="54"/>
  <c r="AD117" i="10"/>
  <c r="AF34" i="54"/>
  <c r="AG117" i="10"/>
  <c r="AH34" i="54"/>
  <c r="AI117" i="10"/>
  <c r="AN34" i="54"/>
  <c r="AO117" i="10"/>
  <c r="BH34" i="54"/>
  <c r="BI117" i="10"/>
  <c r="BJ34" i="54"/>
  <c r="BK117" i="10"/>
  <c r="BZ34" i="54"/>
  <c r="CA117" i="10"/>
  <c r="S35" i="54"/>
  <c r="W34" i="55"/>
  <c r="X89" i="10"/>
  <c r="AC34" i="55"/>
  <c r="AD89" i="10"/>
  <c r="AF34" i="55"/>
  <c r="AG89" i="10"/>
  <c r="AH34" i="55"/>
  <c r="AI89" i="10"/>
  <c r="AN34" i="55"/>
  <c r="AO89" i="10"/>
  <c r="BH34" i="55"/>
  <c r="BI89" i="10"/>
  <c r="BJ34" i="55"/>
  <c r="BK89" i="10"/>
  <c r="BZ34" i="55"/>
  <c r="CA89" i="10"/>
  <c r="X91" i="10"/>
  <c r="X93" i="10"/>
  <c r="X95" i="10"/>
  <c r="X97" i="10"/>
  <c r="X99" i="10"/>
  <c r="X101" i="10"/>
  <c r="X103" i="10"/>
  <c r="X105" i="10"/>
  <c r="X107" i="10"/>
  <c r="X109" i="10"/>
  <c r="X111" i="10"/>
  <c r="X113" i="10"/>
  <c r="X115" i="10"/>
  <c r="Y34" i="55"/>
  <c r="Z89" i="10"/>
  <c r="AD34" i="55"/>
  <c r="AE89" i="10"/>
  <c r="AG34" i="55"/>
  <c r="AH89" i="10"/>
  <c r="AM34" i="55"/>
  <c r="AN89" i="10"/>
  <c r="AS34" i="55"/>
  <c r="AT89" i="10"/>
  <c r="BD34" i="55"/>
  <c r="BE89" i="10"/>
  <c r="BI34" i="55"/>
  <c r="BJ89" i="10"/>
  <c r="BK34" i="55"/>
  <c r="BL89" i="10"/>
  <c r="Y34" i="52"/>
  <c r="Z173" i="10"/>
  <c r="AD34" i="52"/>
  <c r="AE173" i="10"/>
  <c r="AG34" i="52"/>
  <c r="AH173" i="10"/>
  <c r="AM34" i="52"/>
  <c r="AN173" i="10"/>
  <c r="AS34" i="52"/>
  <c r="AT173" i="10"/>
  <c r="BD34" i="52"/>
  <c r="BE173" i="10"/>
  <c r="BI34" i="52"/>
  <c r="BJ173" i="10"/>
  <c r="BK34" i="52"/>
  <c r="BL173" i="10"/>
  <c r="W34" i="52"/>
  <c r="C17" i="60" s="1"/>
  <c r="X173" i="10"/>
  <c r="AC34" i="52"/>
  <c r="AD173" i="10"/>
  <c r="AF34" i="52"/>
  <c r="AG173" i="10"/>
  <c r="AH34" i="52"/>
  <c r="AI173" i="10"/>
  <c r="AN34" i="52"/>
  <c r="AO173" i="10"/>
  <c r="BH34" i="52"/>
  <c r="BI173" i="10"/>
  <c r="BJ34" i="52"/>
  <c r="BK173" i="10"/>
  <c r="BZ34" i="52"/>
  <c r="CA173" i="10"/>
  <c r="X175" i="10"/>
  <c r="X177" i="10"/>
  <c r="X179" i="10"/>
  <c r="X181" i="10"/>
  <c r="X183" i="10"/>
  <c r="X185" i="10"/>
  <c r="X187" i="10"/>
  <c r="X189" i="10"/>
  <c r="X191" i="10"/>
  <c r="X193" i="10"/>
  <c r="X195" i="10"/>
  <c r="X197" i="10"/>
  <c r="X199" i="10"/>
  <c r="W34" i="56"/>
  <c r="X61" i="10"/>
  <c r="AC34" i="56"/>
  <c r="AD61" i="10"/>
  <c r="AF34" i="56"/>
  <c r="AG61" i="10"/>
  <c r="AH34" i="56"/>
  <c r="AI61" i="10"/>
  <c r="AN34" i="56"/>
  <c r="AO61" i="10"/>
  <c r="BH34" i="56"/>
  <c r="BI61" i="10"/>
  <c r="BJ34" i="56"/>
  <c r="BK61" i="10"/>
  <c r="BZ34" i="56"/>
  <c r="CA61" i="10"/>
  <c r="Y34" i="57"/>
  <c r="Z33" i="10"/>
  <c r="AD34" i="57"/>
  <c r="AE33" i="10"/>
  <c r="AG34" i="57"/>
  <c r="AH33" i="10"/>
  <c r="AM34" i="57"/>
  <c r="AN33" i="10"/>
  <c r="AS34" i="57"/>
  <c r="AT33" i="10"/>
  <c r="BD34" i="57"/>
  <c r="BE33" i="10"/>
  <c r="BI34" i="57"/>
  <c r="BJ33" i="10"/>
  <c r="BK34" i="57"/>
  <c r="BL33" i="10"/>
  <c r="X34" i="10"/>
  <c r="X36" i="10"/>
  <c r="X38" i="10"/>
  <c r="X40" i="10"/>
  <c r="BY1" i="57"/>
  <c r="W34" i="57"/>
  <c r="X33" i="10"/>
  <c r="AC34" i="57"/>
  <c r="AD33" i="10"/>
  <c r="AF34" i="57"/>
  <c r="AG33" i="10"/>
  <c r="AH34" i="57"/>
  <c r="AI33" i="10"/>
  <c r="AN34" i="57"/>
  <c r="AO33" i="10"/>
  <c r="BH34" i="57"/>
  <c r="BI33" i="10"/>
  <c r="BJ34" i="57"/>
  <c r="BK33" i="10"/>
  <c r="BZ34" i="57"/>
  <c r="CA33" i="10"/>
  <c r="K34" i="53"/>
  <c r="L145" i="10"/>
  <c r="M34" i="53"/>
  <c r="N145" i="10"/>
  <c r="AV34" i="53"/>
  <c r="AW145" i="10"/>
  <c r="AX34" i="53"/>
  <c r="AY145" i="10"/>
  <c r="BN34" i="53"/>
  <c r="BO145" i="10"/>
  <c r="J34" i="53"/>
  <c r="K145" i="10"/>
  <c r="L34" i="53"/>
  <c r="M145" i="10"/>
  <c r="AU34" i="53"/>
  <c r="AV145" i="10"/>
  <c r="AW34" i="53"/>
  <c r="AX145" i="10"/>
  <c r="AY34" i="53"/>
  <c r="AZ145" i="10"/>
  <c r="BM34" i="53"/>
  <c r="BN35" i="53" s="1"/>
  <c r="BN145" i="10"/>
  <c r="BA146" i="10"/>
  <c r="AW146" i="10"/>
  <c r="P147" i="10"/>
  <c r="K147" i="10"/>
  <c r="BA148" i="10"/>
  <c r="AW148" i="10"/>
  <c r="P149" i="10"/>
  <c r="K149" i="10"/>
  <c r="P151" i="10"/>
  <c r="K151" i="10"/>
  <c r="BA151" i="10"/>
  <c r="AV151" i="10"/>
  <c r="P153" i="10"/>
  <c r="K153" i="10"/>
  <c r="BA154" i="10"/>
  <c r="AW154" i="10"/>
  <c r="P155" i="10"/>
  <c r="K155" i="10"/>
  <c r="BA156" i="10"/>
  <c r="AW156" i="10"/>
  <c r="P157" i="10"/>
  <c r="K157" i="10"/>
  <c r="BA158" i="10"/>
  <c r="AW158" i="10"/>
  <c r="P159" i="10"/>
  <c r="K159" i="10"/>
  <c r="BA160" i="10"/>
  <c r="AW160" i="10"/>
  <c r="P161" i="10"/>
  <c r="K161" i="10"/>
  <c r="BA162" i="10"/>
  <c r="AW162" i="10"/>
  <c r="P163" i="10"/>
  <c r="K163" i="10"/>
  <c r="BA164" i="10"/>
  <c r="AW164" i="10"/>
  <c r="P165" i="10"/>
  <c r="K165" i="10"/>
  <c r="BA166" i="10"/>
  <c r="AW166" i="10"/>
  <c r="P167" i="10"/>
  <c r="K167" i="10"/>
  <c r="BA168" i="10"/>
  <c r="AW168" i="10"/>
  <c r="P169" i="10"/>
  <c r="K169" i="10"/>
  <c r="BA170" i="10"/>
  <c r="AW170" i="10"/>
  <c r="P171" i="10"/>
  <c r="K171" i="10"/>
  <c r="BA172" i="10"/>
  <c r="AW172" i="10"/>
  <c r="K34" i="54"/>
  <c r="L117" i="10"/>
  <c r="M34" i="54"/>
  <c r="N117" i="10"/>
  <c r="AV34" i="54"/>
  <c r="AW117" i="10"/>
  <c r="BN34" i="54"/>
  <c r="BO117" i="10"/>
  <c r="BA119" i="10"/>
  <c r="AW119" i="10"/>
  <c r="BA121" i="10"/>
  <c r="AW121" i="10"/>
  <c r="BA123" i="10"/>
  <c r="AW123" i="10"/>
  <c r="BA125" i="10"/>
  <c r="AW125" i="10"/>
  <c r="BA127" i="10"/>
  <c r="AW127" i="10"/>
  <c r="P128" i="10"/>
  <c r="K128" i="10"/>
  <c r="BA129" i="10"/>
  <c r="AW129" i="10"/>
  <c r="BA131" i="10"/>
  <c r="AW131" i="10"/>
  <c r="BA133" i="10"/>
  <c r="AW133" i="10"/>
  <c r="BA135" i="10"/>
  <c r="AW135" i="10"/>
  <c r="BA137" i="10"/>
  <c r="AW137" i="10"/>
  <c r="BA141" i="10"/>
  <c r="AW141" i="10"/>
  <c r="P142" i="10"/>
  <c r="K142" i="10"/>
  <c r="BA143" i="10"/>
  <c r="AW143" i="10"/>
  <c r="P144" i="10"/>
  <c r="K144" i="10"/>
  <c r="J34" i="54"/>
  <c r="K117" i="10"/>
  <c r="L34" i="54"/>
  <c r="M117" i="10"/>
  <c r="AU34" i="54"/>
  <c r="AV117" i="10"/>
  <c r="AW34" i="54"/>
  <c r="AX117" i="10"/>
  <c r="AY34" i="54"/>
  <c r="AZ117" i="10"/>
  <c r="BM34" i="54"/>
  <c r="BN35" i="54" s="1"/>
  <c r="BN117" i="10"/>
  <c r="BA118" i="10"/>
  <c r="AW118" i="10"/>
  <c r="BA120" i="10"/>
  <c r="AW120" i="10"/>
  <c r="BA122" i="10"/>
  <c r="AW122" i="10"/>
  <c r="BA124" i="10"/>
  <c r="AW124" i="10"/>
  <c r="BA126" i="10"/>
  <c r="AW126" i="10"/>
  <c r="BA130" i="10"/>
  <c r="AW130" i="10"/>
  <c r="P131" i="10"/>
  <c r="K131" i="10"/>
  <c r="BA132" i="10"/>
  <c r="AW132" i="10"/>
  <c r="BA134" i="10"/>
  <c r="AW134" i="10"/>
  <c r="BA136" i="10"/>
  <c r="AW136" i="10"/>
  <c r="BA138" i="10"/>
  <c r="AW138" i="10"/>
  <c r="P139" i="10"/>
  <c r="K139" i="10"/>
  <c r="BA140" i="10"/>
  <c r="AW140" i="10"/>
  <c r="P141" i="10"/>
  <c r="K141" i="10"/>
  <c r="BA144" i="10"/>
  <c r="AW144" i="10"/>
  <c r="K34" i="55"/>
  <c r="L89" i="10"/>
  <c r="M34" i="55"/>
  <c r="N89" i="10"/>
  <c r="AV34" i="55"/>
  <c r="AW89" i="10"/>
  <c r="AX34" i="55"/>
  <c r="AY89" i="10"/>
  <c r="BN34" i="55"/>
  <c r="BO89" i="10"/>
  <c r="J34" i="55"/>
  <c r="K89" i="10"/>
  <c r="L34" i="55"/>
  <c r="M89" i="10"/>
  <c r="AU34" i="55"/>
  <c r="AV89" i="10"/>
  <c r="AW34" i="55"/>
  <c r="AX89" i="10"/>
  <c r="AY34" i="55"/>
  <c r="AZ89" i="10"/>
  <c r="BM34" i="55"/>
  <c r="BN35" i="55" s="1"/>
  <c r="BN89" i="10"/>
  <c r="BA90" i="10"/>
  <c r="AW90" i="10"/>
  <c r="P91" i="10"/>
  <c r="K91" i="10"/>
  <c r="BA92" i="10"/>
  <c r="AW92" i="10"/>
  <c r="P93" i="10"/>
  <c r="K93" i="10"/>
  <c r="BA94" i="10"/>
  <c r="AW94" i="10"/>
  <c r="P95" i="10"/>
  <c r="K95" i="10"/>
  <c r="BA96" i="10"/>
  <c r="AW96" i="10"/>
  <c r="P97" i="10"/>
  <c r="K97" i="10"/>
  <c r="BA98" i="10"/>
  <c r="AW98" i="10"/>
  <c r="P99" i="10"/>
  <c r="K99" i="10"/>
  <c r="BA100" i="10"/>
  <c r="AW100" i="10"/>
  <c r="P101" i="10"/>
  <c r="K101" i="10"/>
  <c r="BA102" i="10"/>
  <c r="AW102" i="10"/>
  <c r="P103" i="10"/>
  <c r="K103" i="10"/>
  <c r="BA104" i="10"/>
  <c r="AW104" i="10"/>
  <c r="P105" i="10"/>
  <c r="K105" i="10"/>
  <c r="BA106" i="10"/>
  <c r="AW106" i="10"/>
  <c r="P107" i="10"/>
  <c r="K107" i="10"/>
  <c r="BA108" i="10"/>
  <c r="AW108" i="10"/>
  <c r="P109" i="10"/>
  <c r="K109" i="10"/>
  <c r="BA110" i="10"/>
  <c r="AW110" i="10"/>
  <c r="P111" i="10"/>
  <c r="K111" i="10"/>
  <c r="BA112" i="10"/>
  <c r="AW112" i="10"/>
  <c r="P113" i="10"/>
  <c r="K113" i="10"/>
  <c r="BA114" i="10"/>
  <c r="AW114" i="10"/>
  <c r="P115" i="10"/>
  <c r="K115" i="10"/>
  <c r="BA116" i="10"/>
  <c r="AW116" i="10"/>
  <c r="K34" i="52"/>
  <c r="L173" i="10"/>
  <c r="M34" i="52"/>
  <c r="N173" i="10"/>
  <c r="AV34" i="52"/>
  <c r="AW173" i="10"/>
  <c r="AX34" i="52"/>
  <c r="AY173" i="10"/>
  <c r="BN34" i="52"/>
  <c r="BO173" i="10"/>
  <c r="J34" i="52"/>
  <c r="K173" i="10"/>
  <c r="L34" i="52"/>
  <c r="M173" i="10"/>
  <c r="AU34" i="52"/>
  <c r="AZ35" i="52" s="1"/>
  <c r="AV173" i="10"/>
  <c r="AW34" i="52"/>
  <c r="AX173" i="10"/>
  <c r="AY34" i="52"/>
  <c r="AZ173" i="10"/>
  <c r="BM34" i="52"/>
  <c r="BN35" i="52" s="1"/>
  <c r="BN173" i="10"/>
  <c r="BA174" i="10"/>
  <c r="AW174" i="10"/>
  <c r="P175" i="10"/>
  <c r="K175" i="10"/>
  <c r="BA176" i="10"/>
  <c r="AW176" i="10"/>
  <c r="P177" i="10"/>
  <c r="K177" i="10"/>
  <c r="BA178" i="10"/>
  <c r="AW178" i="10"/>
  <c r="P179" i="10"/>
  <c r="K179" i="10"/>
  <c r="BA180" i="10"/>
  <c r="AW180" i="10"/>
  <c r="P181" i="10"/>
  <c r="K181" i="10"/>
  <c r="BA182" i="10"/>
  <c r="AW182" i="10"/>
  <c r="P183" i="10"/>
  <c r="K183" i="10"/>
  <c r="BA184" i="10"/>
  <c r="AW184" i="10"/>
  <c r="P185" i="10"/>
  <c r="K185" i="10"/>
  <c r="BA186" i="10"/>
  <c r="AW186" i="10"/>
  <c r="P187" i="10"/>
  <c r="K187" i="10"/>
  <c r="BA188" i="10"/>
  <c r="AW188" i="10"/>
  <c r="P189" i="10"/>
  <c r="K189" i="10"/>
  <c r="BA190" i="10"/>
  <c r="AW190" i="10"/>
  <c r="P191" i="10"/>
  <c r="K191" i="10"/>
  <c r="BA192" i="10"/>
  <c r="AW192" i="10"/>
  <c r="P193" i="10"/>
  <c r="K193" i="10"/>
  <c r="BA194" i="10"/>
  <c r="AW194" i="10"/>
  <c r="P195" i="10"/>
  <c r="K195" i="10"/>
  <c r="BA196" i="10"/>
  <c r="AW196" i="10"/>
  <c r="P197" i="10"/>
  <c r="K197" i="10"/>
  <c r="BA198" i="10"/>
  <c r="AW198" i="10"/>
  <c r="P199" i="10"/>
  <c r="K199" i="10"/>
  <c r="BA200" i="10"/>
  <c r="AW200" i="10"/>
  <c r="BA63" i="10"/>
  <c r="AW63" i="10"/>
  <c r="BA65" i="10"/>
  <c r="AW65" i="10"/>
  <c r="BA67" i="10"/>
  <c r="AW67" i="10"/>
  <c r="BA73" i="10"/>
  <c r="AW73" i="10"/>
  <c r="BA75" i="10"/>
  <c r="AW75" i="10"/>
  <c r="BA77" i="10"/>
  <c r="AW77" i="10"/>
  <c r="BA79" i="10"/>
  <c r="AW79" i="10"/>
  <c r="BA81" i="10"/>
  <c r="AW81" i="10"/>
  <c r="BA83" i="10"/>
  <c r="AW83" i="10"/>
  <c r="BA85" i="10"/>
  <c r="AW85" i="10"/>
  <c r="BA87" i="10"/>
  <c r="AW87" i="10"/>
  <c r="J34" i="56"/>
  <c r="K61" i="10"/>
  <c r="L34" i="56"/>
  <c r="M61" i="10"/>
  <c r="AU34" i="56"/>
  <c r="AV61" i="10"/>
  <c r="AW34" i="56"/>
  <c r="AX61" i="10"/>
  <c r="AY34" i="56"/>
  <c r="AZ61" i="10"/>
  <c r="BM34" i="56"/>
  <c r="BN61" i="10"/>
  <c r="BA62" i="10"/>
  <c r="AW62" i="10"/>
  <c r="BA64" i="10"/>
  <c r="AW64" i="10"/>
  <c r="BA66" i="10"/>
  <c r="AW66" i="10"/>
  <c r="BA68" i="10"/>
  <c r="AW68" i="10"/>
  <c r="BA70" i="10"/>
  <c r="AW70" i="10"/>
  <c r="BA72" i="10"/>
  <c r="AW72" i="10"/>
  <c r="BA74" i="10"/>
  <c r="AW74" i="10"/>
  <c r="BA76" i="10"/>
  <c r="AW76" i="10"/>
  <c r="BA78" i="10"/>
  <c r="AW78" i="10"/>
  <c r="BA80" i="10"/>
  <c r="AW80" i="10"/>
  <c r="BA82" i="10"/>
  <c r="AW82" i="10"/>
  <c r="BA84" i="10"/>
  <c r="AW84" i="10"/>
  <c r="BA88" i="10"/>
  <c r="AW88" i="10"/>
  <c r="K34" i="57"/>
  <c r="L33" i="10"/>
  <c r="M34" i="57"/>
  <c r="N33" i="10"/>
  <c r="AV34" i="57"/>
  <c r="AW33" i="10"/>
  <c r="AX34" i="57"/>
  <c r="AY33" i="10"/>
  <c r="BN34" i="57"/>
  <c r="BO33" i="10"/>
  <c r="P34" i="10"/>
  <c r="K34" i="10"/>
  <c r="BA35" i="10"/>
  <c r="AW35" i="10"/>
  <c r="P36" i="10"/>
  <c r="K36" i="10"/>
  <c r="BA37" i="10"/>
  <c r="AW37" i="10"/>
  <c r="P38" i="10"/>
  <c r="K38" i="10"/>
  <c r="BA38" i="10"/>
  <c r="AV38" i="10"/>
  <c r="P40" i="10"/>
  <c r="K40" i="10"/>
  <c r="BA40" i="10"/>
  <c r="AV40" i="10"/>
  <c r="BA45" i="10"/>
  <c r="AW45" i="10"/>
  <c r="BA47" i="10"/>
  <c r="AW47" i="10"/>
  <c r="BA49" i="10"/>
  <c r="AW49" i="10"/>
  <c r="BA51" i="10"/>
  <c r="AW51" i="10"/>
  <c r="BA53" i="10"/>
  <c r="AW53" i="10"/>
  <c r="BA57" i="10"/>
  <c r="AW57" i="10"/>
  <c r="BA59" i="10"/>
  <c r="AW59" i="10"/>
  <c r="J34" i="57"/>
  <c r="K33" i="10"/>
  <c r="L34" i="57"/>
  <c r="M33" i="10"/>
  <c r="AU34" i="57"/>
  <c r="AV33" i="10"/>
  <c r="AW34" i="57"/>
  <c r="AX33" i="10"/>
  <c r="AY34" i="57"/>
  <c r="AZ33" i="10"/>
  <c r="BM34" i="57"/>
  <c r="BN33" i="10"/>
  <c r="BA42" i="10"/>
  <c r="AW42" i="10"/>
  <c r="BA44" i="10"/>
  <c r="AW44" i="10"/>
  <c r="BA46" i="10"/>
  <c r="AW46" i="10"/>
  <c r="BA48" i="10"/>
  <c r="AW48" i="10"/>
  <c r="BA52" i="10"/>
  <c r="AW52" i="10"/>
  <c r="BA54" i="10"/>
  <c r="AW54" i="10"/>
  <c r="BA56" i="10"/>
  <c r="AW56" i="10"/>
  <c r="P57" i="10"/>
  <c r="K57" i="10"/>
  <c r="BA58" i="10"/>
  <c r="AW58" i="10"/>
  <c r="BA60" i="10"/>
  <c r="AW60" i="10"/>
  <c r="P146" i="10"/>
  <c r="BA147" i="10"/>
  <c r="P148" i="10"/>
  <c r="BA149" i="10"/>
  <c r="P150" i="10"/>
  <c r="BA150" i="10"/>
  <c r="P152" i="10"/>
  <c r="BA152" i="10"/>
  <c r="BA153" i="10"/>
  <c r="P154" i="10"/>
  <c r="BA155" i="10"/>
  <c r="P156" i="10"/>
  <c r="BA157" i="10"/>
  <c r="P158" i="10"/>
  <c r="BA159" i="10"/>
  <c r="P160" i="10"/>
  <c r="BA161" i="10"/>
  <c r="P162" i="10"/>
  <c r="BA163" i="10"/>
  <c r="P164" i="10"/>
  <c r="BA165" i="10"/>
  <c r="P166" i="10"/>
  <c r="BA167" i="10"/>
  <c r="P168" i="10"/>
  <c r="BA169" i="10"/>
  <c r="P170" i="10"/>
  <c r="BA171" i="10"/>
  <c r="P172" i="10"/>
  <c r="P118" i="10"/>
  <c r="P120" i="10"/>
  <c r="P122" i="10"/>
  <c r="P124" i="10"/>
  <c r="P126" i="10"/>
  <c r="P130" i="10"/>
  <c r="P132" i="10"/>
  <c r="P134" i="10"/>
  <c r="P136" i="10"/>
  <c r="P138" i="10"/>
  <c r="BA139" i="10"/>
  <c r="P140" i="10"/>
  <c r="P119" i="10"/>
  <c r="P121" i="10"/>
  <c r="P123" i="10"/>
  <c r="P125" i="10"/>
  <c r="P127" i="10"/>
  <c r="BA128" i="10"/>
  <c r="P129" i="10"/>
  <c r="P133" i="10"/>
  <c r="P135" i="10"/>
  <c r="P137" i="10"/>
  <c r="BA142" i="10"/>
  <c r="P143" i="10"/>
  <c r="P90" i="10"/>
  <c r="BA91" i="10"/>
  <c r="P92" i="10"/>
  <c r="BA93" i="10"/>
  <c r="P94" i="10"/>
  <c r="BA95" i="10"/>
  <c r="P96" i="10"/>
  <c r="BA97" i="10"/>
  <c r="P98" i="10"/>
  <c r="BA99" i="10"/>
  <c r="P100" i="10"/>
  <c r="BA101" i="10"/>
  <c r="P102" i="10"/>
  <c r="BA103" i="10"/>
  <c r="P104" i="10"/>
  <c r="BA105" i="10"/>
  <c r="P106" i="10"/>
  <c r="BA107" i="10"/>
  <c r="P108" i="10"/>
  <c r="BA109" i="10"/>
  <c r="P110" i="10"/>
  <c r="BA111" i="10"/>
  <c r="P112" i="10"/>
  <c r="BA113" i="10"/>
  <c r="P114" i="10"/>
  <c r="BA115" i="10"/>
  <c r="P116" i="10"/>
  <c r="P174" i="10"/>
  <c r="BA175" i="10"/>
  <c r="P176" i="10"/>
  <c r="BA177" i="10"/>
  <c r="P178" i="10"/>
  <c r="BA179" i="10"/>
  <c r="P180" i="10"/>
  <c r="BA181" i="10"/>
  <c r="P182" i="10"/>
  <c r="BA183" i="10"/>
  <c r="P184" i="10"/>
  <c r="BA185" i="10"/>
  <c r="P186" i="10"/>
  <c r="BA187" i="10"/>
  <c r="P188" i="10"/>
  <c r="BA189" i="10"/>
  <c r="P190" i="10"/>
  <c r="BA191" i="10"/>
  <c r="P192" i="10"/>
  <c r="BA193" i="10"/>
  <c r="P194" i="10"/>
  <c r="BA195" i="10"/>
  <c r="P196" i="10"/>
  <c r="BA197" i="10"/>
  <c r="P198" i="10"/>
  <c r="BA199" i="10"/>
  <c r="P200" i="10"/>
  <c r="K34" i="56"/>
  <c r="M34" i="56"/>
  <c r="Y34" i="56"/>
  <c r="AD34" i="56"/>
  <c r="AG34" i="56"/>
  <c r="AM34" i="56"/>
  <c r="AS34" i="56"/>
  <c r="AV34" i="56"/>
  <c r="AX34" i="56"/>
  <c r="BD34" i="56"/>
  <c r="BI34" i="56"/>
  <c r="BK34" i="56"/>
  <c r="BN34" i="56"/>
  <c r="P62" i="10"/>
  <c r="BN35" i="56"/>
  <c r="P64" i="10"/>
  <c r="P66" i="10"/>
  <c r="P68" i="10"/>
  <c r="BA69" i="10"/>
  <c r="P70" i="10"/>
  <c r="BA71" i="10"/>
  <c r="P72" i="10"/>
  <c r="P74" i="10"/>
  <c r="P76" i="10"/>
  <c r="P78" i="10"/>
  <c r="P80" i="10"/>
  <c r="P82" i="10"/>
  <c r="P84" i="10"/>
  <c r="P86" i="10"/>
  <c r="P88" i="10"/>
  <c r="P63" i="10"/>
  <c r="P65" i="10"/>
  <c r="P67" i="10"/>
  <c r="P69" i="10"/>
  <c r="P71" i="10"/>
  <c r="P73" i="10"/>
  <c r="P75" i="10"/>
  <c r="P77" i="10"/>
  <c r="P79" i="10"/>
  <c r="P81" i="10"/>
  <c r="P83" i="10"/>
  <c r="P85" i="10"/>
  <c r="BA86" i="10"/>
  <c r="P87" i="10"/>
  <c r="S35" i="56"/>
  <c r="BA41" i="10"/>
  <c r="P42" i="10"/>
  <c r="BA43" i="10"/>
  <c r="P44" i="10"/>
  <c r="P46" i="10"/>
  <c r="P48" i="10"/>
  <c r="P50" i="10"/>
  <c r="BA50" i="10"/>
  <c r="P52" i="10"/>
  <c r="P54" i="10"/>
  <c r="BA55" i="10"/>
  <c r="P56" i="10"/>
  <c r="BK35" i="57"/>
  <c r="BN35" i="57"/>
  <c r="BA34" i="10"/>
  <c r="P35" i="10"/>
  <c r="BA36" i="10"/>
  <c r="P37" i="10"/>
  <c r="P39" i="10"/>
  <c r="BA39" i="10"/>
  <c r="P41" i="10"/>
  <c r="P43" i="10"/>
  <c r="P45" i="10"/>
  <c r="P47" i="10"/>
  <c r="P49" i="10"/>
  <c r="P51" i="10"/>
  <c r="P53" i="10"/>
  <c r="P55" i="10"/>
  <c r="P58" i="10"/>
  <c r="P60" i="10"/>
  <c r="P59" i="10"/>
  <c r="AZ35" i="53"/>
  <c r="P145" i="10"/>
  <c r="BA145" i="10"/>
  <c r="O35" i="53"/>
  <c r="Z35" i="53"/>
  <c r="P117" i="10"/>
  <c r="AX34" i="54"/>
  <c r="AZ35" i="54" s="1"/>
  <c r="BA117" i="10"/>
  <c r="AA117" i="10"/>
  <c r="Z35" i="54"/>
  <c r="AA89" i="10"/>
  <c r="AZ35" i="55"/>
  <c r="P89" i="10"/>
  <c r="BA89" i="10"/>
  <c r="O35" i="55"/>
  <c r="Z35" i="55"/>
  <c r="P173" i="10"/>
  <c r="BA173" i="10"/>
  <c r="AA173" i="10"/>
  <c r="O35" i="52"/>
  <c r="Z35" i="52"/>
  <c r="P61" i="10"/>
  <c r="BA61" i="10"/>
  <c r="AA61" i="10"/>
  <c r="AZ35" i="56"/>
  <c r="O35" i="56"/>
  <c r="Z35" i="56"/>
  <c r="P33" i="10"/>
  <c r="BA33" i="10"/>
  <c r="AA33" i="10"/>
  <c r="AZ35" i="57"/>
  <c r="O35" i="57"/>
  <c r="Z35" i="57"/>
  <c r="B1" i="50"/>
  <c r="BY1" i="50" s="1"/>
  <c r="P1" i="50"/>
  <c r="AA145" i="10" l="1"/>
  <c r="AA168" i="10"/>
  <c r="AA166" i="10"/>
  <c r="AA164" i="10"/>
  <c r="AA172" i="10"/>
  <c r="AA170" i="10"/>
  <c r="AA162" i="10"/>
  <c r="AA160" i="10"/>
  <c r="AA158" i="10"/>
  <c r="AA156" i="10"/>
  <c r="AA154" i="10"/>
  <c r="AA152" i="10"/>
  <c r="AA150" i="10"/>
  <c r="AA148" i="10"/>
  <c r="AA146" i="10"/>
  <c r="AA171" i="10"/>
  <c r="AA169" i="10"/>
  <c r="AA167" i="10"/>
  <c r="AA165" i="10"/>
  <c r="AA163" i="10"/>
  <c r="AA161" i="10"/>
  <c r="AA159" i="10"/>
  <c r="AA157" i="10"/>
  <c r="AA155" i="10"/>
  <c r="AA153" i="10"/>
  <c r="AA151" i="10"/>
  <c r="AA149" i="10"/>
  <c r="AA147" i="10"/>
  <c r="BK35" i="53"/>
  <c r="AP139" i="10"/>
  <c r="AA139" i="10"/>
  <c r="AA141" i="10"/>
  <c r="AA137" i="10"/>
  <c r="AA133" i="10"/>
  <c r="AA127" i="10"/>
  <c r="AA123" i="10"/>
  <c r="AA119" i="10"/>
  <c r="AA142" i="10"/>
  <c r="AA138" i="10"/>
  <c r="AA134" i="10"/>
  <c r="AA130" i="10"/>
  <c r="AA126" i="10"/>
  <c r="AA122" i="10"/>
  <c r="AA118" i="10"/>
  <c r="AA143" i="10"/>
  <c r="AA135" i="10"/>
  <c r="AA131" i="10"/>
  <c r="AA129" i="10"/>
  <c r="AA125" i="10"/>
  <c r="AA121" i="10"/>
  <c r="AA144" i="10"/>
  <c r="AA140" i="10"/>
  <c r="AA136" i="10"/>
  <c r="AA132" i="10"/>
  <c r="AA128" i="10"/>
  <c r="AA124" i="10"/>
  <c r="AA120" i="10"/>
  <c r="BK35" i="54"/>
  <c r="AA116" i="10"/>
  <c r="AA114" i="10"/>
  <c r="AA106" i="10"/>
  <c r="AA104" i="10"/>
  <c r="AA102" i="10"/>
  <c r="AA100" i="10"/>
  <c r="AA98" i="10"/>
  <c r="AA112" i="10"/>
  <c r="AA110" i="10"/>
  <c r="AA108" i="10"/>
  <c r="AA96" i="10"/>
  <c r="AA94" i="10"/>
  <c r="AA92" i="10"/>
  <c r="AA90" i="10"/>
  <c r="AA115" i="10"/>
  <c r="AA113" i="10"/>
  <c r="AA111" i="10"/>
  <c r="AA109" i="10"/>
  <c r="AA107" i="10"/>
  <c r="AA105" i="10"/>
  <c r="AA103" i="10"/>
  <c r="AA101" i="10"/>
  <c r="AA99" i="10"/>
  <c r="AA97" i="10"/>
  <c r="AA95" i="10"/>
  <c r="AA93" i="10"/>
  <c r="AA91" i="10"/>
  <c r="BK35" i="55"/>
  <c r="AA200" i="10"/>
  <c r="AA198" i="10"/>
  <c r="AA180" i="10"/>
  <c r="AA178" i="10"/>
  <c r="AA176" i="10"/>
  <c r="AA174" i="10"/>
  <c r="AA196" i="10"/>
  <c r="AA194" i="10"/>
  <c r="AA192" i="10"/>
  <c r="AA190" i="10"/>
  <c r="AA188" i="10"/>
  <c r="AA186" i="10"/>
  <c r="AA184" i="10"/>
  <c r="AA182" i="10"/>
  <c r="AA199" i="10"/>
  <c r="AA197" i="10"/>
  <c r="AA195" i="10"/>
  <c r="AA193" i="10"/>
  <c r="AA191" i="10"/>
  <c r="AA189" i="10"/>
  <c r="AA187" i="10"/>
  <c r="AA185" i="10"/>
  <c r="AA183" i="10"/>
  <c r="AA181" i="10"/>
  <c r="AA179" i="10"/>
  <c r="AA177" i="10"/>
  <c r="AA175" i="10"/>
  <c r="BK35" i="52"/>
  <c r="AA87" i="10"/>
  <c r="AA85" i="10"/>
  <c r="AA81" i="10"/>
  <c r="AA77" i="10"/>
  <c r="AA73" i="10"/>
  <c r="AA69" i="10"/>
  <c r="AA67" i="10"/>
  <c r="AA63" i="10"/>
  <c r="AA88" i="10"/>
  <c r="AA82" i="10"/>
  <c r="AA76" i="10"/>
  <c r="AA72" i="10"/>
  <c r="AA70" i="10"/>
  <c r="AA66" i="10"/>
  <c r="AA83" i="10"/>
  <c r="AA79" i="10"/>
  <c r="AA75" i="10"/>
  <c r="AA71" i="10"/>
  <c r="AA65" i="10"/>
  <c r="AA86" i="10"/>
  <c r="AA84" i="10"/>
  <c r="AA80" i="10"/>
  <c r="AA78" i="10"/>
  <c r="AA74" i="10"/>
  <c r="AA68" i="10"/>
  <c r="AA64" i="10"/>
  <c r="AA62" i="10"/>
  <c r="AP39" i="10"/>
  <c r="AA39" i="10"/>
  <c r="AP38" i="10"/>
  <c r="AA38" i="10"/>
  <c r="AP41" i="10"/>
  <c r="AA41" i="10"/>
  <c r="AA57" i="10"/>
  <c r="AA58" i="10"/>
  <c r="AA53" i="10"/>
  <c r="AA51" i="10"/>
  <c r="AA47" i="10"/>
  <c r="AA43" i="10"/>
  <c r="AA52" i="10"/>
  <c r="AA48" i="10"/>
  <c r="AA44" i="10"/>
  <c r="AA42" i="10"/>
  <c r="AA59" i="10"/>
  <c r="AA60" i="10"/>
  <c r="AA55" i="10"/>
  <c r="AA49" i="10"/>
  <c r="AA45" i="10"/>
  <c r="AA37" i="10"/>
  <c r="AA35" i="10"/>
  <c r="AA56" i="10"/>
  <c r="AA54" i="10"/>
  <c r="AA50" i="10"/>
  <c r="AA46" i="10"/>
  <c r="AA40" i="10"/>
  <c r="AA36" i="10"/>
  <c r="AA34" i="10"/>
  <c r="O35" i="54"/>
  <c r="BK35" i="56"/>
  <c r="AZ34" i="53"/>
  <c r="BP145" i="10"/>
  <c r="O34" i="53"/>
  <c r="Z34" i="53"/>
  <c r="AO35" i="53" s="1"/>
  <c r="AP145" i="10"/>
  <c r="BP147" i="10"/>
  <c r="BG139" i="10"/>
  <c r="BC139" i="10"/>
  <c r="AS139" i="10"/>
  <c r="AQ139" i="10"/>
  <c r="BF139" i="10"/>
  <c r="BD139" i="10"/>
  <c r="AR139" i="10"/>
  <c r="BP137" i="10"/>
  <c r="BP133" i="10"/>
  <c r="BP129" i="10"/>
  <c r="Z34" i="54"/>
  <c r="AO35" i="54" s="1"/>
  <c r="AP117" i="10"/>
  <c r="AZ34" i="54"/>
  <c r="O34" i="54"/>
  <c r="AZ34" i="55"/>
  <c r="O34" i="55"/>
  <c r="Z34" i="55"/>
  <c r="AO35" i="55" s="1"/>
  <c r="AP89" i="10"/>
  <c r="BP93" i="10"/>
  <c r="BP89" i="10"/>
  <c r="BP195" i="10"/>
  <c r="Z34" i="52"/>
  <c r="AO35" i="52" s="1"/>
  <c r="AP173" i="10"/>
  <c r="O34" i="52"/>
  <c r="AZ34" i="52"/>
  <c r="BP173" i="10"/>
  <c r="O34" i="56"/>
  <c r="Z34" i="56"/>
  <c r="AP61" i="10"/>
  <c r="AZ34" i="56"/>
  <c r="BP61" i="10"/>
  <c r="BP53" i="10"/>
  <c r="BF38" i="10"/>
  <c r="BB38" i="10"/>
  <c r="BG38" i="10"/>
  <c r="AS38" i="10"/>
  <c r="Z34" i="57"/>
  <c r="AP33" i="10"/>
  <c r="O34" i="57"/>
  <c r="BP33" i="10"/>
  <c r="BD39" i="10"/>
  <c r="BB39" i="10"/>
  <c r="AR39" i="10"/>
  <c r="BG39" i="10"/>
  <c r="BC39" i="10"/>
  <c r="AS39" i="10"/>
  <c r="AQ39" i="10"/>
  <c r="BF41" i="10"/>
  <c r="BD41" i="10"/>
  <c r="BB41" i="10"/>
  <c r="AR41" i="10"/>
  <c r="BG41" i="10"/>
  <c r="BC41" i="10"/>
  <c r="AS41" i="10"/>
  <c r="AZ34" i="57"/>
  <c r="BP38" i="10"/>
  <c r="BP39" i="10"/>
  <c r="AB1" i="50"/>
  <c r="F39" i="68"/>
  <c r="B39" i="68"/>
  <c r="F38" i="68"/>
  <c r="B38" i="68"/>
  <c r="F37" i="68"/>
  <c r="B37" i="68"/>
  <c r="F36" i="68"/>
  <c r="B36" i="68"/>
  <c r="F35" i="68"/>
  <c r="B35" i="68"/>
  <c r="F34" i="68"/>
  <c r="B34" i="68"/>
  <c r="F33" i="68"/>
  <c r="B33" i="68"/>
  <c r="F32" i="68"/>
  <c r="E40" i="68"/>
  <c r="D40" i="68"/>
  <c r="B31" i="68"/>
  <c r="D29" i="68"/>
  <c r="F16" i="68"/>
  <c r="B16" i="68"/>
  <c r="F15" i="68"/>
  <c r="B15" i="68"/>
  <c r="F14" i="68"/>
  <c r="B14" i="68"/>
  <c r="F13" i="68"/>
  <c r="B13" i="68"/>
  <c r="F12" i="68"/>
  <c r="B12" i="68"/>
  <c r="F11" i="68"/>
  <c r="F10" i="68"/>
  <c r="B10" i="68"/>
  <c r="D17" i="68"/>
  <c r="E17" i="68"/>
  <c r="F8" i="68"/>
  <c r="B32" i="68"/>
  <c r="D6" i="68"/>
  <c r="A4" i="68"/>
  <c r="A27" i="68" s="1"/>
  <c r="BF39" i="10" l="1"/>
  <c r="AQ38" i="10"/>
  <c r="BC38" i="10"/>
  <c r="AR38" i="10"/>
  <c r="BD38" i="10"/>
  <c r="AP147" i="10"/>
  <c r="BG147" i="10"/>
  <c r="AS147" i="10"/>
  <c r="BF147" i="10"/>
  <c r="BC147" i="10"/>
  <c r="AR147" i="10"/>
  <c r="AP149" i="10"/>
  <c r="BC149" i="10"/>
  <c r="AR149" i="10"/>
  <c r="BG149" i="10"/>
  <c r="AS149" i="10"/>
  <c r="BF149" i="10"/>
  <c r="AP151" i="10"/>
  <c r="BG151" i="10"/>
  <c r="AS151" i="10"/>
  <c r="BF151" i="10"/>
  <c r="BC151" i="10"/>
  <c r="AR151" i="10"/>
  <c r="AP153" i="10"/>
  <c r="AR153" i="10"/>
  <c r="BC153" i="10"/>
  <c r="BF153" i="10"/>
  <c r="BG153" i="10"/>
  <c r="AS153" i="10"/>
  <c r="AP155" i="10"/>
  <c r="BF155" i="10"/>
  <c r="BG155" i="10"/>
  <c r="AS155" i="10"/>
  <c r="AR155" i="10"/>
  <c r="BC155" i="10"/>
  <c r="AP157" i="10"/>
  <c r="AR157" i="10"/>
  <c r="BC157" i="10"/>
  <c r="BF157" i="10"/>
  <c r="BG157" i="10"/>
  <c r="AS157" i="10"/>
  <c r="AP159" i="10"/>
  <c r="BF159" i="10"/>
  <c r="BG159" i="10"/>
  <c r="AS159" i="10"/>
  <c r="AR159" i="10"/>
  <c r="BC159" i="10"/>
  <c r="AP161" i="10"/>
  <c r="AR161" i="10"/>
  <c r="BC161" i="10"/>
  <c r="BF161" i="10"/>
  <c r="BG161" i="10"/>
  <c r="AS161" i="10"/>
  <c r="AP163" i="10"/>
  <c r="BF163" i="10"/>
  <c r="BC163" i="10"/>
  <c r="AS163" i="10"/>
  <c r="BG163" i="10"/>
  <c r="AR163" i="10"/>
  <c r="AP165" i="10"/>
  <c r="AR165" i="10"/>
  <c r="BC165" i="10"/>
  <c r="BF165" i="10"/>
  <c r="BG165" i="10"/>
  <c r="AS165" i="10"/>
  <c r="AP167" i="10"/>
  <c r="BF167" i="10"/>
  <c r="AR167" i="10"/>
  <c r="BC167" i="10"/>
  <c r="BG167" i="10"/>
  <c r="AS167" i="10"/>
  <c r="AP169" i="10"/>
  <c r="BC169" i="10"/>
  <c r="BF169" i="10"/>
  <c r="BG169" i="10"/>
  <c r="AR169" i="10"/>
  <c r="AS169" i="10"/>
  <c r="AP171" i="10"/>
  <c r="AR171" i="10"/>
  <c r="BF171" i="10"/>
  <c r="BG171" i="10"/>
  <c r="AS171" i="10"/>
  <c r="BC171" i="10"/>
  <c r="AP146" i="10"/>
  <c r="BC146" i="10"/>
  <c r="AR146" i="10"/>
  <c r="BG146" i="10"/>
  <c r="AS146" i="10"/>
  <c r="BF146" i="10"/>
  <c r="AP148" i="10"/>
  <c r="BC148" i="10"/>
  <c r="AR148" i="10"/>
  <c r="BG148" i="10"/>
  <c r="AS148" i="10"/>
  <c r="BF148" i="10"/>
  <c r="AP150" i="10"/>
  <c r="BC150" i="10"/>
  <c r="AR150" i="10"/>
  <c r="BG150" i="10"/>
  <c r="AS150" i="10"/>
  <c r="BF150" i="10"/>
  <c r="AP152" i="10"/>
  <c r="BC152" i="10"/>
  <c r="AR152" i="10"/>
  <c r="BF152" i="10"/>
  <c r="BG152" i="10"/>
  <c r="AS152" i="10"/>
  <c r="AP154" i="10"/>
  <c r="AR154" i="10"/>
  <c r="BC154" i="10"/>
  <c r="BF154" i="10"/>
  <c r="BG154" i="10"/>
  <c r="AS154" i="10"/>
  <c r="AP156" i="10"/>
  <c r="AR156" i="10"/>
  <c r="BC156" i="10"/>
  <c r="BF156" i="10"/>
  <c r="BG156" i="10"/>
  <c r="AS156" i="10"/>
  <c r="AP158" i="10"/>
  <c r="AR158" i="10"/>
  <c r="BC158" i="10"/>
  <c r="BF158" i="10"/>
  <c r="BG158" i="10"/>
  <c r="AS158" i="10"/>
  <c r="AP160" i="10"/>
  <c r="AR160" i="10"/>
  <c r="BF160" i="10"/>
  <c r="BG160" i="10"/>
  <c r="AS160" i="10"/>
  <c r="BC160" i="10"/>
  <c r="AP162" i="10"/>
  <c r="AR162" i="10"/>
  <c r="BC162" i="10"/>
  <c r="BF162" i="10"/>
  <c r="BG162" i="10"/>
  <c r="AS162" i="10"/>
  <c r="AP170" i="10"/>
  <c r="AR170" i="10"/>
  <c r="BC170" i="10"/>
  <c r="BF170" i="10"/>
  <c r="BG170" i="10"/>
  <c r="AS170" i="10"/>
  <c r="AP172" i="10"/>
  <c r="BF172" i="10"/>
  <c r="AS172" i="10"/>
  <c r="AR172" i="10"/>
  <c r="BC172" i="10"/>
  <c r="BG172" i="10"/>
  <c r="AP164" i="10"/>
  <c r="BF164" i="10"/>
  <c r="AS164" i="10"/>
  <c r="AR164" i="10"/>
  <c r="BC164" i="10"/>
  <c r="BG164" i="10"/>
  <c r="AP166" i="10"/>
  <c r="BC166" i="10"/>
  <c r="BF166" i="10"/>
  <c r="BG166" i="10"/>
  <c r="AS166" i="10"/>
  <c r="AR166" i="10"/>
  <c r="AP168" i="10"/>
  <c r="BF168" i="10"/>
  <c r="BG168" i="10"/>
  <c r="AR168" i="10"/>
  <c r="BC168" i="10"/>
  <c r="AS168" i="10"/>
  <c r="AU139" i="10"/>
  <c r="AP120" i="10"/>
  <c r="BC120" i="10"/>
  <c r="AR120" i="10"/>
  <c r="BG120" i="10"/>
  <c r="AS120" i="10"/>
  <c r="BF120" i="10"/>
  <c r="AP124" i="10"/>
  <c r="BF124" i="10"/>
  <c r="BC124" i="10"/>
  <c r="AR124" i="10"/>
  <c r="BG124" i="10"/>
  <c r="AS124" i="10"/>
  <c r="AP128" i="10"/>
  <c r="BC128" i="10"/>
  <c r="BG128" i="10"/>
  <c r="BF128" i="10"/>
  <c r="AS128" i="10"/>
  <c r="AR128" i="10"/>
  <c r="AP132" i="10"/>
  <c r="AS132" i="10"/>
  <c r="BC132" i="10"/>
  <c r="AR132" i="10"/>
  <c r="BG132" i="10"/>
  <c r="BF132" i="10"/>
  <c r="AP136" i="10"/>
  <c r="AS136" i="10"/>
  <c r="BC136" i="10"/>
  <c r="AR136" i="10"/>
  <c r="BG136" i="10"/>
  <c r="BF136" i="10"/>
  <c r="AP140" i="10"/>
  <c r="BG140" i="10"/>
  <c r="AS140" i="10"/>
  <c r="BF140" i="10"/>
  <c r="AR140" i="10"/>
  <c r="BC140" i="10"/>
  <c r="BG144" i="10"/>
  <c r="AP144" i="10"/>
  <c r="BC144" i="10"/>
  <c r="BF144" i="10"/>
  <c r="AS144" i="10"/>
  <c r="AR144" i="10"/>
  <c r="AP121" i="10"/>
  <c r="BC121" i="10"/>
  <c r="BG121" i="10"/>
  <c r="AS121" i="10"/>
  <c r="BF121" i="10"/>
  <c r="AR121" i="10"/>
  <c r="AP125" i="10"/>
  <c r="BC125" i="10"/>
  <c r="AR125" i="10"/>
  <c r="BG125" i="10"/>
  <c r="AS125" i="10"/>
  <c r="BF125" i="10"/>
  <c r="AP129" i="10"/>
  <c r="BG129" i="10"/>
  <c r="AS129" i="10"/>
  <c r="BF129" i="10"/>
  <c r="BC129" i="10"/>
  <c r="AR129" i="10"/>
  <c r="AP131" i="10"/>
  <c r="BC131" i="10"/>
  <c r="AR131" i="10"/>
  <c r="BG131" i="10"/>
  <c r="AS131" i="10"/>
  <c r="BF131" i="10"/>
  <c r="AP135" i="10"/>
  <c r="AS135" i="10"/>
  <c r="BC135" i="10"/>
  <c r="AR135" i="10"/>
  <c r="BG135" i="10"/>
  <c r="BF135" i="10"/>
  <c r="BG143" i="10"/>
  <c r="AP143" i="10"/>
  <c r="AR143" i="10"/>
  <c r="BC143" i="10"/>
  <c r="BF143" i="10"/>
  <c r="AS143" i="10"/>
  <c r="AP118" i="10"/>
  <c r="BC118" i="10"/>
  <c r="AR118" i="10"/>
  <c r="BG118" i="10"/>
  <c r="AS118" i="10"/>
  <c r="BF118" i="10"/>
  <c r="AP122" i="10"/>
  <c r="BG122" i="10"/>
  <c r="AS122" i="10"/>
  <c r="BF122" i="10"/>
  <c r="BC122" i="10"/>
  <c r="AR122" i="10"/>
  <c r="AP126" i="10"/>
  <c r="AR126" i="10"/>
  <c r="BG126" i="10"/>
  <c r="AS126" i="10"/>
  <c r="BF126" i="10"/>
  <c r="BC126" i="10"/>
  <c r="AP130" i="10"/>
  <c r="BG130" i="10"/>
  <c r="AS130" i="10"/>
  <c r="BF130" i="10"/>
  <c r="BC130" i="10"/>
  <c r="AR130" i="10"/>
  <c r="AP134" i="10"/>
  <c r="BG134" i="10"/>
  <c r="AS134" i="10"/>
  <c r="BF134" i="10"/>
  <c r="BC134" i="10"/>
  <c r="AR134" i="10"/>
  <c r="AP138" i="10"/>
  <c r="AS138" i="10"/>
  <c r="BF138" i="10"/>
  <c r="BG138" i="10"/>
  <c r="AR138" i="10"/>
  <c r="BC138" i="10"/>
  <c r="BG142" i="10"/>
  <c r="AP142" i="10"/>
  <c r="BC142" i="10"/>
  <c r="BF142" i="10"/>
  <c r="AS142" i="10"/>
  <c r="AR142" i="10"/>
  <c r="AP119" i="10"/>
  <c r="AS119" i="10"/>
  <c r="BC119" i="10"/>
  <c r="AR119" i="10"/>
  <c r="BG119" i="10"/>
  <c r="BF119" i="10"/>
  <c r="AP123" i="10"/>
  <c r="BG123" i="10"/>
  <c r="BF123" i="10"/>
  <c r="BC123" i="10"/>
  <c r="AR123" i="10"/>
  <c r="AS123" i="10"/>
  <c r="AP127" i="10"/>
  <c r="AS127" i="10"/>
  <c r="BG127" i="10"/>
  <c r="AR127" i="10"/>
  <c r="BF127" i="10"/>
  <c r="BC127" i="10"/>
  <c r="AP133" i="10"/>
  <c r="BC133" i="10"/>
  <c r="AR133" i="10"/>
  <c r="BG133" i="10"/>
  <c r="AS133" i="10"/>
  <c r="BF133" i="10"/>
  <c r="AP137" i="10"/>
  <c r="BC137" i="10"/>
  <c r="BG137" i="10"/>
  <c r="AS137" i="10"/>
  <c r="BF137" i="10"/>
  <c r="AR137" i="10"/>
  <c r="AP141" i="10"/>
  <c r="BG141" i="10"/>
  <c r="BF141" i="10"/>
  <c r="AS141" i="10"/>
  <c r="BC141" i="10"/>
  <c r="AR141" i="10"/>
  <c r="AP91" i="10"/>
  <c r="BG91" i="10"/>
  <c r="AS91" i="10"/>
  <c r="BF91" i="10"/>
  <c r="BC91" i="10"/>
  <c r="AR91" i="10"/>
  <c r="AP93" i="10"/>
  <c r="BC93" i="10"/>
  <c r="AR93" i="10"/>
  <c r="BG93" i="10"/>
  <c r="AS93" i="10"/>
  <c r="BF93" i="10"/>
  <c r="AP95" i="10"/>
  <c r="BG95" i="10"/>
  <c r="AS95" i="10"/>
  <c r="BF95" i="10"/>
  <c r="BC95" i="10"/>
  <c r="AR95" i="10"/>
  <c r="AP97" i="10"/>
  <c r="BF97" i="10"/>
  <c r="BG97" i="10"/>
  <c r="AS97" i="10"/>
  <c r="AR97" i="10"/>
  <c r="BC97" i="10"/>
  <c r="AP99" i="10"/>
  <c r="BF99" i="10"/>
  <c r="BG99" i="10"/>
  <c r="AS99" i="10"/>
  <c r="AR99" i="10"/>
  <c r="BC99" i="10"/>
  <c r="AP101" i="10"/>
  <c r="AR101" i="10"/>
  <c r="BC101" i="10"/>
  <c r="BF101" i="10"/>
  <c r="BG101" i="10"/>
  <c r="AS101" i="10"/>
  <c r="AP103" i="10"/>
  <c r="BF103" i="10"/>
  <c r="BG103" i="10"/>
  <c r="AS103" i="10"/>
  <c r="AR103" i="10"/>
  <c r="BC103" i="10"/>
  <c r="AP105" i="10"/>
  <c r="AR105" i="10"/>
  <c r="BC105" i="10"/>
  <c r="BF105" i="10"/>
  <c r="BG105" i="10"/>
  <c r="AS105" i="10"/>
  <c r="AP107" i="10"/>
  <c r="BF107" i="10"/>
  <c r="BG107" i="10"/>
  <c r="AR107" i="10"/>
  <c r="BC107" i="10"/>
  <c r="AS107" i="10"/>
  <c r="AP109" i="10"/>
  <c r="BF109" i="10"/>
  <c r="BG109" i="10"/>
  <c r="AS109" i="10"/>
  <c r="AR109" i="10"/>
  <c r="BC109" i="10"/>
  <c r="AP111" i="10"/>
  <c r="AR111" i="10"/>
  <c r="BC111" i="10"/>
  <c r="BF111" i="10"/>
  <c r="BG111" i="10"/>
  <c r="AS111" i="10"/>
  <c r="AP113" i="10"/>
  <c r="BF113" i="10"/>
  <c r="BG113" i="10"/>
  <c r="AR113" i="10"/>
  <c r="BC113" i="10"/>
  <c r="AS113" i="10"/>
  <c r="AP115" i="10"/>
  <c r="BF115" i="10"/>
  <c r="BG115" i="10"/>
  <c r="AS115" i="10"/>
  <c r="AR115" i="10"/>
  <c r="BC115" i="10"/>
  <c r="AP90" i="10"/>
  <c r="BC90" i="10"/>
  <c r="AR90" i="10"/>
  <c r="BG90" i="10"/>
  <c r="AS90" i="10"/>
  <c r="BF90" i="10"/>
  <c r="AP92" i="10"/>
  <c r="BG92" i="10"/>
  <c r="AS92" i="10"/>
  <c r="BF92" i="10"/>
  <c r="BC92" i="10"/>
  <c r="AR92" i="10"/>
  <c r="AP94" i="10"/>
  <c r="BC94" i="10"/>
  <c r="AR94" i="10"/>
  <c r="BG94" i="10"/>
  <c r="AS94" i="10"/>
  <c r="BF94" i="10"/>
  <c r="AP96" i="10"/>
  <c r="BF96" i="10"/>
  <c r="AS96" i="10"/>
  <c r="BC96" i="10"/>
  <c r="AR96" i="10"/>
  <c r="BG96" i="10"/>
  <c r="AP108" i="10"/>
  <c r="AR108" i="10"/>
  <c r="BC108" i="10"/>
  <c r="BF108" i="10"/>
  <c r="BG108" i="10"/>
  <c r="AS108" i="10"/>
  <c r="AP110" i="10"/>
  <c r="BF110" i="10"/>
  <c r="BG110" i="10"/>
  <c r="AS110" i="10"/>
  <c r="AR110" i="10"/>
  <c r="BC110" i="10"/>
  <c r="AP112" i="10"/>
  <c r="AR112" i="10"/>
  <c r="BC112" i="10"/>
  <c r="BF112" i="10"/>
  <c r="BG112" i="10"/>
  <c r="AS112" i="10"/>
  <c r="AP98" i="10"/>
  <c r="BF98" i="10"/>
  <c r="BG98" i="10"/>
  <c r="AS98" i="10"/>
  <c r="AR98" i="10"/>
  <c r="BC98" i="10"/>
  <c r="AP100" i="10"/>
  <c r="BF100" i="10"/>
  <c r="BG100" i="10"/>
  <c r="AS100" i="10"/>
  <c r="AR100" i="10"/>
  <c r="BC100" i="10"/>
  <c r="AP102" i="10"/>
  <c r="BF102" i="10"/>
  <c r="BG102" i="10"/>
  <c r="AS102" i="10"/>
  <c r="AR102" i="10"/>
  <c r="BC102" i="10"/>
  <c r="AP104" i="10"/>
  <c r="BF104" i="10"/>
  <c r="BG104" i="10"/>
  <c r="AS104" i="10"/>
  <c r="AR104" i="10"/>
  <c r="BC104" i="10"/>
  <c r="AP106" i="10"/>
  <c r="BF106" i="10"/>
  <c r="BG106" i="10"/>
  <c r="AS106" i="10"/>
  <c r="AR106" i="10"/>
  <c r="BC106" i="10"/>
  <c r="AP114" i="10"/>
  <c r="BF114" i="10"/>
  <c r="BG114" i="10"/>
  <c r="AS114" i="10"/>
  <c r="AR114" i="10"/>
  <c r="BC114" i="10"/>
  <c r="AP116" i="10"/>
  <c r="AR116" i="10"/>
  <c r="BC116" i="10"/>
  <c r="BF116" i="10"/>
  <c r="BG116" i="10"/>
  <c r="AS116" i="10"/>
  <c r="AP175" i="10"/>
  <c r="BF175" i="10"/>
  <c r="BG175" i="10"/>
  <c r="AS175" i="10"/>
  <c r="AR175" i="10"/>
  <c r="BC175" i="10"/>
  <c r="AP177" i="10"/>
  <c r="AR177" i="10"/>
  <c r="BC177" i="10"/>
  <c r="BF177" i="10"/>
  <c r="BG177" i="10"/>
  <c r="AS177" i="10"/>
  <c r="AP179" i="10"/>
  <c r="BF179" i="10"/>
  <c r="BG179" i="10"/>
  <c r="AS179" i="10"/>
  <c r="AR179" i="10"/>
  <c r="BC179" i="10"/>
  <c r="AP181" i="10"/>
  <c r="BF181" i="10"/>
  <c r="AS181" i="10"/>
  <c r="BC181" i="10"/>
  <c r="AR181" i="10"/>
  <c r="BG181" i="10"/>
  <c r="AP183" i="10"/>
  <c r="BF183" i="10"/>
  <c r="BG183" i="10"/>
  <c r="AS183" i="10"/>
  <c r="AR183" i="10"/>
  <c r="BC183" i="10"/>
  <c r="AP185" i="10"/>
  <c r="AR185" i="10"/>
  <c r="BC185" i="10"/>
  <c r="BF185" i="10"/>
  <c r="BG185" i="10"/>
  <c r="AS185" i="10"/>
  <c r="AP187" i="10"/>
  <c r="BF187" i="10"/>
  <c r="BG187" i="10"/>
  <c r="AS187" i="10"/>
  <c r="AR187" i="10"/>
  <c r="BC187" i="10"/>
  <c r="AP189" i="10"/>
  <c r="AR189" i="10"/>
  <c r="BC189" i="10"/>
  <c r="BF189" i="10"/>
  <c r="BG189" i="10"/>
  <c r="AS189" i="10"/>
  <c r="AP191" i="10"/>
  <c r="BF191" i="10"/>
  <c r="BG191" i="10"/>
  <c r="AS191" i="10"/>
  <c r="AR191" i="10"/>
  <c r="BC191" i="10"/>
  <c r="AP193" i="10"/>
  <c r="BG193" i="10"/>
  <c r="AS193" i="10"/>
  <c r="BF193" i="10"/>
  <c r="BC193" i="10"/>
  <c r="AR193" i="10"/>
  <c r="AP195" i="10"/>
  <c r="BC195" i="10"/>
  <c r="AR195" i="10"/>
  <c r="BG195" i="10"/>
  <c r="AS195" i="10"/>
  <c r="BF195" i="10"/>
  <c r="AP197" i="10"/>
  <c r="BF197" i="10"/>
  <c r="AS197" i="10"/>
  <c r="BC197" i="10"/>
  <c r="AR197" i="10"/>
  <c r="BG197" i="10"/>
  <c r="AP199" i="10"/>
  <c r="AR199" i="10"/>
  <c r="BC199" i="10"/>
  <c r="BF199" i="10"/>
  <c r="BG199" i="10"/>
  <c r="AS199" i="10"/>
  <c r="AP182" i="10"/>
  <c r="AR182" i="10"/>
  <c r="BC182" i="10"/>
  <c r="BF182" i="10"/>
  <c r="BG182" i="10"/>
  <c r="AS182" i="10"/>
  <c r="AP184" i="10"/>
  <c r="BF184" i="10"/>
  <c r="BG184" i="10"/>
  <c r="AS184" i="10"/>
  <c r="AR184" i="10"/>
  <c r="BC184" i="10"/>
  <c r="AP186" i="10"/>
  <c r="AR186" i="10"/>
  <c r="BC186" i="10"/>
  <c r="BF186" i="10"/>
  <c r="BG186" i="10"/>
  <c r="AS186" i="10"/>
  <c r="AP188" i="10"/>
  <c r="BF188" i="10"/>
  <c r="BG188" i="10"/>
  <c r="AS188" i="10"/>
  <c r="AR188" i="10"/>
  <c r="BC188" i="10"/>
  <c r="AP190" i="10"/>
  <c r="AR190" i="10"/>
  <c r="BC190" i="10"/>
  <c r="BF190" i="10"/>
  <c r="BG190" i="10"/>
  <c r="AS190" i="10"/>
  <c r="AP192" i="10"/>
  <c r="BG192" i="10"/>
  <c r="AR192" i="10"/>
  <c r="BF192" i="10"/>
  <c r="AS192" i="10"/>
  <c r="BC192" i="10"/>
  <c r="AP194" i="10"/>
  <c r="BC194" i="10"/>
  <c r="AR194" i="10"/>
  <c r="BG194" i="10"/>
  <c r="AS194" i="10"/>
  <c r="BF194" i="10"/>
  <c r="AP196" i="10"/>
  <c r="BG196" i="10"/>
  <c r="AS196" i="10"/>
  <c r="BF196" i="10"/>
  <c r="BC196" i="10"/>
  <c r="AR196" i="10"/>
  <c r="AP174" i="10"/>
  <c r="AR174" i="10"/>
  <c r="BC174" i="10"/>
  <c r="BF174" i="10"/>
  <c r="BG174" i="10"/>
  <c r="AS174" i="10"/>
  <c r="AP176" i="10"/>
  <c r="BF176" i="10"/>
  <c r="BG176" i="10"/>
  <c r="AS176" i="10"/>
  <c r="AR176" i="10"/>
  <c r="BC176" i="10"/>
  <c r="AP178" i="10"/>
  <c r="AR178" i="10"/>
  <c r="BC178" i="10"/>
  <c r="BF178" i="10"/>
  <c r="BG178" i="10"/>
  <c r="AS178" i="10"/>
  <c r="AP180" i="10"/>
  <c r="BF180" i="10"/>
  <c r="BG180" i="10"/>
  <c r="AS180" i="10"/>
  <c r="AR180" i="10"/>
  <c r="BC180" i="10"/>
  <c r="AP198" i="10"/>
  <c r="AR198" i="10"/>
  <c r="BC198" i="10"/>
  <c r="BF198" i="10"/>
  <c r="BG198" i="10"/>
  <c r="AS198" i="10"/>
  <c r="AP200" i="10"/>
  <c r="BF200" i="10"/>
  <c r="BG200" i="10"/>
  <c r="AS200" i="10"/>
  <c r="AR200" i="10"/>
  <c r="BC200" i="10"/>
  <c r="AP62" i="10"/>
  <c r="AR62" i="10"/>
  <c r="BC62" i="10"/>
  <c r="BF62" i="10"/>
  <c r="BG62" i="10"/>
  <c r="AS62" i="10"/>
  <c r="AP64" i="10"/>
  <c r="BF64" i="10"/>
  <c r="BG64" i="10"/>
  <c r="AS64" i="10"/>
  <c r="AR64" i="10"/>
  <c r="BC64" i="10"/>
  <c r="AP68" i="10"/>
  <c r="BF68" i="10"/>
  <c r="BG68" i="10"/>
  <c r="AR68" i="10"/>
  <c r="BC68" i="10"/>
  <c r="AS68" i="10"/>
  <c r="AP74" i="10"/>
  <c r="AR74" i="10"/>
  <c r="BC74" i="10"/>
  <c r="BF74" i="10"/>
  <c r="BG74" i="10"/>
  <c r="AS74" i="10"/>
  <c r="AP78" i="10"/>
  <c r="AR78" i="10"/>
  <c r="BC78" i="10"/>
  <c r="BF78" i="10"/>
  <c r="BG78" i="10"/>
  <c r="AS78" i="10"/>
  <c r="AP80" i="10"/>
  <c r="AR80" i="10"/>
  <c r="BC80" i="10"/>
  <c r="BF80" i="10"/>
  <c r="BG80" i="10"/>
  <c r="AS80" i="10"/>
  <c r="AP84" i="10"/>
  <c r="AR84" i="10"/>
  <c r="BC84" i="10"/>
  <c r="BF84" i="10"/>
  <c r="BG84" i="10"/>
  <c r="AS84" i="10"/>
  <c r="AP86" i="10"/>
  <c r="BF86" i="10"/>
  <c r="BG86" i="10"/>
  <c r="AS86" i="10"/>
  <c r="AR86" i="10"/>
  <c r="BC86" i="10"/>
  <c r="AP65" i="10"/>
  <c r="AR65" i="10"/>
  <c r="BC65" i="10"/>
  <c r="BF65" i="10"/>
  <c r="BG65" i="10"/>
  <c r="AS65" i="10"/>
  <c r="AP71" i="10"/>
  <c r="BF71" i="10"/>
  <c r="BG71" i="10"/>
  <c r="AS71" i="10"/>
  <c r="AR71" i="10"/>
  <c r="BC71" i="10"/>
  <c r="AP75" i="10"/>
  <c r="BF75" i="10"/>
  <c r="BG75" i="10"/>
  <c r="AS75" i="10"/>
  <c r="AR75" i="10"/>
  <c r="BC75" i="10"/>
  <c r="AP79" i="10"/>
  <c r="BF79" i="10"/>
  <c r="BG79" i="10"/>
  <c r="AR79" i="10"/>
  <c r="BC79" i="10"/>
  <c r="AS79" i="10"/>
  <c r="AP83" i="10"/>
  <c r="AR83" i="10"/>
  <c r="BC83" i="10"/>
  <c r="BF83" i="10"/>
  <c r="BG83" i="10"/>
  <c r="AS83" i="10"/>
  <c r="AP66" i="10"/>
  <c r="AR66" i="10"/>
  <c r="BC66" i="10"/>
  <c r="BF66" i="10"/>
  <c r="BG66" i="10"/>
  <c r="AS66" i="10"/>
  <c r="AP70" i="10"/>
  <c r="AR70" i="10"/>
  <c r="BC70" i="10"/>
  <c r="BF70" i="10"/>
  <c r="BG70" i="10"/>
  <c r="AS70" i="10"/>
  <c r="AP72" i="10"/>
  <c r="BF72" i="10"/>
  <c r="BG72" i="10"/>
  <c r="AS72" i="10"/>
  <c r="AR72" i="10"/>
  <c r="BC72" i="10"/>
  <c r="AP76" i="10"/>
  <c r="BF76" i="10"/>
  <c r="BG76" i="10"/>
  <c r="AS76" i="10"/>
  <c r="AR76" i="10"/>
  <c r="BC76" i="10"/>
  <c r="AP82" i="10"/>
  <c r="BF82" i="10"/>
  <c r="BG82" i="10"/>
  <c r="AS82" i="10"/>
  <c r="AR82" i="10"/>
  <c r="BC82" i="10"/>
  <c r="AP88" i="10"/>
  <c r="AR88" i="10"/>
  <c r="BC88" i="10"/>
  <c r="BF88" i="10"/>
  <c r="BG88" i="10"/>
  <c r="AS88" i="10"/>
  <c r="AP63" i="10"/>
  <c r="BF63" i="10"/>
  <c r="BG63" i="10"/>
  <c r="AS63" i="10"/>
  <c r="AR63" i="10"/>
  <c r="BC63" i="10"/>
  <c r="AP67" i="10"/>
  <c r="BF67" i="10"/>
  <c r="BG67" i="10"/>
  <c r="AS67" i="10"/>
  <c r="AR67" i="10"/>
  <c r="BC67" i="10"/>
  <c r="AP69" i="10"/>
  <c r="BF69" i="10"/>
  <c r="AS69" i="10"/>
  <c r="BC69" i="10"/>
  <c r="AR69" i="10"/>
  <c r="BG69" i="10"/>
  <c r="AP73" i="10"/>
  <c r="AR73" i="10"/>
  <c r="BC73" i="10"/>
  <c r="BF73" i="10"/>
  <c r="BG73" i="10"/>
  <c r="AS73" i="10"/>
  <c r="AP77" i="10"/>
  <c r="AR77" i="10"/>
  <c r="BC77" i="10"/>
  <c r="BF77" i="10"/>
  <c r="BG77" i="10"/>
  <c r="AS77" i="10"/>
  <c r="AP81" i="10"/>
  <c r="BF81" i="10"/>
  <c r="BG81" i="10"/>
  <c r="AS81" i="10"/>
  <c r="AR81" i="10"/>
  <c r="BC81" i="10"/>
  <c r="AP85" i="10"/>
  <c r="BF85" i="10"/>
  <c r="BG85" i="10"/>
  <c r="AR85" i="10"/>
  <c r="BC85" i="10"/>
  <c r="AS85" i="10"/>
  <c r="AP87" i="10"/>
  <c r="BF87" i="10"/>
  <c r="BG87" i="10"/>
  <c r="AS87" i="10"/>
  <c r="AR87" i="10"/>
  <c r="BC87" i="10"/>
  <c r="AU38" i="10"/>
  <c r="AP34" i="10"/>
  <c r="BF34" i="10"/>
  <c r="BG34" i="10"/>
  <c r="AS34" i="10"/>
  <c r="AR34" i="10"/>
  <c r="BC34" i="10"/>
  <c r="AP36" i="10"/>
  <c r="AR36" i="10"/>
  <c r="BC36" i="10"/>
  <c r="BF36" i="10"/>
  <c r="BG36" i="10"/>
  <c r="AS36" i="10"/>
  <c r="AP40" i="10"/>
  <c r="AR40" i="10"/>
  <c r="BC40" i="10"/>
  <c r="BF40" i="10"/>
  <c r="BG40" i="10"/>
  <c r="AS40" i="10"/>
  <c r="AP46" i="10"/>
  <c r="BF46" i="10"/>
  <c r="BG46" i="10"/>
  <c r="AS46" i="10"/>
  <c r="AR46" i="10"/>
  <c r="BC46" i="10"/>
  <c r="AP50" i="10"/>
  <c r="BC50" i="10"/>
  <c r="BF50" i="10"/>
  <c r="BG50" i="10"/>
  <c r="AS50" i="10"/>
  <c r="AR50" i="10"/>
  <c r="AP54" i="10"/>
  <c r="BC54" i="10"/>
  <c r="BG54" i="10"/>
  <c r="AS54" i="10"/>
  <c r="BF54" i="10"/>
  <c r="AR54" i="10"/>
  <c r="AP56" i="10"/>
  <c r="BG56" i="10"/>
  <c r="BC56" i="10"/>
  <c r="AR56" i="10"/>
  <c r="AS56" i="10"/>
  <c r="BF56" i="10"/>
  <c r="AP35" i="10"/>
  <c r="AR35" i="10"/>
  <c r="BC35" i="10"/>
  <c r="BF35" i="10"/>
  <c r="BG35" i="10"/>
  <c r="AS35" i="10"/>
  <c r="AP37" i="10"/>
  <c r="BF37" i="10"/>
  <c r="BG37" i="10"/>
  <c r="AS37" i="10"/>
  <c r="AR37" i="10"/>
  <c r="BC37" i="10"/>
  <c r="AP45" i="10"/>
  <c r="BF45" i="10"/>
  <c r="BG45" i="10"/>
  <c r="AR45" i="10"/>
  <c r="BC45" i="10"/>
  <c r="AS45" i="10"/>
  <c r="AP49" i="10"/>
  <c r="BG49" i="10"/>
  <c r="AR49" i="10"/>
  <c r="BC49" i="10"/>
  <c r="BF49" i="10"/>
  <c r="AS49" i="10"/>
  <c r="AP55" i="10"/>
  <c r="AR55" i="10"/>
  <c r="BG55" i="10"/>
  <c r="AS55" i="10"/>
  <c r="BF55" i="10"/>
  <c r="BC55" i="10"/>
  <c r="AP60" i="10"/>
  <c r="BF60" i="10"/>
  <c r="AS60" i="10"/>
  <c r="AR60" i="10"/>
  <c r="BC60" i="10"/>
  <c r="BG60" i="10"/>
  <c r="AP59" i="10"/>
  <c r="BC59" i="10"/>
  <c r="BF59" i="10"/>
  <c r="BG59" i="10"/>
  <c r="AS59" i="10"/>
  <c r="AR59" i="10"/>
  <c r="AP42" i="10"/>
  <c r="AR42" i="10"/>
  <c r="BC42" i="10"/>
  <c r="BF42" i="10"/>
  <c r="BG42" i="10"/>
  <c r="AS42" i="10"/>
  <c r="AP44" i="10"/>
  <c r="BC44" i="10"/>
  <c r="BF44" i="10"/>
  <c r="BG44" i="10"/>
  <c r="AS44" i="10"/>
  <c r="AR44" i="10"/>
  <c r="AP48" i="10"/>
  <c r="BC48" i="10"/>
  <c r="BF48" i="10"/>
  <c r="BG48" i="10"/>
  <c r="AS48" i="10"/>
  <c r="AR48" i="10"/>
  <c r="AP52" i="10"/>
  <c r="BG52" i="10"/>
  <c r="BC52" i="10"/>
  <c r="AR52" i="10"/>
  <c r="AS52" i="10"/>
  <c r="BF52" i="10"/>
  <c r="AP43" i="10"/>
  <c r="AR43" i="10"/>
  <c r="BC43" i="10"/>
  <c r="BF43" i="10"/>
  <c r="BG43" i="10"/>
  <c r="AS43" i="10"/>
  <c r="AP47" i="10"/>
  <c r="BF47" i="10"/>
  <c r="BG47" i="10"/>
  <c r="AS47" i="10"/>
  <c r="AR47" i="10"/>
  <c r="BC47" i="10"/>
  <c r="AP51" i="10"/>
  <c r="BC51" i="10"/>
  <c r="BF51" i="10"/>
  <c r="BG51" i="10"/>
  <c r="AS51" i="10"/>
  <c r="AR51" i="10"/>
  <c r="AP53" i="10"/>
  <c r="BC53" i="10"/>
  <c r="AR53" i="10"/>
  <c r="BG53" i="10"/>
  <c r="AS53" i="10"/>
  <c r="BF53" i="10"/>
  <c r="AP58" i="10"/>
  <c r="AR58" i="10"/>
  <c r="BC58" i="10"/>
  <c r="BF58" i="10"/>
  <c r="BG58" i="10"/>
  <c r="AS58" i="10"/>
  <c r="AP57" i="10"/>
  <c r="AR57" i="10"/>
  <c r="AS57" i="10"/>
  <c r="BF57" i="10"/>
  <c r="BG57" i="10"/>
  <c r="BC57" i="10"/>
  <c r="BP160" i="10"/>
  <c r="BP157" i="10"/>
  <c r="BP168" i="10"/>
  <c r="BP172" i="10"/>
  <c r="BP171" i="10"/>
  <c r="BP149" i="10"/>
  <c r="BP154" i="10"/>
  <c r="BP162" i="10"/>
  <c r="BP159" i="10"/>
  <c r="BP166" i="10"/>
  <c r="BP170" i="10"/>
  <c r="BP146" i="10"/>
  <c r="BP151" i="10"/>
  <c r="BP156" i="10"/>
  <c r="BP161" i="10"/>
  <c r="BP164" i="10"/>
  <c r="BP167" i="10"/>
  <c r="BP148" i="10"/>
  <c r="BP150" i="10"/>
  <c r="BP158" i="10"/>
  <c r="BP155" i="10"/>
  <c r="BP165" i="10"/>
  <c r="BP120" i="10"/>
  <c r="BP124" i="10"/>
  <c r="BP130" i="10"/>
  <c r="BP134" i="10"/>
  <c r="BP118" i="10"/>
  <c r="BP126" i="10"/>
  <c r="BP119" i="10"/>
  <c r="BP132" i="10"/>
  <c r="BP135" i="10"/>
  <c r="BP121" i="10"/>
  <c r="BP125" i="10"/>
  <c r="BH139" i="10"/>
  <c r="BB139" i="10"/>
  <c r="BP122" i="10"/>
  <c r="BP123" i="10"/>
  <c r="BP136" i="10"/>
  <c r="BP131" i="10"/>
  <c r="BP140" i="10"/>
  <c r="BP90" i="10"/>
  <c r="BP104" i="10"/>
  <c r="BP109" i="10"/>
  <c r="BP91" i="10"/>
  <c r="BP98" i="10"/>
  <c r="BP106" i="10"/>
  <c r="BP105" i="10"/>
  <c r="BP108" i="10"/>
  <c r="BP111" i="10"/>
  <c r="BP94" i="10"/>
  <c r="BP99" i="10"/>
  <c r="BP92" i="10"/>
  <c r="BP100" i="10"/>
  <c r="BP103" i="10"/>
  <c r="BP110" i="10"/>
  <c r="BP114" i="10"/>
  <c r="BP95" i="10"/>
  <c r="BP102" i="10"/>
  <c r="BP101" i="10"/>
  <c r="BP112" i="10"/>
  <c r="BP116" i="10"/>
  <c r="BP115" i="10"/>
  <c r="BP178" i="10"/>
  <c r="BP177" i="10"/>
  <c r="BP184" i="10"/>
  <c r="BP189" i="10"/>
  <c r="BP193" i="10"/>
  <c r="BP176" i="10"/>
  <c r="BP175" i="10"/>
  <c r="BP186" i="10"/>
  <c r="BP183" i="10"/>
  <c r="BP191" i="10"/>
  <c r="BP196" i="10"/>
  <c r="BP174" i="10"/>
  <c r="BP188" i="10"/>
  <c r="BP185" i="10"/>
  <c r="BP194" i="10"/>
  <c r="BP200" i="10"/>
  <c r="BP199" i="10"/>
  <c r="BP179" i="10"/>
  <c r="BP182" i="10"/>
  <c r="BP190" i="10"/>
  <c r="BP187" i="10"/>
  <c r="BP198" i="10"/>
  <c r="BP66" i="10"/>
  <c r="BP65" i="10"/>
  <c r="BP72" i="10"/>
  <c r="BP75" i="10"/>
  <c r="BP84" i="10"/>
  <c r="BP88" i="10"/>
  <c r="BP87" i="10"/>
  <c r="BP67" i="10"/>
  <c r="BP74" i="10"/>
  <c r="BP73" i="10"/>
  <c r="BP82" i="10"/>
  <c r="BP86" i="10"/>
  <c r="BP62" i="10"/>
  <c r="BP76" i="10"/>
  <c r="BP71" i="10"/>
  <c r="BP80" i="10"/>
  <c r="BP83" i="10"/>
  <c r="BP64" i="10"/>
  <c r="BP63" i="10"/>
  <c r="BP70" i="10"/>
  <c r="BP78" i="10"/>
  <c r="BP77" i="10"/>
  <c r="BP81" i="10"/>
  <c r="BP34" i="10"/>
  <c r="AU41" i="10"/>
  <c r="AQ41" i="10"/>
  <c r="BP44" i="10"/>
  <c r="BP47" i="10"/>
  <c r="BP55" i="10"/>
  <c r="BP36" i="10"/>
  <c r="BP37" i="10"/>
  <c r="BP46" i="10"/>
  <c r="BP45" i="10"/>
  <c r="BP56" i="10"/>
  <c r="BP60" i="10"/>
  <c r="BP35" i="10"/>
  <c r="BP48" i="10"/>
  <c r="BP50" i="10"/>
  <c r="BP43" i="10"/>
  <c r="BP54" i="10"/>
  <c r="BP58" i="10"/>
  <c r="BP59" i="10"/>
  <c r="BP42" i="10"/>
  <c r="BP49" i="10"/>
  <c r="AO35" i="56"/>
  <c r="AU39" i="10"/>
  <c r="AO35" i="57"/>
  <c r="AO34" i="53"/>
  <c r="AQ145" i="10"/>
  <c r="BD145" i="10"/>
  <c r="BB145" i="10"/>
  <c r="BP152" i="10"/>
  <c r="AO34" i="54"/>
  <c r="BD117" i="10"/>
  <c r="BB117" i="10"/>
  <c r="AQ117" i="10"/>
  <c r="BP142" i="10"/>
  <c r="BP144" i="10"/>
  <c r="BP117" i="10"/>
  <c r="BP143" i="10"/>
  <c r="AO34" i="55"/>
  <c r="AQ89" i="10"/>
  <c r="BD89" i="10"/>
  <c r="BB89" i="10"/>
  <c r="AO34" i="52"/>
  <c r="BD173" i="10"/>
  <c r="BB173" i="10"/>
  <c r="AQ173" i="10"/>
  <c r="AO34" i="56"/>
  <c r="BD61" i="10"/>
  <c r="BB61" i="10"/>
  <c r="AQ61" i="10"/>
  <c r="BH41" i="10"/>
  <c r="AO34" i="57"/>
  <c r="BD33" i="10"/>
  <c r="BB33" i="10"/>
  <c r="AQ33" i="10"/>
  <c r="B11" i="68"/>
  <c r="B8" i="68"/>
  <c r="F31" i="68"/>
  <c r="F40" i="68" s="1"/>
  <c r="B9" i="68"/>
  <c r="F9" i="68"/>
  <c r="F17" i="68" s="1"/>
  <c r="BB168" i="10" l="1"/>
  <c r="BD168" i="10"/>
  <c r="AU166" i="10"/>
  <c r="AQ166" i="10"/>
  <c r="BB166" i="10"/>
  <c r="BB164" i="10"/>
  <c r="BD164" i="10"/>
  <c r="BD172" i="10"/>
  <c r="BB172" i="10"/>
  <c r="BD170" i="10"/>
  <c r="BB162" i="10"/>
  <c r="AQ162" i="10"/>
  <c r="AU162" i="10"/>
  <c r="BB160" i="10"/>
  <c r="AQ160" i="10"/>
  <c r="AU160" i="10"/>
  <c r="BD160" i="10"/>
  <c r="BB158" i="10"/>
  <c r="AQ158" i="10"/>
  <c r="AU158" i="10"/>
  <c r="BD156" i="10"/>
  <c r="BB154" i="10"/>
  <c r="AQ154" i="10"/>
  <c r="AU154" i="10"/>
  <c r="AQ152" i="10"/>
  <c r="AU152" i="10"/>
  <c r="BD152" i="10"/>
  <c r="BB150" i="10"/>
  <c r="AQ150" i="10"/>
  <c r="AU150" i="10"/>
  <c r="BD148" i="10"/>
  <c r="BB146" i="10"/>
  <c r="AQ146" i="10"/>
  <c r="AU146" i="10"/>
  <c r="BB171" i="10"/>
  <c r="AU171" i="10"/>
  <c r="AQ171" i="10"/>
  <c r="BD171" i="10"/>
  <c r="BD169" i="10"/>
  <c r="BD167" i="10"/>
  <c r="AQ165" i="10"/>
  <c r="AU165" i="10"/>
  <c r="BD163" i="10"/>
  <c r="BB161" i="10"/>
  <c r="AQ161" i="10"/>
  <c r="AU161" i="10"/>
  <c r="BD159" i="10"/>
  <c r="BB157" i="10"/>
  <c r="AQ157" i="10"/>
  <c r="AU157" i="10"/>
  <c r="BD155" i="10"/>
  <c r="BB153" i="10"/>
  <c r="BH153" i="10"/>
  <c r="AQ153" i="10"/>
  <c r="AU153" i="10"/>
  <c r="BD151" i="10"/>
  <c r="BB149" i="10"/>
  <c r="AQ149" i="10"/>
  <c r="AU149" i="10"/>
  <c r="BD147" i="10"/>
  <c r="AU168" i="10"/>
  <c r="AQ168" i="10"/>
  <c r="BD166" i="10"/>
  <c r="AU164" i="10"/>
  <c r="AQ164" i="10"/>
  <c r="AQ172" i="10"/>
  <c r="AU172" i="10"/>
  <c r="BB170" i="10"/>
  <c r="AU170" i="10"/>
  <c r="AQ170" i="10"/>
  <c r="BD162" i="10"/>
  <c r="BD158" i="10"/>
  <c r="BB156" i="10"/>
  <c r="AQ156" i="10"/>
  <c r="AU156" i="10"/>
  <c r="BD154" i="10"/>
  <c r="BH152" i="10"/>
  <c r="BB152" i="10"/>
  <c r="BD150" i="10"/>
  <c r="BB148" i="10"/>
  <c r="AQ148" i="10"/>
  <c r="AU148" i="10"/>
  <c r="BD146" i="10"/>
  <c r="AU169" i="10"/>
  <c r="AQ169" i="10"/>
  <c r="BB169" i="10"/>
  <c r="BH169" i="10"/>
  <c r="AU167" i="10"/>
  <c r="AQ167" i="10"/>
  <c r="BB167" i="10"/>
  <c r="BB165" i="10"/>
  <c r="BD165" i="10"/>
  <c r="AU163" i="10"/>
  <c r="AQ163" i="10"/>
  <c r="BB163" i="10"/>
  <c r="BH163" i="10"/>
  <c r="BD161" i="10"/>
  <c r="AU159" i="10"/>
  <c r="AQ159" i="10"/>
  <c r="BB159" i="10"/>
  <c r="BD157" i="10"/>
  <c r="AU155" i="10"/>
  <c r="AQ155" i="10"/>
  <c r="BB155" i="10"/>
  <c r="BD153" i="10"/>
  <c r="AQ151" i="10"/>
  <c r="AU151" i="10"/>
  <c r="BB151" i="10"/>
  <c r="BD149" i="10"/>
  <c r="AQ147" i="10"/>
  <c r="AU147" i="10"/>
  <c r="BB147" i="10"/>
  <c r="BD141" i="10"/>
  <c r="BB137" i="10"/>
  <c r="BD137" i="10"/>
  <c r="AQ133" i="10"/>
  <c r="AU133" i="10"/>
  <c r="BD127" i="10"/>
  <c r="BD123" i="10"/>
  <c r="BB119" i="10"/>
  <c r="BD119" i="10"/>
  <c r="AQ142" i="10"/>
  <c r="AU142" i="10"/>
  <c r="BD138" i="10"/>
  <c r="AQ134" i="10"/>
  <c r="AU134" i="10"/>
  <c r="BB134" i="10"/>
  <c r="BD134" i="10"/>
  <c r="AQ126" i="10"/>
  <c r="AU126" i="10"/>
  <c r="BB126" i="10"/>
  <c r="BD118" i="10"/>
  <c r="AQ143" i="10"/>
  <c r="AU143" i="10"/>
  <c r="BD135" i="10"/>
  <c r="BD131" i="10"/>
  <c r="BD129" i="10"/>
  <c r="BD125" i="10"/>
  <c r="AQ125" i="10"/>
  <c r="AU125" i="10"/>
  <c r="AQ121" i="10"/>
  <c r="AU121" i="10"/>
  <c r="AQ144" i="10"/>
  <c r="AU144" i="10"/>
  <c r="BD144" i="10"/>
  <c r="BB144" i="10"/>
  <c r="BH144" i="10"/>
  <c r="BD140" i="10"/>
  <c r="AQ140" i="10"/>
  <c r="AU140" i="10"/>
  <c r="BB136" i="10"/>
  <c r="BD136" i="10"/>
  <c r="AQ132" i="10"/>
  <c r="AU132" i="10"/>
  <c r="AQ128" i="10"/>
  <c r="AU128" i="10"/>
  <c r="AQ124" i="10"/>
  <c r="AU124" i="10"/>
  <c r="BB120" i="10"/>
  <c r="AQ120" i="10"/>
  <c r="AU120" i="10"/>
  <c r="AQ141" i="10"/>
  <c r="AU141" i="10"/>
  <c r="BB141" i="10"/>
  <c r="BH141" i="10"/>
  <c r="AQ137" i="10"/>
  <c r="AU137" i="10"/>
  <c r="BD133" i="10"/>
  <c r="BB133" i="10"/>
  <c r="BB127" i="10"/>
  <c r="BH127" i="10"/>
  <c r="AU127" i="10"/>
  <c r="AQ127" i="10"/>
  <c r="BB123" i="10"/>
  <c r="AQ123" i="10"/>
  <c r="AU123" i="10"/>
  <c r="AQ119" i="10"/>
  <c r="AU119" i="10"/>
  <c r="BD142" i="10"/>
  <c r="BH142" i="10"/>
  <c r="BB142" i="10"/>
  <c r="AQ138" i="10"/>
  <c r="AU138" i="10"/>
  <c r="BB138" i="10"/>
  <c r="BH138" i="10"/>
  <c r="AQ130" i="10"/>
  <c r="AU130" i="10"/>
  <c r="BB130" i="10"/>
  <c r="BD130" i="10"/>
  <c r="BD126" i="10"/>
  <c r="AQ122" i="10"/>
  <c r="AU122" i="10"/>
  <c r="BB122" i="10"/>
  <c r="BD122" i="10"/>
  <c r="BB118" i="10"/>
  <c r="AQ118" i="10"/>
  <c r="AU118" i="10"/>
  <c r="BB143" i="10"/>
  <c r="BH143" i="10"/>
  <c r="BD143" i="10"/>
  <c r="AQ135" i="10"/>
  <c r="AU135" i="10"/>
  <c r="BB135" i="10"/>
  <c r="AQ131" i="10"/>
  <c r="AU131" i="10"/>
  <c r="BB131" i="10"/>
  <c r="AQ129" i="10"/>
  <c r="AU129" i="10"/>
  <c r="BB129" i="10"/>
  <c r="BB125" i="10"/>
  <c r="BB121" i="10"/>
  <c r="BD121" i="10"/>
  <c r="BB140" i="10"/>
  <c r="AQ136" i="10"/>
  <c r="AU136" i="10"/>
  <c r="BB132" i="10"/>
  <c r="BD132" i="10"/>
  <c r="BD128" i="10"/>
  <c r="BB128" i="10"/>
  <c r="BB124" i="10"/>
  <c r="BD124" i="10"/>
  <c r="BD120" i="10"/>
  <c r="BD116" i="10"/>
  <c r="AQ114" i="10"/>
  <c r="AU114" i="10"/>
  <c r="BB114" i="10"/>
  <c r="BD106" i="10"/>
  <c r="AQ104" i="10"/>
  <c r="AU104" i="10"/>
  <c r="BB104" i="10"/>
  <c r="BD102" i="10"/>
  <c r="AQ100" i="10"/>
  <c r="AU100" i="10"/>
  <c r="BB100" i="10"/>
  <c r="BD98" i="10"/>
  <c r="BB112" i="10"/>
  <c r="AQ112" i="10"/>
  <c r="AU112" i="10"/>
  <c r="BD110" i="10"/>
  <c r="BB108" i="10"/>
  <c r="AQ108" i="10"/>
  <c r="AU108" i="10"/>
  <c r="BD96" i="10"/>
  <c r="BB94" i="10"/>
  <c r="AQ94" i="10"/>
  <c r="AU94" i="10"/>
  <c r="BD92" i="10"/>
  <c r="BB90" i="10"/>
  <c r="AQ90" i="10"/>
  <c r="AU90" i="10"/>
  <c r="BD115" i="10"/>
  <c r="AQ113" i="10"/>
  <c r="AU113" i="10"/>
  <c r="BB113" i="10"/>
  <c r="BH113" i="10"/>
  <c r="BD111" i="10"/>
  <c r="AQ109" i="10"/>
  <c r="AU109" i="10"/>
  <c r="BB109" i="10"/>
  <c r="BD107" i="10"/>
  <c r="BB105" i="10"/>
  <c r="AQ105" i="10"/>
  <c r="AU105" i="10"/>
  <c r="BD103" i="10"/>
  <c r="BB101" i="10"/>
  <c r="AQ101" i="10"/>
  <c r="AU101" i="10"/>
  <c r="BD99" i="10"/>
  <c r="BD97" i="10"/>
  <c r="AQ97" i="10"/>
  <c r="AU97" i="10"/>
  <c r="BD95" i="10"/>
  <c r="BB93" i="10"/>
  <c r="AQ93" i="10"/>
  <c r="AU93" i="10"/>
  <c r="BD91" i="10"/>
  <c r="BB116" i="10"/>
  <c r="AQ116" i="10"/>
  <c r="AU116" i="10"/>
  <c r="BD114" i="10"/>
  <c r="AQ106" i="10"/>
  <c r="AU106" i="10"/>
  <c r="BB106" i="10"/>
  <c r="BD104" i="10"/>
  <c r="AQ102" i="10"/>
  <c r="AU102" i="10"/>
  <c r="BB102" i="10"/>
  <c r="BD100" i="10"/>
  <c r="AQ98" i="10"/>
  <c r="AU98" i="10"/>
  <c r="BB98" i="10"/>
  <c r="BD112" i="10"/>
  <c r="AQ110" i="10"/>
  <c r="AU110" i="10"/>
  <c r="BB110" i="10"/>
  <c r="BD108" i="10"/>
  <c r="AQ96" i="10"/>
  <c r="AU96" i="10"/>
  <c r="BB96" i="10"/>
  <c r="BH96" i="10"/>
  <c r="BD94" i="10"/>
  <c r="AQ92" i="10"/>
  <c r="AU92" i="10"/>
  <c r="BB92" i="10"/>
  <c r="BD90" i="10"/>
  <c r="AQ115" i="10"/>
  <c r="AU115" i="10"/>
  <c r="BB115" i="10"/>
  <c r="BD113" i="10"/>
  <c r="BB111" i="10"/>
  <c r="AQ111" i="10"/>
  <c r="AU111" i="10"/>
  <c r="BD109" i="10"/>
  <c r="AQ107" i="10"/>
  <c r="AU107" i="10"/>
  <c r="BB107" i="10"/>
  <c r="BD105" i="10"/>
  <c r="AQ103" i="10"/>
  <c r="AU103" i="10"/>
  <c r="BB103" i="10"/>
  <c r="BD101" i="10"/>
  <c r="AQ99" i="10"/>
  <c r="AU99" i="10"/>
  <c r="BB99" i="10"/>
  <c r="BB97" i="10"/>
  <c r="BH97" i="10"/>
  <c r="AQ95" i="10"/>
  <c r="AU95" i="10"/>
  <c r="BB95" i="10"/>
  <c r="BD93" i="10"/>
  <c r="AQ91" i="10"/>
  <c r="AU91" i="10"/>
  <c r="BB91" i="10"/>
  <c r="BD200" i="10"/>
  <c r="BB198" i="10"/>
  <c r="AU198" i="10"/>
  <c r="AQ198" i="10"/>
  <c r="BD180" i="10"/>
  <c r="BB178" i="10"/>
  <c r="AU178" i="10"/>
  <c r="AQ178" i="10"/>
  <c r="BD176" i="10"/>
  <c r="BB174" i="10"/>
  <c r="AU174" i="10"/>
  <c r="AQ174" i="10"/>
  <c r="BD196" i="10"/>
  <c r="BB194" i="10"/>
  <c r="AQ194" i="10"/>
  <c r="AU194" i="10"/>
  <c r="BB190" i="10"/>
  <c r="AQ190" i="10"/>
  <c r="AU190" i="10"/>
  <c r="BD188" i="10"/>
  <c r="BB186" i="10"/>
  <c r="AQ186" i="10"/>
  <c r="AU186" i="10"/>
  <c r="BD184" i="10"/>
  <c r="BB182" i="10"/>
  <c r="AQ182" i="10"/>
  <c r="AU182" i="10"/>
  <c r="BD199" i="10"/>
  <c r="AU197" i="10"/>
  <c r="AQ197" i="10"/>
  <c r="BB197" i="10"/>
  <c r="BH197" i="10"/>
  <c r="BD195" i="10"/>
  <c r="AQ193" i="10"/>
  <c r="AU193" i="10"/>
  <c r="BB193" i="10"/>
  <c r="BD191" i="10"/>
  <c r="BB189" i="10"/>
  <c r="AQ189" i="10"/>
  <c r="AU189" i="10"/>
  <c r="BD187" i="10"/>
  <c r="BB185" i="10"/>
  <c r="AQ185" i="10"/>
  <c r="AU185" i="10"/>
  <c r="BD183" i="10"/>
  <c r="BB181" i="10"/>
  <c r="BH181" i="10"/>
  <c r="BD179" i="10"/>
  <c r="BB177" i="10"/>
  <c r="AQ177" i="10"/>
  <c r="AU177" i="10"/>
  <c r="BD175" i="10"/>
  <c r="AU200" i="10"/>
  <c r="AQ200" i="10"/>
  <c r="BB200" i="10"/>
  <c r="BD198" i="10"/>
  <c r="AU180" i="10"/>
  <c r="AQ180" i="10"/>
  <c r="BB180" i="10"/>
  <c r="BH180" i="10"/>
  <c r="BD178" i="10"/>
  <c r="AU176" i="10"/>
  <c r="AQ176" i="10"/>
  <c r="BB176" i="10"/>
  <c r="BD174" i="10"/>
  <c r="AQ196" i="10"/>
  <c r="AU196" i="10"/>
  <c r="BB196" i="10"/>
  <c r="BD194" i="10"/>
  <c r="BB192" i="10"/>
  <c r="AQ192" i="10"/>
  <c r="AU192" i="10"/>
  <c r="BD192" i="10"/>
  <c r="BD190" i="10"/>
  <c r="AQ188" i="10"/>
  <c r="AU188" i="10"/>
  <c r="BB188" i="10"/>
  <c r="BD186" i="10"/>
  <c r="AQ184" i="10"/>
  <c r="AU184" i="10"/>
  <c r="BB184" i="10"/>
  <c r="BD182" i="10"/>
  <c r="BB199" i="10"/>
  <c r="AQ199" i="10"/>
  <c r="AU199" i="10"/>
  <c r="BD197" i="10"/>
  <c r="BB195" i="10"/>
  <c r="AQ195" i="10"/>
  <c r="AU195" i="10"/>
  <c r="BD193" i="10"/>
  <c r="AU191" i="10"/>
  <c r="AQ191" i="10"/>
  <c r="BB191" i="10"/>
  <c r="BD189" i="10"/>
  <c r="AU187" i="10"/>
  <c r="AQ187" i="10"/>
  <c r="BB187" i="10"/>
  <c r="BD185" i="10"/>
  <c r="AU183" i="10"/>
  <c r="AQ183" i="10"/>
  <c r="BB183" i="10"/>
  <c r="AU181" i="10"/>
  <c r="AQ181" i="10"/>
  <c r="BD181" i="10"/>
  <c r="AU179" i="10"/>
  <c r="AQ179" i="10"/>
  <c r="BB179" i="10"/>
  <c r="BD177" i="10"/>
  <c r="AU175" i="10"/>
  <c r="AQ175" i="10"/>
  <c r="BB175" i="10"/>
  <c r="BD87" i="10"/>
  <c r="AU85" i="10"/>
  <c r="AQ85" i="10"/>
  <c r="BB85" i="10"/>
  <c r="BH85" i="10"/>
  <c r="BD81" i="10"/>
  <c r="BB77" i="10"/>
  <c r="AQ77" i="10"/>
  <c r="AU77" i="10"/>
  <c r="BD73" i="10"/>
  <c r="BB69" i="10"/>
  <c r="BH69" i="10"/>
  <c r="BD67" i="10"/>
  <c r="AQ63" i="10"/>
  <c r="AU63" i="10"/>
  <c r="BB63" i="10"/>
  <c r="BD88" i="10"/>
  <c r="AU82" i="10"/>
  <c r="AQ82" i="10"/>
  <c r="BB82" i="10"/>
  <c r="BD76" i="10"/>
  <c r="AQ72" i="10"/>
  <c r="AU72" i="10"/>
  <c r="BB72" i="10"/>
  <c r="BD70" i="10"/>
  <c r="BB66" i="10"/>
  <c r="AU66" i="10"/>
  <c r="AQ66" i="10"/>
  <c r="BD83" i="10"/>
  <c r="AQ79" i="10"/>
  <c r="AU79" i="10"/>
  <c r="BB79" i="10"/>
  <c r="BH79" i="10"/>
  <c r="BD75" i="10"/>
  <c r="AU71" i="10"/>
  <c r="AQ71" i="10"/>
  <c r="BB71" i="10"/>
  <c r="BD65" i="10"/>
  <c r="AU86" i="10"/>
  <c r="AQ86" i="10"/>
  <c r="BB86" i="10"/>
  <c r="BD84" i="10"/>
  <c r="BB80" i="10"/>
  <c r="AU80" i="10"/>
  <c r="AQ80" i="10"/>
  <c r="BD78" i="10"/>
  <c r="BB74" i="10"/>
  <c r="AQ74" i="10"/>
  <c r="AU74" i="10"/>
  <c r="BD68" i="10"/>
  <c r="AU64" i="10"/>
  <c r="AQ64" i="10"/>
  <c r="BB64" i="10"/>
  <c r="BD62" i="10"/>
  <c r="AU87" i="10"/>
  <c r="AQ87" i="10"/>
  <c r="BB87" i="10"/>
  <c r="BD85" i="10"/>
  <c r="AQ81" i="10"/>
  <c r="AU81" i="10"/>
  <c r="BB81" i="10"/>
  <c r="BD77" i="10"/>
  <c r="BB73" i="10"/>
  <c r="AQ73" i="10"/>
  <c r="AU73" i="10"/>
  <c r="AU69" i="10"/>
  <c r="AQ69" i="10"/>
  <c r="BD69" i="10"/>
  <c r="AQ67" i="10"/>
  <c r="AU67" i="10"/>
  <c r="BB67" i="10"/>
  <c r="BD63" i="10"/>
  <c r="BB88" i="10"/>
  <c r="AU88" i="10"/>
  <c r="AQ88" i="10"/>
  <c r="BD82" i="10"/>
  <c r="AQ76" i="10"/>
  <c r="AU76" i="10"/>
  <c r="BB76" i="10"/>
  <c r="BD72" i="10"/>
  <c r="BB70" i="10"/>
  <c r="AQ70" i="10"/>
  <c r="AU70" i="10"/>
  <c r="BD66" i="10"/>
  <c r="BB83" i="10"/>
  <c r="AU83" i="10"/>
  <c r="AQ83" i="10"/>
  <c r="BD79" i="10"/>
  <c r="AU75" i="10"/>
  <c r="AQ75" i="10"/>
  <c r="BB75" i="10"/>
  <c r="BD71" i="10"/>
  <c r="BB65" i="10"/>
  <c r="AU65" i="10"/>
  <c r="AQ65" i="10"/>
  <c r="BD86" i="10"/>
  <c r="BB84" i="10"/>
  <c r="AU84" i="10"/>
  <c r="AQ84" i="10"/>
  <c r="BD80" i="10"/>
  <c r="BB78" i="10"/>
  <c r="AQ78" i="10"/>
  <c r="AU78" i="10"/>
  <c r="BD74" i="10"/>
  <c r="AQ68" i="10"/>
  <c r="AU68" i="10"/>
  <c r="BB68" i="10"/>
  <c r="BH68" i="10"/>
  <c r="BD64" i="10"/>
  <c r="BB62" i="10"/>
  <c r="AU62" i="10"/>
  <c r="AQ62" i="10"/>
  <c r="BQ170" i="10"/>
  <c r="BQ155" i="10"/>
  <c r="BQ156" i="10"/>
  <c r="BQ100" i="10"/>
  <c r="BQ112" i="10"/>
  <c r="BQ95" i="10"/>
  <c r="BQ99" i="10"/>
  <c r="BQ110" i="10"/>
  <c r="BQ182" i="10"/>
  <c r="BQ175" i="10"/>
  <c r="BQ200" i="10"/>
  <c r="BO34" i="57"/>
  <c r="BB57" i="10"/>
  <c r="BH57" i="10"/>
  <c r="AQ57" i="10"/>
  <c r="AU57" i="10"/>
  <c r="BD58" i="10"/>
  <c r="BB53" i="10"/>
  <c r="AQ53" i="10"/>
  <c r="AU53" i="10"/>
  <c r="BD51" i="10"/>
  <c r="BD47" i="10"/>
  <c r="BD43" i="10"/>
  <c r="AQ52" i="10"/>
  <c r="AU52" i="10"/>
  <c r="BB52" i="10"/>
  <c r="BH52" i="10"/>
  <c r="BD48" i="10"/>
  <c r="AU44" i="10"/>
  <c r="AQ44" i="10"/>
  <c r="BB44" i="10"/>
  <c r="BD42" i="10"/>
  <c r="AU59" i="10"/>
  <c r="AQ59" i="10"/>
  <c r="BB59" i="10"/>
  <c r="AQ60" i="10"/>
  <c r="AU60" i="10"/>
  <c r="BD55" i="10"/>
  <c r="BB49" i="10"/>
  <c r="AQ49" i="10"/>
  <c r="AU49" i="10"/>
  <c r="AQ45" i="10"/>
  <c r="AU45" i="10"/>
  <c r="BD37" i="10"/>
  <c r="BB35" i="10"/>
  <c r="AU35" i="10"/>
  <c r="AQ35" i="10"/>
  <c r="BD56" i="10"/>
  <c r="BB54" i="10"/>
  <c r="BD54" i="10"/>
  <c r="BB50" i="10"/>
  <c r="BD46" i="10"/>
  <c r="BD40" i="10"/>
  <c r="BB36" i="10"/>
  <c r="AQ36" i="10"/>
  <c r="AU36" i="10"/>
  <c r="BD34" i="10"/>
  <c r="BD57" i="10"/>
  <c r="BB58" i="10"/>
  <c r="AQ58" i="10"/>
  <c r="AU58" i="10"/>
  <c r="BD53" i="10"/>
  <c r="AU51" i="10"/>
  <c r="AQ51" i="10"/>
  <c r="BB51" i="10"/>
  <c r="BH51" i="10"/>
  <c r="BB47" i="10"/>
  <c r="AU47" i="10"/>
  <c r="AQ47" i="10"/>
  <c r="BB43" i="10"/>
  <c r="AU43" i="10"/>
  <c r="AQ43" i="10"/>
  <c r="BD52" i="10"/>
  <c r="AU48" i="10"/>
  <c r="AQ48" i="10"/>
  <c r="BB48" i="10"/>
  <c r="BD44" i="10"/>
  <c r="BB42" i="10"/>
  <c r="AU42" i="10"/>
  <c r="AQ42" i="10"/>
  <c r="BD59" i="10"/>
  <c r="BD60" i="10"/>
  <c r="BB60" i="10"/>
  <c r="AQ55" i="10"/>
  <c r="AU55" i="10"/>
  <c r="BB55" i="10"/>
  <c r="BD49" i="10"/>
  <c r="BB45" i="10"/>
  <c r="BD45" i="10"/>
  <c r="AQ37" i="10"/>
  <c r="AU37" i="10"/>
  <c r="BB37" i="10"/>
  <c r="BD35" i="10"/>
  <c r="AQ56" i="10"/>
  <c r="AU56" i="10"/>
  <c r="BB56" i="10"/>
  <c r="AQ54" i="10"/>
  <c r="AU54" i="10"/>
  <c r="AU50" i="10"/>
  <c r="AQ50" i="10"/>
  <c r="BD50" i="10"/>
  <c r="BB46" i="10"/>
  <c r="AU46" i="10"/>
  <c r="AQ46" i="10"/>
  <c r="BB40" i="10"/>
  <c r="AU40" i="10"/>
  <c r="AQ40" i="10"/>
  <c r="BD36" i="10"/>
  <c r="AQ34" i="10"/>
  <c r="AU34" i="10"/>
  <c r="BB34" i="10"/>
  <c r="BQ165" i="10"/>
  <c r="BP169" i="10"/>
  <c r="BE34" i="53"/>
  <c r="BF145" i="10"/>
  <c r="AR34" i="53"/>
  <c r="AS145" i="10"/>
  <c r="BF34" i="53"/>
  <c r="BG145" i="10"/>
  <c r="BP153" i="10"/>
  <c r="BP163" i="10"/>
  <c r="BQ148" i="10"/>
  <c r="AQ34" i="53"/>
  <c r="AR145" i="10"/>
  <c r="BB34" i="53"/>
  <c r="BC145" i="10"/>
  <c r="BP141" i="10"/>
  <c r="BP138" i="10"/>
  <c r="AR34" i="54"/>
  <c r="AS117" i="10"/>
  <c r="BB34" i="54"/>
  <c r="BC117" i="10"/>
  <c r="AQ34" i="54"/>
  <c r="AR117" i="10"/>
  <c r="BP127" i="10"/>
  <c r="BP139" i="10"/>
  <c r="BF34" i="54"/>
  <c r="BG117" i="10"/>
  <c r="BE34" i="54"/>
  <c r="BF117" i="10"/>
  <c r="BP128" i="10"/>
  <c r="BE34" i="55"/>
  <c r="BF89" i="10"/>
  <c r="AR34" i="55"/>
  <c r="AS89" i="10"/>
  <c r="BF34" i="55"/>
  <c r="BG89" i="10"/>
  <c r="AQ34" i="55"/>
  <c r="AR89" i="10"/>
  <c r="BB34" i="55"/>
  <c r="BC89" i="10"/>
  <c r="BP113" i="10"/>
  <c r="BP97" i="10"/>
  <c r="BP107" i="10"/>
  <c r="BP96" i="10"/>
  <c r="BP180" i="10"/>
  <c r="BP192" i="10"/>
  <c r="BF34" i="52"/>
  <c r="BG173" i="10"/>
  <c r="BP197" i="10"/>
  <c r="BB34" i="52"/>
  <c r="BC173" i="10"/>
  <c r="AQ34" i="52"/>
  <c r="AR173" i="10"/>
  <c r="BP181" i="10"/>
  <c r="AR34" i="52"/>
  <c r="AS173" i="10"/>
  <c r="BE34" i="52"/>
  <c r="BF173" i="10"/>
  <c r="BB34" i="56"/>
  <c r="BC61" i="10"/>
  <c r="AQ34" i="56"/>
  <c r="AR61" i="10"/>
  <c r="BP85" i="10"/>
  <c r="BP69" i="10"/>
  <c r="BP68" i="10"/>
  <c r="BP79" i="10"/>
  <c r="AR34" i="56"/>
  <c r="AS61" i="10"/>
  <c r="BF34" i="56"/>
  <c r="BG61" i="10"/>
  <c r="BE34" i="56"/>
  <c r="BF61" i="10"/>
  <c r="BB34" i="57"/>
  <c r="BC33" i="10"/>
  <c r="AR34" i="57"/>
  <c r="AS33" i="10"/>
  <c r="BF34" i="57"/>
  <c r="BG33" i="10"/>
  <c r="BE34" i="57"/>
  <c r="BF33" i="10"/>
  <c r="BP57" i="10"/>
  <c r="BP41" i="10"/>
  <c r="BH39" i="10"/>
  <c r="BP40" i="10"/>
  <c r="BH38" i="10"/>
  <c r="AQ34" i="57"/>
  <c r="AR33" i="10"/>
  <c r="BP51" i="10"/>
  <c r="BP52" i="10"/>
  <c r="BQ158" i="10"/>
  <c r="BQ159" i="10"/>
  <c r="BQ154" i="10"/>
  <c r="BQ130" i="10"/>
  <c r="BQ122" i="10"/>
  <c r="BQ131" i="10"/>
  <c r="BQ119" i="10"/>
  <c r="BQ104" i="10"/>
  <c r="BQ92" i="10"/>
  <c r="BQ63" i="10"/>
  <c r="BQ56" i="10"/>
  <c r="BQ59" i="10"/>
  <c r="BQ60" i="10"/>
  <c r="BQ167" i="10"/>
  <c r="BQ161" i="10"/>
  <c r="BQ151" i="10"/>
  <c r="BQ166" i="10"/>
  <c r="BQ149" i="10"/>
  <c r="BQ150" i="10"/>
  <c r="BQ172" i="10"/>
  <c r="BQ168" i="10"/>
  <c r="BQ157" i="10"/>
  <c r="BQ160" i="10"/>
  <c r="BA34" i="53"/>
  <c r="BH145" i="10"/>
  <c r="BQ171" i="10"/>
  <c r="BQ164" i="10"/>
  <c r="BQ146" i="10"/>
  <c r="BQ162" i="10"/>
  <c r="BO34" i="53"/>
  <c r="BC34" i="53"/>
  <c r="AP34" i="53"/>
  <c r="AU145" i="10"/>
  <c r="BQ123" i="10"/>
  <c r="AP34" i="54"/>
  <c r="AU117" i="10"/>
  <c r="BA34" i="54"/>
  <c r="BH117" i="10"/>
  <c r="BQ135" i="10"/>
  <c r="BQ125" i="10"/>
  <c r="BQ121" i="10"/>
  <c r="BQ132" i="10"/>
  <c r="BQ126" i="10"/>
  <c r="BQ118" i="10"/>
  <c r="BQ134" i="10"/>
  <c r="BO34" i="54"/>
  <c r="BC34" i="54"/>
  <c r="BQ140" i="10"/>
  <c r="BQ111" i="10"/>
  <c r="BQ105" i="10"/>
  <c r="BQ114" i="10"/>
  <c r="BA34" i="55"/>
  <c r="BH89" i="10"/>
  <c r="BO34" i="55"/>
  <c r="BQ94" i="10"/>
  <c r="BQ90" i="10"/>
  <c r="BQ98" i="10"/>
  <c r="BQ91" i="10"/>
  <c r="BQ109" i="10"/>
  <c r="BQ103" i="10"/>
  <c r="BQ106" i="10"/>
  <c r="BQ116" i="10"/>
  <c r="BQ108" i="10"/>
  <c r="BQ102" i="10"/>
  <c r="BC34" i="55"/>
  <c r="AP34" i="55"/>
  <c r="AU89" i="10"/>
  <c r="BQ196" i="10"/>
  <c r="BQ191" i="10"/>
  <c r="BQ183" i="10"/>
  <c r="BQ185" i="10"/>
  <c r="BQ177" i="10"/>
  <c r="BQ198" i="10"/>
  <c r="BA34" i="52"/>
  <c r="BH173" i="10"/>
  <c r="BQ190" i="10"/>
  <c r="BQ176" i="10"/>
  <c r="BQ194" i="10"/>
  <c r="BQ189" i="10"/>
  <c r="BQ186" i="10"/>
  <c r="BQ179" i="10"/>
  <c r="BQ199" i="10"/>
  <c r="BQ193" i="10"/>
  <c r="BQ188" i="10"/>
  <c r="BQ174" i="10"/>
  <c r="BQ187" i="10"/>
  <c r="AP34" i="52"/>
  <c r="AU173" i="10"/>
  <c r="BC34" i="52"/>
  <c r="BQ184" i="10"/>
  <c r="BO34" i="52"/>
  <c r="BQ178" i="10"/>
  <c r="BA34" i="56"/>
  <c r="BH61" i="10"/>
  <c r="BQ66" i="10"/>
  <c r="BQ86" i="10"/>
  <c r="BQ77" i="10"/>
  <c r="BQ78" i="10"/>
  <c r="BQ70" i="10"/>
  <c r="BQ67" i="10"/>
  <c r="BQ87" i="10"/>
  <c r="BQ83" i="10"/>
  <c r="BQ80" i="10"/>
  <c r="BQ71" i="10"/>
  <c r="BQ76" i="10"/>
  <c r="BQ65" i="10"/>
  <c r="BQ62" i="10"/>
  <c r="BQ81" i="10"/>
  <c r="BQ82" i="10"/>
  <c r="BQ73" i="10"/>
  <c r="BQ74" i="10"/>
  <c r="BQ64" i="10"/>
  <c r="BQ88" i="10"/>
  <c r="BQ84" i="10"/>
  <c r="BQ75" i="10"/>
  <c r="AP34" i="56"/>
  <c r="AU61" i="10"/>
  <c r="BC34" i="56"/>
  <c r="BQ72" i="10"/>
  <c r="BO34" i="56"/>
  <c r="BA34" i="57"/>
  <c r="BH33" i="10"/>
  <c r="BQ45" i="10"/>
  <c r="BQ50" i="10"/>
  <c r="BQ35" i="10"/>
  <c r="BQ49" i="10"/>
  <c r="AP34" i="57"/>
  <c r="AU33" i="10"/>
  <c r="BC34" i="57"/>
  <c r="BQ46" i="10"/>
  <c r="BQ55" i="10"/>
  <c r="BQ43" i="10"/>
  <c r="BQ44" i="10"/>
  <c r="BQ34" i="10"/>
  <c r="BQ42" i="10"/>
  <c r="BQ37" i="10"/>
  <c r="BQ36" i="10"/>
  <c r="BQ58" i="10"/>
  <c r="BQ54" i="10"/>
  <c r="BQ47" i="10"/>
  <c r="BQ48" i="10"/>
  <c r="I39" i="60"/>
  <c r="H39" i="60"/>
  <c r="G39" i="60"/>
  <c r="F39" i="60"/>
  <c r="E39" i="60"/>
  <c r="D39" i="60"/>
  <c r="C39" i="60"/>
  <c r="J40" i="60" s="1"/>
  <c r="J38" i="60"/>
  <c r="A38" i="60"/>
  <c r="J37" i="60"/>
  <c r="A37" i="60"/>
  <c r="J36" i="60"/>
  <c r="A36" i="60"/>
  <c r="J35" i="60"/>
  <c r="A35" i="60"/>
  <c r="J34" i="60"/>
  <c r="A34" i="60"/>
  <c r="J33" i="60"/>
  <c r="A33" i="60"/>
  <c r="J32" i="60"/>
  <c r="A32" i="60"/>
  <c r="J31" i="60"/>
  <c r="A31" i="60"/>
  <c r="J30" i="60"/>
  <c r="A30" i="60"/>
  <c r="J29" i="60"/>
  <c r="A29" i="60"/>
  <c r="J28" i="60"/>
  <c r="A28" i="60"/>
  <c r="J27" i="60"/>
  <c r="A27" i="60"/>
  <c r="J26" i="60"/>
  <c r="A26" i="60"/>
  <c r="J25" i="60"/>
  <c r="A25" i="60"/>
  <c r="J24" i="60"/>
  <c r="A24" i="60"/>
  <c r="J23" i="60"/>
  <c r="A23" i="60"/>
  <c r="J22" i="60"/>
  <c r="A22" i="60"/>
  <c r="J21" i="60"/>
  <c r="A21" i="60"/>
  <c r="J20" i="60"/>
  <c r="A20" i="60"/>
  <c r="BQ101" i="10" l="1"/>
  <c r="BH147" i="10"/>
  <c r="BH151" i="10"/>
  <c r="BH155" i="10"/>
  <c r="BH159" i="10"/>
  <c r="BH165" i="10"/>
  <c r="BH167" i="10"/>
  <c r="BH156" i="10"/>
  <c r="BH170" i="10"/>
  <c r="BH149" i="10"/>
  <c r="BH157" i="10"/>
  <c r="BH161" i="10"/>
  <c r="BH171" i="10"/>
  <c r="BH146" i="10"/>
  <c r="BH150" i="10"/>
  <c r="BH154" i="10"/>
  <c r="BH158" i="10"/>
  <c r="BH160" i="10"/>
  <c r="BH162" i="10"/>
  <c r="BH172" i="10"/>
  <c r="BH164" i="10"/>
  <c r="BH166" i="10"/>
  <c r="BH168" i="10"/>
  <c r="BH148" i="10"/>
  <c r="BH132" i="10"/>
  <c r="BH129" i="10"/>
  <c r="BH123" i="10"/>
  <c r="BH133" i="10"/>
  <c r="BH120" i="10"/>
  <c r="BH137" i="10"/>
  <c r="BH124" i="10"/>
  <c r="BH128" i="10"/>
  <c r="BH140" i="10"/>
  <c r="BH121" i="10"/>
  <c r="BH125" i="10"/>
  <c r="BH131" i="10"/>
  <c r="BH135" i="10"/>
  <c r="BH118" i="10"/>
  <c r="BH122" i="10"/>
  <c r="BH130" i="10"/>
  <c r="BH136" i="10"/>
  <c r="BH126" i="10"/>
  <c r="BH134" i="10"/>
  <c r="BH119" i="10"/>
  <c r="CN91" i="10"/>
  <c r="BH91" i="10"/>
  <c r="CN95" i="10"/>
  <c r="BH95" i="10"/>
  <c r="CN99" i="10"/>
  <c r="BH99" i="10"/>
  <c r="CN103" i="10"/>
  <c r="BH103" i="10"/>
  <c r="BH107" i="10"/>
  <c r="CN111" i="10"/>
  <c r="BH111" i="10"/>
  <c r="BH115" i="10"/>
  <c r="BH92" i="10"/>
  <c r="BH110" i="10"/>
  <c r="CN98" i="10"/>
  <c r="BH98" i="10"/>
  <c r="CN102" i="10"/>
  <c r="BH102" i="10"/>
  <c r="BH106" i="10"/>
  <c r="BH116" i="10"/>
  <c r="BH93" i="10"/>
  <c r="BH101" i="10"/>
  <c r="BH105" i="10"/>
  <c r="BH109" i="10"/>
  <c r="BH90" i="10"/>
  <c r="BH94" i="10"/>
  <c r="BH108" i="10"/>
  <c r="BH112" i="10"/>
  <c r="BH100" i="10"/>
  <c r="BH104" i="10"/>
  <c r="BH114" i="10"/>
  <c r="CO91" i="10"/>
  <c r="CO99" i="10"/>
  <c r="CO102" i="10"/>
  <c r="CO103" i="10"/>
  <c r="CO98" i="10"/>
  <c r="CO95" i="10"/>
  <c r="BH175" i="10"/>
  <c r="BH179" i="10"/>
  <c r="BH183" i="10"/>
  <c r="BH187" i="10"/>
  <c r="BH191" i="10"/>
  <c r="BH195" i="10"/>
  <c r="BH199" i="10"/>
  <c r="BH184" i="10"/>
  <c r="BH188" i="10"/>
  <c r="BH192" i="10"/>
  <c r="BH196" i="10"/>
  <c r="BH176" i="10"/>
  <c r="BH200" i="10"/>
  <c r="BH177" i="10"/>
  <c r="BH185" i="10"/>
  <c r="BH189" i="10"/>
  <c r="BH193" i="10"/>
  <c r="BH182" i="10"/>
  <c r="BH186" i="10"/>
  <c r="BH190" i="10"/>
  <c r="BH174" i="10"/>
  <c r="BH178" i="10"/>
  <c r="BH198" i="10"/>
  <c r="BH194" i="10"/>
  <c r="BH62" i="10"/>
  <c r="BH78" i="10"/>
  <c r="BH84" i="10"/>
  <c r="BH65" i="10"/>
  <c r="BH75" i="10"/>
  <c r="BH83" i="10"/>
  <c r="BH70" i="10"/>
  <c r="BH76" i="10"/>
  <c r="BH88" i="10"/>
  <c r="BH67" i="10"/>
  <c r="BH73" i="10"/>
  <c r="BH81" i="10"/>
  <c r="BH87" i="10"/>
  <c r="BH64" i="10"/>
  <c r="BH74" i="10"/>
  <c r="BH80" i="10"/>
  <c r="BH86" i="10"/>
  <c r="BH71" i="10"/>
  <c r="BH66" i="10"/>
  <c r="BH72" i="10"/>
  <c r="BH82" i="10"/>
  <c r="BH63" i="10"/>
  <c r="BH77" i="10"/>
  <c r="BH34" i="10"/>
  <c r="CN34" i="10"/>
  <c r="BH40" i="10"/>
  <c r="BH46" i="10"/>
  <c r="BH56" i="10"/>
  <c r="BH37" i="10"/>
  <c r="BH45" i="10"/>
  <c r="BH55" i="10"/>
  <c r="BH60" i="10"/>
  <c r="BH42" i="10"/>
  <c r="BH48" i="10"/>
  <c r="BH43" i="10"/>
  <c r="BH47" i="10"/>
  <c r="BH58" i="10"/>
  <c r="BH36" i="10"/>
  <c r="BH50" i="10"/>
  <c r="BH54" i="10"/>
  <c r="BH35" i="10"/>
  <c r="BH49" i="10"/>
  <c r="BH59" i="10"/>
  <c r="BH44" i="10"/>
  <c r="CO34" i="10"/>
  <c r="BH53" i="10"/>
  <c r="BQ195" i="10"/>
  <c r="BQ40" i="10"/>
  <c r="BQ52" i="10"/>
  <c r="BQ53" i="10"/>
  <c r="AT34" i="53"/>
  <c r="BG35" i="53"/>
  <c r="AR35" i="53"/>
  <c r="AQ35" i="53"/>
  <c r="AT35" i="53"/>
  <c r="BQ147" i="10"/>
  <c r="BG34" i="53"/>
  <c r="BQ128" i="10"/>
  <c r="BQ120" i="10"/>
  <c r="BQ124" i="10"/>
  <c r="BG34" i="54"/>
  <c r="AT34" i="54"/>
  <c r="BQ129" i="10"/>
  <c r="BQ133" i="10"/>
  <c r="BQ137" i="10"/>
  <c r="BQ136" i="10"/>
  <c r="BG35" i="54"/>
  <c r="AR35" i="54"/>
  <c r="AQ35" i="54"/>
  <c r="AT35" i="54"/>
  <c r="AR35" i="55"/>
  <c r="AQ35" i="55"/>
  <c r="AT35" i="55"/>
  <c r="BQ107" i="10"/>
  <c r="BQ93" i="10"/>
  <c r="BG35" i="55"/>
  <c r="AT34" i="55"/>
  <c r="BG34" i="55"/>
  <c r="AR35" i="52"/>
  <c r="AQ35" i="52"/>
  <c r="AT35" i="52"/>
  <c r="BG35" i="52"/>
  <c r="AT34" i="52"/>
  <c r="BG34" i="52"/>
  <c r="AR35" i="56"/>
  <c r="AQ35" i="56"/>
  <c r="AT35" i="56"/>
  <c r="BG34" i="56"/>
  <c r="BQ79" i="10"/>
  <c r="AT34" i="56"/>
  <c r="BG35" i="56"/>
  <c r="AR35" i="57"/>
  <c r="AQ35" i="57"/>
  <c r="AT35" i="57"/>
  <c r="BG34" i="57"/>
  <c r="AT34" i="57"/>
  <c r="BG35" i="57"/>
  <c r="J39" i="60"/>
  <c r="I39" i="58"/>
  <c r="H39" i="58"/>
  <c r="G39" i="58"/>
  <c r="F39" i="58"/>
  <c r="D39" i="58"/>
  <c r="C39" i="58"/>
  <c r="J38" i="58"/>
  <c r="A38" i="58"/>
  <c r="J37" i="58"/>
  <c r="A37" i="58"/>
  <c r="J36" i="58"/>
  <c r="A36" i="58"/>
  <c r="J35" i="58"/>
  <c r="A35" i="58"/>
  <c r="J34" i="58"/>
  <c r="A34" i="58"/>
  <c r="J33" i="58"/>
  <c r="A33" i="58"/>
  <c r="J32" i="58"/>
  <c r="A32" i="58"/>
  <c r="J31" i="58"/>
  <c r="A31" i="58"/>
  <c r="J30" i="58"/>
  <c r="A30" i="58"/>
  <c r="J29" i="58"/>
  <c r="A29" i="58"/>
  <c r="J28" i="58"/>
  <c r="A28" i="58"/>
  <c r="J27" i="58"/>
  <c r="A27" i="58"/>
  <c r="J26" i="58"/>
  <c r="A26" i="58"/>
  <c r="J25" i="58"/>
  <c r="A25" i="58"/>
  <c r="J24" i="58"/>
  <c r="A24" i="58"/>
  <c r="J23" i="58"/>
  <c r="A23" i="58"/>
  <c r="J22" i="58"/>
  <c r="A22" i="58"/>
  <c r="J21" i="58"/>
  <c r="A21" i="58"/>
  <c r="J20" i="58"/>
  <c r="A20" i="58"/>
  <c r="CO111" i="10" l="1"/>
  <c r="BQ115" i="10"/>
  <c r="BQ169" i="10"/>
  <c r="CO148" i="10"/>
  <c r="CN148" i="10"/>
  <c r="CN168" i="10"/>
  <c r="CO168" i="10"/>
  <c r="CN166" i="10"/>
  <c r="CO166" i="10"/>
  <c r="CO164" i="10"/>
  <c r="CN164" i="10"/>
  <c r="CN172" i="10"/>
  <c r="CO172" i="10"/>
  <c r="CN162" i="10"/>
  <c r="CO162" i="10"/>
  <c r="CN160" i="10"/>
  <c r="CO160" i="10"/>
  <c r="CN158" i="10"/>
  <c r="CO158" i="10"/>
  <c r="CN154" i="10"/>
  <c r="CO154" i="10"/>
  <c r="CN150" i="10"/>
  <c r="CO150" i="10"/>
  <c r="CN146" i="10"/>
  <c r="CO146" i="10"/>
  <c r="CN171" i="10"/>
  <c r="CO171" i="10"/>
  <c r="CO161" i="10"/>
  <c r="CN161" i="10"/>
  <c r="CN157" i="10"/>
  <c r="CO157" i="10"/>
  <c r="CN149" i="10"/>
  <c r="CO149" i="10"/>
  <c r="CN170" i="10"/>
  <c r="CO170" i="10"/>
  <c r="CN156" i="10"/>
  <c r="CO156" i="10"/>
  <c r="CN167" i="10"/>
  <c r="CO167" i="10"/>
  <c r="CN165" i="10"/>
  <c r="CO165" i="10"/>
  <c r="CN159" i="10"/>
  <c r="CO159" i="10"/>
  <c r="CN155" i="10"/>
  <c r="CO155" i="10"/>
  <c r="CN151" i="10"/>
  <c r="CO151" i="10"/>
  <c r="BQ163" i="10"/>
  <c r="BQ153" i="10"/>
  <c r="BQ139" i="10"/>
  <c r="BQ138" i="10"/>
  <c r="BQ127" i="10"/>
  <c r="CN119" i="10"/>
  <c r="CO119" i="10"/>
  <c r="CN135" i="10"/>
  <c r="CO135" i="10"/>
  <c r="CN140" i="10"/>
  <c r="CO140" i="10"/>
  <c r="BQ141" i="10"/>
  <c r="CO134" i="10"/>
  <c r="CN134" i="10"/>
  <c r="CO126" i="10"/>
  <c r="CN126" i="10"/>
  <c r="CO130" i="10"/>
  <c r="CN130" i="10"/>
  <c r="CO122" i="10"/>
  <c r="CN122" i="10"/>
  <c r="CO118" i="10"/>
  <c r="CN118" i="10"/>
  <c r="CN131" i="10"/>
  <c r="CO131" i="10"/>
  <c r="CO125" i="10"/>
  <c r="CN125" i="10"/>
  <c r="CO121" i="10"/>
  <c r="CN121" i="10"/>
  <c r="CO123" i="10"/>
  <c r="CN123" i="10"/>
  <c r="CO132" i="10"/>
  <c r="CN132" i="10"/>
  <c r="BQ97" i="10"/>
  <c r="CN114" i="10"/>
  <c r="CO114" i="10"/>
  <c r="CN104" i="10"/>
  <c r="CO104" i="10"/>
  <c r="CN100" i="10"/>
  <c r="CO100" i="10"/>
  <c r="CN94" i="10"/>
  <c r="CO94" i="10"/>
  <c r="CN90" i="10"/>
  <c r="CO90" i="10"/>
  <c r="CN110" i="10"/>
  <c r="CO110" i="10"/>
  <c r="CN92" i="10"/>
  <c r="CO92" i="10"/>
  <c r="BQ113" i="10"/>
  <c r="BQ96" i="10"/>
  <c r="CO112" i="10"/>
  <c r="CN112" i="10"/>
  <c r="CO108" i="10"/>
  <c r="CN108" i="10"/>
  <c r="CO109" i="10"/>
  <c r="CN109" i="10"/>
  <c r="CO105" i="10"/>
  <c r="CN105" i="10"/>
  <c r="CO101" i="10"/>
  <c r="CN101" i="10"/>
  <c r="CO116" i="10"/>
  <c r="CN116" i="10"/>
  <c r="CO106" i="10"/>
  <c r="CN106" i="10"/>
  <c r="BQ192" i="10"/>
  <c r="BQ197" i="10"/>
  <c r="BQ180" i="10"/>
  <c r="CO194" i="10"/>
  <c r="CN194" i="10"/>
  <c r="CN178" i="10"/>
  <c r="CO178" i="10"/>
  <c r="CO174" i="10"/>
  <c r="CN174" i="10"/>
  <c r="CN190" i="10"/>
  <c r="CO190" i="10"/>
  <c r="CO186" i="10"/>
  <c r="CN186" i="10"/>
  <c r="CN182" i="10"/>
  <c r="CO182" i="10"/>
  <c r="CN189" i="10"/>
  <c r="CO189" i="10"/>
  <c r="CN185" i="10"/>
  <c r="CO185" i="10"/>
  <c r="CO200" i="10"/>
  <c r="CN200" i="10"/>
  <c r="CN188" i="10"/>
  <c r="CO188" i="10"/>
  <c r="CO184" i="10"/>
  <c r="CN184" i="10"/>
  <c r="CN175" i="10"/>
  <c r="CO175" i="10"/>
  <c r="BQ181" i="10"/>
  <c r="CO198" i="10"/>
  <c r="CN198" i="10"/>
  <c r="CO193" i="10"/>
  <c r="CN193" i="10"/>
  <c r="CO177" i="10"/>
  <c r="CN177" i="10"/>
  <c r="CO176" i="10"/>
  <c r="CN176" i="10"/>
  <c r="CO196" i="10"/>
  <c r="CN196" i="10"/>
  <c r="CO199" i="10"/>
  <c r="CN199" i="10"/>
  <c r="CO191" i="10"/>
  <c r="CN191" i="10"/>
  <c r="CO187" i="10"/>
  <c r="CN187" i="10"/>
  <c r="CO183" i="10"/>
  <c r="CN183" i="10"/>
  <c r="CO179" i="10"/>
  <c r="CN179" i="10"/>
  <c r="BQ85" i="10"/>
  <c r="BQ69" i="10"/>
  <c r="CN77" i="10"/>
  <c r="CO77" i="10"/>
  <c r="CO63" i="10"/>
  <c r="CN63" i="10"/>
  <c r="CO72" i="10"/>
  <c r="CN72" i="10"/>
  <c r="CN66" i="10"/>
  <c r="CO66" i="10"/>
  <c r="CN80" i="10"/>
  <c r="CO80" i="10"/>
  <c r="CO67" i="10"/>
  <c r="CN67" i="10"/>
  <c r="CN88" i="10"/>
  <c r="CO88" i="10"/>
  <c r="CO76" i="10"/>
  <c r="CN76" i="10"/>
  <c r="CN84" i="10"/>
  <c r="CO84" i="10"/>
  <c r="CN62" i="10"/>
  <c r="CO62" i="10"/>
  <c r="BQ68" i="10"/>
  <c r="CN82" i="10"/>
  <c r="CO82" i="10"/>
  <c r="CN71" i="10"/>
  <c r="CO71" i="10"/>
  <c r="CN86" i="10"/>
  <c r="CO86" i="10"/>
  <c r="CN74" i="10"/>
  <c r="CO74" i="10"/>
  <c r="CN64" i="10"/>
  <c r="CO64" i="10"/>
  <c r="CN87" i="10"/>
  <c r="CO87" i="10"/>
  <c r="CN81" i="10"/>
  <c r="CO81" i="10"/>
  <c r="CN73" i="10"/>
  <c r="CO73" i="10"/>
  <c r="CN70" i="10"/>
  <c r="CO70" i="10"/>
  <c r="CN83" i="10"/>
  <c r="CO83" i="10"/>
  <c r="CN75" i="10"/>
  <c r="CO75" i="10"/>
  <c r="CN65" i="10"/>
  <c r="CO65" i="10"/>
  <c r="CN78" i="10"/>
  <c r="CO78" i="10"/>
  <c r="BQ39" i="10"/>
  <c r="BQ41" i="10"/>
  <c r="BQ51" i="10"/>
  <c r="BQ38" i="10"/>
  <c r="CN52" i="10"/>
  <c r="BQ57" i="10"/>
  <c r="CO53" i="10"/>
  <c r="CN53" i="10"/>
  <c r="CO44" i="10"/>
  <c r="CN44" i="10"/>
  <c r="CO59" i="10"/>
  <c r="CN59" i="10"/>
  <c r="CO49" i="10"/>
  <c r="CN49" i="10"/>
  <c r="CO35" i="10"/>
  <c r="CN35" i="10"/>
  <c r="CN54" i="10"/>
  <c r="CO54" i="10"/>
  <c r="CO50" i="10"/>
  <c r="CN50" i="10"/>
  <c r="CN36" i="10"/>
  <c r="CO36" i="10"/>
  <c r="CO58" i="10"/>
  <c r="CN58" i="10"/>
  <c r="CO47" i="10"/>
  <c r="CN47" i="10"/>
  <c r="CO43" i="10"/>
  <c r="CN43" i="10"/>
  <c r="CO48" i="10"/>
  <c r="CN48" i="10"/>
  <c r="CO42" i="10"/>
  <c r="CN42" i="10"/>
  <c r="CO60" i="10"/>
  <c r="CN60" i="10"/>
  <c r="CO55" i="10"/>
  <c r="CN55" i="10"/>
  <c r="CO45" i="10"/>
  <c r="CN45" i="10"/>
  <c r="CO37" i="10"/>
  <c r="CN37" i="10"/>
  <c r="CN56" i="10"/>
  <c r="CO56" i="10"/>
  <c r="CO46" i="10"/>
  <c r="CN46" i="10"/>
  <c r="CO40" i="10"/>
  <c r="CN40" i="10"/>
  <c r="CO52" i="10"/>
  <c r="J39" i="58"/>
  <c r="E39" i="58"/>
  <c r="J40" i="58"/>
  <c r="AI5" i="10"/>
  <c r="CN115" i="10" l="1"/>
  <c r="CO115" i="10"/>
  <c r="CN153" i="10"/>
  <c r="CO153" i="10"/>
  <c r="CN169" i="10"/>
  <c r="CO169" i="10"/>
  <c r="BQ152" i="10"/>
  <c r="BP34" i="53"/>
  <c r="BQ145" i="10"/>
  <c r="CN163" i="10"/>
  <c r="CO163" i="10"/>
  <c r="CN147" i="10"/>
  <c r="CO147" i="10"/>
  <c r="BQ143" i="10"/>
  <c r="BQ142" i="10"/>
  <c r="CO133" i="10"/>
  <c r="CN133" i="10"/>
  <c r="CO137" i="10"/>
  <c r="CN137" i="10"/>
  <c r="CO128" i="10"/>
  <c r="CN128" i="10"/>
  <c r="CO141" i="10"/>
  <c r="CN141" i="10"/>
  <c r="CO127" i="10"/>
  <c r="CN127" i="10"/>
  <c r="BQ117" i="10"/>
  <c r="BP34" i="54"/>
  <c r="BQ144" i="10"/>
  <c r="CO129" i="10"/>
  <c r="CN129" i="10"/>
  <c r="CO120" i="10"/>
  <c r="CN120" i="10"/>
  <c r="CN124" i="10"/>
  <c r="CO124" i="10"/>
  <c r="CN136" i="10"/>
  <c r="CO136" i="10"/>
  <c r="CO138" i="10"/>
  <c r="CN138" i="10"/>
  <c r="CO139" i="10"/>
  <c r="CN139" i="10"/>
  <c r="BP34" i="55"/>
  <c r="BQ89" i="10"/>
  <c r="CN93" i="10"/>
  <c r="CO93" i="10"/>
  <c r="CN96" i="10"/>
  <c r="CO96" i="10"/>
  <c r="CO113" i="10"/>
  <c r="CN113" i="10"/>
  <c r="CN107" i="10"/>
  <c r="CO107" i="10"/>
  <c r="CO97" i="10"/>
  <c r="CN97" i="10"/>
  <c r="CO181" i="10"/>
  <c r="CN181" i="10"/>
  <c r="CO195" i="10"/>
  <c r="CN195" i="10"/>
  <c r="CN192" i="10"/>
  <c r="CO192" i="10"/>
  <c r="BP34" i="52"/>
  <c r="BQ173" i="10"/>
  <c r="CO180" i="10"/>
  <c r="CN180" i="10"/>
  <c r="CO197" i="10"/>
  <c r="CN197" i="10"/>
  <c r="BP34" i="56"/>
  <c r="BP8" i="1" s="1"/>
  <c r="BQ61" i="10"/>
  <c r="CN68" i="10"/>
  <c r="CO68" i="10"/>
  <c r="CN69" i="10"/>
  <c r="CO69" i="10"/>
  <c r="CN85" i="10"/>
  <c r="CO85" i="10"/>
  <c r="CO79" i="10"/>
  <c r="CN79" i="10"/>
  <c r="CO38" i="10"/>
  <c r="CN38" i="10"/>
  <c r="CO51" i="10"/>
  <c r="CN51" i="10"/>
  <c r="CO41" i="10"/>
  <c r="CN41" i="10"/>
  <c r="CO39" i="10"/>
  <c r="CN39" i="10"/>
  <c r="CO57" i="10"/>
  <c r="CN57" i="10"/>
  <c r="BP34" i="57"/>
  <c r="BP7" i="1" s="1"/>
  <c r="BQ33" i="10"/>
  <c r="B39" i="67"/>
  <c r="B38" i="67"/>
  <c r="B37" i="67"/>
  <c r="B36" i="67"/>
  <c r="B35" i="67"/>
  <c r="B34" i="67"/>
  <c r="B33" i="67"/>
  <c r="B32" i="67"/>
  <c r="B31" i="67"/>
  <c r="B32" i="61"/>
  <c r="B33" i="61"/>
  <c r="B34" i="61"/>
  <c r="B35" i="61"/>
  <c r="B36" i="61"/>
  <c r="B37" i="61"/>
  <c r="B38" i="61"/>
  <c r="B39" i="61"/>
  <c r="B31" i="61"/>
  <c r="B16" i="67"/>
  <c r="B15" i="67"/>
  <c r="B14" i="67"/>
  <c r="B13" i="67"/>
  <c r="B12" i="67"/>
  <c r="B11" i="67"/>
  <c r="B10" i="67"/>
  <c r="B9" i="67"/>
  <c r="B8" i="67"/>
  <c r="B9" i="61"/>
  <c r="B10" i="61"/>
  <c r="B11" i="61"/>
  <c r="B12" i="61"/>
  <c r="B13" i="61"/>
  <c r="B14" i="61"/>
  <c r="B15" i="61"/>
  <c r="B16" i="61"/>
  <c r="B8" i="61"/>
  <c r="A169" i="71"/>
  <c r="A168" i="71"/>
  <c r="A167" i="71"/>
  <c r="A166" i="71"/>
  <c r="A165" i="71"/>
  <c r="A164" i="71"/>
  <c r="A163" i="71"/>
  <c r="A162" i="71"/>
  <c r="A161" i="71"/>
  <c r="A160" i="71"/>
  <c r="A159" i="71"/>
  <c r="A158" i="71"/>
  <c r="A157" i="71"/>
  <c r="A156" i="71"/>
  <c r="A155" i="71"/>
  <c r="A154" i="71"/>
  <c r="A153" i="71"/>
  <c r="A152" i="71"/>
  <c r="A151" i="71"/>
  <c r="A150" i="71"/>
  <c r="A149" i="71"/>
  <c r="A148" i="71"/>
  <c r="A147" i="71"/>
  <c r="A146" i="71"/>
  <c r="A145" i="71"/>
  <c r="A144" i="71"/>
  <c r="A143" i="71"/>
  <c r="A142" i="71"/>
  <c r="A141" i="71"/>
  <c r="A140" i="71"/>
  <c r="A139" i="71"/>
  <c r="A138" i="71"/>
  <c r="A137" i="71"/>
  <c r="A136" i="71"/>
  <c r="A135" i="71"/>
  <c r="A134" i="71"/>
  <c r="A133" i="71"/>
  <c r="A132" i="71"/>
  <c r="A131" i="71"/>
  <c r="A130" i="71"/>
  <c r="A129" i="71"/>
  <c r="A128" i="71"/>
  <c r="A127" i="71"/>
  <c r="A126" i="71"/>
  <c r="A125" i="71"/>
  <c r="A124" i="71"/>
  <c r="A123" i="71"/>
  <c r="A122" i="71"/>
  <c r="A121" i="71"/>
  <c r="A120" i="71"/>
  <c r="A119" i="71"/>
  <c r="A118" i="71"/>
  <c r="A117" i="71"/>
  <c r="A116" i="71"/>
  <c r="A115" i="71"/>
  <c r="A114" i="71"/>
  <c r="A113" i="71"/>
  <c r="A112" i="71"/>
  <c r="A111" i="71"/>
  <c r="A110" i="71"/>
  <c r="A109" i="71"/>
  <c r="A108" i="71"/>
  <c r="A107" i="71"/>
  <c r="A106" i="71"/>
  <c r="A105" i="71"/>
  <c r="A104" i="71"/>
  <c r="A103" i="71"/>
  <c r="A102" i="71"/>
  <c r="A101" i="71"/>
  <c r="A100" i="71"/>
  <c r="A99" i="71"/>
  <c r="A98" i="71"/>
  <c r="A97" i="71"/>
  <c r="A96" i="71"/>
  <c r="A95" i="71"/>
  <c r="A94" i="71"/>
  <c r="A93" i="71"/>
  <c r="A92" i="71"/>
  <c r="A91" i="71"/>
  <c r="A90" i="71"/>
  <c r="A89" i="71"/>
  <c r="A88" i="71"/>
  <c r="A87" i="71"/>
  <c r="A86" i="71"/>
  <c r="A85" i="71"/>
  <c r="A84" i="71"/>
  <c r="A83" i="71"/>
  <c r="B6" i="10"/>
  <c r="B7" i="10"/>
  <c r="B8" i="10"/>
  <c r="B9" i="10"/>
  <c r="B10" i="10"/>
  <c r="B11" i="10"/>
  <c r="B12" i="10"/>
  <c r="B13" i="10"/>
  <c r="B14" i="10"/>
  <c r="B15" i="10"/>
  <c r="B16" i="10"/>
  <c r="B17" i="10"/>
  <c r="B18" i="10"/>
  <c r="B19" i="10"/>
  <c r="B20" i="10"/>
  <c r="B21" i="10"/>
  <c r="B22" i="10"/>
  <c r="B23" i="10"/>
  <c r="B24" i="10"/>
  <c r="B25" i="10"/>
  <c r="B26" i="10"/>
  <c r="B27" i="10"/>
  <c r="B28" i="10"/>
  <c r="B29" i="10"/>
  <c r="B30" i="10"/>
  <c r="B31" i="10"/>
  <c r="B32" i="10"/>
  <c r="CN152" i="10" l="1"/>
  <c r="CO152" i="10"/>
  <c r="CN145" i="10"/>
  <c r="CM34" i="53"/>
  <c r="BP35" i="53"/>
  <c r="CM35" i="53"/>
  <c r="CN35" i="53" s="1"/>
  <c r="BP35" i="54"/>
  <c r="CM35" i="54"/>
  <c r="CN35" i="54" s="1"/>
  <c r="CO142" i="10"/>
  <c r="CN142" i="10"/>
  <c r="CO143" i="10"/>
  <c r="CN143" i="10"/>
  <c r="CO144" i="10"/>
  <c r="CN144" i="10"/>
  <c r="CN117" i="10"/>
  <c r="CM34" i="54"/>
  <c r="CN89" i="10"/>
  <c r="CM34" i="55"/>
  <c r="BP35" i="55"/>
  <c r="CM35" i="55"/>
  <c r="CN35" i="55" s="1"/>
  <c r="CM34" i="52"/>
  <c r="CN173" i="10"/>
  <c r="BP35" i="52"/>
  <c r="CM35" i="52"/>
  <c r="CN35" i="52" s="1"/>
  <c r="CN61" i="10"/>
  <c r="CM34" i="56"/>
  <c r="CM8" i="1" s="1"/>
  <c r="BP35" i="56"/>
  <c r="CM35" i="56"/>
  <c r="CN35" i="56" s="1"/>
  <c r="CN33" i="10"/>
  <c r="CM34" i="57"/>
  <c r="CM7" i="1" s="1"/>
  <c r="BP35" i="57"/>
  <c r="CM35" i="57"/>
  <c r="CN35" i="57" s="1"/>
  <c r="CO145" i="10" l="1"/>
  <c r="CN34" i="53"/>
  <c r="CO117" i="10"/>
  <c r="CN34" i="54"/>
  <c r="CN34" i="55"/>
  <c r="CO89" i="10"/>
  <c r="CO173" i="10"/>
  <c r="CN34" i="52"/>
  <c r="CO61" i="10"/>
  <c r="CN34" i="56"/>
  <c r="CN8" i="1" s="1"/>
  <c r="CO33" i="10"/>
  <c r="CN34" i="57"/>
  <c r="CN7" i="1" s="1"/>
  <c r="AG34" i="50"/>
  <c r="AG34" i="1" l="1"/>
  <c r="D8" i="66" l="1"/>
  <c r="B30" i="71" l="1"/>
  <c r="C30" i="71"/>
  <c r="D30" i="71"/>
  <c r="E30" i="71"/>
  <c r="F30" i="71"/>
  <c r="G30" i="71"/>
  <c r="H30" i="71"/>
  <c r="I30" i="71"/>
  <c r="J30" i="71"/>
  <c r="K30" i="71"/>
  <c r="L30" i="71"/>
  <c r="M30" i="71"/>
  <c r="N30" i="71"/>
  <c r="O30" i="71"/>
  <c r="P30" i="71"/>
  <c r="Q30" i="71"/>
  <c r="R30" i="71"/>
  <c r="S30" i="71"/>
  <c r="T30" i="71"/>
  <c r="U30" i="71"/>
  <c r="V30" i="71"/>
  <c r="W30" i="71"/>
  <c r="B31" i="71"/>
  <c r="C31" i="71"/>
  <c r="D31" i="71"/>
  <c r="E31" i="71"/>
  <c r="F31" i="71"/>
  <c r="G31" i="71"/>
  <c r="H31" i="71"/>
  <c r="I31" i="71"/>
  <c r="J31" i="71"/>
  <c r="K31" i="71"/>
  <c r="L31" i="71"/>
  <c r="M31" i="71"/>
  <c r="N31" i="71"/>
  <c r="O31" i="71"/>
  <c r="P31" i="71"/>
  <c r="Q31" i="71"/>
  <c r="R31" i="71"/>
  <c r="S31" i="71"/>
  <c r="T31" i="71"/>
  <c r="U31" i="71"/>
  <c r="V31" i="71"/>
  <c r="W31" i="71"/>
  <c r="B32" i="71"/>
  <c r="C32" i="71"/>
  <c r="D32" i="71"/>
  <c r="E32" i="71"/>
  <c r="F32" i="71"/>
  <c r="G32" i="71"/>
  <c r="H32" i="71"/>
  <c r="I32" i="71"/>
  <c r="J32" i="71"/>
  <c r="K32" i="71"/>
  <c r="L32" i="71"/>
  <c r="M32" i="71"/>
  <c r="N32" i="71"/>
  <c r="O32" i="71"/>
  <c r="P32" i="71"/>
  <c r="Q32" i="71"/>
  <c r="R32" i="71"/>
  <c r="S32" i="71"/>
  <c r="T32" i="71"/>
  <c r="U32" i="71"/>
  <c r="V32" i="71"/>
  <c r="W32" i="71"/>
  <c r="B33" i="71"/>
  <c r="C33" i="71"/>
  <c r="D33" i="71"/>
  <c r="E33" i="71"/>
  <c r="F33" i="71"/>
  <c r="G33" i="71"/>
  <c r="H33" i="71"/>
  <c r="I33" i="71"/>
  <c r="J33" i="71"/>
  <c r="K33" i="71"/>
  <c r="L33" i="71"/>
  <c r="M33" i="71"/>
  <c r="N33" i="71"/>
  <c r="O33" i="71"/>
  <c r="P33" i="71"/>
  <c r="Q33" i="71"/>
  <c r="R33" i="71"/>
  <c r="S33" i="71"/>
  <c r="T33" i="71"/>
  <c r="U33" i="71"/>
  <c r="V33" i="71"/>
  <c r="W33" i="71"/>
  <c r="B34" i="71"/>
  <c r="C34" i="71"/>
  <c r="D34" i="71"/>
  <c r="E34" i="71"/>
  <c r="F34" i="71"/>
  <c r="G34" i="71"/>
  <c r="H34" i="71"/>
  <c r="I34" i="71"/>
  <c r="J34" i="71"/>
  <c r="K34" i="71"/>
  <c r="L34" i="71"/>
  <c r="M34" i="71"/>
  <c r="N34" i="71"/>
  <c r="O34" i="71"/>
  <c r="P34" i="71"/>
  <c r="Q34" i="71"/>
  <c r="R34" i="71"/>
  <c r="S34" i="71"/>
  <c r="T34" i="71"/>
  <c r="U34" i="71"/>
  <c r="V34" i="71"/>
  <c r="W34" i="71"/>
  <c r="B35" i="71"/>
  <c r="C35" i="71"/>
  <c r="D35" i="71"/>
  <c r="E35" i="71"/>
  <c r="F35" i="71"/>
  <c r="G35" i="71"/>
  <c r="H35" i="71"/>
  <c r="I35" i="71"/>
  <c r="J35" i="71"/>
  <c r="K35" i="71"/>
  <c r="L35" i="71"/>
  <c r="M35" i="71"/>
  <c r="N35" i="71"/>
  <c r="O35" i="71"/>
  <c r="P35" i="71"/>
  <c r="Q35" i="71"/>
  <c r="R35" i="71"/>
  <c r="S35" i="71"/>
  <c r="T35" i="71"/>
  <c r="U35" i="71"/>
  <c r="V35" i="71"/>
  <c r="W35" i="71"/>
  <c r="B36" i="71"/>
  <c r="C36" i="71"/>
  <c r="D36" i="71"/>
  <c r="E36" i="71"/>
  <c r="F36" i="71"/>
  <c r="G36" i="71"/>
  <c r="H36" i="71"/>
  <c r="I36" i="71"/>
  <c r="J36" i="71"/>
  <c r="K36" i="71"/>
  <c r="L36" i="71"/>
  <c r="M36" i="71"/>
  <c r="N36" i="71"/>
  <c r="O36" i="71"/>
  <c r="P36" i="71"/>
  <c r="Q36" i="71"/>
  <c r="R36" i="71"/>
  <c r="S36" i="71"/>
  <c r="T36" i="71"/>
  <c r="U36" i="71"/>
  <c r="V36" i="71"/>
  <c r="W36" i="71"/>
  <c r="B37" i="71"/>
  <c r="C37" i="71"/>
  <c r="D37" i="71"/>
  <c r="E37" i="71"/>
  <c r="F37" i="71"/>
  <c r="G37" i="71"/>
  <c r="H37" i="71"/>
  <c r="I37" i="71"/>
  <c r="J37" i="71"/>
  <c r="K37" i="71"/>
  <c r="L37" i="71"/>
  <c r="M37" i="71"/>
  <c r="N37" i="71"/>
  <c r="O37" i="71"/>
  <c r="P37" i="71"/>
  <c r="Q37" i="71"/>
  <c r="R37" i="71"/>
  <c r="S37" i="71"/>
  <c r="T37" i="71"/>
  <c r="U37" i="71"/>
  <c r="V37" i="71"/>
  <c r="W37" i="71"/>
  <c r="B38" i="71"/>
  <c r="C38" i="71"/>
  <c r="D38" i="71"/>
  <c r="E38" i="71"/>
  <c r="F38" i="71"/>
  <c r="G38" i="71"/>
  <c r="H38" i="71"/>
  <c r="I38" i="71"/>
  <c r="J38" i="71"/>
  <c r="K38" i="71"/>
  <c r="L38" i="71"/>
  <c r="M38" i="71"/>
  <c r="N38" i="71"/>
  <c r="O38" i="71"/>
  <c r="P38" i="71"/>
  <c r="Q38" i="71"/>
  <c r="R38" i="71"/>
  <c r="S38" i="71"/>
  <c r="T38" i="71"/>
  <c r="U38" i="71"/>
  <c r="V38" i="71"/>
  <c r="W38" i="71"/>
  <c r="B39" i="71"/>
  <c r="C39" i="71"/>
  <c r="D39" i="71"/>
  <c r="E39" i="71"/>
  <c r="F39" i="71"/>
  <c r="G39" i="71"/>
  <c r="H39" i="71"/>
  <c r="I39" i="71"/>
  <c r="J39" i="71"/>
  <c r="K39" i="71"/>
  <c r="L39" i="71"/>
  <c r="M39" i="71"/>
  <c r="N39" i="71"/>
  <c r="O39" i="71"/>
  <c r="P39" i="71"/>
  <c r="Q39" i="71"/>
  <c r="R39" i="71"/>
  <c r="S39" i="71"/>
  <c r="T39" i="71"/>
  <c r="U39" i="71"/>
  <c r="V39" i="71"/>
  <c r="W39" i="71"/>
  <c r="B40" i="71"/>
  <c r="C40" i="71"/>
  <c r="D40" i="71"/>
  <c r="E40" i="71"/>
  <c r="F40" i="71"/>
  <c r="G40" i="71"/>
  <c r="H40" i="71"/>
  <c r="I40" i="71"/>
  <c r="J40" i="71"/>
  <c r="K40" i="71"/>
  <c r="L40" i="71"/>
  <c r="M40" i="71"/>
  <c r="N40" i="71"/>
  <c r="O40" i="71"/>
  <c r="P40" i="71"/>
  <c r="Q40" i="71"/>
  <c r="R40" i="71"/>
  <c r="S40" i="71"/>
  <c r="T40" i="71"/>
  <c r="U40" i="71"/>
  <c r="V40" i="71"/>
  <c r="W40" i="71"/>
  <c r="B41" i="71"/>
  <c r="C41" i="71"/>
  <c r="D41" i="71"/>
  <c r="E41" i="71"/>
  <c r="F41" i="71"/>
  <c r="G41" i="71"/>
  <c r="H41" i="71"/>
  <c r="I41" i="71"/>
  <c r="J41" i="71"/>
  <c r="K41" i="71"/>
  <c r="L41" i="71"/>
  <c r="M41" i="71"/>
  <c r="N41" i="71"/>
  <c r="O41" i="71"/>
  <c r="P41" i="71"/>
  <c r="Q41" i="71"/>
  <c r="R41" i="71"/>
  <c r="S41" i="71"/>
  <c r="T41" i="71"/>
  <c r="U41" i="71"/>
  <c r="V41" i="71"/>
  <c r="W41" i="71"/>
  <c r="B42" i="71"/>
  <c r="C42" i="71"/>
  <c r="D42" i="71"/>
  <c r="E42" i="71"/>
  <c r="F42" i="71"/>
  <c r="G42" i="71"/>
  <c r="H42" i="71"/>
  <c r="I42" i="71"/>
  <c r="J42" i="71"/>
  <c r="K42" i="71"/>
  <c r="L42" i="71"/>
  <c r="M42" i="71"/>
  <c r="N42" i="71"/>
  <c r="O42" i="71"/>
  <c r="P42" i="71"/>
  <c r="Q42" i="71"/>
  <c r="R42" i="71"/>
  <c r="S42" i="71"/>
  <c r="T42" i="71"/>
  <c r="U42" i="71"/>
  <c r="V42" i="71"/>
  <c r="W42" i="71"/>
  <c r="B43" i="71"/>
  <c r="C43" i="71"/>
  <c r="D43" i="71"/>
  <c r="E43" i="71"/>
  <c r="F43" i="71"/>
  <c r="G43" i="71"/>
  <c r="H43" i="71"/>
  <c r="I43" i="71"/>
  <c r="J43" i="71"/>
  <c r="K43" i="71"/>
  <c r="L43" i="71"/>
  <c r="M43" i="71"/>
  <c r="N43" i="71"/>
  <c r="O43" i="71"/>
  <c r="P43" i="71"/>
  <c r="Q43" i="71"/>
  <c r="R43" i="71"/>
  <c r="S43" i="71"/>
  <c r="T43" i="71"/>
  <c r="U43" i="71"/>
  <c r="V43" i="71"/>
  <c r="W43" i="71"/>
  <c r="B44" i="71"/>
  <c r="C44" i="71"/>
  <c r="D44" i="71"/>
  <c r="E44" i="71"/>
  <c r="F44" i="71"/>
  <c r="G44" i="71"/>
  <c r="H44" i="71"/>
  <c r="I44" i="71"/>
  <c r="J44" i="71"/>
  <c r="K44" i="71"/>
  <c r="L44" i="71"/>
  <c r="M44" i="71"/>
  <c r="N44" i="71"/>
  <c r="O44" i="71"/>
  <c r="P44" i="71"/>
  <c r="Q44" i="71"/>
  <c r="R44" i="71"/>
  <c r="S44" i="71"/>
  <c r="T44" i="71"/>
  <c r="U44" i="71"/>
  <c r="V44" i="71"/>
  <c r="W44" i="71"/>
  <c r="B45" i="71"/>
  <c r="C45" i="71"/>
  <c r="D45" i="71"/>
  <c r="E45" i="71"/>
  <c r="F45" i="71"/>
  <c r="G45" i="71"/>
  <c r="H45" i="71"/>
  <c r="I45" i="71"/>
  <c r="J45" i="71"/>
  <c r="K45" i="71"/>
  <c r="L45" i="71"/>
  <c r="M45" i="71"/>
  <c r="N45" i="71"/>
  <c r="O45" i="71"/>
  <c r="P45" i="71"/>
  <c r="Q45" i="71"/>
  <c r="R45" i="71"/>
  <c r="S45" i="71"/>
  <c r="T45" i="71"/>
  <c r="U45" i="71"/>
  <c r="V45" i="71"/>
  <c r="W45" i="71"/>
  <c r="B46" i="71"/>
  <c r="C46" i="71"/>
  <c r="D46" i="71"/>
  <c r="E46" i="71"/>
  <c r="F46" i="71"/>
  <c r="G46" i="71"/>
  <c r="H46" i="71"/>
  <c r="I46" i="71"/>
  <c r="J46" i="71"/>
  <c r="K46" i="71"/>
  <c r="L46" i="71"/>
  <c r="M46" i="71"/>
  <c r="N46" i="71"/>
  <c r="O46" i="71"/>
  <c r="P46" i="71"/>
  <c r="Q46" i="71"/>
  <c r="R46" i="71"/>
  <c r="S46" i="71"/>
  <c r="T46" i="71"/>
  <c r="U46" i="71"/>
  <c r="V46" i="71"/>
  <c r="W46" i="71"/>
  <c r="B47" i="71"/>
  <c r="C47" i="71"/>
  <c r="D47" i="71"/>
  <c r="E47" i="71"/>
  <c r="F47" i="71"/>
  <c r="G47" i="71"/>
  <c r="H47" i="71"/>
  <c r="I47" i="71"/>
  <c r="J47" i="71"/>
  <c r="K47" i="71"/>
  <c r="L47" i="71"/>
  <c r="M47" i="71"/>
  <c r="N47" i="71"/>
  <c r="O47" i="71"/>
  <c r="P47" i="71"/>
  <c r="Q47" i="71"/>
  <c r="R47" i="71"/>
  <c r="S47" i="71"/>
  <c r="T47" i="71"/>
  <c r="U47" i="71"/>
  <c r="V47" i="71"/>
  <c r="W47" i="71"/>
  <c r="B48" i="71"/>
  <c r="C48" i="71"/>
  <c r="D48" i="71"/>
  <c r="E48" i="71"/>
  <c r="F48" i="71"/>
  <c r="G48" i="71"/>
  <c r="H48" i="71"/>
  <c r="I48" i="71"/>
  <c r="J48" i="71"/>
  <c r="K48" i="71"/>
  <c r="L48" i="71"/>
  <c r="M48" i="71"/>
  <c r="N48" i="71"/>
  <c r="O48" i="71"/>
  <c r="P48" i="71"/>
  <c r="Q48" i="71"/>
  <c r="R48" i="71"/>
  <c r="S48" i="71"/>
  <c r="T48" i="71"/>
  <c r="U48" i="71"/>
  <c r="V48" i="71"/>
  <c r="W48" i="71"/>
  <c r="B49" i="71"/>
  <c r="C49" i="71"/>
  <c r="D49" i="71"/>
  <c r="E49" i="71"/>
  <c r="F49" i="71"/>
  <c r="G49" i="71"/>
  <c r="H49" i="71"/>
  <c r="I49" i="71"/>
  <c r="J49" i="71"/>
  <c r="K49" i="71"/>
  <c r="L49" i="71"/>
  <c r="M49" i="71"/>
  <c r="N49" i="71"/>
  <c r="O49" i="71"/>
  <c r="P49" i="71"/>
  <c r="Q49" i="71"/>
  <c r="R49" i="71"/>
  <c r="S49" i="71"/>
  <c r="T49" i="71"/>
  <c r="U49" i="71"/>
  <c r="V49" i="71"/>
  <c r="W49" i="71"/>
  <c r="B50" i="71"/>
  <c r="C50" i="71"/>
  <c r="D50" i="71"/>
  <c r="E50" i="71"/>
  <c r="F50" i="71"/>
  <c r="G50" i="71"/>
  <c r="H50" i="71"/>
  <c r="I50" i="71"/>
  <c r="J50" i="71"/>
  <c r="K50" i="71"/>
  <c r="L50" i="71"/>
  <c r="M50" i="71"/>
  <c r="N50" i="71"/>
  <c r="O50" i="71"/>
  <c r="P50" i="71"/>
  <c r="Q50" i="71"/>
  <c r="R50" i="71"/>
  <c r="S50" i="71"/>
  <c r="T50" i="71"/>
  <c r="U50" i="71"/>
  <c r="V50" i="71"/>
  <c r="W50" i="71"/>
  <c r="B51" i="71"/>
  <c r="C51" i="71"/>
  <c r="D51" i="71"/>
  <c r="E51" i="71"/>
  <c r="F51" i="71"/>
  <c r="G51" i="71"/>
  <c r="H51" i="71"/>
  <c r="I51" i="71"/>
  <c r="J51" i="71"/>
  <c r="K51" i="71"/>
  <c r="L51" i="71"/>
  <c r="M51" i="71"/>
  <c r="N51" i="71"/>
  <c r="O51" i="71"/>
  <c r="P51" i="71"/>
  <c r="Q51" i="71"/>
  <c r="R51" i="71"/>
  <c r="S51" i="71"/>
  <c r="T51" i="71"/>
  <c r="U51" i="71"/>
  <c r="V51" i="71"/>
  <c r="W51" i="71"/>
  <c r="B52" i="71"/>
  <c r="C52" i="71"/>
  <c r="D52" i="71"/>
  <c r="E52" i="71"/>
  <c r="F52" i="71"/>
  <c r="G52" i="71"/>
  <c r="H52" i="71"/>
  <c r="I52" i="71"/>
  <c r="J52" i="71"/>
  <c r="K52" i="71"/>
  <c r="L52" i="71"/>
  <c r="M52" i="71"/>
  <c r="N52" i="71"/>
  <c r="O52" i="71"/>
  <c r="P52" i="71"/>
  <c r="Q52" i="71"/>
  <c r="R52" i="71"/>
  <c r="S52" i="71"/>
  <c r="T52" i="71"/>
  <c r="U52" i="71"/>
  <c r="V52" i="71"/>
  <c r="W52" i="71"/>
  <c r="B53" i="71"/>
  <c r="C53" i="71"/>
  <c r="D53" i="71"/>
  <c r="E53" i="71"/>
  <c r="F53" i="71"/>
  <c r="G53" i="71"/>
  <c r="H53" i="71"/>
  <c r="I53" i="71"/>
  <c r="J53" i="71"/>
  <c r="K53" i="71"/>
  <c r="L53" i="71"/>
  <c r="M53" i="71"/>
  <c r="N53" i="71"/>
  <c r="O53" i="71"/>
  <c r="P53" i="71"/>
  <c r="Q53" i="71"/>
  <c r="R53" i="71"/>
  <c r="S53" i="71"/>
  <c r="T53" i="71"/>
  <c r="U53" i="71"/>
  <c r="V53" i="71"/>
  <c r="W53" i="71"/>
  <c r="B54" i="71"/>
  <c r="C54" i="71"/>
  <c r="D54" i="71"/>
  <c r="E54" i="71"/>
  <c r="F54" i="71"/>
  <c r="G54" i="71"/>
  <c r="H54" i="71"/>
  <c r="I54" i="71"/>
  <c r="J54" i="71"/>
  <c r="K54" i="71"/>
  <c r="L54" i="71"/>
  <c r="M54" i="71"/>
  <c r="N54" i="71"/>
  <c r="O54" i="71"/>
  <c r="P54" i="71"/>
  <c r="Q54" i="71"/>
  <c r="R54" i="71"/>
  <c r="S54" i="71"/>
  <c r="T54" i="71"/>
  <c r="U54" i="71"/>
  <c r="V54" i="71"/>
  <c r="W54" i="71"/>
  <c r="B55" i="71"/>
  <c r="C55" i="71"/>
  <c r="D55" i="71"/>
  <c r="E55" i="71"/>
  <c r="F55" i="71"/>
  <c r="G55" i="71"/>
  <c r="H55" i="71"/>
  <c r="I55" i="71"/>
  <c r="J55" i="71"/>
  <c r="K55" i="71"/>
  <c r="L55" i="71"/>
  <c r="M55" i="71"/>
  <c r="N55" i="71"/>
  <c r="O55" i="71"/>
  <c r="P55" i="71"/>
  <c r="Q55" i="71"/>
  <c r="R55" i="71"/>
  <c r="S55" i="71"/>
  <c r="T55" i="71"/>
  <c r="U55" i="71"/>
  <c r="V55" i="71"/>
  <c r="W55" i="71"/>
  <c r="B56" i="71"/>
  <c r="C56" i="71"/>
  <c r="D56" i="71"/>
  <c r="E56" i="71"/>
  <c r="F56" i="71"/>
  <c r="G56" i="71"/>
  <c r="H56" i="71"/>
  <c r="I56" i="71"/>
  <c r="J56" i="71"/>
  <c r="K56" i="71"/>
  <c r="L56" i="71"/>
  <c r="M56" i="71"/>
  <c r="N56" i="71"/>
  <c r="O56" i="71"/>
  <c r="P56" i="71"/>
  <c r="Q56" i="71"/>
  <c r="R56" i="71"/>
  <c r="S56" i="71"/>
  <c r="T56" i="71"/>
  <c r="U56" i="71"/>
  <c r="V56" i="71"/>
  <c r="W56" i="71"/>
  <c r="B57" i="71"/>
  <c r="C57" i="71"/>
  <c r="D57" i="71"/>
  <c r="E57" i="71"/>
  <c r="F57" i="71"/>
  <c r="G57" i="71"/>
  <c r="H57" i="71"/>
  <c r="I57" i="71"/>
  <c r="J57" i="71"/>
  <c r="K57" i="71"/>
  <c r="L57" i="71"/>
  <c r="M57" i="71"/>
  <c r="N57" i="71"/>
  <c r="O57" i="71"/>
  <c r="P57" i="71"/>
  <c r="Q57" i="71"/>
  <c r="R57" i="71"/>
  <c r="S57" i="71"/>
  <c r="T57" i="71"/>
  <c r="U57" i="71"/>
  <c r="V57" i="71"/>
  <c r="W57" i="71"/>
  <c r="B58" i="71"/>
  <c r="C58" i="71"/>
  <c r="D58" i="71"/>
  <c r="E58" i="71"/>
  <c r="F58" i="71"/>
  <c r="G58" i="71"/>
  <c r="H58" i="71"/>
  <c r="I58" i="71"/>
  <c r="J58" i="71"/>
  <c r="K58" i="71"/>
  <c r="L58" i="71"/>
  <c r="M58" i="71"/>
  <c r="N58" i="71"/>
  <c r="O58" i="71"/>
  <c r="P58" i="71"/>
  <c r="Q58" i="71"/>
  <c r="R58" i="71"/>
  <c r="S58" i="71"/>
  <c r="T58" i="71"/>
  <c r="U58" i="71"/>
  <c r="V58" i="71"/>
  <c r="W58" i="71"/>
  <c r="B59" i="71"/>
  <c r="C59" i="71"/>
  <c r="D59" i="71"/>
  <c r="E59" i="71"/>
  <c r="F59" i="71"/>
  <c r="G59" i="71"/>
  <c r="H59" i="71"/>
  <c r="I59" i="71"/>
  <c r="J59" i="71"/>
  <c r="K59" i="71"/>
  <c r="L59" i="71"/>
  <c r="M59" i="71"/>
  <c r="N59" i="71"/>
  <c r="O59" i="71"/>
  <c r="P59" i="71"/>
  <c r="Q59" i="71"/>
  <c r="R59" i="71"/>
  <c r="S59" i="71"/>
  <c r="T59" i="71"/>
  <c r="U59" i="71"/>
  <c r="V59" i="71"/>
  <c r="W59" i="71"/>
  <c r="B60" i="71"/>
  <c r="C60" i="71"/>
  <c r="D60" i="71"/>
  <c r="E60" i="71"/>
  <c r="F60" i="71"/>
  <c r="G60" i="71"/>
  <c r="H60" i="71"/>
  <c r="I60" i="71"/>
  <c r="J60" i="71"/>
  <c r="K60" i="71"/>
  <c r="L60" i="71"/>
  <c r="M60" i="71"/>
  <c r="N60" i="71"/>
  <c r="O60" i="71"/>
  <c r="P60" i="71"/>
  <c r="Q60" i="71"/>
  <c r="R60" i="71"/>
  <c r="S60" i="71"/>
  <c r="T60" i="71"/>
  <c r="U60" i="71"/>
  <c r="V60" i="71"/>
  <c r="W60" i="71"/>
  <c r="B61" i="71"/>
  <c r="C61" i="71"/>
  <c r="D61" i="71"/>
  <c r="E61" i="71"/>
  <c r="F61" i="71"/>
  <c r="G61" i="71"/>
  <c r="H61" i="71"/>
  <c r="I61" i="71"/>
  <c r="J61" i="71"/>
  <c r="K61" i="71"/>
  <c r="L61" i="71"/>
  <c r="M61" i="71"/>
  <c r="N61" i="71"/>
  <c r="O61" i="71"/>
  <c r="P61" i="71"/>
  <c r="Q61" i="71"/>
  <c r="R61" i="71"/>
  <c r="S61" i="71"/>
  <c r="T61" i="71"/>
  <c r="U61" i="71"/>
  <c r="V61" i="71"/>
  <c r="W61" i="71"/>
  <c r="B62" i="71"/>
  <c r="C62" i="71"/>
  <c r="D62" i="71"/>
  <c r="E62" i="71"/>
  <c r="F62" i="71"/>
  <c r="G62" i="71"/>
  <c r="H62" i="71"/>
  <c r="I62" i="71"/>
  <c r="J62" i="71"/>
  <c r="K62" i="71"/>
  <c r="L62" i="71"/>
  <c r="M62" i="71"/>
  <c r="N62" i="71"/>
  <c r="O62" i="71"/>
  <c r="P62" i="71"/>
  <c r="Q62" i="71"/>
  <c r="R62" i="71"/>
  <c r="S62" i="71"/>
  <c r="T62" i="71"/>
  <c r="U62" i="71"/>
  <c r="V62" i="71"/>
  <c r="W62" i="71"/>
  <c r="B63" i="71"/>
  <c r="C63" i="71"/>
  <c r="D63" i="71"/>
  <c r="E63" i="71"/>
  <c r="F63" i="71"/>
  <c r="G63" i="71"/>
  <c r="H63" i="71"/>
  <c r="I63" i="71"/>
  <c r="J63" i="71"/>
  <c r="K63" i="71"/>
  <c r="L63" i="71"/>
  <c r="M63" i="71"/>
  <c r="N63" i="71"/>
  <c r="O63" i="71"/>
  <c r="P63" i="71"/>
  <c r="Q63" i="71"/>
  <c r="R63" i="71"/>
  <c r="S63" i="71"/>
  <c r="T63" i="71"/>
  <c r="U63" i="71"/>
  <c r="V63" i="71"/>
  <c r="W63" i="71"/>
  <c r="B64" i="71"/>
  <c r="C64" i="71"/>
  <c r="D64" i="71"/>
  <c r="E64" i="71"/>
  <c r="F64" i="71"/>
  <c r="G64" i="71"/>
  <c r="H64" i="71"/>
  <c r="I64" i="71"/>
  <c r="J64" i="71"/>
  <c r="K64" i="71"/>
  <c r="L64" i="71"/>
  <c r="M64" i="71"/>
  <c r="N64" i="71"/>
  <c r="O64" i="71"/>
  <c r="P64" i="71"/>
  <c r="Q64" i="71"/>
  <c r="R64" i="71"/>
  <c r="S64" i="71"/>
  <c r="T64" i="71"/>
  <c r="U64" i="71"/>
  <c r="V64" i="71"/>
  <c r="W64" i="71"/>
  <c r="B65" i="71"/>
  <c r="C65" i="71"/>
  <c r="D65" i="71"/>
  <c r="E65" i="71"/>
  <c r="F65" i="71"/>
  <c r="G65" i="71"/>
  <c r="H65" i="71"/>
  <c r="I65" i="71"/>
  <c r="J65" i="71"/>
  <c r="K65" i="71"/>
  <c r="L65" i="71"/>
  <c r="M65" i="71"/>
  <c r="N65" i="71"/>
  <c r="O65" i="71"/>
  <c r="P65" i="71"/>
  <c r="Q65" i="71"/>
  <c r="R65" i="71"/>
  <c r="S65" i="71"/>
  <c r="T65" i="71"/>
  <c r="U65" i="71"/>
  <c r="V65" i="71"/>
  <c r="W65" i="71"/>
  <c r="B66" i="71"/>
  <c r="C66" i="71"/>
  <c r="D66" i="71"/>
  <c r="E66" i="71"/>
  <c r="F66" i="71"/>
  <c r="G66" i="71"/>
  <c r="H66" i="71"/>
  <c r="I66" i="71"/>
  <c r="J66" i="71"/>
  <c r="K66" i="71"/>
  <c r="L66" i="71"/>
  <c r="M66" i="71"/>
  <c r="N66" i="71"/>
  <c r="O66" i="71"/>
  <c r="P66" i="71"/>
  <c r="Q66" i="71"/>
  <c r="R66" i="71"/>
  <c r="S66" i="71"/>
  <c r="T66" i="71"/>
  <c r="U66" i="71"/>
  <c r="V66" i="71"/>
  <c r="W66" i="71"/>
  <c r="B67" i="71"/>
  <c r="C67" i="71"/>
  <c r="D67" i="71"/>
  <c r="E67" i="71"/>
  <c r="F67" i="71"/>
  <c r="G67" i="71"/>
  <c r="H67" i="71"/>
  <c r="I67" i="71"/>
  <c r="J67" i="71"/>
  <c r="K67" i="71"/>
  <c r="L67" i="71"/>
  <c r="M67" i="71"/>
  <c r="N67" i="71"/>
  <c r="O67" i="71"/>
  <c r="P67" i="71"/>
  <c r="Q67" i="71"/>
  <c r="R67" i="71"/>
  <c r="S67" i="71"/>
  <c r="T67" i="71"/>
  <c r="U67" i="71"/>
  <c r="V67" i="71"/>
  <c r="W67" i="71"/>
  <c r="B68" i="71"/>
  <c r="C68" i="71"/>
  <c r="D68" i="71"/>
  <c r="E68" i="71"/>
  <c r="F68" i="71"/>
  <c r="G68" i="71"/>
  <c r="H68" i="71"/>
  <c r="I68" i="71"/>
  <c r="J68" i="71"/>
  <c r="K68" i="71"/>
  <c r="L68" i="71"/>
  <c r="M68" i="71"/>
  <c r="N68" i="71"/>
  <c r="O68" i="71"/>
  <c r="P68" i="71"/>
  <c r="Q68" i="71"/>
  <c r="R68" i="71"/>
  <c r="S68" i="71"/>
  <c r="T68" i="71"/>
  <c r="U68" i="71"/>
  <c r="V68" i="71"/>
  <c r="W68" i="71"/>
  <c r="B69" i="71"/>
  <c r="C69" i="71"/>
  <c r="D69" i="71"/>
  <c r="E69" i="71"/>
  <c r="F69" i="71"/>
  <c r="G69" i="71"/>
  <c r="H69" i="71"/>
  <c r="I69" i="71"/>
  <c r="J69" i="71"/>
  <c r="K69" i="71"/>
  <c r="L69" i="71"/>
  <c r="M69" i="71"/>
  <c r="N69" i="71"/>
  <c r="O69" i="71"/>
  <c r="P69" i="71"/>
  <c r="Q69" i="71"/>
  <c r="R69" i="71"/>
  <c r="S69" i="71"/>
  <c r="T69" i="71"/>
  <c r="U69" i="71"/>
  <c r="V69" i="71"/>
  <c r="W69" i="71"/>
  <c r="B70" i="71"/>
  <c r="C70" i="71"/>
  <c r="D70" i="71"/>
  <c r="E70" i="71"/>
  <c r="F70" i="71"/>
  <c r="G70" i="71"/>
  <c r="H70" i="71"/>
  <c r="I70" i="71"/>
  <c r="J70" i="71"/>
  <c r="K70" i="71"/>
  <c r="L70" i="71"/>
  <c r="M70" i="71"/>
  <c r="N70" i="71"/>
  <c r="O70" i="71"/>
  <c r="P70" i="71"/>
  <c r="Q70" i="71"/>
  <c r="R70" i="71"/>
  <c r="S70" i="71"/>
  <c r="T70" i="71"/>
  <c r="U70" i="71"/>
  <c r="V70" i="71"/>
  <c r="W70" i="71"/>
  <c r="B71" i="71"/>
  <c r="C71" i="71"/>
  <c r="D71" i="71"/>
  <c r="E71" i="71"/>
  <c r="F71" i="71"/>
  <c r="G71" i="71"/>
  <c r="H71" i="71"/>
  <c r="I71" i="71"/>
  <c r="J71" i="71"/>
  <c r="K71" i="71"/>
  <c r="L71" i="71"/>
  <c r="M71" i="71"/>
  <c r="N71" i="71"/>
  <c r="O71" i="71"/>
  <c r="P71" i="71"/>
  <c r="Q71" i="71"/>
  <c r="R71" i="71"/>
  <c r="S71" i="71"/>
  <c r="T71" i="71"/>
  <c r="U71" i="71"/>
  <c r="V71" i="71"/>
  <c r="W71" i="71"/>
  <c r="B72" i="71"/>
  <c r="C72" i="71"/>
  <c r="D72" i="71"/>
  <c r="E72" i="71"/>
  <c r="F72" i="71"/>
  <c r="G72" i="71"/>
  <c r="H72" i="71"/>
  <c r="I72" i="71"/>
  <c r="J72" i="71"/>
  <c r="K72" i="71"/>
  <c r="L72" i="71"/>
  <c r="M72" i="71"/>
  <c r="N72" i="71"/>
  <c r="O72" i="71"/>
  <c r="P72" i="71"/>
  <c r="Q72" i="71"/>
  <c r="R72" i="71"/>
  <c r="S72" i="71"/>
  <c r="T72" i="71"/>
  <c r="U72" i="71"/>
  <c r="V72" i="71"/>
  <c r="W72" i="71"/>
  <c r="B73" i="71"/>
  <c r="C73" i="71"/>
  <c r="D73" i="71"/>
  <c r="E73" i="71"/>
  <c r="F73" i="71"/>
  <c r="G73" i="71"/>
  <c r="H73" i="71"/>
  <c r="I73" i="71"/>
  <c r="J73" i="71"/>
  <c r="K73" i="71"/>
  <c r="L73" i="71"/>
  <c r="M73" i="71"/>
  <c r="N73" i="71"/>
  <c r="O73" i="71"/>
  <c r="P73" i="71"/>
  <c r="Q73" i="71"/>
  <c r="R73" i="71"/>
  <c r="S73" i="71"/>
  <c r="T73" i="71"/>
  <c r="U73" i="71"/>
  <c r="V73" i="71"/>
  <c r="W73" i="71"/>
  <c r="B74" i="71"/>
  <c r="C74" i="71"/>
  <c r="D74" i="71"/>
  <c r="E74" i="71"/>
  <c r="F74" i="71"/>
  <c r="G74" i="71"/>
  <c r="H74" i="71"/>
  <c r="I74" i="71"/>
  <c r="J74" i="71"/>
  <c r="K74" i="71"/>
  <c r="L74" i="71"/>
  <c r="M74" i="71"/>
  <c r="N74" i="71"/>
  <c r="O74" i="71"/>
  <c r="P74" i="71"/>
  <c r="Q74" i="71"/>
  <c r="R74" i="71"/>
  <c r="S74" i="71"/>
  <c r="T74" i="71"/>
  <c r="U74" i="71"/>
  <c r="V74" i="71"/>
  <c r="W74" i="71"/>
  <c r="B75" i="71"/>
  <c r="C75" i="71"/>
  <c r="D75" i="71"/>
  <c r="E75" i="71"/>
  <c r="F75" i="71"/>
  <c r="G75" i="71"/>
  <c r="H75" i="71"/>
  <c r="I75" i="71"/>
  <c r="J75" i="71"/>
  <c r="K75" i="71"/>
  <c r="L75" i="71"/>
  <c r="M75" i="71"/>
  <c r="N75" i="71"/>
  <c r="O75" i="71"/>
  <c r="P75" i="71"/>
  <c r="Q75" i="71"/>
  <c r="R75" i="71"/>
  <c r="S75" i="71"/>
  <c r="T75" i="71"/>
  <c r="U75" i="71"/>
  <c r="V75" i="71"/>
  <c r="W75" i="71"/>
  <c r="B76" i="71"/>
  <c r="C76" i="71"/>
  <c r="D76" i="71"/>
  <c r="E76" i="71"/>
  <c r="F76" i="71"/>
  <c r="G76" i="71"/>
  <c r="H76" i="71"/>
  <c r="I76" i="71"/>
  <c r="J76" i="71"/>
  <c r="K76" i="71"/>
  <c r="L76" i="71"/>
  <c r="M76" i="71"/>
  <c r="N76" i="71"/>
  <c r="O76" i="71"/>
  <c r="P76" i="71"/>
  <c r="Q76" i="71"/>
  <c r="R76" i="71"/>
  <c r="S76" i="71"/>
  <c r="T76" i="71"/>
  <c r="U76" i="71"/>
  <c r="V76" i="71"/>
  <c r="W76" i="71"/>
  <c r="B77" i="71"/>
  <c r="C77" i="71"/>
  <c r="D77" i="71"/>
  <c r="E77" i="71"/>
  <c r="F77" i="71"/>
  <c r="G77" i="71"/>
  <c r="H77" i="71"/>
  <c r="I77" i="71"/>
  <c r="J77" i="71"/>
  <c r="K77" i="71"/>
  <c r="L77" i="71"/>
  <c r="M77" i="71"/>
  <c r="N77" i="71"/>
  <c r="O77" i="71"/>
  <c r="P77" i="71"/>
  <c r="Q77" i="71"/>
  <c r="R77" i="71"/>
  <c r="S77" i="71"/>
  <c r="T77" i="71"/>
  <c r="U77" i="71"/>
  <c r="V77" i="71"/>
  <c r="W77" i="71"/>
  <c r="B78" i="71"/>
  <c r="C78" i="71"/>
  <c r="D78" i="71"/>
  <c r="E78" i="71"/>
  <c r="F78" i="71"/>
  <c r="G78" i="71"/>
  <c r="H78" i="71"/>
  <c r="I78" i="71"/>
  <c r="J78" i="71"/>
  <c r="K78" i="71"/>
  <c r="L78" i="71"/>
  <c r="M78" i="71"/>
  <c r="N78" i="71"/>
  <c r="O78" i="71"/>
  <c r="P78" i="71"/>
  <c r="Q78" i="71"/>
  <c r="R78" i="71"/>
  <c r="S78" i="71"/>
  <c r="T78" i="71"/>
  <c r="U78" i="71"/>
  <c r="V78" i="71"/>
  <c r="W78" i="71"/>
  <c r="B79" i="71"/>
  <c r="C79" i="71"/>
  <c r="D79" i="71"/>
  <c r="E79" i="71"/>
  <c r="F79" i="71"/>
  <c r="G79" i="71"/>
  <c r="H79" i="71"/>
  <c r="I79" i="71"/>
  <c r="J79" i="71"/>
  <c r="K79" i="71"/>
  <c r="L79" i="71"/>
  <c r="M79" i="71"/>
  <c r="N79" i="71"/>
  <c r="O79" i="71"/>
  <c r="P79" i="71"/>
  <c r="Q79" i="71"/>
  <c r="R79" i="71"/>
  <c r="S79" i="71"/>
  <c r="T79" i="71"/>
  <c r="U79" i="71"/>
  <c r="V79" i="71"/>
  <c r="W79" i="71"/>
  <c r="B80" i="71"/>
  <c r="C80" i="71"/>
  <c r="D80" i="71"/>
  <c r="E80" i="71"/>
  <c r="F80" i="71"/>
  <c r="G80" i="71"/>
  <c r="H80" i="71"/>
  <c r="I80" i="71"/>
  <c r="J80" i="71"/>
  <c r="K80" i="71"/>
  <c r="L80" i="71"/>
  <c r="M80" i="71"/>
  <c r="N80" i="71"/>
  <c r="O80" i="71"/>
  <c r="P80" i="71"/>
  <c r="Q80" i="71"/>
  <c r="R80" i="71"/>
  <c r="S80" i="71"/>
  <c r="T80" i="71"/>
  <c r="U80" i="71"/>
  <c r="V80" i="71"/>
  <c r="W80" i="71"/>
  <c r="B81" i="71"/>
  <c r="C81" i="71"/>
  <c r="D81" i="71"/>
  <c r="E81" i="71"/>
  <c r="F81" i="71"/>
  <c r="G81" i="71"/>
  <c r="H81" i="71"/>
  <c r="I81" i="71"/>
  <c r="J81" i="71"/>
  <c r="K81" i="71"/>
  <c r="L81" i="71"/>
  <c r="M81" i="71"/>
  <c r="N81" i="71"/>
  <c r="O81" i="71"/>
  <c r="P81" i="71"/>
  <c r="Q81" i="71"/>
  <c r="R81" i="71"/>
  <c r="S81" i="71"/>
  <c r="T81" i="71"/>
  <c r="U81" i="71"/>
  <c r="V81" i="71"/>
  <c r="W81" i="71"/>
  <c r="B82" i="71"/>
  <c r="C82" i="71"/>
  <c r="D82" i="71"/>
  <c r="E82" i="71"/>
  <c r="F82" i="71"/>
  <c r="G82" i="71"/>
  <c r="H82" i="71"/>
  <c r="I82" i="71"/>
  <c r="J82" i="71"/>
  <c r="K82" i="71"/>
  <c r="L82" i="71"/>
  <c r="M82" i="71"/>
  <c r="N82" i="71"/>
  <c r="O82" i="71"/>
  <c r="P82" i="71"/>
  <c r="Q82" i="71"/>
  <c r="R82" i="71"/>
  <c r="S82" i="71"/>
  <c r="T82" i="71"/>
  <c r="U82" i="71"/>
  <c r="V82" i="71"/>
  <c r="W82" i="71"/>
  <c r="W1" i="71"/>
  <c r="V1" i="71"/>
  <c r="U1" i="71"/>
  <c r="T1" i="71"/>
  <c r="S1" i="71"/>
  <c r="R1" i="71"/>
  <c r="Q1" i="71"/>
  <c r="P1" i="71"/>
  <c r="O1" i="71"/>
  <c r="N1" i="71"/>
  <c r="M1" i="71"/>
  <c r="L1" i="71"/>
  <c r="K1" i="71"/>
  <c r="J1" i="71"/>
  <c r="I1" i="71"/>
  <c r="H1" i="71"/>
  <c r="G1" i="71"/>
  <c r="F1" i="71"/>
  <c r="E1" i="71"/>
  <c r="D1" i="71"/>
  <c r="C1" i="71"/>
  <c r="B1" i="71"/>
  <c r="D1" i="70"/>
  <c r="E1" i="70"/>
  <c r="F1" i="70"/>
  <c r="G1" i="70"/>
  <c r="H1" i="70"/>
  <c r="I1" i="70"/>
  <c r="J1" i="70"/>
  <c r="K1" i="70"/>
  <c r="L1" i="70"/>
  <c r="M1" i="70"/>
  <c r="N1" i="70"/>
  <c r="O1" i="70"/>
  <c r="P1" i="70"/>
  <c r="Q1" i="70"/>
  <c r="R1" i="70"/>
  <c r="S1" i="70"/>
  <c r="T1" i="70"/>
  <c r="U1" i="70"/>
  <c r="V1" i="70"/>
  <c r="W1" i="70"/>
  <c r="C1" i="70"/>
  <c r="CS201" i="10"/>
  <c r="CT201" i="10"/>
  <c r="CU201" i="10"/>
  <c r="CV201" i="10"/>
  <c r="CW201" i="10"/>
  <c r="CX201" i="10"/>
  <c r="CY201" i="10"/>
  <c r="CZ201" i="10"/>
  <c r="DA201" i="10"/>
  <c r="DB201" i="10"/>
  <c r="DC201" i="10"/>
  <c r="DD201" i="10"/>
  <c r="DE201" i="10"/>
  <c r="DF201" i="10"/>
  <c r="DG201" i="10"/>
  <c r="DH201" i="10"/>
  <c r="DI201" i="10"/>
  <c r="DJ201" i="10"/>
  <c r="DK201" i="10"/>
  <c r="DL201" i="10"/>
  <c r="DM201" i="10"/>
  <c r="CS202" i="10"/>
  <c r="CT202" i="10"/>
  <c r="CU202" i="10"/>
  <c r="CV202" i="10"/>
  <c r="CW202" i="10"/>
  <c r="CX202" i="10"/>
  <c r="CY202" i="10"/>
  <c r="CZ202" i="10"/>
  <c r="DA202" i="10"/>
  <c r="DB202" i="10"/>
  <c r="DC202" i="10"/>
  <c r="DD202" i="10"/>
  <c r="DE202" i="10"/>
  <c r="DF202" i="10"/>
  <c r="DG202" i="10"/>
  <c r="DH202" i="10"/>
  <c r="DI202" i="10"/>
  <c r="DJ202" i="10"/>
  <c r="DK202" i="10"/>
  <c r="DL202" i="10"/>
  <c r="DM202" i="10"/>
  <c r="CS203" i="10"/>
  <c r="CT203" i="10"/>
  <c r="CU203" i="10"/>
  <c r="CV203" i="10"/>
  <c r="CW203" i="10"/>
  <c r="CX203" i="10"/>
  <c r="CY203" i="10"/>
  <c r="CZ203" i="10"/>
  <c r="DA203" i="10"/>
  <c r="DB203" i="10"/>
  <c r="DC203" i="10"/>
  <c r="DD203" i="10"/>
  <c r="DE203" i="10"/>
  <c r="DF203" i="10"/>
  <c r="DG203" i="10"/>
  <c r="DH203" i="10"/>
  <c r="DI203" i="10"/>
  <c r="DJ203" i="10"/>
  <c r="DK203" i="10"/>
  <c r="DL203" i="10"/>
  <c r="DM203" i="10"/>
  <c r="CS204" i="10"/>
  <c r="CT204" i="10"/>
  <c r="CU204" i="10"/>
  <c r="CV204" i="10"/>
  <c r="CW204" i="10"/>
  <c r="CX204" i="10"/>
  <c r="CY204" i="10"/>
  <c r="CZ204" i="10"/>
  <c r="DA204" i="10"/>
  <c r="DB204" i="10"/>
  <c r="DC204" i="10"/>
  <c r="DD204" i="10"/>
  <c r="DE204" i="10"/>
  <c r="DF204" i="10"/>
  <c r="DG204" i="10"/>
  <c r="DH204" i="10"/>
  <c r="DI204" i="10"/>
  <c r="DJ204" i="10"/>
  <c r="DK204" i="10"/>
  <c r="DL204" i="10"/>
  <c r="DM204" i="10"/>
  <c r="CS205" i="10"/>
  <c r="CT205" i="10"/>
  <c r="CU205" i="10"/>
  <c r="CV205" i="10"/>
  <c r="CW205" i="10"/>
  <c r="CX205" i="10"/>
  <c r="CY205" i="10"/>
  <c r="CZ205" i="10"/>
  <c r="DA205" i="10"/>
  <c r="DB205" i="10"/>
  <c r="DC205" i="10"/>
  <c r="DD205" i="10"/>
  <c r="DE205" i="10"/>
  <c r="DF205" i="10"/>
  <c r="DG205" i="10"/>
  <c r="DH205" i="10"/>
  <c r="DI205" i="10"/>
  <c r="DJ205" i="10"/>
  <c r="DK205" i="10"/>
  <c r="DL205" i="10"/>
  <c r="DM205" i="10"/>
  <c r="CS206" i="10"/>
  <c r="CT206" i="10"/>
  <c r="CU206" i="10"/>
  <c r="CV206" i="10"/>
  <c r="CW206" i="10"/>
  <c r="CX206" i="10"/>
  <c r="CY206" i="10"/>
  <c r="CZ206" i="10"/>
  <c r="DA206" i="10"/>
  <c r="DB206" i="10"/>
  <c r="DC206" i="10"/>
  <c r="DD206" i="10"/>
  <c r="DE206" i="10"/>
  <c r="DF206" i="10"/>
  <c r="DG206" i="10"/>
  <c r="DH206" i="10"/>
  <c r="DI206" i="10"/>
  <c r="DJ206" i="10"/>
  <c r="DK206" i="10"/>
  <c r="DL206" i="10"/>
  <c r="DM206" i="10"/>
  <c r="CS207" i="10"/>
  <c r="CT207" i="10"/>
  <c r="CU207" i="10"/>
  <c r="CV207" i="10"/>
  <c r="CW207" i="10"/>
  <c r="CX207" i="10"/>
  <c r="CY207" i="10"/>
  <c r="CZ207" i="10"/>
  <c r="DA207" i="10"/>
  <c r="DB207" i="10"/>
  <c r="DC207" i="10"/>
  <c r="DD207" i="10"/>
  <c r="DE207" i="10"/>
  <c r="DF207" i="10"/>
  <c r="DG207" i="10"/>
  <c r="DH207" i="10"/>
  <c r="DI207" i="10"/>
  <c r="DJ207" i="10"/>
  <c r="DK207" i="10"/>
  <c r="DL207" i="10"/>
  <c r="DM207" i="10"/>
  <c r="CS208" i="10"/>
  <c r="CT208" i="10"/>
  <c r="CU208" i="10"/>
  <c r="CV208" i="10"/>
  <c r="CW208" i="10"/>
  <c r="CX208" i="10"/>
  <c r="CY208" i="10"/>
  <c r="CZ208" i="10"/>
  <c r="DA208" i="10"/>
  <c r="DB208" i="10"/>
  <c r="DC208" i="10"/>
  <c r="DD208" i="10"/>
  <c r="DE208" i="10"/>
  <c r="DF208" i="10"/>
  <c r="DG208" i="10"/>
  <c r="DH208" i="10"/>
  <c r="DI208" i="10"/>
  <c r="DJ208" i="10"/>
  <c r="DK208" i="10"/>
  <c r="DL208" i="10"/>
  <c r="DM208" i="10"/>
  <c r="CS209" i="10"/>
  <c r="CT209" i="10"/>
  <c r="CU209" i="10"/>
  <c r="CV209" i="10"/>
  <c r="CW209" i="10"/>
  <c r="CX209" i="10"/>
  <c r="CY209" i="10"/>
  <c r="CZ209" i="10"/>
  <c r="DA209" i="10"/>
  <c r="DB209" i="10"/>
  <c r="DC209" i="10"/>
  <c r="DD209" i="10"/>
  <c r="DE209" i="10"/>
  <c r="DF209" i="10"/>
  <c r="DG209" i="10"/>
  <c r="DH209" i="10"/>
  <c r="DI209" i="10"/>
  <c r="DJ209" i="10"/>
  <c r="DK209" i="10"/>
  <c r="DL209" i="10"/>
  <c r="DM209" i="10"/>
  <c r="CS210" i="10"/>
  <c r="CT210" i="10"/>
  <c r="CU210" i="10"/>
  <c r="CV210" i="10"/>
  <c r="CW210" i="10"/>
  <c r="CX210" i="10"/>
  <c r="CY210" i="10"/>
  <c r="CZ210" i="10"/>
  <c r="DA210" i="10"/>
  <c r="DB210" i="10"/>
  <c r="DC210" i="10"/>
  <c r="DD210" i="10"/>
  <c r="DE210" i="10"/>
  <c r="DF210" i="10"/>
  <c r="DG210" i="10"/>
  <c r="DH210" i="10"/>
  <c r="DI210" i="10"/>
  <c r="DJ210" i="10"/>
  <c r="DK210" i="10"/>
  <c r="DL210" i="10"/>
  <c r="DM210" i="10"/>
  <c r="CS211" i="10"/>
  <c r="CT211" i="10"/>
  <c r="CU211" i="10"/>
  <c r="CV211" i="10"/>
  <c r="CW211" i="10"/>
  <c r="CX211" i="10"/>
  <c r="CY211" i="10"/>
  <c r="CZ211" i="10"/>
  <c r="DA211" i="10"/>
  <c r="DB211" i="10"/>
  <c r="DC211" i="10"/>
  <c r="DD211" i="10"/>
  <c r="DE211" i="10"/>
  <c r="DF211" i="10"/>
  <c r="DG211" i="10"/>
  <c r="DH211" i="10"/>
  <c r="DI211" i="10"/>
  <c r="DJ211" i="10"/>
  <c r="DK211" i="10"/>
  <c r="DL211" i="10"/>
  <c r="DM211" i="10"/>
  <c r="CS212" i="10"/>
  <c r="CT212" i="10"/>
  <c r="CU212" i="10"/>
  <c r="CV212" i="10"/>
  <c r="CW212" i="10"/>
  <c r="CX212" i="10"/>
  <c r="CY212" i="10"/>
  <c r="CZ212" i="10"/>
  <c r="DA212" i="10"/>
  <c r="DB212" i="10"/>
  <c r="DC212" i="10"/>
  <c r="DD212" i="10"/>
  <c r="DE212" i="10"/>
  <c r="DF212" i="10"/>
  <c r="DG212" i="10"/>
  <c r="DH212" i="10"/>
  <c r="DI212" i="10"/>
  <c r="DJ212" i="10"/>
  <c r="DK212" i="10"/>
  <c r="DL212" i="10"/>
  <c r="DM212" i="10"/>
  <c r="CS213" i="10"/>
  <c r="CT213" i="10"/>
  <c r="CU213" i="10"/>
  <c r="CV213" i="10"/>
  <c r="CW213" i="10"/>
  <c r="CX213" i="10"/>
  <c r="CY213" i="10"/>
  <c r="CZ213" i="10"/>
  <c r="DA213" i="10"/>
  <c r="DB213" i="10"/>
  <c r="DC213" i="10"/>
  <c r="DD213" i="10"/>
  <c r="DE213" i="10"/>
  <c r="DF213" i="10"/>
  <c r="DG213" i="10"/>
  <c r="DH213" i="10"/>
  <c r="DI213" i="10"/>
  <c r="DJ213" i="10"/>
  <c r="DK213" i="10"/>
  <c r="DL213" i="10"/>
  <c r="DM213" i="10"/>
  <c r="CS214" i="10"/>
  <c r="CT214" i="10"/>
  <c r="CU214" i="10"/>
  <c r="CV214" i="10"/>
  <c r="CW214" i="10"/>
  <c r="CX214" i="10"/>
  <c r="CY214" i="10"/>
  <c r="CZ214" i="10"/>
  <c r="DA214" i="10"/>
  <c r="DB214" i="10"/>
  <c r="DC214" i="10"/>
  <c r="DD214" i="10"/>
  <c r="DE214" i="10"/>
  <c r="DF214" i="10"/>
  <c r="DG214" i="10"/>
  <c r="DH214" i="10"/>
  <c r="DI214" i="10"/>
  <c r="DJ214" i="10"/>
  <c r="DK214" i="10"/>
  <c r="DL214" i="10"/>
  <c r="DM214" i="10"/>
  <c r="CS215" i="10"/>
  <c r="CT215" i="10"/>
  <c r="CU215" i="10"/>
  <c r="CV215" i="10"/>
  <c r="CW215" i="10"/>
  <c r="CX215" i="10"/>
  <c r="CY215" i="10"/>
  <c r="CZ215" i="10"/>
  <c r="DA215" i="10"/>
  <c r="DB215" i="10"/>
  <c r="DC215" i="10"/>
  <c r="DD215" i="10"/>
  <c r="DE215" i="10"/>
  <c r="DF215" i="10"/>
  <c r="DG215" i="10"/>
  <c r="DH215" i="10"/>
  <c r="DI215" i="10"/>
  <c r="DJ215" i="10"/>
  <c r="DK215" i="10"/>
  <c r="DL215" i="10"/>
  <c r="DM215" i="10"/>
  <c r="CS216" i="10"/>
  <c r="CT216" i="10"/>
  <c r="CU216" i="10"/>
  <c r="CV216" i="10"/>
  <c r="CW216" i="10"/>
  <c r="CX216" i="10"/>
  <c r="CY216" i="10"/>
  <c r="CZ216" i="10"/>
  <c r="DA216" i="10"/>
  <c r="DB216" i="10"/>
  <c r="DC216" i="10"/>
  <c r="DD216" i="10"/>
  <c r="DE216" i="10"/>
  <c r="DF216" i="10"/>
  <c r="DG216" i="10"/>
  <c r="DH216" i="10"/>
  <c r="DI216" i="10"/>
  <c r="DJ216" i="10"/>
  <c r="DK216" i="10"/>
  <c r="DL216" i="10"/>
  <c r="DM216" i="10"/>
  <c r="CS217" i="10"/>
  <c r="CT217" i="10"/>
  <c r="CU217" i="10"/>
  <c r="CV217" i="10"/>
  <c r="CW217" i="10"/>
  <c r="CX217" i="10"/>
  <c r="CY217" i="10"/>
  <c r="CZ217" i="10"/>
  <c r="DA217" i="10"/>
  <c r="DB217" i="10"/>
  <c r="DC217" i="10"/>
  <c r="DD217" i="10"/>
  <c r="DE217" i="10"/>
  <c r="DF217" i="10"/>
  <c r="DG217" i="10"/>
  <c r="DH217" i="10"/>
  <c r="DI217" i="10"/>
  <c r="DJ217" i="10"/>
  <c r="DK217" i="10"/>
  <c r="DL217" i="10"/>
  <c r="DM217" i="10"/>
  <c r="CS218" i="10"/>
  <c r="CT218" i="10"/>
  <c r="CU218" i="10"/>
  <c r="CV218" i="10"/>
  <c r="CW218" i="10"/>
  <c r="CX218" i="10"/>
  <c r="CY218" i="10"/>
  <c r="CZ218" i="10"/>
  <c r="DA218" i="10"/>
  <c r="DB218" i="10"/>
  <c r="DC218" i="10"/>
  <c r="DD218" i="10"/>
  <c r="DE218" i="10"/>
  <c r="DF218" i="10"/>
  <c r="DG218" i="10"/>
  <c r="DH218" i="10"/>
  <c r="DI218" i="10"/>
  <c r="DJ218" i="10"/>
  <c r="DK218" i="10"/>
  <c r="DL218" i="10"/>
  <c r="DM218" i="10"/>
  <c r="CS219" i="10"/>
  <c r="CT219" i="10"/>
  <c r="CU219" i="10"/>
  <c r="CV219" i="10"/>
  <c r="CW219" i="10"/>
  <c r="CX219" i="10"/>
  <c r="CY219" i="10"/>
  <c r="CZ219" i="10"/>
  <c r="DA219" i="10"/>
  <c r="DB219" i="10"/>
  <c r="DC219" i="10"/>
  <c r="DD219" i="10"/>
  <c r="DE219" i="10"/>
  <c r="DF219" i="10"/>
  <c r="DG219" i="10"/>
  <c r="DH219" i="10"/>
  <c r="DI219" i="10"/>
  <c r="DJ219" i="10"/>
  <c r="DK219" i="10"/>
  <c r="DL219" i="10"/>
  <c r="DM219" i="10"/>
  <c r="CS220" i="10"/>
  <c r="CT220" i="10"/>
  <c r="CU220" i="10"/>
  <c r="CV220" i="10"/>
  <c r="CW220" i="10"/>
  <c r="CX220" i="10"/>
  <c r="CY220" i="10"/>
  <c r="CZ220" i="10"/>
  <c r="DA220" i="10"/>
  <c r="DB220" i="10"/>
  <c r="DC220" i="10"/>
  <c r="DD220" i="10"/>
  <c r="DE220" i="10"/>
  <c r="DF220" i="10"/>
  <c r="DG220" i="10"/>
  <c r="DH220" i="10"/>
  <c r="DI220" i="10"/>
  <c r="DJ220" i="10"/>
  <c r="DK220" i="10"/>
  <c r="DL220" i="10"/>
  <c r="DM220" i="10"/>
  <c r="CS221" i="10"/>
  <c r="CT221" i="10"/>
  <c r="CU221" i="10"/>
  <c r="CV221" i="10"/>
  <c r="CW221" i="10"/>
  <c r="CX221" i="10"/>
  <c r="CY221" i="10"/>
  <c r="CZ221" i="10"/>
  <c r="DA221" i="10"/>
  <c r="DB221" i="10"/>
  <c r="DC221" i="10"/>
  <c r="DD221" i="10"/>
  <c r="DE221" i="10"/>
  <c r="DF221" i="10"/>
  <c r="DG221" i="10"/>
  <c r="DH221" i="10"/>
  <c r="DI221" i="10"/>
  <c r="DJ221" i="10"/>
  <c r="DK221" i="10"/>
  <c r="DL221" i="10"/>
  <c r="DM221" i="10"/>
  <c r="CS222" i="10"/>
  <c r="CT222" i="10"/>
  <c r="CU222" i="10"/>
  <c r="CV222" i="10"/>
  <c r="CW222" i="10"/>
  <c r="CX222" i="10"/>
  <c r="CY222" i="10"/>
  <c r="CZ222" i="10"/>
  <c r="DA222" i="10"/>
  <c r="DB222" i="10"/>
  <c r="DC222" i="10"/>
  <c r="DD222" i="10"/>
  <c r="DE222" i="10"/>
  <c r="DF222" i="10"/>
  <c r="DG222" i="10"/>
  <c r="DH222" i="10"/>
  <c r="DI222" i="10"/>
  <c r="DJ222" i="10"/>
  <c r="DK222" i="10"/>
  <c r="DL222" i="10"/>
  <c r="DM222" i="10"/>
  <c r="CS223" i="10"/>
  <c r="CT223" i="10"/>
  <c r="CU223" i="10"/>
  <c r="CV223" i="10"/>
  <c r="CW223" i="10"/>
  <c r="CX223" i="10"/>
  <c r="CY223" i="10"/>
  <c r="CZ223" i="10"/>
  <c r="DA223" i="10"/>
  <c r="DB223" i="10"/>
  <c r="DC223" i="10"/>
  <c r="DD223" i="10"/>
  <c r="DE223" i="10"/>
  <c r="DF223" i="10"/>
  <c r="DG223" i="10"/>
  <c r="DH223" i="10"/>
  <c r="DI223" i="10"/>
  <c r="DJ223" i="10"/>
  <c r="DK223" i="10"/>
  <c r="DL223" i="10"/>
  <c r="DM223" i="10"/>
  <c r="CS224" i="10"/>
  <c r="CT224" i="10"/>
  <c r="CU224" i="10"/>
  <c r="CV224" i="10"/>
  <c r="CW224" i="10"/>
  <c r="CX224" i="10"/>
  <c r="CY224" i="10"/>
  <c r="CZ224" i="10"/>
  <c r="DA224" i="10"/>
  <c r="DB224" i="10"/>
  <c r="DC224" i="10"/>
  <c r="DD224" i="10"/>
  <c r="DE224" i="10"/>
  <c r="DF224" i="10"/>
  <c r="DG224" i="10"/>
  <c r="DH224" i="10"/>
  <c r="DI224" i="10"/>
  <c r="DJ224" i="10"/>
  <c r="DK224" i="10"/>
  <c r="DL224" i="10"/>
  <c r="DM224" i="10"/>
  <c r="CS225" i="10"/>
  <c r="CT225" i="10"/>
  <c r="CU225" i="10"/>
  <c r="CV225" i="10"/>
  <c r="CW225" i="10"/>
  <c r="CX225" i="10"/>
  <c r="CY225" i="10"/>
  <c r="CZ225" i="10"/>
  <c r="DA225" i="10"/>
  <c r="DB225" i="10"/>
  <c r="DC225" i="10"/>
  <c r="DD225" i="10"/>
  <c r="DE225" i="10"/>
  <c r="DF225" i="10"/>
  <c r="DG225" i="10"/>
  <c r="DH225" i="10"/>
  <c r="DI225" i="10"/>
  <c r="DJ225" i="10"/>
  <c r="DK225" i="10"/>
  <c r="DL225" i="10"/>
  <c r="DM225" i="10"/>
  <c r="CS226" i="10"/>
  <c r="CT226" i="10"/>
  <c r="CU226" i="10"/>
  <c r="CV226" i="10"/>
  <c r="CW226" i="10"/>
  <c r="CX226" i="10"/>
  <c r="CY226" i="10"/>
  <c r="CZ226" i="10"/>
  <c r="DA226" i="10"/>
  <c r="DB226" i="10"/>
  <c r="DC226" i="10"/>
  <c r="DD226" i="10"/>
  <c r="DE226" i="10"/>
  <c r="DF226" i="10"/>
  <c r="DG226" i="10"/>
  <c r="DH226" i="10"/>
  <c r="DI226" i="10"/>
  <c r="DJ226" i="10"/>
  <c r="DK226" i="10"/>
  <c r="DL226" i="10"/>
  <c r="DM226" i="10"/>
  <c r="CS227" i="10"/>
  <c r="CT227" i="10"/>
  <c r="CU227" i="10"/>
  <c r="CV227" i="10"/>
  <c r="CW227" i="10"/>
  <c r="CX227" i="10"/>
  <c r="CY227" i="10"/>
  <c r="CZ227" i="10"/>
  <c r="DA227" i="10"/>
  <c r="DB227" i="10"/>
  <c r="DC227" i="10"/>
  <c r="DD227" i="10"/>
  <c r="DE227" i="10"/>
  <c r="DF227" i="10"/>
  <c r="DG227" i="10"/>
  <c r="DH227" i="10"/>
  <c r="DI227" i="10"/>
  <c r="DJ227" i="10"/>
  <c r="DK227" i="10"/>
  <c r="DL227" i="10"/>
  <c r="DM227" i="10"/>
  <c r="CS228" i="10"/>
  <c r="CT228" i="10"/>
  <c r="CU228" i="10"/>
  <c r="CV228" i="10"/>
  <c r="CW228" i="10"/>
  <c r="CX228" i="10"/>
  <c r="CY228" i="10"/>
  <c r="CZ228" i="10"/>
  <c r="DA228" i="10"/>
  <c r="DB228" i="10"/>
  <c r="DC228" i="10"/>
  <c r="DD228" i="10"/>
  <c r="DE228" i="10"/>
  <c r="DF228" i="10"/>
  <c r="DG228" i="10"/>
  <c r="DH228" i="10"/>
  <c r="DI228" i="10"/>
  <c r="DJ228" i="10"/>
  <c r="DK228" i="10"/>
  <c r="DL228" i="10"/>
  <c r="DM228" i="10"/>
  <c r="CS229" i="10"/>
  <c r="CT229" i="10"/>
  <c r="CU229" i="10"/>
  <c r="CV229" i="10"/>
  <c r="CW229" i="10"/>
  <c r="CX229" i="10"/>
  <c r="CY229" i="10"/>
  <c r="CZ229" i="10"/>
  <c r="DA229" i="10"/>
  <c r="DB229" i="10"/>
  <c r="DC229" i="10"/>
  <c r="DD229" i="10"/>
  <c r="DE229" i="10"/>
  <c r="DF229" i="10"/>
  <c r="DG229" i="10"/>
  <c r="DH229" i="10"/>
  <c r="DI229" i="10"/>
  <c r="DJ229" i="10"/>
  <c r="DK229" i="10"/>
  <c r="DL229" i="10"/>
  <c r="DM229" i="10"/>
  <c r="CS230" i="10"/>
  <c r="CT230" i="10"/>
  <c r="CU230" i="10"/>
  <c r="CV230" i="10"/>
  <c r="CW230" i="10"/>
  <c r="CX230" i="10"/>
  <c r="CY230" i="10"/>
  <c r="CZ230" i="10"/>
  <c r="DA230" i="10"/>
  <c r="DB230" i="10"/>
  <c r="DC230" i="10"/>
  <c r="DD230" i="10"/>
  <c r="DE230" i="10"/>
  <c r="DF230" i="10"/>
  <c r="DG230" i="10"/>
  <c r="DH230" i="10"/>
  <c r="DI230" i="10"/>
  <c r="DJ230" i="10"/>
  <c r="DK230" i="10"/>
  <c r="DL230" i="10"/>
  <c r="DM230" i="10"/>
  <c r="CS231" i="10"/>
  <c r="CT231" i="10"/>
  <c r="CU231" i="10"/>
  <c r="CV231" i="10"/>
  <c r="CW231" i="10"/>
  <c r="CX231" i="10"/>
  <c r="CY231" i="10"/>
  <c r="CZ231" i="10"/>
  <c r="DA231" i="10"/>
  <c r="DB231" i="10"/>
  <c r="DC231" i="10"/>
  <c r="DD231" i="10"/>
  <c r="DE231" i="10"/>
  <c r="DF231" i="10"/>
  <c r="DG231" i="10"/>
  <c r="DH231" i="10"/>
  <c r="DI231" i="10"/>
  <c r="DJ231" i="10"/>
  <c r="DK231" i="10"/>
  <c r="DL231" i="10"/>
  <c r="DM231" i="10"/>
  <c r="CS232" i="10"/>
  <c r="CT232" i="10"/>
  <c r="CU232" i="10"/>
  <c r="CV232" i="10"/>
  <c r="CW232" i="10"/>
  <c r="CX232" i="10"/>
  <c r="CY232" i="10"/>
  <c r="CZ232" i="10"/>
  <c r="DA232" i="10"/>
  <c r="DB232" i="10"/>
  <c r="DC232" i="10"/>
  <c r="DD232" i="10"/>
  <c r="DE232" i="10"/>
  <c r="DF232" i="10"/>
  <c r="DG232" i="10"/>
  <c r="DH232" i="10"/>
  <c r="DI232" i="10"/>
  <c r="DJ232" i="10"/>
  <c r="DK232" i="10"/>
  <c r="DL232" i="10"/>
  <c r="DM232" i="10"/>
  <c r="CS233" i="10"/>
  <c r="CT233" i="10"/>
  <c r="CU233" i="10"/>
  <c r="CV233" i="10"/>
  <c r="CW233" i="10"/>
  <c r="CX233" i="10"/>
  <c r="CY233" i="10"/>
  <c r="CZ233" i="10"/>
  <c r="DA233" i="10"/>
  <c r="DB233" i="10"/>
  <c r="DC233" i="10"/>
  <c r="DD233" i="10"/>
  <c r="DE233" i="10"/>
  <c r="DF233" i="10"/>
  <c r="DG233" i="10"/>
  <c r="DH233" i="10"/>
  <c r="DI233" i="10"/>
  <c r="DJ233" i="10"/>
  <c r="DK233" i="10"/>
  <c r="DL233" i="10"/>
  <c r="DM233" i="10"/>
  <c r="CS234" i="10"/>
  <c r="CT234" i="10"/>
  <c r="CU234" i="10"/>
  <c r="CV234" i="10"/>
  <c r="CW234" i="10"/>
  <c r="CX234" i="10"/>
  <c r="CY234" i="10"/>
  <c r="CZ234" i="10"/>
  <c r="DA234" i="10"/>
  <c r="DB234" i="10"/>
  <c r="DC234" i="10"/>
  <c r="DD234" i="10"/>
  <c r="DE234" i="10"/>
  <c r="DF234" i="10"/>
  <c r="DG234" i="10"/>
  <c r="DH234" i="10"/>
  <c r="DI234" i="10"/>
  <c r="DJ234" i="10"/>
  <c r="DK234" i="10"/>
  <c r="DL234" i="10"/>
  <c r="DM234" i="10"/>
  <c r="CS235" i="10"/>
  <c r="CT235" i="10"/>
  <c r="CU235" i="10"/>
  <c r="CV235" i="10"/>
  <c r="CW235" i="10"/>
  <c r="CX235" i="10"/>
  <c r="CY235" i="10"/>
  <c r="CZ235" i="10"/>
  <c r="DA235" i="10"/>
  <c r="DB235" i="10"/>
  <c r="DC235" i="10"/>
  <c r="DD235" i="10"/>
  <c r="DE235" i="10"/>
  <c r="DF235" i="10"/>
  <c r="DG235" i="10"/>
  <c r="DH235" i="10"/>
  <c r="DI235" i="10"/>
  <c r="DJ235" i="10"/>
  <c r="DK235" i="10"/>
  <c r="DL235" i="10"/>
  <c r="DM235" i="10"/>
  <c r="CS236" i="10"/>
  <c r="CT236" i="10"/>
  <c r="CU236" i="10"/>
  <c r="CV236" i="10"/>
  <c r="CW236" i="10"/>
  <c r="CX236" i="10"/>
  <c r="CY236" i="10"/>
  <c r="CZ236" i="10"/>
  <c r="DA236" i="10"/>
  <c r="DB236" i="10"/>
  <c r="DC236" i="10"/>
  <c r="DD236" i="10"/>
  <c r="DE236" i="10"/>
  <c r="DF236" i="10"/>
  <c r="DG236" i="10"/>
  <c r="DH236" i="10"/>
  <c r="DI236" i="10"/>
  <c r="DJ236" i="10"/>
  <c r="DK236" i="10"/>
  <c r="DL236" i="10"/>
  <c r="DM236" i="10"/>
  <c r="CS237" i="10"/>
  <c r="CT237" i="10"/>
  <c r="CU237" i="10"/>
  <c r="CV237" i="10"/>
  <c r="CW237" i="10"/>
  <c r="CX237" i="10"/>
  <c r="CY237" i="10"/>
  <c r="CZ237" i="10"/>
  <c r="DA237" i="10"/>
  <c r="DB237" i="10"/>
  <c r="DC237" i="10"/>
  <c r="DD237" i="10"/>
  <c r="DE237" i="10"/>
  <c r="DF237" i="10"/>
  <c r="DG237" i="10"/>
  <c r="DH237" i="10"/>
  <c r="DI237" i="10"/>
  <c r="DJ237" i="10"/>
  <c r="DK237" i="10"/>
  <c r="DL237" i="10"/>
  <c r="DM237" i="10"/>
  <c r="CS238" i="10"/>
  <c r="CT238" i="10"/>
  <c r="CU238" i="10"/>
  <c r="CV238" i="10"/>
  <c r="CW238" i="10"/>
  <c r="CX238" i="10"/>
  <c r="CY238" i="10"/>
  <c r="CZ238" i="10"/>
  <c r="DA238" i="10"/>
  <c r="DB238" i="10"/>
  <c r="DC238" i="10"/>
  <c r="DD238" i="10"/>
  <c r="DE238" i="10"/>
  <c r="DF238" i="10"/>
  <c r="DG238" i="10"/>
  <c r="DH238" i="10"/>
  <c r="DI238" i="10"/>
  <c r="DJ238" i="10"/>
  <c r="DK238" i="10"/>
  <c r="DL238" i="10"/>
  <c r="DM238" i="10"/>
  <c r="CS239" i="10"/>
  <c r="CT239" i="10"/>
  <c r="CU239" i="10"/>
  <c r="CV239" i="10"/>
  <c r="CW239" i="10"/>
  <c r="CX239" i="10"/>
  <c r="CY239" i="10"/>
  <c r="CZ239" i="10"/>
  <c r="DA239" i="10"/>
  <c r="DB239" i="10"/>
  <c r="DC239" i="10"/>
  <c r="DD239" i="10"/>
  <c r="DE239" i="10"/>
  <c r="DF239" i="10"/>
  <c r="DG239" i="10"/>
  <c r="DH239" i="10"/>
  <c r="DI239" i="10"/>
  <c r="DJ239" i="10"/>
  <c r="DK239" i="10"/>
  <c r="DL239" i="10"/>
  <c r="DM239" i="10"/>
  <c r="CS240" i="10"/>
  <c r="CT240" i="10"/>
  <c r="CU240" i="10"/>
  <c r="CV240" i="10"/>
  <c r="CW240" i="10"/>
  <c r="CX240" i="10"/>
  <c r="CY240" i="10"/>
  <c r="CZ240" i="10"/>
  <c r="DA240" i="10"/>
  <c r="DB240" i="10"/>
  <c r="DC240" i="10"/>
  <c r="DD240" i="10"/>
  <c r="DE240" i="10"/>
  <c r="DF240" i="10"/>
  <c r="DG240" i="10"/>
  <c r="DH240" i="10"/>
  <c r="DI240" i="10"/>
  <c r="DJ240" i="10"/>
  <c r="DK240" i="10"/>
  <c r="DL240" i="10"/>
  <c r="DM240" i="10"/>
  <c r="CS241" i="10"/>
  <c r="CT241" i="10"/>
  <c r="CU241" i="10"/>
  <c r="CV241" i="10"/>
  <c r="CW241" i="10"/>
  <c r="CX241" i="10"/>
  <c r="CY241" i="10"/>
  <c r="CZ241" i="10"/>
  <c r="DA241" i="10"/>
  <c r="DB241" i="10"/>
  <c r="DC241" i="10"/>
  <c r="DD241" i="10"/>
  <c r="DE241" i="10"/>
  <c r="DF241" i="10"/>
  <c r="DG241" i="10"/>
  <c r="DH241" i="10"/>
  <c r="DI241" i="10"/>
  <c r="DJ241" i="10"/>
  <c r="DK241" i="10"/>
  <c r="DL241" i="10"/>
  <c r="DM241" i="10"/>
  <c r="CS242" i="10"/>
  <c r="CT242" i="10"/>
  <c r="CU242" i="10"/>
  <c r="CV242" i="10"/>
  <c r="CW242" i="10"/>
  <c r="CX242" i="10"/>
  <c r="CY242" i="10"/>
  <c r="CZ242" i="10"/>
  <c r="DA242" i="10"/>
  <c r="DB242" i="10"/>
  <c r="DC242" i="10"/>
  <c r="DD242" i="10"/>
  <c r="DE242" i="10"/>
  <c r="DF242" i="10"/>
  <c r="DG242" i="10"/>
  <c r="DH242" i="10"/>
  <c r="DI242" i="10"/>
  <c r="DJ242" i="10"/>
  <c r="DK242" i="10"/>
  <c r="DL242" i="10"/>
  <c r="DM242" i="10"/>
  <c r="CS243" i="10"/>
  <c r="CT243" i="10"/>
  <c r="CU243" i="10"/>
  <c r="CV243" i="10"/>
  <c r="CW243" i="10"/>
  <c r="CX243" i="10"/>
  <c r="CY243" i="10"/>
  <c r="CZ243" i="10"/>
  <c r="DA243" i="10"/>
  <c r="DB243" i="10"/>
  <c r="DC243" i="10"/>
  <c r="DD243" i="10"/>
  <c r="DE243" i="10"/>
  <c r="DF243" i="10"/>
  <c r="DG243" i="10"/>
  <c r="DH243" i="10"/>
  <c r="DI243" i="10"/>
  <c r="DJ243" i="10"/>
  <c r="DK243" i="10"/>
  <c r="DL243" i="10"/>
  <c r="DM243" i="10"/>
  <c r="CS244" i="10"/>
  <c r="CT244" i="10"/>
  <c r="CU244" i="10"/>
  <c r="CV244" i="10"/>
  <c r="CW244" i="10"/>
  <c r="CX244" i="10"/>
  <c r="CY244" i="10"/>
  <c r="CZ244" i="10"/>
  <c r="DA244" i="10"/>
  <c r="DB244" i="10"/>
  <c r="DC244" i="10"/>
  <c r="DD244" i="10"/>
  <c r="DE244" i="10"/>
  <c r="DF244" i="10"/>
  <c r="DG244" i="10"/>
  <c r="DH244" i="10"/>
  <c r="DI244" i="10"/>
  <c r="DJ244" i="10"/>
  <c r="DK244" i="10"/>
  <c r="DL244" i="10"/>
  <c r="DM244" i="10"/>
  <c r="CS245" i="10"/>
  <c r="CT245" i="10"/>
  <c r="CU245" i="10"/>
  <c r="CV245" i="10"/>
  <c r="CW245" i="10"/>
  <c r="CX245" i="10"/>
  <c r="CY245" i="10"/>
  <c r="CZ245" i="10"/>
  <c r="DA245" i="10"/>
  <c r="DB245" i="10"/>
  <c r="DC245" i="10"/>
  <c r="DD245" i="10"/>
  <c r="DE245" i="10"/>
  <c r="DF245" i="10"/>
  <c r="DG245" i="10"/>
  <c r="DH245" i="10"/>
  <c r="DI245" i="10"/>
  <c r="DJ245" i="10"/>
  <c r="DK245" i="10"/>
  <c r="DL245" i="10"/>
  <c r="DM245" i="10"/>
  <c r="CS246" i="10"/>
  <c r="CT246" i="10"/>
  <c r="CU246" i="10"/>
  <c r="CV246" i="10"/>
  <c r="CW246" i="10"/>
  <c r="CX246" i="10"/>
  <c r="CY246" i="10"/>
  <c r="CZ246" i="10"/>
  <c r="DA246" i="10"/>
  <c r="DB246" i="10"/>
  <c r="DC246" i="10"/>
  <c r="DD246" i="10"/>
  <c r="DE246" i="10"/>
  <c r="DF246" i="10"/>
  <c r="DG246" i="10"/>
  <c r="DH246" i="10"/>
  <c r="DI246" i="10"/>
  <c r="DJ246" i="10"/>
  <c r="DK246" i="10"/>
  <c r="DL246" i="10"/>
  <c r="DM246" i="10"/>
  <c r="CS247" i="10"/>
  <c r="CT247" i="10"/>
  <c r="CU247" i="10"/>
  <c r="CV247" i="10"/>
  <c r="CW247" i="10"/>
  <c r="CX247" i="10"/>
  <c r="CY247" i="10"/>
  <c r="CZ247" i="10"/>
  <c r="DA247" i="10"/>
  <c r="DB247" i="10"/>
  <c r="DC247" i="10"/>
  <c r="DD247" i="10"/>
  <c r="DE247" i="10"/>
  <c r="DF247" i="10"/>
  <c r="DG247" i="10"/>
  <c r="DH247" i="10"/>
  <c r="DI247" i="10"/>
  <c r="DJ247" i="10"/>
  <c r="DK247" i="10"/>
  <c r="DL247" i="10"/>
  <c r="DM247" i="10"/>
  <c r="CS248" i="10"/>
  <c r="CT248" i="10"/>
  <c r="CU248" i="10"/>
  <c r="CV248" i="10"/>
  <c r="CW248" i="10"/>
  <c r="CX248" i="10"/>
  <c r="CY248" i="10"/>
  <c r="CZ248" i="10"/>
  <c r="DA248" i="10"/>
  <c r="DB248" i="10"/>
  <c r="DC248" i="10"/>
  <c r="DD248" i="10"/>
  <c r="DE248" i="10"/>
  <c r="DF248" i="10"/>
  <c r="DG248" i="10"/>
  <c r="DH248" i="10"/>
  <c r="DI248" i="10"/>
  <c r="DJ248" i="10"/>
  <c r="DK248" i="10"/>
  <c r="DL248" i="10"/>
  <c r="DM248" i="10"/>
  <c r="CS249" i="10"/>
  <c r="CT249" i="10"/>
  <c r="CU249" i="10"/>
  <c r="CV249" i="10"/>
  <c r="CW249" i="10"/>
  <c r="CX249" i="10"/>
  <c r="CY249" i="10"/>
  <c r="CZ249" i="10"/>
  <c r="DA249" i="10"/>
  <c r="DB249" i="10"/>
  <c r="DC249" i="10"/>
  <c r="DD249" i="10"/>
  <c r="DE249" i="10"/>
  <c r="DF249" i="10"/>
  <c r="DG249" i="10"/>
  <c r="DH249" i="10"/>
  <c r="DI249" i="10"/>
  <c r="DJ249" i="10"/>
  <c r="DK249" i="10"/>
  <c r="DL249" i="10"/>
  <c r="DM249" i="10"/>
  <c r="CS250" i="10"/>
  <c r="CT250" i="10"/>
  <c r="CU250" i="10"/>
  <c r="CV250" i="10"/>
  <c r="CW250" i="10"/>
  <c r="CX250" i="10"/>
  <c r="CY250" i="10"/>
  <c r="CZ250" i="10"/>
  <c r="DA250" i="10"/>
  <c r="DB250" i="10"/>
  <c r="DC250" i="10"/>
  <c r="DD250" i="10"/>
  <c r="DE250" i="10"/>
  <c r="DF250" i="10"/>
  <c r="DG250" i="10"/>
  <c r="DH250" i="10"/>
  <c r="DI250" i="10"/>
  <c r="DJ250" i="10"/>
  <c r="DK250" i="10"/>
  <c r="DL250" i="10"/>
  <c r="DM250" i="10"/>
  <c r="CS251" i="10"/>
  <c r="CT251" i="10"/>
  <c r="CU251" i="10"/>
  <c r="CV251" i="10"/>
  <c r="CW251" i="10"/>
  <c r="CX251" i="10"/>
  <c r="CY251" i="10"/>
  <c r="CZ251" i="10"/>
  <c r="DA251" i="10"/>
  <c r="DB251" i="10"/>
  <c r="DC251" i="10"/>
  <c r="DD251" i="10"/>
  <c r="DE251" i="10"/>
  <c r="DF251" i="10"/>
  <c r="DG251" i="10"/>
  <c r="DH251" i="10"/>
  <c r="DI251" i="10"/>
  <c r="DJ251" i="10"/>
  <c r="DK251" i="10"/>
  <c r="DL251" i="10"/>
  <c r="DM251" i="10"/>
  <c r="CS252" i="10"/>
  <c r="CT252" i="10"/>
  <c r="CU252" i="10"/>
  <c r="CV252" i="10"/>
  <c r="CW252" i="10"/>
  <c r="CX252" i="10"/>
  <c r="CY252" i="10"/>
  <c r="CZ252" i="10"/>
  <c r="DA252" i="10"/>
  <c r="DB252" i="10"/>
  <c r="DC252" i="10"/>
  <c r="DD252" i="10"/>
  <c r="DE252" i="10"/>
  <c r="DF252" i="10"/>
  <c r="DG252" i="10"/>
  <c r="DH252" i="10"/>
  <c r="DI252" i="10"/>
  <c r="DJ252" i="10"/>
  <c r="DK252" i="10"/>
  <c r="DL252" i="10"/>
  <c r="DM252" i="10"/>
  <c r="CS253" i="10"/>
  <c r="CT253" i="10"/>
  <c r="CU253" i="10"/>
  <c r="CV253" i="10"/>
  <c r="CW253" i="10"/>
  <c r="CX253" i="10"/>
  <c r="CY253" i="10"/>
  <c r="CZ253" i="10"/>
  <c r="DA253" i="10"/>
  <c r="DB253" i="10"/>
  <c r="DC253" i="10"/>
  <c r="DD253" i="10"/>
  <c r="DE253" i="10"/>
  <c r="DF253" i="10"/>
  <c r="DG253" i="10"/>
  <c r="DH253" i="10"/>
  <c r="DI253" i="10"/>
  <c r="DJ253" i="10"/>
  <c r="DK253" i="10"/>
  <c r="DL253" i="10"/>
  <c r="DM253" i="10"/>
  <c r="CR201" i="10"/>
  <c r="CR202" i="10"/>
  <c r="CR203" i="10"/>
  <c r="CR204" i="10"/>
  <c r="CR205" i="10"/>
  <c r="CR206" i="10"/>
  <c r="CR207" i="10"/>
  <c r="CR208" i="10"/>
  <c r="CR209" i="10"/>
  <c r="CR210" i="10"/>
  <c r="CR211" i="10"/>
  <c r="CR212" i="10"/>
  <c r="CR213" i="10"/>
  <c r="CR214" i="10"/>
  <c r="CR215" i="10"/>
  <c r="CR216" i="10"/>
  <c r="CR217" i="10"/>
  <c r="CR218" i="10"/>
  <c r="CR219" i="10"/>
  <c r="CR220" i="10"/>
  <c r="CR221" i="10"/>
  <c r="CR222" i="10"/>
  <c r="CR223" i="10"/>
  <c r="CR224" i="10"/>
  <c r="CR225" i="10"/>
  <c r="CR226" i="10"/>
  <c r="CR227" i="10"/>
  <c r="CR228" i="10"/>
  <c r="CR229" i="10"/>
  <c r="CR230" i="10"/>
  <c r="CR231" i="10"/>
  <c r="CR232" i="10"/>
  <c r="CR233" i="10"/>
  <c r="CR234" i="10"/>
  <c r="CR235" i="10"/>
  <c r="CR236" i="10"/>
  <c r="CR237" i="10"/>
  <c r="CR238" i="10"/>
  <c r="CR239" i="10"/>
  <c r="CR240" i="10"/>
  <c r="CR241" i="10"/>
  <c r="CR242" i="10"/>
  <c r="CR243" i="10"/>
  <c r="CR244" i="10"/>
  <c r="CR245" i="10"/>
  <c r="CR246" i="10"/>
  <c r="CR247" i="10"/>
  <c r="CR248" i="10"/>
  <c r="CR249" i="10"/>
  <c r="CR250" i="10"/>
  <c r="CR251" i="10"/>
  <c r="CR252" i="10"/>
  <c r="CR253" i="10"/>
  <c r="CR254" i="10"/>
  <c r="AB33" i="64" l="1"/>
  <c r="AA33" i="64"/>
  <c r="AC33" i="64"/>
  <c r="Z33" i="64"/>
  <c r="X33" i="64"/>
  <c r="W33" i="64"/>
  <c r="AB33" i="65"/>
  <c r="AA33" i="65"/>
  <c r="X33" i="65"/>
  <c r="W33" i="65"/>
  <c r="BL33" i="64" l="1"/>
  <c r="BL33" i="12"/>
  <c r="Y33" i="64"/>
  <c r="AC33" i="65"/>
  <c r="Z33" i="65"/>
  <c r="BM33" i="64" l="1"/>
  <c r="BM33" i="12"/>
  <c r="Y33" i="65"/>
  <c r="BN33" i="64" l="1"/>
  <c r="BN33" i="12"/>
  <c r="B1" i="70"/>
  <c r="CU254" i="10" l="1"/>
  <c r="CV254" i="10"/>
  <c r="Z67" i="36" l="1"/>
  <c r="V67" i="36"/>
  <c r="Z38" i="36"/>
  <c r="B63" i="36"/>
  <c r="C63" i="36"/>
  <c r="D63" i="36"/>
  <c r="E63" i="36"/>
  <c r="F63" i="36"/>
  <c r="G63" i="36"/>
  <c r="H63" i="36"/>
  <c r="I63" i="36"/>
  <c r="J63" i="36"/>
  <c r="K63" i="36"/>
  <c r="L63" i="36"/>
  <c r="M63" i="36"/>
  <c r="O63" i="36"/>
  <c r="P63" i="36"/>
  <c r="Q63" i="36"/>
  <c r="R63" i="36"/>
  <c r="S63" i="36"/>
  <c r="T63" i="36"/>
  <c r="U63" i="36"/>
  <c r="V63" i="36"/>
  <c r="W63" i="36"/>
  <c r="X63" i="36"/>
  <c r="Y63" i="36"/>
  <c r="AA63" i="36"/>
  <c r="AB63" i="36"/>
  <c r="AC63" i="36"/>
  <c r="AE63" i="36"/>
  <c r="AL63" i="36"/>
  <c r="AN63" i="36"/>
  <c r="AO63" i="36"/>
  <c r="AP63" i="36"/>
  <c r="AQ63" i="36"/>
  <c r="AR63" i="36"/>
  <c r="AW63" i="36"/>
  <c r="BA63" i="36"/>
  <c r="BB63" i="36"/>
  <c r="BC63" i="36"/>
  <c r="BD63" i="36"/>
  <c r="BE63" i="36"/>
  <c r="BF63" i="36"/>
  <c r="BG63" i="36"/>
  <c r="BP63" i="36"/>
  <c r="BQ63" i="36"/>
  <c r="BR63" i="36"/>
  <c r="BS63" i="36"/>
  <c r="BT63" i="36"/>
  <c r="BU63" i="36"/>
  <c r="BV63" i="36"/>
  <c r="BW63" i="36"/>
  <c r="BX63" i="36"/>
  <c r="BY63" i="36"/>
  <c r="CB63" i="36"/>
  <c r="B64" i="36"/>
  <c r="C64" i="36"/>
  <c r="D64" i="36"/>
  <c r="E64" i="36"/>
  <c r="F64" i="36"/>
  <c r="G64" i="36"/>
  <c r="H64" i="36"/>
  <c r="I64" i="36"/>
  <c r="J64" i="36"/>
  <c r="K64" i="36"/>
  <c r="L64" i="36"/>
  <c r="M64" i="36"/>
  <c r="O64" i="36"/>
  <c r="P64" i="36"/>
  <c r="Q64" i="36"/>
  <c r="R64" i="36"/>
  <c r="S64" i="36"/>
  <c r="T64" i="36"/>
  <c r="U64" i="36"/>
  <c r="V64" i="36"/>
  <c r="W64" i="36"/>
  <c r="X64" i="36"/>
  <c r="Y64" i="36"/>
  <c r="AA64" i="36"/>
  <c r="AB64" i="36"/>
  <c r="AC64" i="36"/>
  <c r="AE64" i="36"/>
  <c r="AL64" i="36"/>
  <c r="AN64" i="36"/>
  <c r="AO64" i="36"/>
  <c r="AP64" i="36"/>
  <c r="AQ64" i="36"/>
  <c r="AR64" i="36"/>
  <c r="AW64" i="36"/>
  <c r="BA64" i="36"/>
  <c r="BB64" i="36"/>
  <c r="BC64" i="36"/>
  <c r="BD64" i="36"/>
  <c r="BE64" i="36"/>
  <c r="BF64" i="36"/>
  <c r="BG64" i="36"/>
  <c r="BP64" i="36"/>
  <c r="BQ64" i="36"/>
  <c r="BR64" i="36"/>
  <c r="BS64" i="36"/>
  <c r="BT64" i="36"/>
  <c r="BU64" i="36"/>
  <c r="BV64" i="36"/>
  <c r="BW64" i="36"/>
  <c r="BX64" i="36"/>
  <c r="BY64" i="36"/>
  <c r="CB64" i="36"/>
  <c r="B65" i="36"/>
  <c r="C65" i="36"/>
  <c r="D65" i="36"/>
  <c r="E65" i="36"/>
  <c r="F65" i="36"/>
  <c r="G65" i="36"/>
  <c r="H65" i="36"/>
  <c r="I65" i="36"/>
  <c r="J65" i="36"/>
  <c r="K65" i="36"/>
  <c r="L65" i="36"/>
  <c r="M65" i="36"/>
  <c r="O65" i="36"/>
  <c r="P65" i="36"/>
  <c r="Q65" i="36"/>
  <c r="R65" i="36"/>
  <c r="S65" i="36"/>
  <c r="T65" i="36"/>
  <c r="U65" i="36"/>
  <c r="V65" i="36"/>
  <c r="W65" i="36"/>
  <c r="X65" i="36"/>
  <c r="Y65" i="36"/>
  <c r="AA65" i="36"/>
  <c r="AB65" i="36"/>
  <c r="AC65" i="36"/>
  <c r="AE65" i="36"/>
  <c r="AL65" i="36"/>
  <c r="AN65" i="36"/>
  <c r="AO65" i="36"/>
  <c r="AP65" i="36"/>
  <c r="AQ65" i="36"/>
  <c r="AR65" i="36"/>
  <c r="AW65" i="36"/>
  <c r="BA65" i="36"/>
  <c r="BB65" i="36"/>
  <c r="BC65" i="36"/>
  <c r="BD65" i="36"/>
  <c r="BE65" i="36"/>
  <c r="BF65" i="36"/>
  <c r="BG65" i="36"/>
  <c r="BP65" i="36"/>
  <c r="BQ65" i="36"/>
  <c r="BR65" i="36"/>
  <c r="BS65" i="36"/>
  <c r="BT65" i="36"/>
  <c r="BU65" i="36"/>
  <c r="BV65" i="36"/>
  <c r="BW65" i="36"/>
  <c r="BX65" i="36"/>
  <c r="BY65" i="36"/>
  <c r="CB65" i="36"/>
  <c r="B66" i="36"/>
  <c r="C66" i="36"/>
  <c r="D66" i="36"/>
  <c r="E66" i="36"/>
  <c r="F66" i="36"/>
  <c r="G66" i="36"/>
  <c r="H66" i="36"/>
  <c r="I66" i="36"/>
  <c r="J66" i="36"/>
  <c r="K66" i="36"/>
  <c r="L66" i="36"/>
  <c r="M66" i="36"/>
  <c r="N66" i="36"/>
  <c r="O66" i="36"/>
  <c r="P66" i="36"/>
  <c r="Q66" i="36"/>
  <c r="R66" i="36"/>
  <c r="S66" i="36"/>
  <c r="T66" i="36"/>
  <c r="U66" i="36"/>
  <c r="V66" i="36"/>
  <c r="W66" i="36"/>
  <c r="X66" i="36"/>
  <c r="Y66" i="36"/>
  <c r="Z66" i="36"/>
  <c r="AA66" i="36"/>
  <c r="AB66" i="36"/>
  <c r="AC66" i="36"/>
  <c r="AD66" i="36"/>
  <c r="AE66" i="36"/>
  <c r="AF66" i="36"/>
  <c r="AL66" i="36"/>
  <c r="AN66" i="36"/>
  <c r="AO66" i="36"/>
  <c r="AP66" i="36"/>
  <c r="AQ66" i="36"/>
  <c r="AR66" i="36"/>
  <c r="AW66" i="36"/>
  <c r="BA66" i="36"/>
  <c r="BB66" i="36"/>
  <c r="BC66" i="36"/>
  <c r="BD66" i="36"/>
  <c r="BE66" i="36"/>
  <c r="BF66" i="36"/>
  <c r="BG66" i="36"/>
  <c r="BP66" i="36"/>
  <c r="BQ66" i="36"/>
  <c r="BR66" i="36"/>
  <c r="BS66" i="36"/>
  <c r="BT66" i="36"/>
  <c r="BU66" i="36"/>
  <c r="BV66" i="36"/>
  <c r="BW66" i="36"/>
  <c r="BX66" i="36"/>
  <c r="BY66" i="36"/>
  <c r="CB66" i="36"/>
  <c r="B67" i="36"/>
  <c r="C67" i="36"/>
  <c r="D67" i="36"/>
  <c r="E67" i="36"/>
  <c r="F67" i="36"/>
  <c r="G67" i="36"/>
  <c r="H67" i="36"/>
  <c r="I67" i="36"/>
  <c r="J67" i="36"/>
  <c r="K67" i="36"/>
  <c r="L67" i="36"/>
  <c r="M67" i="36"/>
  <c r="O67" i="36"/>
  <c r="P67" i="36"/>
  <c r="Q67" i="36"/>
  <c r="R67" i="36"/>
  <c r="S67" i="36"/>
  <c r="T67" i="36"/>
  <c r="U67" i="36"/>
  <c r="W67" i="36"/>
  <c r="X67" i="36"/>
  <c r="Y67" i="36"/>
  <c r="AA67" i="36"/>
  <c r="AB67" i="36"/>
  <c r="AC67" i="36"/>
  <c r="AD67" i="36"/>
  <c r="AE67" i="36"/>
  <c r="AL67" i="36"/>
  <c r="AN67" i="36"/>
  <c r="AO67" i="36"/>
  <c r="AP67" i="36"/>
  <c r="AQ67" i="36"/>
  <c r="AR67" i="36"/>
  <c r="AS67" i="36"/>
  <c r="AW67" i="36"/>
  <c r="BA67" i="36"/>
  <c r="BB67" i="36"/>
  <c r="BC67" i="36"/>
  <c r="BD67" i="36"/>
  <c r="BE67" i="36"/>
  <c r="BF67" i="36"/>
  <c r="BG67" i="36"/>
  <c r="BP67" i="36"/>
  <c r="BQ67" i="36"/>
  <c r="BR67" i="36"/>
  <c r="BS67" i="36"/>
  <c r="BT67" i="36"/>
  <c r="BU67" i="36"/>
  <c r="BV67" i="36"/>
  <c r="BW67" i="36"/>
  <c r="BX67" i="36"/>
  <c r="BY67" i="36"/>
  <c r="CB67" i="36"/>
  <c r="B68" i="36"/>
  <c r="C68" i="36"/>
  <c r="D68" i="36"/>
  <c r="E68" i="36"/>
  <c r="F68" i="36"/>
  <c r="G68" i="36"/>
  <c r="H68" i="36"/>
  <c r="I68" i="36"/>
  <c r="J68" i="36"/>
  <c r="K68" i="36"/>
  <c r="L68" i="36"/>
  <c r="M68" i="36"/>
  <c r="N68" i="36"/>
  <c r="O68" i="36"/>
  <c r="P68" i="36"/>
  <c r="Q68" i="36"/>
  <c r="R68" i="36"/>
  <c r="S68" i="36"/>
  <c r="T68" i="36"/>
  <c r="U68" i="36"/>
  <c r="V68" i="36"/>
  <c r="W68" i="36"/>
  <c r="X68" i="36"/>
  <c r="Y68" i="36"/>
  <c r="Z68" i="36"/>
  <c r="AA68" i="36"/>
  <c r="AB68" i="36"/>
  <c r="AC68" i="36"/>
  <c r="AD68" i="36"/>
  <c r="AE68" i="36"/>
  <c r="AF68" i="36"/>
  <c r="AG68" i="36"/>
  <c r="AL68" i="36"/>
  <c r="AN68" i="36"/>
  <c r="AO68" i="36"/>
  <c r="AP68" i="36"/>
  <c r="AQ68" i="36"/>
  <c r="AR68" i="36"/>
  <c r="AS68" i="36"/>
  <c r="AW68" i="36"/>
  <c r="BA68" i="36"/>
  <c r="BB68" i="36"/>
  <c r="BC68" i="36"/>
  <c r="BD68" i="36"/>
  <c r="BE68" i="36"/>
  <c r="BF68" i="36"/>
  <c r="BG68" i="36"/>
  <c r="BP68" i="36"/>
  <c r="BQ68" i="36"/>
  <c r="BR68" i="36"/>
  <c r="BS68" i="36"/>
  <c r="BT68" i="36"/>
  <c r="BU68" i="36"/>
  <c r="BV68" i="36"/>
  <c r="BW68" i="36"/>
  <c r="BX68" i="36"/>
  <c r="BY68" i="36"/>
  <c r="CB68" i="36"/>
  <c r="B69" i="36"/>
  <c r="C69" i="36"/>
  <c r="D69" i="36"/>
  <c r="E69" i="36"/>
  <c r="F69" i="36"/>
  <c r="G69" i="36"/>
  <c r="H69" i="36"/>
  <c r="I69" i="36"/>
  <c r="J69" i="36"/>
  <c r="K69" i="36"/>
  <c r="L69" i="36"/>
  <c r="M69" i="36"/>
  <c r="N69" i="36"/>
  <c r="O69" i="36"/>
  <c r="P69" i="36"/>
  <c r="Q69" i="36"/>
  <c r="R69" i="36"/>
  <c r="S69" i="36"/>
  <c r="T69" i="36"/>
  <c r="U69" i="36"/>
  <c r="V69" i="36"/>
  <c r="W69" i="36"/>
  <c r="X69" i="36"/>
  <c r="Y69" i="36"/>
  <c r="Z69" i="36"/>
  <c r="AA69" i="36"/>
  <c r="AB69" i="36"/>
  <c r="AC69" i="36"/>
  <c r="AD69" i="36"/>
  <c r="AE69" i="36"/>
  <c r="AF69" i="36"/>
  <c r="AG69" i="36"/>
  <c r="AL69" i="36"/>
  <c r="AN69" i="36"/>
  <c r="AO69" i="36"/>
  <c r="AP69" i="36"/>
  <c r="AQ69" i="36"/>
  <c r="AR69" i="36"/>
  <c r="AS69" i="36"/>
  <c r="AW69" i="36"/>
  <c r="BA69" i="36"/>
  <c r="BB69" i="36"/>
  <c r="BC69" i="36"/>
  <c r="BD69" i="36"/>
  <c r="BE69" i="36"/>
  <c r="BF69" i="36"/>
  <c r="BG69" i="36"/>
  <c r="BP69" i="36"/>
  <c r="BQ69" i="36"/>
  <c r="BR69" i="36"/>
  <c r="BS69" i="36"/>
  <c r="BT69" i="36"/>
  <c r="BU69" i="36"/>
  <c r="BV69" i="36"/>
  <c r="BW69" i="36"/>
  <c r="BX69" i="36"/>
  <c r="BY69" i="36"/>
  <c r="CB69" i="36"/>
  <c r="B70" i="36"/>
  <c r="C70" i="36"/>
  <c r="D70" i="36"/>
  <c r="E70" i="36"/>
  <c r="F70" i="36"/>
  <c r="G70" i="36"/>
  <c r="H70" i="36"/>
  <c r="I70" i="36"/>
  <c r="J70" i="36"/>
  <c r="K70" i="36"/>
  <c r="L70" i="36"/>
  <c r="M70" i="36"/>
  <c r="N70" i="36"/>
  <c r="O70" i="36"/>
  <c r="P70" i="36"/>
  <c r="Q70" i="36"/>
  <c r="R70" i="36"/>
  <c r="S70" i="36"/>
  <c r="T70" i="36"/>
  <c r="U70" i="36"/>
  <c r="V70" i="36"/>
  <c r="W70" i="36"/>
  <c r="X70" i="36"/>
  <c r="Y70" i="36"/>
  <c r="AA70" i="36"/>
  <c r="AB70" i="36"/>
  <c r="AC70" i="36"/>
  <c r="AD70" i="36"/>
  <c r="AE70" i="36"/>
  <c r="AF70" i="36"/>
  <c r="AG70" i="36"/>
  <c r="AL70" i="36"/>
  <c r="AN70" i="36"/>
  <c r="AO70" i="36"/>
  <c r="AP70" i="36"/>
  <c r="AQ70" i="36"/>
  <c r="AR70" i="36"/>
  <c r="AS70" i="36"/>
  <c r="AW70" i="36"/>
  <c r="BA70" i="36"/>
  <c r="BB70" i="36"/>
  <c r="BC70" i="36"/>
  <c r="BD70" i="36"/>
  <c r="BE70" i="36"/>
  <c r="BF70" i="36"/>
  <c r="BG70" i="36"/>
  <c r="BP70" i="36"/>
  <c r="BQ70" i="36"/>
  <c r="BR70" i="36"/>
  <c r="BS70" i="36"/>
  <c r="BT70" i="36"/>
  <c r="BU70" i="36"/>
  <c r="BV70" i="36"/>
  <c r="BW70" i="36"/>
  <c r="BX70" i="36"/>
  <c r="BY70" i="36"/>
  <c r="CB70" i="36"/>
  <c r="B71" i="36"/>
  <c r="C71" i="36"/>
  <c r="D71" i="36"/>
  <c r="E71" i="36"/>
  <c r="F71" i="36"/>
  <c r="G71" i="36"/>
  <c r="H71" i="36"/>
  <c r="I71" i="36"/>
  <c r="J71" i="36"/>
  <c r="K71" i="36"/>
  <c r="L71" i="36"/>
  <c r="M71" i="36"/>
  <c r="N71" i="36"/>
  <c r="O71" i="36"/>
  <c r="P71" i="36"/>
  <c r="Q71" i="36"/>
  <c r="R71" i="36"/>
  <c r="S71" i="36"/>
  <c r="T71" i="36"/>
  <c r="U71" i="36"/>
  <c r="V71" i="36"/>
  <c r="W71" i="36"/>
  <c r="X71" i="36"/>
  <c r="Y71" i="36"/>
  <c r="AA71" i="36"/>
  <c r="AB71" i="36"/>
  <c r="AC71" i="36"/>
  <c r="AD71" i="36"/>
  <c r="AE71" i="36"/>
  <c r="AF71" i="36"/>
  <c r="AG71" i="36"/>
  <c r="AL71" i="36"/>
  <c r="AN71" i="36"/>
  <c r="AO71" i="36"/>
  <c r="AP71" i="36"/>
  <c r="AQ71" i="36"/>
  <c r="AR71" i="36"/>
  <c r="AS71" i="36"/>
  <c r="AW71" i="36"/>
  <c r="BA71" i="36"/>
  <c r="BB71" i="36"/>
  <c r="BC71" i="36"/>
  <c r="BD71" i="36"/>
  <c r="BE71" i="36"/>
  <c r="BF71" i="36"/>
  <c r="BG71" i="36"/>
  <c r="BP71" i="36"/>
  <c r="BQ71" i="36"/>
  <c r="BR71" i="36"/>
  <c r="BS71" i="36"/>
  <c r="BT71" i="36"/>
  <c r="BU71" i="36"/>
  <c r="BV71" i="36"/>
  <c r="BW71" i="36"/>
  <c r="BX71" i="36"/>
  <c r="BY71" i="36"/>
  <c r="CB71" i="36"/>
  <c r="B72" i="36"/>
  <c r="C72" i="36"/>
  <c r="D72" i="36"/>
  <c r="E72" i="36"/>
  <c r="F72" i="36"/>
  <c r="G72" i="36"/>
  <c r="H72" i="36"/>
  <c r="I72" i="36"/>
  <c r="J72" i="36"/>
  <c r="K72" i="36"/>
  <c r="L72" i="36"/>
  <c r="M72" i="36"/>
  <c r="N72" i="36"/>
  <c r="O72" i="36"/>
  <c r="P72" i="36"/>
  <c r="Q72" i="36"/>
  <c r="R72" i="36"/>
  <c r="S72" i="36"/>
  <c r="T72" i="36"/>
  <c r="U72" i="36"/>
  <c r="V72" i="36"/>
  <c r="W72" i="36"/>
  <c r="X72" i="36"/>
  <c r="Y72" i="36"/>
  <c r="AA72" i="36"/>
  <c r="AB72" i="36"/>
  <c r="AC72" i="36"/>
  <c r="AD72" i="36"/>
  <c r="AE72" i="36"/>
  <c r="AF72" i="36"/>
  <c r="AG72" i="36"/>
  <c r="AL72" i="36"/>
  <c r="AN72" i="36"/>
  <c r="AO72" i="36"/>
  <c r="AP72" i="36"/>
  <c r="AQ72" i="36"/>
  <c r="AR72" i="36"/>
  <c r="AS72" i="36"/>
  <c r="AW72" i="36"/>
  <c r="BA72" i="36"/>
  <c r="BB72" i="36"/>
  <c r="BC72" i="36"/>
  <c r="BD72" i="36"/>
  <c r="BE72" i="36"/>
  <c r="BF72" i="36"/>
  <c r="BG72" i="36"/>
  <c r="BP72" i="36"/>
  <c r="BQ72" i="36"/>
  <c r="BR72" i="36"/>
  <c r="BS72" i="36"/>
  <c r="BT72" i="36"/>
  <c r="BU72" i="36"/>
  <c r="BV72" i="36"/>
  <c r="BW72" i="36"/>
  <c r="BX72" i="36"/>
  <c r="BY72" i="36"/>
  <c r="CB72" i="36"/>
  <c r="B73" i="36"/>
  <c r="C73" i="36"/>
  <c r="D73" i="36"/>
  <c r="E73" i="36"/>
  <c r="F73" i="36"/>
  <c r="G73" i="36"/>
  <c r="H73" i="36"/>
  <c r="I73" i="36"/>
  <c r="J73" i="36"/>
  <c r="K73" i="36"/>
  <c r="L73" i="36"/>
  <c r="M73" i="36"/>
  <c r="N73" i="36"/>
  <c r="O73" i="36"/>
  <c r="P73" i="36"/>
  <c r="Q73" i="36"/>
  <c r="R73" i="36"/>
  <c r="S73" i="36"/>
  <c r="T73" i="36"/>
  <c r="U73" i="36"/>
  <c r="V73" i="36"/>
  <c r="W73" i="36"/>
  <c r="X73" i="36"/>
  <c r="Y73" i="36"/>
  <c r="AA73" i="36"/>
  <c r="AB73" i="36"/>
  <c r="AC73" i="36"/>
  <c r="AD73" i="36"/>
  <c r="AE73" i="36"/>
  <c r="AF73" i="36"/>
  <c r="AG73" i="36"/>
  <c r="AL73" i="36"/>
  <c r="AN73" i="36"/>
  <c r="AO73" i="36"/>
  <c r="AP73" i="36"/>
  <c r="AQ73" i="36"/>
  <c r="AR73" i="36"/>
  <c r="AS73" i="36"/>
  <c r="AW73" i="36"/>
  <c r="BA73" i="36"/>
  <c r="BB73" i="36"/>
  <c r="BC73" i="36"/>
  <c r="BD73" i="36"/>
  <c r="BE73" i="36"/>
  <c r="BF73" i="36"/>
  <c r="BG73" i="36"/>
  <c r="BP73" i="36"/>
  <c r="BQ73" i="36"/>
  <c r="BR73" i="36"/>
  <c r="BS73" i="36"/>
  <c r="BT73" i="36"/>
  <c r="BU73" i="36"/>
  <c r="BV73" i="36"/>
  <c r="BW73" i="36"/>
  <c r="BX73" i="36"/>
  <c r="BY73" i="36"/>
  <c r="CB73" i="36"/>
  <c r="B74" i="36"/>
  <c r="C74" i="36"/>
  <c r="D74" i="36"/>
  <c r="E74" i="36"/>
  <c r="F74" i="36"/>
  <c r="G74" i="36"/>
  <c r="H74" i="36"/>
  <c r="I74" i="36"/>
  <c r="J74" i="36"/>
  <c r="K74" i="36"/>
  <c r="L74" i="36"/>
  <c r="M74" i="36"/>
  <c r="N74" i="36"/>
  <c r="O74" i="36"/>
  <c r="P74" i="36"/>
  <c r="Q74" i="36"/>
  <c r="R74" i="36"/>
  <c r="S74" i="36"/>
  <c r="T74" i="36"/>
  <c r="U74" i="36"/>
  <c r="V74" i="36"/>
  <c r="W74" i="36"/>
  <c r="X74" i="36"/>
  <c r="Y74" i="36"/>
  <c r="AA74" i="36"/>
  <c r="AB74" i="36"/>
  <c r="AC74" i="36"/>
  <c r="AD74" i="36"/>
  <c r="AE74" i="36"/>
  <c r="AF74" i="36"/>
  <c r="AG74" i="36"/>
  <c r="AL74" i="36"/>
  <c r="AN74" i="36"/>
  <c r="AO74" i="36"/>
  <c r="AP74" i="36"/>
  <c r="AQ74" i="36"/>
  <c r="AR74" i="36"/>
  <c r="AS74" i="36"/>
  <c r="AW74" i="36"/>
  <c r="BA74" i="36"/>
  <c r="BB74" i="36"/>
  <c r="BC74" i="36"/>
  <c r="BD74" i="36"/>
  <c r="BE74" i="36"/>
  <c r="BF74" i="36"/>
  <c r="BG74" i="36"/>
  <c r="BP74" i="36"/>
  <c r="BQ74" i="36"/>
  <c r="BR74" i="36"/>
  <c r="BS74" i="36"/>
  <c r="BT74" i="36"/>
  <c r="BU74" i="36"/>
  <c r="BV74" i="36"/>
  <c r="BW74" i="36"/>
  <c r="BX74" i="36"/>
  <c r="BY74" i="36"/>
  <c r="CB74" i="36"/>
  <c r="B75" i="36"/>
  <c r="C75" i="36"/>
  <c r="D75" i="36"/>
  <c r="E75" i="36"/>
  <c r="F75" i="36"/>
  <c r="G75" i="36"/>
  <c r="H75" i="36"/>
  <c r="I75" i="36"/>
  <c r="J75" i="36"/>
  <c r="K75" i="36"/>
  <c r="L75" i="36"/>
  <c r="M75" i="36"/>
  <c r="N75" i="36"/>
  <c r="O75" i="36"/>
  <c r="P75" i="36"/>
  <c r="Q75" i="36"/>
  <c r="R75" i="36"/>
  <c r="S75" i="36"/>
  <c r="T75" i="36"/>
  <c r="U75" i="36"/>
  <c r="V75" i="36"/>
  <c r="W75" i="36"/>
  <c r="X75" i="36"/>
  <c r="Y75" i="36"/>
  <c r="AA75" i="36"/>
  <c r="AB75" i="36"/>
  <c r="AC75" i="36"/>
  <c r="AD75" i="36"/>
  <c r="AE75" i="36"/>
  <c r="AF75" i="36"/>
  <c r="AG75" i="36"/>
  <c r="AL75" i="36"/>
  <c r="AN75" i="36"/>
  <c r="AO75" i="36"/>
  <c r="AP75" i="36"/>
  <c r="AQ75" i="36"/>
  <c r="AR75" i="36"/>
  <c r="AS75" i="36"/>
  <c r="AW75" i="36"/>
  <c r="BA75" i="36"/>
  <c r="BB75" i="36"/>
  <c r="BC75" i="36"/>
  <c r="BD75" i="36"/>
  <c r="BE75" i="36"/>
  <c r="BF75" i="36"/>
  <c r="BG75" i="36"/>
  <c r="BP75" i="36"/>
  <c r="BQ75" i="36"/>
  <c r="BR75" i="36"/>
  <c r="BS75" i="36"/>
  <c r="BT75" i="36"/>
  <c r="BU75" i="36"/>
  <c r="BV75" i="36"/>
  <c r="BW75" i="36"/>
  <c r="BX75" i="36"/>
  <c r="BY75" i="36"/>
  <c r="CB75" i="36"/>
  <c r="B76" i="36"/>
  <c r="C76" i="36"/>
  <c r="D76" i="36"/>
  <c r="E76" i="36"/>
  <c r="F76" i="36"/>
  <c r="G76" i="36"/>
  <c r="H76" i="36"/>
  <c r="I76" i="36"/>
  <c r="J76" i="36"/>
  <c r="K76" i="36"/>
  <c r="L76" i="36"/>
  <c r="M76" i="36"/>
  <c r="N76" i="36"/>
  <c r="O76" i="36"/>
  <c r="P76" i="36"/>
  <c r="Q76" i="36"/>
  <c r="R76" i="36"/>
  <c r="S76" i="36"/>
  <c r="T76" i="36"/>
  <c r="U76" i="36"/>
  <c r="V76" i="36"/>
  <c r="W76" i="36"/>
  <c r="X76" i="36"/>
  <c r="Y76" i="36"/>
  <c r="AA76" i="36"/>
  <c r="AB76" i="36"/>
  <c r="AC76" i="36"/>
  <c r="AD76" i="36"/>
  <c r="AE76" i="36"/>
  <c r="AF76" i="36"/>
  <c r="AG76" i="36"/>
  <c r="AL76" i="36"/>
  <c r="AN76" i="36"/>
  <c r="AO76" i="36"/>
  <c r="AP76" i="36"/>
  <c r="AQ76" i="36"/>
  <c r="AR76" i="36"/>
  <c r="AS76" i="36"/>
  <c r="AW76" i="36"/>
  <c r="BA76" i="36"/>
  <c r="BB76" i="36"/>
  <c r="BC76" i="36"/>
  <c r="BD76" i="36"/>
  <c r="BE76" i="36"/>
  <c r="BF76" i="36"/>
  <c r="BG76" i="36"/>
  <c r="BP76" i="36"/>
  <c r="BQ76" i="36"/>
  <c r="BR76" i="36"/>
  <c r="BS76" i="36"/>
  <c r="BT76" i="36"/>
  <c r="BU76" i="36"/>
  <c r="BV76" i="36"/>
  <c r="BW76" i="36"/>
  <c r="BX76" i="36"/>
  <c r="BY76" i="36"/>
  <c r="CB76" i="36"/>
  <c r="B77" i="36"/>
  <c r="C77" i="36"/>
  <c r="D77" i="36"/>
  <c r="E77" i="36"/>
  <c r="F77" i="36"/>
  <c r="G77" i="36"/>
  <c r="H77" i="36"/>
  <c r="I77" i="36"/>
  <c r="J77" i="36"/>
  <c r="K77" i="36"/>
  <c r="L77" i="36"/>
  <c r="M77" i="36"/>
  <c r="N77" i="36"/>
  <c r="O77" i="36"/>
  <c r="P77" i="36"/>
  <c r="Q77" i="36"/>
  <c r="R77" i="36"/>
  <c r="S77" i="36"/>
  <c r="T77" i="36"/>
  <c r="U77" i="36"/>
  <c r="V77" i="36"/>
  <c r="W77" i="36"/>
  <c r="X77" i="36"/>
  <c r="Y77" i="36"/>
  <c r="AA77" i="36"/>
  <c r="AB77" i="36"/>
  <c r="AC77" i="36"/>
  <c r="AD77" i="36"/>
  <c r="AE77" i="36"/>
  <c r="AF77" i="36"/>
  <c r="AG77" i="36"/>
  <c r="AL77" i="36"/>
  <c r="AN77" i="36"/>
  <c r="AO77" i="36"/>
  <c r="AP77" i="36"/>
  <c r="AQ77" i="36"/>
  <c r="AR77" i="36"/>
  <c r="AS77" i="36"/>
  <c r="AW77" i="36"/>
  <c r="BA77" i="36"/>
  <c r="BB77" i="36"/>
  <c r="BC77" i="36"/>
  <c r="BD77" i="36"/>
  <c r="BE77" i="36"/>
  <c r="BF77" i="36"/>
  <c r="BG77" i="36"/>
  <c r="BP77" i="36"/>
  <c r="BQ77" i="36"/>
  <c r="BR77" i="36"/>
  <c r="BS77" i="36"/>
  <c r="BT77" i="36"/>
  <c r="BU77" i="36"/>
  <c r="BV77" i="36"/>
  <c r="BW77" i="36"/>
  <c r="BX77" i="36"/>
  <c r="BY77" i="36"/>
  <c r="CB77" i="36"/>
  <c r="B78" i="36"/>
  <c r="C78" i="36"/>
  <c r="D78" i="36"/>
  <c r="E78" i="36"/>
  <c r="F78" i="36"/>
  <c r="G78" i="36"/>
  <c r="H78" i="36"/>
  <c r="I78" i="36"/>
  <c r="J78" i="36"/>
  <c r="K78" i="36"/>
  <c r="L78" i="36"/>
  <c r="M78" i="36"/>
  <c r="N78" i="36"/>
  <c r="O78" i="36"/>
  <c r="P78" i="36"/>
  <c r="Q78" i="36"/>
  <c r="R78" i="36"/>
  <c r="S78" i="36"/>
  <c r="T78" i="36"/>
  <c r="U78" i="36"/>
  <c r="V78" i="36"/>
  <c r="W78" i="36"/>
  <c r="X78" i="36"/>
  <c r="Y78" i="36"/>
  <c r="AA78" i="36"/>
  <c r="AB78" i="36"/>
  <c r="AC78" i="36"/>
  <c r="AD78" i="36"/>
  <c r="AE78" i="36"/>
  <c r="AF78" i="36"/>
  <c r="AG78" i="36"/>
  <c r="AL78" i="36"/>
  <c r="AN78" i="36"/>
  <c r="AO78" i="36"/>
  <c r="AP78" i="36"/>
  <c r="AQ78" i="36"/>
  <c r="AR78" i="36"/>
  <c r="AS78" i="36"/>
  <c r="AW78" i="36"/>
  <c r="BA78" i="36"/>
  <c r="BB78" i="36"/>
  <c r="BC78" i="36"/>
  <c r="BD78" i="36"/>
  <c r="BE78" i="36"/>
  <c r="BF78" i="36"/>
  <c r="BG78" i="36"/>
  <c r="BP78" i="36"/>
  <c r="BQ78" i="36"/>
  <c r="BR78" i="36"/>
  <c r="BS78" i="36"/>
  <c r="BT78" i="36"/>
  <c r="BU78" i="36"/>
  <c r="BV78" i="36"/>
  <c r="BW78" i="36"/>
  <c r="BX78" i="36"/>
  <c r="BY78" i="36"/>
  <c r="CB78" i="36"/>
  <c r="B79" i="36"/>
  <c r="C79" i="36"/>
  <c r="D79" i="36"/>
  <c r="E79" i="36"/>
  <c r="F79" i="36"/>
  <c r="G79" i="36"/>
  <c r="H79" i="36"/>
  <c r="I79" i="36"/>
  <c r="J79" i="36"/>
  <c r="K79" i="36"/>
  <c r="L79" i="36"/>
  <c r="M79" i="36"/>
  <c r="N79" i="36"/>
  <c r="O79" i="36"/>
  <c r="P79" i="36"/>
  <c r="Q79" i="36"/>
  <c r="R79" i="36"/>
  <c r="S79" i="36"/>
  <c r="T79" i="36"/>
  <c r="U79" i="36"/>
  <c r="V79" i="36"/>
  <c r="W79" i="36"/>
  <c r="X79" i="36"/>
  <c r="Y79" i="36"/>
  <c r="Z79" i="36"/>
  <c r="AA79" i="36"/>
  <c r="AB79" i="36"/>
  <c r="AC79" i="36"/>
  <c r="AD79" i="36"/>
  <c r="AE79" i="36"/>
  <c r="AF79" i="36"/>
  <c r="AG79" i="36"/>
  <c r="AL79" i="36"/>
  <c r="AN79" i="36"/>
  <c r="AO79" i="36"/>
  <c r="AP79" i="36"/>
  <c r="AQ79" i="36"/>
  <c r="AR79" i="36"/>
  <c r="AS79" i="36"/>
  <c r="AW79" i="36"/>
  <c r="BA79" i="36"/>
  <c r="BB79" i="36"/>
  <c r="BC79" i="36"/>
  <c r="BD79" i="36"/>
  <c r="BE79" i="36"/>
  <c r="BF79" i="36"/>
  <c r="BG79" i="36"/>
  <c r="BP79" i="36"/>
  <c r="BQ79" i="36"/>
  <c r="BR79" i="36"/>
  <c r="BS79" i="36"/>
  <c r="BT79" i="36"/>
  <c r="BU79" i="36"/>
  <c r="BV79" i="36"/>
  <c r="BW79" i="36"/>
  <c r="BX79" i="36"/>
  <c r="BY79" i="36"/>
  <c r="CB79" i="36"/>
  <c r="B80" i="36"/>
  <c r="C80" i="36"/>
  <c r="D80" i="36"/>
  <c r="E80" i="36"/>
  <c r="F80" i="36"/>
  <c r="G80" i="36"/>
  <c r="H80" i="36"/>
  <c r="I80" i="36"/>
  <c r="J80" i="36"/>
  <c r="K80" i="36"/>
  <c r="L80" i="36"/>
  <c r="M80" i="36"/>
  <c r="N80" i="36"/>
  <c r="O80" i="36"/>
  <c r="P80" i="36"/>
  <c r="Q80" i="36"/>
  <c r="R80" i="36"/>
  <c r="S80" i="36"/>
  <c r="T80" i="36"/>
  <c r="U80" i="36"/>
  <c r="V80" i="36"/>
  <c r="W80" i="36"/>
  <c r="X80" i="36"/>
  <c r="Y80" i="36"/>
  <c r="Z80" i="36"/>
  <c r="AA80" i="36"/>
  <c r="AB80" i="36"/>
  <c r="AC80" i="36"/>
  <c r="AD80" i="36"/>
  <c r="AE80" i="36"/>
  <c r="AF80" i="36"/>
  <c r="AG80" i="36"/>
  <c r="AL80" i="36"/>
  <c r="AN80" i="36"/>
  <c r="AO80" i="36"/>
  <c r="AP80" i="36"/>
  <c r="AQ80" i="36"/>
  <c r="AR80" i="36"/>
  <c r="AS80" i="36"/>
  <c r="AW80" i="36"/>
  <c r="BA80" i="36"/>
  <c r="BB80" i="36"/>
  <c r="BC80" i="36"/>
  <c r="BD80" i="36"/>
  <c r="BE80" i="36"/>
  <c r="BF80" i="36"/>
  <c r="BG80" i="36"/>
  <c r="BP80" i="36"/>
  <c r="BQ80" i="36"/>
  <c r="BR80" i="36"/>
  <c r="BS80" i="36"/>
  <c r="BT80" i="36"/>
  <c r="BU80" i="36"/>
  <c r="BV80" i="36"/>
  <c r="BW80" i="36"/>
  <c r="BX80" i="36"/>
  <c r="BY80" i="36"/>
  <c r="CB80" i="36"/>
  <c r="B81" i="36"/>
  <c r="C81" i="36"/>
  <c r="D81" i="36"/>
  <c r="E81" i="36"/>
  <c r="F81" i="36"/>
  <c r="G81" i="36"/>
  <c r="H81" i="36"/>
  <c r="I81" i="36"/>
  <c r="J81" i="36"/>
  <c r="K81" i="36"/>
  <c r="L81" i="36"/>
  <c r="M81" i="36"/>
  <c r="N81" i="36"/>
  <c r="O81" i="36"/>
  <c r="P81" i="36"/>
  <c r="Q81" i="36"/>
  <c r="R81" i="36"/>
  <c r="S81" i="36"/>
  <c r="T81" i="36"/>
  <c r="U81" i="36"/>
  <c r="V81" i="36"/>
  <c r="W81" i="36"/>
  <c r="X81" i="36"/>
  <c r="Y81" i="36"/>
  <c r="Z81" i="36"/>
  <c r="AA81" i="36"/>
  <c r="AB81" i="36"/>
  <c r="AC81" i="36"/>
  <c r="AD81" i="36"/>
  <c r="AE81" i="36"/>
  <c r="AF81" i="36"/>
  <c r="AG81" i="36"/>
  <c r="AL81" i="36"/>
  <c r="AN81" i="36"/>
  <c r="AO81" i="36"/>
  <c r="AP81" i="36"/>
  <c r="AQ81" i="36"/>
  <c r="AR81" i="36"/>
  <c r="AS81" i="36"/>
  <c r="AW81" i="36"/>
  <c r="BA81" i="36"/>
  <c r="BB81" i="36"/>
  <c r="BC81" i="36"/>
  <c r="BD81" i="36"/>
  <c r="BE81" i="36"/>
  <c r="BF81" i="36"/>
  <c r="BG81" i="36"/>
  <c r="BP81" i="36"/>
  <c r="BQ81" i="36"/>
  <c r="BR81" i="36"/>
  <c r="BS81" i="36"/>
  <c r="BT81" i="36"/>
  <c r="BU81" i="36"/>
  <c r="BV81" i="36"/>
  <c r="BW81" i="36"/>
  <c r="BX81" i="36"/>
  <c r="BY81" i="36"/>
  <c r="CB81" i="36"/>
  <c r="B82" i="36"/>
  <c r="C82" i="36"/>
  <c r="D82" i="36"/>
  <c r="E82" i="36"/>
  <c r="F82" i="36"/>
  <c r="G82" i="36"/>
  <c r="H82" i="36"/>
  <c r="I82" i="36"/>
  <c r="J82" i="36"/>
  <c r="K82" i="36"/>
  <c r="L82" i="36"/>
  <c r="M82" i="36"/>
  <c r="N82" i="36"/>
  <c r="O82" i="36"/>
  <c r="P82" i="36"/>
  <c r="Q82" i="36"/>
  <c r="R82" i="36"/>
  <c r="S82" i="36"/>
  <c r="T82" i="36"/>
  <c r="U82" i="36"/>
  <c r="V82" i="36"/>
  <c r="W82" i="36"/>
  <c r="X82" i="36"/>
  <c r="Y82" i="36"/>
  <c r="Z82" i="36"/>
  <c r="AA82" i="36"/>
  <c r="AB82" i="36"/>
  <c r="AC82" i="36"/>
  <c r="AD82" i="36"/>
  <c r="AE82" i="36"/>
  <c r="AF82" i="36"/>
  <c r="AG82" i="36"/>
  <c r="AL82" i="36"/>
  <c r="AN82" i="36"/>
  <c r="AO82" i="36"/>
  <c r="AP82" i="36"/>
  <c r="AQ82" i="36"/>
  <c r="AR82" i="36"/>
  <c r="AS82" i="36"/>
  <c r="AW82" i="36"/>
  <c r="BA82" i="36"/>
  <c r="BB82" i="36"/>
  <c r="BC82" i="36"/>
  <c r="BD82" i="36"/>
  <c r="BE82" i="36"/>
  <c r="BF82" i="36"/>
  <c r="BG82" i="36"/>
  <c r="BP82" i="36"/>
  <c r="BQ82" i="36"/>
  <c r="BR82" i="36"/>
  <c r="BS82" i="36"/>
  <c r="BT82" i="36"/>
  <c r="BU82" i="36"/>
  <c r="BV82" i="36"/>
  <c r="BW82" i="36"/>
  <c r="BX82" i="36"/>
  <c r="BY82" i="36"/>
  <c r="CB82" i="36"/>
  <c r="B83" i="36"/>
  <c r="C83" i="36"/>
  <c r="D83" i="36"/>
  <c r="E83" i="36"/>
  <c r="F83" i="36"/>
  <c r="G83" i="36"/>
  <c r="H83" i="36"/>
  <c r="I83" i="36"/>
  <c r="J83" i="36"/>
  <c r="K83" i="36"/>
  <c r="L83" i="36"/>
  <c r="M83" i="36"/>
  <c r="N83" i="36"/>
  <c r="O83" i="36"/>
  <c r="P83" i="36"/>
  <c r="Q83" i="36"/>
  <c r="R83" i="36"/>
  <c r="S83" i="36"/>
  <c r="T83" i="36"/>
  <c r="U83" i="36"/>
  <c r="V83" i="36"/>
  <c r="W83" i="36"/>
  <c r="X83" i="36"/>
  <c r="Y83" i="36"/>
  <c r="Z83" i="36"/>
  <c r="AA83" i="36"/>
  <c r="AB83" i="36"/>
  <c r="AC83" i="36"/>
  <c r="AD83" i="36"/>
  <c r="AE83" i="36"/>
  <c r="AF83" i="36"/>
  <c r="AG83" i="36"/>
  <c r="AL83" i="36"/>
  <c r="AN83" i="36"/>
  <c r="AO83" i="36"/>
  <c r="AP83" i="36"/>
  <c r="AQ83" i="36"/>
  <c r="AR83" i="36"/>
  <c r="AS83" i="36"/>
  <c r="AW83" i="36"/>
  <c r="BA83" i="36"/>
  <c r="BB83" i="36"/>
  <c r="BC83" i="36"/>
  <c r="BD83" i="36"/>
  <c r="BE83" i="36"/>
  <c r="BF83" i="36"/>
  <c r="BG83" i="36"/>
  <c r="BP83" i="36"/>
  <c r="BQ83" i="36"/>
  <c r="BR83" i="36"/>
  <c r="BS83" i="36"/>
  <c r="BT83" i="36"/>
  <c r="BU83" i="36"/>
  <c r="BV83" i="36"/>
  <c r="BW83" i="36"/>
  <c r="BX83" i="36"/>
  <c r="BY83" i="36"/>
  <c r="CB83" i="36"/>
  <c r="B84" i="36"/>
  <c r="C84" i="36"/>
  <c r="D84" i="36"/>
  <c r="E84" i="36"/>
  <c r="F84" i="36"/>
  <c r="G84" i="36"/>
  <c r="H84" i="36"/>
  <c r="I84" i="36"/>
  <c r="J84" i="36"/>
  <c r="K84" i="36"/>
  <c r="L84" i="36"/>
  <c r="M84" i="36"/>
  <c r="N84" i="36"/>
  <c r="O84" i="36"/>
  <c r="P84" i="36"/>
  <c r="Q84" i="36"/>
  <c r="R84" i="36"/>
  <c r="S84" i="36"/>
  <c r="T84" i="36"/>
  <c r="U84" i="36"/>
  <c r="V84" i="36"/>
  <c r="W84" i="36"/>
  <c r="X84" i="36"/>
  <c r="Y84" i="36"/>
  <c r="Z84" i="36"/>
  <c r="AA84" i="36"/>
  <c r="AB84" i="36"/>
  <c r="AC84" i="36"/>
  <c r="AD84" i="36"/>
  <c r="AE84" i="36"/>
  <c r="AF84" i="36"/>
  <c r="AG84" i="36"/>
  <c r="AL84" i="36"/>
  <c r="AN84" i="36"/>
  <c r="AO84" i="36"/>
  <c r="AP84" i="36"/>
  <c r="AQ84" i="36"/>
  <c r="AR84" i="36"/>
  <c r="AS84" i="36"/>
  <c r="AW84" i="36"/>
  <c r="BA84" i="36"/>
  <c r="BB84" i="36"/>
  <c r="BC84" i="36"/>
  <c r="BD84" i="36"/>
  <c r="BE84" i="36"/>
  <c r="BF84" i="36"/>
  <c r="BG84" i="36"/>
  <c r="BP84" i="36"/>
  <c r="BQ84" i="36"/>
  <c r="BR84" i="36"/>
  <c r="BS84" i="36"/>
  <c r="BT84" i="36"/>
  <c r="BU84" i="36"/>
  <c r="BV84" i="36"/>
  <c r="BW84" i="36"/>
  <c r="BX84" i="36"/>
  <c r="BY84" i="36"/>
  <c r="CB84" i="36"/>
  <c r="B85" i="36"/>
  <c r="C85" i="36"/>
  <c r="D85" i="36"/>
  <c r="E85" i="36"/>
  <c r="F85" i="36"/>
  <c r="G85" i="36"/>
  <c r="H85" i="36"/>
  <c r="I85" i="36"/>
  <c r="J85" i="36"/>
  <c r="K85" i="36"/>
  <c r="L85" i="36"/>
  <c r="M85" i="36"/>
  <c r="N85" i="36"/>
  <c r="O85" i="36"/>
  <c r="P85" i="36"/>
  <c r="Q85" i="36"/>
  <c r="R85" i="36"/>
  <c r="S85" i="36"/>
  <c r="T85" i="36"/>
  <c r="U85" i="36"/>
  <c r="V85" i="36"/>
  <c r="W85" i="36"/>
  <c r="X85" i="36"/>
  <c r="Y85" i="36"/>
  <c r="Z85" i="36"/>
  <c r="AA85" i="36"/>
  <c r="AB85" i="36"/>
  <c r="AC85" i="36"/>
  <c r="AD85" i="36"/>
  <c r="AE85" i="36"/>
  <c r="AF85" i="36"/>
  <c r="AG85" i="36"/>
  <c r="AL85" i="36"/>
  <c r="AN85" i="36"/>
  <c r="AO85" i="36"/>
  <c r="AP85" i="36"/>
  <c r="AQ85" i="36"/>
  <c r="AR85" i="36"/>
  <c r="AS85" i="36"/>
  <c r="AW85" i="36"/>
  <c r="BA85" i="36"/>
  <c r="BB85" i="36"/>
  <c r="BC85" i="36"/>
  <c r="BD85" i="36"/>
  <c r="BE85" i="36"/>
  <c r="BF85" i="36"/>
  <c r="BG85" i="36"/>
  <c r="BP85" i="36"/>
  <c r="BQ85" i="36"/>
  <c r="BR85" i="36"/>
  <c r="BS85" i="36"/>
  <c r="BT85" i="36"/>
  <c r="BU85" i="36"/>
  <c r="BV85" i="36"/>
  <c r="BW85" i="36"/>
  <c r="BX85" i="36"/>
  <c r="BY85" i="36"/>
  <c r="CB85" i="36"/>
  <c r="B86" i="36"/>
  <c r="C86" i="36"/>
  <c r="D86" i="36"/>
  <c r="E86" i="36"/>
  <c r="F86" i="36"/>
  <c r="G86" i="36"/>
  <c r="H86" i="36"/>
  <c r="I86" i="36"/>
  <c r="J86" i="36"/>
  <c r="K86" i="36"/>
  <c r="L86" i="36"/>
  <c r="M86" i="36"/>
  <c r="N86" i="36"/>
  <c r="O86" i="36"/>
  <c r="P86" i="36"/>
  <c r="Q86" i="36"/>
  <c r="R86" i="36"/>
  <c r="S86" i="36"/>
  <c r="T86" i="36"/>
  <c r="U86" i="36"/>
  <c r="V86" i="36"/>
  <c r="W86" i="36"/>
  <c r="X86" i="36"/>
  <c r="Y86" i="36"/>
  <c r="AA86" i="36"/>
  <c r="AB86" i="36"/>
  <c r="AC86" i="36"/>
  <c r="AD86" i="36"/>
  <c r="AE86" i="36"/>
  <c r="AF86" i="36"/>
  <c r="AG86" i="36"/>
  <c r="AL86" i="36"/>
  <c r="AN86" i="36"/>
  <c r="AO86" i="36"/>
  <c r="AP86" i="36"/>
  <c r="AQ86" i="36"/>
  <c r="AR86" i="36"/>
  <c r="AS86" i="36"/>
  <c r="AW86" i="36"/>
  <c r="BA86" i="36"/>
  <c r="BB86" i="36"/>
  <c r="BC86" i="36"/>
  <c r="BD86" i="36"/>
  <c r="BE86" i="36"/>
  <c r="BF86" i="36"/>
  <c r="BG86" i="36"/>
  <c r="BP86" i="36"/>
  <c r="BQ86" i="36"/>
  <c r="BR86" i="36"/>
  <c r="BS86" i="36"/>
  <c r="BT86" i="36"/>
  <c r="BU86" i="36"/>
  <c r="BV86" i="36"/>
  <c r="BW86" i="36"/>
  <c r="BX86" i="36"/>
  <c r="BY86" i="36"/>
  <c r="CB86" i="36"/>
  <c r="B87" i="36"/>
  <c r="C87" i="36"/>
  <c r="D87" i="36"/>
  <c r="E87" i="36"/>
  <c r="F87" i="36"/>
  <c r="G87" i="36"/>
  <c r="H87" i="36"/>
  <c r="I87" i="36"/>
  <c r="J87" i="36"/>
  <c r="K87" i="36"/>
  <c r="L87" i="36"/>
  <c r="M87" i="36"/>
  <c r="N87" i="36"/>
  <c r="O87" i="36"/>
  <c r="P87" i="36"/>
  <c r="Q87" i="36"/>
  <c r="R87" i="36"/>
  <c r="S87" i="36"/>
  <c r="T87" i="36"/>
  <c r="U87" i="36"/>
  <c r="V87" i="36"/>
  <c r="W87" i="36"/>
  <c r="X87" i="36"/>
  <c r="Y87" i="36"/>
  <c r="AA87" i="36"/>
  <c r="AB87" i="36"/>
  <c r="AC87" i="36"/>
  <c r="AD87" i="36"/>
  <c r="AE87" i="36"/>
  <c r="AF87" i="36"/>
  <c r="AG87" i="36"/>
  <c r="AL87" i="36"/>
  <c r="AN87" i="36"/>
  <c r="AO87" i="36"/>
  <c r="AP87" i="36"/>
  <c r="AQ87" i="36"/>
  <c r="AR87" i="36"/>
  <c r="AS87" i="36"/>
  <c r="AW87" i="36"/>
  <c r="BA87" i="36"/>
  <c r="BB87" i="36"/>
  <c r="BC87" i="36"/>
  <c r="BD87" i="36"/>
  <c r="BE87" i="36"/>
  <c r="BF87" i="36"/>
  <c r="BG87" i="36"/>
  <c r="BP87" i="36"/>
  <c r="BQ87" i="36"/>
  <c r="BR87" i="36"/>
  <c r="BS87" i="36"/>
  <c r="BT87" i="36"/>
  <c r="BU87" i="36"/>
  <c r="BV87" i="36"/>
  <c r="BW87" i="36"/>
  <c r="BX87" i="36"/>
  <c r="BY87" i="36"/>
  <c r="CB87" i="36"/>
  <c r="B88" i="36"/>
  <c r="C88" i="36"/>
  <c r="D88" i="36"/>
  <c r="E88" i="36"/>
  <c r="F88" i="36"/>
  <c r="G88" i="36"/>
  <c r="H88" i="36"/>
  <c r="I88" i="36"/>
  <c r="J88" i="36"/>
  <c r="K88" i="36"/>
  <c r="L88" i="36"/>
  <c r="M88" i="36"/>
  <c r="N88" i="36"/>
  <c r="O88" i="36"/>
  <c r="P88" i="36"/>
  <c r="Q88" i="36"/>
  <c r="R88" i="36"/>
  <c r="S88" i="36"/>
  <c r="T88" i="36"/>
  <c r="U88" i="36"/>
  <c r="V88" i="36"/>
  <c r="W88" i="36"/>
  <c r="X88" i="36"/>
  <c r="Y88" i="36"/>
  <c r="AA88" i="36"/>
  <c r="AB88" i="36"/>
  <c r="AC88" i="36"/>
  <c r="AD88" i="36"/>
  <c r="AE88" i="36"/>
  <c r="AF88" i="36"/>
  <c r="AG88" i="36"/>
  <c r="AL88" i="36"/>
  <c r="AN88" i="36"/>
  <c r="AO88" i="36"/>
  <c r="AP88" i="36"/>
  <c r="AQ88" i="36"/>
  <c r="AR88" i="36"/>
  <c r="AS88" i="36"/>
  <c r="AW88" i="36"/>
  <c r="BA88" i="36"/>
  <c r="BB88" i="36"/>
  <c r="BC88" i="36"/>
  <c r="BD88" i="36"/>
  <c r="BE88" i="36"/>
  <c r="BF88" i="36"/>
  <c r="BG88" i="36"/>
  <c r="BP88" i="36"/>
  <c r="BQ88" i="36"/>
  <c r="BR88" i="36"/>
  <c r="BS88" i="36"/>
  <c r="BT88" i="36"/>
  <c r="BU88" i="36"/>
  <c r="BV88" i="36"/>
  <c r="BW88" i="36"/>
  <c r="BX88" i="36"/>
  <c r="BY88" i="36"/>
  <c r="CB88" i="36"/>
  <c r="B89" i="36"/>
  <c r="C89" i="36"/>
  <c r="D89" i="36"/>
  <c r="E89" i="36"/>
  <c r="F89" i="36"/>
  <c r="G89" i="36"/>
  <c r="H89" i="36"/>
  <c r="I89" i="36"/>
  <c r="J89" i="36"/>
  <c r="K89" i="36"/>
  <c r="L89" i="36"/>
  <c r="M89" i="36"/>
  <c r="N89" i="36"/>
  <c r="O89" i="36"/>
  <c r="P89" i="36"/>
  <c r="Q89" i="36"/>
  <c r="R89" i="36"/>
  <c r="S89" i="36"/>
  <c r="T89" i="36"/>
  <c r="U89" i="36"/>
  <c r="V89" i="36"/>
  <c r="W89" i="36"/>
  <c r="X89" i="36"/>
  <c r="Y89" i="36"/>
  <c r="AA89" i="36"/>
  <c r="AB89" i="36"/>
  <c r="AC89" i="36"/>
  <c r="AD89" i="36"/>
  <c r="AE89" i="36"/>
  <c r="AF89" i="36"/>
  <c r="AG89" i="36"/>
  <c r="AL89" i="36"/>
  <c r="AN89" i="36"/>
  <c r="AO89" i="36"/>
  <c r="AP89" i="36"/>
  <c r="AQ89" i="36"/>
  <c r="AR89" i="36"/>
  <c r="AS89" i="36"/>
  <c r="AW89" i="36"/>
  <c r="BA89" i="36"/>
  <c r="BB89" i="36"/>
  <c r="BC89" i="36"/>
  <c r="BD89" i="36"/>
  <c r="BE89" i="36"/>
  <c r="BF89" i="36"/>
  <c r="BG89" i="36"/>
  <c r="BP89" i="36"/>
  <c r="BQ89" i="36"/>
  <c r="BR89" i="36"/>
  <c r="BS89" i="36"/>
  <c r="BT89" i="36"/>
  <c r="BU89" i="36"/>
  <c r="BV89" i="36"/>
  <c r="BW89" i="36"/>
  <c r="BX89" i="36"/>
  <c r="BY89" i="36"/>
  <c r="CB89" i="36"/>
  <c r="C62" i="36"/>
  <c r="D62" i="36"/>
  <c r="E62" i="36"/>
  <c r="F62" i="36"/>
  <c r="G62" i="36"/>
  <c r="H62" i="36"/>
  <c r="I62" i="36"/>
  <c r="J62" i="36"/>
  <c r="K62" i="36"/>
  <c r="L62" i="36"/>
  <c r="M62" i="36"/>
  <c r="N62" i="36"/>
  <c r="O62" i="36"/>
  <c r="P62" i="36"/>
  <c r="Q62" i="36"/>
  <c r="R62" i="36"/>
  <c r="S62" i="36"/>
  <c r="T62" i="36"/>
  <c r="U62" i="36"/>
  <c r="V62" i="36"/>
  <c r="W62" i="36"/>
  <c r="X62" i="36"/>
  <c r="Y62" i="36"/>
  <c r="AA62" i="36"/>
  <c r="AB62" i="36"/>
  <c r="AC62" i="36"/>
  <c r="AD62" i="36"/>
  <c r="AE62" i="36"/>
  <c r="AF62" i="36"/>
  <c r="AG62" i="36"/>
  <c r="AL62" i="36"/>
  <c r="AN62" i="36"/>
  <c r="AO62" i="36"/>
  <c r="AP62" i="36"/>
  <c r="AQ62" i="36"/>
  <c r="AR62" i="36"/>
  <c r="AS62" i="36"/>
  <c r="AW62" i="36"/>
  <c r="BA62" i="36"/>
  <c r="BB62" i="36"/>
  <c r="BC62" i="36"/>
  <c r="BD62" i="36"/>
  <c r="BE62" i="36"/>
  <c r="BF62" i="36"/>
  <c r="BG62" i="36"/>
  <c r="BP62" i="36"/>
  <c r="BQ62" i="36"/>
  <c r="BR62" i="36"/>
  <c r="BS62" i="36"/>
  <c r="BT62" i="36"/>
  <c r="BU62" i="36"/>
  <c r="BV62" i="36"/>
  <c r="BW62" i="36"/>
  <c r="BX62" i="36"/>
  <c r="BY62" i="36"/>
  <c r="CB62" i="36"/>
  <c r="B35" i="36"/>
  <c r="C35" i="36"/>
  <c r="D35" i="36"/>
  <c r="E35" i="36"/>
  <c r="F35" i="36"/>
  <c r="G35" i="36"/>
  <c r="H35" i="36"/>
  <c r="I35" i="36"/>
  <c r="J35" i="36"/>
  <c r="K35" i="36"/>
  <c r="L35" i="36"/>
  <c r="M35" i="36"/>
  <c r="O35" i="36"/>
  <c r="P35" i="36"/>
  <c r="Q35" i="36"/>
  <c r="R35" i="36"/>
  <c r="S35" i="36"/>
  <c r="T35" i="36"/>
  <c r="U35" i="36"/>
  <c r="V35" i="36"/>
  <c r="W35" i="36"/>
  <c r="X35" i="36"/>
  <c r="Y35" i="36"/>
  <c r="AA35" i="36"/>
  <c r="AB35" i="36"/>
  <c r="AC35" i="36"/>
  <c r="AE35" i="36"/>
  <c r="AL35" i="36"/>
  <c r="AN35" i="36"/>
  <c r="AO35" i="36"/>
  <c r="AP35" i="36"/>
  <c r="AQ35" i="36"/>
  <c r="AR35" i="36"/>
  <c r="AW35" i="36"/>
  <c r="BA35" i="36"/>
  <c r="BB35" i="36"/>
  <c r="BC35" i="36"/>
  <c r="BD35" i="36"/>
  <c r="BE35" i="36"/>
  <c r="BF35" i="36"/>
  <c r="BG35" i="36"/>
  <c r="BP35" i="36"/>
  <c r="BQ35" i="36"/>
  <c r="BR35" i="36"/>
  <c r="BS35" i="36"/>
  <c r="BT35" i="36"/>
  <c r="BU35" i="36"/>
  <c r="BV35" i="36"/>
  <c r="BW35" i="36"/>
  <c r="BX35" i="36"/>
  <c r="BY35" i="36"/>
  <c r="CB35" i="36"/>
  <c r="B36" i="36"/>
  <c r="C36" i="36"/>
  <c r="D36" i="36"/>
  <c r="E36" i="36"/>
  <c r="F36" i="36"/>
  <c r="G36" i="36"/>
  <c r="H36" i="36"/>
  <c r="I36" i="36"/>
  <c r="J36" i="36"/>
  <c r="K36" i="36"/>
  <c r="L36" i="36"/>
  <c r="M36" i="36"/>
  <c r="O36" i="36"/>
  <c r="P36" i="36"/>
  <c r="Q36" i="36"/>
  <c r="R36" i="36"/>
  <c r="S36" i="36"/>
  <c r="T36" i="36"/>
  <c r="U36" i="36"/>
  <c r="V36" i="36"/>
  <c r="W36" i="36"/>
  <c r="X36" i="36"/>
  <c r="Y36" i="36"/>
  <c r="AA36" i="36"/>
  <c r="AB36" i="36"/>
  <c r="AC36" i="36"/>
  <c r="AE36" i="36"/>
  <c r="AL36" i="36"/>
  <c r="AN36" i="36"/>
  <c r="AO36" i="36"/>
  <c r="AP36" i="36"/>
  <c r="AQ36" i="36"/>
  <c r="AR36" i="36"/>
  <c r="AW36" i="36"/>
  <c r="BA36" i="36"/>
  <c r="BB36" i="36"/>
  <c r="BC36" i="36"/>
  <c r="BD36" i="36"/>
  <c r="BE36" i="36"/>
  <c r="BF36" i="36"/>
  <c r="BG36" i="36"/>
  <c r="BP36" i="36"/>
  <c r="BQ36" i="36"/>
  <c r="BR36" i="36"/>
  <c r="BS36" i="36"/>
  <c r="BT36" i="36"/>
  <c r="BU36" i="36"/>
  <c r="BV36" i="36"/>
  <c r="BW36" i="36"/>
  <c r="BX36" i="36"/>
  <c r="BY36" i="36"/>
  <c r="CB36" i="36"/>
  <c r="B37" i="36"/>
  <c r="C37" i="36"/>
  <c r="D37" i="36"/>
  <c r="E37" i="36"/>
  <c r="F37" i="36"/>
  <c r="G37" i="36"/>
  <c r="H37" i="36"/>
  <c r="I37" i="36"/>
  <c r="J37" i="36"/>
  <c r="K37" i="36"/>
  <c r="L37" i="36"/>
  <c r="M37" i="36"/>
  <c r="O37" i="36"/>
  <c r="P37" i="36"/>
  <c r="Q37" i="36"/>
  <c r="R37" i="36"/>
  <c r="S37" i="36"/>
  <c r="T37" i="36"/>
  <c r="U37" i="36"/>
  <c r="V37" i="36"/>
  <c r="W37" i="36"/>
  <c r="X37" i="36"/>
  <c r="Y37" i="36"/>
  <c r="AA37" i="36"/>
  <c r="AB37" i="36"/>
  <c r="AC37" i="36"/>
  <c r="AE37" i="36"/>
  <c r="AL37" i="36"/>
  <c r="AN37" i="36"/>
  <c r="AO37" i="36"/>
  <c r="AP37" i="36"/>
  <c r="AQ37" i="36"/>
  <c r="AR37" i="36"/>
  <c r="AW37" i="36"/>
  <c r="BA37" i="36"/>
  <c r="BB37" i="36"/>
  <c r="BC37" i="36"/>
  <c r="BD37" i="36"/>
  <c r="BE37" i="36"/>
  <c r="BF37" i="36"/>
  <c r="BG37" i="36"/>
  <c r="BP37" i="36"/>
  <c r="BQ37" i="36"/>
  <c r="BR37" i="36"/>
  <c r="BS37" i="36"/>
  <c r="BT37" i="36"/>
  <c r="BU37" i="36"/>
  <c r="BV37" i="36"/>
  <c r="BW37" i="36"/>
  <c r="BX37" i="36"/>
  <c r="BY37" i="36"/>
  <c r="CB37" i="36"/>
  <c r="B38" i="36"/>
  <c r="C38" i="36"/>
  <c r="D38" i="36"/>
  <c r="E38" i="36"/>
  <c r="F38" i="36"/>
  <c r="G38" i="36"/>
  <c r="H38" i="36"/>
  <c r="I38" i="36"/>
  <c r="J38" i="36"/>
  <c r="K38" i="36"/>
  <c r="L38" i="36"/>
  <c r="M38" i="36"/>
  <c r="O38" i="36"/>
  <c r="P38" i="36"/>
  <c r="Q38" i="36"/>
  <c r="R38" i="36"/>
  <c r="S38" i="36"/>
  <c r="T38" i="36"/>
  <c r="U38" i="36"/>
  <c r="V38" i="36"/>
  <c r="W38" i="36"/>
  <c r="X38" i="36"/>
  <c r="Y38" i="36"/>
  <c r="AA38" i="36"/>
  <c r="AB38" i="36"/>
  <c r="AC38" i="36"/>
  <c r="AD38" i="36"/>
  <c r="AE38" i="36"/>
  <c r="AL38" i="36"/>
  <c r="AN38" i="36"/>
  <c r="AO38" i="36"/>
  <c r="AP38" i="36"/>
  <c r="AQ38" i="36"/>
  <c r="AR38" i="36"/>
  <c r="AW38" i="36"/>
  <c r="BA38" i="36"/>
  <c r="BB38" i="36"/>
  <c r="BC38" i="36"/>
  <c r="BD38" i="36"/>
  <c r="BE38" i="36"/>
  <c r="BF38" i="36"/>
  <c r="BG38" i="36"/>
  <c r="BP38" i="36"/>
  <c r="BQ38" i="36"/>
  <c r="BR38" i="36"/>
  <c r="BS38" i="36"/>
  <c r="BT38" i="36"/>
  <c r="BU38" i="36"/>
  <c r="BV38" i="36"/>
  <c r="BW38" i="36"/>
  <c r="BX38" i="36"/>
  <c r="BY38" i="36"/>
  <c r="CB38" i="36"/>
  <c r="B39" i="36"/>
  <c r="C39" i="36"/>
  <c r="D39" i="36"/>
  <c r="E39" i="36"/>
  <c r="F39" i="36"/>
  <c r="G39" i="36"/>
  <c r="H39" i="36"/>
  <c r="I39" i="36"/>
  <c r="J39" i="36"/>
  <c r="K39" i="36"/>
  <c r="L39" i="36"/>
  <c r="M39" i="36"/>
  <c r="N39" i="36"/>
  <c r="O39" i="36"/>
  <c r="P39" i="36"/>
  <c r="Q39" i="36"/>
  <c r="R39" i="36"/>
  <c r="S39" i="36"/>
  <c r="T39" i="36"/>
  <c r="U39" i="36"/>
  <c r="V39" i="36"/>
  <c r="W39" i="36"/>
  <c r="X39" i="36"/>
  <c r="Y39" i="36"/>
  <c r="Z39" i="36"/>
  <c r="AA39" i="36"/>
  <c r="AB39" i="36"/>
  <c r="AC39" i="36"/>
  <c r="AD39" i="36"/>
  <c r="AE39" i="36"/>
  <c r="AF39" i="36"/>
  <c r="AG39" i="36"/>
  <c r="AL39" i="36"/>
  <c r="AN39" i="36"/>
  <c r="AO39" i="36"/>
  <c r="AP39" i="36"/>
  <c r="AQ39" i="36"/>
  <c r="AR39" i="36"/>
  <c r="AS39" i="36"/>
  <c r="AW39" i="36"/>
  <c r="BA39" i="36"/>
  <c r="BB39" i="36"/>
  <c r="BC39" i="36"/>
  <c r="BD39" i="36"/>
  <c r="BE39" i="36"/>
  <c r="BF39" i="36"/>
  <c r="BG39" i="36"/>
  <c r="BP39" i="36"/>
  <c r="BQ39" i="36"/>
  <c r="BR39" i="36"/>
  <c r="BS39" i="36"/>
  <c r="BT39" i="36"/>
  <c r="BU39" i="36"/>
  <c r="BV39" i="36"/>
  <c r="BW39" i="36"/>
  <c r="BX39" i="36"/>
  <c r="BY39" i="36"/>
  <c r="CB39" i="36"/>
  <c r="B40" i="36"/>
  <c r="C40" i="36"/>
  <c r="D40" i="36"/>
  <c r="E40" i="36"/>
  <c r="F40" i="36"/>
  <c r="G40" i="36"/>
  <c r="H40" i="36"/>
  <c r="I40" i="36"/>
  <c r="J40" i="36"/>
  <c r="K40" i="36"/>
  <c r="L40" i="36"/>
  <c r="M40" i="36"/>
  <c r="N40" i="36"/>
  <c r="O40" i="36"/>
  <c r="P40" i="36"/>
  <c r="Q40" i="36"/>
  <c r="R40" i="36"/>
  <c r="S40" i="36"/>
  <c r="T40" i="36"/>
  <c r="U40" i="36"/>
  <c r="V40" i="36"/>
  <c r="W40" i="36"/>
  <c r="X40" i="36"/>
  <c r="Y40" i="36"/>
  <c r="Z40" i="36"/>
  <c r="AA40" i="36"/>
  <c r="AB40" i="36"/>
  <c r="AC40" i="36"/>
  <c r="AD40" i="36"/>
  <c r="AE40" i="36"/>
  <c r="AF40" i="36"/>
  <c r="AG40" i="36"/>
  <c r="AL40" i="36"/>
  <c r="AN40" i="36"/>
  <c r="AO40" i="36"/>
  <c r="AP40" i="36"/>
  <c r="AQ40" i="36"/>
  <c r="AR40" i="36"/>
  <c r="AS40" i="36"/>
  <c r="AW40" i="36"/>
  <c r="BA40" i="36"/>
  <c r="BB40" i="36"/>
  <c r="BC40" i="36"/>
  <c r="BD40" i="36"/>
  <c r="BE40" i="36"/>
  <c r="BF40" i="36"/>
  <c r="BG40" i="36"/>
  <c r="BP40" i="36"/>
  <c r="BQ40" i="36"/>
  <c r="BR40" i="36"/>
  <c r="BS40" i="36"/>
  <c r="BT40" i="36"/>
  <c r="BU40" i="36"/>
  <c r="BV40" i="36"/>
  <c r="BW40" i="36"/>
  <c r="BX40" i="36"/>
  <c r="BY40" i="36"/>
  <c r="CB40" i="36"/>
  <c r="B41" i="36"/>
  <c r="C41" i="36"/>
  <c r="D41" i="36"/>
  <c r="E41" i="36"/>
  <c r="F41" i="36"/>
  <c r="G41" i="36"/>
  <c r="H41" i="36"/>
  <c r="I41" i="36"/>
  <c r="J41" i="36"/>
  <c r="K41" i="36"/>
  <c r="L41" i="36"/>
  <c r="M41" i="36"/>
  <c r="N41" i="36"/>
  <c r="O41" i="36"/>
  <c r="P41" i="36"/>
  <c r="Q41" i="36"/>
  <c r="R41" i="36"/>
  <c r="S41" i="36"/>
  <c r="T41" i="36"/>
  <c r="U41" i="36"/>
  <c r="V41" i="36"/>
  <c r="W41" i="36"/>
  <c r="X41" i="36"/>
  <c r="Y41" i="36"/>
  <c r="Z41" i="36"/>
  <c r="AA41" i="36"/>
  <c r="AB41" i="36"/>
  <c r="AC41" i="36"/>
  <c r="AD41" i="36"/>
  <c r="AE41" i="36"/>
  <c r="AF41" i="36"/>
  <c r="AG41" i="36"/>
  <c r="AL41" i="36"/>
  <c r="AN41" i="36"/>
  <c r="AO41" i="36"/>
  <c r="AP41" i="36"/>
  <c r="AQ41" i="36"/>
  <c r="AR41" i="36"/>
  <c r="AS41" i="36"/>
  <c r="AW41" i="36"/>
  <c r="BA41" i="36"/>
  <c r="BB41" i="36"/>
  <c r="BC41" i="36"/>
  <c r="BD41" i="36"/>
  <c r="BE41" i="36"/>
  <c r="BF41" i="36"/>
  <c r="BG41" i="36"/>
  <c r="BP41" i="36"/>
  <c r="BQ41" i="36"/>
  <c r="BR41" i="36"/>
  <c r="BS41" i="36"/>
  <c r="BT41" i="36"/>
  <c r="BU41" i="36"/>
  <c r="BV41" i="36"/>
  <c r="BW41" i="36"/>
  <c r="BX41" i="36"/>
  <c r="BY41" i="36"/>
  <c r="CB41" i="36"/>
  <c r="B42" i="36"/>
  <c r="C42" i="36"/>
  <c r="D42" i="36"/>
  <c r="E42" i="36"/>
  <c r="F42" i="36"/>
  <c r="G42" i="36"/>
  <c r="H42" i="36"/>
  <c r="I42" i="36"/>
  <c r="J42" i="36"/>
  <c r="K42" i="36"/>
  <c r="L42" i="36"/>
  <c r="M42" i="36"/>
  <c r="O42" i="36"/>
  <c r="P42" i="36"/>
  <c r="Q42" i="36"/>
  <c r="R42" i="36"/>
  <c r="S42" i="36"/>
  <c r="T42" i="36"/>
  <c r="U42" i="36"/>
  <c r="V42" i="36"/>
  <c r="W42" i="36"/>
  <c r="X42" i="36"/>
  <c r="Y42" i="36"/>
  <c r="Z42" i="36"/>
  <c r="AA42" i="36"/>
  <c r="AB42" i="36"/>
  <c r="AC42" i="36"/>
  <c r="AD42" i="36"/>
  <c r="AE42" i="36"/>
  <c r="AF42" i="36"/>
  <c r="AG42" i="36"/>
  <c r="AL42" i="36"/>
  <c r="AN42" i="36"/>
  <c r="AO42" i="36"/>
  <c r="AP42" i="36"/>
  <c r="AQ42" i="36"/>
  <c r="AR42" i="36"/>
  <c r="AS42" i="36"/>
  <c r="AW42" i="36"/>
  <c r="BA42" i="36"/>
  <c r="BB42" i="36"/>
  <c r="BC42" i="36"/>
  <c r="BD42" i="36"/>
  <c r="BE42" i="36"/>
  <c r="BF42" i="36"/>
  <c r="BG42" i="36"/>
  <c r="BP42" i="36"/>
  <c r="BQ42" i="36"/>
  <c r="BR42" i="36"/>
  <c r="BS42" i="36"/>
  <c r="BT42" i="36"/>
  <c r="BU42" i="36"/>
  <c r="BV42" i="36"/>
  <c r="BW42" i="36"/>
  <c r="BX42" i="36"/>
  <c r="BY42" i="36"/>
  <c r="CB42" i="36"/>
  <c r="B43" i="36"/>
  <c r="C43" i="36"/>
  <c r="D43" i="36"/>
  <c r="E43" i="36"/>
  <c r="F43" i="36"/>
  <c r="G43" i="36"/>
  <c r="H43" i="36"/>
  <c r="I43" i="36"/>
  <c r="J43" i="36"/>
  <c r="K43" i="36"/>
  <c r="L43" i="36"/>
  <c r="M43" i="36"/>
  <c r="N43" i="36"/>
  <c r="O43" i="36"/>
  <c r="P43" i="36"/>
  <c r="Q43" i="36"/>
  <c r="R43" i="36"/>
  <c r="S43" i="36"/>
  <c r="T43" i="36"/>
  <c r="U43" i="36"/>
  <c r="V43" i="36"/>
  <c r="W43" i="36"/>
  <c r="X43" i="36"/>
  <c r="Y43" i="36"/>
  <c r="Z43" i="36"/>
  <c r="AA43" i="36"/>
  <c r="AB43" i="36"/>
  <c r="AC43" i="36"/>
  <c r="AD43" i="36"/>
  <c r="AE43" i="36"/>
  <c r="AF43" i="36"/>
  <c r="AG43" i="36"/>
  <c r="AL43" i="36"/>
  <c r="AN43" i="36"/>
  <c r="AO43" i="36"/>
  <c r="AP43" i="36"/>
  <c r="AQ43" i="36"/>
  <c r="AR43" i="36"/>
  <c r="AS43" i="36"/>
  <c r="AW43" i="36"/>
  <c r="BA43" i="36"/>
  <c r="BB43" i="36"/>
  <c r="BC43" i="36"/>
  <c r="BD43" i="36"/>
  <c r="BE43" i="36"/>
  <c r="BF43" i="36"/>
  <c r="BG43" i="36"/>
  <c r="BP43" i="36"/>
  <c r="BQ43" i="36"/>
  <c r="BR43" i="36"/>
  <c r="BS43" i="36"/>
  <c r="BT43" i="36"/>
  <c r="BU43" i="36"/>
  <c r="BV43" i="36"/>
  <c r="BW43" i="36"/>
  <c r="BX43" i="36"/>
  <c r="BY43" i="36"/>
  <c r="CB43" i="36"/>
  <c r="B44" i="36"/>
  <c r="C44" i="36"/>
  <c r="D44" i="36"/>
  <c r="E44" i="36"/>
  <c r="F44" i="36"/>
  <c r="G44" i="36"/>
  <c r="H44" i="36"/>
  <c r="I44" i="36"/>
  <c r="J44" i="36"/>
  <c r="K44" i="36"/>
  <c r="L44" i="36"/>
  <c r="M44" i="36"/>
  <c r="N44" i="36"/>
  <c r="O44" i="36"/>
  <c r="P44" i="36"/>
  <c r="Q44" i="36"/>
  <c r="R44" i="36"/>
  <c r="S44" i="36"/>
  <c r="T44" i="36"/>
  <c r="U44" i="36"/>
  <c r="V44" i="36"/>
  <c r="W44" i="36"/>
  <c r="X44" i="36"/>
  <c r="Y44" i="36"/>
  <c r="Z44" i="36"/>
  <c r="AA44" i="36"/>
  <c r="AB44" i="36"/>
  <c r="AC44" i="36"/>
  <c r="AD44" i="36"/>
  <c r="AE44" i="36"/>
  <c r="AF44" i="36"/>
  <c r="AG44" i="36"/>
  <c r="AL44" i="36"/>
  <c r="AN44" i="36"/>
  <c r="AO44" i="36"/>
  <c r="AP44" i="36"/>
  <c r="AQ44" i="36"/>
  <c r="AR44" i="36"/>
  <c r="AS44" i="36"/>
  <c r="AW44" i="36"/>
  <c r="BA44" i="36"/>
  <c r="BB44" i="36"/>
  <c r="BC44" i="36"/>
  <c r="BD44" i="36"/>
  <c r="BE44" i="36"/>
  <c r="BF44" i="36"/>
  <c r="BG44" i="36"/>
  <c r="BP44" i="36"/>
  <c r="BQ44" i="36"/>
  <c r="BR44" i="36"/>
  <c r="BS44" i="36"/>
  <c r="BT44" i="36"/>
  <c r="BU44" i="36"/>
  <c r="BV44" i="36"/>
  <c r="BW44" i="36"/>
  <c r="BX44" i="36"/>
  <c r="BY44" i="36"/>
  <c r="CB44" i="36"/>
  <c r="B45" i="36"/>
  <c r="C45" i="36"/>
  <c r="D45" i="36"/>
  <c r="E45" i="36"/>
  <c r="F45" i="36"/>
  <c r="G45" i="36"/>
  <c r="H45" i="36"/>
  <c r="I45" i="36"/>
  <c r="J45" i="36"/>
  <c r="K45" i="36"/>
  <c r="L45" i="36"/>
  <c r="M45" i="36"/>
  <c r="N45" i="36"/>
  <c r="O45" i="36"/>
  <c r="P45" i="36"/>
  <c r="Q45" i="36"/>
  <c r="R45" i="36"/>
  <c r="S45" i="36"/>
  <c r="T45" i="36"/>
  <c r="U45" i="36"/>
  <c r="V45" i="36"/>
  <c r="W45" i="36"/>
  <c r="X45" i="36"/>
  <c r="Y45" i="36"/>
  <c r="Z45" i="36"/>
  <c r="AA45" i="36"/>
  <c r="AB45" i="36"/>
  <c r="AC45" i="36"/>
  <c r="AD45" i="36"/>
  <c r="AE45" i="36"/>
  <c r="AF45" i="36"/>
  <c r="AG45" i="36"/>
  <c r="AL45" i="36"/>
  <c r="AN45" i="36"/>
  <c r="AO45" i="36"/>
  <c r="AP45" i="36"/>
  <c r="AQ45" i="36"/>
  <c r="AR45" i="36"/>
  <c r="AS45" i="36"/>
  <c r="AW45" i="36"/>
  <c r="BA45" i="36"/>
  <c r="BB45" i="36"/>
  <c r="BC45" i="36"/>
  <c r="BD45" i="36"/>
  <c r="BE45" i="36"/>
  <c r="BF45" i="36"/>
  <c r="BG45" i="36"/>
  <c r="BP45" i="36"/>
  <c r="BQ45" i="36"/>
  <c r="BR45" i="36"/>
  <c r="BS45" i="36"/>
  <c r="BT45" i="36"/>
  <c r="BU45" i="36"/>
  <c r="BV45" i="36"/>
  <c r="BW45" i="36"/>
  <c r="BX45" i="36"/>
  <c r="BY45" i="36"/>
  <c r="CB45" i="36"/>
  <c r="B46" i="36"/>
  <c r="C46" i="36"/>
  <c r="D46" i="36"/>
  <c r="E46" i="36"/>
  <c r="F46" i="36"/>
  <c r="G46" i="36"/>
  <c r="H46" i="36"/>
  <c r="I46" i="36"/>
  <c r="J46" i="36"/>
  <c r="K46" i="36"/>
  <c r="L46" i="36"/>
  <c r="M46" i="36"/>
  <c r="N46" i="36"/>
  <c r="O46" i="36"/>
  <c r="P46" i="36"/>
  <c r="Q46" i="36"/>
  <c r="R46" i="36"/>
  <c r="S46" i="36"/>
  <c r="T46" i="36"/>
  <c r="U46" i="36"/>
  <c r="V46" i="36"/>
  <c r="W46" i="36"/>
  <c r="X46" i="36"/>
  <c r="Y46" i="36"/>
  <c r="Z46" i="36"/>
  <c r="AA46" i="36"/>
  <c r="AB46" i="36"/>
  <c r="AC46" i="36"/>
  <c r="AD46" i="36"/>
  <c r="AE46" i="36"/>
  <c r="AF46" i="36"/>
  <c r="AG46" i="36"/>
  <c r="AL46" i="36"/>
  <c r="AN46" i="36"/>
  <c r="AO46" i="36"/>
  <c r="AP46" i="36"/>
  <c r="AQ46" i="36"/>
  <c r="AR46" i="36"/>
  <c r="AS46" i="36"/>
  <c r="AW46" i="36"/>
  <c r="BA46" i="36"/>
  <c r="BB46" i="36"/>
  <c r="BC46" i="36"/>
  <c r="BD46" i="36"/>
  <c r="BE46" i="36"/>
  <c r="BF46" i="36"/>
  <c r="BG46" i="36"/>
  <c r="BP46" i="36"/>
  <c r="BQ46" i="36"/>
  <c r="BR46" i="36"/>
  <c r="BS46" i="36"/>
  <c r="BT46" i="36"/>
  <c r="BU46" i="36"/>
  <c r="BV46" i="36"/>
  <c r="BW46" i="36"/>
  <c r="BX46" i="36"/>
  <c r="BY46" i="36"/>
  <c r="CB46" i="36"/>
  <c r="B47" i="36"/>
  <c r="C47" i="36"/>
  <c r="D47" i="36"/>
  <c r="E47" i="36"/>
  <c r="F47" i="36"/>
  <c r="G47" i="36"/>
  <c r="H47" i="36"/>
  <c r="I47" i="36"/>
  <c r="J47" i="36"/>
  <c r="K47" i="36"/>
  <c r="L47" i="36"/>
  <c r="M47" i="36"/>
  <c r="N47" i="36"/>
  <c r="O47" i="36"/>
  <c r="P47" i="36"/>
  <c r="Q47" i="36"/>
  <c r="R47" i="36"/>
  <c r="S47" i="36"/>
  <c r="T47" i="36"/>
  <c r="U47" i="36"/>
  <c r="V47" i="36"/>
  <c r="W47" i="36"/>
  <c r="X47" i="36"/>
  <c r="Y47" i="36"/>
  <c r="Z47" i="36"/>
  <c r="AA47" i="36"/>
  <c r="AB47" i="36"/>
  <c r="AC47" i="36"/>
  <c r="AD47" i="36"/>
  <c r="AE47" i="36"/>
  <c r="AF47" i="36"/>
  <c r="AG47" i="36"/>
  <c r="AL47" i="36"/>
  <c r="AN47" i="36"/>
  <c r="AO47" i="36"/>
  <c r="AP47" i="36"/>
  <c r="AQ47" i="36"/>
  <c r="AR47" i="36"/>
  <c r="AS47" i="36"/>
  <c r="AW47" i="36"/>
  <c r="BA47" i="36"/>
  <c r="BB47" i="36"/>
  <c r="BC47" i="36"/>
  <c r="BD47" i="36"/>
  <c r="BE47" i="36"/>
  <c r="BF47" i="36"/>
  <c r="BG47" i="36"/>
  <c r="BP47" i="36"/>
  <c r="BQ47" i="36"/>
  <c r="BR47" i="36"/>
  <c r="BS47" i="36"/>
  <c r="BT47" i="36"/>
  <c r="BU47" i="36"/>
  <c r="BV47" i="36"/>
  <c r="BW47" i="36"/>
  <c r="BX47" i="36"/>
  <c r="BY47" i="36"/>
  <c r="CB47" i="36"/>
  <c r="B48" i="36"/>
  <c r="C48" i="36"/>
  <c r="D48" i="36"/>
  <c r="E48" i="36"/>
  <c r="F48" i="36"/>
  <c r="G48" i="36"/>
  <c r="H48" i="36"/>
  <c r="I48" i="36"/>
  <c r="J48" i="36"/>
  <c r="K48" i="36"/>
  <c r="L48" i="36"/>
  <c r="M48" i="36"/>
  <c r="N48" i="36"/>
  <c r="O48" i="36"/>
  <c r="P48" i="36"/>
  <c r="Q48" i="36"/>
  <c r="R48" i="36"/>
  <c r="S48" i="36"/>
  <c r="T48" i="36"/>
  <c r="U48" i="36"/>
  <c r="V48" i="36"/>
  <c r="W48" i="36"/>
  <c r="X48" i="36"/>
  <c r="Y48" i="36"/>
  <c r="Z48" i="36"/>
  <c r="AA48" i="36"/>
  <c r="AB48" i="36"/>
  <c r="AC48" i="36"/>
  <c r="AD48" i="36"/>
  <c r="AE48" i="36"/>
  <c r="AF48" i="36"/>
  <c r="AG48" i="36"/>
  <c r="AL48" i="36"/>
  <c r="AN48" i="36"/>
  <c r="AO48" i="36"/>
  <c r="AP48" i="36"/>
  <c r="AQ48" i="36"/>
  <c r="AR48" i="36"/>
  <c r="AS48" i="36"/>
  <c r="AW48" i="36"/>
  <c r="BA48" i="36"/>
  <c r="BB48" i="36"/>
  <c r="BC48" i="36"/>
  <c r="BD48" i="36"/>
  <c r="BE48" i="36"/>
  <c r="BF48" i="36"/>
  <c r="BG48" i="36"/>
  <c r="BP48" i="36"/>
  <c r="BQ48" i="36"/>
  <c r="BR48" i="36"/>
  <c r="BS48" i="36"/>
  <c r="BT48" i="36"/>
  <c r="BU48" i="36"/>
  <c r="BV48" i="36"/>
  <c r="BW48" i="36"/>
  <c r="BX48" i="36"/>
  <c r="BY48" i="36"/>
  <c r="CB48" i="36"/>
  <c r="B49" i="36"/>
  <c r="C49" i="36"/>
  <c r="D49" i="36"/>
  <c r="E49" i="36"/>
  <c r="F49" i="36"/>
  <c r="G49" i="36"/>
  <c r="H49" i="36"/>
  <c r="I49" i="36"/>
  <c r="J49" i="36"/>
  <c r="K49" i="36"/>
  <c r="L49" i="36"/>
  <c r="M49" i="36"/>
  <c r="N49" i="36"/>
  <c r="O49" i="36"/>
  <c r="P49" i="36"/>
  <c r="Q49" i="36"/>
  <c r="R49" i="36"/>
  <c r="S49" i="36"/>
  <c r="T49" i="36"/>
  <c r="U49" i="36"/>
  <c r="V49" i="36"/>
  <c r="W49" i="36"/>
  <c r="X49" i="36"/>
  <c r="Y49" i="36"/>
  <c r="Z49" i="36"/>
  <c r="AA49" i="36"/>
  <c r="AB49" i="36"/>
  <c r="AC49" i="36"/>
  <c r="AD49" i="36"/>
  <c r="AE49" i="36"/>
  <c r="AF49" i="36"/>
  <c r="AG49" i="36"/>
  <c r="AL49" i="36"/>
  <c r="AN49" i="36"/>
  <c r="AO49" i="36"/>
  <c r="AP49" i="36"/>
  <c r="AQ49" i="36"/>
  <c r="AR49" i="36"/>
  <c r="AS49" i="36"/>
  <c r="AW49" i="36"/>
  <c r="BA49" i="36"/>
  <c r="BB49" i="36"/>
  <c r="BC49" i="36"/>
  <c r="BD49" i="36"/>
  <c r="BE49" i="36"/>
  <c r="BF49" i="36"/>
  <c r="BG49" i="36"/>
  <c r="BP49" i="36"/>
  <c r="BQ49" i="36"/>
  <c r="BR49" i="36"/>
  <c r="BS49" i="36"/>
  <c r="BT49" i="36"/>
  <c r="BU49" i="36"/>
  <c r="BV49" i="36"/>
  <c r="BW49" i="36"/>
  <c r="BX49" i="36"/>
  <c r="BY49" i="36"/>
  <c r="CB49" i="36"/>
  <c r="B50" i="36"/>
  <c r="C50" i="36"/>
  <c r="D50" i="36"/>
  <c r="E50" i="36"/>
  <c r="F50" i="36"/>
  <c r="G50" i="36"/>
  <c r="H50" i="36"/>
  <c r="I50" i="36"/>
  <c r="J50" i="36"/>
  <c r="K50" i="36"/>
  <c r="L50" i="36"/>
  <c r="M50" i="36"/>
  <c r="N50" i="36"/>
  <c r="O50" i="36"/>
  <c r="P50" i="36"/>
  <c r="Q50" i="36"/>
  <c r="R50" i="36"/>
  <c r="S50" i="36"/>
  <c r="T50" i="36"/>
  <c r="U50" i="36"/>
  <c r="V50" i="36"/>
  <c r="W50" i="36"/>
  <c r="X50" i="36"/>
  <c r="Y50" i="36"/>
  <c r="Z50" i="36"/>
  <c r="AA50" i="36"/>
  <c r="AB50" i="36"/>
  <c r="AC50" i="36"/>
  <c r="AD50" i="36"/>
  <c r="AE50" i="36"/>
  <c r="AF50" i="36"/>
  <c r="AG50" i="36"/>
  <c r="AL50" i="36"/>
  <c r="AN50" i="36"/>
  <c r="AO50" i="36"/>
  <c r="AP50" i="36"/>
  <c r="AQ50" i="36"/>
  <c r="AR50" i="36"/>
  <c r="AS50" i="36"/>
  <c r="AW50" i="36"/>
  <c r="BA50" i="36"/>
  <c r="BB50" i="36"/>
  <c r="BC50" i="36"/>
  <c r="BD50" i="36"/>
  <c r="BE50" i="36"/>
  <c r="BF50" i="36"/>
  <c r="BG50" i="36"/>
  <c r="BP50" i="36"/>
  <c r="BQ50" i="36"/>
  <c r="BR50" i="36"/>
  <c r="BS50" i="36"/>
  <c r="BT50" i="36"/>
  <c r="BU50" i="36"/>
  <c r="BV50" i="36"/>
  <c r="BW50" i="36"/>
  <c r="BX50" i="36"/>
  <c r="BY50" i="36"/>
  <c r="CB50" i="36"/>
  <c r="B51" i="36"/>
  <c r="C51" i="36"/>
  <c r="D51" i="36"/>
  <c r="E51" i="36"/>
  <c r="F51" i="36"/>
  <c r="G51" i="36"/>
  <c r="H51" i="36"/>
  <c r="I51" i="36"/>
  <c r="J51" i="36"/>
  <c r="K51" i="36"/>
  <c r="L51" i="36"/>
  <c r="M51" i="36"/>
  <c r="N51" i="36"/>
  <c r="O51" i="36"/>
  <c r="P51" i="36"/>
  <c r="Q51" i="36"/>
  <c r="R51" i="36"/>
  <c r="S51" i="36"/>
  <c r="T51" i="36"/>
  <c r="U51" i="36"/>
  <c r="V51" i="36"/>
  <c r="W51" i="36"/>
  <c r="X51" i="36"/>
  <c r="Y51" i="36"/>
  <c r="Z51" i="36"/>
  <c r="AA51" i="36"/>
  <c r="AB51" i="36"/>
  <c r="AC51" i="36"/>
  <c r="AD51" i="36"/>
  <c r="AE51" i="36"/>
  <c r="AF51" i="36"/>
  <c r="AG51" i="36"/>
  <c r="AL51" i="36"/>
  <c r="AN51" i="36"/>
  <c r="AO51" i="36"/>
  <c r="AP51" i="36"/>
  <c r="AQ51" i="36"/>
  <c r="AR51" i="36"/>
  <c r="AS51" i="36"/>
  <c r="AW51" i="36"/>
  <c r="BA51" i="36"/>
  <c r="BB51" i="36"/>
  <c r="BC51" i="36"/>
  <c r="BD51" i="36"/>
  <c r="BE51" i="36"/>
  <c r="BF51" i="36"/>
  <c r="BG51" i="36"/>
  <c r="BP51" i="36"/>
  <c r="BQ51" i="36"/>
  <c r="BR51" i="36"/>
  <c r="BS51" i="36"/>
  <c r="BT51" i="36"/>
  <c r="BU51" i="36"/>
  <c r="BV51" i="36"/>
  <c r="BW51" i="36"/>
  <c r="BX51" i="36"/>
  <c r="BY51" i="36"/>
  <c r="CB51" i="36"/>
  <c r="B52" i="36"/>
  <c r="C52" i="36"/>
  <c r="D52" i="36"/>
  <c r="E52" i="36"/>
  <c r="F52" i="36"/>
  <c r="G52" i="36"/>
  <c r="H52" i="36"/>
  <c r="I52" i="36"/>
  <c r="J52" i="36"/>
  <c r="K52" i="36"/>
  <c r="L52" i="36"/>
  <c r="M52" i="36"/>
  <c r="N52" i="36"/>
  <c r="O52" i="36"/>
  <c r="P52" i="36"/>
  <c r="Q52" i="36"/>
  <c r="R52" i="36"/>
  <c r="S52" i="36"/>
  <c r="T52" i="36"/>
  <c r="U52" i="36"/>
  <c r="V52" i="36"/>
  <c r="W52" i="36"/>
  <c r="X52" i="36"/>
  <c r="Y52" i="36"/>
  <c r="AA52" i="36"/>
  <c r="AB52" i="36"/>
  <c r="AC52" i="36"/>
  <c r="AD52" i="36"/>
  <c r="AE52" i="36"/>
  <c r="AF52" i="36"/>
  <c r="AG52" i="36"/>
  <c r="AL52" i="36"/>
  <c r="AN52" i="36"/>
  <c r="AO52" i="36"/>
  <c r="AP52" i="36"/>
  <c r="AQ52" i="36"/>
  <c r="AR52" i="36"/>
  <c r="AS52" i="36"/>
  <c r="AW52" i="36"/>
  <c r="BA52" i="36"/>
  <c r="BB52" i="36"/>
  <c r="BC52" i="36"/>
  <c r="BD52" i="36"/>
  <c r="BE52" i="36"/>
  <c r="BF52" i="36"/>
  <c r="BG52" i="36"/>
  <c r="BP52" i="36"/>
  <c r="BQ52" i="36"/>
  <c r="BR52" i="36"/>
  <c r="BS52" i="36"/>
  <c r="BT52" i="36"/>
  <c r="BU52" i="36"/>
  <c r="BV52" i="36"/>
  <c r="BW52" i="36"/>
  <c r="BX52" i="36"/>
  <c r="BY52" i="36"/>
  <c r="CB52" i="36"/>
  <c r="B53" i="36"/>
  <c r="C53" i="36"/>
  <c r="D53" i="36"/>
  <c r="E53" i="36"/>
  <c r="F53" i="36"/>
  <c r="G53" i="36"/>
  <c r="H53" i="36"/>
  <c r="I53" i="36"/>
  <c r="J53" i="36"/>
  <c r="K53" i="36"/>
  <c r="L53" i="36"/>
  <c r="M53" i="36"/>
  <c r="N53" i="36"/>
  <c r="O53" i="36"/>
  <c r="P53" i="36"/>
  <c r="Q53" i="36"/>
  <c r="R53" i="36"/>
  <c r="S53" i="36"/>
  <c r="T53" i="36"/>
  <c r="U53" i="36"/>
  <c r="V53" i="36"/>
  <c r="W53" i="36"/>
  <c r="X53" i="36"/>
  <c r="Y53" i="36"/>
  <c r="AA53" i="36"/>
  <c r="AB53" i="36"/>
  <c r="AC53" i="36"/>
  <c r="AD53" i="36"/>
  <c r="AE53" i="36"/>
  <c r="AF53" i="36"/>
  <c r="AG53" i="36"/>
  <c r="AL53" i="36"/>
  <c r="AN53" i="36"/>
  <c r="AO53" i="36"/>
  <c r="AP53" i="36"/>
  <c r="AQ53" i="36"/>
  <c r="AR53" i="36"/>
  <c r="AS53" i="36"/>
  <c r="AW53" i="36"/>
  <c r="BA53" i="36"/>
  <c r="BB53" i="36"/>
  <c r="BC53" i="36"/>
  <c r="BD53" i="36"/>
  <c r="BE53" i="36"/>
  <c r="BF53" i="36"/>
  <c r="BG53" i="36"/>
  <c r="BP53" i="36"/>
  <c r="BQ53" i="36"/>
  <c r="BR53" i="36"/>
  <c r="BS53" i="36"/>
  <c r="BT53" i="36"/>
  <c r="BU53" i="36"/>
  <c r="BV53" i="36"/>
  <c r="BW53" i="36"/>
  <c r="BX53" i="36"/>
  <c r="BY53" i="36"/>
  <c r="CB53" i="36"/>
  <c r="B54" i="36"/>
  <c r="C54" i="36"/>
  <c r="D54" i="36"/>
  <c r="E54" i="36"/>
  <c r="F54" i="36"/>
  <c r="G54" i="36"/>
  <c r="H54" i="36"/>
  <c r="I54" i="36"/>
  <c r="J54" i="36"/>
  <c r="K54" i="36"/>
  <c r="L54" i="36"/>
  <c r="M54" i="36"/>
  <c r="N54" i="36"/>
  <c r="O54" i="36"/>
  <c r="P54" i="36"/>
  <c r="Q54" i="36"/>
  <c r="R54" i="36"/>
  <c r="S54" i="36"/>
  <c r="T54" i="36"/>
  <c r="U54" i="36"/>
  <c r="V54" i="36"/>
  <c r="W54" i="36"/>
  <c r="X54" i="36"/>
  <c r="Y54" i="36"/>
  <c r="AA54" i="36"/>
  <c r="AB54" i="36"/>
  <c r="AC54" i="36"/>
  <c r="AD54" i="36"/>
  <c r="AE54" i="36"/>
  <c r="AF54" i="36"/>
  <c r="AG54" i="36"/>
  <c r="AL54" i="36"/>
  <c r="AN54" i="36"/>
  <c r="AO54" i="36"/>
  <c r="AP54" i="36"/>
  <c r="AQ54" i="36"/>
  <c r="AR54" i="36"/>
  <c r="AS54" i="36"/>
  <c r="AW54" i="36"/>
  <c r="BA54" i="36"/>
  <c r="BB54" i="36"/>
  <c r="BC54" i="36"/>
  <c r="BD54" i="36"/>
  <c r="BE54" i="36"/>
  <c r="BF54" i="36"/>
  <c r="BG54" i="36"/>
  <c r="BP54" i="36"/>
  <c r="BQ54" i="36"/>
  <c r="BR54" i="36"/>
  <c r="BS54" i="36"/>
  <c r="BT54" i="36"/>
  <c r="BU54" i="36"/>
  <c r="BV54" i="36"/>
  <c r="BW54" i="36"/>
  <c r="BX54" i="36"/>
  <c r="BY54" i="36"/>
  <c r="CB54" i="36"/>
  <c r="B55" i="36"/>
  <c r="C55" i="36"/>
  <c r="D55" i="36"/>
  <c r="E55" i="36"/>
  <c r="F55" i="36"/>
  <c r="G55" i="36"/>
  <c r="H55" i="36"/>
  <c r="I55" i="36"/>
  <c r="J55" i="36"/>
  <c r="K55" i="36"/>
  <c r="L55" i="36"/>
  <c r="M55" i="36"/>
  <c r="N55" i="36"/>
  <c r="O55" i="36"/>
  <c r="P55" i="36"/>
  <c r="Q55" i="36"/>
  <c r="R55" i="36"/>
  <c r="S55" i="36"/>
  <c r="T55" i="36"/>
  <c r="U55" i="36"/>
  <c r="V55" i="36"/>
  <c r="W55" i="36"/>
  <c r="X55" i="36"/>
  <c r="Y55" i="36"/>
  <c r="AA55" i="36"/>
  <c r="AB55" i="36"/>
  <c r="AC55" i="36"/>
  <c r="AD55" i="36"/>
  <c r="AE55" i="36"/>
  <c r="AF55" i="36"/>
  <c r="AG55" i="36"/>
  <c r="AL55" i="36"/>
  <c r="AN55" i="36"/>
  <c r="AO55" i="36"/>
  <c r="AP55" i="36"/>
  <c r="AQ55" i="36"/>
  <c r="AR55" i="36"/>
  <c r="AS55" i="36"/>
  <c r="AW55" i="36"/>
  <c r="BA55" i="36"/>
  <c r="BB55" i="36"/>
  <c r="BC55" i="36"/>
  <c r="BD55" i="36"/>
  <c r="BE55" i="36"/>
  <c r="BF55" i="36"/>
  <c r="BG55" i="36"/>
  <c r="BP55" i="36"/>
  <c r="BQ55" i="36"/>
  <c r="BR55" i="36"/>
  <c r="BS55" i="36"/>
  <c r="BT55" i="36"/>
  <c r="BU55" i="36"/>
  <c r="BV55" i="36"/>
  <c r="BW55" i="36"/>
  <c r="BX55" i="36"/>
  <c r="BY55" i="36"/>
  <c r="CB55" i="36"/>
  <c r="B56" i="36"/>
  <c r="C56" i="36"/>
  <c r="D56" i="36"/>
  <c r="E56" i="36"/>
  <c r="F56" i="36"/>
  <c r="G56" i="36"/>
  <c r="H56" i="36"/>
  <c r="I56" i="36"/>
  <c r="J56" i="36"/>
  <c r="K56" i="36"/>
  <c r="L56" i="36"/>
  <c r="M56" i="36"/>
  <c r="N56" i="36"/>
  <c r="O56" i="36"/>
  <c r="P56" i="36"/>
  <c r="Q56" i="36"/>
  <c r="R56" i="36"/>
  <c r="S56" i="36"/>
  <c r="T56" i="36"/>
  <c r="U56" i="36"/>
  <c r="V56" i="36"/>
  <c r="W56" i="36"/>
  <c r="X56" i="36"/>
  <c r="Y56" i="36"/>
  <c r="AA56" i="36"/>
  <c r="AB56" i="36"/>
  <c r="AC56" i="36"/>
  <c r="AD56" i="36"/>
  <c r="AE56" i="36"/>
  <c r="AF56" i="36"/>
  <c r="AG56" i="36"/>
  <c r="AL56" i="36"/>
  <c r="AN56" i="36"/>
  <c r="AO56" i="36"/>
  <c r="AP56" i="36"/>
  <c r="AQ56" i="36"/>
  <c r="AR56" i="36"/>
  <c r="AS56" i="36"/>
  <c r="AW56" i="36"/>
  <c r="BA56" i="36"/>
  <c r="BB56" i="36"/>
  <c r="BC56" i="36"/>
  <c r="BD56" i="36"/>
  <c r="BE56" i="36"/>
  <c r="BF56" i="36"/>
  <c r="BG56" i="36"/>
  <c r="BP56" i="36"/>
  <c r="BQ56" i="36"/>
  <c r="BR56" i="36"/>
  <c r="BS56" i="36"/>
  <c r="BT56" i="36"/>
  <c r="BU56" i="36"/>
  <c r="BV56" i="36"/>
  <c r="BW56" i="36"/>
  <c r="BX56" i="36"/>
  <c r="BY56" i="36"/>
  <c r="CB56" i="36"/>
  <c r="B57" i="36"/>
  <c r="C57" i="36"/>
  <c r="D57" i="36"/>
  <c r="E57" i="36"/>
  <c r="F57" i="36"/>
  <c r="G57" i="36"/>
  <c r="H57" i="36"/>
  <c r="I57" i="36"/>
  <c r="J57" i="36"/>
  <c r="K57" i="36"/>
  <c r="L57" i="36"/>
  <c r="M57" i="36"/>
  <c r="N57" i="36"/>
  <c r="O57" i="36"/>
  <c r="P57" i="36"/>
  <c r="Q57" i="36"/>
  <c r="R57" i="36"/>
  <c r="S57" i="36"/>
  <c r="T57" i="36"/>
  <c r="U57" i="36"/>
  <c r="V57" i="36"/>
  <c r="W57" i="36"/>
  <c r="X57" i="36"/>
  <c r="Y57" i="36"/>
  <c r="AA57" i="36"/>
  <c r="AB57" i="36"/>
  <c r="AC57" i="36"/>
  <c r="AD57" i="36"/>
  <c r="AE57" i="36"/>
  <c r="AF57" i="36"/>
  <c r="AG57" i="36"/>
  <c r="AL57" i="36"/>
  <c r="AN57" i="36"/>
  <c r="AO57" i="36"/>
  <c r="AP57" i="36"/>
  <c r="AQ57" i="36"/>
  <c r="AR57" i="36"/>
  <c r="AS57" i="36"/>
  <c r="AW57" i="36"/>
  <c r="BA57" i="36"/>
  <c r="BB57" i="36"/>
  <c r="BC57" i="36"/>
  <c r="BD57" i="36"/>
  <c r="BE57" i="36"/>
  <c r="BF57" i="36"/>
  <c r="BG57" i="36"/>
  <c r="BP57" i="36"/>
  <c r="BQ57" i="36"/>
  <c r="BR57" i="36"/>
  <c r="BS57" i="36"/>
  <c r="BT57" i="36"/>
  <c r="BU57" i="36"/>
  <c r="BV57" i="36"/>
  <c r="BW57" i="36"/>
  <c r="BX57" i="36"/>
  <c r="BY57" i="36"/>
  <c r="CB57" i="36"/>
  <c r="B58" i="36"/>
  <c r="C58" i="36"/>
  <c r="D58" i="36"/>
  <c r="E58" i="36"/>
  <c r="F58" i="36"/>
  <c r="G58" i="36"/>
  <c r="H58" i="36"/>
  <c r="I58" i="36"/>
  <c r="J58" i="36"/>
  <c r="K58" i="36"/>
  <c r="L58" i="36"/>
  <c r="M58" i="36"/>
  <c r="N58" i="36"/>
  <c r="O58" i="36"/>
  <c r="P58" i="36"/>
  <c r="Q58" i="36"/>
  <c r="R58" i="36"/>
  <c r="S58" i="36"/>
  <c r="T58" i="36"/>
  <c r="U58" i="36"/>
  <c r="V58" i="36"/>
  <c r="W58" i="36"/>
  <c r="X58" i="36"/>
  <c r="Y58" i="36"/>
  <c r="AA58" i="36"/>
  <c r="AB58" i="36"/>
  <c r="AC58" i="36"/>
  <c r="AD58" i="36"/>
  <c r="AE58" i="36"/>
  <c r="AF58" i="36"/>
  <c r="AG58" i="36"/>
  <c r="AL58" i="36"/>
  <c r="AN58" i="36"/>
  <c r="AO58" i="36"/>
  <c r="AP58" i="36"/>
  <c r="AQ58" i="36"/>
  <c r="AR58" i="36"/>
  <c r="AS58" i="36"/>
  <c r="AW58" i="36"/>
  <c r="BA58" i="36"/>
  <c r="BB58" i="36"/>
  <c r="BC58" i="36"/>
  <c r="BD58" i="36"/>
  <c r="BE58" i="36"/>
  <c r="BF58" i="36"/>
  <c r="BG58" i="36"/>
  <c r="BP58" i="36"/>
  <c r="BQ58" i="36"/>
  <c r="BR58" i="36"/>
  <c r="BS58" i="36"/>
  <c r="BT58" i="36"/>
  <c r="BU58" i="36"/>
  <c r="BV58" i="36"/>
  <c r="BW58" i="36"/>
  <c r="BX58" i="36"/>
  <c r="BY58" i="36"/>
  <c r="CB58" i="36"/>
  <c r="B59" i="36"/>
  <c r="C59" i="36"/>
  <c r="D59" i="36"/>
  <c r="E59" i="36"/>
  <c r="F59" i="36"/>
  <c r="G59" i="36"/>
  <c r="H59" i="36"/>
  <c r="I59" i="36"/>
  <c r="J59" i="36"/>
  <c r="K59" i="36"/>
  <c r="L59" i="36"/>
  <c r="M59" i="36"/>
  <c r="N59" i="36"/>
  <c r="O59" i="36"/>
  <c r="P59" i="36"/>
  <c r="Q59" i="36"/>
  <c r="R59" i="36"/>
  <c r="S59" i="36"/>
  <c r="T59" i="36"/>
  <c r="U59" i="36"/>
  <c r="V59" i="36"/>
  <c r="W59" i="36"/>
  <c r="X59" i="36"/>
  <c r="Y59" i="36"/>
  <c r="Z59" i="36"/>
  <c r="AA59" i="36"/>
  <c r="AB59" i="36"/>
  <c r="AC59" i="36"/>
  <c r="AD59" i="36"/>
  <c r="AE59" i="36"/>
  <c r="AF59" i="36"/>
  <c r="AG59" i="36"/>
  <c r="AL59" i="36"/>
  <c r="AN59" i="36"/>
  <c r="AO59" i="36"/>
  <c r="AP59" i="36"/>
  <c r="AQ59" i="36"/>
  <c r="AR59" i="36"/>
  <c r="AS59" i="36"/>
  <c r="AW59" i="36"/>
  <c r="BA59" i="36"/>
  <c r="BB59" i="36"/>
  <c r="BC59" i="36"/>
  <c r="BD59" i="36"/>
  <c r="BE59" i="36"/>
  <c r="BF59" i="36"/>
  <c r="BG59" i="36"/>
  <c r="BP59" i="36"/>
  <c r="BQ59" i="36"/>
  <c r="BR59" i="36"/>
  <c r="BS59" i="36"/>
  <c r="BT59" i="36"/>
  <c r="BU59" i="36"/>
  <c r="BV59" i="36"/>
  <c r="BW59" i="36"/>
  <c r="BX59" i="36"/>
  <c r="BY59" i="36"/>
  <c r="CB59" i="36"/>
  <c r="B60" i="36"/>
  <c r="C60" i="36"/>
  <c r="D60" i="36"/>
  <c r="E60" i="36"/>
  <c r="F60" i="36"/>
  <c r="G60" i="36"/>
  <c r="H60" i="36"/>
  <c r="I60" i="36"/>
  <c r="J60" i="36"/>
  <c r="K60" i="36"/>
  <c r="L60" i="36"/>
  <c r="M60" i="36"/>
  <c r="N60" i="36"/>
  <c r="O60" i="36"/>
  <c r="P60" i="36"/>
  <c r="Q60" i="36"/>
  <c r="R60" i="36"/>
  <c r="S60" i="36"/>
  <c r="T60" i="36"/>
  <c r="U60" i="36"/>
  <c r="V60" i="36"/>
  <c r="W60" i="36"/>
  <c r="X60" i="36"/>
  <c r="Y60" i="36"/>
  <c r="AA60" i="36"/>
  <c r="AB60" i="36"/>
  <c r="AC60" i="36"/>
  <c r="AD60" i="36"/>
  <c r="AE60" i="36"/>
  <c r="AF60" i="36"/>
  <c r="AG60" i="36"/>
  <c r="AL60" i="36"/>
  <c r="AN60" i="36"/>
  <c r="AO60" i="36"/>
  <c r="AP60" i="36"/>
  <c r="AQ60" i="36"/>
  <c r="AR60" i="36"/>
  <c r="AS60" i="36"/>
  <c r="AW60" i="36"/>
  <c r="BA60" i="36"/>
  <c r="BB60" i="36"/>
  <c r="BC60" i="36"/>
  <c r="BD60" i="36"/>
  <c r="BE60" i="36"/>
  <c r="BF60" i="36"/>
  <c r="BG60" i="36"/>
  <c r="BP60" i="36"/>
  <c r="BQ60" i="36"/>
  <c r="BR60" i="36"/>
  <c r="BS60" i="36"/>
  <c r="BT60" i="36"/>
  <c r="BU60" i="36"/>
  <c r="BV60" i="36"/>
  <c r="BW60" i="36"/>
  <c r="BX60" i="36"/>
  <c r="BY60" i="36"/>
  <c r="CB60" i="36"/>
  <c r="B61" i="36"/>
  <c r="C61" i="36"/>
  <c r="D61" i="36"/>
  <c r="E61" i="36"/>
  <c r="F61" i="36"/>
  <c r="G61" i="36"/>
  <c r="H61" i="36"/>
  <c r="I61" i="36"/>
  <c r="J61" i="36"/>
  <c r="K61" i="36"/>
  <c r="L61" i="36"/>
  <c r="M61" i="36"/>
  <c r="N61" i="36"/>
  <c r="O61" i="36"/>
  <c r="P61" i="36"/>
  <c r="Q61" i="36"/>
  <c r="R61" i="36"/>
  <c r="S61" i="36"/>
  <c r="T61" i="36"/>
  <c r="U61" i="36"/>
  <c r="V61" i="36"/>
  <c r="W61" i="36"/>
  <c r="X61" i="36"/>
  <c r="Y61" i="36"/>
  <c r="AA61" i="36"/>
  <c r="AB61" i="36"/>
  <c r="AC61" i="36"/>
  <c r="AD61" i="36"/>
  <c r="AE61" i="36"/>
  <c r="AF61" i="36"/>
  <c r="AG61" i="36"/>
  <c r="AL61" i="36"/>
  <c r="AN61" i="36"/>
  <c r="AO61" i="36"/>
  <c r="AP61" i="36"/>
  <c r="AQ61" i="36"/>
  <c r="AR61" i="36"/>
  <c r="AS61" i="36"/>
  <c r="AW61" i="36"/>
  <c r="BA61" i="36"/>
  <c r="BB61" i="36"/>
  <c r="BC61" i="36"/>
  <c r="BD61" i="36"/>
  <c r="BE61" i="36"/>
  <c r="BF61" i="36"/>
  <c r="BG61" i="36"/>
  <c r="BP61" i="36"/>
  <c r="BQ61" i="36"/>
  <c r="BR61" i="36"/>
  <c r="BS61" i="36"/>
  <c r="BT61" i="36"/>
  <c r="BU61" i="36"/>
  <c r="BV61" i="36"/>
  <c r="BW61" i="36"/>
  <c r="BX61" i="36"/>
  <c r="BY61" i="36"/>
  <c r="CB61" i="36"/>
  <c r="C34" i="36"/>
  <c r="D34" i="36"/>
  <c r="E34" i="36"/>
  <c r="F34" i="36"/>
  <c r="G34" i="36"/>
  <c r="H34" i="36"/>
  <c r="I34" i="36"/>
  <c r="J34" i="36"/>
  <c r="K34" i="36"/>
  <c r="L34" i="36"/>
  <c r="M34" i="36"/>
  <c r="N34" i="36"/>
  <c r="O34" i="36"/>
  <c r="P34" i="36"/>
  <c r="Q34" i="36"/>
  <c r="R34" i="36"/>
  <c r="S34" i="36"/>
  <c r="T34" i="36"/>
  <c r="U34" i="36"/>
  <c r="V34" i="36"/>
  <c r="W34" i="36"/>
  <c r="X34" i="36"/>
  <c r="Y34" i="36"/>
  <c r="AA34" i="36"/>
  <c r="AB34" i="36"/>
  <c r="AC34" i="36"/>
  <c r="AD34" i="36"/>
  <c r="AE34" i="36"/>
  <c r="AF34" i="36"/>
  <c r="AG34" i="36"/>
  <c r="AL34" i="36"/>
  <c r="AN34" i="36"/>
  <c r="AO34" i="36"/>
  <c r="AP34" i="36"/>
  <c r="AQ34" i="36"/>
  <c r="AR34" i="36"/>
  <c r="AS34" i="36"/>
  <c r="AW34" i="36"/>
  <c r="BA34" i="36"/>
  <c r="BB34" i="36"/>
  <c r="BC34" i="36"/>
  <c r="BD34" i="36"/>
  <c r="BE34" i="36"/>
  <c r="BF34" i="36"/>
  <c r="BG34" i="36"/>
  <c r="BP34" i="36"/>
  <c r="BQ34" i="36"/>
  <c r="BR34" i="36"/>
  <c r="BS34" i="36"/>
  <c r="BT34" i="36"/>
  <c r="BU34" i="36"/>
  <c r="BV34" i="36"/>
  <c r="BW34" i="36"/>
  <c r="BX34" i="36"/>
  <c r="BY34" i="36"/>
  <c r="CB34" i="36"/>
  <c r="B7" i="36"/>
  <c r="C7" i="36"/>
  <c r="D7" i="36"/>
  <c r="E7" i="36"/>
  <c r="F7" i="36"/>
  <c r="I7" i="36"/>
  <c r="O7" i="36"/>
  <c r="P7" i="36"/>
  <c r="Q7" i="36"/>
  <c r="R7" i="36"/>
  <c r="S7" i="36"/>
  <c r="T7" i="36"/>
  <c r="W7" i="36"/>
  <c r="AA7" i="36"/>
  <c r="AB7" i="36"/>
  <c r="AC7" i="36"/>
  <c r="AE7" i="36"/>
  <c r="AL7" i="36"/>
  <c r="AW7" i="36"/>
  <c r="BA7" i="36"/>
  <c r="BB7" i="36"/>
  <c r="BC7" i="36"/>
  <c r="BD7" i="36"/>
  <c r="BE7" i="36"/>
  <c r="BP7" i="36"/>
  <c r="BQ7" i="36"/>
  <c r="BR7" i="36"/>
  <c r="BS7" i="36"/>
  <c r="BU7" i="36"/>
  <c r="BV7" i="36"/>
  <c r="BW7" i="36"/>
  <c r="BX7" i="36"/>
  <c r="BY7" i="36"/>
  <c r="B8" i="36"/>
  <c r="C8" i="36"/>
  <c r="D8" i="36"/>
  <c r="E8" i="36"/>
  <c r="F8" i="36"/>
  <c r="I8" i="36"/>
  <c r="O8" i="36"/>
  <c r="P8" i="36"/>
  <c r="Q8" i="36"/>
  <c r="R8" i="36"/>
  <c r="S8" i="36"/>
  <c r="T8" i="36"/>
  <c r="W8" i="36"/>
  <c r="AA8" i="36"/>
  <c r="AB8" i="36"/>
  <c r="AC8" i="36"/>
  <c r="AE8" i="36"/>
  <c r="AL8" i="36"/>
  <c r="AW8" i="36"/>
  <c r="BA8" i="36"/>
  <c r="BB8" i="36"/>
  <c r="BC8" i="36"/>
  <c r="BD8" i="36"/>
  <c r="BE8" i="36"/>
  <c r="BP8" i="36"/>
  <c r="BQ8" i="36"/>
  <c r="BR8" i="36"/>
  <c r="BS8" i="36"/>
  <c r="BU8" i="36"/>
  <c r="BV8" i="36"/>
  <c r="BW8" i="36"/>
  <c r="BX8" i="36"/>
  <c r="BY8" i="36"/>
  <c r="B9" i="36"/>
  <c r="C9" i="36"/>
  <c r="D9" i="36"/>
  <c r="E9" i="36"/>
  <c r="F9" i="36"/>
  <c r="I9" i="36"/>
  <c r="O9" i="36"/>
  <c r="P9" i="36"/>
  <c r="Q9" i="36"/>
  <c r="R9" i="36"/>
  <c r="S9" i="36"/>
  <c r="T9" i="36"/>
  <c r="W9" i="36"/>
  <c r="AA9" i="36"/>
  <c r="AB9" i="36"/>
  <c r="AC9" i="36"/>
  <c r="AE9" i="36"/>
  <c r="AL9" i="36"/>
  <c r="AW9" i="36"/>
  <c r="BA9" i="36"/>
  <c r="BB9" i="36"/>
  <c r="BC9" i="36"/>
  <c r="BD9" i="36"/>
  <c r="BE9" i="36"/>
  <c r="BP9" i="36"/>
  <c r="BQ9" i="36"/>
  <c r="BR9" i="36"/>
  <c r="BS9" i="36"/>
  <c r="BU9" i="36"/>
  <c r="BV9" i="36"/>
  <c r="BW9" i="36"/>
  <c r="BX9" i="36"/>
  <c r="BY9" i="36"/>
  <c r="B10" i="36"/>
  <c r="C10" i="36"/>
  <c r="D10" i="36"/>
  <c r="E10" i="36"/>
  <c r="F10" i="36"/>
  <c r="I10" i="36"/>
  <c r="O10" i="36"/>
  <c r="P10" i="36"/>
  <c r="Q10" i="36"/>
  <c r="R10" i="36"/>
  <c r="S10" i="36"/>
  <c r="T10" i="36"/>
  <c r="U10" i="36"/>
  <c r="W10" i="36"/>
  <c r="AA10" i="36"/>
  <c r="AB10" i="36"/>
  <c r="AC10" i="36"/>
  <c r="AE10" i="36"/>
  <c r="AL10" i="36"/>
  <c r="AW10" i="36"/>
  <c r="BA10" i="36"/>
  <c r="BB10" i="36"/>
  <c r="BC10" i="36"/>
  <c r="BD10" i="36"/>
  <c r="BE10" i="36"/>
  <c r="BP10" i="36"/>
  <c r="BQ10" i="36"/>
  <c r="BR10" i="36"/>
  <c r="BS10" i="36"/>
  <c r="BU10" i="36"/>
  <c r="BV10" i="36"/>
  <c r="BW10" i="36"/>
  <c r="BX10" i="36"/>
  <c r="BY10" i="36"/>
  <c r="B11" i="36"/>
  <c r="C11" i="36"/>
  <c r="D11" i="36"/>
  <c r="E11" i="36"/>
  <c r="F11" i="36"/>
  <c r="I11" i="36"/>
  <c r="O11" i="36"/>
  <c r="P11" i="36"/>
  <c r="Q11" i="36"/>
  <c r="R11" i="36"/>
  <c r="S11" i="36"/>
  <c r="T11" i="36"/>
  <c r="W11" i="36"/>
  <c r="AA11" i="36"/>
  <c r="AB11" i="36"/>
  <c r="AC11" i="36"/>
  <c r="AE11" i="36"/>
  <c r="AL11" i="36"/>
  <c r="AW11" i="36"/>
  <c r="BA11" i="36"/>
  <c r="BB11" i="36"/>
  <c r="BC11" i="36"/>
  <c r="BD11" i="36"/>
  <c r="BE11" i="36"/>
  <c r="BP11" i="36"/>
  <c r="BQ11" i="36"/>
  <c r="BR11" i="36"/>
  <c r="BS11" i="36"/>
  <c r="BU11" i="36"/>
  <c r="BV11" i="36"/>
  <c r="BW11" i="36"/>
  <c r="BX11" i="36"/>
  <c r="BY11" i="36"/>
  <c r="B12" i="36"/>
  <c r="C12" i="36"/>
  <c r="D12" i="36"/>
  <c r="E12" i="36"/>
  <c r="F12" i="36"/>
  <c r="I12" i="36"/>
  <c r="O12" i="36"/>
  <c r="P12" i="36"/>
  <c r="Q12" i="36"/>
  <c r="R12" i="36"/>
  <c r="S12" i="36"/>
  <c r="T12" i="36"/>
  <c r="W12" i="36"/>
  <c r="AA12" i="36"/>
  <c r="AB12" i="36"/>
  <c r="AC12" i="36"/>
  <c r="AE12" i="36"/>
  <c r="AL12" i="36"/>
  <c r="AW12" i="36"/>
  <c r="BA12" i="36"/>
  <c r="BB12" i="36"/>
  <c r="BC12" i="36"/>
  <c r="BD12" i="36"/>
  <c r="BE12" i="36"/>
  <c r="BP12" i="36"/>
  <c r="BQ12" i="36"/>
  <c r="BR12" i="36"/>
  <c r="BS12" i="36"/>
  <c r="BU12" i="36"/>
  <c r="BV12" i="36"/>
  <c r="BW12" i="36"/>
  <c r="BX12" i="36"/>
  <c r="BY12" i="36"/>
  <c r="B13" i="36"/>
  <c r="C13" i="36"/>
  <c r="D13" i="36"/>
  <c r="E13" i="36"/>
  <c r="F13" i="36"/>
  <c r="I13" i="36"/>
  <c r="O13" i="36"/>
  <c r="P13" i="36"/>
  <c r="Q13" i="36"/>
  <c r="R13" i="36"/>
  <c r="S13" i="36"/>
  <c r="T13" i="36"/>
  <c r="W13" i="36"/>
  <c r="AA13" i="36"/>
  <c r="AB13" i="36"/>
  <c r="AC13" i="36"/>
  <c r="AE13" i="36"/>
  <c r="AL13" i="36"/>
  <c r="AW13" i="36"/>
  <c r="BA13" i="36"/>
  <c r="BB13" i="36"/>
  <c r="BC13" i="36"/>
  <c r="BD13" i="36"/>
  <c r="BE13" i="36"/>
  <c r="BP13" i="36"/>
  <c r="BQ13" i="36"/>
  <c r="BR13" i="36"/>
  <c r="BS13" i="36"/>
  <c r="BU13" i="36"/>
  <c r="BV13" i="36"/>
  <c r="BW13" i="36"/>
  <c r="BX13" i="36"/>
  <c r="BY13" i="36"/>
  <c r="B14" i="36"/>
  <c r="C14" i="36"/>
  <c r="D14" i="36"/>
  <c r="E14" i="36"/>
  <c r="F14" i="36"/>
  <c r="I14" i="36"/>
  <c r="O14" i="36"/>
  <c r="P14" i="36"/>
  <c r="Q14" i="36"/>
  <c r="R14" i="36"/>
  <c r="S14" i="36"/>
  <c r="T14" i="36"/>
  <c r="W14" i="36"/>
  <c r="AA14" i="36"/>
  <c r="AB14" i="36"/>
  <c r="AC14" i="36"/>
  <c r="AE14" i="36"/>
  <c r="AL14" i="36"/>
  <c r="AW14" i="36"/>
  <c r="BA14" i="36"/>
  <c r="BB14" i="36"/>
  <c r="BC14" i="36"/>
  <c r="BD14" i="36"/>
  <c r="BE14" i="36"/>
  <c r="BP14" i="36"/>
  <c r="BQ14" i="36"/>
  <c r="BR14" i="36"/>
  <c r="BS14" i="36"/>
  <c r="BU14" i="36"/>
  <c r="BV14" i="36"/>
  <c r="BW14" i="36"/>
  <c r="BX14" i="36"/>
  <c r="BY14" i="36"/>
  <c r="B15" i="36"/>
  <c r="C15" i="36"/>
  <c r="D15" i="36"/>
  <c r="E15" i="36"/>
  <c r="F15" i="36"/>
  <c r="I15" i="36"/>
  <c r="O15" i="36"/>
  <c r="P15" i="36"/>
  <c r="Q15" i="36"/>
  <c r="R15" i="36"/>
  <c r="S15" i="36"/>
  <c r="T15" i="36"/>
  <c r="W15" i="36"/>
  <c r="AA15" i="36"/>
  <c r="AB15" i="36"/>
  <c r="AC15" i="36"/>
  <c r="AE15" i="36"/>
  <c r="AL15" i="36"/>
  <c r="AW15" i="36"/>
  <c r="BA15" i="36"/>
  <c r="BB15" i="36"/>
  <c r="BC15" i="36"/>
  <c r="BD15" i="36"/>
  <c r="BE15" i="36"/>
  <c r="BP15" i="36"/>
  <c r="BQ15" i="36"/>
  <c r="BR15" i="36"/>
  <c r="BS15" i="36"/>
  <c r="BU15" i="36"/>
  <c r="BV15" i="36"/>
  <c r="BW15" i="36"/>
  <c r="BX15" i="36"/>
  <c r="BY15" i="36"/>
  <c r="B16" i="36"/>
  <c r="C16" i="36"/>
  <c r="D16" i="36"/>
  <c r="E16" i="36"/>
  <c r="F16" i="36"/>
  <c r="I16" i="36"/>
  <c r="O16" i="36"/>
  <c r="P16" i="36"/>
  <c r="Q16" i="36"/>
  <c r="R16" i="36"/>
  <c r="S16" i="36"/>
  <c r="T16" i="36"/>
  <c r="W16" i="36"/>
  <c r="AA16" i="36"/>
  <c r="AB16" i="36"/>
  <c r="AC16" i="36"/>
  <c r="AE16" i="36"/>
  <c r="AL16" i="36"/>
  <c r="AW16" i="36"/>
  <c r="BA16" i="36"/>
  <c r="BB16" i="36"/>
  <c r="BC16" i="36"/>
  <c r="BD16" i="36"/>
  <c r="BE16" i="36"/>
  <c r="BP16" i="36"/>
  <c r="BQ16" i="36"/>
  <c r="BR16" i="36"/>
  <c r="BS16" i="36"/>
  <c r="BU16" i="36"/>
  <c r="BV16" i="36"/>
  <c r="BW16" i="36"/>
  <c r="BX16" i="36"/>
  <c r="BY16" i="36"/>
  <c r="B17" i="36"/>
  <c r="C17" i="36"/>
  <c r="D17" i="36"/>
  <c r="E17" i="36"/>
  <c r="F17" i="36"/>
  <c r="I17" i="36"/>
  <c r="O17" i="36"/>
  <c r="P17" i="36"/>
  <c r="Q17" i="36"/>
  <c r="R17" i="36"/>
  <c r="S17" i="36"/>
  <c r="T17" i="36"/>
  <c r="W17" i="36"/>
  <c r="AA17" i="36"/>
  <c r="AB17" i="36"/>
  <c r="AC17" i="36"/>
  <c r="AE17" i="36"/>
  <c r="AL17" i="36"/>
  <c r="AW17" i="36"/>
  <c r="BA17" i="36"/>
  <c r="BB17" i="36"/>
  <c r="BC17" i="36"/>
  <c r="BD17" i="36"/>
  <c r="BE17" i="36"/>
  <c r="BP17" i="36"/>
  <c r="BQ17" i="36"/>
  <c r="BR17" i="36"/>
  <c r="BS17" i="36"/>
  <c r="BU17" i="36"/>
  <c r="BV17" i="36"/>
  <c r="BW17" i="36"/>
  <c r="BX17" i="36"/>
  <c r="BY17" i="36"/>
  <c r="B18" i="36"/>
  <c r="C18" i="36"/>
  <c r="D18" i="36"/>
  <c r="E18" i="36"/>
  <c r="F18" i="36"/>
  <c r="I18" i="36"/>
  <c r="O18" i="36"/>
  <c r="P18" i="36"/>
  <c r="Q18" i="36"/>
  <c r="R18" i="36"/>
  <c r="S18" i="36"/>
  <c r="T18" i="36"/>
  <c r="W18" i="36"/>
  <c r="AA18" i="36"/>
  <c r="AB18" i="36"/>
  <c r="AC18" i="36"/>
  <c r="AE18" i="36"/>
  <c r="AL18" i="36"/>
  <c r="AW18" i="36"/>
  <c r="BA18" i="36"/>
  <c r="BB18" i="36"/>
  <c r="BC18" i="36"/>
  <c r="BD18" i="36"/>
  <c r="BE18" i="36"/>
  <c r="BP18" i="36"/>
  <c r="BQ18" i="36"/>
  <c r="BR18" i="36"/>
  <c r="BS18" i="36"/>
  <c r="BU18" i="36"/>
  <c r="BV18" i="36"/>
  <c r="BW18" i="36"/>
  <c r="BX18" i="36"/>
  <c r="BY18" i="36"/>
  <c r="B19" i="36"/>
  <c r="C19" i="36"/>
  <c r="D19" i="36"/>
  <c r="E19" i="36"/>
  <c r="F19" i="36"/>
  <c r="I19" i="36"/>
  <c r="O19" i="36"/>
  <c r="P19" i="36"/>
  <c r="Q19" i="36"/>
  <c r="R19" i="36"/>
  <c r="S19" i="36"/>
  <c r="T19" i="36"/>
  <c r="W19" i="36"/>
  <c r="AA19" i="36"/>
  <c r="AB19" i="36"/>
  <c r="AC19" i="36"/>
  <c r="AE19" i="36"/>
  <c r="AL19" i="36"/>
  <c r="AW19" i="36"/>
  <c r="BA19" i="36"/>
  <c r="BB19" i="36"/>
  <c r="BC19" i="36"/>
  <c r="BD19" i="36"/>
  <c r="BE19" i="36"/>
  <c r="BP19" i="36"/>
  <c r="BQ19" i="36"/>
  <c r="BR19" i="36"/>
  <c r="BS19" i="36"/>
  <c r="BU19" i="36"/>
  <c r="BV19" i="36"/>
  <c r="BW19" i="36"/>
  <c r="BX19" i="36"/>
  <c r="BY19" i="36"/>
  <c r="B20" i="36"/>
  <c r="C20" i="36"/>
  <c r="D20" i="36"/>
  <c r="E20" i="36"/>
  <c r="F20" i="36"/>
  <c r="I20" i="36"/>
  <c r="O20" i="36"/>
  <c r="P20" i="36"/>
  <c r="Q20" i="36"/>
  <c r="R20" i="36"/>
  <c r="S20" i="36"/>
  <c r="T20" i="36"/>
  <c r="W20" i="36"/>
  <c r="AA20" i="36"/>
  <c r="AB20" i="36"/>
  <c r="AC20" i="36"/>
  <c r="AE20" i="36"/>
  <c r="AL20" i="36"/>
  <c r="AW20" i="36"/>
  <c r="BA20" i="36"/>
  <c r="BB20" i="36"/>
  <c r="BC20" i="36"/>
  <c r="BD20" i="36"/>
  <c r="BE20" i="36"/>
  <c r="BP20" i="36"/>
  <c r="BQ20" i="36"/>
  <c r="BR20" i="36"/>
  <c r="BS20" i="36"/>
  <c r="BU20" i="36"/>
  <c r="BV20" i="36"/>
  <c r="BW20" i="36"/>
  <c r="BX20" i="36"/>
  <c r="BY20" i="36"/>
  <c r="B21" i="36"/>
  <c r="C21" i="36"/>
  <c r="D21" i="36"/>
  <c r="E21" i="36"/>
  <c r="F21" i="36"/>
  <c r="I21" i="36"/>
  <c r="O21" i="36"/>
  <c r="P21" i="36"/>
  <c r="Q21" i="36"/>
  <c r="R21" i="36"/>
  <c r="S21" i="36"/>
  <c r="T21" i="36"/>
  <c r="W21" i="36"/>
  <c r="AA21" i="36"/>
  <c r="AB21" i="36"/>
  <c r="AC21" i="36"/>
  <c r="AE21" i="36"/>
  <c r="AL21" i="36"/>
  <c r="AW21" i="36"/>
  <c r="BA21" i="36"/>
  <c r="BB21" i="36"/>
  <c r="BC21" i="36"/>
  <c r="BD21" i="36"/>
  <c r="BE21" i="36"/>
  <c r="BP21" i="36"/>
  <c r="BQ21" i="36"/>
  <c r="BR21" i="36"/>
  <c r="BS21" i="36"/>
  <c r="BU21" i="36"/>
  <c r="BV21" i="36"/>
  <c r="BW21" i="36"/>
  <c r="BX21" i="36"/>
  <c r="BY21" i="36"/>
  <c r="B22" i="36"/>
  <c r="C22" i="36"/>
  <c r="D22" i="36"/>
  <c r="E22" i="36"/>
  <c r="F22" i="36"/>
  <c r="I22" i="36"/>
  <c r="O22" i="36"/>
  <c r="P22" i="36"/>
  <c r="Q22" i="36"/>
  <c r="R22" i="36"/>
  <c r="S22" i="36"/>
  <c r="T22" i="36"/>
  <c r="W22" i="36"/>
  <c r="AA22" i="36"/>
  <c r="AB22" i="36"/>
  <c r="AC22" i="36"/>
  <c r="AE22" i="36"/>
  <c r="AL22" i="36"/>
  <c r="AW22" i="36"/>
  <c r="BA22" i="36"/>
  <c r="BB22" i="36"/>
  <c r="BC22" i="36"/>
  <c r="BD22" i="36"/>
  <c r="BE22" i="36"/>
  <c r="BP22" i="36"/>
  <c r="BQ22" i="36"/>
  <c r="BR22" i="36"/>
  <c r="BS22" i="36"/>
  <c r="BU22" i="36"/>
  <c r="BV22" i="36"/>
  <c r="BW22" i="36"/>
  <c r="BX22" i="36"/>
  <c r="BY22" i="36"/>
  <c r="B23" i="36"/>
  <c r="C23" i="36"/>
  <c r="D23" i="36"/>
  <c r="E23" i="36"/>
  <c r="F23" i="36"/>
  <c r="I23" i="36"/>
  <c r="O23" i="36"/>
  <c r="P23" i="36"/>
  <c r="Q23" i="36"/>
  <c r="R23" i="36"/>
  <c r="S23" i="36"/>
  <c r="T23" i="36"/>
  <c r="W23" i="36"/>
  <c r="AA23" i="36"/>
  <c r="AB23" i="36"/>
  <c r="AC23" i="36"/>
  <c r="AE23" i="36"/>
  <c r="AL23" i="36"/>
  <c r="AW23" i="36"/>
  <c r="BA23" i="36"/>
  <c r="BB23" i="36"/>
  <c r="BC23" i="36"/>
  <c r="BD23" i="36"/>
  <c r="BE23" i="36"/>
  <c r="BP23" i="36"/>
  <c r="BQ23" i="36"/>
  <c r="BR23" i="36"/>
  <c r="BS23" i="36"/>
  <c r="BU23" i="36"/>
  <c r="BV23" i="36"/>
  <c r="BW23" i="36"/>
  <c r="BX23" i="36"/>
  <c r="BY23" i="36"/>
  <c r="B24" i="36"/>
  <c r="C24" i="36"/>
  <c r="D24" i="36"/>
  <c r="E24" i="36"/>
  <c r="F24" i="36"/>
  <c r="I24" i="36"/>
  <c r="O24" i="36"/>
  <c r="P24" i="36"/>
  <c r="Q24" i="36"/>
  <c r="R24" i="36"/>
  <c r="S24" i="36"/>
  <c r="T24" i="36"/>
  <c r="W24" i="36"/>
  <c r="AA24" i="36"/>
  <c r="AB24" i="36"/>
  <c r="AC24" i="36"/>
  <c r="AE24" i="36"/>
  <c r="AL24" i="36"/>
  <c r="AW24" i="36"/>
  <c r="BA24" i="36"/>
  <c r="BB24" i="36"/>
  <c r="BC24" i="36"/>
  <c r="BD24" i="36"/>
  <c r="BE24" i="36"/>
  <c r="BP24" i="36"/>
  <c r="BQ24" i="36"/>
  <c r="BR24" i="36"/>
  <c r="BS24" i="36"/>
  <c r="BU24" i="36"/>
  <c r="BV24" i="36"/>
  <c r="BW24" i="36"/>
  <c r="BX24" i="36"/>
  <c r="BY24" i="36"/>
  <c r="B25" i="36"/>
  <c r="C25" i="36"/>
  <c r="D25" i="36"/>
  <c r="E25" i="36"/>
  <c r="F25" i="36"/>
  <c r="I25" i="36"/>
  <c r="O25" i="36"/>
  <c r="P25" i="36"/>
  <c r="Q25" i="36"/>
  <c r="R25" i="36"/>
  <c r="S25" i="36"/>
  <c r="T25" i="36"/>
  <c r="W25" i="36"/>
  <c r="AA25" i="36"/>
  <c r="AB25" i="36"/>
  <c r="AC25" i="36"/>
  <c r="AE25" i="36"/>
  <c r="AL25" i="36"/>
  <c r="AW25" i="36"/>
  <c r="BA25" i="36"/>
  <c r="BB25" i="36"/>
  <c r="BC25" i="36"/>
  <c r="BD25" i="36"/>
  <c r="BE25" i="36"/>
  <c r="BP25" i="36"/>
  <c r="BQ25" i="36"/>
  <c r="BR25" i="36"/>
  <c r="BS25" i="36"/>
  <c r="BU25" i="36"/>
  <c r="BV25" i="36"/>
  <c r="BW25" i="36"/>
  <c r="BX25" i="36"/>
  <c r="BY25" i="36"/>
  <c r="B26" i="36"/>
  <c r="C26" i="36"/>
  <c r="D26" i="36"/>
  <c r="E26" i="36"/>
  <c r="F26" i="36"/>
  <c r="I26" i="36"/>
  <c r="O26" i="36"/>
  <c r="P26" i="36"/>
  <c r="Q26" i="36"/>
  <c r="R26" i="36"/>
  <c r="S26" i="36"/>
  <c r="T26" i="36"/>
  <c r="W26" i="36"/>
  <c r="AA26" i="36"/>
  <c r="AB26" i="36"/>
  <c r="AC26" i="36"/>
  <c r="AE26" i="36"/>
  <c r="AL26" i="36"/>
  <c r="AW26" i="36"/>
  <c r="BA26" i="36"/>
  <c r="BB26" i="36"/>
  <c r="BC26" i="36"/>
  <c r="BD26" i="36"/>
  <c r="BE26" i="36"/>
  <c r="BP26" i="36"/>
  <c r="BQ26" i="36"/>
  <c r="BR26" i="36"/>
  <c r="BS26" i="36"/>
  <c r="BU26" i="36"/>
  <c r="BV26" i="36"/>
  <c r="BW26" i="36"/>
  <c r="BX26" i="36"/>
  <c r="BY26" i="36"/>
  <c r="B27" i="36"/>
  <c r="C27" i="36"/>
  <c r="D27" i="36"/>
  <c r="E27" i="36"/>
  <c r="F27" i="36"/>
  <c r="I27" i="36"/>
  <c r="O27" i="36"/>
  <c r="P27" i="36"/>
  <c r="Q27" i="36"/>
  <c r="R27" i="36"/>
  <c r="S27" i="36"/>
  <c r="T27" i="36"/>
  <c r="W27" i="36"/>
  <c r="AA27" i="36"/>
  <c r="AB27" i="36"/>
  <c r="AC27" i="36"/>
  <c r="AE27" i="36"/>
  <c r="AL27" i="36"/>
  <c r="AW27" i="36"/>
  <c r="BA27" i="36"/>
  <c r="BB27" i="36"/>
  <c r="BC27" i="36"/>
  <c r="BD27" i="36"/>
  <c r="BE27" i="36"/>
  <c r="BP27" i="36"/>
  <c r="BQ27" i="36"/>
  <c r="BR27" i="36"/>
  <c r="BS27" i="36"/>
  <c r="BU27" i="36"/>
  <c r="BV27" i="36"/>
  <c r="BW27" i="36"/>
  <c r="BX27" i="36"/>
  <c r="BY27" i="36"/>
  <c r="B28" i="36"/>
  <c r="C28" i="36"/>
  <c r="D28" i="36"/>
  <c r="E28" i="36"/>
  <c r="F28" i="36"/>
  <c r="I28" i="36"/>
  <c r="O28" i="36"/>
  <c r="P28" i="36"/>
  <c r="Q28" i="36"/>
  <c r="R28" i="36"/>
  <c r="S28" i="36"/>
  <c r="T28" i="36"/>
  <c r="W28" i="36"/>
  <c r="AA28" i="36"/>
  <c r="AB28" i="36"/>
  <c r="AC28" i="36"/>
  <c r="AE28" i="36"/>
  <c r="AL28" i="36"/>
  <c r="AW28" i="36"/>
  <c r="BA28" i="36"/>
  <c r="BB28" i="36"/>
  <c r="BC28" i="36"/>
  <c r="BD28" i="36"/>
  <c r="BE28" i="36"/>
  <c r="BP28" i="36"/>
  <c r="BQ28" i="36"/>
  <c r="BR28" i="36"/>
  <c r="BS28" i="36"/>
  <c r="BU28" i="36"/>
  <c r="BV28" i="36"/>
  <c r="BW28" i="36"/>
  <c r="BX28" i="36"/>
  <c r="BY28" i="36"/>
  <c r="B29" i="36"/>
  <c r="C29" i="36"/>
  <c r="D29" i="36"/>
  <c r="E29" i="36"/>
  <c r="F29" i="36"/>
  <c r="I29" i="36"/>
  <c r="O29" i="36"/>
  <c r="P29" i="36"/>
  <c r="Q29" i="36"/>
  <c r="R29" i="36"/>
  <c r="S29" i="36"/>
  <c r="T29" i="36"/>
  <c r="W29" i="36"/>
  <c r="AA29" i="36"/>
  <c r="AB29" i="36"/>
  <c r="AC29" i="36"/>
  <c r="AE29" i="36"/>
  <c r="AL29" i="36"/>
  <c r="AW29" i="36"/>
  <c r="BA29" i="36"/>
  <c r="BB29" i="36"/>
  <c r="BC29" i="36"/>
  <c r="BD29" i="36"/>
  <c r="BE29" i="36"/>
  <c r="BP29" i="36"/>
  <c r="BQ29" i="36"/>
  <c r="BR29" i="36"/>
  <c r="BS29" i="36"/>
  <c r="BU29" i="36"/>
  <c r="BV29" i="36"/>
  <c r="BW29" i="36"/>
  <c r="BX29" i="36"/>
  <c r="BY29" i="36"/>
  <c r="B30" i="36"/>
  <c r="C30" i="36"/>
  <c r="D30" i="36"/>
  <c r="E30" i="36"/>
  <c r="F30" i="36"/>
  <c r="I30" i="36"/>
  <c r="O30" i="36"/>
  <c r="P30" i="36"/>
  <c r="Q30" i="36"/>
  <c r="R30" i="36"/>
  <c r="S30" i="36"/>
  <c r="T30" i="36"/>
  <c r="W30" i="36"/>
  <c r="AA30" i="36"/>
  <c r="AB30" i="36"/>
  <c r="AC30" i="36"/>
  <c r="AE30" i="36"/>
  <c r="AL30" i="36"/>
  <c r="AW30" i="36"/>
  <c r="BA30" i="36"/>
  <c r="BB30" i="36"/>
  <c r="BC30" i="36"/>
  <c r="BD30" i="36"/>
  <c r="BE30" i="36"/>
  <c r="BP30" i="36"/>
  <c r="BQ30" i="36"/>
  <c r="BR30" i="36"/>
  <c r="BS30" i="36"/>
  <c r="BU30" i="36"/>
  <c r="BV30" i="36"/>
  <c r="BW30" i="36"/>
  <c r="BX30" i="36"/>
  <c r="BY30" i="36"/>
  <c r="B31" i="36"/>
  <c r="C31" i="36"/>
  <c r="D31" i="36"/>
  <c r="E31" i="36"/>
  <c r="F31" i="36"/>
  <c r="I31" i="36"/>
  <c r="O31" i="36"/>
  <c r="P31" i="36"/>
  <c r="Q31" i="36"/>
  <c r="R31" i="36"/>
  <c r="S31" i="36"/>
  <c r="T31" i="36"/>
  <c r="W31" i="36"/>
  <c r="AA31" i="36"/>
  <c r="AB31" i="36"/>
  <c r="AC31" i="36"/>
  <c r="AE31" i="36"/>
  <c r="AL31" i="36"/>
  <c r="AW31" i="36"/>
  <c r="BA31" i="36"/>
  <c r="BB31" i="36"/>
  <c r="BC31" i="36"/>
  <c r="BD31" i="36"/>
  <c r="BE31" i="36"/>
  <c r="BP31" i="36"/>
  <c r="BQ31" i="36"/>
  <c r="BR31" i="36"/>
  <c r="BS31" i="36"/>
  <c r="BU31" i="36"/>
  <c r="BV31" i="36"/>
  <c r="BW31" i="36"/>
  <c r="BX31" i="36"/>
  <c r="BY31" i="36"/>
  <c r="B32" i="36"/>
  <c r="C32" i="36"/>
  <c r="D32" i="36"/>
  <c r="E32" i="36"/>
  <c r="F32" i="36"/>
  <c r="I32" i="36"/>
  <c r="O32" i="36"/>
  <c r="P32" i="36"/>
  <c r="Q32" i="36"/>
  <c r="R32" i="36"/>
  <c r="S32" i="36"/>
  <c r="T32" i="36"/>
  <c r="W32" i="36"/>
  <c r="AA32" i="36"/>
  <c r="AB32" i="36"/>
  <c r="AC32" i="36"/>
  <c r="AE32" i="36"/>
  <c r="AL32" i="36"/>
  <c r="AW32" i="36"/>
  <c r="BA32" i="36"/>
  <c r="BB32" i="36"/>
  <c r="BC32" i="36"/>
  <c r="BD32" i="36"/>
  <c r="BE32" i="36"/>
  <c r="BP32" i="36"/>
  <c r="BQ32" i="36"/>
  <c r="BR32" i="36"/>
  <c r="BS32" i="36"/>
  <c r="BU32" i="36"/>
  <c r="BV32" i="36"/>
  <c r="BW32" i="36"/>
  <c r="BX32" i="36"/>
  <c r="BY32" i="36"/>
  <c r="B33" i="36"/>
  <c r="C33" i="36"/>
  <c r="D33" i="36"/>
  <c r="E33" i="36"/>
  <c r="F33" i="36"/>
  <c r="I33" i="36"/>
  <c r="O33" i="36"/>
  <c r="P33" i="36"/>
  <c r="Q33" i="36"/>
  <c r="R33" i="36"/>
  <c r="S33" i="36"/>
  <c r="T33" i="36"/>
  <c r="W33" i="36"/>
  <c r="AA33" i="36"/>
  <c r="AB33" i="36"/>
  <c r="AC33" i="36"/>
  <c r="AE33" i="36"/>
  <c r="AL33" i="36"/>
  <c r="AW33" i="36"/>
  <c r="BA33" i="36"/>
  <c r="BB33" i="36"/>
  <c r="BC33" i="36"/>
  <c r="BD33" i="36"/>
  <c r="BE33" i="36"/>
  <c r="BP33" i="36"/>
  <c r="BQ33" i="36"/>
  <c r="BR33" i="36"/>
  <c r="BS33" i="36"/>
  <c r="BU33" i="36"/>
  <c r="BV33" i="36"/>
  <c r="BW33" i="36"/>
  <c r="BX33" i="36"/>
  <c r="BY33" i="36"/>
  <c r="C6" i="36"/>
  <c r="D6" i="36"/>
  <c r="E6" i="36"/>
  <c r="F6" i="36"/>
  <c r="I6" i="36"/>
  <c r="O6" i="36"/>
  <c r="P6" i="36"/>
  <c r="Q6" i="36"/>
  <c r="R6" i="36"/>
  <c r="S6" i="36"/>
  <c r="T6" i="36"/>
  <c r="W6" i="36"/>
  <c r="AA6" i="36"/>
  <c r="C25" i="15" s="1"/>
  <c r="AB6" i="36"/>
  <c r="AC6" i="36"/>
  <c r="AE6" i="36"/>
  <c r="C26" i="15" s="1"/>
  <c r="AL6" i="36"/>
  <c r="BE6" i="36"/>
  <c r="F26" i="15" s="1"/>
  <c r="BP6" i="36"/>
  <c r="F27" i="15" s="1"/>
  <c r="BQ6" i="36"/>
  <c r="F28" i="15" s="1"/>
  <c r="BR6" i="36"/>
  <c r="F29" i="15" s="1"/>
  <c r="BS6" i="36"/>
  <c r="F30" i="15" s="1"/>
  <c r="BU6" i="36"/>
  <c r="F32" i="15" s="1"/>
  <c r="BV6" i="36"/>
  <c r="F33" i="15" s="1"/>
  <c r="BW6" i="36"/>
  <c r="F34" i="15" s="1"/>
  <c r="BX6" i="36"/>
  <c r="F35" i="15" s="1"/>
  <c r="BY6" i="36"/>
  <c r="F36" i="15" s="1"/>
  <c r="B34" i="36"/>
  <c r="B62" i="36"/>
  <c r="N63" i="36" l="1"/>
  <c r="AD63" i="36"/>
  <c r="AS63" i="36"/>
  <c r="N64" i="36"/>
  <c r="AD64" i="36"/>
  <c r="AS64" i="36"/>
  <c r="N65" i="36"/>
  <c r="AD65" i="36"/>
  <c r="AS65" i="36"/>
  <c r="AG66" i="36"/>
  <c r="AS66" i="36"/>
  <c r="N67" i="36"/>
  <c r="AF67" i="36"/>
  <c r="Z62" i="36"/>
  <c r="Z63" i="36"/>
  <c r="Z64" i="36"/>
  <c r="Z65" i="36"/>
  <c r="Z70" i="36"/>
  <c r="Z71" i="36"/>
  <c r="Z72" i="36"/>
  <c r="Z73" i="36"/>
  <c r="Z74" i="36"/>
  <c r="Z75" i="36"/>
  <c r="Z76" i="36"/>
  <c r="Z77" i="36"/>
  <c r="Z78" i="36"/>
  <c r="Z86" i="36"/>
  <c r="Z87" i="36"/>
  <c r="Z88" i="36"/>
  <c r="Z89" i="36"/>
  <c r="AS38" i="36"/>
  <c r="N35" i="36"/>
  <c r="AD35" i="36"/>
  <c r="AS35" i="36"/>
  <c r="N36" i="36"/>
  <c r="AD36" i="36"/>
  <c r="AS36" i="36"/>
  <c r="N37" i="36"/>
  <c r="AD37" i="36"/>
  <c r="AS37" i="36"/>
  <c r="N38" i="36"/>
  <c r="AF38" i="36"/>
  <c r="Z34" i="36"/>
  <c r="Z35" i="36"/>
  <c r="Z36" i="36"/>
  <c r="Z37" i="36"/>
  <c r="Z52" i="36"/>
  <c r="Z53" i="36"/>
  <c r="Z54" i="36"/>
  <c r="Z55" i="36"/>
  <c r="Z56" i="36"/>
  <c r="Z57" i="36"/>
  <c r="Z58" i="36"/>
  <c r="Z60" i="36"/>
  <c r="Z61" i="36"/>
  <c r="F9" i="15"/>
  <c r="AX86" i="36" l="1"/>
  <c r="AK86" i="36"/>
  <c r="AY86" i="36"/>
  <c r="AU86" i="36"/>
  <c r="AJ86" i="36"/>
  <c r="AH86" i="36"/>
  <c r="BL86" i="36"/>
  <c r="BK86" i="36"/>
  <c r="AX89" i="36"/>
  <c r="AK89" i="36"/>
  <c r="AY89" i="36"/>
  <c r="AU89" i="36"/>
  <c r="AJ89" i="36"/>
  <c r="AH89" i="36"/>
  <c r="BL89" i="36"/>
  <c r="BK89" i="36"/>
  <c r="BH88" i="36"/>
  <c r="AX87" i="36"/>
  <c r="AK87" i="36"/>
  <c r="AY87" i="36"/>
  <c r="AU87" i="36"/>
  <c r="AJ87" i="36"/>
  <c r="AH87" i="36"/>
  <c r="BL87" i="36"/>
  <c r="BK87" i="36"/>
  <c r="BH85" i="36"/>
  <c r="BH84" i="36"/>
  <c r="BL82" i="36"/>
  <c r="BK82" i="36"/>
  <c r="BH82" i="36"/>
  <c r="BL80" i="36"/>
  <c r="BK80" i="36"/>
  <c r="BH80" i="36"/>
  <c r="BL79" i="36"/>
  <c r="BK79" i="36"/>
  <c r="BH79" i="36"/>
  <c r="BL83" i="36"/>
  <c r="BK83" i="36"/>
  <c r="BH83" i="36"/>
  <c r="BL81" i="36"/>
  <c r="BK81" i="36"/>
  <c r="BH81" i="36"/>
  <c r="BL78" i="36"/>
  <c r="BK78" i="36"/>
  <c r="BH78" i="36"/>
  <c r="BL77" i="36"/>
  <c r="BK77" i="36"/>
  <c r="BH77" i="36"/>
  <c r="BL76" i="36"/>
  <c r="BK76" i="36"/>
  <c r="BH76" i="36"/>
  <c r="BL75" i="36"/>
  <c r="BK75" i="36"/>
  <c r="BH75" i="36"/>
  <c r="BL74" i="36"/>
  <c r="BK74" i="36"/>
  <c r="BH74" i="36"/>
  <c r="BL73" i="36"/>
  <c r="BK73" i="36"/>
  <c r="BH73" i="36"/>
  <c r="BL72" i="36"/>
  <c r="BK72" i="36"/>
  <c r="BH72" i="36"/>
  <c r="BL71" i="36"/>
  <c r="BK71" i="36"/>
  <c r="BH71" i="36"/>
  <c r="BL70" i="36"/>
  <c r="BK70" i="36"/>
  <c r="BH70" i="36"/>
  <c r="AY69" i="36"/>
  <c r="AX69" i="36"/>
  <c r="AK69" i="36"/>
  <c r="AU69" i="36"/>
  <c r="AJ69" i="36"/>
  <c r="AH69" i="36"/>
  <c r="BH69" i="36"/>
  <c r="AG67" i="36"/>
  <c r="BH68" i="36"/>
  <c r="BH66" i="36"/>
  <c r="AF64" i="36"/>
  <c r="BL62" i="36"/>
  <c r="BK62" i="36"/>
  <c r="BH62" i="36"/>
  <c r="BH86" i="36"/>
  <c r="BH89" i="36"/>
  <c r="AX88" i="36"/>
  <c r="AK88" i="36"/>
  <c r="AY88" i="36"/>
  <c r="AU88" i="36"/>
  <c r="AJ88" i="36"/>
  <c r="AH88" i="36"/>
  <c r="BL88" i="36"/>
  <c r="BK88" i="36"/>
  <c r="BH87" i="36"/>
  <c r="AX85" i="36"/>
  <c r="AK85" i="36"/>
  <c r="AY85" i="36"/>
  <c r="AU85" i="36"/>
  <c r="AJ85" i="36"/>
  <c r="AH85" i="36"/>
  <c r="BL85" i="36"/>
  <c r="BK85" i="36"/>
  <c r="AY84" i="36"/>
  <c r="AU84" i="36"/>
  <c r="AJ84" i="36"/>
  <c r="AX84" i="36"/>
  <c r="AK84" i="36"/>
  <c r="AH84" i="36"/>
  <c r="BL84" i="36"/>
  <c r="BK84" i="36"/>
  <c r="AY82" i="36"/>
  <c r="AU82" i="36"/>
  <c r="AJ82" i="36"/>
  <c r="AX82" i="36"/>
  <c r="AK82" i="36"/>
  <c r="AH82" i="36"/>
  <c r="AY80" i="36"/>
  <c r="AU80" i="36"/>
  <c r="AJ80" i="36"/>
  <c r="AX80" i="36"/>
  <c r="AK80" i="36"/>
  <c r="AH80" i="36"/>
  <c r="AY79" i="36"/>
  <c r="AU79" i="36"/>
  <c r="AJ79" i="36"/>
  <c r="AX79" i="36"/>
  <c r="AK79" i="36"/>
  <c r="AH79" i="36"/>
  <c r="AY83" i="36"/>
  <c r="AU83" i="36"/>
  <c r="AJ83" i="36"/>
  <c r="AX83" i="36"/>
  <c r="AK83" i="36"/>
  <c r="AH83" i="36"/>
  <c r="AY81" i="36"/>
  <c r="AU81" i="36"/>
  <c r="AJ81" i="36"/>
  <c r="AX81" i="36"/>
  <c r="AK81" i="36"/>
  <c r="AH81" i="36"/>
  <c r="AY78" i="36"/>
  <c r="AU78" i="36"/>
  <c r="AJ78" i="36"/>
  <c r="AX78" i="36"/>
  <c r="AK78" i="36"/>
  <c r="AH78" i="36"/>
  <c r="AY77" i="36"/>
  <c r="AU77" i="36"/>
  <c r="AJ77" i="36"/>
  <c r="AX77" i="36"/>
  <c r="AK77" i="36"/>
  <c r="AH77" i="36"/>
  <c r="AY76" i="36"/>
  <c r="AU76" i="36"/>
  <c r="AJ76" i="36"/>
  <c r="AX76" i="36"/>
  <c r="AK76" i="36"/>
  <c r="AH76" i="36"/>
  <c r="AY75" i="36"/>
  <c r="AU75" i="36"/>
  <c r="AJ75" i="36"/>
  <c r="AX75" i="36"/>
  <c r="AK75" i="36"/>
  <c r="AH75" i="36"/>
  <c r="AY74" i="36"/>
  <c r="AU74" i="36"/>
  <c r="AJ74" i="36"/>
  <c r="AX74" i="36"/>
  <c r="AK74" i="36"/>
  <c r="AH74" i="36"/>
  <c r="AY73" i="36"/>
  <c r="AU73" i="36"/>
  <c r="AJ73" i="36"/>
  <c r="AX73" i="36"/>
  <c r="AK73" i="36"/>
  <c r="AH73" i="36"/>
  <c r="AY72" i="36"/>
  <c r="AU72" i="36"/>
  <c r="AJ72" i="36"/>
  <c r="AX72" i="36"/>
  <c r="AK72" i="36"/>
  <c r="AH72" i="36"/>
  <c r="AY71" i="36"/>
  <c r="AU71" i="36"/>
  <c r="AJ71" i="36"/>
  <c r="AX71" i="36"/>
  <c r="AK71" i="36"/>
  <c r="AH71" i="36"/>
  <c r="AY70" i="36"/>
  <c r="AU70" i="36"/>
  <c r="AJ70" i="36"/>
  <c r="AX70" i="36"/>
  <c r="AK70" i="36"/>
  <c r="AH70" i="36"/>
  <c r="BL69" i="36"/>
  <c r="BK69" i="36"/>
  <c r="AX68" i="36"/>
  <c r="AK68" i="36"/>
  <c r="AY68" i="36"/>
  <c r="AU68" i="36"/>
  <c r="AJ68" i="36"/>
  <c r="AH68" i="36"/>
  <c r="BL68" i="36"/>
  <c r="BK68" i="36"/>
  <c r="AX66" i="36"/>
  <c r="AK66" i="36"/>
  <c r="AY66" i="36"/>
  <c r="AU66" i="36"/>
  <c r="AJ66" i="36"/>
  <c r="AH66" i="36"/>
  <c r="BL66" i="36"/>
  <c r="BK66" i="36"/>
  <c r="AF65" i="36"/>
  <c r="AF63" i="36"/>
  <c r="AY62" i="36"/>
  <c r="AU62" i="36"/>
  <c r="AJ62" i="36"/>
  <c r="AX62" i="36"/>
  <c r="AK62" i="36"/>
  <c r="AH62" i="36"/>
  <c r="AX58" i="36"/>
  <c r="AK58" i="36"/>
  <c r="AY58" i="36"/>
  <c r="AU58" i="36"/>
  <c r="AJ58" i="36"/>
  <c r="AH58" i="36"/>
  <c r="BL58" i="36"/>
  <c r="BK58" i="36"/>
  <c r="AX61" i="36"/>
  <c r="AK61" i="36"/>
  <c r="AY61" i="36"/>
  <c r="AU61" i="36"/>
  <c r="AJ61" i="36"/>
  <c r="AH61" i="36"/>
  <c r="BL61" i="36"/>
  <c r="BK61" i="36"/>
  <c r="BH60" i="36"/>
  <c r="AX59" i="36"/>
  <c r="AK59" i="36"/>
  <c r="AY59" i="36"/>
  <c r="AU59" i="36"/>
  <c r="AJ59" i="36"/>
  <c r="AH59" i="36"/>
  <c r="BL59" i="36"/>
  <c r="BK59" i="36"/>
  <c r="BH57" i="36"/>
  <c r="AX56" i="36"/>
  <c r="AK56" i="36"/>
  <c r="AY56" i="36"/>
  <c r="AU56" i="36"/>
  <c r="AJ56" i="36"/>
  <c r="AH56" i="36"/>
  <c r="BH56" i="36"/>
  <c r="AX55" i="36"/>
  <c r="AK55" i="36"/>
  <c r="AY55" i="36"/>
  <c r="AU55" i="36"/>
  <c r="AJ55" i="36"/>
  <c r="AH55" i="36"/>
  <c r="BL55" i="36"/>
  <c r="BK55" i="36"/>
  <c r="AX54" i="36"/>
  <c r="AK54" i="36"/>
  <c r="AY54" i="36"/>
  <c r="AU54" i="36"/>
  <c r="AJ54" i="36"/>
  <c r="AH54" i="36"/>
  <c r="BL54" i="36"/>
  <c r="BK54" i="36"/>
  <c r="AX53" i="36"/>
  <c r="AK53" i="36"/>
  <c r="AY53" i="36"/>
  <c r="AU53" i="36"/>
  <c r="AJ53" i="36"/>
  <c r="AH53" i="36"/>
  <c r="BL53" i="36"/>
  <c r="BK53" i="36"/>
  <c r="BH52" i="36"/>
  <c r="BH51" i="36"/>
  <c r="AX49" i="36"/>
  <c r="AK49" i="36"/>
  <c r="AY49" i="36"/>
  <c r="AU49" i="36"/>
  <c r="AJ49" i="36"/>
  <c r="AH49" i="36"/>
  <c r="BL49" i="36"/>
  <c r="BK49" i="36"/>
  <c r="BH47" i="36"/>
  <c r="AX45" i="36"/>
  <c r="AK45" i="36"/>
  <c r="AY45" i="36"/>
  <c r="AU45" i="36"/>
  <c r="AJ45" i="36"/>
  <c r="AH45" i="36"/>
  <c r="BL45" i="36"/>
  <c r="BK45" i="36"/>
  <c r="BH43" i="36"/>
  <c r="BL41" i="36"/>
  <c r="BK41" i="36"/>
  <c r="BH41" i="36"/>
  <c r="BH50" i="36"/>
  <c r="AX48" i="36"/>
  <c r="AK48" i="36"/>
  <c r="AY48" i="36"/>
  <c r="AU48" i="36"/>
  <c r="AJ48" i="36"/>
  <c r="AH48" i="36"/>
  <c r="BL48" i="36"/>
  <c r="BK48" i="36"/>
  <c r="BH46" i="36"/>
  <c r="AX44" i="36"/>
  <c r="AK44" i="36"/>
  <c r="AY44" i="36"/>
  <c r="AU44" i="36"/>
  <c r="AJ44" i="36"/>
  <c r="AH44" i="36"/>
  <c r="BL44" i="36"/>
  <c r="BK44" i="36"/>
  <c r="AY40" i="36"/>
  <c r="AX40" i="36"/>
  <c r="AK40" i="36"/>
  <c r="AU40" i="36"/>
  <c r="AJ40" i="36"/>
  <c r="AH40" i="36"/>
  <c r="BH40" i="36"/>
  <c r="AG38" i="36"/>
  <c r="AF36" i="36"/>
  <c r="BL34" i="36"/>
  <c r="BK34" i="36"/>
  <c r="BH34" i="36"/>
  <c r="AX42" i="36"/>
  <c r="AY42" i="36"/>
  <c r="AU42" i="36"/>
  <c r="AJ42" i="36"/>
  <c r="AI42" i="36"/>
  <c r="AK42" i="36"/>
  <c r="AH42" i="36"/>
  <c r="BL42" i="36"/>
  <c r="BK42" i="36"/>
  <c r="BH39" i="36"/>
  <c r="BH58" i="36"/>
  <c r="BH61" i="36"/>
  <c r="AX60" i="36"/>
  <c r="AK60" i="36"/>
  <c r="AY60" i="36"/>
  <c r="AU60" i="36"/>
  <c r="AJ60" i="36"/>
  <c r="AH60" i="36"/>
  <c r="BL60" i="36"/>
  <c r="BK60" i="36"/>
  <c r="BH59" i="36"/>
  <c r="AX57" i="36"/>
  <c r="AK57" i="36"/>
  <c r="AY57" i="36"/>
  <c r="AU57" i="36"/>
  <c r="AJ57" i="36"/>
  <c r="AH57" i="36"/>
  <c r="BL57" i="36"/>
  <c r="BK57" i="36"/>
  <c r="BL56" i="36"/>
  <c r="BK56" i="36"/>
  <c r="BH55" i="36"/>
  <c r="BH54" i="36"/>
  <c r="BH53" i="36"/>
  <c r="AX52" i="36"/>
  <c r="AK52" i="36"/>
  <c r="AY52" i="36"/>
  <c r="AU52" i="36"/>
  <c r="AJ52" i="36"/>
  <c r="AH52" i="36"/>
  <c r="BL52" i="36"/>
  <c r="BK52" i="36"/>
  <c r="AX51" i="36"/>
  <c r="AY51" i="36"/>
  <c r="AU51" i="36"/>
  <c r="AK51" i="36"/>
  <c r="AJ51" i="36"/>
  <c r="AH51" i="36"/>
  <c r="BL51" i="36"/>
  <c r="BK51" i="36"/>
  <c r="BH49" i="36"/>
  <c r="AX47" i="36"/>
  <c r="AK47" i="36"/>
  <c r="AY47" i="36"/>
  <c r="AU47" i="36"/>
  <c r="AJ47" i="36"/>
  <c r="AH47" i="36"/>
  <c r="BL47" i="36"/>
  <c r="BK47" i="36"/>
  <c r="BH45" i="36"/>
  <c r="AX43" i="36"/>
  <c r="AK43" i="36"/>
  <c r="AY43" i="36"/>
  <c r="AU43" i="36"/>
  <c r="AJ43" i="36"/>
  <c r="AH43" i="36"/>
  <c r="BL43" i="36"/>
  <c r="BK43" i="36"/>
  <c r="AY41" i="36"/>
  <c r="AU41" i="36"/>
  <c r="AJ41" i="36"/>
  <c r="AK41" i="36"/>
  <c r="AX41" i="36"/>
  <c r="AH41" i="36"/>
  <c r="AX50" i="36"/>
  <c r="AK50" i="36"/>
  <c r="AY50" i="36"/>
  <c r="AU50" i="36"/>
  <c r="AJ50" i="36"/>
  <c r="AH50" i="36"/>
  <c r="BL50" i="36"/>
  <c r="BK50" i="36"/>
  <c r="BH48" i="36"/>
  <c r="AX46" i="36"/>
  <c r="AK46" i="36"/>
  <c r="AY46" i="36"/>
  <c r="AU46" i="36"/>
  <c r="AJ46" i="36"/>
  <c r="AH46" i="36"/>
  <c r="BL46" i="36"/>
  <c r="BK46" i="36"/>
  <c r="BH44" i="36"/>
  <c r="N42" i="36"/>
  <c r="BL40" i="36"/>
  <c r="BK40" i="36"/>
  <c r="AF37" i="36"/>
  <c r="AF35" i="36"/>
  <c r="AY34" i="36"/>
  <c r="AU34" i="36"/>
  <c r="AJ34" i="36"/>
  <c r="AX34" i="36"/>
  <c r="AK34" i="36"/>
  <c r="AH34" i="36"/>
  <c r="BH42" i="36"/>
  <c r="AX39" i="36"/>
  <c r="AK39" i="36"/>
  <c r="AY39" i="36"/>
  <c r="AU39" i="36"/>
  <c r="AJ39" i="36"/>
  <c r="AH39" i="36"/>
  <c r="BL39" i="36"/>
  <c r="BK39" i="36"/>
  <c r="AI62" i="36" l="1"/>
  <c r="AT62" i="36"/>
  <c r="AG63" i="36"/>
  <c r="AI66" i="36"/>
  <c r="AT66" i="36"/>
  <c r="AV68" i="36"/>
  <c r="AV70" i="36"/>
  <c r="AI71" i="36"/>
  <c r="AT71" i="36"/>
  <c r="AV72" i="36"/>
  <c r="AI73" i="36"/>
  <c r="AT73" i="36"/>
  <c r="AV74" i="36"/>
  <c r="AI75" i="36"/>
  <c r="AT75" i="36"/>
  <c r="AV76" i="36"/>
  <c r="AI77" i="36"/>
  <c r="AT77" i="36"/>
  <c r="AV78" i="36"/>
  <c r="AI81" i="36"/>
  <c r="AT81" i="36"/>
  <c r="AV83" i="36"/>
  <c r="AI79" i="36"/>
  <c r="AT79" i="36"/>
  <c r="AV80" i="36"/>
  <c r="AI82" i="36"/>
  <c r="AT82" i="36"/>
  <c r="AT84" i="36"/>
  <c r="AV85" i="36"/>
  <c r="AV88" i="36"/>
  <c r="AG64" i="36"/>
  <c r="BH67" i="36"/>
  <c r="AI69" i="36"/>
  <c r="AT69" i="36"/>
  <c r="AI87" i="36"/>
  <c r="AT87" i="36"/>
  <c r="AI89" i="36"/>
  <c r="AT89" i="36"/>
  <c r="AV86" i="36"/>
  <c r="AV62" i="36"/>
  <c r="AG65" i="36"/>
  <c r="AV66" i="36"/>
  <c r="AI68" i="36"/>
  <c r="AT68" i="36"/>
  <c r="AI70" i="36"/>
  <c r="AT70" i="36"/>
  <c r="AV71" i="36"/>
  <c r="AI72" i="36"/>
  <c r="AT72" i="36"/>
  <c r="AV73" i="36"/>
  <c r="AI74" i="36"/>
  <c r="AT74" i="36"/>
  <c r="AV75" i="36"/>
  <c r="AI76" i="36"/>
  <c r="AT76" i="36"/>
  <c r="AV77" i="36"/>
  <c r="AI78" i="36"/>
  <c r="AT78" i="36"/>
  <c r="AV81" i="36"/>
  <c r="AI83" i="36"/>
  <c r="AT83" i="36"/>
  <c r="AV79" i="36"/>
  <c r="AI80" i="36"/>
  <c r="AT80" i="36"/>
  <c r="AV82" i="36"/>
  <c r="AI84" i="36"/>
  <c r="AV84" i="36"/>
  <c r="AI85" i="36"/>
  <c r="AT85" i="36"/>
  <c r="AI88" i="36"/>
  <c r="AT88" i="36"/>
  <c r="AX67" i="36"/>
  <c r="AK67" i="36"/>
  <c r="AY67" i="36"/>
  <c r="AU67" i="36"/>
  <c r="AJ67" i="36"/>
  <c r="AH67" i="36"/>
  <c r="BL67" i="36"/>
  <c r="BK67" i="36"/>
  <c r="AV69" i="36"/>
  <c r="AV87" i="36"/>
  <c r="AV89" i="36"/>
  <c r="AI86" i="36"/>
  <c r="AT86" i="36"/>
  <c r="AV39" i="36"/>
  <c r="AI34" i="36"/>
  <c r="AT34" i="36"/>
  <c r="AG35" i="36"/>
  <c r="AV46" i="36"/>
  <c r="AV50" i="36"/>
  <c r="AV41" i="36"/>
  <c r="AV43" i="36"/>
  <c r="AV47" i="36"/>
  <c r="AV51" i="36"/>
  <c r="AI52" i="36"/>
  <c r="AT52" i="36"/>
  <c r="AI57" i="36"/>
  <c r="AT57" i="36"/>
  <c r="AI60" i="36"/>
  <c r="AT60" i="36"/>
  <c r="AT42" i="36"/>
  <c r="AX38" i="36"/>
  <c r="AK38" i="36"/>
  <c r="AH38" i="36"/>
  <c r="AY38" i="36"/>
  <c r="AU38" i="36"/>
  <c r="AJ38" i="36"/>
  <c r="BL38" i="36"/>
  <c r="BK38" i="36"/>
  <c r="AV40" i="36"/>
  <c r="AV44" i="36"/>
  <c r="AV48" i="36"/>
  <c r="AV45" i="36"/>
  <c r="AV49" i="36"/>
  <c r="AI53" i="36"/>
  <c r="AT53" i="36"/>
  <c r="AV54" i="36"/>
  <c r="AI55" i="36"/>
  <c r="AT55" i="36"/>
  <c r="AI56" i="36"/>
  <c r="AT56" i="36"/>
  <c r="AI59" i="36"/>
  <c r="AT59" i="36"/>
  <c r="AI61" i="36"/>
  <c r="AT61" i="36"/>
  <c r="AV58" i="36"/>
  <c r="AI39" i="36"/>
  <c r="AT39" i="36"/>
  <c r="AV34" i="36"/>
  <c r="AG37" i="36"/>
  <c r="AM42" i="36"/>
  <c r="AI46" i="36"/>
  <c r="AT46" i="36"/>
  <c r="AI50" i="36"/>
  <c r="AT50" i="36"/>
  <c r="AI41" i="36"/>
  <c r="AT41" i="36"/>
  <c r="AI43" i="36"/>
  <c r="AT43" i="36"/>
  <c r="AI47" i="36"/>
  <c r="AT47" i="36"/>
  <c r="AI51" i="36"/>
  <c r="AT51" i="36"/>
  <c r="AV52" i="36"/>
  <c r="AV57" i="36"/>
  <c r="AV60" i="36"/>
  <c r="AV42" i="36"/>
  <c r="AG36" i="36"/>
  <c r="BH38" i="36"/>
  <c r="AI40" i="36"/>
  <c r="AT40" i="36"/>
  <c r="AI44" i="36"/>
  <c r="AT44" i="36"/>
  <c r="AI48" i="36"/>
  <c r="AT48" i="36"/>
  <c r="AI45" i="36"/>
  <c r="AT45" i="36"/>
  <c r="AI49" i="36"/>
  <c r="AT49" i="36"/>
  <c r="AV53" i="36"/>
  <c r="AI54" i="36"/>
  <c r="AT54" i="36"/>
  <c r="AV55" i="36"/>
  <c r="AV56" i="36"/>
  <c r="AV59" i="36"/>
  <c r="AV61" i="36"/>
  <c r="AI58" i="36"/>
  <c r="AT58" i="36"/>
  <c r="AM86" i="36" l="1"/>
  <c r="BI89" i="36"/>
  <c r="BJ89" i="36"/>
  <c r="BM87" i="36"/>
  <c r="BI69" i="36"/>
  <c r="BJ69" i="36"/>
  <c r="AV67" i="36"/>
  <c r="AM88" i="36"/>
  <c r="AM85" i="36"/>
  <c r="BM84" i="36"/>
  <c r="BM82" i="36"/>
  <c r="AM80" i="36"/>
  <c r="BI79" i="36"/>
  <c r="BJ79" i="36"/>
  <c r="AZ83" i="36"/>
  <c r="BM81" i="36"/>
  <c r="AM78" i="36"/>
  <c r="BI77" i="36"/>
  <c r="BJ77" i="36"/>
  <c r="AZ76" i="36"/>
  <c r="BM75" i="36"/>
  <c r="AM74" i="36"/>
  <c r="BI73" i="36"/>
  <c r="BJ73" i="36"/>
  <c r="AZ72" i="36"/>
  <c r="BM71" i="36"/>
  <c r="AM70" i="36"/>
  <c r="AM68" i="36"/>
  <c r="BI66" i="36"/>
  <c r="BJ66" i="36"/>
  <c r="BH65" i="36"/>
  <c r="BI62" i="36"/>
  <c r="BJ62" i="36"/>
  <c r="BI86" i="36"/>
  <c r="BJ86" i="36"/>
  <c r="AZ89" i="36"/>
  <c r="AZ87" i="36"/>
  <c r="AZ69" i="36"/>
  <c r="AY64" i="36"/>
  <c r="AU64" i="36"/>
  <c r="AJ64" i="36"/>
  <c r="AH64" i="36"/>
  <c r="AX64" i="36"/>
  <c r="AK64" i="36"/>
  <c r="BM88" i="36"/>
  <c r="BM85" i="36"/>
  <c r="AM82" i="36"/>
  <c r="BI80" i="36"/>
  <c r="BJ80" i="36"/>
  <c r="AZ79" i="36"/>
  <c r="BM83" i="36"/>
  <c r="AM81" i="36"/>
  <c r="BI78" i="36"/>
  <c r="BJ78" i="36"/>
  <c r="AZ77" i="36"/>
  <c r="BM76" i="36"/>
  <c r="AM75" i="36"/>
  <c r="BI74" i="36"/>
  <c r="BJ74" i="36"/>
  <c r="AZ73" i="36"/>
  <c r="BM72" i="36"/>
  <c r="AM71" i="36"/>
  <c r="BI70" i="36"/>
  <c r="BJ70" i="36"/>
  <c r="BM68" i="36"/>
  <c r="AM66" i="36"/>
  <c r="BL63" i="36"/>
  <c r="BK63" i="36"/>
  <c r="AY63" i="36"/>
  <c r="AU63" i="36"/>
  <c r="AJ63" i="36"/>
  <c r="AX63" i="36"/>
  <c r="AK63" i="36"/>
  <c r="AH63" i="36"/>
  <c r="AM62" i="36"/>
  <c r="AZ86" i="36"/>
  <c r="BM89" i="36"/>
  <c r="BI87" i="36"/>
  <c r="BJ87" i="36"/>
  <c r="BM69" i="36"/>
  <c r="AI67" i="36"/>
  <c r="AT67" i="36"/>
  <c r="AZ88" i="36"/>
  <c r="AZ85" i="36"/>
  <c r="BI84" i="36"/>
  <c r="BJ84" i="36"/>
  <c r="AM84" i="36"/>
  <c r="BI82" i="36"/>
  <c r="BJ82" i="36"/>
  <c r="AZ80" i="36"/>
  <c r="BM79" i="36"/>
  <c r="AM83" i="36"/>
  <c r="BI81" i="36"/>
  <c r="BJ81" i="36"/>
  <c r="AZ78" i="36"/>
  <c r="BM77" i="36"/>
  <c r="AM76" i="36"/>
  <c r="BI75" i="36"/>
  <c r="BJ75" i="36"/>
  <c r="AZ74" i="36"/>
  <c r="BM73" i="36"/>
  <c r="AM72" i="36"/>
  <c r="BI71" i="36"/>
  <c r="BJ71" i="36"/>
  <c r="AZ70" i="36"/>
  <c r="AZ68" i="36"/>
  <c r="BM66" i="36"/>
  <c r="BL65" i="36"/>
  <c r="BK65" i="36"/>
  <c r="AY65" i="36"/>
  <c r="AU65" i="36"/>
  <c r="AJ65" i="36"/>
  <c r="AX65" i="36"/>
  <c r="AK65" i="36"/>
  <c r="AH65" i="36"/>
  <c r="BM62" i="36"/>
  <c r="BM86" i="36"/>
  <c r="AM89" i="36"/>
  <c r="AM87" i="36"/>
  <c r="AM69" i="36"/>
  <c r="BL64" i="36"/>
  <c r="BK64" i="36"/>
  <c r="BH64" i="36"/>
  <c r="BI88" i="36"/>
  <c r="BJ88" i="36"/>
  <c r="BI85" i="36"/>
  <c r="BJ85" i="36"/>
  <c r="AZ84" i="36"/>
  <c r="AZ82" i="36"/>
  <c r="BM80" i="36"/>
  <c r="AM79" i="36"/>
  <c r="BI83" i="36"/>
  <c r="BJ83" i="36"/>
  <c r="AZ81" i="36"/>
  <c r="BM78" i="36"/>
  <c r="AM77" i="36"/>
  <c r="BI76" i="36"/>
  <c r="BJ76" i="36"/>
  <c r="AZ75" i="36"/>
  <c r="BM74" i="36"/>
  <c r="AM73" i="36"/>
  <c r="BI72" i="36"/>
  <c r="BJ72" i="36"/>
  <c r="AZ71" i="36"/>
  <c r="BM70" i="36"/>
  <c r="BI68" i="36"/>
  <c r="BJ68" i="36"/>
  <c r="AZ66" i="36"/>
  <c r="BH63" i="36"/>
  <c r="AZ62" i="36"/>
  <c r="AM58" i="36"/>
  <c r="BI61" i="36"/>
  <c r="BJ61" i="36"/>
  <c r="BM59" i="36"/>
  <c r="BM56" i="36"/>
  <c r="BI55" i="36"/>
  <c r="BJ55" i="36"/>
  <c r="AM54" i="36"/>
  <c r="BM53" i="36"/>
  <c r="AZ49" i="36"/>
  <c r="AZ45" i="36"/>
  <c r="AZ48" i="36"/>
  <c r="AZ44" i="36"/>
  <c r="AZ40" i="36"/>
  <c r="AY36" i="36"/>
  <c r="AU36" i="36"/>
  <c r="AJ36" i="36"/>
  <c r="AH36" i="36"/>
  <c r="AX36" i="36"/>
  <c r="AK36" i="36"/>
  <c r="BM42" i="36"/>
  <c r="BI60" i="36"/>
  <c r="BJ60" i="36"/>
  <c r="BI57" i="36"/>
  <c r="BJ57" i="36"/>
  <c r="BI52" i="36"/>
  <c r="BJ52" i="36"/>
  <c r="AM51" i="36"/>
  <c r="AM47" i="36"/>
  <c r="AM43" i="36"/>
  <c r="AM41" i="36"/>
  <c r="AM50" i="36"/>
  <c r="AM46" i="36"/>
  <c r="BL37" i="36"/>
  <c r="BK37" i="36"/>
  <c r="AY37" i="36"/>
  <c r="AU37" i="36"/>
  <c r="AJ37" i="36"/>
  <c r="AX37" i="36"/>
  <c r="AK37" i="36"/>
  <c r="AH37" i="36"/>
  <c r="BM34" i="36"/>
  <c r="AZ39" i="36"/>
  <c r="BM58" i="36"/>
  <c r="AM61" i="36"/>
  <c r="AM59" i="36"/>
  <c r="AM56" i="36"/>
  <c r="AM55" i="36"/>
  <c r="BM54" i="36"/>
  <c r="AZ53" i="36"/>
  <c r="BM49" i="36"/>
  <c r="BI45" i="36"/>
  <c r="BJ45" i="36"/>
  <c r="BI48" i="36"/>
  <c r="BJ48" i="36"/>
  <c r="BM44" i="36"/>
  <c r="BM40" i="36"/>
  <c r="AI38" i="36"/>
  <c r="AT38" i="36"/>
  <c r="AZ42" i="36"/>
  <c r="AZ60" i="36"/>
  <c r="AZ57" i="36"/>
  <c r="AZ52" i="36"/>
  <c r="BI51" i="36"/>
  <c r="BJ51" i="36"/>
  <c r="BI47" i="36"/>
  <c r="BJ47" i="36"/>
  <c r="BM43" i="36"/>
  <c r="BI41" i="36"/>
  <c r="BJ41" i="36"/>
  <c r="BM50" i="36"/>
  <c r="BI46" i="36"/>
  <c r="BJ46" i="36"/>
  <c r="BH35" i="36"/>
  <c r="AZ34" i="36"/>
  <c r="BI39" i="36"/>
  <c r="BJ39" i="36"/>
  <c r="AZ58" i="36"/>
  <c r="BM61" i="36"/>
  <c r="BI59" i="36"/>
  <c r="BJ59" i="36"/>
  <c r="BI56" i="36"/>
  <c r="BJ56" i="36"/>
  <c r="BM55" i="36"/>
  <c r="AZ54" i="36"/>
  <c r="BI53" i="36"/>
  <c r="BJ53" i="36"/>
  <c r="AM49" i="36"/>
  <c r="AM45" i="36"/>
  <c r="AM48" i="36"/>
  <c r="AM44" i="36"/>
  <c r="AM40" i="36"/>
  <c r="BL36" i="36"/>
  <c r="BK36" i="36"/>
  <c r="BH36" i="36"/>
  <c r="BI42" i="36"/>
  <c r="BJ42" i="36"/>
  <c r="BM60" i="36"/>
  <c r="BM57" i="36"/>
  <c r="BM52" i="36"/>
  <c r="AZ51" i="36"/>
  <c r="AZ47" i="36"/>
  <c r="AZ43" i="36"/>
  <c r="AZ41" i="36"/>
  <c r="AZ50" i="36"/>
  <c r="AZ46" i="36"/>
  <c r="BH37" i="36"/>
  <c r="BI34" i="36"/>
  <c r="BJ34" i="36"/>
  <c r="AM39" i="36"/>
  <c r="BI58" i="36"/>
  <c r="BJ58" i="36"/>
  <c r="AZ61" i="36"/>
  <c r="AZ59" i="36"/>
  <c r="AZ56" i="36"/>
  <c r="AZ55" i="36"/>
  <c r="BI54" i="36"/>
  <c r="BJ54" i="36"/>
  <c r="AM53" i="36"/>
  <c r="BI49" i="36"/>
  <c r="BJ49" i="36"/>
  <c r="BM45" i="36"/>
  <c r="BM48" i="36"/>
  <c r="BI44" i="36"/>
  <c r="BJ44" i="36"/>
  <c r="BI40" i="36"/>
  <c r="BJ40" i="36"/>
  <c r="AV38" i="36"/>
  <c r="AM60" i="36"/>
  <c r="AM57" i="36"/>
  <c r="AM52" i="36"/>
  <c r="BM51" i="36"/>
  <c r="BM47" i="36"/>
  <c r="BI43" i="36"/>
  <c r="BJ43" i="36"/>
  <c r="BM41" i="36"/>
  <c r="BI50" i="36"/>
  <c r="BJ50" i="36"/>
  <c r="BM46" i="36"/>
  <c r="BL35" i="36"/>
  <c r="BK35" i="36"/>
  <c r="AY35" i="36"/>
  <c r="AU35" i="36"/>
  <c r="AJ35" i="36"/>
  <c r="AX35" i="36"/>
  <c r="AK35" i="36"/>
  <c r="AH35" i="36"/>
  <c r="AM34" i="36"/>
  <c r="BM39" i="36"/>
  <c r="BN70" i="36" l="1"/>
  <c r="BN74" i="36"/>
  <c r="BN78" i="36"/>
  <c r="BN80" i="36"/>
  <c r="AI65" i="36"/>
  <c r="AT65" i="36"/>
  <c r="BN66" i="36"/>
  <c r="BN73" i="36"/>
  <c r="BN77" i="36"/>
  <c r="BN79" i="36"/>
  <c r="AM67" i="36"/>
  <c r="BN69" i="36"/>
  <c r="BN89" i="36"/>
  <c r="AV63" i="36"/>
  <c r="AV64" i="36"/>
  <c r="BM67" i="36"/>
  <c r="BN87" i="36"/>
  <c r="BN86" i="36"/>
  <c r="BN62" i="36"/>
  <c r="AV65" i="36"/>
  <c r="AZ67" i="36"/>
  <c r="AI63" i="36"/>
  <c r="AT63" i="36"/>
  <c r="BN68" i="36"/>
  <c r="BN72" i="36"/>
  <c r="BN76" i="36"/>
  <c r="BN83" i="36"/>
  <c r="BN85" i="36"/>
  <c r="BN88" i="36"/>
  <c r="AI64" i="36"/>
  <c r="AT64" i="36"/>
  <c r="BN71" i="36"/>
  <c r="BN75" i="36"/>
  <c r="BN81" i="36"/>
  <c r="BN82" i="36"/>
  <c r="BN84" i="36"/>
  <c r="BI67" i="36"/>
  <c r="BJ67" i="36"/>
  <c r="AI35" i="36"/>
  <c r="AT35" i="36"/>
  <c r="BN46" i="36"/>
  <c r="BN41" i="36"/>
  <c r="BN47" i="36"/>
  <c r="BN51" i="36"/>
  <c r="BI38" i="36"/>
  <c r="BJ38" i="36"/>
  <c r="BN52" i="36"/>
  <c r="BN57" i="36"/>
  <c r="BN60" i="36"/>
  <c r="BN50" i="36"/>
  <c r="BN43" i="36"/>
  <c r="AM38" i="36"/>
  <c r="BN40" i="36"/>
  <c r="BN44" i="36"/>
  <c r="BN49" i="36"/>
  <c r="BN54" i="36"/>
  <c r="BN58" i="36"/>
  <c r="BN34" i="36"/>
  <c r="AV37" i="36"/>
  <c r="AV36" i="36"/>
  <c r="BN53" i="36"/>
  <c r="BN56" i="36"/>
  <c r="BN59" i="36"/>
  <c r="BN39" i="36"/>
  <c r="AV35" i="36"/>
  <c r="BM38" i="36"/>
  <c r="BN48" i="36"/>
  <c r="BN45" i="36"/>
  <c r="BN55" i="36"/>
  <c r="BN61" i="36"/>
  <c r="AZ38" i="36"/>
  <c r="AI37" i="36"/>
  <c r="AT37" i="36"/>
  <c r="BN42" i="36"/>
  <c r="AI36" i="36"/>
  <c r="AT36" i="36"/>
  <c r="BO81" i="36" l="1"/>
  <c r="BO71" i="36"/>
  <c r="AZ64" i="36"/>
  <c r="AM64" i="36"/>
  <c r="BO88" i="36"/>
  <c r="BO76" i="36"/>
  <c r="AM63" i="36"/>
  <c r="BI65" i="36"/>
  <c r="BJ65" i="36"/>
  <c r="BO62" i="36"/>
  <c r="BO86" i="36"/>
  <c r="BN67" i="36"/>
  <c r="BM64" i="36"/>
  <c r="BM63" i="36"/>
  <c r="BO89" i="36"/>
  <c r="BO69" i="36"/>
  <c r="BO77" i="36"/>
  <c r="AM65" i="36"/>
  <c r="BO78" i="36"/>
  <c r="BO70" i="36"/>
  <c r="BO84" i="36"/>
  <c r="BO82" i="36"/>
  <c r="BO75" i="36"/>
  <c r="BO85" i="36"/>
  <c r="BO83" i="36"/>
  <c r="BO72" i="36"/>
  <c r="BO68" i="36"/>
  <c r="AZ63" i="36"/>
  <c r="BM65" i="36"/>
  <c r="BO87" i="36"/>
  <c r="BI64" i="36"/>
  <c r="BJ64" i="36"/>
  <c r="BI63" i="36"/>
  <c r="BJ63" i="36"/>
  <c r="BO79" i="36"/>
  <c r="BO73" i="36"/>
  <c r="BO66" i="36"/>
  <c r="AZ65" i="36"/>
  <c r="BO80" i="36"/>
  <c r="BO74" i="36"/>
  <c r="AM37" i="36"/>
  <c r="BO61" i="36"/>
  <c r="BO45" i="36"/>
  <c r="BN38" i="36"/>
  <c r="BI35" i="36"/>
  <c r="BJ35" i="36"/>
  <c r="BO59" i="36"/>
  <c r="BO53" i="36"/>
  <c r="BI36" i="36"/>
  <c r="BJ36" i="36"/>
  <c r="BI37" i="36"/>
  <c r="BJ37" i="36"/>
  <c r="BO34" i="36"/>
  <c r="BO58" i="36"/>
  <c r="BO49" i="36"/>
  <c r="BO50" i="36"/>
  <c r="BO57" i="36"/>
  <c r="BO51" i="36"/>
  <c r="AM35" i="36"/>
  <c r="AZ36" i="36"/>
  <c r="AM36" i="36"/>
  <c r="BO42" i="36"/>
  <c r="AZ37" i="36"/>
  <c r="BO55" i="36"/>
  <c r="BO48" i="36"/>
  <c r="BM35" i="36"/>
  <c r="BO39" i="36"/>
  <c r="BO56" i="36"/>
  <c r="BM36" i="36"/>
  <c r="BM37" i="36"/>
  <c r="BO54" i="36"/>
  <c r="BO44" i="36"/>
  <c r="BO40" i="36"/>
  <c r="BO43" i="36"/>
  <c r="BO60" i="36"/>
  <c r="BO52" i="36"/>
  <c r="BO47" i="36"/>
  <c r="BO41" i="36"/>
  <c r="BO46" i="36"/>
  <c r="AZ35" i="36"/>
  <c r="BZ80" i="36" l="1"/>
  <c r="CA80" i="36"/>
  <c r="BZ66" i="36"/>
  <c r="CA66" i="36"/>
  <c r="BZ79" i="36"/>
  <c r="CA79" i="36"/>
  <c r="BZ86" i="36"/>
  <c r="CA86" i="36"/>
  <c r="BZ62" i="36"/>
  <c r="CA62" i="36"/>
  <c r="BZ76" i="36"/>
  <c r="CA76" i="36"/>
  <c r="BZ88" i="36"/>
  <c r="CA88" i="36"/>
  <c r="BZ71" i="36"/>
  <c r="CA71" i="36"/>
  <c r="BZ81" i="36"/>
  <c r="CA81" i="36"/>
  <c r="BZ74" i="36"/>
  <c r="CA74" i="36"/>
  <c r="BZ73" i="36"/>
  <c r="CA73" i="36"/>
  <c r="BZ87" i="36"/>
  <c r="CA87" i="36"/>
  <c r="BN65" i="36"/>
  <c r="BZ68" i="36"/>
  <c r="CA68" i="36"/>
  <c r="BZ72" i="36"/>
  <c r="CA72" i="36"/>
  <c r="BZ83" i="36"/>
  <c r="CA83" i="36"/>
  <c r="BZ85" i="36"/>
  <c r="CA85" i="36"/>
  <c r="BZ75" i="36"/>
  <c r="CA75" i="36"/>
  <c r="BZ82" i="36"/>
  <c r="CA82" i="36"/>
  <c r="BZ84" i="36"/>
  <c r="CA84" i="36"/>
  <c r="BZ70" i="36"/>
  <c r="CA70" i="36"/>
  <c r="BZ78" i="36"/>
  <c r="CA78" i="36"/>
  <c r="BZ77" i="36"/>
  <c r="CA77" i="36"/>
  <c r="BZ69" i="36"/>
  <c r="CA69" i="36"/>
  <c r="BZ89" i="36"/>
  <c r="CA89" i="36"/>
  <c r="BN63" i="36"/>
  <c r="BN64" i="36"/>
  <c r="BO67" i="36"/>
  <c r="BZ46" i="36"/>
  <c r="CA46" i="36"/>
  <c r="BZ47" i="36"/>
  <c r="CA47" i="36"/>
  <c r="BZ60" i="36"/>
  <c r="CA60" i="36"/>
  <c r="BZ43" i="36"/>
  <c r="CA43" i="36"/>
  <c r="BZ44" i="36"/>
  <c r="CA44" i="36"/>
  <c r="BN37" i="36"/>
  <c r="BZ56" i="36"/>
  <c r="CA56" i="36"/>
  <c r="BN35" i="36"/>
  <c r="BZ55" i="36"/>
  <c r="CA55" i="36"/>
  <c r="BZ42" i="36"/>
  <c r="CA42" i="36"/>
  <c r="BZ45" i="36"/>
  <c r="CA45" i="36"/>
  <c r="BZ61" i="36"/>
  <c r="CA61" i="36"/>
  <c r="BZ41" i="36"/>
  <c r="CA41" i="36"/>
  <c r="BZ52" i="36"/>
  <c r="CA52" i="36"/>
  <c r="BZ40" i="36"/>
  <c r="CA40" i="36"/>
  <c r="BZ54" i="36"/>
  <c r="CA54" i="36"/>
  <c r="BN36" i="36"/>
  <c r="BZ39" i="36"/>
  <c r="CA39" i="36"/>
  <c r="BZ48" i="36"/>
  <c r="CA48" i="36"/>
  <c r="BZ51" i="36"/>
  <c r="CA51" i="36"/>
  <c r="BZ57" i="36"/>
  <c r="CA57" i="36"/>
  <c r="BZ50" i="36"/>
  <c r="CA50" i="36"/>
  <c r="BZ49" i="36"/>
  <c r="CA49" i="36"/>
  <c r="BZ58" i="36"/>
  <c r="CA58" i="36"/>
  <c r="BZ34" i="36"/>
  <c r="CA34" i="36"/>
  <c r="BZ53" i="36"/>
  <c r="CA53" i="36"/>
  <c r="BZ59" i="36"/>
  <c r="CA59" i="36"/>
  <c r="BO38" i="36"/>
  <c r="BO65" i="36" l="1"/>
  <c r="BZ67" i="36"/>
  <c r="CA67" i="36"/>
  <c r="BO64" i="36"/>
  <c r="BO63" i="36"/>
  <c r="BO37" i="36"/>
  <c r="BZ38" i="36"/>
  <c r="CA38" i="36"/>
  <c r="BO36" i="36"/>
  <c r="BO35" i="36"/>
  <c r="BZ63" i="36" l="1"/>
  <c r="CA63" i="36"/>
  <c r="BZ64" i="36"/>
  <c r="CA64" i="36"/>
  <c r="BZ65" i="36"/>
  <c r="CA65" i="36"/>
  <c r="BZ35" i="36"/>
  <c r="CA35" i="36"/>
  <c r="BZ37" i="36"/>
  <c r="CA37" i="36"/>
  <c r="BZ36" i="36"/>
  <c r="CA36" i="36"/>
  <c r="AD7" i="36" l="1"/>
  <c r="AD8" i="36"/>
  <c r="AD9" i="36"/>
  <c r="AD10" i="36"/>
  <c r="AD11" i="36"/>
  <c r="AD12" i="36"/>
  <c r="AG5" i="10"/>
  <c r="B1" i="15" l="1"/>
  <c r="C3" i="36"/>
  <c r="B2" i="15" s="1"/>
  <c r="B6" i="36"/>
  <c r="AV1" i="10"/>
  <c r="BV1" i="10"/>
  <c r="B2" i="10"/>
  <c r="C2" i="10" s="1"/>
  <c r="BV2" i="10" l="1"/>
  <c r="AV2" i="10"/>
  <c r="Z2" i="10"/>
  <c r="D40" i="67"/>
  <c r="D17" i="67"/>
  <c r="D40" i="61"/>
  <c r="D17" i="61"/>
  <c r="A2" i="12" l="1"/>
  <c r="AM2" i="12" s="1"/>
  <c r="A4" i="67"/>
  <c r="A27" i="67" s="1"/>
  <c r="D6" i="67"/>
  <c r="D29" i="67" s="1"/>
  <c r="B1" i="10"/>
  <c r="BT2" i="50"/>
  <c r="O1" i="10" l="1"/>
  <c r="AP1" i="10"/>
  <c r="BE1" i="10"/>
  <c r="CJ1" i="10"/>
  <c r="AL34" i="50"/>
  <c r="AL34" i="1" s="1"/>
  <c r="AK34" i="50"/>
  <c r="AK34" i="1" s="1"/>
  <c r="AJ34" i="50"/>
  <c r="AI34" i="50"/>
  <c r="AI34" i="1" s="1"/>
  <c r="AE34" i="50"/>
  <c r="AE34" i="1" s="1"/>
  <c r="AO32" i="10"/>
  <c r="AN32" i="10"/>
  <c r="AI32" i="10"/>
  <c r="AG32" i="10"/>
  <c r="AE32" i="10"/>
  <c r="AD32" i="10"/>
  <c r="AO31" i="10"/>
  <c r="AN31" i="10"/>
  <c r="AI31" i="10"/>
  <c r="AG31" i="10"/>
  <c r="AE31" i="10"/>
  <c r="AD31" i="10"/>
  <c r="AO30" i="10"/>
  <c r="AN30" i="10"/>
  <c r="AI30" i="10"/>
  <c r="AG30" i="10"/>
  <c r="AE30" i="10"/>
  <c r="AD30" i="10"/>
  <c r="AO29" i="10"/>
  <c r="AN29" i="10"/>
  <c r="AI29" i="10"/>
  <c r="AG29" i="10"/>
  <c r="AE29" i="10"/>
  <c r="AD29" i="10"/>
  <c r="AO28" i="10"/>
  <c r="AN28" i="10"/>
  <c r="AI28" i="10"/>
  <c r="AG28" i="10"/>
  <c r="AE28" i="10"/>
  <c r="AD28" i="10"/>
  <c r="AO27" i="10"/>
  <c r="AN27" i="10"/>
  <c r="AI27" i="10"/>
  <c r="AG27" i="10"/>
  <c r="AE27" i="10"/>
  <c r="AD27" i="10"/>
  <c r="AO26" i="10"/>
  <c r="AN26" i="10"/>
  <c r="AI26" i="10"/>
  <c r="AG26" i="10"/>
  <c r="AE26" i="10"/>
  <c r="AD26" i="10"/>
  <c r="AO25" i="10"/>
  <c r="AN25" i="10"/>
  <c r="AI25" i="10"/>
  <c r="AG25" i="10"/>
  <c r="AE25" i="10"/>
  <c r="AD25" i="10"/>
  <c r="AO24" i="10"/>
  <c r="AN24" i="10"/>
  <c r="AI24" i="10"/>
  <c r="AG24" i="10"/>
  <c r="AE24" i="10"/>
  <c r="AD24" i="10"/>
  <c r="AO23" i="10"/>
  <c r="AN23" i="10"/>
  <c r="AI23" i="10"/>
  <c r="AG23" i="10"/>
  <c r="AE23" i="10"/>
  <c r="AD23" i="10"/>
  <c r="AO22" i="10"/>
  <c r="AN22" i="10"/>
  <c r="AI22" i="10"/>
  <c r="AG22" i="10"/>
  <c r="AE22" i="10"/>
  <c r="AD22" i="10"/>
  <c r="AO21" i="10"/>
  <c r="AN21" i="10"/>
  <c r="AI21" i="10"/>
  <c r="AG21" i="10"/>
  <c r="AE21" i="10"/>
  <c r="AD21" i="10"/>
  <c r="AO20" i="10"/>
  <c r="AN20" i="10"/>
  <c r="AI20" i="10"/>
  <c r="AG20" i="10"/>
  <c r="AE20" i="10"/>
  <c r="AD20" i="10"/>
  <c r="AO19" i="10"/>
  <c r="AN19" i="10"/>
  <c r="AI19" i="10"/>
  <c r="AG19" i="10"/>
  <c r="AE19" i="10"/>
  <c r="AD19" i="10"/>
  <c r="AO18" i="10"/>
  <c r="AN18" i="10"/>
  <c r="AI18" i="10"/>
  <c r="AG18" i="10"/>
  <c r="AE18" i="10"/>
  <c r="AD18" i="10"/>
  <c r="AO17" i="10"/>
  <c r="AN17" i="10"/>
  <c r="AI17" i="10"/>
  <c r="AG17" i="10"/>
  <c r="AE17" i="10"/>
  <c r="AD17" i="10"/>
  <c r="AO16" i="10"/>
  <c r="AN16" i="10"/>
  <c r="AI16" i="10"/>
  <c r="AG16" i="10"/>
  <c r="AE16" i="10"/>
  <c r="AD16" i="10"/>
  <c r="AO15" i="10"/>
  <c r="AN15" i="10"/>
  <c r="AI15" i="10"/>
  <c r="AG15" i="10"/>
  <c r="AE15" i="10"/>
  <c r="AD15" i="10"/>
  <c r="AO14" i="10"/>
  <c r="AN14" i="10"/>
  <c r="AI14" i="10"/>
  <c r="AG14" i="10"/>
  <c r="AE14" i="10"/>
  <c r="AD14" i="10"/>
  <c r="AO13" i="10"/>
  <c r="AN13" i="10"/>
  <c r="AI13" i="10"/>
  <c r="AG13" i="10"/>
  <c r="AE13" i="10"/>
  <c r="AD13" i="10"/>
  <c r="AO12" i="10"/>
  <c r="AN12" i="10"/>
  <c r="AI12" i="10"/>
  <c r="AG12" i="10"/>
  <c r="AE12" i="10"/>
  <c r="AD12" i="10"/>
  <c r="AO11" i="10"/>
  <c r="AN11" i="10"/>
  <c r="AI11" i="10"/>
  <c r="AG11" i="10"/>
  <c r="AE11" i="10"/>
  <c r="AD11" i="10"/>
  <c r="AO10" i="10"/>
  <c r="AN10" i="10"/>
  <c r="AI10" i="10"/>
  <c r="AG10" i="10"/>
  <c r="AE10" i="10"/>
  <c r="AD10" i="10"/>
  <c r="AO9" i="10"/>
  <c r="AN9" i="10"/>
  <c r="AI9" i="10"/>
  <c r="AG9" i="10"/>
  <c r="AE9" i="10"/>
  <c r="AD9" i="10"/>
  <c r="AO8" i="10"/>
  <c r="AN8" i="10"/>
  <c r="AI8" i="10"/>
  <c r="AG8" i="10"/>
  <c r="AE8" i="10"/>
  <c r="AD8" i="10"/>
  <c r="AO7" i="10"/>
  <c r="AN7" i="10"/>
  <c r="AI7" i="10"/>
  <c r="AG7" i="10"/>
  <c r="AE7" i="10"/>
  <c r="AD7" i="10"/>
  <c r="AO6" i="10"/>
  <c r="AN6" i="10"/>
  <c r="AI6" i="10"/>
  <c r="AG6" i="10"/>
  <c r="AE6" i="10"/>
  <c r="AD6" i="10"/>
  <c r="AH34" i="50"/>
  <c r="AH34" i="1" s="1"/>
  <c r="AF34" i="50"/>
  <c r="AF34" i="1" s="1"/>
  <c r="AD5" i="10"/>
  <c r="AD34" i="50" l="1"/>
  <c r="AD34" i="1" s="1"/>
  <c r="AE5" i="10"/>
  <c r="AN34" i="50"/>
  <c r="AN34" i="1" s="1"/>
  <c r="AO5" i="10"/>
  <c r="AM34" i="50"/>
  <c r="AM34" i="1" s="1"/>
  <c r="AN5" i="10"/>
  <c r="AJ34" i="1"/>
  <c r="M20" i="49"/>
  <c r="AC34" i="50"/>
  <c r="AC34" i="1" s="1"/>
  <c r="CD34" i="65"/>
  <c r="CA33" i="65"/>
  <c r="BX33" i="65"/>
  <c r="BW33" i="65"/>
  <c r="BV33" i="65"/>
  <c r="BU33" i="65"/>
  <c r="BT33" i="65"/>
  <c r="BR33" i="65"/>
  <c r="BQ33" i="65"/>
  <c r="BP33" i="65"/>
  <c r="BO33" i="65"/>
  <c r="BN33" i="65"/>
  <c r="BD33" i="65"/>
  <c r="AK33" i="65"/>
  <c r="AD33" i="65"/>
  <c r="V33" i="65"/>
  <c r="S33" i="65"/>
  <c r="R33" i="65"/>
  <c r="Q33" i="65"/>
  <c r="P33" i="65"/>
  <c r="O33" i="65"/>
  <c r="N33" i="65"/>
  <c r="H33" i="65"/>
  <c r="E33" i="65"/>
  <c r="D33" i="65"/>
  <c r="C33" i="65"/>
  <c r="BS33" i="65"/>
  <c r="BF33" i="65"/>
  <c r="BE33" i="65"/>
  <c r="BC33" i="65"/>
  <c r="BB33" i="65"/>
  <c r="BA33" i="65"/>
  <c r="AZ33" i="65"/>
  <c r="AV33" i="65"/>
  <c r="AQ33" i="65"/>
  <c r="AP33" i="65"/>
  <c r="AO33" i="65"/>
  <c r="AN33" i="65"/>
  <c r="AM33" i="65"/>
  <c r="T33" i="65"/>
  <c r="L33" i="65"/>
  <c r="K33" i="65"/>
  <c r="J33" i="65"/>
  <c r="I33" i="65"/>
  <c r="G33" i="65"/>
  <c r="F33" i="65"/>
  <c r="A1" i="65"/>
  <c r="W1" i="65" s="1"/>
  <c r="BN1" i="65" s="1"/>
  <c r="CE34" i="64"/>
  <c r="CD34" i="64"/>
  <c r="CD33" i="64"/>
  <c r="CA33" i="64"/>
  <c r="BX33" i="64"/>
  <c r="BW33" i="64"/>
  <c r="BV33" i="64"/>
  <c r="BU33" i="64"/>
  <c r="BT33" i="64"/>
  <c r="BR33" i="64"/>
  <c r="BQ33" i="64"/>
  <c r="BP33" i="64"/>
  <c r="BO33" i="64"/>
  <c r="BD33" i="64"/>
  <c r="AK33" i="64"/>
  <c r="AD33" i="64"/>
  <c r="V33" i="64"/>
  <c r="S33" i="64"/>
  <c r="R33" i="64"/>
  <c r="Q33" i="64"/>
  <c r="P33" i="64"/>
  <c r="O33" i="64"/>
  <c r="N33" i="64"/>
  <c r="H33" i="64"/>
  <c r="E33" i="64"/>
  <c r="D33" i="64"/>
  <c r="C33" i="64"/>
  <c r="BS33" i="64"/>
  <c r="BF33" i="64"/>
  <c r="BE33" i="64"/>
  <c r="BC33" i="64"/>
  <c r="BB33" i="64"/>
  <c r="BA33" i="64"/>
  <c r="AZ33" i="64"/>
  <c r="AV33" i="64"/>
  <c r="AQ33" i="64"/>
  <c r="AP33" i="64"/>
  <c r="AO33" i="64"/>
  <c r="AN33" i="64"/>
  <c r="AM33" i="64"/>
  <c r="T33" i="64"/>
  <c r="L33" i="64"/>
  <c r="K33" i="64"/>
  <c r="J33" i="64"/>
  <c r="I33" i="64"/>
  <c r="G33" i="64"/>
  <c r="F33" i="64"/>
  <c r="V10" i="36"/>
  <c r="CF34" i="64" l="1"/>
  <c r="CE34" i="65"/>
  <c r="M21" i="49"/>
  <c r="AE33" i="65"/>
  <c r="M34" i="65"/>
  <c r="U33" i="65"/>
  <c r="M34" i="64"/>
  <c r="U33" i="64"/>
  <c r="AR33" i="65" l="1"/>
  <c r="M33" i="65"/>
  <c r="AF33" i="65"/>
  <c r="AE33" i="64"/>
  <c r="M33" i="64"/>
  <c r="AR33" i="64"/>
  <c r="BJ33" i="65" l="1"/>
  <c r="BK33" i="65"/>
  <c r="BG33" i="65"/>
  <c r="AG33" i="65"/>
  <c r="AW33" i="65"/>
  <c r="AJ33" i="65"/>
  <c r="AX33" i="65"/>
  <c r="AT33" i="65"/>
  <c r="AI33" i="65"/>
  <c r="AF33" i="64"/>
  <c r="AH33" i="65" l="1"/>
  <c r="AL34" i="65" s="1"/>
  <c r="AS33" i="65"/>
  <c r="AU33" i="65"/>
  <c r="AG33" i="64"/>
  <c r="AX33" i="64"/>
  <c r="AT33" i="64"/>
  <c r="AI33" i="64"/>
  <c r="AW33" i="64"/>
  <c r="AJ33" i="64"/>
  <c r="BJ33" i="64"/>
  <c r="BK33" i="64"/>
  <c r="BG33" i="64"/>
  <c r="F6" i="60"/>
  <c r="A4" i="60"/>
  <c r="BL33" i="65" l="1"/>
  <c r="AY33" i="65"/>
  <c r="BY33" i="65"/>
  <c r="AL33" i="65"/>
  <c r="BZ33" i="65"/>
  <c r="BH33" i="65"/>
  <c r="BI33" i="65"/>
  <c r="AH33" i="64"/>
  <c r="AL34" i="64" s="1"/>
  <c r="AS33" i="64"/>
  <c r="AU33" i="64"/>
  <c r="X7" i="36"/>
  <c r="X8" i="36"/>
  <c r="Y8" i="36"/>
  <c r="X9" i="36"/>
  <c r="Y9" i="36"/>
  <c r="Z9" i="36"/>
  <c r="X10" i="36"/>
  <c r="X11" i="36"/>
  <c r="X12" i="36"/>
  <c r="X13" i="36"/>
  <c r="Y13" i="36"/>
  <c r="X14" i="36"/>
  <c r="Y14" i="36"/>
  <c r="X15" i="36"/>
  <c r="Y15" i="36"/>
  <c r="X16" i="36"/>
  <c r="X17" i="36"/>
  <c r="X18" i="36"/>
  <c r="Y18" i="36"/>
  <c r="X19" i="36"/>
  <c r="Y19" i="36"/>
  <c r="Z19" i="36"/>
  <c r="X20" i="36"/>
  <c r="X21" i="36"/>
  <c r="Y21" i="36"/>
  <c r="X22" i="36"/>
  <c r="X23" i="36"/>
  <c r="Y23" i="36"/>
  <c r="X24" i="36"/>
  <c r="Y24" i="36"/>
  <c r="Z24" i="36"/>
  <c r="X25" i="36"/>
  <c r="X26" i="36"/>
  <c r="X27" i="36"/>
  <c r="Y27" i="36"/>
  <c r="X28" i="36"/>
  <c r="Y28" i="36"/>
  <c r="X29" i="36"/>
  <c r="X30" i="36"/>
  <c r="X31" i="36"/>
  <c r="Y31" i="36"/>
  <c r="Y32" i="36"/>
  <c r="X33" i="36"/>
  <c r="Y6" i="36"/>
  <c r="C23" i="15" s="1"/>
  <c r="Z32" i="36" l="1"/>
  <c r="X32" i="36"/>
  <c r="Z33" i="36"/>
  <c r="Y33" i="36"/>
  <c r="Z30" i="36"/>
  <c r="Y30" i="36"/>
  <c r="Z29" i="36"/>
  <c r="Y29" i="36"/>
  <c r="Z28" i="36"/>
  <c r="Z22" i="36"/>
  <c r="Y22" i="36"/>
  <c r="Z21" i="36"/>
  <c r="Z17" i="36"/>
  <c r="Y17" i="36"/>
  <c r="Z16" i="36"/>
  <c r="Y16" i="36"/>
  <c r="Z15" i="36"/>
  <c r="Z26" i="36"/>
  <c r="Y26" i="36"/>
  <c r="Z25" i="36"/>
  <c r="Y25" i="36"/>
  <c r="Z20" i="36"/>
  <c r="Y20" i="36"/>
  <c r="Z12" i="36"/>
  <c r="Y12" i="36"/>
  <c r="Z11" i="36"/>
  <c r="Y11" i="36"/>
  <c r="Z10" i="36"/>
  <c r="Y10" i="36"/>
  <c r="Z7" i="36"/>
  <c r="Y7" i="36"/>
  <c r="BM33" i="65"/>
  <c r="CD33" i="65" s="1"/>
  <c r="CE33" i="65" s="1"/>
  <c r="BH33" i="64"/>
  <c r="BI33" i="64"/>
  <c r="AY33" i="64"/>
  <c r="BY33" i="64"/>
  <c r="AL33" i="64"/>
  <c r="BZ33" i="64"/>
  <c r="Z31" i="36"/>
  <c r="Z27" i="36"/>
  <c r="Z23" i="36"/>
  <c r="Z18" i="36"/>
  <c r="Z14" i="36"/>
  <c r="Z13" i="36"/>
  <c r="Z8" i="36"/>
  <c r="AB28" i="49"/>
  <c r="AA10" i="49"/>
  <c r="Y9" i="49"/>
  <c r="AA6" i="49"/>
  <c r="AA28" i="51"/>
  <c r="AA10" i="51"/>
  <c r="AA6" i="51"/>
  <c r="Y9" i="51"/>
  <c r="M29" i="51"/>
  <c r="M28" i="51"/>
  <c r="M27" i="51"/>
  <c r="M24" i="51"/>
  <c r="M23" i="51"/>
  <c r="M21" i="51"/>
  <c r="M20" i="51"/>
  <c r="M16" i="51"/>
  <c r="C15" i="60" s="1"/>
  <c r="M15" i="51"/>
  <c r="C14" i="60" s="1"/>
  <c r="CE33" i="64" l="1"/>
  <c r="CF33" i="64" s="1"/>
  <c r="X5" i="10" l="1"/>
  <c r="CS174" i="10"/>
  <c r="C3" i="71" s="1"/>
  <c r="CT174" i="10"/>
  <c r="D3" i="71" s="1"/>
  <c r="CU174" i="10"/>
  <c r="E3" i="71" s="1"/>
  <c r="CV174" i="10"/>
  <c r="F3" i="71" s="1"/>
  <c r="CW174" i="10"/>
  <c r="G3" i="71" s="1"/>
  <c r="CX174" i="10"/>
  <c r="H3" i="71" s="1"/>
  <c r="CY174" i="10"/>
  <c r="I3" i="71" s="1"/>
  <c r="CZ174" i="10"/>
  <c r="J3" i="71" s="1"/>
  <c r="DA174" i="10"/>
  <c r="K3" i="71" s="1"/>
  <c r="DB174" i="10"/>
  <c r="L3" i="71" s="1"/>
  <c r="DC174" i="10"/>
  <c r="M3" i="71" s="1"/>
  <c r="DD174" i="10"/>
  <c r="N3" i="71" s="1"/>
  <c r="DE174" i="10"/>
  <c r="O3" i="71" s="1"/>
  <c r="DF174" i="10"/>
  <c r="P3" i="71" s="1"/>
  <c r="DG174" i="10"/>
  <c r="Q3" i="71" s="1"/>
  <c r="DH174" i="10"/>
  <c r="R3" i="71" s="1"/>
  <c r="DI174" i="10"/>
  <c r="S3" i="71" s="1"/>
  <c r="DJ174" i="10"/>
  <c r="T3" i="71" s="1"/>
  <c r="DK174" i="10"/>
  <c r="U3" i="71" s="1"/>
  <c r="DL174" i="10"/>
  <c r="V3" i="71" s="1"/>
  <c r="DM174" i="10"/>
  <c r="W3" i="71" s="1"/>
  <c r="CR174" i="10"/>
  <c r="B3" i="71" s="1"/>
  <c r="CS175" i="10"/>
  <c r="C4" i="71" s="1"/>
  <c r="CT175" i="10"/>
  <c r="D4" i="71" s="1"/>
  <c r="CU175" i="10"/>
  <c r="E4" i="71" s="1"/>
  <c r="CV175" i="10"/>
  <c r="F4" i="71" s="1"/>
  <c r="CW175" i="10"/>
  <c r="G4" i="71" s="1"/>
  <c r="CX175" i="10"/>
  <c r="H4" i="71" s="1"/>
  <c r="CY175" i="10"/>
  <c r="I4" i="71" s="1"/>
  <c r="CZ175" i="10"/>
  <c r="J4" i="71" s="1"/>
  <c r="DA175" i="10"/>
  <c r="K4" i="71" s="1"/>
  <c r="DB175" i="10"/>
  <c r="L4" i="71" s="1"/>
  <c r="DC175" i="10"/>
  <c r="M4" i="71" s="1"/>
  <c r="DD175" i="10"/>
  <c r="N4" i="71" s="1"/>
  <c r="DE175" i="10"/>
  <c r="O4" i="71" s="1"/>
  <c r="DF175" i="10"/>
  <c r="P4" i="71" s="1"/>
  <c r="DG175" i="10"/>
  <c r="Q4" i="71" s="1"/>
  <c r="DH175" i="10"/>
  <c r="R4" i="71" s="1"/>
  <c r="DI175" i="10"/>
  <c r="S4" i="71" s="1"/>
  <c r="DJ175" i="10"/>
  <c r="T4" i="71" s="1"/>
  <c r="DK175" i="10"/>
  <c r="U4" i="71" s="1"/>
  <c r="DL175" i="10"/>
  <c r="V4" i="71" s="1"/>
  <c r="DM175" i="10"/>
  <c r="W4" i="71" s="1"/>
  <c r="CR175" i="10"/>
  <c r="B4" i="71" s="1"/>
  <c r="CS176" i="10"/>
  <c r="C5" i="71" s="1"/>
  <c r="CT176" i="10"/>
  <c r="D5" i="71" s="1"/>
  <c r="CU176" i="10"/>
  <c r="E5" i="71" s="1"/>
  <c r="CV176" i="10"/>
  <c r="F5" i="71" s="1"/>
  <c r="CW176" i="10"/>
  <c r="G5" i="71" s="1"/>
  <c r="CX176" i="10"/>
  <c r="H5" i="71" s="1"/>
  <c r="CY176" i="10"/>
  <c r="I5" i="71" s="1"/>
  <c r="CZ176" i="10"/>
  <c r="J5" i="71" s="1"/>
  <c r="DA176" i="10"/>
  <c r="K5" i="71" s="1"/>
  <c r="DB176" i="10"/>
  <c r="L5" i="71" s="1"/>
  <c r="DC176" i="10"/>
  <c r="M5" i="71" s="1"/>
  <c r="DD176" i="10"/>
  <c r="N5" i="71" s="1"/>
  <c r="DE176" i="10"/>
  <c r="O5" i="71" s="1"/>
  <c r="DF176" i="10"/>
  <c r="P5" i="71" s="1"/>
  <c r="DG176" i="10"/>
  <c r="Q5" i="71" s="1"/>
  <c r="DH176" i="10"/>
  <c r="R5" i="71" s="1"/>
  <c r="DI176" i="10"/>
  <c r="S5" i="71" s="1"/>
  <c r="DJ176" i="10"/>
  <c r="T5" i="71" s="1"/>
  <c r="DK176" i="10"/>
  <c r="U5" i="71" s="1"/>
  <c r="DL176" i="10"/>
  <c r="V5" i="71" s="1"/>
  <c r="DM176" i="10"/>
  <c r="W5" i="71" s="1"/>
  <c r="CR176" i="10"/>
  <c r="B5" i="71" s="1"/>
  <c r="CS177" i="10"/>
  <c r="C6" i="71" s="1"/>
  <c r="CT177" i="10"/>
  <c r="D6" i="71" s="1"/>
  <c r="CU177" i="10"/>
  <c r="E6" i="71" s="1"/>
  <c r="CV177" i="10"/>
  <c r="F6" i="71" s="1"/>
  <c r="CW177" i="10"/>
  <c r="G6" i="71" s="1"/>
  <c r="CX177" i="10"/>
  <c r="H6" i="71" s="1"/>
  <c r="CY177" i="10"/>
  <c r="I6" i="71" s="1"/>
  <c r="CZ177" i="10"/>
  <c r="J6" i="71" s="1"/>
  <c r="DA177" i="10"/>
  <c r="K6" i="71" s="1"/>
  <c r="DB177" i="10"/>
  <c r="L6" i="71" s="1"/>
  <c r="DC177" i="10"/>
  <c r="M6" i="71" s="1"/>
  <c r="DD177" i="10"/>
  <c r="N6" i="71" s="1"/>
  <c r="DE177" i="10"/>
  <c r="O6" i="71" s="1"/>
  <c r="DF177" i="10"/>
  <c r="P6" i="71" s="1"/>
  <c r="DG177" i="10"/>
  <c r="Q6" i="71" s="1"/>
  <c r="DH177" i="10"/>
  <c r="R6" i="71" s="1"/>
  <c r="DI177" i="10"/>
  <c r="S6" i="71" s="1"/>
  <c r="DJ177" i="10"/>
  <c r="T6" i="71" s="1"/>
  <c r="DK177" i="10"/>
  <c r="U6" i="71" s="1"/>
  <c r="DL177" i="10"/>
  <c r="V6" i="71" s="1"/>
  <c r="DM177" i="10"/>
  <c r="W6" i="71" s="1"/>
  <c r="CR177" i="10"/>
  <c r="B6" i="71" s="1"/>
  <c r="CS178" i="10"/>
  <c r="C7" i="71" s="1"/>
  <c r="CT178" i="10"/>
  <c r="D7" i="71" s="1"/>
  <c r="CU178" i="10"/>
  <c r="E7" i="71" s="1"/>
  <c r="CV178" i="10"/>
  <c r="F7" i="71" s="1"/>
  <c r="CW178" i="10"/>
  <c r="G7" i="71" s="1"/>
  <c r="CX178" i="10"/>
  <c r="H7" i="71" s="1"/>
  <c r="CY178" i="10"/>
  <c r="I7" i="71" s="1"/>
  <c r="CZ178" i="10"/>
  <c r="J7" i="71" s="1"/>
  <c r="DA178" i="10"/>
  <c r="K7" i="71" s="1"/>
  <c r="DB178" i="10"/>
  <c r="L7" i="71" s="1"/>
  <c r="DC178" i="10"/>
  <c r="M7" i="71" s="1"/>
  <c r="DD178" i="10"/>
  <c r="N7" i="71" s="1"/>
  <c r="DE178" i="10"/>
  <c r="O7" i="71" s="1"/>
  <c r="DF178" i="10"/>
  <c r="P7" i="71" s="1"/>
  <c r="DG178" i="10"/>
  <c r="Q7" i="71" s="1"/>
  <c r="DH178" i="10"/>
  <c r="R7" i="71" s="1"/>
  <c r="DI178" i="10"/>
  <c r="S7" i="71" s="1"/>
  <c r="DJ178" i="10"/>
  <c r="T7" i="71" s="1"/>
  <c r="DK178" i="10"/>
  <c r="U7" i="71" s="1"/>
  <c r="DL178" i="10"/>
  <c r="V7" i="71" s="1"/>
  <c r="DM178" i="10"/>
  <c r="W7" i="71" s="1"/>
  <c r="CR178" i="10"/>
  <c r="B7" i="71" s="1"/>
  <c r="CS179" i="10"/>
  <c r="C8" i="71" s="1"/>
  <c r="CT179" i="10"/>
  <c r="D8" i="71" s="1"/>
  <c r="CU179" i="10"/>
  <c r="E8" i="71" s="1"/>
  <c r="CV179" i="10"/>
  <c r="F8" i="71" s="1"/>
  <c r="CW179" i="10"/>
  <c r="G8" i="71" s="1"/>
  <c r="CX179" i="10"/>
  <c r="H8" i="71" s="1"/>
  <c r="CY179" i="10"/>
  <c r="I8" i="71" s="1"/>
  <c r="CZ179" i="10"/>
  <c r="J8" i="71" s="1"/>
  <c r="DA179" i="10"/>
  <c r="K8" i="71" s="1"/>
  <c r="DB179" i="10"/>
  <c r="L8" i="71" s="1"/>
  <c r="DC179" i="10"/>
  <c r="M8" i="71" s="1"/>
  <c r="DD179" i="10"/>
  <c r="N8" i="71" s="1"/>
  <c r="DE179" i="10"/>
  <c r="O8" i="71" s="1"/>
  <c r="DF179" i="10"/>
  <c r="P8" i="71" s="1"/>
  <c r="DG179" i="10"/>
  <c r="Q8" i="71" s="1"/>
  <c r="DH179" i="10"/>
  <c r="R8" i="71" s="1"/>
  <c r="DI179" i="10"/>
  <c r="S8" i="71" s="1"/>
  <c r="DJ179" i="10"/>
  <c r="T8" i="71" s="1"/>
  <c r="DK179" i="10"/>
  <c r="U8" i="71" s="1"/>
  <c r="DL179" i="10"/>
  <c r="V8" i="71" s="1"/>
  <c r="DM179" i="10"/>
  <c r="W8" i="71" s="1"/>
  <c r="CR179" i="10"/>
  <c r="B8" i="71" s="1"/>
  <c r="CS180" i="10"/>
  <c r="C9" i="71" s="1"/>
  <c r="CT180" i="10"/>
  <c r="D9" i="71" s="1"/>
  <c r="CU180" i="10"/>
  <c r="E9" i="71" s="1"/>
  <c r="CV180" i="10"/>
  <c r="F9" i="71" s="1"/>
  <c r="CW180" i="10"/>
  <c r="G9" i="71" s="1"/>
  <c r="CX180" i="10"/>
  <c r="H9" i="71" s="1"/>
  <c r="CY180" i="10"/>
  <c r="I9" i="71" s="1"/>
  <c r="CZ180" i="10"/>
  <c r="J9" i="71" s="1"/>
  <c r="DA180" i="10"/>
  <c r="K9" i="71" s="1"/>
  <c r="DB180" i="10"/>
  <c r="L9" i="71" s="1"/>
  <c r="DC180" i="10"/>
  <c r="M9" i="71" s="1"/>
  <c r="DD180" i="10"/>
  <c r="N9" i="71" s="1"/>
  <c r="DE180" i="10"/>
  <c r="O9" i="71" s="1"/>
  <c r="DF180" i="10"/>
  <c r="P9" i="71" s="1"/>
  <c r="DG180" i="10"/>
  <c r="Q9" i="71" s="1"/>
  <c r="DH180" i="10"/>
  <c r="R9" i="71" s="1"/>
  <c r="DI180" i="10"/>
  <c r="S9" i="71" s="1"/>
  <c r="DJ180" i="10"/>
  <c r="T9" i="71" s="1"/>
  <c r="DK180" i="10"/>
  <c r="U9" i="71" s="1"/>
  <c r="DL180" i="10"/>
  <c r="V9" i="71" s="1"/>
  <c r="DM180" i="10"/>
  <c r="W9" i="71" s="1"/>
  <c r="CR180" i="10"/>
  <c r="B9" i="71" s="1"/>
  <c r="CS181" i="10"/>
  <c r="C10" i="71" s="1"/>
  <c r="CT181" i="10"/>
  <c r="D10" i="71" s="1"/>
  <c r="CU181" i="10"/>
  <c r="E10" i="71" s="1"/>
  <c r="CV181" i="10"/>
  <c r="F10" i="71" s="1"/>
  <c r="CW181" i="10"/>
  <c r="G10" i="71" s="1"/>
  <c r="CX181" i="10"/>
  <c r="H10" i="71" s="1"/>
  <c r="CY181" i="10"/>
  <c r="I10" i="71" s="1"/>
  <c r="CZ181" i="10"/>
  <c r="J10" i="71" s="1"/>
  <c r="DA181" i="10"/>
  <c r="K10" i="71" s="1"/>
  <c r="DB181" i="10"/>
  <c r="L10" i="71" s="1"/>
  <c r="DC181" i="10"/>
  <c r="M10" i="71" s="1"/>
  <c r="DD181" i="10"/>
  <c r="N10" i="71" s="1"/>
  <c r="DE181" i="10"/>
  <c r="O10" i="71" s="1"/>
  <c r="DF181" i="10"/>
  <c r="P10" i="71" s="1"/>
  <c r="DG181" i="10"/>
  <c r="Q10" i="71" s="1"/>
  <c r="DH181" i="10"/>
  <c r="R10" i="71" s="1"/>
  <c r="DI181" i="10"/>
  <c r="S10" i="71" s="1"/>
  <c r="DJ181" i="10"/>
  <c r="T10" i="71" s="1"/>
  <c r="DK181" i="10"/>
  <c r="U10" i="71" s="1"/>
  <c r="DL181" i="10"/>
  <c r="V10" i="71" s="1"/>
  <c r="DM181" i="10"/>
  <c r="W10" i="71" s="1"/>
  <c r="CR181" i="10"/>
  <c r="B10" i="71" s="1"/>
  <c r="CS182" i="10"/>
  <c r="C11" i="71" s="1"/>
  <c r="CT182" i="10"/>
  <c r="D11" i="71" s="1"/>
  <c r="CU182" i="10"/>
  <c r="E11" i="71" s="1"/>
  <c r="CV182" i="10"/>
  <c r="F11" i="71" s="1"/>
  <c r="CW182" i="10"/>
  <c r="G11" i="71" s="1"/>
  <c r="CX182" i="10"/>
  <c r="H11" i="71" s="1"/>
  <c r="CY182" i="10"/>
  <c r="I11" i="71" s="1"/>
  <c r="CZ182" i="10"/>
  <c r="J11" i="71" s="1"/>
  <c r="DA182" i="10"/>
  <c r="K11" i="71" s="1"/>
  <c r="DB182" i="10"/>
  <c r="L11" i="71" s="1"/>
  <c r="DC182" i="10"/>
  <c r="M11" i="71" s="1"/>
  <c r="DD182" i="10"/>
  <c r="N11" i="71" s="1"/>
  <c r="DE182" i="10"/>
  <c r="O11" i="71" s="1"/>
  <c r="DF182" i="10"/>
  <c r="P11" i="71" s="1"/>
  <c r="DG182" i="10"/>
  <c r="Q11" i="71" s="1"/>
  <c r="DH182" i="10"/>
  <c r="R11" i="71" s="1"/>
  <c r="DI182" i="10"/>
  <c r="S11" i="71" s="1"/>
  <c r="DJ182" i="10"/>
  <c r="T11" i="71" s="1"/>
  <c r="DK182" i="10"/>
  <c r="U11" i="71" s="1"/>
  <c r="DL182" i="10"/>
  <c r="V11" i="71" s="1"/>
  <c r="DM182" i="10"/>
  <c r="W11" i="71" s="1"/>
  <c r="CR182" i="10"/>
  <c r="B11" i="71" s="1"/>
  <c r="CS183" i="10"/>
  <c r="C12" i="71" s="1"/>
  <c r="CT183" i="10"/>
  <c r="D12" i="71" s="1"/>
  <c r="CU183" i="10"/>
  <c r="E12" i="71" s="1"/>
  <c r="CV183" i="10"/>
  <c r="F12" i="71" s="1"/>
  <c r="CW183" i="10"/>
  <c r="G12" i="71" s="1"/>
  <c r="CX183" i="10"/>
  <c r="H12" i="71" s="1"/>
  <c r="CY183" i="10"/>
  <c r="I12" i="71" s="1"/>
  <c r="CZ183" i="10"/>
  <c r="J12" i="71" s="1"/>
  <c r="DA183" i="10"/>
  <c r="K12" i="71" s="1"/>
  <c r="DB183" i="10"/>
  <c r="L12" i="71" s="1"/>
  <c r="DC183" i="10"/>
  <c r="M12" i="71" s="1"/>
  <c r="DD183" i="10"/>
  <c r="N12" i="71" s="1"/>
  <c r="DE183" i="10"/>
  <c r="O12" i="71" s="1"/>
  <c r="DF183" i="10"/>
  <c r="P12" i="71" s="1"/>
  <c r="DG183" i="10"/>
  <c r="Q12" i="71" s="1"/>
  <c r="DH183" i="10"/>
  <c r="R12" i="71" s="1"/>
  <c r="DI183" i="10"/>
  <c r="S12" i="71" s="1"/>
  <c r="DJ183" i="10"/>
  <c r="T12" i="71" s="1"/>
  <c r="DK183" i="10"/>
  <c r="U12" i="71" s="1"/>
  <c r="DL183" i="10"/>
  <c r="V12" i="71" s="1"/>
  <c r="DM183" i="10"/>
  <c r="W12" i="71" s="1"/>
  <c r="CR183" i="10"/>
  <c r="B12" i="71" s="1"/>
  <c r="CS184" i="10"/>
  <c r="C13" i="71" s="1"/>
  <c r="CT184" i="10"/>
  <c r="D13" i="71" s="1"/>
  <c r="CU184" i="10"/>
  <c r="E13" i="71" s="1"/>
  <c r="CV184" i="10"/>
  <c r="F13" i="71" s="1"/>
  <c r="CW184" i="10"/>
  <c r="G13" i="71" s="1"/>
  <c r="CX184" i="10"/>
  <c r="H13" i="71" s="1"/>
  <c r="CY184" i="10"/>
  <c r="I13" i="71" s="1"/>
  <c r="CZ184" i="10"/>
  <c r="J13" i="71" s="1"/>
  <c r="DA184" i="10"/>
  <c r="K13" i="71" s="1"/>
  <c r="DB184" i="10"/>
  <c r="L13" i="71" s="1"/>
  <c r="DC184" i="10"/>
  <c r="M13" i="71" s="1"/>
  <c r="DD184" i="10"/>
  <c r="N13" i="71" s="1"/>
  <c r="DE184" i="10"/>
  <c r="O13" i="71" s="1"/>
  <c r="DF184" i="10"/>
  <c r="P13" i="71" s="1"/>
  <c r="DG184" i="10"/>
  <c r="Q13" i="71" s="1"/>
  <c r="DH184" i="10"/>
  <c r="R13" i="71" s="1"/>
  <c r="DI184" i="10"/>
  <c r="S13" i="71" s="1"/>
  <c r="DJ184" i="10"/>
  <c r="T13" i="71" s="1"/>
  <c r="DK184" i="10"/>
  <c r="U13" i="71" s="1"/>
  <c r="DL184" i="10"/>
  <c r="V13" i="71" s="1"/>
  <c r="DM184" i="10"/>
  <c r="W13" i="71" s="1"/>
  <c r="CR184" i="10"/>
  <c r="B13" i="71" s="1"/>
  <c r="CS185" i="10"/>
  <c r="C14" i="71" s="1"/>
  <c r="CT185" i="10"/>
  <c r="D14" i="71" s="1"/>
  <c r="CU185" i="10"/>
  <c r="E14" i="71" s="1"/>
  <c r="CV185" i="10"/>
  <c r="F14" i="71" s="1"/>
  <c r="CW185" i="10"/>
  <c r="G14" i="71" s="1"/>
  <c r="CX185" i="10"/>
  <c r="H14" i="71" s="1"/>
  <c r="CY185" i="10"/>
  <c r="I14" i="71" s="1"/>
  <c r="CZ185" i="10"/>
  <c r="J14" i="71" s="1"/>
  <c r="DA185" i="10"/>
  <c r="K14" i="71" s="1"/>
  <c r="DB185" i="10"/>
  <c r="L14" i="71" s="1"/>
  <c r="DC185" i="10"/>
  <c r="M14" i="71" s="1"/>
  <c r="DD185" i="10"/>
  <c r="N14" i="71" s="1"/>
  <c r="DE185" i="10"/>
  <c r="O14" i="71" s="1"/>
  <c r="DF185" i="10"/>
  <c r="P14" i="71" s="1"/>
  <c r="DG185" i="10"/>
  <c r="Q14" i="71" s="1"/>
  <c r="DH185" i="10"/>
  <c r="R14" i="71" s="1"/>
  <c r="DI185" i="10"/>
  <c r="S14" i="71" s="1"/>
  <c r="DJ185" i="10"/>
  <c r="T14" i="71" s="1"/>
  <c r="DK185" i="10"/>
  <c r="U14" i="71" s="1"/>
  <c r="DL185" i="10"/>
  <c r="V14" i="71" s="1"/>
  <c r="DM185" i="10"/>
  <c r="W14" i="71" s="1"/>
  <c r="CR185" i="10"/>
  <c r="B14" i="71" s="1"/>
  <c r="CS186" i="10"/>
  <c r="C15" i="71" s="1"/>
  <c r="CT186" i="10"/>
  <c r="D15" i="71" s="1"/>
  <c r="CU186" i="10"/>
  <c r="E15" i="71" s="1"/>
  <c r="CV186" i="10"/>
  <c r="F15" i="71" s="1"/>
  <c r="CW186" i="10"/>
  <c r="G15" i="71" s="1"/>
  <c r="CX186" i="10"/>
  <c r="H15" i="71" s="1"/>
  <c r="CY186" i="10"/>
  <c r="I15" i="71" s="1"/>
  <c r="CZ186" i="10"/>
  <c r="J15" i="71" s="1"/>
  <c r="DA186" i="10"/>
  <c r="K15" i="71" s="1"/>
  <c r="DB186" i="10"/>
  <c r="L15" i="71" s="1"/>
  <c r="DC186" i="10"/>
  <c r="M15" i="71" s="1"/>
  <c r="DD186" i="10"/>
  <c r="N15" i="71" s="1"/>
  <c r="DE186" i="10"/>
  <c r="O15" i="71" s="1"/>
  <c r="DF186" i="10"/>
  <c r="P15" i="71" s="1"/>
  <c r="DG186" i="10"/>
  <c r="Q15" i="71" s="1"/>
  <c r="DH186" i="10"/>
  <c r="R15" i="71" s="1"/>
  <c r="DI186" i="10"/>
  <c r="S15" i="71" s="1"/>
  <c r="DJ186" i="10"/>
  <c r="T15" i="71" s="1"/>
  <c r="DK186" i="10"/>
  <c r="U15" i="71" s="1"/>
  <c r="DL186" i="10"/>
  <c r="V15" i="71" s="1"/>
  <c r="DM186" i="10"/>
  <c r="W15" i="71" s="1"/>
  <c r="CR186" i="10"/>
  <c r="B15" i="71" s="1"/>
  <c r="CS187" i="10"/>
  <c r="C16" i="71" s="1"/>
  <c r="CT187" i="10"/>
  <c r="D16" i="71" s="1"/>
  <c r="CU187" i="10"/>
  <c r="E16" i="71" s="1"/>
  <c r="CV187" i="10"/>
  <c r="F16" i="71" s="1"/>
  <c r="CW187" i="10"/>
  <c r="G16" i="71" s="1"/>
  <c r="CX187" i="10"/>
  <c r="H16" i="71" s="1"/>
  <c r="CY187" i="10"/>
  <c r="I16" i="71" s="1"/>
  <c r="CZ187" i="10"/>
  <c r="J16" i="71" s="1"/>
  <c r="DA187" i="10"/>
  <c r="K16" i="71" s="1"/>
  <c r="DB187" i="10"/>
  <c r="L16" i="71" s="1"/>
  <c r="DC187" i="10"/>
  <c r="M16" i="71" s="1"/>
  <c r="DD187" i="10"/>
  <c r="N16" i="71" s="1"/>
  <c r="DE187" i="10"/>
  <c r="O16" i="71" s="1"/>
  <c r="DF187" i="10"/>
  <c r="P16" i="71" s="1"/>
  <c r="DG187" i="10"/>
  <c r="Q16" i="71" s="1"/>
  <c r="DH187" i="10"/>
  <c r="R16" i="71" s="1"/>
  <c r="DI187" i="10"/>
  <c r="S16" i="71" s="1"/>
  <c r="DJ187" i="10"/>
  <c r="T16" i="71" s="1"/>
  <c r="DK187" i="10"/>
  <c r="U16" i="71" s="1"/>
  <c r="DL187" i="10"/>
  <c r="V16" i="71" s="1"/>
  <c r="DM187" i="10"/>
  <c r="W16" i="71" s="1"/>
  <c r="CR187" i="10"/>
  <c r="B16" i="71" s="1"/>
  <c r="CS188" i="10"/>
  <c r="C17" i="71" s="1"/>
  <c r="CT188" i="10"/>
  <c r="D17" i="71" s="1"/>
  <c r="CU188" i="10"/>
  <c r="E17" i="71" s="1"/>
  <c r="CV188" i="10"/>
  <c r="F17" i="71" s="1"/>
  <c r="CW188" i="10"/>
  <c r="G17" i="71" s="1"/>
  <c r="CX188" i="10"/>
  <c r="H17" i="71" s="1"/>
  <c r="CY188" i="10"/>
  <c r="I17" i="71" s="1"/>
  <c r="CZ188" i="10"/>
  <c r="J17" i="71" s="1"/>
  <c r="DA188" i="10"/>
  <c r="K17" i="71" s="1"/>
  <c r="DB188" i="10"/>
  <c r="L17" i="71" s="1"/>
  <c r="DC188" i="10"/>
  <c r="M17" i="71" s="1"/>
  <c r="DD188" i="10"/>
  <c r="N17" i="71" s="1"/>
  <c r="DE188" i="10"/>
  <c r="O17" i="71" s="1"/>
  <c r="DF188" i="10"/>
  <c r="P17" i="71" s="1"/>
  <c r="DG188" i="10"/>
  <c r="Q17" i="71" s="1"/>
  <c r="DH188" i="10"/>
  <c r="R17" i="71" s="1"/>
  <c r="DI188" i="10"/>
  <c r="S17" i="71" s="1"/>
  <c r="DJ188" i="10"/>
  <c r="T17" i="71" s="1"/>
  <c r="DK188" i="10"/>
  <c r="U17" i="71" s="1"/>
  <c r="DL188" i="10"/>
  <c r="V17" i="71" s="1"/>
  <c r="DM188" i="10"/>
  <c r="W17" i="71" s="1"/>
  <c r="CR188" i="10"/>
  <c r="B17" i="71" s="1"/>
  <c r="CS189" i="10"/>
  <c r="C18" i="71" s="1"/>
  <c r="CT189" i="10"/>
  <c r="D18" i="71" s="1"/>
  <c r="CU189" i="10"/>
  <c r="E18" i="71" s="1"/>
  <c r="CV189" i="10"/>
  <c r="F18" i="71" s="1"/>
  <c r="CW189" i="10"/>
  <c r="G18" i="71" s="1"/>
  <c r="CX189" i="10"/>
  <c r="H18" i="71" s="1"/>
  <c r="CY189" i="10"/>
  <c r="I18" i="71" s="1"/>
  <c r="CZ189" i="10"/>
  <c r="J18" i="71" s="1"/>
  <c r="DA189" i="10"/>
  <c r="K18" i="71" s="1"/>
  <c r="DB189" i="10"/>
  <c r="L18" i="71" s="1"/>
  <c r="DC189" i="10"/>
  <c r="M18" i="71" s="1"/>
  <c r="DD189" i="10"/>
  <c r="N18" i="71" s="1"/>
  <c r="DE189" i="10"/>
  <c r="O18" i="71" s="1"/>
  <c r="DF189" i="10"/>
  <c r="P18" i="71" s="1"/>
  <c r="DG189" i="10"/>
  <c r="Q18" i="71" s="1"/>
  <c r="DH189" i="10"/>
  <c r="R18" i="71" s="1"/>
  <c r="DI189" i="10"/>
  <c r="S18" i="71" s="1"/>
  <c r="DJ189" i="10"/>
  <c r="T18" i="71" s="1"/>
  <c r="DK189" i="10"/>
  <c r="U18" i="71" s="1"/>
  <c r="DL189" i="10"/>
  <c r="V18" i="71" s="1"/>
  <c r="DM189" i="10"/>
  <c r="W18" i="71" s="1"/>
  <c r="CR189" i="10"/>
  <c r="B18" i="71" s="1"/>
  <c r="CS190" i="10"/>
  <c r="C19" i="71" s="1"/>
  <c r="CT190" i="10"/>
  <c r="D19" i="71" s="1"/>
  <c r="CU190" i="10"/>
  <c r="E19" i="71" s="1"/>
  <c r="CV190" i="10"/>
  <c r="F19" i="71" s="1"/>
  <c r="CW190" i="10"/>
  <c r="G19" i="71" s="1"/>
  <c r="CX190" i="10"/>
  <c r="H19" i="71" s="1"/>
  <c r="CY190" i="10"/>
  <c r="I19" i="71" s="1"/>
  <c r="CZ190" i="10"/>
  <c r="J19" i="71" s="1"/>
  <c r="DA190" i="10"/>
  <c r="K19" i="71" s="1"/>
  <c r="DB190" i="10"/>
  <c r="L19" i="71" s="1"/>
  <c r="DC190" i="10"/>
  <c r="M19" i="71" s="1"/>
  <c r="DD190" i="10"/>
  <c r="N19" i="71" s="1"/>
  <c r="DE190" i="10"/>
  <c r="O19" i="71" s="1"/>
  <c r="DF190" i="10"/>
  <c r="P19" i="71" s="1"/>
  <c r="DG190" i="10"/>
  <c r="Q19" i="71" s="1"/>
  <c r="DH190" i="10"/>
  <c r="R19" i="71" s="1"/>
  <c r="DI190" i="10"/>
  <c r="S19" i="71" s="1"/>
  <c r="DJ190" i="10"/>
  <c r="T19" i="71" s="1"/>
  <c r="DK190" i="10"/>
  <c r="U19" i="71" s="1"/>
  <c r="DL190" i="10"/>
  <c r="V19" i="71" s="1"/>
  <c r="DM190" i="10"/>
  <c r="W19" i="71" s="1"/>
  <c r="CR190" i="10"/>
  <c r="B19" i="71" s="1"/>
  <c r="CS191" i="10"/>
  <c r="C20" i="71" s="1"/>
  <c r="CT191" i="10"/>
  <c r="D20" i="71" s="1"/>
  <c r="CU191" i="10"/>
  <c r="E20" i="71" s="1"/>
  <c r="CV191" i="10"/>
  <c r="F20" i="71" s="1"/>
  <c r="CW191" i="10"/>
  <c r="G20" i="71" s="1"/>
  <c r="CX191" i="10"/>
  <c r="H20" i="71" s="1"/>
  <c r="CY191" i="10"/>
  <c r="I20" i="71" s="1"/>
  <c r="CZ191" i="10"/>
  <c r="J20" i="71" s="1"/>
  <c r="DA191" i="10"/>
  <c r="K20" i="71" s="1"/>
  <c r="DB191" i="10"/>
  <c r="L20" i="71" s="1"/>
  <c r="DC191" i="10"/>
  <c r="M20" i="71" s="1"/>
  <c r="DD191" i="10"/>
  <c r="N20" i="71" s="1"/>
  <c r="DE191" i="10"/>
  <c r="O20" i="71" s="1"/>
  <c r="DF191" i="10"/>
  <c r="P20" i="71" s="1"/>
  <c r="DG191" i="10"/>
  <c r="Q20" i="71" s="1"/>
  <c r="DH191" i="10"/>
  <c r="R20" i="71" s="1"/>
  <c r="DI191" i="10"/>
  <c r="S20" i="71" s="1"/>
  <c r="DJ191" i="10"/>
  <c r="T20" i="71" s="1"/>
  <c r="DK191" i="10"/>
  <c r="U20" i="71" s="1"/>
  <c r="DL191" i="10"/>
  <c r="V20" i="71" s="1"/>
  <c r="DM191" i="10"/>
  <c r="W20" i="71" s="1"/>
  <c r="CR191" i="10"/>
  <c r="B20" i="71" s="1"/>
  <c r="CS192" i="10"/>
  <c r="C21" i="71" s="1"/>
  <c r="CT192" i="10"/>
  <c r="D21" i="71" s="1"/>
  <c r="CU192" i="10"/>
  <c r="E21" i="71" s="1"/>
  <c r="CV192" i="10"/>
  <c r="F21" i="71" s="1"/>
  <c r="CW192" i="10"/>
  <c r="G21" i="71" s="1"/>
  <c r="CX192" i="10"/>
  <c r="H21" i="71" s="1"/>
  <c r="CY192" i="10"/>
  <c r="I21" i="71" s="1"/>
  <c r="CZ192" i="10"/>
  <c r="J21" i="71" s="1"/>
  <c r="DA192" i="10"/>
  <c r="K21" i="71" s="1"/>
  <c r="DB192" i="10"/>
  <c r="L21" i="71" s="1"/>
  <c r="DC192" i="10"/>
  <c r="M21" i="71" s="1"/>
  <c r="DD192" i="10"/>
  <c r="N21" i="71" s="1"/>
  <c r="DE192" i="10"/>
  <c r="O21" i="71" s="1"/>
  <c r="DF192" i="10"/>
  <c r="P21" i="71" s="1"/>
  <c r="DG192" i="10"/>
  <c r="Q21" i="71" s="1"/>
  <c r="DH192" i="10"/>
  <c r="R21" i="71" s="1"/>
  <c r="DI192" i="10"/>
  <c r="S21" i="71" s="1"/>
  <c r="DJ192" i="10"/>
  <c r="T21" i="71" s="1"/>
  <c r="DK192" i="10"/>
  <c r="U21" i="71" s="1"/>
  <c r="DL192" i="10"/>
  <c r="V21" i="71" s="1"/>
  <c r="DM192" i="10"/>
  <c r="W21" i="71" s="1"/>
  <c r="CR192" i="10"/>
  <c r="B21" i="71" s="1"/>
  <c r="CS193" i="10"/>
  <c r="C22" i="71" s="1"/>
  <c r="CT193" i="10"/>
  <c r="D22" i="71" s="1"/>
  <c r="CU193" i="10"/>
  <c r="E22" i="71" s="1"/>
  <c r="CV193" i="10"/>
  <c r="F22" i="71" s="1"/>
  <c r="CW193" i="10"/>
  <c r="G22" i="71" s="1"/>
  <c r="CX193" i="10"/>
  <c r="H22" i="71" s="1"/>
  <c r="CY193" i="10"/>
  <c r="I22" i="71" s="1"/>
  <c r="CZ193" i="10"/>
  <c r="J22" i="71" s="1"/>
  <c r="DA193" i="10"/>
  <c r="K22" i="71" s="1"/>
  <c r="DB193" i="10"/>
  <c r="L22" i="71" s="1"/>
  <c r="DC193" i="10"/>
  <c r="M22" i="71" s="1"/>
  <c r="DD193" i="10"/>
  <c r="N22" i="71" s="1"/>
  <c r="DE193" i="10"/>
  <c r="O22" i="71" s="1"/>
  <c r="DF193" i="10"/>
  <c r="P22" i="71" s="1"/>
  <c r="DG193" i="10"/>
  <c r="Q22" i="71" s="1"/>
  <c r="DH193" i="10"/>
  <c r="R22" i="71" s="1"/>
  <c r="DI193" i="10"/>
  <c r="S22" i="71" s="1"/>
  <c r="DJ193" i="10"/>
  <c r="T22" i="71" s="1"/>
  <c r="DK193" i="10"/>
  <c r="U22" i="71" s="1"/>
  <c r="DL193" i="10"/>
  <c r="V22" i="71" s="1"/>
  <c r="DM193" i="10"/>
  <c r="W22" i="71" s="1"/>
  <c r="CR193" i="10"/>
  <c r="B22" i="71" s="1"/>
  <c r="CS194" i="10"/>
  <c r="C23" i="71" s="1"/>
  <c r="CT194" i="10"/>
  <c r="D23" i="71" s="1"/>
  <c r="CU194" i="10"/>
  <c r="E23" i="71" s="1"/>
  <c r="CV194" i="10"/>
  <c r="F23" i="71" s="1"/>
  <c r="CW194" i="10"/>
  <c r="G23" i="71" s="1"/>
  <c r="CX194" i="10"/>
  <c r="H23" i="71" s="1"/>
  <c r="CY194" i="10"/>
  <c r="I23" i="71" s="1"/>
  <c r="CZ194" i="10"/>
  <c r="J23" i="71" s="1"/>
  <c r="DA194" i="10"/>
  <c r="K23" i="71" s="1"/>
  <c r="DB194" i="10"/>
  <c r="L23" i="71" s="1"/>
  <c r="DC194" i="10"/>
  <c r="M23" i="71" s="1"/>
  <c r="DD194" i="10"/>
  <c r="N23" i="71" s="1"/>
  <c r="DE194" i="10"/>
  <c r="O23" i="71" s="1"/>
  <c r="DF194" i="10"/>
  <c r="P23" i="71" s="1"/>
  <c r="DG194" i="10"/>
  <c r="Q23" i="71" s="1"/>
  <c r="DH194" i="10"/>
  <c r="R23" i="71" s="1"/>
  <c r="DI194" i="10"/>
  <c r="S23" i="71" s="1"/>
  <c r="DJ194" i="10"/>
  <c r="T23" i="71" s="1"/>
  <c r="DK194" i="10"/>
  <c r="U23" i="71" s="1"/>
  <c r="DL194" i="10"/>
  <c r="V23" i="71" s="1"/>
  <c r="DM194" i="10"/>
  <c r="W23" i="71" s="1"/>
  <c r="CR194" i="10"/>
  <c r="B23" i="71" s="1"/>
  <c r="CS195" i="10"/>
  <c r="C24" i="71" s="1"/>
  <c r="CT195" i="10"/>
  <c r="D24" i="71" s="1"/>
  <c r="CU195" i="10"/>
  <c r="E24" i="71" s="1"/>
  <c r="CV195" i="10"/>
  <c r="F24" i="71" s="1"/>
  <c r="CW195" i="10"/>
  <c r="G24" i="71" s="1"/>
  <c r="CX195" i="10"/>
  <c r="H24" i="71" s="1"/>
  <c r="CY195" i="10"/>
  <c r="I24" i="71" s="1"/>
  <c r="CZ195" i="10"/>
  <c r="J24" i="71" s="1"/>
  <c r="DA195" i="10"/>
  <c r="K24" i="71" s="1"/>
  <c r="DB195" i="10"/>
  <c r="L24" i="71" s="1"/>
  <c r="DC195" i="10"/>
  <c r="M24" i="71" s="1"/>
  <c r="DD195" i="10"/>
  <c r="N24" i="71" s="1"/>
  <c r="DE195" i="10"/>
  <c r="O24" i="71" s="1"/>
  <c r="DF195" i="10"/>
  <c r="P24" i="71" s="1"/>
  <c r="DG195" i="10"/>
  <c r="Q24" i="71" s="1"/>
  <c r="DH195" i="10"/>
  <c r="R24" i="71" s="1"/>
  <c r="DI195" i="10"/>
  <c r="S24" i="71" s="1"/>
  <c r="DJ195" i="10"/>
  <c r="T24" i="71" s="1"/>
  <c r="DK195" i="10"/>
  <c r="U24" i="71" s="1"/>
  <c r="DL195" i="10"/>
  <c r="V24" i="71" s="1"/>
  <c r="DM195" i="10"/>
  <c r="W24" i="71" s="1"/>
  <c r="CR195" i="10"/>
  <c r="B24" i="71" s="1"/>
  <c r="CS196" i="10"/>
  <c r="C25" i="71" s="1"/>
  <c r="CT196" i="10"/>
  <c r="D25" i="71" s="1"/>
  <c r="CU196" i="10"/>
  <c r="E25" i="71" s="1"/>
  <c r="CV196" i="10"/>
  <c r="F25" i="71" s="1"/>
  <c r="CW196" i="10"/>
  <c r="G25" i="71" s="1"/>
  <c r="CX196" i="10"/>
  <c r="H25" i="71" s="1"/>
  <c r="CY196" i="10"/>
  <c r="I25" i="71" s="1"/>
  <c r="CZ196" i="10"/>
  <c r="J25" i="71" s="1"/>
  <c r="DA196" i="10"/>
  <c r="K25" i="71" s="1"/>
  <c r="DB196" i="10"/>
  <c r="L25" i="71" s="1"/>
  <c r="DC196" i="10"/>
  <c r="M25" i="71" s="1"/>
  <c r="DD196" i="10"/>
  <c r="N25" i="71" s="1"/>
  <c r="DE196" i="10"/>
  <c r="O25" i="71" s="1"/>
  <c r="DF196" i="10"/>
  <c r="P25" i="71" s="1"/>
  <c r="DG196" i="10"/>
  <c r="Q25" i="71" s="1"/>
  <c r="DH196" i="10"/>
  <c r="R25" i="71" s="1"/>
  <c r="DI196" i="10"/>
  <c r="S25" i="71" s="1"/>
  <c r="DJ196" i="10"/>
  <c r="T25" i="71" s="1"/>
  <c r="DK196" i="10"/>
  <c r="U25" i="71" s="1"/>
  <c r="DL196" i="10"/>
  <c r="V25" i="71" s="1"/>
  <c r="DM196" i="10"/>
  <c r="W25" i="71" s="1"/>
  <c r="CR196" i="10"/>
  <c r="B25" i="71" s="1"/>
  <c r="CS197" i="10"/>
  <c r="C26" i="71" s="1"/>
  <c r="CT197" i="10"/>
  <c r="D26" i="71" s="1"/>
  <c r="CU197" i="10"/>
  <c r="E26" i="71" s="1"/>
  <c r="CV197" i="10"/>
  <c r="F26" i="71" s="1"/>
  <c r="CW197" i="10"/>
  <c r="G26" i="71" s="1"/>
  <c r="CX197" i="10"/>
  <c r="H26" i="71" s="1"/>
  <c r="CY197" i="10"/>
  <c r="I26" i="71" s="1"/>
  <c r="CZ197" i="10"/>
  <c r="J26" i="71" s="1"/>
  <c r="DA197" i="10"/>
  <c r="K26" i="71" s="1"/>
  <c r="DB197" i="10"/>
  <c r="L26" i="71" s="1"/>
  <c r="DC197" i="10"/>
  <c r="M26" i="71" s="1"/>
  <c r="DD197" i="10"/>
  <c r="N26" i="71" s="1"/>
  <c r="DE197" i="10"/>
  <c r="O26" i="71" s="1"/>
  <c r="DF197" i="10"/>
  <c r="P26" i="71" s="1"/>
  <c r="DG197" i="10"/>
  <c r="Q26" i="71" s="1"/>
  <c r="DH197" i="10"/>
  <c r="R26" i="71" s="1"/>
  <c r="DI197" i="10"/>
  <c r="S26" i="71" s="1"/>
  <c r="DJ197" i="10"/>
  <c r="T26" i="71" s="1"/>
  <c r="DK197" i="10"/>
  <c r="U26" i="71" s="1"/>
  <c r="DL197" i="10"/>
  <c r="V26" i="71" s="1"/>
  <c r="DM197" i="10"/>
  <c r="W26" i="71" s="1"/>
  <c r="CR197" i="10"/>
  <c r="B26" i="71" s="1"/>
  <c r="CS198" i="10"/>
  <c r="C27" i="71" s="1"/>
  <c r="CT198" i="10"/>
  <c r="D27" i="71" s="1"/>
  <c r="CU198" i="10"/>
  <c r="E27" i="71" s="1"/>
  <c r="CV198" i="10"/>
  <c r="F27" i="71" s="1"/>
  <c r="CW198" i="10"/>
  <c r="G27" i="71" s="1"/>
  <c r="CX198" i="10"/>
  <c r="H27" i="71" s="1"/>
  <c r="CY198" i="10"/>
  <c r="I27" i="71" s="1"/>
  <c r="CZ198" i="10"/>
  <c r="J27" i="71" s="1"/>
  <c r="DA198" i="10"/>
  <c r="K27" i="71" s="1"/>
  <c r="DB198" i="10"/>
  <c r="L27" i="71" s="1"/>
  <c r="DC198" i="10"/>
  <c r="M27" i="71" s="1"/>
  <c r="DD198" i="10"/>
  <c r="N27" i="71" s="1"/>
  <c r="DE198" i="10"/>
  <c r="O27" i="71" s="1"/>
  <c r="DF198" i="10"/>
  <c r="P27" i="71" s="1"/>
  <c r="DG198" i="10"/>
  <c r="Q27" i="71" s="1"/>
  <c r="DH198" i="10"/>
  <c r="R27" i="71" s="1"/>
  <c r="DI198" i="10"/>
  <c r="S27" i="71" s="1"/>
  <c r="DJ198" i="10"/>
  <c r="T27" i="71" s="1"/>
  <c r="DK198" i="10"/>
  <c r="U27" i="71" s="1"/>
  <c r="DL198" i="10"/>
  <c r="V27" i="71" s="1"/>
  <c r="DM198" i="10"/>
  <c r="W27" i="71" s="1"/>
  <c r="CR198" i="10"/>
  <c r="B27" i="71" s="1"/>
  <c r="CS199" i="10"/>
  <c r="C28" i="71" s="1"/>
  <c r="CT199" i="10"/>
  <c r="D28" i="71" s="1"/>
  <c r="CU199" i="10"/>
  <c r="E28" i="71" s="1"/>
  <c r="CV199" i="10"/>
  <c r="F28" i="71" s="1"/>
  <c r="CW199" i="10"/>
  <c r="G28" i="71" s="1"/>
  <c r="CX199" i="10"/>
  <c r="H28" i="71" s="1"/>
  <c r="CY199" i="10"/>
  <c r="I28" i="71" s="1"/>
  <c r="CZ199" i="10"/>
  <c r="J28" i="71" s="1"/>
  <c r="DA199" i="10"/>
  <c r="K28" i="71" s="1"/>
  <c r="DB199" i="10"/>
  <c r="L28" i="71" s="1"/>
  <c r="DC199" i="10"/>
  <c r="M28" i="71" s="1"/>
  <c r="DD199" i="10"/>
  <c r="N28" i="71" s="1"/>
  <c r="DE199" i="10"/>
  <c r="O28" i="71" s="1"/>
  <c r="DF199" i="10"/>
  <c r="P28" i="71" s="1"/>
  <c r="DG199" i="10"/>
  <c r="Q28" i="71" s="1"/>
  <c r="DH199" i="10"/>
  <c r="R28" i="71" s="1"/>
  <c r="DI199" i="10"/>
  <c r="S28" i="71" s="1"/>
  <c r="DJ199" i="10"/>
  <c r="T28" i="71" s="1"/>
  <c r="DK199" i="10"/>
  <c r="U28" i="71" s="1"/>
  <c r="DL199" i="10"/>
  <c r="V28" i="71" s="1"/>
  <c r="DM199" i="10"/>
  <c r="W28" i="71" s="1"/>
  <c r="CR199" i="10"/>
  <c r="B28" i="71" s="1"/>
  <c r="CS200" i="10"/>
  <c r="C29" i="71" s="1"/>
  <c r="CT200" i="10"/>
  <c r="D29" i="71" s="1"/>
  <c r="CU200" i="10"/>
  <c r="E29" i="71" s="1"/>
  <c r="CV200" i="10"/>
  <c r="F29" i="71" s="1"/>
  <c r="CW200" i="10"/>
  <c r="G29" i="71" s="1"/>
  <c r="CX200" i="10"/>
  <c r="H29" i="71" s="1"/>
  <c r="CY200" i="10"/>
  <c r="I29" i="71" s="1"/>
  <c r="CZ200" i="10"/>
  <c r="J29" i="71" s="1"/>
  <c r="DA200" i="10"/>
  <c r="K29" i="71" s="1"/>
  <c r="DB200" i="10"/>
  <c r="L29" i="71" s="1"/>
  <c r="DC200" i="10"/>
  <c r="M29" i="71" s="1"/>
  <c r="DD200" i="10"/>
  <c r="N29" i="71" s="1"/>
  <c r="DE200" i="10"/>
  <c r="O29" i="71" s="1"/>
  <c r="DF200" i="10"/>
  <c r="P29" i="71" s="1"/>
  <c r="DG200" i="10"/>
  <c r="Q29" i="71" s="1"/>
  <c r="DH200" i="10"/>
  <c r="R29" i="71" s="1"/>
  <c r="DI200" i="10"/>
  <c r="S29" i="71" s="1"/>
  <c r="DJ200" i="10"/>
  <c r="T29" i="71" s="1"/>
  <c r="DK200" i="10"/>
  <c r="U29" i="71" s="1"/>
  <c r="DL200" i="10"/>
  <c r="V29" i="71" s="1"/>
  <c r="DM200" i="10"/>
  <c r="W29" i="71" s="1"/>
  <c r="CR200" i="10"/>
  <c r="B29" i="71" s="1"/>
  <c r="CS173" i="10"/>
  <c r="C2" i="71" s="1"/>
  <c r="CT173" i="10"/>
  <c r="D2" i="71" s="1"/>
  <c r="CU173" i="10"/>
  <c r="E2" i="71" s="1"/>
  <c r="CV173" i="10"/>
  <c r="F2" i="71" s="1"/>
  <c r="CW173" i="10"/>
  <c r="G2" i="71" s="1"/>
  <c r="CX173" i="10"/>
  <c r="H2" i="71" s="1"/>
  <c r="CY173" i="10"/>
  <c r="I2" i="71" s="1"/>
  <c r="CZ173" i="10"/>
  <c r="J2" i="71" s="1"/>
  <c r="DA173" i="10"/>
  <c r="K2" i="71" s="1"/>
  <c r="DB173" i="10"/>
  <c r="L2" i="71" s="1"/>
  <c r="DC173" i="10"/>
  <c r="M2" i="71" s="1"/>
  <c r="DD173" i="10"/>
  <c r="N2" i="71" s="1"/>
  <c r="DE173" i="10"/>
  <c r="O2" i="71" s="1"/>
  <c r="DF173" i="10"/>
  <c r="P2" i="71" s="1"/>
  <c r="DG173" i="10"/>
  <c r="Q2" i="71" s="1"/>
  <c r="DH173" i="10"/>
  <c r="R2" i="71" s="1"/>
  <c r="DI173" i="10"/>
  <c r="S2" i="71" s="1"/>
  <c r="DJ173" i="10"/>
  <c r="T2" i="71" s="1"/>
  <c r="DK173" i="10"/>
  <c r="U2" i="71" s="1"/>
  <c r="DL173" i="10"/>
  <c r="V2" i="71" s="1"/>
  <c r="DM173" i="10"/>
  <c r="W2" i="71" s="1"/>
  <c r="CR173" i="10"/>
  <c r="B2" i="71" s="1"/>
  <c r="B173" i="10"/>
  <c r="CS146" i="10"/>
  <c r="C143" i="70" s="1"/>
  <c r="CT146" i="10"/>
  <c r="D143" i="70" s="1"/>
  <c r="CU146" i="10"/>
  <c r="E143" i="70" s="1"/>
  <c r="CV146" i="10"/>
  <c r="F143" i="70" s="1"/>
  <c r="CW146" i="10"/>
  <c r="G143" i="70" s="1"/>
  <c r="CX146" i="10"/>
  <c r="H143" i="70" s="1"/>
  <c r="CY146" i="10"/>
  <c r="I143" i="70" s="1"/>
  <c r="CZ146" i="10"/>
  <c r="J143" i="70" s="1"/>
  <c r="DA146" i="10"/>
  <c r="K143" i="70" s="1"/>
  <c r="DB146" i="10"/>
  <c r="L143" i="70" s="1"/>
  <c r="DC146" i="10"/>
  <c r="M143" i="70" s="1"/>
  <c r="DD146" i="10"/>
  <c r="N143" i="70" s="1"/>
  <c r="DE146" i="10"/>
  <c r="O143" i="70" s="1"/>
  <c r="DF146" i="10"/>
  <c r="P143" i="70" s="1"/>
  <c r="DG146" i="10"/>
  <c r="Q143" i="70" s="1"/>
  <c r="DH146" i="10"/>
  <c r="R143" i="70" s="1"/>
  <c r="DI146" i="10"/>
  <c r="S143" i="70" s="1"/>
  <c r="DJ146" i="10"/>
  <c r="T143" i="70" s="1"/>
  <c r="DK146" i="10"/>
  <c r="U143" i="70" s="1"/>
  <c r="DL146" i="10"/>
  <c r="V143" i="70" s="1"/>
  <c r="DM146" i="10"/>
  <c r="W143" i="70" s="1"/>
  <c r="CR146" i="10"/>
  <c r="B143" i="70" s="1"/>
  <c r="CS147" i="10"/>
  <c r="C144" i="70" s="1"/>
  <c r="CT147" i="10"/>
  <c r="D144" i="70" s="1"/>
  <c r="CU147" i="10"/>
  <c r="E144" i="70" s="1"/>
  <c r="CV147" i="10"/>
  <c r="F144" i="70" s="1"/>
  <c r="CW147" i="10"/>
  <c r="G144" i="70" s="1"/>
  <c r="CX147" i="10"/>
  <c r="H144" i="70" s="1"/>
  <c r="CY147" i="10"/>
  <c r="I144" i="70" s="1"/>
  <c r="CZ147" i="10"/>
  <c r="J144" i="70" s="1"/>
  <c r="DA147" i="10"/>
  <c r="K144" i="70" s="1"/>
  <c r="DB147" i="10"/>
  <c r="L144" i="70" s="1"/>
  <c r="DC147" i="10"/>
  <c r="M144" i="70" s="1"/>
  <c r="DD147" i="10"/>
  <c r="N144" i="70" s="1"/>
  <c r="DE147" i="10"/>
  <c r="O144" i="70" s="1"/>
  <c r="DF147" i="10"/>
  <c r="P144" i="70" s="1"/>
  <c r="DG147" i="10"/>
  <c r="Q144" i="70" s="1"/>
  <c r="DH147" i="10"/>
  <c r="R144" i="70" s="1"/>
  <c r="DI147" i="10"/>
  <c r="S144" i="70" s="1"/>
  <c r="DJ147" i="10"/>
  <c r="T144" i="70" s="1"/>
  <c r="DK147" i="10"/>
  <c r="U144" i="70" s="1"/>
  <c r="DL147" i="10"/>
  <c r="V144" i="70" s="1"/>
  <c r="DM147" i="10"/>
  <c r="W144" i="70" s="1"/>
  <c r="CR147" i="10"/>
  <c r="B144" i="70" s="1"/>
  <c r="CS148" i="10"/>
  <c r="C145" i="70" s="1"/>
  <c r="CT148" i="10"/>
  <c r="D145" i="70" s="1"/>
  <c r="CU148" i="10"/>
  <c r="E145" i="70" s="1"/>
  <c r="CV148" i="10"/>
  <c r="F145" i="70" s="1"/>
  <c r="CW148" i="10"/>
  <c r="G145" i="70" s="1"/>
  <c r="CX148" i="10"/>
  <c r="H145" i="70" s="1"/>
  <c r="CY148" i="10"/>
  <c r="I145" i="70" s="1"/>
  <c r="CZ148" i="10"/>
  <c r="J145" i="70" s="1"/>
  <c r="DA148" i="10"/>
  <c r="K145" i="70" s="1"/>
  <c r="DB148" i="10"/>
  <c r="L145" i="70" s="1"/>
  <c r="DC148" i="10"/>
  <c r="M145" i="70" s="1"/>
  <c r="DD148" i="10"/>
  <c r="N145" i="70" s="1"/>
  <c r="DE148" i="10"/>
  <c r="O145" i="70" s="1"/>
  <c r="DF148" i="10"/>
  <c r="P145" i="70" s="1"/>
  <c r="DG148" i="10"/>
  <c r="Q145" i="70" s="1"/>
  <c r="DH148" i="10"/>
  <c r="R145" i="70" s="1"/>
  <c r="DI148" i="10"/>
  <c r="S145" i="70" s="1"/>
  <c r="DJ148" i="10"/>
  <c r="T145" i="70" s="1"/>
  <c r="DK148" i="10"/>
  <c r="U145" i="70" s="1"/>
  <c r="DL148" i="10"/>
  <c r="V145" i="70" s="1"/>
  <c r="DM148" i="10"/>
  <c r="W145" i="70" s="1"/>
  <c r="CR148" i="10"/>
  <c r="B145" i="70" s="1"/>
  <c r="CS149" i="10"/>
  <c r="C146" i="70" s="1"/>
  <c r="CT149" i="10"/>
  <c r="D146" i="70" s="1"/>
  <c r="CU149" i="10"/>
  <c r="E146" i="70" s="1"/>
  <c r="CV149" i="10"/>
  <c r="F146" i="70" s="1"/>
  <c r="CW149" i="10"/>
  <c r="G146" i="70" s="1"/>
  <c r="CX149" i="10"/>
  <c r="H146" i="70" s="1"/>
  <c r="CY149" i="10"/>
  <c r="I146" i="70" s="1"/>
  <c r="CZ149" i="10"/>
  <c r="J146" i="70" s="1"/>
  <c r="DA149" i="10"/>
  <c r="K146" i="70" s="1"/>
  <c r="DB149" i="10"/>
  <c r="L146" i="70" s="1"/>
  <c r="DC149" i="10"/>
  <c r="M146" i="70" s="1"/>
  <c r="DD149" i="10"/>
  <c r="N146" i="70" s="1"/>
  <c r="DE149" i="10"/>
  <c r="O146" i="70" s="1"/>
  <c r="DF149" i="10"/>
  <c r="P146" i="70" s="1"/>
  <c r="DG149" i="10"/>
  <c r="Q146" i="70" s="1"/>
  <c r="DH149" i="10"/>
  <c r="R146" i="70" s="1"/>
  <c r="DI149" i="10"/>
  <c r="S146" i="70" s="1"/>
  <c r="DJ149" i="10"/>
  <c r="T146" i="70" s="1"/>
  <c r="DK149" i="10"/>
  <c r="U146" i="70" s="1"/>
  <c r="DL149" i="10"/>
  <c r="V146" i="70" s="1"/>
  <c r="DM149" i="10"/>
  <c r="W146" i="70" s="1"/>
  <c r="CR149" i="10"/>
  <c r="B146" i="70" s="1"/>
  <c r="CS150" i="10"/>
  <c r="C147" i="70" s="1"/>
  <c r="CT150" i="10"/>
  <c r="D147" i="70" s="1"/>
  <c r="CU150" i="10"/>
  <c r="E147" i="70" s="1"/>
  <c r="CV150" i="10"/>
  <c r="F147" i="70" s="1"/>
  <c r="CW150" i="10"/>
  <c r="G147" i="70" s="1"/>
  <c r="CX150" i="10"/>
  <c r="H147" i="70" s="1"/>
  <c r="CY150" i="10"/>
  <c r="I147" i="70" s="1"/>
  <c r="CZ150" i="10"/>
  <c r="J147" i="70" s="1"/>
  <c r="DA150" i="10"/>
  <c r="K147" i="70" s="1"/>
  <c r="DB150" i="10"/>
  <c r="L147" i="70" s="1"/>
  <c r="DC150" i="10"/>
  <c r="M147" i="70" s="1"/>
  <c r="DD150" i="10"/>
  <c r="N147" i="70" s="1"/>
  <c r="DE150" i="10"/>
  <c r="O147" i="70" s="1"/>
  <c r="DF150" i="10"/>
  <c r="P147" i="70" s="1"/>
  <c r="DG150" i="10"/>
  <c r="Q147" i="70" s="1"/>
  <c r="DH150" i="10"/>
  <c r="R147" i="70" s="1"/>
  <c r="DI150" i="10"/>
  <c r="S147" i="70" s="1"/>
  <c r="DJ150" i="10"/>
  <c r="T147" i="70" s="1"/>
  <c r="DK150" i="10"/>
  <c r="U147" i="70" s="1"/>
  <c r="DL150" i="10"/>
  <c r="V147" i="70" s="1"/>
  <c r="DM150" i="10"/>
  <c r="W147" i="70" s="1"/>
  <c r="CR150" i="10"/>
  <c r="B147" i="70" s="1"/>
  <c r="CS151" i="10"/>
  <c r="C148" i="70" s="1"/>
  <c r="CT151" i="10"/>
  <c r="D148" i="70" s="1"/>
  <c r="CU151" i="10"/>
  <c r="E148" i="70" s="1"/>
  <c r="CV151" i="10"/>
  <c r="F148" i="70" s="1"/>
  <c r="CW151" i="10"/>
  <c r="G148" i="70" s="1"/>
  <c r="CX151" i="10"/>
  <c r="H148" i="70" s="1"/>
  <c r="CY151" i="10"/>
  <c r="I148" i="70" s="1"/>
  <c r="CZ151" i="10"/>
  <c r="J148" i="70" s="1"/>
  <c r="DA151" i="10"/>
  <c r="K148" i="70" s="1"/>
  <c r="DB151" i="10"/>
  <c r="L148" i="70" s="1"/>
  <c r="DC151" i="10"/>
  <c r="M148" i="70" s="1"/>
  <c r="DD151" i="10"/>
  <c r="N148" i="70" s="1"/>
  <c r="DE151" i="10"/>
  <c r="O148" i="70" s="1"/>
  <c r="DF151" i="10"/>
  <c r="P148" i="70" s="1"/>
  <c r="DG151" i="10"/>
  <c r="Q148" i="70" s="1"/>
  <c r="DH151" i="10"/>
  <c r="R148" i="70" s="1"/>
  <c r="DI151" i="10"/>
  <c r="S148" i="70" s="1"/>
  <c r="DJ151" i="10"/>
  <c r="T148" i="70" s="1"/>
  <c r="DK151" i="10"/>
  <c r="U148" i="70" s="1"/>
  <c r="DL151" i="10"/>
  <c r="V148" i="70" s="1"/>
  <c r="DM151" i="10"/>
  <c r="W148" i="70" s="1"/>
  <c r="CR151" i="10"/>
  <c r="B148" i="70" s="1"/>
  <c r="CS152" i="10"/>
  <c r="C149" i="70" s="1"/>
  <c r="CT152" i="10"/>
  <c r="D149" i="70" s="1"/>
  <c r="CU152" i="10"/>
  <c r="E149" i="70" s="1"/>
  <c r="CV152" i="10"/>
  <c r="F149" i="70" s="1"/>
  <c r="CW152" i="10"/>
  <c r="G149" i="70" s="1"/>
  <c r="CX152" i="10"/>
  <c r="H149" i="70" s="1"/>
  <c r="CY152" i="10"/>
  <c r="I149" i="70" s="1"/>
  <c r="CZ152" i="10"/>
  <c r="J149" i="70" s="1"/>
  <c r="DA152" i="10"/>
  <c r="K149" i="70" s="1"/>
  <c r="DB152" i="10"/>
  <c r="L149" i="70" s="1"/>
  <c r="DC152" i="10"/>
  <c r="M149" i="70" s="1"/>
  <c r="DD152" i="10"/>
  <c r="N149" i="70" s="1"/>
  <c r="DE152" i="10"/>
  <c r="O149" i="70" s="1"/>
  <c r="DF152" i="10"/>
  <c r="P149" i="70" s="1"/>
  <c r="DG152" i="10"/>
  <c r="Q149" i="70" s="1"/>
  <c r="DH152" i="10"/>
  <c r="R149" i="70" s="1"/>
  <c r="DI152" i="10"/>
  <c r="S149" i="70" s="1"/>
  <c r="DJ152" i="10"/>
  <c r="T149" i="70" s="1"/>
  <c r="DK152" i="10"/>
  <c r="U149" i="70" s="1"/>
  <c r="DL152" i="10"/>
  <c r="V149" i="70" s="1"/>
  <c r="DM152" i="10"/>
  <c r="W149" i="70" s="1"/>
  <c r="CR152" i="10"/>
  <c r="B149" i="70" s="1"/>
  <c r="CS153" i="10"/>
  <c r="C150" i="70" s="1"/>
  <c r="CT153" i="10"/>
  <c r="D150" i="70" s="1"/>
  <c r="CU153" i="10"/>
  <c r="E150" i="70" s="1"/>
  <c r="CV153" i="10"/>
  <c r="F150" i="70" s="1"/>
  <c r="CW153" i="10"/>
  <c r="G150" i="70" s="1"/>
  <c r="CX153" i="10"/>
  <c r="H150" i="70" s="1"/>
  <c r="CY153" i="10"/>
  <c r="I150" i="70" s="1"/>
  <c r="CZ153" i="10"/>
  <c r="J150" i="70" s="1"/>
  <c r="DA153" i="10"/>
  <c r="K150" i="70" s="1"/>
  <c r="DB153" i="10"/>
  <c r="L150" i="70" s="1"/>
  <c r="DC153" i="10"/>
  <c r="M150" i="70" s="1"/>
  <c r="DD153" i="10"/>
  <c r="N150" i="70" s="1"/>
  <c r="DE153" i="10"/>
  <c r="O150" i="70" s="1"/>
  <c r="DF153" i="10"/>
  <c r="P150" i="70" s="1"/>
  <c r="DG153" i="10"/>
  <c r="Q150" i="70" s="1"/>
  <c r="DH153" i="10"/>
  <c r="R150" i="70" s="1"/>
  <c r="DI153" i="10"/>
  <c r="S150" i="70" s="1"/>
  <c r="DJ153" i="10"/>
  <c r="T150" i="70" s="1"/>
  <c r="DK153" i="10"/>
  <c r="U150" i="70" s="1"/>
  <c r="DL153" i="10"/>
  <c r="V150" i="70" s="1"/>
  <c r="DM153" i="10"/>
  <c r="W150" i="70" s="1"/>
  <c r="CR153" i="10"/>
  <c r="B150" i="70" s="1"/>
  <c r="CS154" i="10"/>
  <c r="C151" i="70" s="1"/>
  <c r="CT154" i="10"/>
  <c r="D151" i="70" s="1"/>
  <c r="CU154" i="10"/>
  <c r="E151" i="70" s="1"/>
  <c r="CV154" i="10"/>
  <c r="F151" i="70" s="1"/>
  <c r="CW154" i="10"/>
  <c r="G151" i="70" s="1"/>
  <c r="CX154" i="10"/>
  <c r="H151" i="70" s="1"/>
  <c r="CY154" i="10"/>
  <c r="I151" i="70" s="1"/>
  <c r="CZ154" i="10"/>
  <c r="J151" i="70" s="1"/>
  <c r="DA154" i="10"/>
  <c r="K151" i="70" s="1"/>
  <c r="DB154" i="10"/>
  <c r="L151" i="70" s="1"/>
  <c r="DC154" i="10"/>
  <c r="M151" i="70" s="1"/>
  <c r="DD154" i="10"/>
  <c r="N151" i="70" s="1"/>
  <c r="DE154" i="10"/>
  <c r="O151" i="70" s="1"/>
  <c r="DF154" i="10"/>
  <c r="P151" i="70" s="1"/>
  <c r="DG154" i="10"/>
  <c r="Q151" i="70" s="1"/>
  <c r="DH154" i="10"/>
  <c r="R151" i="70" s="1"/>
  <c r="DI154" i="10"/>
  <c r="S151" i="70" s="1"/>
  <c r="DJ154" i="10"/>
  <c r="T151" i="70" s="1"/>
  <c r="DK154" i="10"/>
  <c r="U151" i="70" s="1"/>
  <c r="DL154" i="10"/>
  <c r="V151" i="70" s="1"/>
  <c r="DM154" i="10"/>
  <c r="W151" i="70" s="1"/>
  <c r="CR154" i="10"/>
  <c r="B151" i="70" s="1"/>
  <c r="CS155" i="10"/>
  <c r="C152" i="70" s="1"/>
  <c r="CT155" i="10"/>
  <c r="D152" i="70" s="1"/>
  <c r="CU155" i="10"/>
  <c r="E152" i="70" s="1"/>
  <c r="CV155" i="10"/>
  <c r="F152" i="70" s="1"/>
  <c r="CW155" i="10"/>
  <c r="G152" i="70" s="1"/>
  <c r="CX155" i="10"/>
  <c r="H152" i="70" s="1"/>
  <c r="CY155" i="10"/>
  <c r="I152" i="70" s="1"/>
  <c r="CZ155" i="10"/>
  <c r="J152" i="70" s="1"/>
  <c r="DA155" i="10"/>
  <c r="K152" i="70" s="1"/>
  <c r="DB155" i="10"/>
  <c r="L152" i="70" s="1"/>
  <c r="DC155" i="10"/>
  <c r="M152" i="70" s="1"/>
  <c r="DD155" i="10"/>
  <c r="N152" i="70" s="1"/>
  <c r="DE155" i="10"/>
  <c r="O152" i="70" s="1"/>
  <c r="DF155" i="10"/>
  <c r="P152" i="70" s="1"/>
  <c r="DG155" i="10"/>
  <c r="Q152" i="70" s="1"/>
  <c r="DH155" i="10"/>
  <c r="R152" i="70" s="1"/>
  <c r="DI155" i="10"/>
  <c r="S152" i="70" s="1"/>
  <c r="DJ155" i="10"/>
  <c r="T152" i="70" s="1"/>
  <c r="DK155" i="10"/>
  <c r="U152" i="70" s="1"/>
  <c r="DL155" i="10"/>
  <c r="V152" i="70" s="1"/>
  <c r="DM155" i="10"/>
  <c r="W152" i="70" s="1"/>
  <c r="CR155" i="10"/>
  <c r="B152" i="70" s="1"/>
  <c r="CS156" i="10"/>
  <c r="C153" i="70" s="1"/>
  <c r="CT156" i="10"/>
  <c r="D153" i="70" s="1"/>
  <c r="CU156" i="10"/>
  <c r="E153" i="70" s="1"/>
  <c r="CV156" i="10"/>
  <c r="F153" i="70" s="1"/>
  <c r="CW156" i="10"/>
  <c r="G153" i="70" s="1"/>
  <c r="CX156" i="10"/>
  <c r="H153" i="70" s="1"/>
  <c r="CY156" i="10"/>
  <c r="I153" i="70" s="1"/>
  <c r="CZ156" i="10"/>
  <c r="J153" i="70" s="1"/>
  <c r="DA156" i="10"/>
  <c r="K153" i="70" s="1"/>
  <c r="DB156" i="10"/>
  <c r="L153" i="70" s="1"/>
  <c r="DC156" i="10"/>
  <c r="M153" i="70" s="1"/>
  <c r="DD156" i="10"/>
  <c r="N153" i="70" s="1"/>
  <c r="DE156" i="10"/>
  <c r="O153" i="70" s="1"/>
  <c r="DF156" i="10"/>
  <c r="P153" i="70" s="1"/>
  <c r="DG156" i="10"/>
  <c r="Q153" i="70" s="1"/>
  <c r="DH156" i="10"/>
  <c r="R153" i="70" s="1"/>
  <c r="DI156" i="10"/>
  <c r="S153" i="70" s="1"/>
  <c r="DJ156" i="10"/>
  <c r="T153" i="70" s="1"/>
  <c r="DK156" i="10"/>
  <c r="U153" i="70" s="1"/>
  <c r="DL156" i="10"/>
  <c r="V153" i="70" s="1"/>
  <c r="DM156" i="10"/>
  <c r="W153" i="70" s="1"/>
  <c r="CR156" i="10"/>
  <c r="B153" i="70" s="1"/>
  <c r="CS157" i="10"/>
  <c r="C154" i="70" s="1"/>
  <c r="CT157" i="10"/>
  <c r="D154" i="70" s="1"/>
  <c r="CU157" i="10"/>
  <c r="E154" i="70" s="1"/>
  <c r="CV157" i="10"/>
  <c r="F154" i="70" s="1"/>
  <c r="CW157" i="10"/>
  <c r="G154" i="70" s="1"/>
  <c r="CX157" i="10"/>
  <c r="H154" i="70" s="1"/>
  <c r="CY157" i="10"/>
  <c r="I154" i="70" s="1"/>
  <c r="CZ157" i="10"/>
  <c r="J154" i="70" s="1"/>
  <c r="DA157" i="10"/>
  <c r="K154" i="70" s="1"/>
  <c r="DB157" i="10"/>
  <c r="L154" i="70" s="1"/>
  <c r="DC157" i="10"/>
  <c r="M154" i="70" s="1"/>
  <c r="DD157" i="10"/>
  <c r="N154" i="70" s="1"/>
  <c r="DE157" i="10"/>
  <c r="O154" i="70" s="1"/>
  <c r="DF157" i="10"/>
  <c r="P154" i="70" s="1"/>
  <c r="DG157" i="10"/>
  <c r="Q154" i="70" s="1"/>
  <c r="DH157" i="10"/>
  <c r="R154" i="70" s="1"/>
  <c r="DI157" i="10"/>
  <c r="S154" i="70" s="1"/>
  <c r="DJ157" i="10"/>
  <c r="T154" i="70" s="1"/>
  <c r="DK157" i="10"/>
  <c r="U154" i="70" s="1"/>
  <c r="DL157" i="10"/>
  <c r="V154" i="70" s="1"/>
  <c r="DM157" i="10"/>
  <c r="W154" i="70" s="1"/>
  <c r="CR157" i="10"/>
  <c r="B154" i="70" s="1"/>
  <c r="CS158" i="10"/>
  <c r="C155" i="70" s="1"/>
  <c r="CT158" i="10"/>
  <c r="D155" i="70" s="1"/>
  <c r="CU158" i="10"/>
  <c r="E155" i="70" s="1"/>
  <c r="CV158" i="10"/>
  <c r="F155" i="70" s="1"/>
  <c r="CW158" i="10"/>
  <c r="G155" i="70" s="1"/>
  <c r="CX158" i="10"/>
  <c r="H155" i="70" s="1"/>
  <c r="CY158" i="10"/>
  <c r="I155" i="70" s="1"/>
  <c r="CZ158" i="10"/>
  <c r="J155" i="70" s="1"/>
  <c r="DA158" i="10"/>
  <c r="K155" i="70" s="1"/>
  <c r="DB158" i="10"/>
  <c r="L155" i="70" s="1"/>
  <c r="DC158" i="10"/>
  <c r="M155" i="70" s="1"/>
  <c r="DD158" i="10"/>
  <c r="N155" i="70" s="1"/>
  <c r="DE158" i="10"/>
  <c r="O155" i="70" s="1"/>
  <c r="DF158" i="10"/>
  <c r="P155" i="70" s="1"/>
  <c r="DG158" i="10"/>
  <c r="Q155" i="70" s="1"/>
  <c r="DH158" i="10"/>
  <c r="R155" i="70" s="1"/>
  <c r="DI158" i="10"/>
  <c r="S155" i="70" s="1"/>
  <c r="DJ158" i="10"/>
  <c r="T155" i="70" s="1"/>
  <c r="DK158" i="10"/>
  <c r="U155" i="70" s="1"/>
  <c r="DL158" i="10"/>
  <c r="V155" i="70" s="1"/>
  <c r="DM158" i="10"/>
  <c r="W155" i="70" s="1"/>
  <c r="CR158" i="10"/>
  <c r="B155" i="70" s="1"/>
  <c r="CS159" i="10"/>
  <c r="C156" i="70" s="1"/>
  <c r="CT159" i="10"/>
  <c r="D156" i="70" s="1"/>
  <c r="CU159" i="10"/>
  <c r="E156" i="70" s="1"/>
  <c r="CV159" i="10"/>
  <c r="F156" i="70" s="1"/>
  <c r="CW159" i="10"/>
  <c r="G156" i="70" s="1"/>
  <c r="CX159" i="10"/>
  <c r="H156" i="70" s="1"/>
  <c r="CY159" i="10"/>
  <c r="I156" i="70" s="1"/>
  <c r="CZ159" i="10"/>
  <c r="J156" i="70" s="1"/>
  <c r="DA159" i="10"/>
  <c r="K156" i="70" s="1"/>
  <c r="DB159" i="10"/>
  <c r="L156" i="70" s="1"/>
  <c r="DC159" i="10"/>
  <c r="M156" i="70" s="1"/>
  <c r="DD159" i="10"/>
  <c r="N156" i="70" s="1"/>
  <c r="DE159" i="10"/>
  <c r="O156" i="70" s="1"/>
  <c r="DF159" i="10"/>
  <c r="P156" i="70" s="1"/>
  <c r="DG159" i="10"/>
  <c r="Q156" i="70" s="1"/>
  <c r="DH159" i="10"/>
  <c r="R156" i="70" s="1"/>
  <c r="DI159" i="10"/>
  <c r="S156" i="70" s="1"/>
  <c r="DJ159" i="10"/>
  <c r="T156" i="70" s="1"/>
  <c r="DK159" i="10"/>
  <c r="U156" i="70" s="1"/>
  <c r="DL159" i="10"/>
  <c r="V156" i="70" s="1"/>
  <c r="DM159" i="10"/>
  <c r="W156" i="70" s="1"/>
  <c r="CR159" i="10"/>
  <c r="B156" i="70" s="1"/>
  <c r="CS160" i="10"/>
  <c r="C157" i="70" s="1"/>
  <c r="CT160" i="10"/>
  <c r="D157" i="70" s="1"/>
  <c r="CU160" i="10"/>
  <c r="E157" i="70" s="1"/>
  <c r="CV160" i="10"/>
  <c r="F157" i="70" s="1"/>
  <c r="CW160" i="10"/>
  <c r="G157" i="70" s="1"/>
  <c r="CX160" i="10"/>
  <c r="H157" i="70" s="1"/>
  <c r="CY160" i="10"/>
  <c r="I157" i="70" s="1"/>
  <c r="CZ160" i="10"/>
  <c r="J157" i="70" s="1"/>
  <c r="DA160" i="10"/>
  <c r="K157" i="70" s="1"/>
  <c r="DB160" i="10"/>
  <c r="L157" i="70" s="1"/>
  <c r="DC160" i="10"/>
  <c r="M157" i="70" s="1"/>
  <c r="DD160" i="10"/>
  <c r="N157" i="70" s="1"/>
  <c r="DE160" i="10"/>
  <c r="O157" i="70" s="1"/>
  <c r="DF160" i="10"/>
  <c r="P157" i="70" s="1"/>
  <c r="DG160" i="10"/>
  <c r="Q157" i="70" s="1"/>
  <c r="DH160" i="10"/>
  <c r="R157" i="70" s="1"/>
  <c r="DI160" i="10"/>
  <c r="S157" i="70" s="1"/>
  <c r="DJ160" i="10"/>
  <c r="T157" i="70" s="1"/>
  <c r="DK160" i="10"/>
  <c r="U157" i="70" s="1"/>
  <c r="DL160" i="10"/>
  <c r="V157" i="70" s="1"/>
  <c r="DM160" i="10"/>
  <c r="W157" i="70" s="1"/>
  <c r="CR160" i="10"/>
  <c r="B157" i="70" s="1"/>
  <c r="CS161" i="10"/>
  <c r="C158" i="70" s="1"/>
  <c r="CT161" i="10"/>
  <c r="D158" i="70" s="1"/>
  <c r="CU161" i="10"/>
  <c r="E158" i="70" s="1"/>
  <c r="CV161" i="10"/>
  <c r="F158" i="70" s="1"/>
  <c r="CW161" i="10"/>
  <c r="G158" i="70" s="1"/>
  <c r="CX161" i="10"/>
  <c r="H158" i="70" s="1"/>
  <c r="CY161" i="10"/>
  <c r="I158" i="70" s="1"/>
  <c r="CZ161" i="10"/>
  <c r="J158" i="70" s="1"/>
  <c r="DA161" i="10"/>
  <c r="K158" i="70" s="1"/>
  <c r="DB161" i="10"/>
  <c r="L158" i="70" s="1"/>
  <c r="DC161" i="10"/>
  <c r="M158" i="70" s="1"/>
  <c r="DD161" i="10"/>
  <c r="N158" i="70" s="1"/>
  <c r="DE161" i="10"/>
  <c r="O158" i="70" s="1"/>
  <c r="DF161" i="10"/>
  <c r="P158" i="70" s="1"/>
  <c r="DG161" i="10"/>
  <c r="Q158" i="70" s="1"/>
  <c r="DH161" i="10"/>
  <c r="R158" i="70" s="1"/>
  <c r="DI161" i="10"/>
  <c r="S158" i="70" s="1"/>
  <c r="DJ161" i="10"/>
  <c r="T158" i="70" s="1"/>
  <c r="DK161" i="10"/>
  <c r="U158" i="70" s="1"/>
  <c r="DL161" i="10"/>
  <c r="V158" i="70" s="1"/>
  <c r="DM161" i="10"/>
  <c r="W158" i="70" s="1"/>
  <c r="CR161" i="10"/>
  <c r="B158" i="70" s="1"/>
  <c r="CS162" i="10"/>
  <c r="C159" i="70" s="1"/>
  <c r="CT162" i="10"/>
  <c r="D159" i="70" s="1"/>
  <c r="CU162" i="10"/>
  <c r="E159" i="70" s="1"/>
  <c r="CV162" i="10"/>
  <c r="F159" i="70" s="1"/>
  <c r="CW162" i="10"/>
  <c r="G159" i="70" s="1"/>
  <c r="CX162" i="10"/>
  <c r="H159" i="70" s="1"/>
  <c r="CY162" i="10"/>
  <c r="I159" i="70" s="1"/>
  <c r="CZ162" i="10"/>
  <c r="J159" i="70" s="1"/>
  <c r="DA162" i="10"/>
  <c r="K159" i="70" s="1"/>
  <c r="DB162" i="10"/>
  <c r="L159" i="70" s="1"/>
  <c r="DC162" i="10"/>
  <c r="M159" i="70" s="1"/>
  <c r="DD162" i="10"/>
  <c r="N159" i="70" s="1"/>
  <c r="DE162" i="10"/>
  <c r="O159" i="70" s="1"/>
  <c r="DF162" i="10"/>
  <c r="P159" i="70" s="1"/>
  <c r="DG162" i="10"/>
  <c r="Q159" i="70" s="1"/>
  <c r="DH162" i="10"/>
  <c r="R159" i="70" s="1"/>
  <c r="DI162" i="10"/>
  <c r="S159" i="70" s="1"/>
  <c r="DJ162" i="10"/>
  <c r="T159" i="70" s="1"/>
  <c r="DK162" i="10"/>
  <c r="U159" i="70" s="1"/>
  <c r="DL162" i="10"/>
  <c r="V159" i="70" s="1"/>
  <c r="DM162" i="10"/>
  <c r="W159" i="70" s="1"/>
  <c r="CR162" i="10"/>
  <c r="B159" i="70" s="1"/>
  <c r="CS163" i="10"/>
  <c r="C160" i="70" s="1"/>
  <c r="CT163" i="10"/>
  <c r="D160" i="70" s="1"/>
  <c r="CU163" i="10"/>
  <c r="E160" i="70" s="1"/>
  <c r="CV163" i="10"/>
  <c r="F160" i="70" s="1"/>
  <c r="CW163" i="10"/>
  <c r="G160" i="70" s="1"/>
  <c r="CX163" i="10"/>
  <c r="H160" i="70" s="1"/>
  <c r="CY163" i="10"/>
  <c r="I160" i="70" s="1"/>
  <c r="CZ163" i="10"/>
  <c r="J160" i="70" s="1"/>
  <c r="DA163" i="10"/>
  <c r="K160" i="70" s="1"/>
  <c r="DB163" i="10"/>
  <c r="L160" i="70" s="1"/>
  <c r="DC163" i="10"/>
  <c r="M160" i="70" s="1"/>
  <c r="DD163" i="10"/>
  <c r="N160" i="70" s="1"/>
  <c r="DE163" i="10"/>
  <c r="O160" i="70" s="1"/>
  <c r="DF163" i="10"/>
  <c r="P160" i="70" s="1"/>
  <c r="DG163" i="10"/>
  <c r="Q160" i="70" s="1"/>
  <c r="DH163" i="10"/>
  <c r="R160" i="70" s="1"/>
  <c r="DI163" i="10"/>
  <c r="S160" i="70" s="1"/>
  <c r="DJ163" i="10"/>
  <c r="T160" i="70" s="1"/>
  <c r="DK163" i="10"/>
  <c r="U160" i="70" s="1"/>
  <c r="DL163" i="10"/>
  <c r="V160" i="70" s="1"/>
  <c r="DM163" i="10"/>
  <c r="W160" i="70" s="1"/>
  <c r="CR163" i="10"/>
  <c r="B160" i="70" s="1"/>
  <c r="CS164" i="10"/>
  <c r="C161" i="70" s="1"/>
  <c r="CT164" i="10"/>
  <c r="D161" i="70" s="1"/>
  <c r="CU164" i="10"/>
  <c r="E161" i="70" s="1"/>
  <c r="CV164" i="10"/>
  <c r="F161" i="70" s="1"/>
  <c r="CW164" i="10"/>
  <c r="G161" i="70" s="1"/>
  <c r="CX164" i="10"/>
  <c r="H161" i="70" s="1"/>
  <c r="CY164" i="10"/>
  <c r="I161" i="70" s="1"/>
  <c r="CZ164" i="10"/>
  <c r="J161" i="70" s="1"/>
  <c r="DA164" i="10"/>
  <c r="K161" i="70" s="1"/>
  <c r="DB164" i="10"/>
  <c r="L161" i="70" s="1"/>
  <c r="DC164" i="10"/>
  <c r="M161" i="70" s="1"/>
  <c r="DD164" i="10"/>
  <c r="N161" i="70" s="1"/>
  <c r="DE164" i="10"/>
  <c r="O161" i="70" s="1"/>
  <c r="DF164" i="10"/>
  <c r="P161" i="70" s="1"/>
  <c r="DG164" i="10"/>
  <c r="Q161" i="70" s="1"/>
  <c r="DH164" i="10"/>
  <c r="R161" i="70" s="1"/>
  <c r="DI164" i="10"/>
  <c r="S161" i="70" s="1"/>
  <c r="DJ164" i="10"/>
  <c r="T161" i="70" s="1"/>
  <c r="DK164" i="10"/>
  <c r="U161" i="70" s="1"/>
  <c r="DL164" i="10"/>
  <c r="V161" i="70" s="1"/>
  <c r="DM164" i="10"/>
  <c r="W161" i="70" s="1"/>
  <c r="CR164" i="10"/>
  <c r="B161" i="70" s="1"/>
  <c r="CS165" i="10"/>
  <c r="C162" i="70" s="1"/>
  <c r="CT165" i="10"/>
  <c r="D162" i="70" s="1"/>
  <c r="CU165" i="10"/>
  <c r="E162" i="70" s="1"/>
  <c r="CV165" i="10"/>
  <c r="F162" i="70" s="1"/>
  <c r="CW165" i="10"/>
  <c r="G162" i="70" s="1"/>
  <c r="CX165" i="10"/>
  <c r="H162" i="70" s="1"/>
  <c r="CY165" i="10"/>
  <c r="I162" i="70" s="1"/>
  <c r="CZ165" i="10"/>
  <c r="J162" i="70" s="1"/>
  <c r="DA165" i="10"/>
  <c r="K162" i="70" s="1"/>
  <c r="DB165" i="10"/>
  <c r="L162" i="70" s="1"/>
  <c r="DC165" i="10"/>
  <c r="M162" i="70" s="1"/>
  <c r="DD165" i="10"/>
  <c r="N162" i="70" s="1"/>
  <c r="DE165" i="10"/>
  <c r="O162" i="70" s="1"/>
  <c r="DF165" i="10"/>
  <c r="P162" i="70" s="1"/>
  <c r="DG165" i="10"/>
  <c r="Q162" i="70" s="1"/>
  <c r="DH165" i="10"/>
  <c r="R162" i="70" s="1"/>
  <c r="DI165" i="10"/>
  <c r="S162" i="70" s="1"/>
  <c r="DJ165" i="10"/>
  <c r="T162" i="70" s="1"/>
  <c r="DK165" i="10"/>
  <c r="U162" i="70" s="1"/>
  <c r="DL165" i="10"/>
  <c r="V162" i="70" s="1"/>
  <c r="DM165" i="10"/>
  <c r="W162" i="70" s="1"/>
  <c r="CR165" i="10"/>
  <c r="B162" i="70" s="1"/>
  <c r="CS166" i="10"/>
  <c r="C163" i="70" s="1"/>
  <c r="CT166" i="10"/>
  <c r="D163" i="70" s="1"/>
  <c r="CU166" i="10"/>
  <c r="E163" i="70" s="1"/>
  <c r="CV166" i="10"/>
  <c r="F163" i="70" s="1"/>
  <c r="CW166" i="10"/>
  <c r="G163" i="70" s="1"/>
  <c r="CX166" i="10"/>
  <c r="H163" i="70" s="1"/>
  <c r="CY166" i="10"/>
  <c r="I163" i="70" s="1"/>
  <c r="CZ166" i="10"/>
  <c r="J163" i="70" s="1"/>
  <c r="DA166" i="10"/>
  <c r="K163" i="70" s="1"/>
  <c r="DB166" i="10"/>
  <c r="L163" i="70" s="1"/>
  <c r="DC166" i="10"/>
  <c r="M163" i="70" s="1"/>
  <c r="DD166" i="10"/>
  <c r="N163" i="70" s="1"/>
  <c r="DE166" i="10"/>
  <c r="O163" i="70" s="1"/>
  <c r="DF166" i="10"/>
  <c r="P163" i="70" s="1"/>
  <c r="DG166" i="10"/>
  <c r="Q163" i="70" s="1"/>
  <c r="DH166" i="10"/>
  <c r="R163" i="70" s="1"/>
  <c r="DI166" i="10"/>
  <c r="S163" i="70" s="1"/>
  <c r="DJ166" i="10"/>
  <c r="T163" i="70" s="1"/>
  <c r="DK166" i="10"/>
  <c r="U163" i="70" s="1"/>
  <c r="DL166" i="10"/>
  <c r="V163" i="70" s="1"/>
  <c r="DM166" i="10"/>
  <c r="W163" i="70" s="1"/>
  <c r="CR166" i="10"/>
  <c r="B163" i="70" s="1"/>
  <c r="CS167" i="10"/>
  <c r="C164" i="70" s="1"/>
  <c r="CT167" i="10"/>
  <c r="D164" i="70" s="1"/>
  <c r="CU167" i="10"/>
  <c r="E164" i="70" s="1"/>
  <c r="CV167" i="10"/>
  <c r="F164" i="70" s="1"/>
  <c r="CW167" i="10"/>
  <c r="G164" i="70" s="1"/>
  <c r="CX167" i="10"/>
  <c r="H164" i="70" s="1"/>
  <c r="CY167" i="10"/>
  <c r="I164" i="70" s="1"/>
  <c r="CZ167" i="10"/>
  <c r="J164" i="70" s="1"/>
  <c r="DA167" i="10"/>
  <c r="K164" i="70" s="1"/>
  <c r="DB167" i="10"/>
  <c r="L164" i="70" s="1"/>
  <c r="DC167" i="10"/>
  <c r="M164" i="70" s="1"/>
  <c r="DD167" i="10"/>
  <c r="N164" i="70" s="1"/>
  <c r="DE167" i="10"/>
  <c r="O164" i="70" s="1"/>
  <c r="DF167" i="10"/>
  <c r="P164" i="70" s="1"/>
  <c r="DG167" i="10"/>
  <c r="Q164" i="70" s="1"/>
  <c r="DH167" i="10"/>
  <c r="R164" i="70" s="1"/>
  <c r="DI167" i="10"/>
  <c r="S164" i="70" s="1"/>
  <c r="DJ167" i="10"/>
  <c r="T164" i="70" s="1"/>
  <c r="DK167" i="10"/>
  <c r="U164" i="70" s="1"/>
  <c r="DL167" i="10"/>
  <c r="V164" i="70" s="1"/>
  <c r="DM167" i="10"/>
  <c r="W164" i="70" s="1"/>
  <c r="CR167" i="10"/>
  <c r="B164" i="70" s="1"/>
  <c r="CS168" i="10"/>
  <c r="C165" i="70" s="1"/>
  <c r="CT168" i="10"/>
  <c r="D165" i="70" s="1"/>
  <c r="CU168" i="10"/>
  <c r="E165" i="70" s="1"/>
  <c r="CV168" i="10"/>
  <c r="F165" i="70" s="1"/>
  <c r="CW168" i="10"/>
  <c r="G165" i="70" s="1"/>
  <c r="CX168" i="10"/>
  <c r="H165" i="70" s="1"/>
  <c r="CY168" i="10"/>
  <c r="I165" i="70" s="1"/>
  <c r="CZ168" i="10"/>
  <c r="J165" i="70" s="1"/>
  <c r="DA168" i="10"/>
  <c r="K165" i="70" s="1"/>
  <c r="DB168" i="10"/>
  <c r="L165" i="70" s="1"/>
  <c r="DC168" i="10"/>
  <c r="M165" i="70" s="1"/>
  <c r="DD168" i="10"/>
  <c r="N165" i="70" s="1"/>
  <c r="DE168" i="10"/>
  <c r="O165" i="70" s="1"/>
  <c r="DF168" i="10"/>
  <c r="P165" i="70" s="1"/>
  <c r="DG168" i="10"/>
  <c r="Q165" i="70" s="1"/>
  <c r="DH168" i="10"/>
  <c r="R165" i="70" s="1"/>
  <c r="DI168" i="10"/>
  <c r="S165" i="70" s="1"/>
  <c r="DJ168" i="10"/>
  <c r="T165" i="70" s="1"/>
  <c r="DK168" i="10"/>
  <c r="U165" i="70" s="1"/>
  <c r="DL168" i="10"/>
  <c r="V165" i="70" s="1"/>
  <c r="DM168" i="10"/>
  <c r="W165" i="70" s="1"/>
  <c r="CR168" i="10"/>
  <c r="B165" i="70" s="1"/>
  <c r="CS169" i="10"/>
  <c r="C166" i="70" s="1"/>
  <c r="CT169" i="10"/>
  <c r="D166" i="70" s="1"/>
  <c r="CU169" i="10"/>
  <c r="E166" i="70" s="1"/>
  <c r="CV169" i="10"/>
  <c r="F166" i="70" s="1"/>
  <c r="CW169" i="10"/>
  <c r="G166" i="70" s="1"/>
  <c r="CX169" i="10"/>
  <c r="H166" i="70" s="1"/>
  <c r="CY169" i="10"/>
  <c r="I166" i="70" s="1"/>
  <c r="CZ169" i="10"/>
  <c r="J166" i="70" s="1"/>
  <c r="DA169" i="10"/>
  <c r="K166" i="70" s="1"/>
  <c r="DB169" i="10"/>
  <c r="L166" i="70" s="1"/>
  <c r="DC169" i="10"/>
  <c r="M166" i="70" s="1"/>
  <c r="DD169" i="10"/>
  <c r="N166" i="70" s="1"/>
  <c r="DE169" i="10"/>
  <c r="O166" i="70" s="1"/>
  <c r="DF169" i="10"/>
  <c r="P166" i="70" s="1"/>
  <c r="DG169" i="10"/>
  <c r="Q166" i="70" s="1"/>
  <c r="DH169" i="10"/>
  <c r="R166" i="70" s="1"/>
  <c r="DI169" i="10"/>
  <c r="S166" i="70" s="1"/>
  <c r="DJ169" i="10"/>
  <c r="T166" i="70" s="1"/>
  <c r="DK169" i="10"/>
  <c r="U166" i="70" s="1"/>
  <c r="DL169" i="10"/>
  <c r="V166" i="70" s="1"/>
  <c r="DM169" i="10"/>
  <c r="W166" i="70" s="1"/>
  <c r="CR169" i="10"/>
  <c r="B166" i="70" s="1"/>
  <c r="CS170" i="10"/>
  <c r="C167" i="70" s="1"/>
  <c r="CT170" i="10"/>
  <c r="D167" i="70" s="1"/>
  <c r="CU170" i="10"/>
  <c r="E167" i="70" s="1"/>
  <c r="CV170" i="10"/>
  <c r="F167" i="70" s="1"/>
  <c r="CW170" i="10"/>
  <c r="G167" i="70" s="1"/>
  <c r="CX170" i="10"/>
  <c r="H167" i="70" s="1"/>
  <c r="CY170" i="10"/>
  <c r="I167" i="70" s="1"/>
  <c r="CZ170" i="10"/>
  <c r="J167" i="70" s="1"/>
  <c r="DA170" i="10"/>
  <c r="K167" i="70" s="1"/>
  <c r="DB170" i="10"/>
  <c r="L167" i="70" s="1"/>
  <c r="DC170" i="10"/>
  <c r="M167" i="70" s="1"/>
  <c r="DD170" i="10"/>
  <c r="N167" i="70" s="1"/>
  <c r="DE170" i="10"/>
  <c r="O167" i="70" s="1"/>
  <c r="DF170" i="10"/>
  <c r="P167" i="70" s="1"/>
  <c r="DG170" i="10"/>
  <c r="Q167" i="70" s="1"/>
  <c r="DH170" i="10"/>
  <c r="R167" i="70" s="1"/>
  <c r="DI170" i="10"/>
  <c r="S167" i="70" s="1"/>
  <c r="DJ170" i="10"/>
  <c r="T167" i="70" s="1"/>
  <c r="DK170" i="10"/>
  <c r="U167" i="70" s="1"/>
  <c r="DL170" i="10"/>
  <c r="V167" i="70" s="1"/>
  <c r="DM170" i="10"/>
  <c r="W167" i="70" s="1"/>
  <c r="CR170" i="10"/>
  <c r="B167" i="70" s="1"/>
  <c r="CS171" i="10"/>
  <c r="C168" i="70" s="1"/>
  <c r="CT171" i="10"/>
  <c r="D168" i="70" s="1"/>
  <c r="CU171" i="10"/>
  <c r="E168" i="70" s="1"/>
  <c r="CV171" i="10"/>
  <c r="F168" i="70" s="1"/>
  <c r="CW171" i="10"/>
  <c r="G168" i="70" s="1"/>
  <c r="CX171" i="10"/>
  <c r="H168" i="70" s="1"/>
  <c r="CY171" i="10"/>
  <c r="I168" i="70" s="1"/>
  <c r="CZ171" i="10"/>
  <c r="J168" i="70" s="1"/>
  <c r="DA171" i="10"/>
  <c r="K168" i="70" s="1"/>
  <c r="DB171" i="10"/>
  <c r="L168" i="70" s="1"/>
  <c r="DC171" i="10"/>
  <c r="M168" i="70" s="1"/>
  <c r="DD171" i="10"/>
  <c r="N168" i="70" s="1"/>
  <c r="DE171" i="10"/>
  <c r="O168" i="70" s="1"/>
  <c r="DF171" i="10"/>
  <c r="P168" i="70" s="1"/>
  <c r="DG171" i="10"/>
  <c r="Q168" i="70" s="1"/>
  <c r="DH171" i="10"/>
  <c r="R168" i="70" s="1"/>
  <c r="DI171" i="10"/>
  <c r="S168" i="70" s="1"/>
  <c r="DJ171" i="10"/>
  <c r="T168" i="70" s="1"/>
  <c r="DK171" i="10"/>
  <c r="U168" i="70" s="1"/>
  <c r="DL171" i="10"/>
  <c r="V168" i="70" s="1"/>
  <c r="DM171" i="10"/>
  <c r="W168" i="70" s="1"/>
  <c r="CR171" i="10"/>
  <c r="B168" i="70" s="1"/>
  <c r="CS172" i="10"/>
  <c r="C169" i="70" s="1"/>
  <c r="CT172" i="10"/>
  <c r="D169" i="70" s="1"/>
  <c r="CU172" i="10"/>
  <c r="E169" i="70" s="1"/>
  <c r="CV172" i="10"/>
  <c r="F169" i="70" s="1"/>
  <c r="CW172" i="10"/>
  <c r="G169" i="70" s="1"/>
  <c r="CX172" i="10"/>
  <c r="H169" i="70" s="1"/>
  <c r="CY172" i="10"/>
  <c r="I169" i="70" s="1"/>
  <c r="CZ172" i="10"/>
  <c r="J169" i="70" s="1"/>
  <c r="DA172" i="10"/>
  <c r="K169" i="70" s="1"/>
  <c r="DB172" i="10"/>
  <c r="L169" i="70" s="1"/>
  <c r="DC172" i="10"/>
  <c r="M169" i="70" s="1"/>
  <c r="DD172" i="10"/>
  <c r="N169" i="70" s="1"/>
  <c r="DE172" i="10"/>
  <c r="O169" i="70" s="1"/>
  <c r="DF172" i="10"/>
  <c r="P169" i="70" s="1"/>
  <c r="DG172" i="10"/>
  <c r="Q169" i="70" s="1"/>
  <c r="DH172" i="10"/>
  <c r="R169" i="70" s="1"/>
  <c r="DI172" i="10"/>
  <c r="S169" i="70" s="1"/>
  <c r="DJ172" i="10"/>
  <c r="T169" i="70" s="1"/>
  <c r="DK172" i="10"/>
  <c r="U169" i="70" s="1"/>
  <c r="DL172" i="10"/>
  <c r="V169" i="70" s="1"/>
  <c r="DM172" i="10"/>
  <c r="W169" i="70" s="1"/>
  <c r="CR172" i="10"/>
  <c r="B169" i="70" s="1"/>
  <c r="CS145" i="10"/>
  <c r="C142" i="70" s="1"/>
  <c r="CT145" i="10"/>
  <c r="D142" i="70" s="1"/>
  <c r="CU145" i="10"/>
  <c r="E142" i="70" s="1"/>
  <c r="CV145" i="10"/>
  <c r="F142" i="70" s="1"/>
  <c r="CW145" i="10"/>
  <c r="G142" i="70" s="1"/>
  <c r="CX145" i="10"/>
  <c r="H142" i="70" s="1"/>
  <c r="CY145" i="10"/>
  <c r="I142" i="70" s="1"/>
  <c r="CZ145" i="10"/>
  <c r="J142" i="70" s="1"/>
  <c r="DA145" i="10"/>
  <c r="K142" i="70" s="1"/>
  <c r="DB145" i="10"/>
  <c r="L142" i="70" s="1"/>
  <c r="DC145" i="10"/>
  <c r="M142" i="70" s="1"/>
  <c r="DD145" i="10"/>
  <c r="N142" i="70" s="1"/>
  <c r="DE145" i="10"/>
  <c r="O142" i="70" s="1"/>
  <c r="DF145" i="10"/>
  <c r="P142" i="70" s="1"/>
  <c r="DG145" i="10"/>
  <c r="Q142" i="70" s="1"/>
  <c r="DH145" i="10"/>
  <c r="R142" i="70" s="1"/>
  <c r="DI145" i="10"/>
  <c r="S142" i="70" s="1"/>
  <c r="DJ145" i="10"/>
  <c r="T142" i="70" s="1"/>
  <c r="DK145" i="10"/>
  <c r="U142" i="70" s="1"/>
  <c r="DL145" i="10"/>
  <c r="V142" i="70" s="1"/>
  <c r="DM145" i="10"/>
  <c r="W142" i="70" s="1"/>
  <c r="CR145" i="10"/>
  <c r="B142" i="70" s="1"/>
  <c r="B145" i="10"/>
  <c r="CS118" i="10"/>
  <c r="C115" i="70" s="1"/>
  <c r="CT118" i="10"/>
  <c r="D115" i="70" s="1"/>
  <c r="CU118" i="10"/>
  <c r="E115" i="70" s="1"/>
  <c r="CV118" i="10"/>
  <c r="F115" i="70" s="1"/>
  <c r="CW118" i="10"/>
  <c r="G115" i="70" s="1"/>
  <c r="CX118" i="10"/>
  <c r="H115" i="70" s="1"/>
  <c r="CY118" i="10"/>
  <c r="I115" i="70" s="1"/>
  <c r="CZ118" i="10"/>
  <c r="J115" i="70" s="1"/>
  <c r="DA118" i="10"/>
  <c r="K115" i="70" s="1"/>
  <c r="DB118" i="10"/>
  <c r="L115" i="70" s="1"/>
  <c r="DC118" i="10"/>
  <c r="M115" i="70" s="1"/>
  <c r="DD118" i="10"/>
  <c r="N115" i="70" s="1"/>
  <c r="DE118" i="10"/>
  <c r="O115" i="70" s="1"/>
  <c r="DF118" i="10"/>
  <c r="P115" i="70" s="1"/>
  <c r="DG118" i="10"/>
  <c r="Q115" i="70" s="1"/>
  <c r="DH118" i="10"/>
  <c r="R115" i="70" s="1"/>
  <c r="DI118" i="10"/>
  <c r="S115" i="70" s="1"/>
  <c r="DJ118" i="10"/>
  <c r="T115" i="70" s="1"/>
  <c r="DK118" i="10"/>
  <c r="U115" i="70" s="1"/>
  <c r="DL118" i="10"/>
  <c r="V115" i="70" s="1"/>
  <c r="DM118" i="10"/>
  <c r="W115" i="70" s="1"/>
  <c r="CR118" i="10"/>
  <c r="B115" i="70" s="1"/>
  <c r="CS119" i="10"/>
  <c r="C116" i="70" s="1"/>
  <c r="CT119" i="10"/>
  <c r="D116" i="70" s="1"/>
  <c r="CU119" i="10"/>
  <c r="E116" i="70" s="1"/>
  <c r="CV119" i="10"/>
  <c r="F116" i="70" s="1"/>
  <c r="CW119" i="10"/>
  <c r="G116" i="70" s="1"/>
  <c r="CX119" i="10"/>
  <c r="H116" i="70" s="1"/>
  <c r="CY119" i="10"/>
  <c r="I116" i="70" s="1"/>
  <c r="CZ119" i="10"/>
  <c r="J116" i="70" s="1"/>
  <c r="DA119" i="10"/>
  <c r="K116" i="70" s="1"/>
  <c r="DB119" i="10"/>
  <c r="L116" i="70" s="1"/>
  <c r="DC119" i="10"/>
  <c r="M116" i="70" s="1"/>
  <c r="DD119" i="10"/>
  <c r="N116" i="70" s="1"/>
  <c r="DE119" i="10"/>
  <c r="O116" i="70" s="1"/>
  <c r="DF119" i="10"/>
  <c r="P116" i="70" s="1"/>
  <c r="DG119" i="10"/>
  <c r="Q116" i="70" s="1"/>
  <c r="DH119" i="10"/>
  <c r="R116" i="70" s="1"/>
  <c r="DI119" i="10"/>
  <c r="S116" i="70" s="1"/>
  <c r="DJ119" i="10"/>
  <c r="T116" i="70" s="1"/>
  <c r="DK119" i="10"/>
  <c r="U116" i="70" s="1"/>
  <c r="DL119" i="10"/>
  <c r="V116" i="70" s="1"/>
  <c r="DM119" i="10"/>
  <c r="W116" i="70" s="1"/>
  <c r="CR119" i="10"/>
  <c r="B116" i="70" s="1"/>
  <c r="CS120" i="10"/>
  <c r="C117" i="70" s="1"/>
  <c r="CT120" i="10"/>
  <c r="D117" i="70" s="1"/>
  <c r="CU120" i="10"/>
  <c r="E117" i="70" s="1"/>
  <c r="CV120" i="10"/>
  <c r="F117" i="70" s="1"/>
  <c r="CW120" i="10"/>
  <c r="G117" i="70" s="1"/>
  <c r="CX120" i="10"/>
  <c r="H117" i="70" s="1"/>
  <c r="CY120" i="10"/>
  <c r="I117" i="70" s="1"/>
  <c r="CZ120" i="10"/>
  <c r="J117" i="70" s="1"/>
  <c r="DA120" i="10"/>
  <c r="K117" i="70" s="1"/>
  <c r="DB120" i="10"/>
  <c r="L117" i="70" s="1"/>
  <c r="DC120" i="10"/>
  <c r="M117" i="70" s="1"/>
  <c r="DD120" i="10"/>
  <c r="N117" i="70" s="1"/>
  <c r="DE120" i="10"/>
  <c r="O117" i="70" s="1"/>
  <c r="DF120" i="10"/>
  <c r="P117" i="70" s="1"/>
  <c r="DG120" i="10"/>
  <c r="Q117" i="70" s="1"/>
  <c r="DH120" i="10"/>
  <c r="R117" i="70" s="1"/>
  <c r="DI120" i="10"/>
  <c r="S117" i="70" s="1"/>
  <c r="DJ120" i="10"/>
  <c r="T117" i="70" s="1"/>
  <c r="DK120" i="10"/>
  <c r="U117" i="70" s="1"/>
  <c r="DL120" i="10"/>
  <c r="V117" i="70" s="1"/>
  <c r="DM120" i="10"/>
  <c r="W117" i="70" s="1"/>
  <c r="CR120" i="10"/>
  <c r="B117" i="70" s="1"/>
  <c r="CS121" i="10"/>
  <c r="C118" i="70" s="1"/>
  <c r="CT121" i="10"/>
  <c r="D118" i="70" s="1"/>
  <c r="CU121" i="10"/>
  <c r="E118" i="70" s="1"/>
  <c r="CV121" i="10"/>
  <c r="F118" i="70" s="1"/>
  <c r="CW121" i="10"/>
  <c r="G118" i="70" s="1"/>
  <c r="CX121" i="10"/>
  <c r="H118" i="70" s="1"/>
  <c r="CY121" i="10"/>
  <c r="I118" i="70" s="1"/>
  <c r="CZ121" i="10"/>
  <c r="J118" i="70" s="1"/>
  <c r="DA121" i="10"/>
  <c r="K118" i="70" s="1"/>
  <c r="DB121" i="10"/>
  <c r="L118" i="70" s="1"/>
  <c r="DC121" i="10"/>
  <c r="M118" i="70" s="1"/>
  <c r="DD121" i="10"/>
  <c r="N118" i="70" s="1"/>
  <c r="DE121" i="10"/>
  <c r="O118" i="70" s="1"/>
  <c r="DF121" i="10"/>
  <c r="P118" i="70" s="1"/>
  <c r="DG121" i="10"/>
  <c r="Q118" i="70" s="1"/>
  <c r="DH121" i="10"/>
  <c r="R118" i="70" s="1"/>
  <c r="DI121" i="10"/>
  <c r="S118" i="70" s="1"/>
  <c r="DJ121" i="10"/>
  <c r="T118" i="70" s="1"/>
  <c r="DK121" i="10"/>
  <c r="U118" i="70" s="1"/>
  <c r="DL121" i="10"/>
  <c r="V118" i="70" s="1"/>
  <c r="DM121" i="10"/>
  <c r="W118" i="70" s="1"/>
  <c r="CR121" i="10"/>
  <c r="B118" i="70" s="1"/>
  <c r="CS122" i="10"/>
  <c r="C119" i="70" s="1"/>
  <c r="CT122" i="10"/>
  <c r="D119" i="70" s="1"/>
  <c r="CU122" i="10"/>
  <c r="E119" i="70" s="1"/>
  <c r="CV122" i="10"/>
  <c r="F119" i="70" s="1"/>
  <c r="CW122" i="10"/>
  <c r="G119" i="70" s="1"/>
  <c r="CX122" i="10"/>
  <c r="H119" i="70" s="1"/>
  <c r="CY122" i="10"/>
  <c r="I119" i="70" s="1"/>
  <c r="CZ122" i="10"/>
  <c r="J119" i="70" s="1"/>
  <c r="DA122" i="10"/>
  <c r="K119" i="70" s="1"/>
  <c r="DB122" i="10"/>
  <c r="L119" i="70" s="1"/>
  <c r="DC122" i="10"/>
  <c r="M119" i="70" s="1"/>
  <c r="DD122" i="10"/>
  <c r="N119" i="70" s="1"/>
  <c r="DE122" i="10"/>
  <c r="O119" i="70" s="1"/>
  <c r="DF122" i="10"/>
  <c r="P119" i="70" s="1"/>
  <c r="DG122" i="10"/>
  <c r="Q119" i="70" s="1"/>
  <c r="DH122" i="10"/>
  <c r="R119" i="70" s="1"/>
  <c r="DI122" i="10"/>
  <c r="S119" i="70" s="1"/>
  <c r="DJ122" i="10"/>
  <c r="T119" i="70" s="1"/>
  <c r="DK122" i="10"/>
  <c r="U119" i="70" s="1"/>
  <c r="DL122" i="10"/>
  <c r="V119" i="70" s="1"/>
  <c r="DM122" i="10"/>
  <c r="W119" i="70" s="1"/>
  <c r="CR122" i="10"/>
  <c r="B119" i="70" s="1"/>
  <c r="CS123" i="10"/>
  <c r="C120" i="70" s="1"/>
  <c r="CT123" i="10"/>
  <c r="D120" i="70" s="1"/>
  <c r="CU123" i="10"/>
  <c r="E120" i="70" s="1"/>
  <c r="CV123" i="10"/>
  <c r="F120" i="70" s="1"/>
  <c r="CW123" i="10"/>
  <c r="G120" i="70" s="1"/>
  <c r="CX123" i="10"/>
  <c r="H120" i="70" s="1"/>
  <c r="CY123" i="10"/>
  <c r="I120" i="70" s="1"/>
  <c r="CZ123" i="10"/>
  <c r="J120" i="70" s="1"/>
  <c r="DA123" i="10"/>
  <c r="K120" i="70" s="1"/>
  <c r="DB123" i="10"/>
  <c r="L120" i="70" s="1"/>
  <c r="DC123" i="10"/>
  <c r="M120" i="70" s="1"/>
  <c r="DD123" i="10"/>
  <c r="N120" i="70" s="1"/>
  <c r="DE123" i="10"/>
  <c r="O120" i="70" s="1"/>
  <c r="DF123" i="10"/>
  <c r="P120" i="70" s="1"/>
  <c r="DG123" i="10"/>
  <c r="Q120" i="70" s="1"/>
  <c r="DH123" i="10"/>
  <c r="R120" i="70" s="1"/>
  <c r="DI123" i="10"/>
  <c r="S120" i="70" s="1"/>
  <c r="DJ123" i="10"/>
  <c r="T120" i="70" s="1"/>
  <c r="DK123" i="10"/>
  <c r="U120" i="70" s="1"/>
  <c r="DL123" i="10"/>
  <c r="V120" i="70" s="1"/>
  <c r="DM123" i="10"/>
  <c r="W120" i="70" s="1"/>
  <c r="CR123" i="10"/>
  <c r="B120" i="70" s="1"/>
  <c r="CS124" i="10"/>
  <c r="C121" i="70" s="1"/>
  <c r="CT124" i="10"/>
  <c r="D121" i="70" s="1"/>
  <c r="CU124" i="10"/>
  <c r="E121" i="70" s="1"/>
  <c r="CV124" i="10"/>
  <c r="F121" i="70" s="1"/>
  <c r="CW124" i="10"/>
  <c r="G121" i="70" s="1"/>
  <c r="CX124" i="10"/>
  <c r="H121" i="70" s="1"/>
  <c r="CY124" i="10"/>
  <c r="I121" i="70" s="1"/>
  <c r="CZ124" i="10"/>
  <c r="J121" i="70" s="1"/>
  <c r="DA124" i="10"/>
  <c r="K121" i="70" s="1"/>
  <c r="DB124" i="10"/>
  <c r="L121" i="70" s="1"/>
  <c r="DC124" i="10"/>
  <c r="M121" i="70" s="1"/>
  <c r="DD124" i="10"/>
  <c r="N121" i="70" s="1"/>
  <c r="DE124" i="10"/>
  <c r="O121" i="70" s="1"/>
  <c r="DF124" i="10"/>
  <c r="P121" i="70" s="1"/>
  <c r="DG124" i="10"/>
  <c r="Q121" i="70" s="1"/>
  <c r="DH124" i="10"/>
  <c r="R121" i="70" s="1"/>
  <c r="DI124" i="10"/>
  <c r="S121" i="70" s="1"/>
  <c r="DJ124" i="10"/>
  <c r="T121" i="70" s="1"/>
  <c r="DK124" i="10"/>
  <c r="U121" i="70" s="1"/>
  <c r="DL124" i="10"/>
  <c r="V121" i="70" s="1"/>
  <c r="DM124" i="10"/>
  <c r="W121" i="70" s="1"/>
  <c r="CR124" i="10"/>
  <c r="B121" i="70" s="1"/>
  <c r="CS125" i="10"/>
  <c r="C122" i="70" s="1"/>
  <c r="CT125" i="10"/>
  <c r="D122" i="70" s="1"/>
  <c r="CU125" i="10"/>
  <c r="E122" i="70" s="1"/>
  <c r="CV125" i="10"/>
  <c r="F122" i="70" s="1"/>
  <c r="CW125" i="10"/>
  <c r="G122" i="70" s="1"/>
  <c r="CX125" i="10"/>
  <c r="H122" i="70" s="1"/>
  <c r="CY125" i="10"/>
  <c r="I122" i="70" s="1"/>
  <c r="CZ125" i="10"/>
  <c r="J122" i="70" s="1"/>
  <c r="DA125" i="10"/>
  <c r="K122" i="70" s="1"/>
  <c r="DB125" i="10"/>
  <c r="L122" i="70" s="1"/>
  <c r="DC125" i="10"/>
  <c r="M122" i="70" s="1"/>
  <c r="DD125" i="10"/>
  <c r="N122" i="70" s="1"/>
  <c r="DE125" i="10"/>
  <c r="O122" i="70" s="1"/>
  <c r="DF125" i="10"/>
  <c r="P122" i="70" s="1"/>
  <c r="DG125" i="10"/>
  <c r="Q122" i="70" s="1"/>
  <c r="DH125" i="10"/>
  <c r="R122" i="70" s="1"/>
  <c r="DI125" i="10"/>
  <c r="S122" i="70" s="1"/>
  <c r="DJ125" i="10"/>
  <c r="T122" i="70" s="1"/>
  <c r="DK125" i="10"/>
  <c r="U122" i="70" s="1"/>
  <c r="DL125" i="10"/>
  <c r="V122" i="70" s="1"/>
  <c r="DM125" i="10"/>
  <c r="W122" i="70" s="1"/>
  <c r="CR125" i="10"/>
  <c r="B122" i="70" s="1"/>
  <c r="CS126" i="10"/>
  <c r="C123" i="70" s="1"/>
  <c r="CT126" i="10"/>
  <c r="D123" i="70" s="1"/>
  <c r="CU126" i="10"/>
  <c r="E123" i="70" s="1"/>
  <c r="CV126" i="10"/>
  <c r="F123" i="70" s="1"/>
  <c r="CW126" i="10"/>
  <c r="G123" i="70" s="1"/>
  <c r="CX126" i="10"/>
  <c r="H123" i="70" s="1"/>
  <c r="CY126" i="10"/>
  <c r="I123" i="70" s="1"/>
  <c r="CZ126" i="10"/>
  <c r="J123" i="70" s="1"/>
  <c r="DA126" i="10"/>
  <c r="K123" i="70" s="1"/>
  <c r="DB126" i="10"/>
  <c r="L123" i="70" s="1"/>
  <c r="DC126" i="10"/>
  <c r="M123" i="70" s="1"/>
  <c r="DD126" i="10"/>
  <c r="N123" i="70" s="1"/>
  <c r="DE126" i="10"/>
  <c r="O123" i="70" s="1"/>
  <c r="DF126" i="10"/>
  <c r="P123" i="70" s="1"/>
  <c r="DG126" i="10"/>
  <c r="Q123" i="70" s="1"/>
  <c r="DH126" i="10"/>
  <c r="R123" i="70" s="1"/>
  <c r="DI126" i="10"/>
  <c r="S123" i="70" s="1"/>
  <c r="DJ126" i="10"/>
  <c r="T123" i="70" s="1"/>
  <c r="DK126" i="10"/>
  <c r="U123" i="70" s="1"/>
  <c r="DL126" i="10"/>
  <c r="V123" i="70" s="1"/>
  <c r="DM126" i="10"/>
  <c r="W123" i="70" s="1"/>
  <c r="CR126" i="10"/>
  <c r="B123" i="70" s="1"/>
  <c r="CS127" i="10"/>
  <c r="C124" i="70" s="1"/>
  <c r="CT127" i="10"/>
  <c r="D124" i="70" s="1"/>
  <c r="CU127" i="10"/>
  <c r="E124" i="70" s="1"/>
  <c r="CV127" i="10"/>
  <c r="F124" i="70" s="1"/>
  <c r="CW127" i="10"/>
  <c r="G124" i="70" s="1"/>
  <c r="CX127" i="10"/>
  <c r="H124" i="70" s="1"/>
  <c r="CY127" i="10"/>
  <c r="I124" i="70" s="1"/>
  <c r="CZ127" i="10"/>
  <c r="J124" i="70" s="1"/>
  <c r="DA127" i="10"/>
  <c r="K124" i="70" s="1"/>
  <c r="DB127" i="10"/>
  <c r="L124" i="70" s="1"/>
  <c r="DC127" i="10"/>
  <c r="M124" i="70" s="1"/>
  <c r="DD127" i="10"/>
  <c r="N124" i="70" s="1"/>
  <c r="DE127" i="10"/>
  <c r="O124" i="70" s="1"/>
  <c r="DF127" i="10"/>
  <c r="P124" i="70" s="1"/>
  <c r="DG127" i="10"/>
  <c r="Q124" i="70" s="1"/>
  <c r="DH127" i="10"/>
  <c r="R124" i="70" s="1"/>
  <c r="DI127" i="10"/>
  <c r="S124" i="70" s="1"/>
  <c r="DJ127" i="10"/>
  <c r="T124" i="70" s="1"/>
  <c r="DK127" i="10"/>
  <c r="U124" i="70" s="1"/>
  <c r="DL127" i="10"/>
  <c r="V124" i="70" s="1"/>
  <c r="DM127" i="10"/>
  <c r="W124" i="70" s="1"/>
  <c r="CR127" i="10"/>
  <c r="B124" i="70" s="1"/>
  <c r="CS128" i="10"/>
  <c r="C125" i="70" s="1"/>
  <c r="CT128" i="10"/>
  <c r="D125" i="70" s="1"/>
  <c r="CU128" i="10"/>
  <c r="E125" i="70" s="1"/>
  <c r="CV128" i="10"/>
  <c r="F125" i="70" s="1"/>
  <c r="CW128" i="10"/>
  <c r="G125" i="70" s="1"/>
  <c r="CX128" i="10"/>
  <c r="H125" i="70" s="1"/>
  <c r="CY128" i="10"/>
  <c r="I125" i="70" s="1"/>
  <c r="CZ128" i="10"/>
  <c r="J125" i="70" s="1"/>
  <c r="DA128" i="10"/>
  <c r="K125" i="70" s="1"/>
  <c r="DB128" i="10"/>
  <c r="L125" i="70" s="1"/>
  <c r="DC128" i="10"/>
  <c r="M125" i="70" s="1"/>
  <c r="DD128" i="10"/>
  <c r="N125" i="70" s="1"/>
  <c r="DE128" i="10"/>
  <c r="O125" i="70" s="1"/>
  <c r="DF128" i="10"/>
  <c r="P125" i="70" s="1"/>
  <c r="DG128" i="10"/>
  <c r="Q125" i="70" s="1"/>
  <c r="DH128" i="10"/>
  <c r="R125" i="70" s="1"/>
  <c r="DI128" i="10"/>
  <c r="S125" i="70" s="1"/>
  <c r="DJ128" i="10"/>
  <c r="T125" i="70" s="1"/>
  <c r="DK128" i="10"/>
  <c r="U125" i="70" s="1"/>
  <c r="DL128" i="10"/>
  <c r="V125" i="70" s="1"/>
  <c r="DM128" i="10"/>
  <c r="W125" i="70" s="1"/>
  <c r="CR128" i="10"/>
  <c r="B125" i="70" s="1"/>
  <c r="CS129" i="10"/>
  <c r="C126" i="70" s="1"/>
  <c r="CT129" i="10"/>
  <c r="D126" i="70" s="1"/>
  <c r="CU129" i="10"/>
  <c r="E126" i="70" s="1"/>
  <c r="CV129" i="10"/>
  <c r="F126" i="70" s="1"/>
  <c r="CW129" i="10"/>
  <c r="G126" i="70" s="1"/>
  <c r="CX129" i="10"/>
  <c r="H126" i="70" s="1"/>
  <c r="CY129" i="10"/>
  <c r="I126" i="70" s="1"/>
  <c r="CZ129" i="10"/>
  <c r="J126" i="70" s="1"/>
  <c r="DA129" i="10"/>
  <c r="K126" i="70" s="1"/>
  <c r="DB129" i="10"/>
  <c r="L126" i="70" s="1"/>
  <c r="DC129" i="10"/>
  <c r="M126" i="70" s="1"/>
  <c r="DD129" i="10"/>
  <c r="N126" i="70" s="1"/>
  <c r="DE129" i="10"/>
  <c r="O126" i="70" s="1"/>
  <c r="DF129" i="10"/>
  <c r="P126" i="70" s="1"/>
  <c r="DG129" i="10"/>
  <c r="Q126" i="70" s="1"/>
  <c r="DH129" i="10"/>
  <c r="R126" i="70" s="1"/>
  <c r="DI129" i="10"/>
  <c r="S126" i="70" s="1"/>
  <c r="DJ129" i="10"/>
  <c r="T126" i="70" s="1"/>
  <c r="DK129" i="10"/>
  <c r="U126" i="70" s="1"/>
  <c r="DL129" i="10"/>
  <c r="V126" i="70" s="1"/>
  <c r="DM129" i="10"/>
  <c r="W126" i="70" s="1"/>
  <c r="CR129" i="10"/>
  <c r="B126" i="70" s="1"/>
  <c r="CS130" i="10"/>
  <c r="C127" i="70" s="1"/>
  <c r="CT130" i="10"/>
  <c r="D127" i="70" s="1"/>
  <c r="CU130" i="10"/>
  <c r="E127" i="70" s="1"/>
  <c r="CV130" i="10"/>
  <c r="F127" i="70" s="1"/>
  <c r="CW130" i="10"/>
  <c r="G127" i="70" s="1"/>
  <c r="CX130" i="10"/>
  <c r="H127" i="70" s="1"/>
  <c r="CY130" i="10"/>
  <c r="I127" i="70" s="1"/>
  <c r="CZ130" i="10"/>
  <c r="J127" i="70" s="1"/>
  <c r="DA130" i="10"/>
  <c r="K127" i="70" s="1"/>
  <c r="DB130" i="10"/>
  <c r="L127" i="70" s="1"/>
  <c r="DC130" i="10"/>
  <c r="M127" i="70" s="1"/>
  <c r="DD130" i="10"/>
  <c r="N127" i="70" s="1"/>
  <c r="DE130" i="10"/>
  <c r="O127" i="70" s="1"/>
  <c r="DF130" i="10"/>
  <c r="P127" i="70" s="1"/>
  <c r="DG130" i="10"/>
  <c r="Q127" i="70" s="1"/>
  <c r="DH130" i="10"/>
  <c r="R127" i="70" s="1"/>
  <c r="DI130" i="10"/>
  <c r="S127" i="70" s="1"/>
  <c r="DJ130" i="10"/>
  <c r="T127" i="70" s="1"/>
  <c r="DK130" i="10"/>
  <c r="U127" i="70" s="1"/>
  <c r="DL130" i="10"/>
  <c r="V127" i="70" s="1"/>
  <c r="DM130" i="10"/>
  <c r="W127" i="70" s="1"/>
  <c r="CR130" i="10"/>
  <c r="B127" i="70" s="1"/>
  <c r="CS131" i="10"/>
  <c r="C128" i="70" s="1"/>
  <c r="CT131" i="10"/>
  <c r="D128" i="70" s="1"/>
  <c r="CU131" i="10"/>
  <c r="E128" i="70" s="1"/>
  <c r="CV131" i="10"/>
  <c r="F128" i="70" s="1"/>
  <c r="CW131" i="10"/>
  <c r="G128" i="70" s="1"/>
  <c r="CX131" i="10"/>
  <c r="H128" i="70" s="1"/>
  <c r="CY131" i="10"/>
  <c r="I128" i="70" s="1"/>
  <c r="CZ131" i="10"/>
  <c r="J128" i="70" s="1"/>
  <c r="DA131" i="10"/>
  <c r="K128" i="70" s="1"/>
  <c r="DB131" i="10"/>
  <c r="L128" i="70" s="1"/>
  <c r="DC131" i="10"/>
  <c r="M128" i="70" s="1"/>
  <c r="DD131" i="10"/>
  <c r="N128" i="70" s="1"/>
  <c r="DE131" i="10"/>
  <c r="O128" i="70" s="1"/>
  <c r="DF131" i="10"/>
  <c r="P128" i="70" s="1"/>
  <c r="DG131" i="10"/>
  <c r="Q128" i="70" s="1"/>
  <c r="DH131" i="10"/>
  <c r="R128" i="70" s="1"/>
  <c r="DI131" i="10"/>
  <c r="S128" i="70" s="1"/>
  <c r="DJ131" i="10"/>
  <c r="T128" i="70" s="1"/>
  <c r="DK131" i="10"/>
  <c r="U128" i="70" s="1"/>
  <c r="DL131" i="10"/>
  <c r="V128" i="70" s="1"/>
  <c r="DM131" i="10"/>
  <c r="W128" i="70" s="1"/>
  <c r="CR131" i="10"/>
  <c r="B128" i="70" s="1"/>
  <c r="CS132" i="10"/>
  <c r="C129" i="70" s="1"/>
  <c r="CT132" i="10"/>
  <c r="D129" i="70" s="1"/>
  <c r="CU132" i="10"/>
  <c r="E129" i="70" s="1"/>
  <c r="CV132" i="10"/>
  <c r="F129" i="70" s="1"/>
  <c r="CW132" i="10"/>
  <c r="G129" i="70" s="1"/>
  <c r="CX132" i="10"/>
  <c r="H129" i="70" s="1"/>
  <c r="CY132" i="10"/>
  <c r="I129" i="70" s="1"/>
  <c r="CZ132" i="10"/>
  <c r="J129" i="70" s="1"/>
  <c r="DA132" i="10"/>
  <c r="K129" i="70" s="1"/>
  <c r="DB132" i="10"/>
  <c r="L129" i="70" s="1"/>
  <c r="DC132" i="10"/>
  <c r="M129" i="70" s="1"/>
  <c r="DD132" i="10"/>
  <c r="N129" i="70" s="1"/>
  <c r="DE132" i="10"/>
  <c r="O129" i="70" s="1"/>
  <c r="DF132" i="10"/>
  <c r="P129" i="70" s="1"/>
  <c r="DG132" i="10"/>
  <c r="Q129" i="70" s="1"/>
  <c r="DH132" i="10"/>
  <c r="R129" i="70" s="1"/>
  <c r="DI132" i="10"/>
  <c r="S129" i="70" s="1"/>
  <c r="DJ132" i="10"/>
  <c r="T129" i="70" s="1"/>
  <c r="DK132" i="10"/>
  <c r="U129" i="70" s="1"/>
  <c r="DL132" i="10"/>
  <c r="V129" i="70" s="1"/>
  <c r="DM132" i="10"/>
  <c r="W129" i="70" s="1"/>
  <c r="CR132" i="10"/>
  <c r="B129" i="70" s="1"/>
  <c r="CS133" i="10"/>
  <c r="C130" i="70" s="1"/>
  <c r="CT133" i="10"/>
  <c r="D130" i="70" s="1"/>
  <c r="CU133" i="10"/>
  <c r="E130" i="70" s="1"/>
  <c r="CV133" i="10"/>
  <c r="F130" i="70" s="1"/>
  <c r="CW133" i="10"/>
  <c r="G130" i="70" s="1"/>
  <c r="CX133" i="10"/>
  <c r="H130" i="70" s="1"/>
  <c r="CY133" i="10"/>
  <c r="I130" i="70" s="1"/>
  <c r="CZ133" i="10"/>
  <c r="J130" i="70" s="1"/>
  <c r="DA133" i="10"/>
  <c r="K130" i="70" s="1"/>
  <c r="DB133" i="10"/>
  <c r="L130" i="70" s="1"/>
  <c r="DC133" i="10"/>
  <c r="M130" i="70" s="1"/>
  <c r="DD133" i="10"/>
  <c r="N130" i="70" s="1"/>
  <c r="DE133" i="10"/>
  <c r="O130" i="70" s="1"/>
  <c r="DF133" i="10"/>
  <c r="P130" i="70" s="1"/>
  <c r="DG133" i="10"/>
  <c r="Q130" i="70" s="1"/>
  <c r="DH133" i="10"/>
  <c r="R130" i="70" s="1"/>
  <c r="DI133" i="10"/>
  <c r="S130" i="70" s="1"/>
  <c r="DJ133" i="10"/>
  <c r="T130" i="70" s="1"/>
  <c r="DK133" i="10"/>
  <c r="U130" i="70" s="1"/>
  <c r="DL133" i="10"/>
  <c r="V130" i="70" s="1"/>
  <c r="DM133" i="10"/>
  <c r="W130" i="70" s="1"/>
  <c r="CR133" i="10"/>
  <c r="B130" i="70" s="1"/>
  <c r="CS134" i="10"/>
  <c r="C131" i="70" s="1"/>
  <c r="CT134" i="10"/>
  <c r="D131" i="70" s="1"/>
  <c r="CU134" i="10"/>
  <c r="E131" i="70" s="1"/>
  <c r="CV134" i="10"/>
  <c r="F131" i="70" s="1"/>
  <c r="CW134" i="10"/>
  <c r="G131" i="70" s="1"/>
  <c r="CX134" i="10"/>
  <c r="H131" i="70" s="1"/>
  <c r="CY134" i="10"/>
  <c r="I131" i="70" s="1"/>
  <c r="CZ134" i="10"/>
  <c r="J131" i="70" s="1"/>
  <c r="DA134" i="10"/>
  <c r="K131" i="70" s="1"/>
  <c r="DB134" i="10"/>
  <c r="L131" i="70" s="1"/>
  <c r="DC134" i="10"/>
  <c r="M131" i="70" s="1"/>
  <c r="DD134" i="10"/>
  <c r="N131" i="70" s="1"/>
  <c r="DE134" i="10"/>
  <c r="O131" i="70" s="1"/>
  <c r="DF134" i="10"/>
  <c r="P131" i="70" s="1"/>
  <c r="DG134" i="10"/>
  <c r="Q131" i="70" s="1"/>
  <c r="DH134" i="10"/>
  <c r="R131" i="70" s="1"/>
  <c r="DI134" i="10"/>
  <c r="S131" i="70" s="1"/>
  <c r="DJ134" i="10"/>
  <c r="T131" i="70" s="1"/>
  <c r="DK134" i="10"/>
  <c r="U131" i="70" s="1"/>
  <c r="DL134" i="10"/>
  <c r="V131" i="70" s="1"/>
  <c r="DM134" i="10"/>
  <c r="W131" i="70" s="1"/>
  <c r="CR134" i="10"/>
  <c r="B131" i="70" s="1"/>
  <c r="CS135" i="10"/>
  <c r="C132" i="70" s="1"/>
  <c r="CT135" i="10"/>
  <c r="D132" i="70" s="1"/>
  <c r="CU135" i="10"/>
  <c r="E132" i="70" s="1"/>
  <c r="CV135" i="10"/>
  <c r="F132" i="70" s="1"/>
  <c r="CW135" i="10"/>
  <c r="G132" i="70" s="1"/>
  <c r="CX135" i="10"/>
  <c r="H132" i="70" s="1"/>
  <c r="CY135" i="10"/>
  <c r="I132" i="70" s="1"/>
  <c r="CZ135" i="10"/>
  <c r="J132" i="70" s="1"/>
  <c r="DA135" i="10"/>
  <c r="K132" i="70" s="1"/>
  <c r="DB135" i="10"/>
  <c r="L132" i="70" s="1"/>
  <c r="DC135" i="10"/>
  <c r="M132" i="70" s="1"/>
  <c r="DD135" i="10"/>
  <c r="N132" i="70" s="1"/>
  <c r="DE135" i="10"/>
  <c r="O132" i="70" s="1"/>
  <c r="DF135" i="10"/>
  <c r="P132" i="70" s="1"/>
  <c r="DG135" i="10"/>
  <c r="Q132" i="70" s="1"/>
  <c r="DH135" i="10"/>
  <c r="R132" i="70" s="1"/>
  <c r="DI135" i="10"/>
  <c r="S132" i="70" s="1"/>
  <c r="DJ135" i="10"/>
  <c r="T132" i="70" s="1"/>
  <c r="DK135" i="10"/>
  <c r="U132" i="70" s="1"/>
  <c r="DL135" i="10"/>
  <c r="V132" i="70" s="1"/>
  <c r="DM135" i="10"/>
  <c r="W132" i="70" s="1"/>
  <c r="CR135" i="10"/>
  <c r="B132" i="70" s="1"/>
  <c r="CS136" i="10"/>
  <c r="C133" i="70" s="1"/>
  <c r="CT136" i="10"/>
  <c r="D133" i="70" s="1"/>
  <c r="CU136" i="10"/>
  <c r="E133" i="70" s="1"/>
  <c r="CV136" i="10"/>
  <c r="F133" i="70" s="1"/>
  <c r="CW136" i="10"/>
  <c r="G133" i="70" s="1"/>
  <c r="CX136" i="10"/>
  <c r="H133" i="70" s="1"/>
  <c r="CY136" i="10"/>
  <c r="I133" i="70" s="1"/>
  <c r="CZ136" i="10"/>
  <c r="J133" i="70" s="1"/>
  <c r="DA136" i="10"/>
  <c r="K133" i="70" s="1"/>
  <c r="DB136" i="10"/>
  <c r="L133" i="70" s="1"/>
  <c r="DC136" i="10"/>
  <c r="M133" i="70" s="1"/>
  <c r="DD136" i="10"/>
  <c r="N133" i="70" s="1"/>
  <c r="DE136" i="10"/>
  <c r="O133" i="70" s="1"/>
  <c r="DF136" i="10"/>
  <c r="P133" i="70" s="1"/>
  <c r="DG136" i="10"/>
  <c r="Q133" i="70" s="1"/>
  <c r="DH136" i="10"/>
  <c r="R133" i="70" s="1"/>
  <c r="DI136" i="10"/>
  <c r="S133" i="70" s="1"/>
  <c r="DJ136" i="10"/>
  <c r="T133" i="70" s="1"/>
  <c r="DK136" i="10"/>
  <c r="U133" i="70" s="1"/>
  <c r="DL136" i="10"/>
  <c r="V133" i="70" s="1"/>
  <c r="DM136" i="10"/>
  <c r="W133" i="70" s="1"/>
  <c r="CR136" i="10"/>
  <c r="B133" i="70" s="1"/>
  <c r="CS137" i="10"/>
  <c r="C134" i="70" s="1"/>
  <c r="CT137" i="10"/>
  <c r="D134" i="70" s="1"/>
  <c r="CU137" i="10"/>
  <c r="E134" i="70" s="1"/>
  <c r="CV137" i="10"/>
  <c r="F134" i="70" s="1"/>
  <c r="CW137" i="10"/>
  <c r="G134" i="70" s="1"/>
  <c r="CX137" i="10"/>
  <c r="H134" i="70" s="1"/>
  <c r="CY137" i="10"/>
  <c r="I134" i="70" s="1"/>
  <c r="CZ137" i="10"/>
  <c r="J134" i="70" s="1"/>
  <c r="DA137" i="10"/>
  <c r="K134" i="70" s="1"/>
  <c r="DB137" i="10"/>
  <c r="L134" i="70" s="1"/>
  <c r="DC137" i="10"/>
  <c r="M134" i="70" s="1"/>
  <c r="DD137" i="10"/>
  <c r="N134" i="70" s="1"/>
  <c r="DE137" i="10"/>
  <c r="O134" i="70" s="1"/>
  <c r="DF137" i="10"/>
  <c r="P134" i="70" s="1"/>
  <c r="DG137" i="10"/>
  <c r="Q134" i="70" s="1"/>
  <c r="DH137" i="10"/>
  <c r="R134" i="70" s="1"/>
  <c r="DI137" i="10"/>
  <c r="S134" i="70" s="1"/>
  <c r="DJ137" i="10"/>
  <c r="T134" i="70" s="1"/>
  <c r="DK137" i="10"/>
  <c r="U134" i="70" s="1"/>
  <c r="DL137" i="10"/>
  <c r="V134" i="70" s="1"/>
  <c r="DM137" i="10"/>
  <c r="W134" i="70" s="1"/>
  <c r="CR137" i="10"/>
  <c r="B134" i="70" s="1"/>
  <c r="CS138" i="10"/>
  <c r="C135" i="70" s="1"/>
  <c r="CT138" i="10"/>
  <c r="D135" i="70" s="1"/>
  <c r="CU138" i="10"/>
  <c r="E135" i="70" s="1"/>
  <c r="CV138" i="10"/>
  <c r="F135" i="70" s="1"/>
  <c r="CW138" i="10"/>
  <c r="G135" i="70" s="1"/>
  <c r="CX138" i="10"/>
  <c r="H135" i="70" s="1"/>
  <c r="CY138" i="10"/>
  <c r="I135" i="70" s="1"/>
  <c r="CZ138" i="10"/>
  <c r="J135" i="70" s="1"/>
  <c r="DA138" i="10"/>
  <c r="K135" i="70" s="1"/>
  <c r="DB138" i="10"/>
  <c r="L135" i="70" s="1"/>
  <c r="DC138" i="10"/>
  <c r="M135" i="70" s="1"/>
  <c r="DD138" i="10"/>
  <c r="N135" i="70" s="1"/>
  <c r="DE138" i="10"/>
  <c r="O135" i="70" s="1"/>
  <c r="DF138" i="10"/>
  <c r="P135" i="70" s="1"/>
  <c r="DG138" i="10"/>
  <c r="Q135" i="70" s="1"/>
  <c r="DH138" i="10"/>
  <c r="R135" i="70" s="1"/>
  <c r="DI138" i="10"/>
  <c r="S135" i="70" s="1"/>
  <c r="DJ138" i="10"/>
  <c r="T135" i="70" s="1"/>
  <c r="DK138" i="10"/>
  <c r="U135" i="70" s="1"/>
  <c r="DL138" i="10"/>
  <c r="V135" i="70" s="1"/>
  <c r="DM138" i="10"/>
  <c r="W135" i="70" s="1"/>
  <c r="CR138" i="10"/>
  <c r="B135" i="70" s="1"/>
  <c r="CS139" i="10"/>
  <c r="C136" i="70" s="1"/>
  <c r="CT139" i="10"/>
  <c r="D136" i="70" s="1"/>
  <c r="CU139" i="10"/>
  <c r="E136" i="70" s="1"/>
  <c r="CV139" i="10"/>
  <c r="F136" i="70" s="1"/>
  <c r="CW139" i="10"/>
  <c r="G136" i="70" s="1"/>
  <c r="CX139" i="10"/>
  <c r="H136" i="70" s="1"/>
  <c r="CY139" i="10"/>
  <c r="I136" i="70" s="1"/>
  <c r="CZ139" i="10"/>
  <c r="J136" i="70" s="1"/>
  <c r="DA139" i="10"/>
  <c r="K136" i="70" s="1"/>
  <c r="DB139" i="10"/>
  <c r="L136" i="70" s="1"/>
  <c r="DC139" i="10"/>
  <c r="M136" i="70" s="1"/>
  <c r="DD139" i="10"/>
  <c r="N136" i="70" s="1"/>
  <c r="DE139" i="10"/>
  <c r="O136" i="70" s="1"/>
  <c r="DF139" i="10"/>
  <c r="P136" i="70" s="1"/>
  <c r="DG139" i="10"/>
  <c r="Q136" i="70" s="1"/>
  <c r="DH139" i="10"/>
  <c r="R136" i="70" s="1"/>
  <c r="DI139" i="10"/>
  <c r="S136" i="70" s="1"/>
  <c r="DJ139" i="10"/>
  <c r="T136" i="70" s="1"/>
  <c r="DK139" i="10"/>
  <c r="U136" i="70" s="1"/>
  <c r="DL139" i="10"/>
  <c r="V136" i="70" s="1"/>
  <c r="DM139" i="10"/>
  <c r="W136" i="70" s="1"/>
  <c r="CR139" i="10"/>
  <c r="B136" i="70" s="1"/>
  <c r="CS140" i="10"/>
  <c r="C137" i="70" s="1"/>
  <c r="CT140" i="10"/>
  <c r="D137" i="70" s="1"/>
  <c r="CU140" i="10"/>
  <c r="E137" i="70" s="1"/>
  <c r="CV140" i="10"/>
  <c r="F137" i="70" s="1"/>
  <c r="CW140" i="10"/>
  <c r="G137" i="70" s="1"/>
  <c r="CX140" i="10"/>
  <c r="H137" i="70" s="1"/>
  <c r="CY140" i="10"/>
  <c r="I137" i="70" s="1"/>
  <c r="CZ140" i="10"/>
  <c r="J137" i="70" s="1"/>
  <c r="DA140" i="10"/>
  <c r="K137" i="70" s="1"/>
  <c r="DB140" i="10"/>
  <c r="L137" i="70" s="1"/>
  <c r="DC140" i="10"/>
  <c r="M137" i="70" s="1"/>
  <c r="DD140" i="10"/>
  <c r="N137" i="70" s="1"/>
  <c r="DE140" i="10"/>
  <c r="O137" i="70" s="1"/>
  <c r="DF140" i="10"/>
  <c r="P137" i="70" s="1"/>
  <c r="DG140" i="10"/>
  <c r="Q137" i="70" s="1"/>
  <c r="DH140" i="10"/>
  <c r="R137" i="70" s="1"/>
  <c r="DI140" i="10"/>
  <c r="S137" i="70" s="1"/>
  <c r="DJ140" i="10"/>
  <c r="T137" i="70" s="1"/>
  <c r="DK140" i="10"/>
  <c r="U137" i="70" s="1"/>
  <c r="DL140" i="10"/>
  <c r="V137" i="70" s="1"/>
  <c r="DM140" i="10"/>
  <c r="W137" i="70" s="1"/>
  <c r="CR140" i="10"/>
  <c r="B137" i="70" s="1"/>
  <c r="CS141" i="10"/>
  <c r="C138" i="70" s="1"/>
  <c r="CT141" i="10"/>
  <c r="D138" i="70" s="1"/>
  <c r="CU141" i="10"/>
  <c r="E138" i="70" s="1"/>
  <c r="CV141" i="10"/>
  <c r="F138" i="70" s="1"/>
  <c r="CW141" i="10"/>
  <c r="G138" i="70" s="1"/>
  <c r="CX141" i="10"/>
  <c r="H138" i="70" s="1"/>
  <c r="CY141" i="10"/>
  <c r="I138" i="70" s="1"/>
  <c r="CZ141" i="10"/>
  <c r="J138" i="70" s="1"/>
  <c r="DA141" i="10"/>
  <c r="K138" i="70" s="1"/>
  <c r="DB141" i="10"/>
  <c r="L138" i="70" s="1"/>
  <c r="DC141" i="10"/>
  <c r="M138" i="70" s="1"/>
  <c r="DD141" i="10"/>
  <c r="N138" i="70" s="1"/>
  <c r="DE141" i="10"/>
  <c r="O138" i="70" s="1"/>
  <c r="DF141" i="10"/>
  <c r="P138" i="70" s="1"/>
  <c r="DG141" i="10"/>
  <c r="Q138" i="70" s="1"/>
  <c r="DH141" i="10"/>
  <c r="R138" i="70" s="1"/>
  <c r="DI141" i="10"/>
  <c r="S138" i="70" s="1"/>
  <c r="DJ141" i="10"/>
  <c r="T138" i="70" s="1"/>
  <c r="DK141" i="10"/>
  <c r="U138" i="70" s="1"/>
  <c r="DL141" i="10"/>
  <c r="V138" i="70" s="1"/>
  <c r="DM141" i="10"/>
  <c r="W138" i="70" s="1"/>
  <c r="CR141" i="10"/>
  <c r="B138" i="70" s="1"/>
  <c r="CS142" i="10"/>
  <c r="C139" i="70" s="1"/>
  <c r="CT142" i="10"/>
  <c r="D139" i="70" s="1"/>
  <c r="CU142" i="10"/>
  <c r="E139" i="70" s="1"/>
  <c r="CV142" i="10"/>
  <c r="F139" i="70" s="1"/>
  <c r="CW142" i="10"/>
  <c r="G139" i="70" s="1"/>
  <c r="CX142" i="10"/>
  <c r="H139" i="70" s="1"/>
  <c r="CY142" i="10"/>
  <c r="I139" i="70" s="1"/>
  <c r="CZ142" i="10"/>
  <c r="J139" i="70" s="1"/>
  <c r="DA142" i="10"/>
  <c r="K139" i="70" s="1"/>
  <c r="DB142" i="10"/>
  <c r="L139" i="70" s="1"/>
  <c r="DC142" i="10"/>
  <c r="M139" i="70" s="1"/>
  <c r="DD142" i="10"/>
  <c r="N139" i="70" s="1"/>
  <c r="DE142" i="10"/>
  <c r="O139" i="70" s="1"/>
  <c r="DF142" i="10"/>
  <c r="P139" i="70" s="1"/>
  <c r="DG142" i="10"/>
  <c r="Q139" i="70" s="1"/>
  <c r="DH142" i="10"/>
  <c r="R139" i="70" s="1"/>
  <c r="DI142" i="10"/>
  <c r="S139" i="70" s="1"/>
  <c r="DJ142" i="10"/>
  <c r="T139" i="70" s="1"/>
  <c r="DK142" i="10"/>
  <c r="U139" i="70" s="1"/>
  <c r="DL142" i="10"/>
  <c r="V139" i="70" s="1"/>
  <c r="DM142" i="10"/>
  <c r="W139" i="70" s="1"/>
  <c r="CR142" i="10"/>
  <c r="B139" i="70" s="1"/>
  <c r="CS143" i="10"/>
  <c r="C140" i="70" s="1"/>
  <c r="CT143" i="10"/>
  <c r="D140" i="70" s="1"/>
  <c r="CU143" i="10"/>
  <c r="E140" i="70" s="1"/>
  <c r="CV143" i="10"/>
  <c r="F140" i="70" s="1"/>
  <c r="CW143" i="10"/>
  <c r="G140" i="70" s="1"/>
  <c r="CX143" i="10"/>
  <c r="H140" i="70" s="1"/>
  <c r="CY143" i="10"/>
  <c r="I140" i="70" s="1"/>
  <c r="CZ143" i="10"/>
  <c r="J140" i="70" s="1"/>
  <c r="DA143" i="10"/>
  <c r="K140" i="70" s="1"/>
  <c r="DB143" i="10"/>
  <c r="L140" i="70" s="1"/>
  <c r="DC143" i="10"/>
  <c r="M140" i="70" s="1"/>
  <c r="DD143" i="10"/>
  <c r="N140" i="70" s="1"/>
  <c r="DE143" i="10"/>
  <c r="O140" i="70" s="1"/>
  <c r="DF143" i="10"/>
  <c r="P140" i="70" s="1"/>
  <c r="DG143" i="10"/>
  <c r="Q140" i="70" s="1"/>
  <c r="DH143" i="10"/>
  <c r="R140" i="70" s="1"/>
  <c r="DI143" i="10"/>
  <c r="S140" i="70" s="1"/>
  <c r="DJ143" i="10"/>
  <c r="T140" i="70" s="1"/>
  <c r="DK143" i="10"/>
  <c r="U140" i="70" s="1"/>
  <c r="DL143" i="10"/>
  <c r="V140" i="70" s="1"/>
  <c r="DM143" i="10"/>
  <c r="W140" i="70" s="1"/>
  <c r="CR143" i="10"/>
  <c r="B140" i="70" s="1"/>
  <c r="CS144" i="10"/>
  <c r="C141" i="70" s="1"/>
  <c r="CT144" i="10"/>
  <c r="D141" i="70" s="1"/>
  <c r="CU144" i="10"/>
  <c r="E141" i="70" s="1"/>
  <c r="CV144" i="10"/>
  <c r="F141" i="70" s="1"/>
  <c r="CW144" i="10"/>
  <c r="G141" i="70" s="1"/>
  <c r="CX144" i="10"/>
  <c r="H141" i="70" s="1"/>
  <c r="CY144" i="10"/>
  <c r="I141" i="70" s="1"/>
  <c r="CZ144" i="10"/>
  <c r="J141" i="70" s="1"/>
  <c r="DA144" i="10"/>
  <c r="K141" i="70" s="1"/>
  <c r="DB144" i="10"/>
  <c r="L141" i="70" s="1"/>
  <c r="DC144" i="10"/>
  <c r="M141" i="70" s="1"/>
  <c r="DD144" i="10"/>
  <c r="N141" i="70" s="1"/>
  <c r="DE144" i="10"/>
  <c r="O141" i="70" s="1"/>
  <c r="DF144" i="10"/>
  <c r="P141" i="70" s="1"/>
  <c r="DG144" i="10"/>
  <c r="Q141" i="70" s="1"/>
  <c r="DH144" i="10"/>
  <c r="R141" i="70" s="1"/>
  <c r="DI144" i="10"/>
  <c r="S141" i="70" s="1"/>
  <c r="DJ144" i="10"/>
  <c r="T141" i="70" s="1"/>
  <c r="DK144" i="10"/>
  <c r="U141" i="70" s="1"/>
  <c r="DL144" i="10"/>
  <c r="V141" i="70" s="1"/>
  <c r="DM144" i="10"/>
  <c r="W141" i="70" s="1"/>
  <c r="CR144" i="10"/>
  <c r="B141" i="70" s="1"/>
  <c r="CS117" i="10"/>
  <c r="C114" i="70" s="1"/>
  <c r="CT117" i="10"/>
  <c r="D114" i="70" s="1"/>
  <c r="CU117" i="10"/>
  <c r="E114" i="70" s="1"/>
  <c r="CV117" i="10"/>
  <c r="F114" i="70" s="1"/>
  <c r="CW117" i="10"/>
  <c r="G114" i="70" s="1"/>
  <c r="CX117" i="10"/>
  <c r="H114" i="70" s="1"/>
  <c r="CY117" i="10"/>
  <c r="I114" i="70" s="1"/>
  <c r="CZ117" i="10"/>
  <c r="J114" i="70" s="1"/>
  <c r="DA117" i="10"/>
  <c r="K114" i="70" s="1"/>
  <c r="DB117" i="10"/>
  <c r="L114" i="70" s="1"/>
  <c r="DC117" i="10"/>
  <c r="M114" i="70" s="1"/>
  <c r="DD117" i="10"/>
  <c r="N114" i="70" s="1"/>
  <c r="DE117" i="10"/>
  <c r="O114" i="70" s="1"/>
  <c r="DF117" i="10"/>
  <c r="P114" i="70" s="1"/>
  <c r="DG117" i="10"/>
  <c r="Q114" i="70" s="1"/>
  <c r="DH117" i="10"/>
  <c r="R114" i="70" s="1"/>
  <c r="DI117" i="10"/>
  <c r="S114" i="70" s="1"/>
  <c r="DJ117" i="10"/>
  <c r="T114" i="70" s="1"/>
  <c r="DK117" i="10"/>
  <c r="U114" i="70" s="1"/>
  <c r="DL117" i="10"/>
  <c r="V114" i="70" s="1"/>
  <c r="DM117" i="10"/>
  <c r="W114" i="70" s="1"/>
  <c r="CR117" i="10"/>
  <c r="B114" i="70" s="1"/>
  <c r="B117" i="10"/>
  <c r="CS90" i="10"/>
  <c r="C87" i="70" s="1"/>
  <c r="CT90" i="10"/>
  <c r="D87" i="70" s="1"/>
  <c r="CU90" i="10"/>
  <c r="E87" i="70" s="1"/>
  <c r="CV90" i="10"/>
  <c r="F87" i="70" s="1"/>
  <c r="CW90" i="10"/>
  <c r="G87" i="70" s="1"/>
  <c r="CX90" i="10"/>
  <c r="H87" i="70" s="1"/>
  <c r="CY90" i="10"/>
  <c r="I87" i="70" s="1"/>
  <c r="CZ90" i="10"/>
  <c r="J87" i="70" s="1"/>
  <c r="DA90" i="10"/>
  <c r="K87" i="70" s="1"/>
  <c r="DB90" i="10"/>
  <c r="L87" i="70" s="1"/>
  <c r="DC90" i="10"/>
  <c r="M87" i="70" s="1"/>
  <c r="DD90" i="10"/>
  <c r="N87" i="70" s="1"/>
  <c r="DE90" i="10"/>
  <c r="O87" i="70" s="1"/>
  <c r="DF90" i="10"/>
  <c r="P87" i="70" s="1"/>
  <c r="DG90" i="10"/>
  <c r="Q87" i="70" s="1"/>
  <c r="DH90" i="10"/>
  <c r="R87" i="70" s="1"/>
  <c r="DI90" i="10"/>
  <c r="S87" i="70" s="1"/>
  <c r="DJ90" i="10"/>
  <c r="T87" i="70" s="1"/>
  <c r="DK90" i="10"/>
  <c r="U87" i="70" s="1"/>
  <c r="DL90" i="10"/>
  <c r="V87" i="70" s="1"/>
  <c r="DM90" i="10"/>
  <c r="W87" i="70" s="1"/>
  <c r="CR90" i="10"/>
  <c r="B87" i="70" s="1"/>
  <c r="CS91" i="10"/>
  <c r="C88" i="70" s="1"/>
  <c r="CT91" i="10"/>
  <c r="D88" i="70" s="1"/>
  <c r="CU91" i="10"/>
  <c r="E88" i="70" s="1"/>
  <c r="CV91" i="10"/>
  <c r="F88" i="70" s="1"/>
  <c r="CW91" i="10"/>
  <c r="G88" i="70" s="1"/>
  <c r="CX91" i="10"/>
  <c r="H88" i="70" s="1"/>
  <c r="CY91" i="10"/>
  <c r="I88" i="70" s="1"/>
  <c r="CZ91" i="10"/>
  <c r="J88" i="70" s="1"/>
  <c r="DA91" i="10"/>
  <c r="K88" i="70" s="1"/>
  <c r="DB91" i="10"/>
  <c r="L88" i="70" s="1"/>
  <c r="DC91" i="10"/>
  <c r="M88" i="70" s="1"/>
  <c r="DD91" i="10"/>
  <c r="N88" i="70" s="1"/>
  <c r="DE91" i="10"/>
  <c r="O88" i="70" s="1"/>
  <c r="DF91" i="10"/>
  <c r="P88" i="70" s="1"/>
  <c r="DG91" i="10"/>
  <c r="Q88" i="70" s="1"/>
  <c r="DH91" i="10"/>
  <c r="R88" i="70" s="1"/>
  <c r="DI91" i="10"/>
  <c r="S88" i="70" s="1"/>
  <c r="DJ91" i="10"/>
  <c r="T88" i="70" s="1"/>
  <c r="DK91" i="10"/>
  <c r="U88" i="70" s="1"/>
  <c r="DL91" i="10"/>
  <c r="V88" i="70" s="1"/>
  <c r="DM91" i="10"/>
  <c r="W88" i="70" s="1"/>
  <c r="CR91" i="10"/>
  <c r="B88" i="70" s="1"/>
  <c r="CS92" i="10"/>
  <c r="C89" i="70" s="1"/>
  <c r="CT92" i="10"/>
  <c r="D89" i="70" s="1"/>
  <c r="CU92" i="10"/>
  <c r="E89" i="70" s="1"/>
  <c r="CV92" i="10"/>
  <c r="F89" i="70" s="1"/>
  <c r="CW92" i="10"/>
  <c r="G89" i="70" s="1"/>
  <c r="CX92" i="10"/>
  <c r="H89" i="70" s="1"/>
  <c r="CY92" i="10"/>
  <c r="I89" i="70" s="1"/>
  <c r="CZ92" i="10"/>
  <c r="J89" i="70" s="1"/>
  <c r="DA92" i="10"/>
  <c r="K89" i="70" s="1"/>
  <c r="DB92" i="10"/>
  <c r="L89" i="70" s="1"/>
  <c r="DC92" i="10"/>
  <c r="M89" i="70" s="1"/>
  <c r="DD92" i="10"/>
  <c r="N89" i="70" s="1"/>
  <c r="DE92" i="10"/>
  <c r="O89" i="70" s="1"/>
  <c r="DF92" i="10"/>
  <c r="P89" i="70" s="1"/>
  <c r="DG92" i="10"/>
  <c r="Q89" i="70" s="1"/>
  <c r="DH92" i="10"/>
  <c r="R89" i="70" s="1"/>
  <c r="DI92" i="10"/>
  <c r="S89" i="70" s="1"/>
  <c r="DJ92" i="10"/>
  <c r="T89" i="70" s="1"/>
  <c r="DK92" i="10"/>
  <c r="U89" i="70" s="1"/>
  <c r="DL92" i="10"/>
  <c r="V89" i="70" s="1"/>
  <c r="DM92" i="10"/>
  <c r="W89" i="70" s="1"/>
  <c r="CR92" i="10"/>
  <c r="B89" i="70" s="1"/>
  <c r="CS93" i="10"/>
  <c r="C90" i="70" s="1"/>
  <c r="CT93" i="10"/>
  <c r="D90" i="70" s="1"/>
  <c r="CU93" i="10"/>
  <c r="E90" i="70" s="1"/>
  <c r="CV93" i="10"/>
  <c r="F90" i="70" s="1"/>
  <c r="CW93" i="10"/>
  <c r="G90" i="70" s="1"/>
  <c r="CX93" i="10"/>
  <c r="H90" i="70" s="1"/>
  <c r="CY93" i="10"/>
  <c r="I90" i="70" s="1"/>
  <c r="CZ93" i="10"/>
  <c r="J90" i="70" s="1"/>
  <c r="DA93" i="10"/>
  <c r="K90" i="70" s="1"/>
  <c r="DB93" i="10"/>
  <c r="L90" i="70" s="1"/>
  <c r="DC93" i="10"/>
  <c r="M90" i="70" s="1"/>
  <c r="DD93" i="10"/>
  <c r="N90" i="70" s="1"/>
  <c r="DE93" i="10"/>
  <c r="O90" i="70" s="1"/>
  <c r="DF93" i="10"/>
  <c r="P90" i="70" s="1"/>
  <c r="DG93" i="10"/>
  <c r="Q90" i="70" s="1"/>
  <c r="DH93" i="10"/>
  <c r="R90" i="70" s="1"/>
  <c r="DI93" i="10"/>
  <c r="S90" i="70" s="1"/>
  <c r="DJ93" i="10"/>
  <c r="T90" i="70" s="1"/>
  <c r="DK93" i="10"/>
  <c r="U90" i="70" s="1"/>
  <c r="DL93" i="10"/>
  <c r="V90" i="70" s="1"/>
  <c r="DM93" i="10"/>
  <c r="W90" i="70" s="1"/>
  <c r="CR93" i="10"/>
  <c r="B90" i="70" s="1"/>
  <c r="CS94" i="10"/>
  <c r="C91" i="70" s="1"/>
  <c r="CT94" i="10"/>
  <c r="D91" i="70" s="1"/>
  <c r="CU94" i="10"/>
  <c r="E91" i="70" s="1"/>
  <c r="CV94" i="10"/>
  <c r="F91" i="70" s="1"/>
  <c r="CW94" i="10"/>
  <c r="G91" i="70" s="1"/>
  <c r="CX94" i="10"/>
  <c r="H91" i="70" s="1"/>
  <c r="CY94" i="10"/>
  <c r="I91" i="70" s="1"/>
  <c r="CZ94" i="10"/>
  <c r="J91" i="70" s="1"/>
  <c r="DA94" i="10"/>
  <c r="K91" i="70" s="1"/>
  <c r="DB94" i="10"/>
  <c r="L91" i="70" s="1"/>
  <c r="DC94" i="10"/>
  <c r="M91" i="70" s="1"/>
  <c r="DD94" i="10"/>
  <c r="N91" i="70" s="1"/>
  <c r="DE94" i="10"/>
  <c r="O91" i="70" s="1"/>
  <c r="DF94" i="10"/>
  <c r="P91" i="70" s="1"/>
  <c r="DG94" i="10"/>
  <c r="Q91" i="70" s="1"/>
  <c r="DH94" i="10"/>
  <c r="R91" i="70" s="1"/>
  <c r="DI94" i="10"/>
  <c r="S91" i="70" s="1"/>
  <c r="DJ94" i="10"/>
  <c r="T91" i="70" s="1"/>
  <c r="DK94" i="10"/>
  <c r="U91" i="70" s="1"/>
  <c r="DL94" i="10"/>
  <c r="V91" i="70" s="1"/>
  <c r="DM94" i="10"/>
  <c r="W91" i="70" s="1"/>
  <c r="CR94" i="10"/>
  <c r="B91" i="70" s="1"/>
  <c r="CS95" i="10"/>
  <c r="C92" i="70" s="1"/>
  <c r="CT95" i="10"/>
  <c r="D92" i="70" s="1"/>
  <c r="CU95" i="10"/>
  <c r="E92" i="70" s="1"/>
  <c r="CV95" i="10"/>
  <c r="F92" i="70" s="1"/>
  <c r="CW95" i="10"/>
  <c r="G92" i="70" s="1"/>
  <c r="CX95" i="10"/>
  <c r="H92" i="70" s="1"/>
  <c r="CY95" i="10"/>
  <c r="I92" i="70" s="1"/>
  <c r="CZ95" i="10"/>
  <c r="J92" i="70" s="1"/>
  <c r="DA95" i="10"/>
  <c r="K92" i="70" s="1"/>
  <c r="DB95" i="10"/>
  <c r="L92" i="70" s="1"/>
  <c r="DC95" i="10"/>
  <c r="M92" i="70" s="1"/>
  <c r="DD95" i="10"/>
  <c r="N92" i="70" s="1"/>
  <c r="DE95" i="10"/>
  <c r="O92" i="70" s="1"/>
  <c r="DF95" i="10"/>
  <c r="P92" i="70" s="1"/>
  <c r="DG95" i="10"/>
  <c r="Q92" i="70" s="1"/>
  <c r="DH95" i="10"/>
  <c r="R92" i="70" s="1"/>
  <c r="DI95" i="10"/>
  <c r="S92" i="70" s="1"/>
  <c r="DJ95" i="10"/>
  <c r="T92" i="70" s="1"/>
  <c r="DK95" i="10"/>
  <c r="U92" i="70" s="1"/>
  <c r="DL95" i="10"/>
  <c r="V92" i="70" s="1"/>
  <c r="DM95" i="10"/>
  <c r="W92" i="70" s="1"/>
  <c r="CR95" i="10"/>
  <c r="B92" i="70" s="1"/>
  <c r="CS96" i="10"/>
  <c r="C93" i="70" s="1"/>
  <c r="CT96" i="10"/>
  <c r="D93" i="70" s="1"/>
  <c r="CU96" i="10"/>
  <c r="E93" i="70" s="1"/>
  <c r="CV96" i="10"/>
  <c r="F93" i="70" s="1"/>
  <c r="CW96" i="10"/>
  <c r="G93" i="70" s="1"/>
  <c r="CX96" i="10"/>
  <c r="H93" i="70" s="1"/>
  <c r="CY96" i="10"/>
  <c r="I93" i="70" s="1"/>
  <c r="CZ96" i="10"/>
  <c r="J93" i="70" s="1"/>
  <c r="DA96" i="10"/>
  <c r="K93" i="70" s="1"/>
  <c r="DB96" i="10"/>
  <c r="L93" i="70" s="1"/>
  <c r="DC96" i="10"/>
  <c r="M93" i="70" s="1"/>
  <c r="DD96" i="10"/>
  <c r="N93" i="70" s="1"/>
  <c r="DE96" i="10"/>
  <c r="O93" i="70" s="1"/>
  <c r="DF96" i="10"/>
  <c r="P93" i="70" s="1"/>
  <c r="DG96" i="10"/>
  <c r="Q93" i="70" s="1"/>
  <c r="DH96" i="10"/>
  <c r="R93" i="70" s="1"/>
  <c r="DI96" i="10"/>
  <c r="S93" i="70" s="1"/>
  <c r="DJ96" i="10"/>
  <c r="T93" i="70" s="1"/>
  <c r="DK96" i="10"/>
  <c r="U93" i="70" s="1"/>
  <c r="DL96" i="10"/>
  <c r="V93" i="70" s="1"/>
  <c r="DM96" i="10"/>
  <c r="W93" i="70" s="1"/>
  <c r="CR96" i="10"/>
  <c r="B93" i="70" s="1"/>
  <c r="CS97" i="10"/>
  <c r="C94" i="70" s="1"/>
  <c r="CT97" i="10"/>
  <c r="D94" i="70" s="1"/>
  <c r="CU97" i="10"/>
  <c r="E94" i="70" s="1"/>
  <c r="CV97" i="10"/>
  <c r="F94" i="70" s="1"/>
  <c r="CW97" i="10"/>
  <c r="G94" i="70" s="1"/>
  <c r="CX97" i="10"/>
  <c r="H94" i="70" s="1"/>
  <c r="CY97" i="10"/>
  <c r="I94" i="70" s="1"/>
  <c r="CZ97" i="10"/>
  <c r="J94" i="70" s="1"/>
  <c r="DA97" i="10"/>
  <c r="K94" i="70" s="1"/>
  <c r="DB97" i="10"/>
  <c r="L94" i="70" s="1"/>
  <c r="DC97" i="10"/>
  <c r="M94" i="70" s="1"/>
  <c r="DD97" i="10"/>
  <c r="N94" i="70" s="1"/>
  <c r="DE97" i="10"/>
  <c r="O94" i="70" s="1"/>
  <c r="DF97" i="10"/>
  <c r="P94" i="70" s="1"/>
  <c r="DG97" i="10"/>
  <c r="Q94" i="70" s="1"/>
  <c r="DH97" i="10"/>
  <c r="R94" i="70" s="1"/>
  <c r="DI97" i="10"/>
  <c r="S94" i="70" s="1"/>
  <c r="DJ97" i="10"/>
  <c r="T94" i="70" s="1"/>
  <c r="DK97" i="10"/>
  <c r="U94" i="70" s="1"/>
  <c r="DL97" i="10"/>
  <c r="V94" i="70" s="1"/>
  <c r="DM97" i="10"/>
  <c r="W94" i="70" s="1"/>
  <c r="CR97" i="10"/>
  <c r="B94" i="70" s="1"/>
  <c r="CS98" i="10"/>
  <c r="C95" i="70" s="1"/>
  <c r="CT98" i="10"/>
  <c r="D95" i="70" s="1"/>
  <c r="CU98" i="10"/>
  <c r="E95" i="70" s="1"/>
  <c r="CV98" i="10"/>
  <c r="F95" i="70" s="1"/>
  <c r="CW98" i="10"/>
  <c r="G95" i="70" s="1"/>
  <c r="CX98" i="10"/>
  <c r="H95" i="70" s="1"/>
  <c r="CY98" i="10"/>
  <c r="I95" i="70" s="1"/>
  <c r="CZ98" i="10"/>
  <c r="J95" i="70" s="1"/>
  <c r="DA98" i="10"/>
  <c r="K95" i="70" s="1"/>
  <c r="DB98" i="10"/>
  <c r="L95" i="70" s="1"/>
  <c r="DC98" i="10"/>
  <c r="M95" i="70" s="1"/>
  <c r="DD98" i="10"/>
  <c r="N95" i="70" s="1"/>
  <c r="DE98" i="10"/>
  <c r="O95" i="70" s="1"/>
  <c r="DF98" i="10"/>
  <c r="P95" i="70" s="1"/>
  <c r="DG98" i="10"/>
  <c r="Q95" i="70" s="1"/>
  <c r="DH98" i="10"/>
  <c r="R95" i="70" s="1"/>
  <c r="DI98" i="10"/>
  <c r="S95" i="70" s="1"/>
  <c r="DJ98" i="10"/>
  <c r="T95" i="70" s="1"/>
  <c r="DK98" i="10"/>
  <c r="U95" i="70" s="1"/>
  <c r="DL98" i="10"/>
  <c r="V95" i="70" s="1"/>
  <c r="DM98" i="10"/>
  <c r="W95" i="70" s="1"/>
  <c r="CR98" i="10"/>
  <c r="B95" i="70" s="1"/>
  <c r="CS99" i="10"/>
  <c r="C96" i="70" s="1"/>
  <c r="CT99" i="10"/>
  <c r="D96" i="70" s="1"/>
  <c r="CU99" i="10"/>
  <c r="E96" i="70" s="1"/>
  <c r="CV99" i="10"/>
  <c r="F96" i="70" s="1"/>
  <c r="CW99" i="10"/>
  <c r="G96" i="70" s="1"/>
  <c r="CX99" i="10"/>
  <c r="H96" i="70" s="1"/>
  <c r="CY99" i="10"/>
  <c r="I96" i="70" s="1"/>
  <c r="CZ99" i="10"/>
  <c r="J96" i="70" s="1"/>
  <c r="DA99" i="10"/>
  <c r="K96" i="70" s="1"/>
  <c r="DB99" i="10"/>
  <c r="L96" i="70" s="1"/>
  <c r="DC99" i="10"/>
  <c r="M96" i="70" s="1"/>
  <c r="DD99" i="10"/>
  <c r="N96" i="70" s="1"/>
  <c r="DE99" i="10"/>
  <c r="O96" i="70" s="1"/>
  <c r="DF99" i="10"/>
  <c r="P96" i="70" s="1"/>
  <c r="DG99" i="10"/>
  <c r="Q96" i="70" s="1"/>
  <c r="DH99" i="10"/>
  <c r="R96" i="70" s="1"/>
  <c r="DI99" i="10"/>
  <c r="S96" i="70" s="1"/>
  <c r="DJ99" i="10"/>
  <c r="T96" i="70" s="1"/>
  <c r="DK99" i="10"/>
  <c r="U96" i="70" s="1"/>
  <c r="DL99" i="10"/>
  <c r="V96" i="70" s="1"/>
  <c r="DM99" i="10"/>
  <c r="W96" i="70" s="1"/>
  <c r="CR99" i="10"/>
  <c r="B96" i="70" s="1"/>
  <c r="CS100" i="10"/>
  <c r="C97" i="70" s="1"/>
  <c r="CT100" i="10"/>
  <c r="D97" i="70" s="1"/>
  <c r="CU100" i="10"/>
  <c r="E97" i="70" s="1"/>
  <c r="CV100" i="10"/>
  <c r="F97" i="70" s="1"/>
  <c r="CW100" i="10"/>
  <c r="G97" i="70" s="1"/>
  <c r="CX100" i="10"/>
  <c r="H97" i="70" s="1"/>
  <c r="CY100" i="10"/>
  <c r="I97" i="70" s="1"/>
  <c r="CZ100" i="10"/>
  <c r="J97" i="70" s="1"/>
  <c r="DA100" i="10"/>
  <c r="K97" i="70" s="1"/>
  <c r="DB100" i="10"/>
  <c r="L97" i="70" s="1"/>
  <c r="DC100" i="10"/>
  <c r="M97" i="70" s="1"/>
  <c r="DD100" i="10"/>
  <c r="N97" i="70" s="1"/>
  <c r="DE100" i="10"/>
  <c r="O97" i="70" s="1"/>
  <c r="DF100" i="10"/>
  <c r="P97" i="70" s="1"/>
  <c r="DG100" i="10"/>
  <c r="Q97" i="70" s="1"/>
  <c r="DH100" i="10"/>
  <c r="R97" i="70" s="1"/>
  <c r="DI100" i="10"/>
  <c r="S97" i="70" s="1"/>
  <c r="DJ100" i="10"/>
  <c r="T97" i="70" s="1"/>
  <c r="DK100" i="10"/>
  <c r="U97" i="70" s="1"/>
  <c r="DL100" i="10"/>
  <c r="V97" i="70" s="1"/>
  <c r="DM100" i="10"/>
  <c r="W97" i="70" s="1"/>
  <c r="CR100" i="10"/>
  <c r="B97" i="70" s="1"/>
  <c r="CS101" i="10"/>
  <c r="C98" i="70" s="1"/>
  <c r="CT101" i="10"/>
  <c r="D98" i="70" s="1"/>
  <c r="CU101" i="10"/>
  <c r="E98" i="70" s="1"/>
  <c r="CV101" i="10"/>
  <c r="F98" i="70" s="1"/>
  <c r="CW101" i="10"/>
  <c r="G98" i="70" s="1"/>
  <c r="CX101" i="10"/>
  <c r="H98" i="70" s="1"/>
  <c r="CY101" i="10"/>
  <c r="I98" i="70" s="1"/>
  <c r="CZ101" i="10"/>
  <c r="J98" i="70" s="1"/>
  <c r="DA101" i="10"/>
  <c r="K98" i="70" s="1"/>
  <c r="DB101" i="10"/>
  <c r="L98" i="70" s="1"/>
  <c r="DC101" i="10"/>
  <c r="M98" i="70" s="1"/>
  <c r="DD101" i="10"/>
  <c r="N98" i="70" s="1"/>
  <c r="DE101" i="10"/>
  <c r="O98" i="70" s="1"/>
  <c r="DF101" i="10"/>
  <c r="P98" i="70" s="1"/>
  <c r="DG101" i="10"/>
  <c r="Q98" i="70" s="1"/>
  <c r="DH101" i="10"/>
  <c r="R98" i="70" s="1"/>
  <c r="DI101" i="10"/>
  <c r="S98" i="70" s="1"/>
  <c r="DJ101" i="10"/>
  <c r="T98" i="70" s="1"/>
  <c r="DK101" i="10"/>
  <c r="U98" i="70" s="1"/>
  <c r="DL101" i="10"/>
  <c r="V98" i="70" s="1"/>
  <c r="DM101" i="10"/>
  <c r="W98" i="70" s="1"/>
  <c r="CR101" i="10"/>
  <c r="B98" i="70" s="1"/>
  <c r="CS102" i="10"/>
  <c r="C99" i="70" s="1"/>
  <c r="CT102" i="10"/>
  <c r="D99" i="70" s="1"/>
  <c r="CU102" i="10"/>
  <c r="E99" i="70" s="1"/>
  <c r="CV102" i="10"/>
  <c r="F99" i="70" s="1"/>
  <c r="CW102" i="10"/>
  <c r="G99" i="70" s="1"/>
  <c r="CX102" i="10"/>
  <c r="H99" i="70" s="1"/>
  <c r="CY102" i="10"/>
  <c r="I99" i="70" s="1"/>
  <c r="CZ102" i="10"/>
  <c r="J99" i="70" s="1"/>
  <c r="DA102" i="10"/>
  <c r="K99" i="70" s="1"/>
  <c r="DB102" i="10"/>
  <c r="L99" i="70" s="1"/>
  <c r="DC102" i="10"/>
  <c r="M99" i="70" s="1"/>
  <c r="DD102" i="10"/>
  <c r="N99" i="70" s="1"/>
  <c r="DE102" i="10"/>
  <c r="O99" i="70" s="1"/>
  <c r="DF102" i="10"/>
  <c r="P99" i="70" s="1"/>
  <c r="DG102" i="10"/>
  <c r="Q99" i="70" s="1"/>
  <c r="DH102" i="10"/>
  <c r="R99" i="70" s="1"/>
  <c r="DI102" i="10"/>
  <c r="S99" i="70" s="1"/>
  <c r="DJ102" i="10"/>
  <c r="T99" i="70" s="1"/>
  <c r="DK102" i="10"/>
  <c r="U99" i="70" s="1"/>
  <c r="DL102" i="10"/>
  <c r="V99" i="70" s="1"/>
  <c r="DM102" i="10"/>
  <c r="W99" i="70" s="1"/>
  <c r="CR102" i="10"/>
  <c r="B99" i="70" s="1"/>
  <c r="CS103" i="10"/>
  <c r="C100" i="70" s="1"/>
  <c r="CT103" i="10"/>
  <c r="D100" i="70" s="1"/>
  <c r="CU103" i="10"/>
  <c r="E100" i="70" s="1"/>
  <c r="CV103" i="10"/>
  <c r="F100" i="70" s="1"/>
  <c r="CW103" i="10"/>
  <c r="G100" i="70" s="1"/>
  <c r="CX103" i="10"/>
  <c r="H100" i="70" s="1"/>
  <c r="CY103" i="10"/>
  <c r="I100" i="70" s="1"/>
  <c r="CZ103" i="10"/>
  <c r="J100" i="70" s="1"/>
  <c r="DA103" i="10"/>
  <c r="K100" i="70" s="1"/>
  <c r="DB103" i="10"/>
  <c r="L100" i="70" s="1"/>
  <c r="DC103" i="10"/>
  <c r="M100" i="70" s="1"/>
  <c r="DD103" i="10"/>
  <c r="N100" i="70" s="1"/>
  <c r="DE103" i="10"/>
  <c r="O100" i="70" s="1"/>
  <c r="DF103" i="10"/>
  <c r="P100" i="70" s="1"/>
  <c r="DG103" i="10"/>
  <c r="Q100" i="70" s="1"/>
  <c r="DH103" i="10"/>
  <c r="R100" i="70" s="1"/>
  <c r="DI103" i="10"/>
  <c r="S100" i="70" s="1"/>
  <c r="DJ103" i="10"/>
  <c r="T100" i="70" s="1"/>
  <c r="DK103" i="10"/>
  <c r="U100" i="70" s="1"/>
  <c r="DL103" i="10"/>
  <c r="V100" i="70" s="1"/>
  <c r="DM103" i="10"/>
  <c r="W100" i="70" s="1"/>
  <c r="CR103" i="10"/>
  <c r="B100" i="70" s="1"/>
  <c r="CS104" i="10"/>
  <c r="C101" i="70" s="1"/>
  <c r="CT104" i="10"/>
  <c r="D101" i="70" s="1"/>
  <c r="CU104" i="10"/>
  <c r="E101" i="70" s="1"/>
  <c r="CV104" i="10"/>
  <c r="F101" i="70" s="1"/>
  <c r="CW104" i="10"/>
  <c r="G101" i="70" s="1"/>
  <c r="CX104" i="10"/>
  <c r="H101" i="70" s="1"/>
  <c r="CY104" i="10"/>
  <c r="I101" i="70" s="1"/>
  <c r="CZ104" i="10"/>
  <c r="J101" i="70" s="1"/>
  <c r="DA104" i="10"/>
  <c r="K101" i="70" s="1"/>
  <c r="DB104" i="10"/>
  <c r="L101" i="70" s="1"/>
  <c r="DC104" i="10"/>
  <c r="M101" i="70" s="1"/>
  <c r="DD104" i="10"/>
  <c r="N101" i="70" s="1"/>
  <c r="DE104" i="10"/>
  <c r="O101" i="70" s="1"/>
  <c r="DF104" i="10"/>
  <c r="P101" i="70" s="1"/>
  <c r="DG104" i="10"/>
  <c r="Q101" i="70" s="1"/>
  <c r="DH104" i="10"/>
  <c r="R101" i="70" s="1"/>
  <c r="DI104" i="10"/>
  <c r="S101" i="70" s="1"/>
  <c r="DJ104" i="10"/>
  <c r="T101" i="70" s="1"/>
  <c r="DK104" i="10"/>
  <c r="U101" i="70" s="1"/>
  <c r="DL104" i="10"/>
  <c r="V101" i="70" s="1"/>
  <c r="DM104" i="10"/>
  <c r="W101" i="70" s="1"/>
  <c r="CR104" i="10"/>
  <c r="B101" i="70" s="1"/>
  <c r="CS105" i="10"/>
  <c r="C102" i="70" s="1"/>
  <c r="CT105" i="10"/>
  <c r="D102" i="70" s="1"/>
  <c r="CU105" i="10"/>
  <c r="E102" i="70" s="1"/>
  <c r="CV105" i="10"/>
  <c r="F102" i="70" s="1"/>
  <c r="CW105" i="10"/>
  <c r="G102" i="70" s="1"/>
  <c r="CX105" i="10"/>
  <c r="H102" i="70" s="1"/>
  <c r="CY105" i="10"/>
  <c r="I102" i="70" s="1"/>
  <c r="CZ105" i="10"/>
  <c r="J102" i="70" s="1"/>
  <c r="DA105" i="10"/>
  <c r="K102" i="70" s="1"/>
  <c r="DB105" i="10"/>
  <c r="L102" i="70" s="1"/>
  <c r="DC105" i="10"/>
  <c r="M102" i="70" s="1"/>
  <c r="DD105" i="10"/>
  <c r="N102" i="70" s="1"/>
  <c r="DE105" i="10"/>
  <c r="O102" i="70" s="1"/>
  <c r="DF105" i="10"/>
  <c r="P102" i="70" s="1"/>
  <c r="DG105" i="10"/>
  <c r="Q102" i="70" s="1"/>
  <c r="DH105" i="10"/>
  <c r="R102" i="70" s="1"/>
  <c r="DI105" i="10"/>
  <c r="S102" i="70" s="1"/>
  <c r="DJ105" i="10"/>
  <c r="T102" i="70" s="1"/>
  <c r="DK105" i="10"/>
  <c r="U102" i="70" s="1"/>
  <c r="DL105" i="10"/>
  <c r="V102" i="70" s="1"/>
  <c r="DM105" i="10"/>
  <c r="W102" i="70" s="1"/>
  <c r="CR105" i="10"/>
  <c r="B102" i="70" s="1"/>
  <c r="CS106" i="10"/>
  <c r="C103" i="70" s="1"/>
  <c r="CT106" i="10"/>
  <c r="D103" i="70" s="1"/>
  <c r="CU106" i="10"/>
  <c r="E103" i="70" s="1"/>
  <c r="CV106" i="10"/>
  <c r="F103" i="70" s="1"/>
  <c r="CW106" i="10"/>
  <c r="G103" i="70" s="1"/>
  <c r="CX106" i="10"/>
  <c r="H103" i="70" s="1"/>
  <c r="CY106" i="10"/>
  <c r="I103" i="70" s="1"/>
  <c r="CZ106" i="10"/>
  <c r="J103" i="70" s="1"/>
  <c r="DA106" i="10"/>
  <c r="K103" i="70" s="1"/>
  <c r="DB106" i="10"/>
  <c r="L103" i="70" s="1"/>
  <c r="DC106" i="10"/>
  <c r="M103" i="70" s="1"/>
  <c r="DD106" i="10"/>
  <c r="N103" i="70" s="1"/>
  <c r="DE106" i="10"/>
  <c r="O103" i="70" s="1"/>
  <c r="DF106" i="10"/>
  <c r="P103" i="70" s="1"/>
  <c r="DG106" i="10"/>
  <c r="Q103" i="70" s="1"/>
  <c r="DH106" i="10"/>
  <c r="R103" i="70" s="1"/>
  <c r="DI106" i="10"/>
  <c r="S103" i="70" s="1"/>
  <c r="DJ106" i="10"/>
  <c r="T103" i="70" s="1"/>
  <c r="DK106" i="10"/>
  <c r="U103" i="70" s="1"/>
  <c r="DL106" i="10"/>
  <c r="V103" i="70" s="1"/>
  <c r="DM106" i="10"/>
  <c r="W103" i="70" s="1"/>
  <c r="CR106" i="10"/>
  <c r="B103" i="70" s="1"/>
  <c r="CS107" i="10"/>
  <c r="C104" i="70" s="1"/>
  <c r="CT107" i="10"/>
  <c r="D104" i="70" s="1"/>
  <c r="CU107" i="10"/>
  <c r="E104" i="70" s="1"/>
  <c r="CV107" i="10"/>
  <c r="F104" i="70" s="1"/>
  <c r="CW107" i="10"/>
  <c r="G104" i="70" s="1"/>
  <c r="CX107" i="10"/>
  <c r="H104" i="70" s="1"/>
  <c r="CY107" i="10"/>
  <c r="I104" i="70" s="1"/>
  <c r="CZ107" i="10"/>
  <c r="J104" i="70" s="1"/>
  <c r="DA107" i="10"/>
  <c r="K104" i="70" s="1"/>
  <c r="DB107" i="10"/>
  <c r="L104" i="70" s="1"/>
  <c r="DC107" i="10"/>
  <c r="M104" i="70" s="1"/>
  <c r="DD107" i="10"/>
  <c r="N104" i="70" s="1"/>
  <c r="DE107" i="10"/>
  <c r="O104" i="70" s="1"/>
  <c r="DF107" i="10"/>
  <c r="P104" i="70" s="1"/>
  <c r="DG107" i="10"/>
  <c r="Q104" i="70" s="1"/>
  <c r="DH107" i="10"/>
  <c r="R104" i="70" s="1"/>
  <c r="DI107" i="10"/>
  <c r="S104" i="70" s="1"/>
  <c r="DJ107" i="10"/>
  <c r="T104" i="70" s="1"/>
  <c r="DK107" i="10"/>
  <c r="U104" i="70" s="1"/>
  <c r="DL107" i="10"/>
  <c r="V104" i="70" s="1"/>
  <c r="DM107" i="10"/>
  <c r="W104" i="70" s="1"/>
  <c r="CR107" i="10"/>
  <c r="B104" i="70" s="1"/>
  <c r="CS108" i="10"/>
  <c r="C105" i="70" s="1"/>
  <c r="CT108" i="10"/>
  <c r="D105" i="70" s="1"/>
  <c r="CU108" i="10"/>
  <c r="E105" i="70" s="1"/>
  <c r="CV108" i="10"/>
  <c r="F105" i="70" s="1"/>
  <c r="CW108" i="10"/>
  <c r="G105" i="70" s="1"/>
  <c r="CX108" i="10"/>
  <c r="H105" i="70" s="1"/>
  <c r="CY108" i="10"/>
  <c r="I105" i="70" s="1"/>
  <c r="CZ108" i="10"/>
  <c r="J105" i="70" s="1"/>
  <c r="DA108" i="10"/>
  <c r="K105" i="70" s="1"/>
  <c r="DB108" i="10"/>
  <c r="L105" i="70" s="1"/>
  <c r="DC108" i="10"/>
  <c r="M105" i="70" s="1"/>
  <c r="DD108" i="10"/>
  <c r="N105" i="70" s="1"/>
  <c r="DE108" i="10"/>
  <c r="O105" i="70" s="1"/>
  <c r="DF108" i="10"/>
  <c r="P105" i="70" s="1"/>
  <c r="DG108" i="10"/>
  <c r="Q105" i="70" s="1"/>
  <c r="DH108" i="10"/>
  <c r="R105" i="70" s="1"/>
  <c r="DI108" i="10"/>
  <c r="S105" i="70" s="1"/>
  <c r="DJ108" i="10"/>
  <c r="T105" i="70" s="1"/>
  <c r="DK108" i="10"/>
  <c r="U105" i="70" s="1"/>
  <c r="DL108" i="10"/>
  <c r="V105" i="70" s="1"/>
  <c r="DM108" i="10"/>
  <c r="W105" i="70" s="1"/>
  <c r="CR108" i="10"/>
  <c r="B105" i="70" s="1"/>
  <c r="CS109" i="10"/>
  <c r="C106" i="70" s="1"/>
  <c r="CT109" i="10"/>
  <c r="D106" i="70" s="1"/>
  <c r="CU109" i="10"/>
  <c r="E106" i="70" s="1"/>
  <c r="CV109" i="10"/>
  <c r="F106" i="70" s="1"/>
  <c r="CW109" i="10"/>
  <c r="G106" i="70" s="1"/>
  <c r="CX109" i="10"/>
  <c r="H106" i="70" s="1"/>
  <c r="CY109" i="10"/>
  <c r="I106" i="70" s="1"/>
  <c r="CZ109" i="10"/>
  <c r="J106" i="70" s="1"/>
  <c r="DA109" i="10"/>
  <c r="K106" i="70" s="1"/>
  <c r="DB109" i="10"/>
  <c r="L106" i="70" s="1"/>
  <c r="DC109" i="10"/>
  <c r="M106" i="70" s="1"/>
  <c r="DD109" i="10"/>
  <c r="N106" i="70" s="1"/>
  <c r="DE109" i="10"/>
  <c r="O106" i="70" s="1"/>
  <c r="DF109" i="10"/>
  <c r="P106" i="70" s="1"/>
  <c r="DG109" i="10"/>
  <c r="Q106" i="70" s="1"/>
  <c r="DH109" i="10"/>
  <c r="R106" i="70" s="1"/>
  <c r="DI109" i="10"/>
  <c r="S106" i="70" s="1"/>
  <c r="DJ109" i="10"/>
  <c r="T106" i="70" s="1"/>
  <c r="DK109" i="10"/>
  <c r="U106" i="70" s="1"/>
  <c r="DL109" i="10"/>
  <c r="V106" i="70" s="1"/>
  <c r="DM109" i="10"/>
  <c r="W106" i="70" s="1"/>
  <c r="CR109" i="10"/>
  <c r="B106" i="70" s="1"/>
  <c r="CS110" i="10"/>
  <c r="C107" i="70" s="1"/>
  <c r="CT110" i="10"/>
  <c r="D107" i="70" s="1"/>
  <c r="CU110" i="10"/>
  <c r="E107" i="70" s="1"/>
  <c r="CV110" i="10"/>
  <c r="F107" i="70" s="1"/>
  <c r="CW110" i="10"/>
  <c r="G107" i="70" s="1"/>
  <c r="CX110" i="10"/>
  <c r="H107" i="70" s="1"/>
  <c r="CY110" i="10"/>
  <c r="I107" i="70" s="1"/>
  <c r="CZ110" i="10"/>
  <c r="J107" i="70" s="1"/>
  <c r="DA110" i="10"/>
  <c r="K107" i="70" s="1"/>
  <c r="DB110" i="10"/>
  <c r="L107" i="70" s="1"/>
  <c r="DC110" i="10"/>
  <c r="M107" i="70" s="1"/>
  <c r="DD110" i="10"/>
  <c r="N107" i="70" s="1"/>
  <c r="DE110" i="10"/>
  <c r="O107" i="70" s="1"/>
  <c r="DF110" i="10"/>
  <c r="P107" i="70" s="1"/>
  <c r="DG110" i="10"/>
  <c r="Q107" i="70" s="1"/>
  <c r="DH110" i="10"/>
  <c r="R107" i="70" s="1"/>
  <c r="DI110" i="10"/>
  <c r="S107" i="70" s="1"/>
  <c r="DJ110" i="10"/>
  <c r="T107" i="70" s="1"/>
  <c r="DK110" i="10"/>
  <c r="U107" i="70" s="1"/>
  <c r="DL110" i="10"/>
  <c r="V107" i="70" s="1"/>
  <c r="DM110" i="10"/>
  <c r="W107" i="70" s="1"/>
  <c r="CR110" i="10"/>
  <c r="B107" i="70" s="1"/>
  <c r="CS111" i="10"/>
  <c r="C108" i="70" s="1"/>
  <c r="CT111" i="10"/>
  <c r="D108" i="70" s="1"/>
  <c r="CU111" i="10"/>
  <c r="E108" i="70" s="1"/>
  <c r="CV111" i="10"/>
  <c r="F108" i="70" s="1"/>
  <c r="CW111" i="10"/>
  <c r="G108" i="70" s="1"/>
  <c r="CX111" i="10"/>
  <c r="H108" i="70" s="1"/>
  <c r="CY111" i="10"/>
  <c r="I108" i="70" s="1"/>
  <c r="CZ111" i="10"/>
  <c r="J108" i="70" s="1"/>
  <c r="DA111" i="10"/>
  <c r="K108" i="70" s="1"/>
  <c r="DB111" i="10"/>
  <c r="L108" i="70" s="1"/>
  <c r="DC111" i="10"/>
  <c r="M108" i="70" s="1"/>
  <c r="DD111" i="10"/>
  <c r="N108" i="70" s="1"/>
  <c r="DE111" i="10"/>
  <c r="O108" i="70" s="1"/>
  <c r="DF111" i="10"/>
  <c r="P108" i="70" s="1"/>
  <c r="DG111" i="10"/>
  <c r="Q108" i="70" s="1"/>
  <c r="DH111" i="10"/>
  <c r="R108" i="70" s="1"/>
  <c r="DI111" i="10"/>
  <c r="S108" i="70" s="1"/>
  <c r="DJ111" i="10"/>
  <c r="T108" i="70" s="1"/>
  <c r="DK111" i="10"/>
  <c r="U108" i="70" s="1"/>
  <c r="DL111" i="10"/>
  <c r="V108" i="70" s="1"/>
  <c r="DM111" i="10"/>
  <c r="W108" i="70" s="1"/>
  <c r="CR111" i="10"/>
  <c r="B108" i="70" s="1"/>
  <c r="CS112" i="10"/>
  <c r="C109" i="70" s="1"/>
  <c r="CT112" i="10"/>
  <c r="D109" i="70" s="1"/>
  <c r="CU112" i="10"/>
  <c r="E109" i="70" s="1"/>
  <c r="CV112" i="10"/>
  <c r="F109" i="70" s="1"/>
  <c r="CW112" i="10"/>
  <c r="G109" i="70" s="1"/>
  <c r="CX112" i="10"/>
  <c r="H109" i="70" s="1"/>
  <c r="CY112" i="10"/>
  <c r="I109" i="70" s="1"/>
  <c r="CZ112" i="10"/>
  <c r="J109" i="70" s="1"/>
  <c r="DA112" i="10"/>
  <c r="K109" i="70" s="1"/>
  <c r="DB112" i="10"/>
  <c r="L109" i="70" s="1"/>
  <c r="DC112" i="10"/>
  <c r="M109" i="70" s="1"/>
  <c r="DD112" i="10"/>
  <c r="N109" i="70" s="1"/>
  <c r="DE112" i="10"/>
  <c r="O109" i="70" s="1"/>
  <c r="DF112" i="10"/>
  <c r="P109" i="70" s="1"/>
  <c r="DG112" i="10"/>
  <c r="Q109" i="70" s="1"/>
  <c r="DH112" i="10"/>
  <c r="R109" i="70" s="1"/>
  <c r="DI112" i="10"/>
  <c r="S109" i="70" s="1"/>
  <c r="DJ112" i="10"/>
  <c r="T109" i="70" s="1"/>
  <c r="DK112" i="10"/>
  <c r="U109" i="70" s="1"/>
  <c r="DL112" i="10"/>
  <c r="V109" i="70" s="1"/>
  <c r="DM112" i="10"/>
  <c r="W109" i="70" s="1"/>
  <c r="CR112" i="10"/>
  <c r="B109" i="70" s="1"/>
  <c r="CS113" i="10"/>
  <c r="C110" i="70" s="1"/>
  <c r="CT113" i="10"/>
  <c r="D110" i="70" s="1"/>
  <c r="CU113" i="10"/>
  <c r="E110" i="70" s="1"/>
  <c r="CV113" i="10"/>
  <c r="F110" i="70" s="1"/>
  <c r="CW113" i="10"/>
  <c r="G110" i="70" s="1"/>
  <c r="CX113" i="10"/>
  <c r="H110" i="70" s="1"/>
  <c r="CY113" i="10"/>
  <c r="I110" i="70" s="1"/>
  <c r="CZ113" i="10"/>
  <c r="J110" i="70" s="1"/>
  <c r="DA113" i="10"/>
  <c r="K110" i="70" s="1"/>
  <c r="DB113" i="10"/>
  <c r="L110" i="70" s="1"/>
  <c r="DC113" i="10"/>
  <c r="M110" i="70" s="1"/>
  <c r="DD113" i="10"/>
  <c r="N110" i="70" s="1"/>
  <c r="DE113" i="10"/>
  <c r="O110" i="70" s="1"/>
  <c r="DF113" i="10"/>
  <c r="P110" i="70" s="1"/>
  <c r="DG113" i="10"/>
  <c r="Q110" i="70" s="1"/>
  <c r="DH113" i="10"/>
  <c r="R110" i="70" s="1"/>
  <c r="DI113" i="10"/>
  <c r="S110" i="70" s="1"/>
  <c r="DJ113" i="10"/>
  <c r="T110" i="70" s="1"/>
  <c r="DK113" i="10"/>
  <c r="U110" i="70" s="1"/>
  <c r="DL113" i="10"/>
  <c r="V110" i="70" s="1"/>
  <c r="DM113" i="10"/>
  <c r="W110" i="70" s="1"/>
  <c r="CR113" i="10"/>
  <c r="B110" i="70" s="1"/>
  <c r="CS114" i="10"/>
  <c r="C111" i="70" s="1"/>
  <c r="CT114" i="10"/>
  <c r="D111" i="70" s="1"/>
  <c r="CU114" i="10"/>
  <c r="E111" i="70" s="1"/>
  <c r="CV114" i="10"/>
  <c r="F111" i="70" s="1"/>
  <c r="CW114" i="10"/>
  <c r="G111" i="70" s="1"/>
  <c r="CX114" i="10"/>
  <c r="H111" i="70" s="1"/>
  <c r="CY114" i="10"/>
  <c r="I111" i="70" s="1"/>
  <c r="CZ114" i="10"/>
  <c r="J111" i="70" s="1"/>
  <c r="DA114" i="10"/>
  <c r="K111" i="70" s="1"/>
  <c r="DB114" i="10"/>
  <c r="L111" i="70" s="1"/>
  <c r="DC114" i="10"/>
  <c r="M111" i="70" s="1"/>
  <c r="DD114" i="10"/>
  <c r="N111" i="70" s="1"/>
  <c r="DE114" i="10"/>
  <c r="O111" i="70" s="1"/>
  <c r="DF114" i="10"/>
  <c r="P111" i="70" s="1"/>
  <c r="DG114" i="10"/>
  <c r="Q111" i="70" s="1"/>
  <c r="DH114" i="10"/>
  <c r="R111" i="70" s="1"/>
  <c r="DI114" i="10"/>
  <c r="S111" i="70" s="1"/>
  <c r="DJ114" i="10"/>
  <c r="T111" i="70" s="1"/>
  <c r="DK114" i="10"/>
  <c r="U111" i="70" s="1"/>
  <c r="DL114" i="10"/>
  <c r="V111" i="70" s="1"/>
  <c r="DM114" i="10"/>
  <c r="W111" i="70" s="1"/>
  <c r="CR114" i="10"/>
  <c r="B111" i="70" s="1"/>
  <c r="CS115" i="10"/>
  <c r="C112" i="70" s="1"/>
  <c r="CT115" i="10"/>
  <c r="D112" i="70" s="1"/>
  <c r="CU115" i="10"/>
  <c r="E112" i="70" s="1"/>
  <c r="CV115" i="10"/>
  <c r="F112" i="70" s="1"/>
  <c r="CW115" i="10"/>
  <c r="G112" i="70" s="1"/>
  <c r="CX115" i="10"/>
  <c r="H112" i="70" s="1"/>
  <c r="CY115" i="10"/>
  <c r="I112" i="70" s="1"/>
  <c r="CZ115" i="10"/>
  <c r="J112" i="70" s="1"/>
  <c r="DA115" i="10"/>
  <c r="K112" i="70" s="1"/>
  <c r="DB115" i="10"/>
  <c r="L112" i="70" s="1"/>
  <c r="DC115" i="10"/>
  <c r="M112" i="70" s="1"/>
  <c r="DD115" i="10"/>
  <c r="N112" i="70" s="1"/>
  <c r="DE115" i="10"/>
  <c r="O112" i="70" s="1"/>
  <c r="DF115" i="10"/>
  <c r="P112" i="70" s="1"/>
  <c r="DG115" i="10"/>
  <c r="Q112" i="70" s="1"/>
  <c r="DH115" i="10"/>
  <c r="R112" i="70" s="1"/>
  <c r="DI115" i="10"/>
  <c r="S112" i="70" s="1"/>
  <c r="DJ115" i="10"/>
  <c r="T112" i="70" s="1"/>
  <c r="DK115" i="10"/>
  <c r="U112" i="70" s="1"/>
  <c r="DL115" i="10"/>
  <c r="V112" i="70" s="1"/>
  <c r="DM115" i="10"/>
  <c r="W112" i="70" s="1"/>
  <c r="CR115" i="10"/>
  <c r="B112" i="70" s="1"/>
  <c r="CS116" i="10"/>
  <c r="C113" i="70" s="1"/>
  <c r="CT116" i="10"/>
  <c r="D113" i="70" s="1"/>
  <c r="CU116" i="10"/>
  <c r="E113" i="70" s="1"/>
  <c r="CV116" i="10"/>
  <c r="F113" i="70" s="1"/>
  <c r="CW116" i="10"/>
  <c r="G113" i="70" s="1"/>
  <c r="CX116" i="10"/>
  <c r="H113" i="70" s="1"/>
  <c r="CY116" i="10"/>
  <c r="I113" i="70" s="1"/>
  <c r="CZ116" i="10"/>
  <c r="J113" i="70" s="1"/>
  <c r="DA116" i="10"/>
  <c r="K113" i="70" s="1"/>
  <c r="DB116" i="10"/>
  <c r="L113" i="70" s="1"/>
  <c r="DC116" i="10"/>
  <c r="M113" i="70" s="1"/>
  <c r="DD116" i="10"/>
  <c r="N113" i="70" s="1"/>
  <c r="DE116" i="10"/>
  <c r="O113" i="70" s="1"/>
  <c r="DF116" i="10"/>
  <c r="P113" i="70" s="1"/>
  <c r="DG116" i="10"/>
  <c r="Q113" i="70" s="1"/>
  <c r="DH116" i="10"/>
  <c r="R113" i="70" s="1"/>
  <c r="DI116" i="10"/>
  <c r="S113" i="70" s="1"/>
  <c r="DJ116" i="10"/>
  <c r="T113" i="70" s="1"/>
  <c r="DK116" i="10"/>
  <c r="U113" i="70" s="1"/>
  <c r="DL116" i="10"/>
  <c r="V113" i="70" s="1"/>
  <c r="DM116" i="10"/>
  <c r="W113" i="70" s="1"/>
  <c r="CR116" i="10"/>
  <c r="B113" i="70" s="1"/>
  <c r="CS89" i="10"/>
  <c r="C86" i="70" s="1"/>
  <c r="CT89" i="10"/>
  <c r="D86" i="70" s="1"/>
  <c r="CU89" i="10"/>
  <c r="E86" i="70" s="1"/>
  <c r="CV89" i="10"/>
  <c r="F86" i="70" s="1"/>
  <c r="CW89" i="10"/>
  <c r="G86" i="70" s="1"/>
  <c r="CX89" i="10"/>
  <c r="H86" i="70" s="1"/>
  <c r="CY89" i="10"/>
  <c r="I86" i="70" s="1"/>
  <c r="CZ89" i="10"/>
  <c r="J86" i="70" s="1"/>
  <c r="DA89" i="10"/>
  <c r="K86" i="70" s="1"/>
  <c r="DB89" i="10"/>
  <c r="L86" i="70" s="1"/>
  <c r="DC89" i="10"/>
  <c r="M86" i="70" s="1"/>
  <c r="DD89" i="10"/>
  <c r="N86" i="70" s="1"/>
  <c r="DE89" i="10"/>
  <c r="O86" i="70" s="1"/>
  <c r="DF89" i="10"/>
  <c r="P86" i="70" s="1"/>
  <c r="DG89" i="10"/>
  <c r="Q86" i="70" s="1"/>
  <c r="DH89" i="10"/>
  <c r="R86" i="70" s="1"/>
  <c r="DI89" i="10"/>
  <c r="S86" i="70" s="1"/>
  <c r="DJ89" i="10"/>
  <c r="T86" i="70" s="1"/>
  <c r="DK89" i="10"/>
  <c r="U86" i="70" s="1"/>
  <c r="DL89" i="10"/>
  <c r="V86" i="70" s="1"/>
  <c r="DM89" i="10"/>
  <c r="W86" i="70" s="1"/>
  <c r="CR89" i="10"/>
  <c r="B86" i="70" s="1"/>
  <c r="B89" i="10"/>
  <c r="CS62" i="10"/>
  <c r="C59" i="70" s="1"/>
  <c r="CT62" i="10"/>
  <c r="D59" i="70" s="1"/>
  <c r="CU62" i="10"/>
  <c r="E59" i="70" s="1"/>
  <c r="CV62" i="10"/>
  <c r="F59" i="70" s="1"/>
  <c r="CW62" i="10"/>
  <c r="G59" i="70" s="1"/>
  <c r="CX62" i="10"/>
  <c r="H59" i="70" s="1"/>
  <c r="CY62" i="10"/>
  <c r="I59" i="70" s="1"/>
  <c r="CZ62" i="10"/>
  <c r="J59" i="70" s="1"/>
  <c r="DA62" i="10"/>
  <c r="K59" i="70" s="1"/>
  <c r="DB62" i="10"/>
  <c r="L59" i="70" s="1"/>
  <c r="DC62" i="10"/>
  <c r="M59" i="70" s="1"/>
  <c r="DD62" i="10"/>
  <c r="N59" i="70" s="1"/>
  <c r="DE62" i="10"/>
  <c r="O59" i="70" s="1"/>
  <c r="DF62" i="10"/>
  <c r="P59" i="70" s="1"/>
  <c r="DG62" i="10"/>
  <c r="Q59" i="70" s="1"/>
  <c r="DH62" i="10"/>
  <c r="R59" i="70" s="1"/>
  <c r="DI62" i="10"/>
  <c r="S59" i="70" s="1"/>
  <c r="DJ62" i="10"/>
  <c r="T59" i="70" s="1"/>
  <c r="DK62" i="10"/>
  <c r="U59" i="70" s="1"/>
  <c r="DL62" i="10"/>
  <c r="V59" i="70" s="1"/>
  <c r="DM62" i="10"/>
  <c r="W59" i="70" s="1"/>
  <c r="CR62" i="10"/>
  <c r="B59" i="70" s="1"/>
  <c r="CS63" i="10"/>
  <c r="C60" i="70" s="1"/>
  <c r="CT63" i="10"/>
  <c r="D60" i="70" s="1"/>
  <c r="CU63" i="10"/>
  <c r="E60" i="70" s="1"/>
  <c r="CV63" i="10"/>
  <c r="F60" i="70" s="1"/>
  <c r="CW63" i="10"/>
  <c r="G60" i="70" s="1"/>
  <c r="CX63" i="10"/>
  <c r="H60" i="70" s="1"/>
  <c r="CY63" i="10"/>
  <c r="I60" i="70" s="1"/>
  <c r="CZ63" i="10"/>
  <c r="J60" i="70" s="1"/>
  <c r="DA63" i="10"/>
  <c r="K60" i="70" s="1"/>
  <c r="DB63" i="10"/>
  <c r="L60" i="70" s="1"/>
  <c r="DC63" i="10"/>
  <c r="M60" i="70" s="1"/>
  <c r="DD63" i="10"/>
  <c r="N60" i="70" s="1"/>
  <c r="DE63" i="10"/>
  <c r="O60" i="70" s="1"/>
  <c r="DF63" i="10"/>
  <c r="P60" i="70" s="1"/>
  <c r="DG63" i="10"/>
  <c r="Q60" i="70" s="1"/>
  <c r="DH63" i="10"/>
  <c r="R60" i="70" s="1"/>
  <c r="DI63" i="10"/>
  <c r="S60" i="70" s="1"/>
  <c r="DJ63" i="10"/>
  <c r="T60" i="70" s="1"/>
  <c r="DK63" i="10"/>
  <c r="U60" i="70" s="1"/>
  <c r="DL63" i="10"/>
  <c r="V60" i="70" s="1"/>
  <c r="DM63" i="10"/>
  <c r="W60" i="70" s="1"/>
  <c r="CR63" i="10"/>
  <c r="B60" i="70" s="1"/>
  <c r="CS64" i="10"/>
  <c r="C61" i="70" s="1"/>
  <c r="CT64" i="10"/>
  <c r="D61" i="70" s="1"/>
  <c r="CU64" i="10"/>
  <c r="E61" i="70" s="1"/>
  <c r="CV64" i="10"/>
  <c r="F61" i="70" s="1"/>
  <c r="CW64" i="10"/>
  <c r="G61" i="70" s="1"/>
  <c r="CX64" i="10"/>
  <c r="H61" i="70" s="1"/>
  <c r="CY64" i="10"/>
  <c r="I61" i="70" s="1"/>
  <c r="CZ64" i="10"/>
  <c r="J61" i="70" s="1"/>
  <c r="DA64" i="10"/>
  <c r="K61" i="70" s="1"/>
  <c r="DB64" i="10"/>
  <c r="L61" i="70" s="1"/>
  <c r="DC64" i="10"/>
  <c r="M61" i="70" s="1"/>
  <c r="DD64" i="10"/>
  <c r="N61" i="70" s="1"/>
  <c r="DE64" i="10"/>
  <c r="O61" i="70" s="1"/>
  <c r="DF64" i="10"/>
  <c r="P61" i="70" s="1"/>
  <c r="DG64" i="10"/>
  <c r="Q61" i="70" s="1"/>
  <c r="DH64" i="10"/>
  <c r="R61" i="70" s="1"/>
  <c r="DI64" i="10"/>
  <c r="S61" i="70" s="1"/>
  <c r="DJ64" i="10"/>
  <c r="T61" i="70" s="1"/>
  <c r="DK64" i="10"/>
  <c r="U61" i="70" s="1"/>
  <c r="DL64" i="10"/>
  <c r="V61" i="70" s="1"/>
  <c r="DM64" i="10"/>
  <c r="W61" i="70" s="1"/>
  <c r="CR64" i="10"/>
  <c r="B61" i="70" s="1"/>
  <c r="CS65" i="10"/>
  <c r="C62" i="70" s="1"/>
  <c r="CT65" i="10"/>
  <c r="D62" i="70" s="1"/>
  <c r="CU65" i="10"/>
  <c r="E62" i="70" s="1"/>
  <c r="CV65" i="10"/>
  <c r="F62" i="70" s="1"/>
  <c r="CW65" i="10"/>
  <c r="G62" i="70" s="1"/>
  <c r="CX65" i="10"/>
  <c r="H62" i="70" s="1"/>
  <c r="CY65" i="10"/>
  <c r="I62" i="70" s="1"/>
  <c r="CZ65" i="10"/>
  <c r="J62" i="70" s="1"/>
  <c r="DA65" i="10"/>
  <c r="K62" i="70" s="1"/>
  <c r="DB65" i="10"/>
  <c r="L62" i="70" s="1"/>
  <c r="DC65" i="10"/>
  <c r="M62" i="70" s="1"/>
  <c r="DD65" i="10"/>
  <c r="N62" i="70" s="1"/>
  <c r="DE65" i="10"/>
  <c r="O62" i="70" s="1"/>
  <c r="DF65" i="10"/>
  <c r="P62" i="70" s="1"/>
  <c r="DG65" i="10"/>
  <c r="Q62" i="70" s="1"/>
  <c r="DH65" i="10"/>
  <c r="R62" i="70" s="1"/>
  <c r="DI65" i="10"/>
  <c r="S62" i="70" s="1"/>
  <c r="DJ65" i="10"/>
  <c r="T62" i="70" s="1"/>
  <c r="DK65" i="10"/>
  <c r="U62" i="70" s="1"/>
  <c r="DL65" i="10"/>
  <c r="V62" i="70" s="1"/>
  <c r="DM65" i="10"/>
  <c r="W62" i="70" s="1"/>
  <c r="CR65" i="10"/>
  <c r="B62" i="70" s="1"/>
  <c r="CS66" i="10"/>
  <c r="C63" i="70" s="1"/>
  <c r="CT66" i="10"/>
  <c r="D63" i="70" s="1"/>
  <c r="CU66" i="10"/>
  <c r="E63" i="70" s="1"/>
  <c r="CV66" i="10"/>
  <c r="F63" i="70" s="1"/>
  <c r="CW66" i="10"/>
  <c r="G63" i="70" s="1"/>
  <c r="CX66" i="10"/>
  <c r="H63" i="70" s="1"/>
  <c r="CY66" i="10"/>
  <c r="I63" i="70" s="1"/>
  <c r="CZ66" i="10"/>
  <c r="J63" i="70" s="1"/>
  <c r="DA66" i="10"/>
  <c r="K63" i="70" s="1"/>
  <c r="DB66" i="10"/>
  <c r="L63" i="70" s="1"/>
  <c r="DC66" i="10"/>
  <c r="M63" i="70" s="1"/>
  <c r="DD66" i="10"/>
  <c r="N63" i="70" s="1"/>
  <c r="DE66" i="10"/>
  <c r="O63" i="70" s="1"/>
  <c r="DF66" i="10"/>
  <c r="P63" i="70" s="1"/>
  <c r="DG66" i="10"/>
  <c r="Q63" i="70" s="1"/>
  <c r="DH66" i="10"/>
  <c r="R63" i="70" s="1"/>
  <c r="DI66" i="10"/>
  <c r="S63" i="70" s="1"/>
  <c r="DJ66" i="10"/>
  <c r="T63" i="70" s="1"/>
  <c r="DK66" i="10"/>
  <c r="U63" i="70" s="1"/>
  <c r="DL66" i="10"/>
  <c r="V63" i="70" s="1"/>
  <c r="DM66" i="10"/>
  <c r="W63" i="70" s="1"/>
  <c r="CR66" i="10"/>
  <c r="B63" i="70" s="1"/>
  <c r="CS67" i="10"/>
  <c r="C64" i="70" s="1"/>
  <c r="CT67" i="10"/>
  <c r="D64" i="70" s="1"/>
  <c r="CU67" i="10"/>
  <c r="E64" i="70" s="1"/>
  <c r="CV67" i="10"/>
  <c r="F64" i="70" s="1"/>
  <c r="CW67" i="10"/>
  <c r="G64" i="70" s="1"/>
  <c r="CX67" i="10"/>
  <c r="H64" i="70" s="1"/>
  <c r="CY67" i="10"/>
  <c r="I64" i="70" s="1"/>
  <c r="CZ67" i="10"/>
  <c r="J64" i="70" s="1"/>
  <c r="DA67" i="10"/>
  <c r="K64" i="70" s="1"/>
  <c r="DB67" i="10"/>
  <c r="L64" i="70" s="1"/>
  <c r="DC67" i="10"/>
  <c r="M64" i="70" s="1"/>
  <c r="DD67" i="10"/>
  <c r="N64" i="70" s="1"/>
  <c r="DE67" i="10"/>
  <c r="O64" i="70" s="1"/>
  <c r="DF67" i="10"/>
  <c r="P64" i="70" s="1"/>
  <c r="DG67" i="10"/>
  <c r="Q64" i="70" s="1"/>
  <c r="DH67" i="10"/>
  <c r="R64" i="70" s="1"/>
  <c r="DI67" i="10"/>
  <c r="S64" i="70" s="1"/>
  <c r="DJ67" i="10"/>
  <c r="T64" i="70" s="1"/>
  <c r="DK67" i="10"/>
  <c r="U64" i="70" s="1"/>
  <c r="DL67" i="10"/>
  <c r="V64" i="70" s="1"/>
  <c r="DM67" i="10"/>
  <c r="W64" i="70" s="1"/>
  <c r="CR67" i="10"/>
  <c r="B64" i="70" s="1"/>
  <c r="CS68" i="10"/>
  <c r="C65" i="70" s="1"/>
  <c r="CT68" i="10"/>
  <c r="D65" i="70" s="1"/>
  <c r="CU68" i="10"/>
  <c r="E65" i="70" s="1"/>
  <c r="CV68" i="10"/>
  <c r="F65" i="70" s="1"/>
  <c r="CW68" i="10"/>
  <c r="G65" i="70" s="1"/>
  <c r="CX68" i="10"/>
  <c r="H65" i="70" s="1"/>
  <c r="CY68" i="10"/>
  <c r="I65" i="70" s="1"/>
  <c r="CZ68" i="10"/>
  <c r="J65" i="70" s="1"/>
  <c r="DA68" i="10"/>
  <c r="K65" i="70" s="1"/>
  <c r="DB68" i="10"/>
  <c r="L65" i="70" s="1"/>
  <c r="DC68" i="10"/>
  <c r="M65" i="70" s="1"/>
  <c r="DD68" i="10"/>
  <c r="N65" i="70" s="1"/>
  <c r="DE68" i="10"/>
  <c r="O65" i="70" s="1"/>
  <c r="DF68" i="10"/>
  <c r="P65" i="70" s="1"/>
  <c r="DG68" i="10"/>
  <c r="Q65" i="70" s="1"/>
  <c r="DH68" i="10"/>
  <c r="R65" i="70" s="1"/>
  <c r="DI68" i="10"/>
  <c r="S65" i="70" s="1"/>
  <c r="DJ68" i="10"/>
  <c r="T65" i="70" s="1"/>
  <c r="DK68" i="10"/>
  <c r="U65" i="70" s="1"/>
  <c r="DL68" i="10"/>
  <c r="V65" i="70" s="1"/>
  <c r="DM68" i="10"/>
  <c r="W65" i="70" s="1"/>
  <c r="CR68" i="10"/>
  <c r="B65" i="70" s="1"/>
  <c r="CS69" i="10"/>
  <c r="C66" i="70" s="1"/>
  <c r="CT69" i="10"/>
  <c r="D66" i="70" s="1"/>
  <c r="CU69" i="10"/>
  <c r="E66" i="70" s="1"/>
  <c r="CV69" i="10"/>
  <c r="F66" i="70" s="1"/>
  <c r="CW69" i="10"/>
  <c r="G66" i="70" s="1"/>
  <c r="CX69" i="10"/>
  <c r="H66" i="70" s="1"/>
  <c r="CY69" i="10"/>
  <c r="I66" i="70" s="1"/>
  <c r="CZ69" i="10"/>
  <c r="J66" i="70" s="1"/>
  <c r="DA69" i="10"/>
  <c r="K66" i="70" s="1"/>
  <c r="DB69" i="10"/>
  <c r="L66" i="70" s="1"/>
  <c r="DC69" i="10"/>
  <c r="M66" i="70" s="1"/>
  <c r="DD69" i="10"/>
  <c r="N66" i="70" s="1"/>
  <c r="DE69" i="10"/>
  <c r="O66" i="70" s="1"/>
  <c r="DF69" i="10"/>
  <c r="P66" i="70" s="1"/>
  <c r="DG69" i="10"/>
  <c r="Q66" i="70" s="1"/>
  <c r="DH69" i="10"/>
  <c r="R66" i="70" s="1"/>
  <c r="DI69" i="10"/>
  <c r="S66" i="70" s="1"/>
  <c r="DJ69" i="10"/>
  <c r="T66" i="70" s="1"/>
  <c r="DK69" i="10"/>
  <c r="U66" i="70" s="1"/>
  <c r="DL69" i="10"/>
  <c r="V66" i="70" s="1"/>
  <c r="DM69" i="10"/>
  <c r="W66" i="70" s="1"/>
  <c r="CR69" i="10"/>
  <c r="B66" i="70" s="1"/>
  <c r="CS70" i="10"/>
  <c r="C67" i="70" s="1"/>
  <c r="CT70" i="10"/>
  <c r="D67" i="70" s="1"/>
  <c r="CU70" i="10"/>
  <c r="E67" i="70" s="1"/>
  <c r="CV70" i="10"/>
  <c r="F67" i="70" s="1"/>
  <c r="CW70" i="10"/>
  <c r="G67" i="70" s="1"/>
  <c r="CX70" i="10"/>
  <c r="H67" i="70" s="1"/>
  <c r="CY70" i="10"/>
  <c r="I67" i="70" s="1"/>
  <c r="CZ70" i="10"/>
  <c r="J67" i="70" s="1"/>
  <c r="DA70" i="10"/>
  <c r="K67" i="70" s="1"/>
  <c r="DB70" i="10"/>
  <c r="L67" i="70" s="1"/>
  <c r="DC70" i="10"/>
  <c r="M67" i="70" s="1"/>
  <c r="DD70" i="10"/>
  <c r="N67" i="70" s="1"/>
  <c r="DE70" i="10"/>
  <c r="O67" i="70" s="1"/>
  <c r="DF70" i="10"/>
  <c r="P67" i="70" s="1"/>
  <c r="DG70" i="10"/>
  <c r="Q67" i="70" s="1"/>
  <c r="DH70" i="10"/>
  <c r="R67" i="70" s="1"/>
  <c r="DI70" i="10"/>
  <c r="S67" i="70" s="1"/>
  <c r="DJ70" i="10"/>
  <c r="T67" i="70" s="1"/>
  <c r="DK70" i="10"/>
  <c r="U67" i="70" s="1"/>
  <c r="DL70" i="10"/>
  <c r="V67" i="70" s="1"/>
  <c r="DM70" i="10"/>
  <c r="W67" i="70" s="1"/>
  <c r="CR70" i="10"/>
  <c r="B67" i="70" s="1"/>
  <c r="CS71" i="10"/>
  <c r="C68" i="70" s="1"/>
  <c r="CT71" i="10"/>
  <c r="D68" i="70" s="1"/>
  <c r="CU71" i="10"/>
  <c r="E68" i="70" s="1"/>
  <c r="CV71" i="10"/>
  <c r="F68" i="70" s="1"/>
  <c r="CW71" i="10"/>
  <c r="G68" i="70" s="1"/>
  <c r="CX71" i="10"/>
  <c r="H68" i="70" s="1"/>
  <c r="CY71" i="10"/>
  <c r="I68" i="70" s="1"/>
  <c r="CZ71" i="10"/>
  <c r="J68" i="70" s="1"/>
  <c r="DA71" i="10"/>
  <c r="K68" i="70" s="1"/>
  <c r="DB71" i="10"/>
  <c r="L68" i="70" s="1"/>
  <c r="DC71" i="10"/>
  <c r="M68" i="70" s="1"/>
  <c r="DD71" i="10"/>
  <c r="N68" i="70" s="1"/>
  <c r="DE71" i="10"/>
  <c r="O68" i="70" s="1"/>
  <c r="DF71" i="10"/>
  <c r="P68" i="70" s="1"/>
  <c r="DG71" i="10"/>
  <c r="Q68" i="70" s="1"/>
  <c r="DH71" i="10"/>
  <c r="R68" i="70" s="1"/>
  <c r="DI71" i="10"/>
  <c r="S68" i="70" s="1"/>
  <c r="DJ71" i="10"/>
  <c r="T68" i="70" s="1"/>
  <c r="DK71" i="10"/>
  <c r="U68" i="70" s="1"/>
  <c r="DL71" i="10"/>
  <c r="V68" i="70" s="1"/>
  <c r="DM71" i="10"/>
  <c r="W68" i="70" s="1"/>
  <c r="CR71" i="10"/>
  <c r="B68" i="70" s="1"/>
  <c r="CS72" i="10"/>
  <c r="C69" i="70" s="1"/>
  <c r="CT72" i="10"/>
  <c r="D69" i="70" s="1"/>
  <c r="CU72" i="10"/>
  <c r="E69" i="70" s="1"/>
  <c r="CV72" i="10"/>
  <c r="F69" i="70" s="1"/>
  <c r="CW72" i="10"/>
  <c r="G69" i="70" s="1"/>
  <c r="CX72" i="10"/>
  <c r="H69" i="70" s="1"/>
  <c r="CY72" i="10"/>
  <c r="I69" i="70" s="1"/>
  <c r="CZ72" i="10"/>
  <c r="J69" i="70" s="1"/>
  <c r="DA72" i="10"/>
  <c r="K69" i="70" s="1"/>
  <c r="DB72" i="10"/>
  <c r="L69" i="70" s="1"/>
  <c r="DC72" i="10"/>
  <c r="M69" i="70" s="1"/>
  <c r="DD72" i="10"/>
  <c r="N69" i="70" s="1"/>
  <c r="DE72" i="10"/>
  <c r="O69" i="70" s="1"/>
  <c r="DF72" i="10"/>
  <c r="P69" i="70" s="1"/>
  <c r="DG72" i="10"/>
  <c r="Q69" i="70" s="1"/>
  <c r="DH72" i="10"/>
  <c r="R69" i="70" s="1"/>
  <c r="DI72" i="10"/>
  <c r="S69" i="70" s="1"/>
  <c r="DJ72" i="10"/>
  <c r="T69" i="70" s="1"/>
  <c r="DK72" i="10"/>
  <c r="U69" i="70" s="1"/>
  <c r="DL72" i="10"/>
  <c r="V69" i="70" s="1"/>
  <c r="DM72" i="10"/>
  <c r="W69" i="70" s="1"/>
  <c r="CR72" i="10"/>
  <c r="B69" i="70" s="1"/>
  <c r="CS73" i="10"/>
  <c r="C70" i="70" s="1"/>
  <c r="CT73" i="10"/>
  <c r="D70" i="70" s="1"/>
  <c r="CU73" i="10"/>
  <c r="E70" i="70" s="1"/>
  <c r="CV73" i="10"/>
  <c r="F70" i="70" s="1"/>
  <c r="CW73" i="10"/>
  <c r="G70" i="70" s="1"/>
  <c r="CX73" i="10"/>
  <c r="H70" i="70" s="1"/>
  <c r="CY73" i="10"/>
  <c r="I70" i="70" s="1"/>
  <c r="CZ73" i="10"/>
  <c r="J70" i="70" s="1"/>
  <c r="DA73" i="10"/>
  <c r="K70" i="70" s="1"/>
  <c r="DB73" i="10"/>
  <c r="L70" i="70" s="1"/>
  <c r="DC73" i="10"/>
  <c r="M70" i="70" s="1"/>
  <c r="DD73" i="10"/>
  <c r="N70" i="70" s="1"/>
  <c r="DE73" i="10"/>
  <c r="O70" i="70" s="1"/>
  <c r="DF73" i="10"/>
  <c r="P70" i="70" s="1"/>
  <c r="DG73" i="10"/>
  <c r="Q70" i="70" s="1"/>
  <c r="DH73" i="10"/>
  <c r="R70" i="70" s="1"/>
  <c r="DI73" i="10"/>
  <c r="S70" i="70" s="1"/>
  <c r="DJ73" i="10"/>
  <c r="T70" i="70" s="1"/>
  <c r="DK73" i="10"/>
  <c r="U70" i="70" s="1"/>
  <c r="DL73" i="10"/>
  <c r="V70" i="70" s="1"/>
  <c r="DM73" i="10"/>
  <c r="W70" i="70" s="1"/>
  <c r="CR73" i="10"/>
  <c r="B70" i="70" s="1"/>
  <c r="CS74" i="10"/>
  <c r="C71" i="70" s="1"/>
  <c r="CT74" i="10"/>
  <c r="D71" i="70" s="1"/>
  <c r="CU74" i="10"/>
  <c r="E71" i="70" s="1"/>
  <c r="CV74" i="10"/>
  <c r="F71" i="70" s="1"/>
  <c r="CW74" i="10"/>
  <c r="G71" i="70" s="1"/>
  <c r="CX74" i="10"/>
  <c r="H71" i="70" s="1"/>
  <c r="CY74" i="10"/>
  <c r="I71" i="70" s="1"/>
  <c r="CZ74" i="10"/>
  <c r="J71" i="70" s="1"/>
  <c r="DA74" i="10"/>
  <c r="K71" i="70" s="1"/>
  <c r="DB74" i="10"/>
  <c r="L71" i="70" s="1"/>
  <c r="DC74" i="10"/>
  <c r="M71" i="70" s="1"/>
  <c r="DD74" i="10"/>
  <c r="N71" i="70" s="1"/>
  <c r="DE74" i="10"/>
  <c r="O71" i="70" s="1"/>
  <c r="DF74" i="10"/>
  <c r="P71" i="70" s="1"/>
  <c r="DG74" i="10"/>
  <c r="Q71" i="70" s="1"/>
  <c r="DH74" i="10"/>
  <c r="R71" i="70" s="1"/>
  <c r="DI74" i="10"/>
  <c r="S71" i="70" s="1"/>
  <c r="DJ74" i="10"/>
  <c r="T71" i="70" s="1"/>
  <c r="DK74" i="10"/>
  <c r="U71" i="70" s="1"/>
  <c r="DL74" i="10"/>
  <c r="V71" i="70" s="1"/>
  <c r="DM74" i="10"/>
  <c r="W71" i="70" s="1"/>
  <c r="CR74" i="10"/>
  <c r="B71" i="70" s="1"/>
  <c r="CS75" i="10"/>
  <c r="C72" i="70" s="1"/>
  <c r="CT75" i="10"/>
  <c r="D72" i="70" s="1"/>
  <c r="CU75" i="10"/>
  <c r="E72" i="70" s="1"/>
  <c r="CV75" i="10"/>
  <c r="F72" i="70" s="1"/>
  <c r="CW75" i="10"/>
  <c r="G72" i="70" s="1"/>
  <c r="CX75" i="10"/>
  <c r="H72" i="70" s="1"/>
  <c r="CY75" i="10"/>
  <c r="I72" i="70" s="1"/>
  <c r="CZ75" i="10"/>
  <c r="J72" i="70" s="1"/>
  <c r="DA75" i="10"/>
  <c r="K72" i="70" s="1"/>
  <c r="DB75" i="10"/>
  <c r="L72" i="70" s="1"/>
  <c r="DC75" i="10"/>
  <c r="M72" i="70" s="1"/>
  <c r="DD75" i="10"/>
  <c r="N72" i="70" s="1"/>
  <c r="DE75" i="10"/>
  <c r="O72" i="70" s="1"/>
  <c r="DF75" i="10"/>
  <c r="P72" i="70" s="1"/>
  <c r="DG75" i="10"/>
  <c r="Q72" i="70" s="1"/>
  <c r="DH75" i="10"/>
  <c r="R72" i="70" s="1"/>
  <c r="DI75" i="10"/>
  <c r="S72" i="70" s="1"/>
  <c r="DJ75" i="10"/>
  <c r="T72" i="70" s="1"/>
  <c r="DK75" i="10"/>
  <c r="U72" i="70" s="1"/>
  <c r="DL75" i="10"/>
  <c r="V72" i="70" s="1"/>
  <c r="DM75" i="10"/>
  <c r="W72" i="70" s="1"/>
  <c r="CR75" i="10"/>
  <c r="B72" i="70" s="1"/>
  <c r="CS76" i="10"/>
  <c r="C73" i="70" s="1"/>
  <c r="CT76" i="10"/>
  <c r="D73" i="70" s="1"/>
  <c r="CU76" i="10"/>
  <c r="E73" i="70" s="1"/>
  <c r="CV76" i="10"/>
  <c r="F73" i="70" s="1"/>
  <c r="CW76" i="10"/>
  <c r="G73" i="70" s="1"/>
  <c r="CX76" i="10"/>
  <c r="H73" i="70" s="1"/>
  <c r="CY76" i="10"/>
  <c r="I73" i="70" s="1"/>
  <c r="CZ76" i="10"/>
  <c r="J73" i="70" s="1"/>
  <c r="DA76" i="10"/>
  <c r="K73" i="70" s="1"/>
  <c r="DB76" i="10"/>
  <c r="L73" i="70" s="1"/>
  <c r="DC76" i="10"/>
  <c r="M73" i="70" s="1"/>
  <c r="DD76" i="10"/>
  <c r="N73" i="70" s="1"/>
  <c r="DE76" i="10"/>
  <c r="O73" i="70" s="1"/>
  <c r="DF76" i="10"/>
  <c r="P73" i="70" s="1"/>
  <c r="DG76" i="10"/>
  <c r="Q73" i="70" s="1"/>
  <c r="DH76" i="10"/>
  <c r="R73" i="70" s="1"/>
  <c r="DI76" i="10"/>
  <c r="S73" i="70" s="1"/>
  <c r="DJ76" i="10"/>
  <c r="T73" i="70" s="1"/>
  <c r="DK76" i="10"/>
  <c r="U73" i="70" s="1"/>
  <c r="DL76" i="10"/>
  <c r="V73" i="70" s="1"/>
  <c r="DM76" i="10"/>
  <c r="W73" i="70" s="1"/>
  <c r="CR76" i="10"/>
  <c r="B73" i="70" s="1"/>
  <c r="CS77" i="10"/>
  <c r="C74" i="70" s="1"/>
  <c r="CT77" i="10"/>
  <c r="D74" i="70" s="1"/>
  <c r="CU77" i="10"/>
  <c r="E74" i="70" s="1"/>
  <c r="CV77" i="10"/>
  <c r="F74" i="70" s="1"/>
  <c r="CW77" i="10"/>
  <c r="G74" i="70" s="1"/>
  <c r="CX77" i="10"/>
  <c r="H74" i="70" s="1"/>
  <c r="CY77" i="10"/>
  <c r="I74" i="70" s="1"/>
  <c r="CZ77" i="10"/>
  <c r="J74" i="70" s="1"/>
  <c r="DA77" i="10"/>
  <c r="K74" i="70" s="1"/>
  <c r="DB77" i="10"/>
  <c r="L74" i="70" s="1"/>
  <c r="DC77" i="10"/>
  <c r="M74" i="70" s="1"/>
  <c r="DD77" i="10"/>
  <c r="N74" i="70" s="1"/>
  <c r="DE77" i="10"/>
  <c r="O74" i="70" s="1"/>
  <c r="DF77" i="10"/>
  <c r="P74" i="70" s="1"/>
  <c r="DG77" i="10"/>
  <c r="Q74" i="70" s="1"/>
  <c r="DH77" i="10"/>
  <c r="R74" i="70" s="1"/>
  <c r="DI77" i="10"/>
  <c r="S74" i="70" s="1"/>
  <c r="DJ77" i="10"/>
  <c r="T74" i="70" s="1"/>
  <c r="DK77" i="10"/>
  <c r="U74" i="70" s="1"/>
  <c r="DL77" i="10"/>
  <c r="V74" i="70" s="1"/>
  <c r="DM77" i="10"/>
  <c r="W74" i="70" s="1"/>
  <c r="CR77" i="10"/>
  <c r="B74" i="70" s="1"/>
  <c r="CS78" i="10"/>
  <c r="C75" i="70" s="1"/>
  <c r="CT78" i="10"/>
  <c r="D75" i="70" s="1"/>
  <c r="CU78" i="10"/>
  <c r="E75" i="70" s="1"/>
  <c r="CV78" i="10"/>
  <c r="F75" i="70" s="1"/>
  <c r="CW78" i="10"/>
  <c r="G75" i="70" s="1"/>
  <c r="CX78" i="10"/>
  <c r="H75" i="70" s="1"/>
  <c r="CY78" i="10"/>
  <c r="I75" i="70" s="1"/>
  <c r="CZ78" i="10"/>
  <c r="J75" i="70" s="1"/>
  <c r="DA78" i="10"/>
  <c r="K75" i="70" s="1"/>
  <c r="DB78" i="10"/>
  <c r="L75" i="70" s="1"/>
  <c r="DC78" i="10"/>
  <c r="M75" i="70" s="1"/>
  <c r="DD78" i="10"/>
  <c r="N75" i="70" s="1"/>
  <c r="DE78" i="10"/>
  <c r="O75" i="70" s="1"/>
  <c r="DF78" i="10"/>
  <c r="P75" i="70" s="1"/>
  <c r="DG78" i="10"/>
  <c r="Q75" i="70" s="1"/>
  <c r="DH78" i="10"/>
  <c r="R75" i="70" s="1"/>
  <c r="DI78" i="10"/>
  <c r="S75" i="70" s="1"/>
  <c r="DJ78" i="10"/>
  <c r="T75" i="70" s="1"/>
  <c r="DK78" i="10"/>
  <c r="U75" i="70" s="1"/>
  <c r="DL78" i="10"/>
  <c r="V75" i="70" s="1"/>
  <c r="DM78" i="10"/>
  <c r="W75" i="70" s="1"/>
  <c r="CR78" i="10"/>
  <c r="B75" i="70" s="1"/>
  <c r="CS79" i="10"/>
  <c r="C76" i="70" s="1"/>
  <c r="CT79" i="10"/>
  <c r="D76" i="70" s="1"/>
  <c r="CU79" i="10"/>
  <c r="E76" i="70" s="1"/>
  <c r="CV79" i="10"/>
  <c r="F76" i="70" s="1"/>
  <c r="CW79" i="10"/>
  <c r="G76" i="70" s="1"/>
  <c r="CX79" i="10"/>
  <c r="H76" i="70" s="1"/>
  <c r="CY79" i="10"/>
  <c r="I76" i="70" s="1"/>
  <c r="CZ79" i="10"/>
  <c r="J76" i="70" s="1"/>
  <c r="DA79" i="10"/>
  <c r="K76" i="70" s="1"/>
  <c r="DB79" i="10"/>
  <c r="L76" i="70" s="1"/>
  <c r="DC79" i="10"/>
  <c r="M76" i="70" s="1"/>
  <c r="DD79" i="10"/>
  <c r="N76" i="70" s="1"/>
  <c r="DE79" i="10"/>
  <c r="O76" i="70" s="1"/>
  <c r="DF79" i="10"/>
  <c r="P76" i="70" s="1"/>
  <c r="DG79" i="10"/>
  <c r="Q76" i="70" s="1"/>
  <c r="DH79" i="10"/>
  <c r="R76" i="70" s="1"/>
  <c r="DI79" i="10"/>
  <c r="S76" i="70" s="1"/>
  <c r="DJ79" i="10"/>
  <c r="T76" i="70" s="1"/>
  <c r="DK79" i="10"/>
  <c r="U76" i="70" s="1"/>
  <c r="DL79" i="10"/>
  <c r="V76" i="70" s="1"/>
  <c r="DM79" i="10"/>
  <c r="W76" i="70" s="1"/>
  <c r="CR79" i="10"/>
  <c r="B76" i="70" s="1"/>
  <c r="CS80" i="10"/>
  <c r="C77" i="70" s="1"/>
  <c r="CT80" i="10"/>
  <c r="D77" i="70" s="1"/>
  <c r="CU80" i="10"/>
  <c r="E77" i="70" s="1"/>
  <c r="CV80" i="10"/>
  <c r="F77" i="70" s="1"/>
  <c r="CW80" i="10"/>
  <c r="G77" i="70" s="1"/>
  <c r="CX80" i="10"/>
  <c r="H77" i="70" s="1"/>
  <c r="CY80" i="10"/>
  <c r="I77" i="70" s="1"/>
  <c r="CZ80" i="10"/>
  <c r="J77" i="70" s="1"/>
  <c r="DA80" i="10"/>
  <c r="K77" i="70" s="1"/>
  <c r="DB80" i="10"/>
  <c r="L77" i="70" s="1"/>
  <c r="DC80" i="10"/>
  <c r="M77" i="70" s="1"/>
  <c r="DD80" i="10"/>
  <c r="N77" i="70" s="1"/>
  <c r="DE80" i="10"/>
  <c r="O77" i="70" s="1"/>
  <c r="DF80" i="10"/>
  <c r="P77" i="70" s="1"/>
  <c r="DG80" i="10"/>
  <c r="Q77" i="70" s="1"/>
  <c r="DH80" i="10"/>
  <c r="R77" i="70" s="1"/>
  <c r="DI80" i="10"/>
  <c r="S77" i="70" s="1"/>
  <c r="DJ80" i="10"/>
  <c r="T77" i="70" s="1"/>
  <c r="DK80" i="10"/>
  <c r="U77" i="70" s="1"/>
  <c r="DL80" i="10"/>
  <c r="V77" i="70" s="1"/>
  <c r="DM80" i="10"/>
  <c r="W77" i="70" s="1"/>
  <c r="CR80" i="10"/>
  <c r="B77" i="70" s="1"/>
  <c r="CS81" i="10"/>
  <c r="C78" i="70" s="1"/>
  <c r="CT81" i="10"/>
  <c r="D78" i="70" s="1"/>
  <c r="CU81" i="10"/>
  <c r="E78" i="70" s="1"/>
  <c r="CV81" i="10"/>
  <c r="F78" i="70" s="1"/>
  <c r="CW81" i="10"/>
  <c r="G78" i="70" s="1"/>
  <c r="CX81" i="10"/>
  <c r="H78" i="70" s="1"/>
  <c r="CY81" i="10"/>
  <c r="I78" i="70" s="1"/>
  <c r="CZ81" i="10"/>
  <c r="J78" i="70" s="1"/>
  <c r="DA81" i="10"/>
  <c r="K78" i="70" s="1"/>
  <c r="DB81" i="10"/>
  <c r="L78" i="70" s="1"/>
  <c r="DC81" i="10"/>
  <c r="M78" i="70" s="1"/>
  <c r="DD81" i="10"/>
  <c r="N78" i="70" s="1"/>
  <c r="DE81" i="10"/>
  <c r="O78" i="70" s="1"/>
  <c r="DF81" i="10"/>
  <c r="P78" i="70" s="1"/>
  <c r="DG81" i="10"/>
  <c r="Q78" i="70" s="1"/>
  <c r="DH81" i="10"/>
  <c r="R78" i="70" s="1"/>
  <c r="DI81" i="10"/>
  <c r="S78" i="70" s="1"/>
  <c r="DJ81" i="10"/>
  <c r="T78" i="70" s="1"/>
  <c r="DK81" i="10"/>
  <c r="U78" i="70" s="1"/>
  <c r="DL81" i="10"/>
  <c r="V78" i="70" s="1"/>
  <c r="DM81" i="10"/>
  <c r="W78" i="70" s="1"/>
  <c r="CR81" i="10"/>
  <c r="B78" i="70" s="1"/>
  <c r="CS82" i="10"/>
  <c r="C79" i="70" s="1"/>
  <c r="CT82" i="10"/>
  <c r="D79" i="70" s="1"/>
  <c r="CU82" i="10"/>
  <c r="E79" i="70" s="1"/>
  <c r="CV82" i="10"/>
  <c r="F79" i="70" s="1"/>
  <c r="CW82" i="10"/>
  <c r="G79" i="70" s="1"/>
  <c r="CX82" i="10"/>
  <c r="H79" i="70" s="1"/>
  <c r="CY82" i="10"/>
  <c r="I79" i="70" s="1"/>
  <c r="CZ82" i="10"/>
  <c r="J79" i="70" s="1"/>
  <c r="DA82" i="10"/>
  <c r="K79" i="70" s="1"/>
  <c r="DB82" i="10"/>
  <c r="L79" i="70" s="1"/>
  <c r="DC82" i="10"/>
  <c r="M79" i="70" s="1"/>
  <c r="DD82" i="10"/>
  <c r="N79" i="70" s="1"/>
  <c r="DE82" i="10"/>
  <c r="O79" i="70" s="1"/>
  <c r="DF82" i="10"/>
  <c r="P79" i="70" s="1"/>
  <c r="DG82" i="10"/>
  <c r="Q79" i="70" s="1"/>
  <c r="DH82" i="10"/>
  <c r="R79" i="70" s="1"/>
  <c r="DI82" i="10"/>
  <c r="S79" i="70" s="1"/>
  <c r="DJ82" i="10"/>
  <c r="T79" i="70" s="1"/>
  <c r="DK82" i="10"/>
  <c r="U79" i="70" s="1"/>
  <c r="DL82" i="10"/>
  <c r="V79" i="70" s="1"/>
  <c r="DM82" i="10"/>
  <c r="W79" i="70" s="1"/>
  <c r="CR82" i="10"/>
  <c r="B79" i="70" s="1"/>
  <c r="CS83" i="10"/>
  <c r="C80" i="70" s="1"/>
  <c r="CT83" i="10"/>
  <c r="D80" i="70" s="1"/>
  <c r="CU83" i="10"/>
  <c r="E80" i="70" s="1"/>
  <c r="CV83" i="10"/>
  <c r="F80" i="70" s="1"/>
  <c r="CW83" i="10"/>
  <c r="G80" i="70" s="1"/>
  <c r="CX83" i="10"/>
  <c r="H80" i="70" s="1"/>
  <c r="CY83" i="10"/>
  <c r="I80" i="70" s="1"/>
  <c r="CZ83" i="10"/>
  <c r="J80" i="70" s="1"/>
  <c r="DA83" i="10"/>
  <c r="K80" i="70" s="1"/>
  <c r="DB83" i="10"/>
  <c r="L80" i="70" s="1"/>
  <c r="DC83" i="10"/>
  <c r="M80" i="70" s="1"/>
  <c r="DD83" i="10"/>
  <c r="N80" i="70" s="1"/>
  <c r="DE83" i="10"/>
  <c r="O80" i="70" s="1"/>
  <c r="DF83" i="10"/>
  <c r="P80" i="70" s="1"/>
  <c r="DG83" i="10"/>
  <c r="Q80" i="70" s="1"/>
  <c r="DH83" i="10"/>
  <c r="R80" i="70" s="1"/>
  <c r="DI83" i="10"/>
  <c r="S80" i="70" s="1"/>
  <c r="DJ83" i="10"/>
  <c r="T80" i="70" s="1"/>
  <c r="DK83" i="10"/>
  <c r="U80" i="70" s="1"/>
  <c r="DL83" i="10"/>
  <c r="V80" i="70" s="1"/>
  <c r="DM83" i="10"/>
  <c r="W80" i="70" s="1"/>
  <c r="CR83" i="10"/>
  <c r="B80" i="70" s="1"/>
  <c r="CS84" i="10"/>
  <c r="C81" i="70" s="1"/>
  <c r="CT84" i="10"/>
  <c r="D81" i="70" s="1"/>
  <c r="CU84" i="10"/>
  <c r="E81" i="70" s="1"/>
  <c r="CV84" i="10"/>
  <c r="F81" i="70" s="1"/>
  <c r="CW84" i="10"/>
  <c r="G81" i="70" s="1"/>
  <c r="CX84" i="10"/>
  <c r="H81" i="70" s="1"/>
  <c r="CY84" i="10"/>
  <c r="I81" i="70" s="1"/>
  <c r="CZ84" i="10"/>
  <c r="J81" i="70" s="1"/>
  <c r="DA84" i="10"/>
  <c r="K81" i="70" s="1"/>
  <c r="DB84" i="10"/>
  <c r="L81" i="70" s="1"/>
  <c r="DC84" i="10"/>
  <c r="M81" i="70" s="1"/>
  <c r="DD84" i="10"/>
  <c r="N81" i="70" s="1"/>
  <c r="DE84" i="10"/>
  <c r="O81" i="70" s="1"/>
  <c r="DF84" i="10"/>
  <c r="P81" i="70" s="1"/>
  <c r="DG84" i="10"/>
  <c r="Q81" i="70" s="1"/>
  <c r="DH84" i="10"/>
  <c r="R81" i="70" s="1"/>
  <c r="DI84" i="10"/>
  <c r="S81" i="70" s="1"/>
  <c r="DJ84" i="10"/>
  <c r="T81" i="70" s="1"/>
  <c r="DK84" i="10"/>
  <c r="U81" i="70" s="1"/>
  <c r="DL84" i="10"/>
  <c r="V81" i="70" s="1"/>
  <c r="DM84" i="10"/>
  <c r="W81" i="70" s="1"/>
  <c r="CR84" i="10"/>
  <c r="B81" i="70" s="1"/>
  <c r="CS85" i="10"/>
  <c r="C82" i="70" s="1"/>
  <c r="CT85" i="10"/>
  <c r="D82" i="70" s="1"/>
  <c r="CU85" i="10"/>
  <c r="E82" i="70" s="1"/>
  <c r="CV85" i="10"/>
  <c r="F82" i="70" s="1"/>
  <c r="CW85" i="10"/>
  <c r="G82" i="70" s="1"/>
  <c r="CX85" i="10"/>
  <c r="H82" i="70" s="1"/>
  <c r="CY85" i="10"/>
  <c r="I82" i="70" s="1"/>
  <c r="CZ85" i="10"/>
  <c r="J82" i="70" s="1"/>
  <c r="DA85" i="10"/>
  <c r="K82" i="70" s="1"/>
  <c r="DB85" i="10"/>
  <c r="L82" i="70" s="1"/>
  <c r="DC85" i="10"/>
  <c r="M82" i="70" s="1"/>
  <c r="DD85" i="10"/>
  <c r="N82" i="70" s="1"/>
  <c r="DE85" i="10"/>
  <c r="O82" i="70" s="1"/>
  <c r="DF85" i="10"/>
  <c r="P82" i="70" s="1"/>
  <c r="DG85" i="10"/>
  <c r="Q82" i="70" s="1"/>
  <c r="DH85" i="10"/>
  <c r="R82" i="70" s="1"/>
  <c r="DI85" i="10"/>
  <c r="S82" i="70" s="1"/>
  <c r="DJ85" i="10"/>
  <c r="T82" i="70" s="1"/>
  <c r="DK85" i="10"/>
  <c r="U82" i="70" s="1"/>
  <c r="DL85" i="10"/>
  <c r="V82" i="70" s="1"/>
  <c r="DM85" i="10"/>
  <c r="W82" i="70" s="1"/>
  <c r="CR85" i="10"/>
  <c r="B82" i="70" s="1"/>
  <c r="CS86" i="10"/>
  <c r="C83" i="70" s="1"/>
  <c r="CT86" i="10"/>
  <c r="D83" i="70" s="1"/>
  <c r="CU86" i="10"/>
  <c r="E83" i="70" s="1"/>
  <c r="CV86" i="10"/>
  <c r="F83" i="70" s="1"/>
  <c r="CW86" i="10"/>
  <c r="G83" i="70" s="1"/>
  <c r="CX86" i="10"/>
  <c r="H83" i="70" s="1"/>
  <c r="CY86" i="10"/>
  <c r="I83" i="70" s="1"/>
  <c r="CZ86" i="10"/>
  <c r="J83" i="70" s="1"/>
  <c r="DA86" i="10"/>
  <c r="K83" i="70" s="1"/>
  <c r="DB86" i="10"/>
  <c r="L83" i="70" s="1"/>
  <c r="DC86" i="10"/>
  <c r="M83" i="70" s="1"/>
  <c r="DD86" i="10"/>
  <c r="N83" i="70" s="1"/>
  <c r="DE86" i="10"/>
  <c r="O83" i="70" s="1"/>
  <c r="DF86" i="10"/>
  <c r="P83" i="70" s="1"/>
  <c r="DG86" i="10"/>
  <c r="Q83" i="70" s="1"/>
  <c r="DH86" i="10"/>
  <c r="R83" i="70" s="1"/>
  <c r="DI86" i="10"/>
  <c r="S83" i="70" s="1"/>
  <c r="DJ86" i="10"/>
  <c r="T83" i="70" s="1"/>
  <c r="DK86" i="10"/>
  <c r="U83" i="70" s="1"/>
  <c r="DL86" i="10"/>
  <c r="V83" i="70" s="1"/>
  <c r="DM86" i="10"/>
  <c r="W83" i="70" s="1"/>
  <c r="CR86" i="10"/>
  <c r="B83" i="70" s="1"/>
  <c r="CS87" i="10"/>
  <c r="C84" i="70" s="1"/>
  <c r="CT87" i="10"/>
  <c r="D84" i="70" s="1"/>
  <c r="CU87" i="10"/>
  <c r="E84" i="70" s="1"/>
  <c r="CV87" i="10"/>
  <c r="F84" i="70" s="1"/>
  <c r="CW87" i="10"/>
  <c r="G84" i="70" s="1"/>
  <c r="CX87" i="10"/>
  <c r="H84" i="70" s="1"/>
  <c r="CY87" i="10"/>
  <c r="I84" i="70" s="1"/>
  <c r="CZ87" i="10"/>
  <c r="J84" i="70" s="1"/>
  <c r="DA87" i="10"/>
  <c r="K84" i="70" s="1"/>
  <c r="DB87" i="10"/>
  <c r="L84" i="70" s="1"/>
  <c r="DC87" i="10"/>
  <c r="M84" i="70" s="1"/>
  <c r="DD87" i="10"/>
  <c r="N84" i="70" s="1"/>
  <c r="DE87" i="10"/>
  <c r="O84" i="70" s="1"/>
  <c r="DF87" i="10"/>
  <c r="P84" i="70" s="1"/>
  <c r="DG87" i="10"/>
  <c r="Q84" i="70" s="1"/>
  <c r="DH87" i="10"/>
  <c r="R84" i="70" s="1"/>
  <c r="DI87" i="10"/>
  <c r="S84" i="70" s="1"/>
  <c r="DJ87" i="10"/>
  <c r="T84" i="70" s="1"/>
  <c r="DK87" i="10"/>
  <c r="U84" i="70" s="1"/>
  <c r="DL87" i="10"/>
  <c r="V84" i="70" s="1"/>
  <c r="DM87" i="10"/>
  <c r="W84" i="70" s="1"/>
  <c r="CR87" i="10"/>
  <c r="B84" i="70" s="1"/>
  <c r="CS88" i="10"/>
  <c r="C85" i="70" s="1"/>
  <c r="CT88" i="10"/>
  <c r="D85" i="70" s="1"/>
  <c r="CU88" i="10"/>
  <c r="E85" i="70" s="1"/>
  <c r="CV88" i="10"/>
  <c r="F85" i="70" s="1"/>
  <c r="CW88" i="10"/>
  <c r="G85" i="70" s="1"/>
  <c r="CX88" i="10"/>
  <c r="H85" i="70" s="1"/>
  <c r="CY88" i="10"/>
  <c r="I85" i="70" s="1"/>
  <c r="CZ88" i="10"/>
  <c r="J85" i="70" s="1"/>
  <c r="DA88" i="10"/>
  <c r="K85" i="70" s="1"/>
  <c r="DB88" i="10"/>
  <c r="L85" i="70" s="1"/>
  <c r="DC88" i="10"/>
  <c r="M85" i="70" s="1"/>
  <c r="DD88" i="10"/>
  <c r="N85" i="70" s="1"/>
  <c r="DE88" i="10"/>
  <c r="O85" i="70" s="1"/>
  <c r="DF88" i="10"/>
  <c r="P85" i="70" s="1"/>
  <c r="DG88" i="10"/>
  <c r="Q85" i="70" s="1"/>
  <c r="DH88" i="10"/>
  <c r="R85" i="70" s="1"/>
  <c r="DI88" i="10"/>
  <c r="S85" i="70" s="1"/>
  <c r="DJ88" i="10"/>
  <c r="T85" i="70" s="1"/>
  <c r="DK88" i="10"/>
  <c r="U85" i="70" s="1"/>
  <c r="DL88" i="10"/>
  <c r="V85" i="70" s="1"/>
  <c r="DM88" i="10"/>
  <c r="W85" i="70" s="1"/>
  <c r="CR88" i="10"/>
  <c r="B85" i="70" s="1"/>
  <c r="CS61" i="10"/>
  <c r="C58" i="70" s="1"/>
  <c r="CT61" i="10"/>
  <c r="D58" i="70" s="1"/>
  <c r="CU61" i="10"/>
  <c r="E58" i="70" s="1"/>
  <c r="CV61" i="10"/>
  <c r="F58" i="70" s="1"/>
  <c r="CW61" i="10"/>
  <c r="G58" i="70" s="1"/>
  <c r="CX61" i="10"/>
  <c r="H58" i="70" s="1"/>
  <c r="CY61" i="10"/>
  <c r="I58" i="70" s="1"/>
  <c r="CZ61" i="10"/>
  <c r="J58" i="70" s="1"/>
  <c r="DA61" i="10"/>
  <c r="K58" i="70" s="1"/>
  <c r="DB61" i="10"/>
  <c r="L58" i="70" s="1"/>
  <c r="DC61" i="10"/>
  <c r="M58" i="70" s="1"/>
  <c r="DD61" i="10"/>
  <c r="N58" i="70" s="1"/>
  <c r="DE61" i="10"/>
  <c r="O58" i="70" s="1"/>
  <c r="DF61" i="10"/>
  <c r="P58" i="70" s="1"/>
  <c r="DG61" i="10"/>
  <c r="Q58" i="70" s="1"/>
  <c r="DH61" i="10"/>
  <c r="R58" i="70" s="1"/>
  <c r="DI61" i="10"/>
  <c r="S58" i="70" s="1"/>
  <c r="DJ61" i="10"/>
  <c r="T58" i="70" s="1"/>
  <c r="DK61" i="10"/>
  <c r="U58" i="70" s="1"/>
  <c r="DL61" i="10"/>
  <c r="V58" i="70" s="1"/>
  <c r="DM61" i="10"/>
  <c r="W58" i="70" s="1"/>
  <c r="CR61" i="10"/>
  <c r="B58" i="70" s="1"/>
  <c r="B61" i="10"/>
  <c r="CS34" i="10"/>
  <c r="C31" i="70" s="1"/>
  <c r="CT34" i="10"/>
  <c r="D31" i="70" s="1"/>
  <c r="CU34" i="10"/>
  <c r="E31" i="70" s="1"/>
  <c r="CV34" i="10"/>
  <c r="F31" i="70" s="1"/>
  <c r="CW34" i="10"/>
  <c r="G31" i="70" s="1"/>
  <c r="CX34" i="10"/>
  <c r="H31" i="70" s="1"/>
  <c r="CY34" i="10"/>
  <c r="I31" i="70" s="1"/>
  <c r="CZ34" i="10"/>
  <c r="J31" i="70" s="1"/>
  <c r="DA34" i="10"/>
  <c r="K31" i="70" s="1"/>
  <c r="DB34" i="10"/>
  <c r="L31" i="70" s="1"/>
  <c r="DC34" i="10"/>
  <c r="M31" i="70" s="1"/>
  <c r="DD34" i="10"/>
  <c r="N31" i="70" s="1"/>
  <c r="DE34" i="10"/>
  <c r="O31" i="70" s="1"/>
  <c r="DF34" i="10"/>
  <c r="P31" i="70" s="1"/>
  <c r="DG34" i="10"/>
  <c r="Q31" i="70" s="1"/>
  <c r="DH34" i="10"/>
  <c r="R31" i="70" s="1"/>
  <c r="DI34" i="10"/>
  <c r="S31" i="70" s="1"/>
  <c r="DJ34" i="10"/>
  <c r="T31" i="70" s="1"/>
  <c r="DK34" i="10"/>
  <c r="U31" i="70" s="1"/>
  <c r="DL34" i="10"/>
  <c r="V31" i="70" s="1"/>
  <c r="DM34" i="10"/>
  <c r="W31" i="70" s="1"/>
  <c r="CR34" i="10"/>
  <c r="B31" i="70" s="1"/>
  <c r="CS35" i="10"/>
  <c r="C32" i="70" s="1"/>
  <c r="CT35" i="10"/>
  <c r="D32" i="70" s="1"/>
  <c r="CU35" i="10"/>
  <c r="E32" i="70" s="1"/>
  <c r="CV35" i="10"/>
  <c r="F32" i="70" s="1"/>
  <c r="CW35" i="10"/>
  <c r="G32" i="70" s="1"/>
  <c r="CX35" i="10"/>
  <c r="H32" i="70" s="1"/>
  <c r="CY35" i="10"/>
  <c r="I32" i="70" s="1"/>
  <c r="CZ35" i="10"/>
  <c r="J32" i="70" s="1"/>
  <c r="DA35" i="10"/>
  <c r="K32" i="70" s="1"/>
  <c r="DB35" i="10"/>
  <c r="L32" i="70" s="1"/>
  <c r="DC35" i="10"/>
  <c r="M32" i="70" s="1"/>
  <c r="DD35" i="10"/>
  <c r="N32" i="70" s="1"/>
  <c r="DE35" i="10"/>
  <c r="O32" i="70" s="1"/>
  <c r="DF35" i="10"/>
  <c r="P32" i="70" s="1"/>
  <c r="DG35" i="10"/>
  <c r="Q32" i="70" s="1"/>
  <c r="DH35" i="10"/>
  <c r="R32" i="70" s="1"/>
  <c r="DI35" i="10"/>
  <c r="S32" i="70" s="1"/>
  <c r="DJ35" i="10"/>
  <c r="T32" i="70" s="1"/>
  <c r="DK35" i="10"/>
  <c r="U32" i="70" s="1"/>
  <c r="DL35" i="10"/>
  <c r="V32" i="70" s="1"/>
  <c r="DM35" i="10"/>
  <c r="W32" i="70" s="1"/>
  <c r="CR35" i="10"/>
  <c r="B32" i="70" s="1"/>
  <c r="CS36" i="10"/>
  <c r="C33" i="70" s="1"/>
  <c r="CT36" i="10"/>
  <c r="D33" i="70" s="1"/>
  <c r="CU36" i="10"/>
  <c r="E33" i="70" s="1"/>
  <c r="CV36" i="10"/>
  <c r="F33" i="70" s="1"/>
  <c r="CW36" i="10"/>
  <c r="G33" i="70" s="1"/>
  <c r="CX36" i="10"/>
  <c r="H33" i="70" s="1"/>
  <c r="CY36" i="10"/>
  <c r="I33" i="70" s="1"/>
  <c r="CZ36" i="10"/>
  <c r="J33" i="70" s="1"/>
  <c r="DA36" i="10"/>
  <c r="K33" i="70" s="1"/>
  <c r="DB36" i="10"/>
  <c r="L33" i="70" s="1"/>
  <c r="DC36" i="10"/>
  <c r="M33" i="70" s="1"/>
  <c r="DD36" i="10"/>
  <c r="N33" i="70" s="1"/>
  <c r="DE36" i="10"/>
  <c r="O33" i="70" s="1"/>
  <c r="DF36" i="10"/>
  <c r="P33" i="70" s="1"/>
  <c r="DG36" i="10"/>
  <c r="Q33" i="70" s="1"/>
  <c r="DH36" i="10"/>
  <c r="R33" i="70" s="1"/>
  <c r="DI36" i="10"/>
  <c r="S33" i="70" s="1"/>
  <c r="DJ36" i="10"/>
  <c r="T33" i="70" s="1"/>
  <c r="DK36" i="10"/>
  <c r="U33" i="70" s="1"/>
  <c r="DL36" i="10"/>
  <c r="V33" i="70" s="1"/>
  <c r="DM36" i="10"/>
  <c r="W33" i="70" s="1"/>
  <c r="CR36" i="10"/>
  <c r="B33" i="70" s="1"/>
  <c r="CS37" i="10"/>
  <c r="C34" i="70" s="1"/>
  <c r="CT37" i="10"/>
  <c r="D34" i="70" s="1"/>
  <c r="CU37" i="10"/>
  <c r="E34" i="70" s="1"/>
  <c r="CV37" i="10"/>
  <c r="F34" i="70" s="1"/>
  <c r="CW37" i="10"/>
  <c r="G34" i="70" s="1"/>
  <c r="CX37" i="10"/>
  <c r="H34" i="70" s="1"/>
  <c r="CY37" i="10"/>
  <c r="I34" i="70" s="1"/>
  <c r="CZ37" i="10"/>
  <c r="J34" i="70" s="1"/>
  <c r="DA37" i="10"/>
  <c r="K34" i="70" s="1"/>
  <c r="DB37" i="10"/>
  <c r="L34" i="70" s="1"/>
  <c r="DC37" i="10"/>
  <c r="M34" i="70" s="1"/>
  <c r="DD37" i="10"/>
  <c r="N34" i="70" s="1"/>
  <c r="DE37" i="10"/>
  <c r="O34" i="70" s="1"/>
  <c r="DF37" i="10"/>
  <c r="P34" i="70" s="1"/>
  <c r="DG37" i="10"/>
  <c r="Q34" i="70" s="1"/>
  <c r="DH37" i="10"/>
  <c r="R34" i="70" s="1"/>
  <c r="DI37" i="10"/>
  <c r="S34" i="70" s="1"/>
  <c r="DJ37" i="10"/>
  <c r="T34" i="70" s="1"/>
  <c r="DK37" i="10"/>
  <c r="U34" i="70" s="1"/>
  <c r="DL37" i="10"/>
  <c r="V34" i="70" s="1"/>
  <c r="DM37" i="10"/>
  <c r="W34" i="70" s="1"/>
  <c r="CR37" i="10"/>
  <c r="B34" i="70" s="1"/>
  <c r="CS38" i="10"/>
  <c r="C35" i="70" s="1"/>
  <c r="CT38" i="10"/>
  <c r="D35" i="70" s="1"/>
  <c r="CU38" i="10"/>
  <c r="E35" i="70" s="1"/>
  <c r="CV38" i="10"/>
  <c r="F35" i="70" s="1"/>
  <c r="CW38" i="10"/>
  <c r="G35" i="70" s="1"/>
  <c r="CX38" i="10"/>
  <c r="H35" i="70" s="1"/>
  <c r="CY38" i="10"/>
  <c r="I35" i="70" s="1"/>
  <c r="CZ38" i="10"/>
  <c r="J35" i="70" s="1"/>
  <c r="DA38" i="10"/>
  <c r="K35" i="70" s="1"/>
  <c r="DB38" i="10"/>
  <c r="L35" i="70" s="1"/>
  <c r="DC38" i="10"/>
  <c r="M35" i="70" s="1"/>
  <c r="DD38" i="10"/>
  <c r="N35" i="70" s="1"/>
  <c r="DE38" i="10"/>
  <c r="O35" i="70" s="1"/>
  <c r="DF38" i="10"/>
  <c r="P35" i="70" s="1"/>
  <c r="DG38" i="10"/>
  <c r="Q35" i="70" s="1"/>
  <c r="DH38" i="10"/>
  <c r="R35" i="70" s="1"/>
  <c r="DI38" i="10"/>
  <c r="S35" i="70" s="1"/>
  <c r="DJ38" i="10"/>
  <c r="T35" i="70" s="1"/>
  <c r="DK38" i="10"/>
  <c r="U35" i="70" s="1"/>
  <c r="DL38" i="10"/>
  <c r="V35" i="70" s="1"/>
  <c r="DM38" i="10"/>
  <c r="W35" i="70" s="1"/>
  <c r="CR38" i="10"/>
  <c r="B35" i="70" s="1"/>
  <c r="CS39" i="10"/>
  <c r="C36" i="70" s="1"/>
  <c r="CT39" i="10"/>
  <c r="D36" i="70" s="1"/>
  <c r="CU39" i="10"/>
  <c r="E36" i="70" s="1"/>
  <c r="CV39" i="10"/>
  <c r="F36" i="70" s="1"/>
  <c r="CW39" i="10"/>
  <c r="G36" i="70" s="1"/>
  <c r="CX39" i="10"/>
  <c r="H36" i="70" s="1"/>
  <c r="CY39" i="10"/>
  <c r="I36" i="70" s="1"/>
  <c r="CZ39" i="10"/>
  <c r="J36" i="70" s="1"/>
  <c r="DA39" i="10"/>
  <c r="K36" i="70" s="1"/>
  <c r="DB39" i="10"/>
  <c r="L36" i="70" s="1"/>
  <c r="DC39" i="10"/>
  <c r="M36" i="70" s="1"/>
  <c r="DD39" i="10"/>
  <c r="N36" i="70" s="1"/>
  <c r="DE39" i="10"/>
  <c r="O36" i="70" s="1"/>
  <c r="DF39" i="10"/>
  <c r="P36" i="70" s="1"/>
  <c r="DG39" i="10"/>
  <c r="Q36" i="70" s="1"/>
  <c r="DH39" i="10"/>
  <c r="R36" i="70" s="1"/>
  <c r="DI39" i="10"/>
  <c r="S36" i="70" s="1"/>
  <c r="DJ39" i="10"/>
  <c r="T36" i="70" s="1"/>
  <c r="DK39" i="10"/>
  <c r="U36" i="70" s="1"/>
  <c r="DL39" i="10"/>
  <c r="V36" i="70" s="1"/>
  <c r="DM39" i="10"/>
  <c r="W36" i="70" s="1"/>
  <c r="CR39" i="10"/>
  <c r="B36" i="70" s="1"/>
  <c r="CS40" i="10"/>
  <c r="C37" i="70" s="1"/>
  <c r="CT40" i="10"/>
  <c r="D37" i="70" s="1"/>
  <c r="CU40" i="10"/>
  <c r="E37" i="70" s="1"/>
  <c r="CV40" i="10"/>
  <c r="F37" i="70" s="1"/>
  <c r="CW40" i="10"/>
  <c r="G37" i="70" s="1"/>
  <c r="CX40" i="10"/>
  <c r="H37" i="70" s="1"/>
  <c r="CY40" i="10"/>
  <c r="I37" i="70" s="1"/>
  <c r="CZ40" i="10"/>
  <c r="J37" i="70" s="1"/>
  <c r="DA40" i="10"/>
  <c r="K37" i="70" s="1"/>
  <c r="DB40" i="10"/>
  <c r="L37" i="70" s="1"/>
  <c r="DC40" i="10"/>
  <c r="M37" i="70" s="1"/>
  <c r="DD40" i="10"/>
  <c r="N37" i="70" s="1"/>
  <c r="DE40" i="10"/>
  <c r="O37" i="70" s="1"/>
  <c r="DF40" i="10"/>
  <c r="P37" i="70" s="1"/>
  <c r="DG40" i="10"/>
  <c r="Q37" i="70" s="1"/>
  <c r="DH40" i="10"/>
  <c r="R37" i="70" s="1"/>
  <c r="DI40" i="10"/>
  <c r="S37" i="70" s="1"/>
  <c r="DJ40" i="10"/>
  <c r="T37" i="70" s="1"/>
  <c r="DK40" i="10"/>
  <c r="U37" i="70" s="1"/>
  <c r="DL40" i="10"/>
  <c r="V37" i="70" s="1"/>
  <c r="DM40" i="10"/>
  <c r="W37" i="70" s="1"/>
  <c r="CR40" i="10"/>
  <c r="B37" i="70" s="1"/>
  <c r="CS41" i="10"/>
  <c r="C38" i="70" s="1"/>
  <c r="CT41" i="10"/>
  <c r="D38" i="70" s="1"/>
  <c r="CU41" i="10"/>
  <c r="E38" i="70" s="1"/>
  <c r="CV41" i="10"/>
  <c r="F38" i="70" s="1"/>
  <c r="CW41" i="10"/>
  <c r="G38" i="70" s="1"/>
  <c r="CX41" i="10"/>
  <c r="H38" i="70" s="1"/>
  <c r="CY41" i="10"/>
  <c r="I38" i="70" s="1"/>
  <c r="CZ41" i="10"/>
  <c r="J38" i="70" s="1"/>
  <c r="DA41" i="10"/>
  <c r="K38" i="70" s="1"/>
  <c r="DB41" i="10"/>
  <c r="L38" i="70" s="1"/>
  <c r="DC41" i="10"/>
  <c r="M38" i="70" s="1"/>
  <c r="DD41" i="10"/>
  <c r="N38" i="70" s="1"/>
  <c r="DE41" i="10"/>
  <c r="O38" i="70" s="1"/>
  <c r="DF41" i="10"/>
  <c r="P38" i="70" s="1"/>
  <c r="DG41" i="10"/>
  <c r="Q38" i="70" s="1"/>
  <c r="DH41" i="10"/>
  <c r="R38" i="70" s="1"/>
  <c r="DI41" i="10"/>
  <c r="S38" i="70" s="1"/>
  <c r="DJ41" i="10"/>
  <c r="T38" i="70" s="1"/>
  <c r="DK41" i="10"/>
  <c r="U38" i="70" s="1"/>
  <c r="DL41" i="10"/>
  <c r="V38" i="70" s="1"/>
  <c r="DM41" i="10"/>
  <c r="W38" i="70" s="1"/>
  <c r="CR41" i="10"/>
  <c r="B38" i="70" s="1"/>
  <c r="CS42" i="10"/>
  <c r="C39" i="70" s="1"/>
  <c r="CT42" i="10"/>
  <c r="D39" i="70" s="1"/>
  <c r="CU42" i="10"/>
  <c r="E39" i="70" s="1"/>
  <c r="CV42" i="10"/>
  <c r="F39" i="70" s="1"/>
  <c r="CW42" i="10"/>
  <c r="G39" i="70" s="1"/>
  <c r="CX42" i="10"/>
  <c r="H39" i="70" s="1"/>
  <c r="CY42" i="10"/>
  <c r="I39" i="70" s="1"/>
  <c r="CZ42" i="10"/>
  <c r="J39" i="70" s="1"/>
  <c r="DA42" i="10"/>
  <c r="K39" i="70" s="1"/>
  <c r="DB42" i="10"/>
  <c r="L39" i="70" s="1"/>
  <c r="DC42" i="10"/>
  <c r="M39" i="70" s="1"/>
  <c r="DD42" i="10"/>
  <c r="N39" i="70" s="1"/>
  <c r="DE42" i="10"/>
  <c r="O39" i="70" s="1"/>
  <c r="DF42" i="10"/>
  <c r="P39" i="70" s="1"/>
  <c r="DG42" i="10"/>
  <c r="Q39" i="70" s="1"/>
  <c r="DH42" i="10"/>
  <c r="R39" i="70" s="1"/>
  <c r="DI42" i="10"/>
  <c r="S39" i="70" s="1"/>
  <c r="DJ42" i="10"/>
  <c r="T39" i="70" s="1"/>
  <c r="DK42" i="10"/>
  <c r="U39" i="70" s="1"/>
  <c r="DL42" i="10"/>
  <c r="V39" i="70" s="1"/>
  <c r="DM42" i="10"/>
  <c r="W39" i="70" s="1"/>
  <c r="CR42" i="10"/>
  <c r="B39" i="70" s="1"/>
  <c r="CS43" i="10"/>
  <c r="C40" i="70" s="1"/>
  <c r="CT43" i="10"/>
  <c r="D40" i="70" s="1"/>
  <c r="CU43" i="10"/>
  <c r="E40" i="70" s="1"/>
  <c r="CV43" i="10"/>
  <c r="F40" i="70" s="1"/>
  <c r="CW43" i="10"/>
  <c r="G40" i="70" s="1"/>
  <c r="CX43" i="10"/>
  <c r="H40" i="70" s="1"/>
  <c r="CY43" i="10"/>
  <c r="I40" i="70" s="1"/>
  <c r="CZ43" i="10"/>
  <c r="J40" i="70" s="1"/>
  <c r="DA43" i="10"/>
  <c r="K40" i="70" s="1"/>
  <c r="DB43" i="10"/>
  <c r="L40" i="70" s="1"/>
  <c r="DC43" i="10"/>
  <c r="M40" i="70" s="1"/>
  <c r="DD43" i="10"/>
  <c r="N40" i="70" s="1"/>
  <c r="DE43" i="10"/>
  <c r="O40" i="70" s="1"/>
  <c r="DF43" i="10"/>
  <c r="P40" i="70" s="1"/>
  <c r="DG43" i="10"/>
  <c r="Q40" i="70" s="1"/>
  <c r="DH43" i="10"/>
  <c r="R40" i="70" s="1"/>
  <c r="DI43" i="10"/>
  <c r="S40" i="70" s="1"/>
  <c r="DJ43" i="10"/>
  <c r="T40" i="70" s="1"/>
  <c r="DK43" i="10"/>
  <c r="U40" i="70" s="1"/>
  <c r="DL43" i="10"/>
  <c r="V40" i="70" s="1"/>
  <c r="DM43" i="10"/>
  <c r="W40" i="70" s="1"/>
  <c r="CR43" i="10"/>
  <c r="B40" i="70" s="1"/>
  <c r="CS44" i="10"/>
  <c r="C41" i="70" s="1"/>
  <c r="CT44" i="10"/>
  <c r="D41" i="70" s="1"/>
  <c r="CU44" i="10"/>
  <c r="E41" i="70" s="1"/>
  <c r="CV44" i="10"/>
  <c r="F41" i="70" s="1"/>
  <c r="CW44" i="10"/>
  <c r="G41" i="70" s="1"/>
  <c r="CX44" i="10"/>
  <c r="H41" i="70" s="1"/>
  <c r="CY44" i="10"/>
  <c r="I41" i="70" s="1"/>
  <c r="CZ44" i="10"/>
  <c r="J41" i="70" s="1"/>
  <c r="DA44" i="10"/>
  <c r="K41" i="70" s="1"/>
  <c r="DB44" i="10"/>
  <c r="L41" i="70" s="1"/>
  <c r="DC44" i="10"/>
  <c r="M41" i="70" s="1"/>
  <c r="DD44" i="10"/>
  <c r="N41" i="70" s="1"/>
  <c r="DE44" i="10"/>
  <c r="O41" i="70" s="1"/>
  <c r="DF44" i="10"/>
  <c r="P41" i="70" s="1"/>
  <c r="DG44" i="10"/>
  <c r="Q41" i="70" s="1"/>
  <c r="DH44" i="10"/>
  <c r="R41" i="70" s="1"/>
  <c r="DI44" i="10"/>
  <c r="S41" i="70" s="1"/>
  <c r="DJ44" i="10"/>
  <c r="T41" i="70" s="1"/>
  <c r="DK44" i="10"/>
  <c r="U41" i="70" s="1"/>
  <c r="DL44" i="10"/>
  <c r="V41" i="70" s="1"/>
  <c r="DM44" i="10"/>
  <c r="W41" i="70" s="1"/>
  <c r="CR44" i="10"/>
  <c r="B41" i="70" s="1"/>
  <c r="CS45" i="10"/>
  <c r="C42" i="70" s="1"/>
  <c r="CT45" i="10"/>
  <c r="D42" i="70" s="1"/>
  <c r="CU45" i="10"/>
  <c r="E42" i="70" s="1"/>
  <c r="CV45" i="10"/>
  <c r="F42" i="70" s="1"/>
  <c r="CW45" i="10"/>
  <c r="G42" i="70" s="1"/>
  <c r="CX45" i="10"/>
  <c r="H42" i="70" s="1"/>
  <c r="CY45" i="10"/>
  <c r="I42" i="70" s="1"/>
  <c r="CZ45" i="10"/>
  <c r="J42" i="70" s="1"/>
  <c r="DA45" i="10"/>
  <c r="K42" i="70" s="1"/>
  <c r="DB45" i="10"/>
  <c r="L42" i="70" s="1"/>
  <c r="DC45" i="10"/>
  <c r="M42" i="70" s="1"/>
  <c r="DD45" i="10"/>
  <c r="N42" i="70" s="1"/>
  <c r="DE45" i="10"/>
  <c r="O42" i="70" s="1"/>
  <c r="DF45" i="10"/>
  <c r="P42" i="70" s="1"/>
  <c r="DG45" i="10"/>
  <c r="Q42" i="70" s="1"/>
  <c r="DH45" i="10"/>
  <c r="R42" i="70" s="1"/>
  <c r="DI45" i="10"/>
  <c r="S42" i="70" s="1"/>
  <c r="DJ45" i="10"/>
  <c r="T42" i="70" s="1"/>
  <c r="DK45" i="10"/>
  <c r="U42" i="70" s="1"/>
  <c r="DL45" i="10"/>
  <c r="V42" i="70" s="1"/>
  <c r="DM45" i="10"/>
  <c r="W42" i="70" s="1"/>
  <c r="CR45" i="10"/>
  <c r="B42" i="70" s="1"/>
  <c r="CS46" i="10"/>
  <c r="C43" i="70" s="1"/>
  <c r="CT46" i="10"/>
  <c r="D43" i="70" s="1"/>
  <c r="CU46" i="10"/>
  <c r="E43" i="70" s="1"/>
  <c r="CV46" i="10"/>
  <c r="F43" i="70" s="1"/>
  <c r="CW46" i="10"/>
  <c r="G43" i="70" s="1"/>
  <c r="CX46" i="10"/>
  <c r="H43" i="70" s="1"/>
  <c r="CY46" i="10"/>
  <c r="I43" i="70" s="1"/>
  <c r="CZ46" i="10"/>
  <c r="J43" i="70" s="1"/>
  <c r="DA46" i="10"/>
  <c r="K43" i="70" s="1"/>
  <c r="DB46" i="10"/>
  <c r="L43" i="70" s="1"/>
  <c r="DC46" i="10"/>
  <c r="M43" i="70" s="1"/>
  <c r="DD46" i="10"/>
  <c r="N43" i="70" s="1"/>
  <c r="DE46" i="10"/>
  <c r="O43" i="70" s="1"/>
  <c r="DF46" i="10"/>
  <c r="P43" i="70" s="1"/>
  <c r="DG46" i="10"/>
  <c r="Q43" i="70" s="1"/>
  <c r="DH46" i="10"/>
  <c r="R43" i="70" s="1"/>
  <c r="DI46" i="10"/>
  <c r="S43" i="70" s="1"/>
  <c r="DJ46" i="10"/>
  <c r="T43" i="70" s="1"/>
  <c r="DK46" i="10"/>
  <c r="U43" i="70" s="1"/>
  <c r="DL46" i="10"/>
  <c r="V43" i="70" s="1"/>
  <c r="DM46" i="10"/>
  <c r="W43" i="70" s="1"/>
  <c r="CR46" i="10"/>
  <c r="B43" i="70" s="1"/>
  <c r="CS47" i="10"/>
  <c r="C44" i="70" s="1"/>
  <c r="CT47" i="10"/>
  <c r="D44" i="70" s="1"/>
  <c r="CU47" i="10"/>
  <c r="E44" i="70" s="1"/>
  <c r="CV47" i="10"/>
  <c r="F44" i="70" s="1"/>
  <c r="CW47" i="10"/>
  <c r="G44" i="70" s="1"/>
  <c r="CX47" i="10"/>
  <c r="H44" i="70" s="1"/>
  <c r="CY47" i="10"/>
  <c r="I44" i="70" s="1"/>
  <c r="CZ47" i="10"/>
  <c r="J44" i="70" s="1"/>
  <c r="DA47" i="10"/>
  <c r="K44" i="70" s="1"/>
  <c r="DB47" i="10"/>
  <c r="L44" i="70" s="1"/>
  <c r="DC47" i="10"/>
  <c r="M44" i="70" s="1"/>
  <c r="DD47" i="10"/>
  <c r="N44" i="70" s="1"/>
  <c r="DE47" i="10"/>
  <c r="O44" i="70" s="1"/>
  <c r="DF47" i="10"/>
  <c r="P44" i="70" s="1"/>
  <c r="DG47" i="10"/>
  <c r="Q44" i="70" s="1"/>
  <c r="DH47" i="10"/>
  <c r="R44" i="70" s="1"/>
  <c r="DI47" i="10"/>
  <c r="S44" i="70" s="1"/>
  <c r="DJ47" i="10"/>
  <c r="T44" i="70" s="1"/>
  <c r="DK47" i="10"/>
  <c r="U44" i="70" s="1"/>
  <c r="DL47" i="10"/>
  <c r="V44" i="70" s="1"/>
  <c r="DM47" i="10"/>
  <c r="W44" i="70" s="1"/>
  <c r="CR47" i="10"/>
  <c r="B44" i="70" s="1"/>
  <c r="CS48" i="10"/>
  <c r="C45" i="70" s="1"/>
  <c r="CT48" i="10"/>
  <c r="D45" i="70" s="1"/>
  <c r="CU48" i="10"/>
  <c r="E45" i="70" s="1"/>
  <c r="CV48" i="10"/>
  <c r="F45" i="70" s="1"/>
  <c r="CW48" i="10"/>
  <c r="G45" i="70" s="1"/>
  <c r="CX48" i="10"/>
  <c r="H45" i="70" s="1"/>
  <c r="CY48" i="10"/>
  <c r="I45" i="70" s="1"/>
  <c r="CZ48" i="10"/>
  <c r="J45" i="70" s="1"/>
  <c r="DA48" i="10"/>
  <c r="K45" i="70" s="1"/>
  <c r="DB48" i="10"/>
  <c r="L45" i="70" s="1"/>
  <c r="DC48" i="10"/>
  <c r="M45" i="70" s="1"/>
  <c r="DD48" i="10"/>
  <c r="N45" i="70" s="1"/>
  <c r="DE48" i="10"/>
  <c r="O45" i="70" s="1"/>
  <c r="DF48" i="10"/>
  <c r="P45" i="70" s="1"/>
  <c r="DG48" i="10"/>
  <c r="Q45" i="70" s="1"/>
  <c r="DH48" i="10"/>
  <c r="R45" i="70" s="1"/>
  <c r="DI48" i="10"/>
  <c r="S45" i="70" s="1"/>
  <c r="DJ48" i="10"/>
  <c r="T45" i="70" s="1"/>
  <c r="DK48" i="10"/>
  <c r="U45" i="70" s="1"/>
  <c r="DL48" i="10"/>
  <c r="V45" i="70" s="1"/>
  <c r="DM48" i="10"/>
  <c r="W45" i="70" s="1"/>
  <c r="CR48" i="10"/>
  <c r="B45" i="70" s="1"/>
  <c r="CS49" i="10"/>
  <c r="C46" i="70" s="1"/>
  <c r="CT49" i="10"/>
  <c r="D46" i="70" s="1"/>
  <c r="CU49" i="10"/>
  <c r="E46" i="70" s="1"/>
  <c r="CV49" i="10"/>
  <c r="F46" i="70" s="1"/>
  <c r="CW49" i="10"/>
  <c r="G46" i="70" s="1"/>
  <c r="CX49" i="10"/>
  <c r="H46" i="70" s="1"/>
  <c r="CY49" i="10"/>
  <c r="I46" i="70" s="1"/>
  <c r="CZ49" i="10"/>
  <c r="J46" i="70" s="1"/>
  <c r="DA49" i="10"/>
  <c r="K46" i="70" s="1"/>
  <c r="DB49" i="10"/>
  <c r="L46" i="70" s="1"/>
  <c r="DC49" i="10"/>
  <c r="M46" i="70" s="1"/>
  <c r="DD49" i="10"/>
  <c r="N46" i="70" s="1"/>
  <c r="DE49" i="10"/>
  <c r="O46" i="70" s="1"/>
  <c r="DF49" i="10"/>
  <c r="P46" i="70" s="1"/>
  <c r="DG49" i="10"/>
  <c r="Q46" i="70" s="1"/>
  <c r="DH49" i="10"/>
  <c r="R46" i="70" s="1"/>
  <c r="DI49" i="10"/>
  <c r="S46" i="70" s="1"/>
  <c r="DJ49" i="10"/>
  <c r="T46" i="70" s="1"/>
  <c r="DK49" i="10"/>
  <c r="U46" i="70" s="1"/>
  <c r="DL49" i="10"/>
  <c r="V46" i="70" s="1"/>
  <c r="DM49" i="10"/>
  <c r="W46" i="70" s="1"/>
  <c r="CR49" i="10"/>
  <c r="B46" i="70" s="1"/>
  <c r="CS50" i="10"/>
  <c r="C47" i="70" s="1"/>
  <c r="CT50" i="10"/>
  <c r="D47" i="70" s="1"/>
  <c r="CU50" i="10"/>
  <c r="E47" i="70" s="1"/>
  <c r="CV50" i="10"/>
  <c r="F47" i="70" s="1"/>
  <c r="CW50" i="10"/>
  <c r="G47" i="70" s="1"/>
  <c r="CX50" i="10"/>
  <c r="H47" i="70" s="1"/>
  <c r="CY50" i="10"/>
  <c r="I47" i="70" s="1"/>
  <c r="CZ50" i="10"/>
  <c r="J47" i="70" s="1"/>
  <c r="DA50" i="10"/>
  <c r="K47" i="70" s="1"/>
  <c r="DB50" i="10"/>
  <c r="L47" i="70" s="1"/>
  <c r="DC50" i="10"/>
  <c r="M47" i="70" s="1"/>
  <c r="DD50" i="10"/>
  <c r="N47" i="70" s="1"/>
  <c r="DE50" i="10"/>
  <c r="O47" i="70" s="1"/>
  <c r="DF50" i="10"/>
  <c r="P47" i="70" s="1"/>
  <c r="DG50" i="10"/>
  <c r="Q47" i="70" s="1"/>
  <c r="DH50" i="10"/>
  <c r="R47" i="70" s="1"/>
  <c r="DI50" i="10"/>
  <c r="S47" i="70" s="1"/>
  <c r="DJ50" i="10"/>
  <c r="T47" i="70" s="1"/>
  <c r="DK50" i="10"/>
  <c r="U47" i="70" s="1"/>
  <c r="DL50" i="10"/>
  <c r="V47" i="70" s="1"/>
  <c r="DM50" i="10"/>
  <c r="W47" i="70" s="1"/>
  <c r="CR50" i="10"/>
  <c r="B47" i="70" s="1"/>
  <c r="CS51" i="10"/>
  <c r="C48" i="70" s="1"/>
  <c r="CT51" i="10"/>
  <c r="D48" i="70" s="1"/>
  <c r="CU51" i="10"/>
  <c r="E48" i="70" s="1"/>
  <c r="CV51" i="10"/>
  <c r="F48" i="70" s="1"/>
  <c r="CW51" i="10"/>
  <c r="G48" i="70" s="1"/>
  <c r="CX51" i="10"/>
  <c r="H48" i="70" s="1"/>
  <c r="CY51" i="10"/>
  <c r="I48" i="70" s="1"/>
  <c r="CZ51" i="10"/>
  <c r="J48" i="70" s="1"/>
  <c r="DA51" i="10"/>
  <c r="K48" i="70" s="1"/>
  <c r="DB51" i="10"/>
  <c r="L48" i="70" s="1"/>
  <c r="DC51" i="10"/>
  <c r="M48" i="70" s="1"/>
  <c r="DD51" i="10"/>
  <c r="N48" i="70" s="1"/>
  <c r="DE51" i="10"/>
  <c r="O48" i="70" s="1"/>
  <c r="DF51" i="10"/>
  <c r="P48" i="70" s="1"/>
  <c r="DG51" i="10"/>
  <c r="Q48" i="70" s="1"/>
  <c r="DH51" i="10"/>
  <c r="R48" i="70" s="1"/>
  <c r="DI51" i="10"/>
  <c r="S48" i="70" s="1"/>
  <c r="DJ51" i="10"/>
  <c r="T48" i="70" s="1"/>
  <c r="DK51" i="10"/>
  <c r="U48" i="70" s="1"/>
  <c r="DL51" i="10"/>
  <c r="V48" i="70" s="1"/>
  <c r="DM51" i="10"/>
  <c r="W48" i="70" s="1"/>
  <c r="CR51" i="10"/>
  <c r="B48" i="70" s="1"/>
  <c r="CS52" i="10"/>
  <c r="C49" i="70" s="1"/>
  <c r="CT52" i="10"/>
  <c r="D49" i="70" s="1"/>
  <c r="CU52" i="10"/>
  <c r="E49" i="70" s="1"/>
  <c r="CV52" i="10"/>
  <c r="F49" i="70" s="1"/>
  <c r="CW52" i="10"/>
  <c r="G49" i="70" s="1"/>
  <c r="CX52" i="10"/>
  <c r="H49" i="70" s="1"/>
  <c r="CY52" i="10"/>
  <c r="I49" i="70" s="1"/>
  <c r="CZ52" i="10"/>
  <c r="J49" i="70" s="1"/>
  <c r="DA52" i="10"/>
  <c r="K49" i="70" s="1"/>
  <c r="DB52" i="10"/>
  <c r="L49" i="70" s="1"/>
  <c r="DC52" i="10"/>
  <c r="M49" i="70" s="1"/>
  <c r="DD52" i="10"/>
  <c r="N49" i="70" s="1"/>
  <c r="DE52" i="10"/>
  <c r="O49" i="70" s="1"/>
  <c r="DF52" i="10"/>
  <c r="P49" i="70" s="1"/>
  <c r="DG52" i="10"/>
  <c r="Q49" i="70" s="1"/>
  <c r="DH52" i="10"/>
  <c r="R49" i="70" s="1"/>
  <c r="DI52" i="10"/>
  <c r="S49" i="70" s="1"/>
  <c r="DJ52" i="10"/>
  <c r="T49" i="70" s="1"/>
  <c r="DK52" i="10"/>
  <c r="U49" i="70" s="1"/>
  <c r="DL52" i="10"/>
  <c r="V49" i="70" s="1"/>
  <c r="DM52" i="10"/>
  <c r="W49" i="70" s="1"/>
  <c r="CR52" i="10"/>
  <c r="B49" i="70" s="1"/>
  <c r="CS53" i="10"/>
  <c r="C50" i="70" s="1"/>
  <c r="CT53" i="10"/>
  <c r="D50" i="70" s="1"/>
  <c r="CU53" i="10"/>
  <c r="E50" i="70" s="1"/>
  <c r="CV53" i="10"/>
  <c r="F50" i="70" s="1"/>
  <c r="CW53" i="10"/>
  <c r="G50" i="70" s="1"/>
  <c r="CX53" i="10"/>
  <c r="H50" i="70" s="1"/>
  <c r="CY53" i="10"/>
  <c r="I50" i="70" s="1"/>
  <c r="CZ53" i="10"/>
  <c r="J50" i="70" s="1"/>
  <c r="DA53" i="10"/>
  <c r="K50" i="70" s="1"/>
  <c r="DB53" i="10"/>
  <c r="L50" i="70" s="1"/>
  <c r="DC53" i="10"/>
  <c r="M50" i="70" s="1"/>
  <c r="DD53" i="10"/>
  <c r="N50" i="70" s="1"/>
  <c r="DE53" i="10"/>
  <c r="O50" i="70" s="1"/>
  <c r="DF53" i="10"/>
  <c r="P50" i="70" s="1"/>
  <c r="DG53" i="10"/>
  <c r="Q50" i="70" s="1"/>
  <c r="DH53" i="10"/>
  <c r="R50" i="70" s="1"/>
  <c r="DI53" i="10"/>
  <c r="S50" i="70" s="1"/>
  <c r="DJ53" i="10"/>
  <c r="T50" i="70" s="1"/>
  <c r="DK53" i="10"/>
  <c r="U50" i="70" s="1"/>
  <c r="DL53" i="10"/>
  <c r="V50" i="70" s="1"/>
  <c r="DM53" i="10"/>
  <c r="W50" i="70" s="1"/>
  <c r="CR53" i="10"/>
  <c r="B50" i="70" s="1"/>
  <c r="CS54" i="10"/>
  <c r="C51" i="70" s="1"/>
  <c r="CT54" i="10"/>
  <c r="D51" i="70" s="1"/>
  <c r="CU54" i="10"/>
  <c r="E51" i="70" s="1"/>
  <c r="CV54" i="10"/>
  <c r="F51" i="70" s="1"/>
  <c r="CW54" i="10"/>
  <c r="G51" i="70" s="1"/>
  <c r="CX54" i="10"/>
  <c r="H51" i="70" s="1"/>
  <c r="CY54" i="10"/>
  <c r="I51" i="70" s="1"/>
  <c r="CZ54" i="10"/>
  <c r="J51" i="70" s="1"/>
  <c r="DA54" i="10"/>
  <c r="K51" i="70" s="1"/>
  <c r="DB54" i="10"/>
  <c r="L51" i="70" s="1"/>
  <c r="DC54" i="10"/>
  <c r="M51" i="70" s="1"/>
  <c r="DD54" i="10"/>
  <c r="N51" i="70" s="1"/>
  <c r="DE54" i="10"/>
  <c r="O51" i="70" s="1"/>
  <c r="DF54" i="10"/>
  <c r="P51" i="70" s="1"/>
  <c r="DG54" i="10"/>
  <c r="Q51" i="70" s="1"/>
  <c r="DH54" i="10"/>
  <c r="R51" i="70" s="1"/>
  <c r="DI54" i="10"/>
  <c r="S51" i="70" s="1"/>
  <c r="DJ54" i="10"/>
  <c r="T51" i="70" s="1"/>
  <c r="DK54" i="10"/>
  <c r="U51" i="70" s="1"/>
  <c r="DL54" i="10"/>
  <c r="V51" i="70" s="1"/>
  <c r="DM54" i="10"/>
  <c r="W51" i="70" s="1"/>
  <c r="CR54" i="10"/>
  <c r="B51" i="70" s="1"/>
  <c r="CS55" i="10"/>
  <c r="C52" i="70" s="1"/>
  <c r="CT55" i="10"/>
  <c r="D52" i="70" s="1"/>
  <c r="CU55" i="10"/>
  <c r="E52" i="70" s="1"/>
  <c r="CV55" i="10"/>
  <c r="F52" i="70" s="1"/>
  <c r="CW55" i="10"/>
  <c r="G52" i="70" s="1"/>
  <c r="CX55" i="10"/>
  <c r="H52" i="70" s="1"/>
  <c r="CY55" i="10"/>
  <c r="I52" i="70" s="1"/>
  <c r="CZ55" i="10"/>
  <c r="J52" i="70" s="1"/>
  <c r="DA55" i="10"/>
  <c r="K52" i="70" s="1"/>
  <c r="DB55" i="10"/>
  <c r="L52" i="70" s="1"/>
  <c r="DC55" i="10"/>
  <c r="M52" i="70" s="1"/>
  <c r="DD55" i="10"/>
  <c r="N52" i="70" s="1"/>
  <c r="DE55" i="10"/>
  <c r="O52" i="70" s="1"/>
  <c r="DF55" i="10"/>
  <c r="P52" i="70" s="1"/>
  <c r="DG55" i="10"/>
  <c r="Q52" i="70" s="1"/>
  <c r="DH55" i="10"/>
  <c r="R52" i="70" s="1"/>
  <c r="DI55" i="10"/>
  <c r="S52" i="70" s="1"/>
  <c r="DJ55" i="10"/>
  <c r="T52" i="70" s="1"/>
  <c r="DK55" i="10"/>
  <c r="U52" i="70" s="1"/>
  <c r="DL55" i="10"/>
  <c r="V52" i="70" s="1"/>
  <c r="DM55" i="10"/>
  <c r="W52" i="70" s="1"/>
  <c r="CR55" i="10"/>
  <c r="B52" i="70" s="1"/>
  <c r="CS56" i="10"/>
  <c r="C53" i="70" s="1"/>
  <c r="CT56" i="10"/>
  <c r="D53" i="70" s="1"/>
  <c r="CU56" i="10"/>
  <c r="E53" i="70" s="1"/>
  <c r="CV56" i="10"/>
  <c r="F53" i="70" s="1"/>
  <c r="CW56" i="10"/>
  <c r="G53" i="70" s="1"/>
  <c r="CX56" i="10"/>
  <c r="H53" i="70" s="1"/>
  <c r="CY56" i="10"/>
  <c r="I53" i="70" s="1"/>
  <c r="CZ56" i="10"/>
  <c r="J53" i="70" s="1"/>
  <c r="DA56" i="10"/>
  <c r="K53" i="70" s="1"/>
  <c r="DB56" i="10"/>
  <c r="L53" i="70" s="1"/>
  <c r="DC56" i="10"/>
  <c r="M53" i="70" s="1"/>
  <c r="DD56" i="10"/>
  <c r="N53" i="70" s="1"/>
  <c r="DE56" i="10"/>
  <c r="O53" i="70" s="1"/>
  <c r="DF56" i="10"/>
  <c r="P53" i="70" s="1"/>
  <c r="DG56" i="10"/>
  <c r="Q53" i="70" s="1"/>
  <c r="DH56" i="10"/>
  <c r="R53" i="70" s="1"/>
  <c r="DI56" i="10"/>
  <c r="S53" i="70" s="1"/>
  <c r="DJ56" i="10"/>
  <c r="T53" i="70" s="1"/>
  <c r="DK56" i="10"/>
  <c r="U53" i="70" s="1"/>
  <c r="DL56" i="10"/>
  <c r="V53" i="70" s="1"/>
  <c r="DM56" i="10"/>
  <c r="W53" i="70" s="1"/>
  <c r="CR56" i="10"/>
  <c r="B53" i="70" s="1"/>
  <c r="CS57" i="10"/>
  <c r="C54" i="70" s="1"/>
  <c r="CT57" i="10"/>
  <c r="D54" i="70" s="1"/>
  <c r="CU57" i="10"/>
  <c r="E54" i="70" s="1"/>
  <c r="CV57" i="10"/>
  <c r="F54" i="70" s="1"/>
  <c r="CW57" i="10"/>
  <c r="G54" i="70" s="1"/>
  <c r="CX57" i="10"/>
  <c r="H54" i="70" s="1"/>
  <c r="CY57" i="10"/>
  <c r="I54" i="70" s="1"/>
  <c r="CZ57" i="10"/>
  <c r="J54" i="70" s="1"/>
  <c r="DA57" i="10"/>
  <c r="K54" i="70" s="1"/>
  <c r="DB57" i="10"/>
  <c r="L54" i="70" s="1"/>
  <c r="DC57" i="10"/>
  <c r="M54" i="70" s="1"/>
  <c r="DD57" i="10"/>
  <c r="N54" i="70" s="1"/>
  <c r="DE57" i="10"/>
  <c r="O54" i="70" s="1"/>
  <c r="DF57" i="10"/>
  <c r="P54" i="70" s="1"/>
  <c r="DG57" i="10"/>
  <c r="Q54" i="70" s="1"/>
  <c r="DH57" i="10"/>
  <c r="R54" i="70" s="1"/>
  <c r="DI57" i="10"/>
  <c r="S54" i="70" s="1"/>
  <c r="DJ57" i="10"/>
  <c r="T54" i="70" s="1"/>
  <c r="DK57" i="10"/>
  <c r="U54" i="70" s="1"/>
  <c r="DL57" i="10"/>
  <c r="V54" i="70" s="1"/>
  <c r="DM57" i="10"/>
  <c r="W54" i="70" s="1"/>
  <c r="CR57" i="10"/>
  <c r="B54" i="70" s="1"/>
  <c r="CS58" i="10"/>
  <c r="C55" i="70" s="1"/>
  <c r="CT58" i="10"/>
  <c r="D55" i="70" s="1"/>
  <c r="CU58" i="10"/>
  <c r="E55" i="70" s="1"/>
  <c r="CV58" i="10"/>
  <c r="F55" i="70" s="1"/>
  <c r="CW58" i="10"/>
  <c r="G55" i="70" s="1"/>
  <c r="CX58" i="10"/>
  <c r="H55" i="70" s="1"/>
  <c r="CY58" i="10"/>
  <c r="I55" i="70" s="1"/>
  <c r="CZ58" i="10"/>
  <c r="J55" i="70" s="1"/>
  <c r="DA58" i="10"/>
  <c r="K55" i="70" s="1"/>
  <c r="DB58" i="10"/>
  <c r="L55" i="70" s="1"/>
  <c r="DC58" i="10"/>
  <c r="M55" i="70" s="1"/>
  <c r="DD58" i="10"/>
  <c r="N55" i="70" s="1"/>
  <c r="DE58" i="10"/>
  <c r="O55" i="70" s="1"/>
  <c r="DF58" i="10"/>
  <c r="P55" i="70" s="1"/>
  <c r="DG58" i="10"/>
  <c r="Q55" i="70" s="1"/>
  <c r="DH58" i="10"/>
  <c r="R55" i="70" s="1"/>
  <c r="DI58" i="10"/>
  <c r="S55" i="70" s="1"/>
  <c r="DJ58" i="10"/>
  <c r="T55" i="70" s="1"/>
  <c r="DK58" i="10"/>
  <c r="U55" i="70" s="1"/>
  <c r="DL58" i="10"/>
  <c r="V55" i="70" s="1"/>
  <c r="DM58" i="10"/>
  <c r="W55" i="70" s="1"/>
  <c r="CR58" i="10"/>
  <c r="B55" i="70" s="1"/>
  <c r="CS59" i="10"/>
  <c r="C56" i="70" s="1"/>
  <c r="CT59" i="10"/>
  <c r="D56" i="70" s="1"/>
  <c r="CU59" i="10"/>
  <c r="E56" i="70" s="1"/>
  <c r="CV59" i="10"/>
  <c r="F56" i="70" s="1"/>
  <c r="CW59" i="10"/>
  <c r="G56" i="70" s="1"/>
  <c r="CX59" i="10"/>
  <c r="H56" i="70" s="1"/>
  <c r="CY59" i="10"/>
  <c r="I56" i="70" s="1"/>
  <c r="CZ59" i="10"/>
  <c r="J56" i="70" s="1"/>
  <c r="DA59" i="10"/>
  <c r="K56" i="70" s="1"/>
  <c r="DB59" i="10"/>
  <c r="L56" i="70" s="1"/>
  <c r="DC59" i="10"/>
  <c r="M56" i="70" s="1"/>
  <c r="DD59" i="10"/>
  <c r="N56" i="70" s="1"/>
  <c r="DE59" i="10"/>
  <c r="O56" i="70" s="1"/>
  <c r="DF59" i="10"/>
  <c r="P56" i="70" s="1"/>
  <c r="DG59" i="10"/>
  <c r="Q56" i="70" s="1"/>
  <c r="DH59" i="10"/>
  <c r="R56" i="70" s="1"/>
  <c r="DI59" i="10"/>
  <c r="S56" i="70" s="1"/>
  <c r="DJ59" i="10"/>
  <c r="T56" i="70" s="1"/>
  <c r="DK59" i="10"/>
  <c r="U56" i="70" s="1"/>
  <c r="DL59" i="10"/>
  <c r="V56" i="70" s="1"/>
  <c r="DM59" i="10"/>
  <c r="W56" i="70" s="1"/>
  <c r="CR59" i="10"/>
  <c r="B56" i="70" s="1"/>
  <c r="CS60" i="10"/>
  <c r="C57" i="70" s="1"/>
  <c r="CT60" i="10"/>
  <c r="D57" i="70" s="1"/>
  <c r="CU60" i="10"/>
  <c r="E57" i="70" s="1"/>
  <c r="CV60" i="10"/>
  <c r="F57" i="70" s="1"/>
  <c r="CW60" i="10"/>
  <c r="G57" i="70" s="1"/>
  <c r="CX60" i="10"/>
  <c r="H57" i="70" s="1"/>
  <c r="CY60" i="10"/>
  <c r="I57" i="70" s="1"/>
  <c r="CZ60" i="10"/>
  <c r="J57" i="70" s="1"/>
  <c r="DA60" i="10"/>
  <c r="K57" i="70" s="1"/>
  <c r="DB60" i="10"/>
  <c r="L57" i="70" s="1"/>
  <c r="DC60" i="10"/>
  <c r="M57" i="70" s="1"/>
  <c r="DD60" i="10"/>
  <c r="N57" i="70" s="1"/>
  <c r="DE60" i="10"/>
  <c r="O57" i="70" s="1"/>
  <c r="DF60" i="10"/>
  <c r="P57" i="70" s="1"/>
  <c r="DG60" i="10"/>
  <c r="Q57" i="70" s="1"/>
  <c r="DH60" i="10"/>
  <c r="R57" i="70" s="1"/>
  <c r="DI60" i="10"/>
  <c r="S57" i="70" s="1"/>
  <c r="DJ60" i="10"/>
  <c r="T57" i="70" s="1"/>
  <c r="DK60" i="10"/>
  <c r="U57" i="70" s="1"/>
  <c r="DL60" i="10"/>
  <c r="V57" i="70" s="1"/>
  <c r="DM60" i="10"/>
  <c r="W57" i="70" s="1"/>
  <c r="CR60" i="10"/>
  <c r="B57" i="70" s="1"/>
  <c r="CS33" i="10"/>
  <c r="C30" i="70" s="1"/>
  <c r="CT33" i="10"/>
  <c r="D30" i="70" s="1"/>
  <c r="CU33" i="10"/>
  <c r="E30" i="70" s="1"/>
  <c r="CV33" i="10"/>
  <c r="F30" i="70" s="1"/>
  <c r="CW33" i="10"/>
  <c r="G30" i="70" s="1"/>
  <c r="CX33" i="10"/>
  <c r="H30" i="70" s="1"/>
  <c r="CY33" i="10"/>
  <c r="I30" i="70" s="1"/>
  <c r="CZ33" i="10"/>
  <c r="J30" i="70" s="1"/>
  <c r="DA33" i="10"/>
  <c r="K30" i="70" s="1"/>
  <c r="DB33" i="10"/>
  <c r="L30" i="70" s="1"/>
  <c r="DC33" i="10"/>
  <c r="M30" i="70" s="1"/>
  <c r="DD33" i="10"/>
  <c r="N30" i="70" s="1"/>
  <c r="DE33" i="10"/>
  <c r="O30" i="70" s="1"/>
  <c r="DF33" i="10"/>
  <c r="P30" i="70" s="1"/>
  <c r="DG33" i="10"/>
  <c r="Q30" i="70" s="1"/>
  <c r="DH33" i="10"/>
  <c r="R30" i="70" s="1"/>
  <c r="DI33" i="10"/>
  <c r="S30" i="70" s="1"/>
  <c r="DJ33" i="10"/>
  <c r="T30" i="70" s="1"/>
  <c r="DK33" i="10"/>
  <c r="U30" i="70" s="1"/>
  <c r="DL33" i="10"/>
  <c r="V30" i="70" s="1"/>
  <c r="DM33" i="10"/>
  <c r="W30" i="70" s="1"/>
  <c r="CR33" i="10"/>
  <c r="B30" i="70" s="1"/>
  <c r="B33" i="10"/>
  <c r="CS6" i="10"/>
  <c r="C3" i="70" s="1"/>
  <c r="CT6" i="10"/>
  <c r="D3" i="70" s="1"/>
  <c r="CU6" i="10"/>
  <c r="E3" i="70" s="1"/>
  <c r="CV6" i="10"/>
  <c r="F3" i="70" s="1"/>
  <c r="CW6" i="10"/>
  <c r="G3" i="70" s="1"/>
  <c r="CX6" i="10"/>
  <c r="H3" i="70" s="1"/>
  <c r="CY6" i="10"/>
  <c r="I3" i="70" s="1"/>
  <c r="CZ6" i="10"/>
  <c r="J3" i="70" s="1"/>
  <c r="DA6" i="10"/>
  <c r="K3" i="70" s="1"/>
  <c r="DC6" i="10"/>
  <c r="M3" i="70" s="1"/>
  <c r="DD6" i="10"/>
  <c r="N3" i="70" s="1"/>
  <c r="DE6" i="10"/>
  <c r="O3" i="70" s="1"/>
  <c r="DF6" i="10"/>
  <c r="P3" i="70" s="1"/>
  <c r="DG6" i="10"/>
  <c r="Q3" i="70" s="1"/>
  <c r="DH6" i="10"/>
  <c r="R3" i="70" s="1"/>
  <c r="DI6" i="10"/>
  <c r="S3" i="70" s="1"/>
  <c r="DJ6" i="10"/>
  <c r="T3" i="70" s="1"/>
  <c r="DK6" i="10"/>
  <c r="U3" i="70" s="1"/>
  <c r="DL6" i="10"/>
  <c r="V3" i="70" s="1"/>
  <c r="DM6" i="10"/>
  <c r="W3" i="70" s="1"/>
  <c r="CS7" i="10"/>
  <c r="C4" i="70" s="1"/>
  <c r="CT7" i="10"/>
  <c r="D4" i="70" s="1"/>
  <c r="CU7" i="10"/>
  <c r="E4" i="70" s="1"/>
  <c r="CV7" i="10"/>
  <c r="F4" i="70" s="1"/>
  <c r="CW7" i="10"/>
  <c r="G4" i="70" s="1"/>
  <c r="CX7" i="10"/>
  <c r="H4" i="70" s="1"/>
  <c r="CY7" i="10"/>
  <c r="I4" i="70" s="1"/>
  <c r="CZ7" i="10"/>
  <c r="J4" i="70" s="1"/>
  <c r="DA7" i="10"/>
  <c r="K4" i="70" s="1"/>
  <c r="DC7" i="10"/>
  <c r="M4" i="70" s="1"/>
  <c r="DD7" i="10"/>
  <c r="N4" i="70" s="1"/>
  <c r="DE7" i="10"/>
  <c r="O4" i="70" s="1"/>
  <c r="DF7" i="10"/>
  <c r="P4" i="70" s="1"/>
  <c r="DG7" i="10"/>
  <c r="Q4" i="70" s="1"/>
  <c r="DH7" i="10"/>
  <c r="R4" i="70" s="1"/>
  <c r="DI7" i="10"/>
  <c r="S4" i="70" s="1"/>
  <c r="DJ7" i="10"/>
  <c r="T4" i="70" s="1"/>
  <c r="DK7" i="10"/>
  <c r="U4" i="70" s="1"/>
  <c r="DL7" i="10"/>
  <c r="V4" i="70" s="1"/>
  <c r="DM7" i="10"/>
  <c r="W4" i="70" s="1"/>
  <c r="CS8" i="10"/>
  <c r="C5" i="70" s="1"/>
  <c r="CT8" i="10"/>
  <c r="D5" i="70" s="1"/>
  <c r="CU8" i="10"/>
  <c r="E5" i="70" s="1"/>
  <c r="CV8" i="10"/>
  <c r="F5" i="70" s="1"/>
  <c r="CW8" i="10"/>
  <c r="G5" i="70" s="1"/>
  <c r="CX8" i="10"/>
  <c r="H5" i="70" s="1"/>
  <c r="CY8" i="10"/>
  <c r="I5" i="70" s="1"/>
  <c r="CZ8" i="10"/>
  <c r="J5" i="70" s="1"/>
  <c r="DA8" i="10"/>
  <c r="K5" i="70" s="1"/>
  <c r="DC8" i="10"/>
  <c r="M5" i="70" s="1"/>
  <c r="DD8" i="10"/>
  <c r="N5" i="70" s="1"/>
  <c r="DE8" i="10"/>
  <c r="O5" i="70" s="1"/>
  <c r="DF8" i="10"/>
  <c r="P5" i="70" s="1"/>
  <c r="DG8" i="10"/>
  <c r="Q5" i="70" s="1"/>
  <c r="DH8" i="10"/>
  <c r="R5" i="70" s="1"/>
  <c r="DI8" i="10"/>
  <c r="S5" i="70" s="1"/>
  <c r="DJ8" i="10"/>
  <c r="T5" i="70" s="1"/>
  <c r="DK8" i="10"/>
  <c r="U5" i="70" s="1"/>
  <c r="DL8" i="10"/>
  <c r="V5" i="70" s="1"/>
  <c r="DM8" i="10"/>
  <c r="W5" i="70" s="1"/>
  <c r="CS9" i="10"/>
  <c r="C6" i="70" s="1"/>
  <c r="CT9" i="10"/>
  <c r="D6" i="70" s="1"/>
  <c r="CU9" i="10"/>
  <c r="E6" i="70" s="1"/>
  <c r="CV9" i="10"/>
  <c r="F6" i="70" s="1"/>
  <c r="CW9" i="10"/>
  <c r="G6" i="70" s="1"/>
  <c r="CX9" i="10"/>
  <c r="H6" i="70" s="1"/>
  <c r="CY9" i="10"/>
  <c r="I6" i="70" s="1"/>
  <c r="CZ9" i="10"/>
  <c r="J6" i="70" s="1"/>
  <c r="DA9" i="10"/>
  <c r="K6" i="70" s="1"/>
  <c r="DC9" i="10"/>
  <c r="M6" i="70" s="1"/>
  <c r="DD9" i="10"/>
  <c r="N6" i="70" s="1"/>
  <c r="DE9" i="10"/>
  <c r="O6" i="70" s="1"/>
  <c r="DF9" i="10"/>
  <c r="P6" i="70" s="1"/>
  <c r="DG9" i="10"/>
  <c r="Q6" i="70" s="1"/>
  <c r="DH9" i="10"/>
  <c r="R6" i="70" s="1"/>
  <c r="DI9" i="10"/>
  <c r="S6" i="70" s="1"/>
  <c r="DJ9" i="10"/>
  <c r="T6" i="70" s="1"/>
  <c r="DK9" i="10"/>
  <c r="U6" i="70" s="1"/>
  <c r="DL9" i="10"/>
  <c r="V6" i="70" s="1"/>
  <c r="DM9" i="10"/>
  <c r="W6" i="70" s="1"/>
  <c r="CS10" i="10"/>
  <c r="C7" i="70" s="1"/>
  <c r="CT10" i="10"/>
  <c r="D7" i="70" s="1"/>
  <c r="CU10" i="10"/>
  <c r="E7" i="70" s="1"/>
  <c r="CV10" i="10"/>
  <c r="F7" i="70" s="1"/>
  <c r="CW10" i="10"/>
  <c r="G7" i="70" s="1"/>
  <c r="CX10" i="10"/>
  <c r="H7" i="70" s="1"/>
  <c r="CY10" i="10"/>
  <c r="I7" i="70" s="1"/>
  <c r="CZ10" i="10"/>
  <c r="J7" i="70" s="1"/>
  <c r="DA10" i="10"/>
  <c r="K7" i="70" s="1"/>
  <c r="DC10" i="10"/>
  <c r="M7" i="70" s="1"/>
  <c r="DD10" i="10"/>
  <c r="N7" i="70" s="1"/>
  <c r="DE10" i="10"/>
  <c r="O7" i="70" s="1"/>
  <c r="DF10" i="10"/>
  <c r="P7" i="70" s="1"/>
  <c r="DG10" i="10"/>
  <c r="Q7" i="70" s="1"/>
  <c r="DH10" i="10"/>
  <c r="R7" i="70" s="1"/>
  <c r="DI10" i="10"/>
  <c r="S7" i="70" s="1"/>
  <c r="DJ10" i="10"/>
  <c r="T7" i="70" s="1"/>
  <c r="DK10" i="10"/>
  <c r="U7" i="70" s="1"/>
  <c r="DL10" i="10"/>
  <c r="V7" i="70" s="1"/>
  <c r="DM10" i="10"/>
  <c r="W7" i="70" s="1"/>
  <c r="CS11" i="10"/>
  <c r="C8" i="70" s="1"/>
  <c r="CT11" i="10"/>
  <c r="D8" i="70" s="1"/>
  <c r="CU11" i="10"/>
  <c r="E8" i="70" s="1"/>
  <c r="CV11" i="10"/>
  <c r="F8" i="70" s="1"/>
  <c r="CW11" i="10"/>
  <c r="G8" i="70" s="1"/>
  <c r="CX11" i="10"/>
  <c r="H8" i="70" s="1"/>
  <c r="CY11" i="10"/>
  <c r="I8" i="70" s="1"/>
  <c r="CZ11" i="10"/>
  <c r="J8" i="70" s="1"/>
  <c r="DA11" i="10"/>
  <c r="K8" i="70" s="1"/>
  <c r="DC11" i="10"/>
  <c r="M8" i="70" s="1"/>
  <c r="DD11" i="10"/>
  <c r="N8" i="70" s="1"/>
  <c r="DE11" i="10"/>
  <c r="O8" i="70" s="1"/>
  <c r="DF11" i="10"/>
  <c r="P8" i="70" s="1"/>
  <c r="DG11" i="10"/>
  <c r="Q8" i="70" s="1"/>
  <c r="DH11" i="10"/>
  <c r="R8" i="70" s="1"/>
  <c r="DI11" i="10"/>
  <c r="S8" i="70" s="1"/>
  <c r="DJ11" i="10"/>
  <c r="T8" i="70" s="1"/>
  <c r="DK11" i="10"/>
  <c r="U8" i="70" s="1"/>
  <c r="DL11" i="10"/>
  <c r="V8" i="70" s="1"/>
  <c r="DM11" i="10"/>
  <c r="W8" i="70" s="1"/>
  <c r="CS12" i="10"/>
  <c r="C9" i="70" s="1"/>
  <c r="CT12" i="10"/>
  <c r="D9" i="70" s="1"/>
  <c r="CU12" i="10"/>
  <c r="E9" i="70" s="1"/>
  <c r="CV12" i="10"/>
  <c r="F9" i="70" s="1"/>
  <c r="CW12" i="10"/>
  <c r="G9" i="70" s="1"/>
  <c r="CX12" i="10"/>
  <c r="H9" i="70" s="1"/>
  <c r="CY12" i="10"/>
  <c r="I9" i="70" s="1"/>
  <c r="CZ12" i="10"/>
  <c r="J9" i="70" s="1"/>
  <c r="DA12" i="10"/>
  <c r="K9" i="70" s="1"/>
  <c r="DC12" i="10"/>
  <c r="M9" i="70" s="1"/>
  <c r="DD12" i="10"/>
  <c r="N9" i="70" s="1"/>
  <c r="DE12" i="10"/>
  <c r="O9" i="70" s="1"/>
  <c r="DF12" i="10"/>
  <c r="P9" i="70" s="1"/>
  <c r="DG12" i="10"/>
  <c r="Q9" i="70" s="1"/>
  <c r="DH12" i="10"/>
  <c r="R9" i="70" s="1"/>
  <c r="DI12" i="10"/>
  <c r="S9" i="70" s="1"/>
  <c r="DJ12" i="10"/>
  <c r="T9" i="70" s="1"/>
  <c r="DK12" i="10"/>
  <c r="U9" i="70" s="1"/>
  <c r="DL12" i="10"/>
  <c r="V9" i="70" s="1"/>
  <c r="DM12" i="10"/>
  <c r="W9" i="70" s="1"/>
  <c r="CS13" i="10"/>
  <c r="C10" i="70" s="1"/>
  <c r="CT13" i="10"/>
  <c r="D10" i="70" s="1"/>
  <c r="CU13" i="10"/>
  <c r="E10" i="70" s="1"/>
  <c r="CV13" i="10"/>
  <c r="F10" i="70" s="1"/>
  <c r="CW13" i="10"/>
  <c r="G10" i="70" s="1"/>
  <c r="CX13" i="10"/>
  <c r="H10" i="70" s="1"/>
  <c r="CY13" i="10"/>
  <c r="I10" i="70" s="1"/>
  <c r="CZ13" i="10"/>
  <c r="J10" i="70" s="1"/>
  <c r="DA13" i="10"/>
  <c r="K10" i="70" s="1"/>
  <c r="DB13" i="10"/>
  <c r="L10" i="70" s="1"/>
  <c r="DC13" i="10"/>
  <c r="M10" i="70" s="1"/>
  <c r="DD13" i="10"/>
  <c r="N10" i="70" s="1"/>
  <c r="DE13" i="10"/>
  <c r="O10" i="70" s="1"/>
  <c r="DF13" i="10"/>
  <c r="P10" i="70" s="1"/>
  <c r="DG13" i="10"/>
  <c r="Q10" i="70" s="1"/>
  <c r="DH13" i="10"/>
  <c r="R10" i="70" s="1"/>
  <c r="DI13" i="10"/>
  <c r="S10" i="70" s="1"/>
  <c r="DJ13" i="10"/>
  <c r="T10" i="70" s="1"/>
  <c r="DK13" i="10"/>
  <c r="U10" i="70" s="1"/>
  <c r="DL13" i="10"/>
  <c r="V10" i="70" s="1"/>
  <c r="DM13" i="10"/>
  <c r="W10" i="70" s="1"/>
  <c r="CS14" i="10"/>
  <c r="C11" i="70" s="1"/>
  <c r="CT14" i="10"/>
  <c r="D11" i="70" s="1"/>
  <c r="CU14" i="10"/>
  <c r="E11" i="70" s="1"/>
  <c r="CV14" i="10"/>
  <c r="F11" i="70" s="1"/>
  <c r="CW14" i="10"/>
  <c r="G11" i="70" s="1"/>
  <c r="CX14" i="10"/>
  <c r="H11" i="70" s="1"/>
  <c r="CY14" i="10"/>
  <c r="I11" i="70" s="1"/>
  <c r="CZ14" i="10"/>
  <c r="J11" i="70" s="1"/>
  <c r="DA14" i="10"/>
  <c r="K11" i="70" s="1"/>
  <c r="DB14" i="10"/>
  <c r="L11" i="70" s="1"/>
  <c r="DC14" i="10"/>
  <c r="M11" i="70" s="1"/>
  <c r="DD14" i="10"/>
  <c r="N11" i="70" s="1"/>
  <c r="DE14" i="10"/>
  <c r="O11" i="70" s="1"/>
  <c r="DF14" i="10"/>
  <c r="P11" i="70" s="1"/>
  <c r="DG14" i="10"/>
  <c r="Q11" i="70" s="1"/>
  <c r="DH14" i="10"/>
  <c r="R11" i="70" s="1"/>
  <c r="DI14" i="10"/>
  <c r="S11" i="70" s="1"/>
  <c r="DJ14" i="10"/>
  <c r="T11" i="70" s="1"/>
  <c r="DK14" i="10"/>
  <c r="U11" i="70" s="1"/>
  <c r="DL14" i="10"/>
  <c r="V11" i="70" s="1"/>
  <c r="DM14" i="10"/>
  <c r="W11" i="70" s="1"/>
  <c r="CS15" i="10"/>
  <c r="C12" i="70" s="1"/>
  <c r="CT15" i="10"/>
  <c r="D12" i="70" s="1"/>
  <c r="CU15" i="10"/>
  <c r="E12" i="70" s="1"/>
  <c r="CV15" i="10"/>
  <c r="F12" i="70" s="1"/>
  <c r="CW15" i="10"/>
  <c r="G12" i="70" s="1"/>
  <c r="CX15" i="10"/>
  <c r="H12" i="70" s="1"/>
  <c r="CY15" i="10"/>
  <c r="I12" i="70" s="1"/>
  <c r="CZ15" i="10"/>
  <c r="J12" i="70" s="1"/>
  <c r="DA15" i="10"/>
  <c r="K12" i="70" s="1"/>
  <c r="DB15" i="10"/>
  <c r="L12" i="70" s="1"/>
  <c r="DC15" i="10"/>
  <c r="M12" i="70" s="1"/>
  <c r="DD15" i="10"/>
  <c r="N12" i="70" s="1"/>
  <c r="DE15" i="10"/>
  <c r="O12" i="70" s="1"/>
  <c r="DF15" i="10"/>
  <c r="P12" i="70" s="1"/>
  <c r="DG15" i="10"/>
  <c r="Q12" i="70" s="1"/>
  <c r="DH15" i="10"/>
  <c r="R12" i="70" s="1"/>
  <c r="DI15" i="10"/>
  <c r="S12" i="70" s="1"/>
  <c r="DJ15" i="10"/>
  <c r="T12" i="70" s="1"/>
  <c r="DK15" i="10"/>
  <c r="U12" i="70" s="1"/>
  <c r="DL15" i="10"/>
  <c r="V12" i="70" s="1"/>
  <c r="DM15" i="10"/>
  <c r="W12" i="70" s="1"/>
  <c r="CS16" i="10"/>
  <c r="C13" i="70" s="1"/>
  <c r="CT16" i="10"/>
  <c r="D13" i="70" s="1"/>
  <c r="CU16" i="10"/>
  <c r="E13" i="70" s="1"/>
  <c r="CV16" i="10"/>
  <c r="F13" i="70" s="1"/>
  <c r="CW16" i="10"/>
  <c r="G13" i="70" s="1"/>
  <c r="CX16" i="10"/>
  <c r="H13" i="70" s="1"/>
  <c r="CY16" i="10"/>
  <c r="I13" i="70" s="1"/>
  <c r="CZ16" i="10"/>
  <c r="J13" i="70" s="1"/>
  <c r="DA16" i="10"/>
  <c r="K13" i="70" s="1"/>
  <c r="DB16" i="10"/>
  <c r="L13" i="70" s="1"/>
  <c r="DC16" i="10"/>
  <c r="M13" i="70" s="1"/>
  <c r="DD16" i="10"/>
  <c r="N13" i="70" s="1"/>
  <c r="DE16" i="10"/>
  <c r="O13" i="70" s="1"/>
  <c r="DF16" i="10"/>
  <c r="P13" i="70" s="1"/>
  <c r="DG16" i="10"/>
  <c r="Q13" i="70" s="1"/>
  <c r="DH16" i="10"/>
  <c r="R13" i="70" s="1"/>
  <c r="DI16" i="10"/>
  <c r="S13" i="70" s="1"/>
  <c r="DJ16" i="10"/>
  <c r="T13" i="70" s="1"/>
  <c r="DK16" i="10"/>
  <c r="U13" i="70" s="1"/>
  <c r="DL16" i="10"/>
  <c r="V13" i="70" s="1"/>
  <c r="DM16" i="10"/>
  <c r="W13" i="70" s="1"/>
  <c r="CS17" i="10"/>
  <c r="C14" i="70" s="1"/>
  <c r="CT17" i="10"/>
  <c r="D14" i="70" s="1"/>
  <c r="CU17" i="10"/>
  <c r="E14" i="70" s="1"/>
  <c r="CV17" i="10"/>
  <c r="F14" i="70" s="1"/>
  <c r="CW17" i="10"/>
  <c r="G14" i="70" s="1"/>
  <c r="CX17" i="10"/>
  <c r="H14" i="70" s="1"/>
  <c r="CY17" i="10"/>
  <c r="I14" i="70" s="1"/>
  <c r="CZ17" i="10"/>
  <c r="J14" i="70" s="1"/>
  <c r="DA17" i="10"/>
  <c r="K14" i="70" s="1"/>
  <c r="DB17" i="10"/>
  <c r="L14" i="70" s="1"/>
  <c r="DC17" i="10"/>
  <c r="M14" i="70" s="1"/>
  <c r="DD17" i="10"/>
  <c r="N14" i="70" s="1"/>
  <c r="DE17" i="10"/>
  <c r="O14" i="70" s="1"/>
  <c r="DF17" i="10"/>
  <c r="P14" i="70" s="1"/>
  <c r="DG17" i="10"/>
  <c r="Q14" i="70" s="1"/>
  <c r="DH17" i="10"/>
  <c r="R14" i="70" s="1"/>
  <c r="DI17" i="10"/>
  <c r="S14" i="70" s="1"/>
  <c r="DJ17" i="10"/>
  <c r="T14" i="70" s="1"/>
  <c r="DK17" i="10"/>
  <c r="U14" i="70" s="1"/>
  <c r="DL17" i="10"/>
  <c r="V14" i="70" s="1"/>
  <c r="DM17" i="10"/>
  <c r="W14" i="70" s="1"/>
  <c r="CS18" i="10"/>
  <c r="C15" i="70" s="1"/>
  <c r="CT18" i="10"/>
  <c r="D15" i="70" s="1"/>
  <c r="CU18" i="10"/>
  <c r="E15" i="70" s="1"/>
  <c r="CV18" i="10"/>
  <c r="F15" i="70" s="1"/>
  <c r="CW18" i="10"/>
  <c r="G15" i="70" s="1"/>
  <c r="CX18" i="10"/>
  <c r="H15" i="70" s="1"/>
  <c r="CY18" i="10"/>
  <c r="I15" i="70" s="1"/>
  <c r="CZ18" i="10"/>
  <c r="J15" i="70" s="1"/>
  <c r="DA18" i="10"/>
  <c r="K15" i="70" s="1"/>
  <c r="DB18" i="10"/>
  <c r="L15" i="70" s="1"/>
  <c r="DC18" i="10"/>
  <c r="M15" i="70" s="1"/>
  <c r="DD18" i="10"/>
  <c r="N15" i="70" s="1"/>
  <c r="DE18" i="10"/>
  <c r="O15" i="70" s="1"/>
  <c r="DF18" i="10"/>
  <c r="P15" i="70" s="1"/>
  <c r="DG18" i="10"/>
  <c r="Q15" i="70" s="1"/>
  <c r="DH18" i="10"/>
  <c r="R15" i="70" s="1"/>
  <c r="DI18" i="10"/>
  <c r="S15" i="70" s="1"/>
  <c r="DJ18" i="10"/>
  <c r="T15" i="70" s="1"/>
  <c r="DK18" i="10"/>
  <c r="U15" i="70" s="1"/>
  <c r="DL18" i="10"/>
  <c r="V15" i="70" s="1"/>
  <c r="DM18" i="10"/>
  <c r="W15" i="70" s="1"/>
  <c r="CS19" i="10"/>
  <c r="C16" i="70" s="1"/>
  <c r="CT19" i="10"/>
  <c r="D16" i="70" s="1"/>
  <c r="CU19" i="10"/>
  <c r="E16" i="70" s="1"/>
  <c r="CV19" i="10"/>
  <c r="F16" i="70" s="1"/>
  <c r="CW19" i="10"/>
  <c r="G16" i="70" s="1"/>
  <c r="CX19" i="10"/>
  <c r="H16" i="70" s="1"/>
  <c r="CY19" i="10"/>
  <c r="I16" i="70" s="1"/>
  <c r="CZ19" i="10"/>
  <c r="J16" i="70" s="1"/>
  <c r="DA19" i="10"/>
  <c r="K16" i="70" s="1"/>
  <c r="DB19" i="10"/>
  <c r="L16" i="70" s="1"/>
  <c r="DC19" i="10"/>
  <c r="M16" i="70" s="1"/>
  <c r="DD19" i="10"/>
  <c r="N16" i="70" s="1"/>
  <c r="DE19" i="10"/>
  <c r="O16" i="70" s="1"/>
  <c r="DF19" i="10"/>
  <c r="P16" i="70" s="1"/>
  <c r="DG19" i="10"/>
  <c r="Q16" i="70" s="1"/>
  <c r="DH19" i="10"/>
  <c r="R16" i="70" s="1"/>
  <c r="DI19" i="10"/>
  <c r="S16" i="70" s="1"/>
  <c r="DJ19" i="10"/>
  <c r="T16" i="70" s="1"/>
  <c r="DK19" i="10"/>
  <c r="U16" i="70" s="1"/>
  <c r="DL19" i="10"/>
  <c r="V16" i="70" s="1"/>
  <c r="DM19" i="10"/>
  <c r="W16" i="70" s="1"/>
  <c r="CS20" i="10"/>
  <c r="C17" i="70" s="1"/>
  <c r="CT20" i="10"/>
  <c r="D17" i="70" s="1"/>
  <c r="CU20" i="10"/>
  <c r="E17" i="70" s="1"/>
  <c r="CV20" i="10"/>
  <c r="F17" i="70" s="1"/>
  <c r="CW20" i="10"/>
  <c r="G17" i="70" s="1"/>
  <c r="CX20" i="10"/>
  <c r="H17" i="70" s="1"/>
  <c r="CY20" i="10"/>
  <c r="I17" i="70" s="1"/>
  <c r="CZ20" i="10"/>
  <c r="J17" i="70" s="1"/>
  <c r="DA20" i="10"/>
  <c r="K17" i="70" s="1"/>
  <c r="DB20" i="10"/>
  <c r="L17" i="70" s="1"/>
  <c r="DC20" i="10"/>
  <c r="M17" i="70" s="1"/>
  <c r="DD20" i="10"/>
  <c r="N17" i="70" s="1"/>
  <c r="DE20" i="10"/>
  <c r="O17" i="70" s="1"/>
  <c r="DF20" i="10"/>
  <c r="P17" i="70" s="1"/>
  <c r="DG20" i="10"/>
  <c r="Q17" i="70" s="1"/>
  <c r="DH20" i="10"/>
  <c r="R17" i="70" s="1"/>
  <c r="DI20" i="10"/>
  <c r="S17" i="70" s="1"/>
  <c r="DJ20" i="10"/>
  <c r="T17" i="70" s="1"/>
  <c r="DK20" i="10"/>
  <c r="U17" i="70" s="1"/>
  <c r="DL20" i="10"/>
  <c r="V17" i="70" s="1"/>
  <c r="DM20" i="10"/>
  <c r="W17" i="70" s="1"/>
  <c r="CS21" i="10"/>
  <c r="C18" i="70" s="1"/>
  <c r="CT21" i="10"/>
  <c r="D18" i="70" s="1"/>
  <c r="CU21" i="10"/>
  <c r="E18" i="70" s="1"/>
  <c r="CV21" i="10"/>
  <c r="F18" i="70" s="1"/>
  <c r="CW21" i="10"/>
  <c r="G18" i="70" s="1"/>
  <c r="CX21" i="10"/>
  <c r="H18" i="70" s="1"/>
  <c r="CY21" i="10"/>
  <c r="I18" i="70" s="1"/>
  <c r="CZ21" i="10"/>
  <c r="J18" i="70" s="1"/>
  <c r="DA21" i="10"/>
  <c r="K18" i="70" s="1"/>
  <c r="DB21" i="10"/>
  <c r="L18" i="70" s="1"/>
  <c r="DC21" i="10"/>
  <c r="M18" i="70" s="1"/>
  <c r="DD21" i="10"/>
  <c r="N18" i="70" s="1"/>
  <c r="DE21" i="10"/>
  <c r="O18" i="70" s="1"/>
  <c r="DF21" i="10"/>
  <c r="P18" i="70" s="1"/>
  <c r="DG21" i="10"/>
  <c r="Q18" i="70" s="1"/>
  <c r="DH21" i="10"/>
  <c r="R18" i="70" s="1"/>
  <c r="DI21" i="10"/>
  <c r="S18" i="70" s="1"/>
  <c r="DJ21" i="10"/>
  <c r="T18" i="70" s="1"/>
  <c r="DK21" i="10"/>
  <c r="U18" i="70" s="1"/>
  <c r="DL21" i="10"/>
  <c r="V18" i="70" s="1"/>
  <c r="DM21" i="10"/>
  <c r="W18" i="70" s="1"/>
  <c r="CS22" i="10"/>
  <c r="C19" i="70" s="1"/>
  <c r="CT22" i="10"/>
  <c r="D19" i="70" s="1"/>
  <c r="CU22" i="10"/>
  <c r="E19" i="70" s="1"/>
  <c r="CV22" i="10"/>
  <c r="F19" i="70" s="1"/>
  <c r="CW22" i="10"/>
  <c r="G19" i="70" s="1"/>
  <c r="CX22" i="10"/>
  <c r="H19" i="70" s="1"/>
  <c r="CY22" i="10"/>
  <c r="I19" i="70" s="1"/>
  <c r="CZ22" i="10"/>
  <c r="J19" i="70" s="1"/>
  <c r="DA22" i="10"/>
  <c r="K19" i="70" s="1"/>
  <c r="DB22" i="10"/>
  <c r="L19" i="70" s="1"/>
  <c r="DC22" i="10"/>
  <c r="M19" i="70" s="1"/>
  <c r="DD22" i="10"/>
  <c r="N19" i="70" s="1"/>
  <c r="DE22" i="10"/>
  <c r="O19" i="70" s="1"/>
  <c r="DF22" i="10"/>
  <c r="P19" i="70" s="1"/>
  <c r="DG22" i="10"/>
  <c r="Q19" i="70" s="1"/>
  <c r="DH22" i="10"/>
  <c r="R19" i="70" s="1"/>
  <c r="DI22" i="10"/>
  <c r="S19" i="70" s="1"/>
  <c r="DJ22" i="10"/>
  <c r="T19" i="70" s="1"/>
  <c r="DK22" i="10"/>
  <c r="U19" i="70" s="1"/>
  <c r="DL22" i="10"/>
  <c r="V19" i="70" s="1"/>
  <c r="DM22" i="10"/>
  <c r="W19" i="70" s="1"/>
  <c r="CS23" i="10"/>
  <c r="C20" i="70" s="1"/>
  <c r="CT23" i="10"/>
  <c r="D20" i="70" s="1"/>
  <c r="CU23" i="10"/>
  <c r="E20" i="70" s="1"/>
  <c r="CV23" i="10"/>
  <c r="F20" i="70" s="1"/>
  <c r="CW23" i="10"/>
  <c r="G20" i="70" s="1"/>
  <c r="CX23" i="10"/>
  <c r="H20" i="70" s="1"/>
  <c r="CY23" i="10"/>
  <c r="I20" i="70" s="1"/>
  <c r="CZ23" i="10"/>
  <c r="J20" i="70" s="1"/>
  <c r="DA23" i="10"/>
  <c r="K20" i="70" s="1"/>
  <c r="DB23" i="10"/>
  <c r="L20" i="70" s="1"/>
  <c r="DC23" i="10"/>
  <c r="M20" i="70" s="1"/>
  <c r="DD23" i="10"/>
  <c r="N20" i="70" s="1"/>
  <c r="DE23" i="10"/>
  <c r="O20" i="70" s="1"/>
  <c r="DF23" i="10"/>
  <c r="P20" i="70" s="1"/>
  <c r="DG23" i="10"/>
  <c r="Q20" i="70" s="1"/>
  <c r="DH23" i="10"/>
  <c r="R20" i="70" s="1"/>
  <c r="DI23" i="10"/>
  <c r="S20" i="70" s="1"/>
  <c r="DJ23" i="10"/>
  <c r="T20" i="70" s="1"/>
  <c r="DK23" i="10"/>
  <c r="U20" i="70" s="1"/>
  <c r="DL23" i="10"/>
  <c r="V20" i="70" s="1"/>
  <c r="DM23" i="10"/>
  <c r="W20" i="70" s="1"/>
  <c r="CS24" i="10"/>
  <c r="C21" i="70" s="1"/>
  <c r="CT24" i="10"/>
  <c r="D21" i="70" s="1"/>
  <c r="CU24" i="10"/>
  <c r="E21" i="70" s="1"/>
  <c r="CV24" i="10"/>
  <c r="F21" i="70" s="1"/>
  <c r="CW24" i="10"/>
  <c r="G21" i="70" s="1"/>
  <c r="CX24" i="10"/>
  <c r="H21" i="70" s="1"/>
  <c r="CY24" i="10"/>
  <c r="I21" i="70" s="1"/>
  <c r="CZ24" i="10"/>
  <c r="J21" i="70" s="1"/>
  <c r="DA24" i="10"/>
  <c r="K21" i="70" s="1"/>
  <c r="DB24" i="10"/>
  <c r="L21" i="70" s="1"/>
  <c r="DC24" i="10"/>
  <c r="M21" i="70" s="1"/>
  <c r="DD24" i="10"/>
  <c r="N21" i="70" s="1"/>
  <c r="DE24" i="10"/>
  <c r="O21" i="70" s="1"/>
  <c r="DF24" i="10"/>
  <c r="P21" i="70" s="1"/>
  <c r="DG24" i="10"/>
  <c r="Q21" i="70" s="1"/>
  <c r="DH24" i="10"/>
  <c r="R21" i="70" s="1"/>
  <c r="DI24" i="10"/>
  <c r="S21" i="70" s="1"/>
  <c r="DJ24" i="10"/>
  <c r="T21" i="70" s="1"/>
  <c r="DK24" i="10"/>
  <c r="U21" i="70" s="1"/>
  <c r="DL24" i="10"/>
  <c r="V21" i="70" s="1"/>
  <c r="DM24" i="10"/>
  <c r="W21" i="70" s="1"/>
  <c r="CS25" i="10"/>
  <c r="C22" i="70" s="1"/>
  <c r="CT25" i="10"/>
  <c r="D22" i="70" s="1"/>
  <c r="CU25" i="10"/>
  <c r="E22" i="70" s="1"/>
  <c r="CV25" i="10"/>
  <c r="F22" i="70" s="1"/>
  <c r="CW25" i="10"/>
  <c r="G22" i="70" s="1"/>
  <c r="CX25" i="10"/>
  <c r="H22" i="70" s="1"/>
  <c r="CY25" i="10"/>
  <c r="I22" i="70" s="1"/>
  <c r="CZ25" i="10"/>
  <c r="J22" i="70" s="1"/>
  <c r="DA25" i="10"/>
  <c r="K22" i="70" s="1"/>
  <c r="DB25" i="10"/>
  <c r="L22" i="70" s="1"/>
  <c r="DC25" i="10"/>
  <c r="M22" i="70" s="1"/>
  <c r="DD25" i="10"/>
  <c r="N22" i="70" s="1"/>
  <c r="DE25" i="10"/>
  <c r="O22" i="70" s="1"/>
  <c r="DF25" i="10"/>
  <c r="P22" i="70" s="1"/>
  <c r="DG25" i="10"/>
  <c r="Q22" i="70" s="1"/>
  <c r="DH25" i="10"/>
  <c r="R22" i="70" s="1"/>
  <c r="DI25" i="10"/>
  <c r="S22" i="70" s="1"/>
  <c r="DJ25" i="10"/>
  <c r="T22" i="70" s="1"/>
  <c r="DK25" i="10"/>
  <c r="U22" i="70" s="1"/>
  <c r="DL25" i="10"/>
  <c r="V22" i="70" s="1"/>
  <c r="DM25" i="10"/>
  <c r="W22" i="70" s="1"/>
  <c r="CS26" i="10"/>
  <c r="C23" i="70" s="1"/>
  <c r="CT26" i="10"/>
  <c r="D23" i="70" s="1"/>
  <c r="CU26" i="10"/>
  <c r="E23" i="70" s="1"/>
  <c r="CV26" i="10"/>
  <c r="F23" i="70" s="1"/>
  <c r="CW26" i="10"/>
  <c r="G23" i="70" s="1"/>
  <c r="CX26" i="10"/>
  <c r="H23" i="70" s="1"/>
  <c r="CY26" i="10"/>
  <c r="I23" i="70" s="1"/>
  <c r="CZ26" i="10"/>
  <c r="J23" i="70" s="1"/>
  <c r="DA26" i="10"/>
  <c r="K23" i="70" s="1"/>
  <c r="DB26" i="10"/>
  <c r="L23" i="70" s="1"/>
  <c r="DC26" i="10"/>
  <c r="M23" i="70" s="1"/>
  <c r="DD26" i="10"/>
  <c r="N23" i="70" s="1"/>
  <c r="DE26" i="10"/>
  <c r="O23" i="70" s="1"/>
  <c r="DF26" i="10"/>
  <c r="P23" i="70" s="1"/>
  <c r="DG26" i="10"/>
  <c r="Q23" i="70" s="1"/>
  <c r="DH26" i="10"/>
  <c r="R23" i="70" s="1"/>
  <c r="DI26" i="10"/>
  <c r="S23" i="70" s="1"/>
  <c r="DJ26" i="10"/>
  <c r="T23" i="70" s="1"/>
  <c r="DK26" i="10"/>
  <c r="U23" i="70" s="1"/>
  <c r="DL26" i="10"/>
  <c r="V23" i="70" s="1"/>
  <c r="DM26" i="10"/>
  <c r="W23" i="70" s="1"/>
  <c r="CS27" i="10"/>
  <c r="C24" i="70" s="1"/>
  <c r="CT27" i="10"/>
  <c r="D24" i="70" s="1"/>
  <c r="CU27" i="10"/>
  <c r="E24" i="70" s="1"/>
  <c r="CV27" i="10"/>
  <c r="F24" i="70" s="1"/>
  <c r="CW27" i="10"/>
  <c r="G24" i="70" s="1"/>
  <c r="CX27" i="10"/>
  <c r="H24" i="70" s="1"/>
  <c r="CY27" i="10"/>
  <c r="I24" i="70" s="1"/>
  <c r="CZ27" i="10"/>
  <c r="J24" i="70" s="1"/>
  <c r="DA27" i="10"/>
  <c r="K24" i="70" s="1"/>
  <c r="DB27" i="10"/>
  <c r="L24" i="70" s="1"/>
  <c r="DC27" i="10"/>
  <c r="M24" i="70" s="1"/>
  <c r="DD27" i="10"/>
  <c r="N24" i="70" s="1"/>
  <c r="DE27" i="10"/>
  <c r="O24" i="70" s="1"/>
  <c r="DF27" i="10"/>
  <c r="P24" i="70" s="1"/>
  <c r="DG27" i="10"/>
  <c r="Q24" i="70" s="1"/>
  <c r="DH27" i="10"/>
  <c r="R24" i="70" s="1"/>
  <c r="DI27" i="10"/>
  <c r="S24" i="70" s="1"/>
  <c r="DJ27" i="10"/>
  <c r="T24" i="70" s="1"/>
  <c r="DK27" i="10"/>
  <c r="U24" i="70" s="1"/>
  <c r="DL27" i="10"/>
  <c r="V24" i="70" s="1"/>
  <c r="DM27" i="10"/>
  <c r="W24" i="70" s="1"/>
  <c r="CS28" i="10"/>
  <c r="C25" i="70" s="1"/>
  <c r="CT28" i="10"/>
  <c r="D25" i="70" s="1"/>
  <c r="CU28" i="10"/>
  <c r="E25" i="70" s="1"/>
  <c r="CV28" i="10"/>
  <c r="F25" i="70" s="1"/>
  <c r="CW28" i="10"/>
  <c r="G25" i="70" s="1"/>
  <c r="CX28" i="10"/>
  <c r="H25" i="70" s="1"/>
  <c r="CY28" i="10"/>
  <c r="I25" i="70" s="1"/>
  <c r="CZ28" i="10"/>
  <c r="J25" i="70" s="1"/>
  <c r="DA28" i="10"/>
  <c r="K25" i="70" s="1"/>
  <c r="DB28" i="10"/>
  <c r="L25" i="70" s="1"/>
  <c r="DC28" i="10"/>
  <c r="M25" i="70" s="1"/>
  <c r="DD28" i="10"/>
  <c r="N25" i="70" s="1"/>
  <c r="DE28" i="10"/>
  <c r="O25" i="70" s="1"/>
  <c r="DF28" i="10"/>
  <c r="P25" i="70" s="1"/>
  <c r="DG28" i="10"/>
  <c r="Q25" i="70" s="1"/>
  <c r="DH28" i="10"/>
  <c r="R25" i="70" s="1"/>
  <c r="DI28" i="10"/>
  <c r="S25" i="70" s="1"/>
  <c r="DJ28" i="10"/>
  <c r="T25" i="70" s="1"/>
  <c r="DK28" i="10"/>
  <c r="U25" i="70" s="1"/>
  <c r="DL28" i="10"/>
  <c r="V25" i="70" s="1"/>
  <c r="DM28" i="10"/>
  <c r="W25" i="70" s="1"/>
  <c r="CS29" i="10"/>
  <c r="C26" i="70" s="1"/>
  <c r="CT29" i="10"/>
  <c r="D26" i="70" s="1"/>
  <c r="CU29" i="10"/>
  <c r="E26" i="70" s="1"/>
  <c r="CV29" i="10"/>
  <c r="F26" i="70" s="1"/>
  <c r="CW29" i="10"/>
  <c r="G26" i="70" s="1"/>
  <c r="CX29" i="10"/>
  <c r="H26" i="70" s="1"/>
  <c r="CY29" i="10"/>
  <c r="I26" i="70" s="1"/>
  <c r="CZ29" i="10"/>
  <c r="J26" i="70" s="1"/>
  <c r="DA29" i="10"/>
  <c r="K26" i="70" s="1"/>
  <c r="DB29" i="10"/>
  <c r="L26" i="70" s="1"/>
  <c r="DC29" i="10"/>
  <c r="M26" i="70" s="1"/>
  <c r="DD29" i="10"/>
  <c r="N26" i="70" s="1"/>
  <c r="DE29" i="10"/>
  <c r="O26" i="70" s="1"/>
  <c r="DF29" i="10"/>
  <c r="P26" i="70" s="1"/>
  <c r="DG29" i="10"/>
  <c r="Q26" i="70" s="1"/>
  <c r="DH29" i="10"/>
  <c r="R26" i="70" s="1"/>
  <c r="DI29" i="10"/>
  <c r="S26" i="70" s="1"/>
  <c r="DJ29" i="10"/>
  <c r="T26" i="70" s="1"/>
  <c r="DK29" i="10"/>
  <c r="U26" i="70" s="1"/>
  <c r="DL29" i="10"/>
  <c r="V26" i="70" s="1"/>
  <c r="DM29" i="10"/>
  <c r="W26" i="70" s="1"/>
  <c r="CS30" i="10"/>
  <c r="C27" i="70" s="1"/>
  <c r="CT30" i="10"/>
  <c r="D27" i="70" s="1"/>
  <c r="CU30" i="10"/>
  <c r="E27" i="70" s="1"/>
  <c r="CV30" i="10"/>
  <c r="F27" i="70" s="1"/>
  <c r="CW30" i="10"/>
  <c r="G27" i="70" s="1"/>
  <c r="CX30" i="10"/>
  <c r="H27" i="70" s="1"/>
  <c r="CY30" i="10"/>
  <c r="I27" i="70" s="1"/>
  <c r="CZ30" i="10"/>
  <c r="J27" i="70" s="1"/>
  <c r="DA30" i="10"/>
  <c r="K27" i="70" s="1"/>
  <c r="DB30" i="10"/>
  <c r="L27" i="70" s="1"/>
  <c r="DC30" i="10"/>
  <c r="M27" i="70" s="1"/>
  <c r="DD30" i="10"/>
  <c r="N27" i="70" s="1"/>
  <c r="DE30" i="10"/>
  <c r="O27" i="70" s="1"/>
  <c r="DF30" i="10"/>
  <c r="P27" i="70" s="1"/>
  <c r="DG30" i="10"/>
  <c r="Q27" i="70" s="1"/>
  <c r="DH30" i="10"/>
  <c r="R27" i="70" s="1"/>
  <c r="DI30" i="10"/>
  <c r="S27" i="70" s="1"/>
  <c r="DJ30" i="10"/>
  <c r="T27" i="70" s="1"/>
  <c r="DK30" i="10"/>
  <c r="U27" i="70" s="1"/>
  <c r="DL30" i="10"/>
  <c r="V27" i="70" s="1"/>
  <c r="DM30" i="10"/>
  <c r="W27" i="70" s="1"/>
  <c r="CS31" i="10"/>
  <c r="C28" i="70" s="1"/>
  <c r="CT31" i="10"/>
  <c r="D28" i="70" s="1"/>
  <c r="CU31" i="10"/>
  <c r="E28" i="70" s="1"/>
  <c r="CV31" i="10"/>
  <c r="F28" i="70" s="1"/>
  <c r="CW31" i="10"/>
  <c r="G28" i="70" s="1"/>
  <c r="CX31" i="10"/>
  <c r="H28" i="70" s="1"/>
  <c r="CY31" i="10"/>
  <c r="I28" i="70" s="1"/>
  <c r="CZ31" i="10"/>
  <c r="J28" i="70" s="1"/>
  <c r="DA31" i="10"/>
  <c r="K28" i="70" s="1"/>
  <c r="DB31" i="10"/>
  <c r="L28" i="70" s="1"/>
  <c r="DC31" i="10"/>
  <c r="M28" i="70" s="1"/>
  <c r="DD31" i="10"/>
  <c r="N28" i="70" s="1"/>
  <c r="DE31" i="10"/>
  <c r="O28" i="70" s="1"/>
  <c r="DF31" i="10"/>
  <c r="P28" i="70" s="1"/>
  <c r="DG31" i="10"/>
  <c r="Q28" i="70" s="1"/>
  <c r="DH31" i="10"/>
  <c r="R28" i="70" s="1"/>
  <c r="DI31" i="10"/>
  <c r="S28" i="70" s="1"/>
  <c r="DJ31" i="10"/>
  <c r="T28" i="70" s="1"/>
  <c r="DK31" i="10"/>
  <c r="U28" i="70" s="1"/>
  <c r="DL31" i="10"/>
  <c r="V28" i="70" s="1"/>
  <c r="DM31" i="10"/>
  <c r="W28" i="70" s="1"/>
  <c r="CS32" i="10"/>
  <c r="C29" i="70" s="1"/>
  <c r="CT32" i="10"/>
  <c r="D29" i="70" s="1"/>
  <c r="CU32" i="10"/>
  <c r="E29" i="70" s="1"/>
  <c r="CV32" i="10"/>
  <c r="F29" i="70" s="1"/>
  <c r="CW32" i="10"/>
  <c r="G29" i="70" s="1"/>
  <c r="CX32" i="10"/>
  <c r="H29" i="70" s="1"/>
  <c r="CY32" i="10"/>
  <c r="I29" i="70" s="1"/>
  <c r="CZ32" i="10"/>
  <c r="J29" i="70" s="1"/>
  <c r="DA32" i="10"/>
  <c r="K29" i="70" s="1"/>
  <c r="DB32" i="10"/>
  <c r="L29" i="70" s="1"/>
  <c r="DC32" i="10"/>
  <c r="M29" i="70" s="1"/>
  <c r="DD32" i="10"/>
  <c r="N29" i="70" s="1"/>
  <c r="DE32" i="10"/>
  <c r="O29" i="70" s="1"/>
  <c r="DF32" i="10"/>
  <c r="P29" i="70" s="1"/>
  <c r="DG32" i="10"/>
  <c r="Q29" i="70" s="1"/>
  <c r="DH32" i="10"/>
  <c r="R29" i="70" s="1"/>
  <c r="DI32" i="10"/>
  <c r="S29" i="70" s="1"/>
  <c r="DJ32" i="10"/>
  <c r="T29" i="70" s="1"/>
  <c r="DK32" i="10"/>
  <c r="U29" i="70" s="1"/>
  <c r="DL32" i="10"/>
  <c r="V29" i="70" s="1"/>
  <c r="DM32" i="10"/>
  <c r="W29" i="70" s="1"/>
  <c r="C27" i="14"/>
  <c r="C28" i="14"/>
  <c r="C29" i="14"/>
  <c r="C30" i="14"/>
  <c r="F29" i="14"/>
  <c r="CS5" i="10"/>
  <c r="C2" i="70" s="1"/>
  <c r="CT5" i="10"/>
  <c r="D2" i="70" s="1"/>
  <c r="CU5" i="10"/>
  <c r="E2" i="70" s="1"/>
  <c r="CV5" i="10"/>
  <c r="F2" i="70" s="1"/>
  <c r="CW5" i="10"/>
  <c r="G2" i="70" s="1"/>
  <c r="CX5" i="10"/>
  <c r="H2" i="70" s="1"/>
  <c r="DG5" i="10"/>
  <c r="Q2" i="70" s="1"/>
  <c r="DH5" i="10"/>
  <c r="R2" i="70" s="1"/>
  <c r="DI5" i="10"/>
  <c r="S2" i="70" s="1"/>
  <c r="DJ5" i="10"/>
  <c r="T2" i="70" s="1"/>
  <c r="B5" i="10"/>
  <c r="A81" i="71" l="1"/>
  <c r="A79" i="71"/>
  <c r="A77" i="71"/>
  <c r="A75" i="71"/>
  <c r="A73" i="71"/>
  <c r="A71" i="71"/>
  <c r="A69" i="71"/>
  <c r="A67" i="71"/>
  <c r="A65" i="71"/>
  <c r="A63" i="71"/>
  <c r="A61" i="71"/>
  <c r="A59" i="71"/>
  <c r="A57" i="71"/>
  <c r="A55" i="71"/>
  <c r="A53" i="71"/>
  <c r="A51" i="71"/>
  <c r="A49" i="71"/>
  <c r="A47" i="71"/>
  <c r="A45" i="71"/>
  <c r="A43" i="71"/>
  <c r="A41" i="71"/>
  <c r="A39" i="71"/>
  <c r="A37" i="71"/>
  <c r="A35" i="71"/>
  <c r="A33" i="71"/>
  <c r="A31" i="71"/>
  <c r="A82" i="71"/>
  <c r="A80" i="71"/>
  <c r="A78" i="71"/>
  <c r="A76" i="71"/>
  <c r="A74" i="71"/>
  <c r="A72" i="71"/>
  <c r="A70" i="71"/>
  <c r="A68" i="71"/>
  <c r="A66" i="71"/>
  <c r="A64" i="71"/>
  <c r="A62" i="71"/>
  <c r="A60" i="71"/>
  <c r="A58" i="71"/>
  <c r="A56" i="71"/>
  <c r="A54" i="71"/>
  <c r="A52" i="71"/>
  <c r="A50" i="71"/>
  <c r="A48" i="71"/>
  <c r="A46" i="71"/>
  <c r="A44" i="71"/>
  <c r="A42" i="71"/>
  <c r="A40" i="71"/>
  <c r="A38" i="71"/>
  <c r="A36" i="71"/>
  <c r="A34" i="71"/>
  <c r="A32" i="71"/>
  <c r="A30" i="71"/>
  <c r="A2" i="71"/>
  <c r="A29" i="71"/>
  <c r="A27" i="71"/>
  <c r="A25" i="71"/>
  <c r="A23" i="71"/>
  <c r="A21" i="71"/>
  <c r="A19" i="71"/>
  <c r="A17" i="71"/>
  <c r="A15" i="71"/>
  <c r="A13" i="71"/>
  <c r="A11" i="71"/>
  <c r="A9" i="71"/>
  <c r="A7" i="71"/>
  <c r="A5" i="71"/>
  <c r="A3" i="71"/>
  <c r="A28" i="71"/>
  <c r="A26" i="71"/>
  <c r="A24" i="71"/>
  <c r="A22" i="71"/>
  <c r="A20" i="71"/>
  <c r="A18" i="71"/>
  <c r="A16" i="71"/>
  <c r="A14" i="71"/>
  <c r="A12" i="71"/>
  <c r="A10" i="71"/>
  <c r="A8" i="71"/>
  <c r="A6" i="71"/>
  <c r="A4" i="71"/>
  <c r="F42" i="14"/>
  <c r="DM5" i="10"/>
  <c r="W2" i="70" s="1"/>
  <c r="F40" i="14"/>
  <c r="DK5" i="10"/>
  <c r="U2" i="70" s="1"/>
  <c r="F36" i="14"/>
  <c r="DE5" i="10"/>
  <c r="O2" i="70" s="1"/>
  <c r="F34" i="14"/>
  <c r="DC5" i="10"/>
  <c r="M2" i="70" s="1"/>
  <c r="F41" i="14"/>
  <c r="DL5" i="10"/>
  <c r="V2" i="70" s="1"/>
  <c r="F37" i="14"/>
  <c r="DF5" i="10"/>
  <c r="P2" i="70" s="1"/>
  <c r="F35" i="14"/>
  <c r="DD5" i="10"/>
  <c r="N2" i="70" s="1"/>
  <c r="F31" i="14"/>
  <c r="CZ5" i="10"/>
  <c r="J2" i="70" s="1"/>
  <c r="F32" i="14"/>
  <c r="DA5" i="10"/>
  <c r="K2" i="70" s="1"/>
  <c r="F30" i="14"/>
  <c r="CY5" i="10"/>
  <c r="I2" i="70" s="1"/>
  <c r="F19" i="14"/>
  <c r="F18" i="14"/>
  <c r="T44" i="51"/>
  <c r="K37" i="51"/>
  <c r="T32" i="51"/>
  <c r="T33" i="51"/>
  <c r="K38" i="51"/>
  <c r="T12" i="51"/>
  <c r="T11" i="51"/>
  <c r="K40" i="51"/>
  <c r="K39" i="51"/>
  <c r="T31" i="51"/>
  <c r="T29" i="51"/>
  <c r="T28" i="51"/>
  <c r="T27" i="51"/>
  <c r="T26" i="51"/>
  <c r="E36" i="62" s="1"/>
  <c r="M26" i="51"/>
  <c r="M25" i="51"/>
  <c r="M14" i="51"/>
  <c r="C13" i="60" s="1"/>
  <c r="M13" i="51"/>
  <c r="C12" i="60" s="1"/>
  <c r="M9" i="51"/>
  <c r="M4" i="51"/>
  <c r="T30" i="51"/>
  <c r="T25" i="51"/>
  <c r="E35" i="62" s="1"/>
  <c r="T24" i="51"/>
  <c r="E34" i="62" s="1"/>
  <c r="T23" i="51"/>
  <c r="E33" i="62" s="1"/>
  <c r="T22" i="51"/>
  <c r="E32" i="62" s="1"/>
  <c r="T21" i="51"/>
  <c r="M38" i="51"/>
  <c r="L42" i="51" s="1"/>
  <c r="M17" i="51"/>
  <c r="C16" i="60" s="1"/>
  <c r="M19" i="51"/>
  <c r="CR6" i="10"/>
  <c r="B3" i="70" s="1"/>
  <c r="CR7" i="10"/>
  <c r="B4" i="70" s="1"/>
  <c r="CR8" i="10"/>
  <c r="B5" i="70" s="1"/>
  <c r="CR9" i="10"/>
  <c r="B6" i="70" s="1"/>
  <c r="CR10" i="10"/>
  <c r="B7" i="70" s="1"/>
  <c r="CR11" i="10"/>
  <c r="B8" i="70" s="1"/>
  <c r="CR12" i="10"/>
  <c r="B9" i="70" s="1"/>
  <c r="CR13" i="10"/>
  <c r="B10" i="70" s="1"/>
  <c r="CR14" i="10"/>
  <c r="B11" i="70" s="1"/>
  <c r="CR15" i="10"/>
  <c r="B12" i="70" s="1"/>
  <c r="CR16" i="10"/>
  <c r="B13" i="70" s="1"/>
  <c r="CR17" i="10"/>
  <c r="B14" i="70" s="1"/>
  <c r="CR18" i="10"/>
  <c r="B15" i="70" s="1"/>
  <c r="CR19" i="10"/>
  <c r="B16" i="70" s="1"/>
  <c r="CR20" i="10"/>
  <c r="B17" i="70" s="1"/>
  <c r="CR21" i="10"/>
  <c r="B18" i="70" s="1"/>
  <c r="CR22" i="10"/>
  <c r="B19" i="70" s="1"/>
  <c r="CR23" i="10"/>
  <c r="B20" i="70" s="1"/>
  <c r="CR24" i="10"/>
  <c r="B21" i="70" s="1"/>
  <c r="CR25" i="10"/>
  <c r="B22" i="70" s="1"/>
  <c r="CR26" i="10"/>
  <c r="B23" i="70" s="1"/>
  <c r="CR27" i="10"/>
  <c r="B24" i="70" s="1"/>
  <c r="CR28" i="10"/>
  <c r="B25" i="70" s="1"/>
  <c r="CR29" i="10"/>
  <c r="B26" i="70" s="1"/>
  <c r="CR30" i="10"/>
  <c r="B27" i="70" s="1"/>
  <c r="CR31" i="10"/>
  <c r="B28" i="70" s="1"/>
  <c r="CR32" i="10"/>
  <c r="B29" i="70" s="1"/>
  <c r="DB6" i="10"/>
  <c r="L3" i="70" s="1"/>
  <c r="DB7" i="10"/>
  <c r="L4" i="70" s="1"/>
  <c r="DB8" i="10"/>
  <c r="L5" i="70" s="1"/>
  <c r="DB9" i="10"/>
  <c r="L6" i="70" s="1"/>
  <c r="DB10" i="10"/>
  <c r="L7" i="70" s="1"/>
  <c r="DB11" i="10"/>
  <c r="L8" i="70" s="1"/>
  <c r="DB12" i="10"/>
  <c r="L9" i="70" s="1"/>
  <c r="BE6" i="10"/>
  <c r="BE7" i="10"/>
  <c r="BE8" i="10"/>
  <c r="BE9" i="10"/>
  <c r="BE10" i="10"/>
  <c r="BE11" i="10"/>
  <c r="BE12" i="10"/>
  <c r="BE13" i="10"/>
  <c r="BE14" i="10"/>
  <c r="BE15" i="10"/>
  <c r="BE16" i="10"/>
  <c r="BE17" i="10"/>
  <c r="BE18" i="10"/>
  <c r="BE19" i="10"/>
  <c r="BE20" i="10"/>
  <c r="BE21" i="10"/>
  <c r="BE22" i="10"/>
  <c r="BE23" i="10"/>
  <c r="BE24" i="10"/>
  <c r="BE25" i="10"/>
  <c r="BE26" i="10"/>
  <c r="BE27" i="10"/>
  <c r="BE28" i="10"/>
  <c r="BE29" i="10"/>
  <c r="BE30" i="10"/>
  <c r="BE31" i="10"/>
  <c r="BE32" i="10"/>
  <c r="C32" i="14"/>
  <c r="C31" i="14"/>
  <c r="C26" i="14"/>
  <c r="C24" i="14"/>
  <c r="Z5" i="10"/>
  <c r="Z6" i="10"/>
  <c r="Z7" i="10"/>
  <c r="Z8" i="10"/>
  <c r="Z9" i="10"/>
  <c r="Z10" i="10"/>
  <c r="Z11" i="10"/>
  <c r="Z12" i="10"/>
  <c r="Z13" i="10"/>
  <c r="Z14" i="10"/>
  <c r="Z15" i="10"/>
  <c r="Z16" i="10"/>
  <c r="Z17" i="10"/>
  <c r="Z18" i="10"/>
  <c r="Z19" i="10"/>
  <c r="Z20" i="10"/>
  <c r="Z21" i="10"/>
  <c r="Z22" i="10"/>
  <c r="Z23" i="10"/>
  <c r="Z24" i="10"/>
  <c r="Z25" i="10"/>
  <c r="Z26" i="10"/>
  <c r="Z27" i="10"/>
  <c r="Z28" i="10"/>
  <c r="Z29" i="10"/>
  <c r="Z30" i="10"/>
  <c r="Z31" i="10"/>
  <c r="X6" i="10"/>
  <c r="X7" i="10"/>
  <c r="X8" i="10"/>
  <c r="X9" i="10"/>
  <c r="X10" i="10"/>
  <c r="X11" i="10"/>
  <c r="X12" i="10"/>
  <c r="X13" i="10"/>
  <c r="X14" i="10"/>
  <c r="X15" i="10"/>
  <c r="X16" i="10"/>
  <c r="X17" i="10"/>
  <c r="X18" i="10"/>
  <c r="X19" i="10"/>
  <c r="X20" i="10"/>
  <c r="X21" i="10"/>
  <c r="X22" i="10"/>
  <c r="X23" i="10"/>
  <c r="X24" i="10"/>
  <c r="X25" i="10"/>
  <c r="X26" i="10"/>
  <c r="X27" i="10"/>
  <c r="X28" i="10"/>
  <c r="X29" i="10"/>
  <c r="X30" i="10"/>
  <c r="X31" i="10"/>
  <c r="X32" i="10"/>
  <c r="L22" i="51" l="1"/>
  <c r="E31" i="62"/>
  <c r="E40" i="62" s="1"/>
  <c r="S34" i="51"/>
  <c r="C10" i="60"/>
  <c r="F33" i="14"/>
  <c r="DB5" i="10"/>
  <c r="L2" i="70" s="1"/>
  <c r="J44" i="51"/>
  <c r="AA30" i="10"/>
  <c r="AA28" i="10"/>
  <c r="AA26" i="10"/>
  <c r="AA24" i="10"/>
  <c r="AA22" i="10"/>
  <c r="AA20" i="10"/>
  <c r="AA18" i="10"/>
  <c r="AA16" i="10"/>
  <c r="AA14" i="10"/>
  <c r="AA31" i="10"/>
  <c r="AA29" i="10"/>
  <c r="AA27" i="10"/>
  <c r="AA25" i="10"/>
  <c r="AA23" i="10"/>
  <c r="AA21" i="10"/>
  <c r="AA19" i="10"/>
  <c r="AA17" i="10"/>
  <c r="AA15" i="10"/>
  <c r="AA13" i="10"/>
  <c r="M22" i="51"/>
  <c r="L32" i="51" s="1"/>
  <c r="M42" i="51"/>
  <c r="M12" i="51"/>
  <c r="L18" i="51" s="1"/>
  <c r="T34" i="51"/>
  <c r="M32" i="51"/>
  <c r="AP15" i="10"/>
  <c r="AP14" i="10"/>
  <c r="BC16" i="10"/>
  <c r="BB14" i="10"/>
  <c r="BF13" i="10"/>
  <c r="BD13" i="10"/>
  <c r="BB13" i="10"/>
  <c r="AA12" i="10"/>
  <c r="AA11" i="10"/>
  <c r="AA9" i="10"/>
  <c r="AA7" i="10"/>
  <c r="AA10" i="10"/>
  <c r="AA8" i="10"/>
  <c r="AA6" i="10"/>
  <c r="M5" i="51"/>
  <c r="M7" i="51"/>
  <c r="T5" i="51"/>
  <c r="H11" i="60" s="1"/>
  <c r="T8" i="51"/>
  <c r="H14" i="60" s="1"/>
  <c r="T10" i="51"/>
  <c r="H16" i="60" s="1"/>
  <c r="M6" i="51"/>
  <c r="M8" i="51"/>
  <c r="T6" i="51"/>
  <c r="H12" i="60" s="1"/>
  <c r="T9" i="51"/>
  <c r="H15" i="60" s="1"/>
  <c r="T7" i="51"/>
  <c r="H13" i="60" s="1"/>
  <c r="AQ16" i="10"/>
  <c r="BG15" i="10"/>
  <c r="BC15" i="10"/>
  <c r="BG14" i="10"/>
  <c r="BC14" i="10"/>
  <c r="BC13" i="10"/>
  <c r="AQ15" i="10"/>
  <c r="AQ14" i="10"/>
  <c r="AQ13" i="10"/>
  <c r="AS16" i="10"/>
  <c r="AS14" i="10"/>
  <c r="AS15" i="10"/>
  <c r="AS13" i="10"/>
  <c r="AP5" i="10" l="1"/>
  <c r="AA5" i="10"/>
  <c r="BG16" i="10"/>
  <c r="AP16" i="10"/>
  <c r="AR13" i="10"/>
  <c r="AP13" i="10"/>
  <c r="BP13" i="10"/>
  <c r="BG13" i="10"/>
  <c r="L10" i="51"/>
  <c r="AP17" i="10"/>
  <c r="AP19" i="10"/>
  <c r="AP21" i="10"/>
  <c r="AP23" i="10"/>
  <c r="AP25" i="10"/>
  <c r="AP27" i="10"/>
  <c r="AP29" i="10"/>
  <c r="AP31" i="10"/>
  <c r="AP18" i="10"/>
  <c r="AP20" i="10"/>
  <c r="AP22" i="10"/>
  <c r="AP24" i="10"/>
  <c r="AP26" i="10"/>
  <c r="AP28" i="10"/>
  <c r="AP30" i="10"/>
  <c r="C11" i="60"/>
  <c r="M18" i="51"/>
  <c r="AR16" i="10"/>
  <c r="BD16" i="10"/>
  <c r="BF16" i="10"/>
  <c r="BB16" i="10"/>
  <c r="AR14" i="10"/>
  <c r="BD14" i="10"/>
  <c r="BF14" i="10"/>
  <c r="AR15" i="10"/>
  <c r="BB15" i="10"/>
  <c r="BD15" i="10"/>
  <c r="BF15" i="10"/>
  <c r="AP12" i="10"/>
  <c r="AP6" i="10"/>
  <c r="AP8" i="10"/>
  <c r="AP10" i="10"/>
  <c r="AP7" i="10"/>
  <c r="AP9" i="10"/>
  <c r="AP11" i="10"/>
  <c r="T4" i="51"/>
  <c r="T13" i="51" s="1"/>
  <c r="AU15" i="10"/>
  <c r="BH13" i="10"/>
  <c r="AU13" i="10"/>
  <c r="S13" i="51"/>
  <c r="M10" i="51"/>
  <c r="BP14" i="10"/>
  <c r="D6" i="61"/>
  <c r="D29" i="61" s="1"/>
  <c r="A4" i="61"/>
  <c r="A27" i="61" s="1"/>
  <c r="D6" i="62"/>
  <c r="D29" i="62" s="1"/>
  <c r="A4" i="62"/>
  <c r="A27" i="62" s="1"/>
  <c r="AU16" i="10" l="1"/>
  <c r="BH14" i="10"/>
  <c r="AU14" i="10"/>
  <c r="C34" i="14"/>
  <c r="BH15" i="10"/>
  <c r="AR30" i="10"/>
  <c r="BF30" i="10"/>
  <c r="BB30" i="10"/>
  <c r="BG30" i="10"/>
  <c r="BD30" i="10"/>
  <c r="BC30" i="10"/>
  <c r="AQ30" i="10"/>
  <c r="AS30" i="10"/>
  <c r="AR28" i="10"/>
  <c r="BD28" i="10"/>
  <c r="BF28" i="10"/>
  <c r="BB28" i="10"/>
  <c r="BC28" i="10"/>
  <c r="AQ28" i="10"/>
  <c r="AS28" i="10"/>
  <c r="BG28" i="10"/>
  <c r="AR26" i="10"/>
  <c r="BD26" i="10"/>
  <c r="BF26" i="10"/>
  <c r="BB26" i="10"/>
  <c r="BG26" i="10"/>
  <c r="AQ26" i="10"/>
  <c r="BC26" i="10"/>
  <c r="AS26" i="10"/>
  <c r="AR24" i="10"/>
  <c r="BB24" i="10"/>
  <c r="BD24" i="10"/>
  <c r="BF24" i="10"/>
  <c r="BG24" i="10"/>
  <c r="AQ24" i="10"/>
  <c r="AS24" i="10"/>
  <c r="BC24" i="10"/>
  <c r="AR22" i="10"/>
  <c r="BD22" i="10"/>
  <c r="BF22" i="10"/>
  <c r="BB22" i="10"/>
  <c r="BC22" i="10"/>
  <c r="AQ22" i="10"/>
  <c r="BG22" i="10"/>
  <c r="AS22" i="10"/>
  <c r="AR20" i="10"/>
  <c r="BB20" i="10"/>
  <c r="BD20" i="10"/>
  <c r="BF20" i="10"/>
  <c r="BG20" i="10"/>
  <c r="AQ20" i="10"/>
  <c r="AS20" i="10"/>
  <c r="BC20" i="10"/>
  <c r="AR18" i="10"/>
  <c r="BD18" i="10"/>
  <c r="BF18" i="10"/>
  <c r="BC18" i="10"/>
  <c r="AQ18" i="10"/>
  <c r="BB18" i="10"/>
  <c r="BG18" i="10"/>
  <c r="AS18" i="10"/>
  <c r="AS31" i="10"/>
  <c r="BB31" i="10"/>
  <c r="BD31" i="10"/>
  <c r="BF31" i="10"/>
  <c r="AR31" i="10"/>
  <c r="BC31" i="10"/>
  <c r="BG31" i="10"/>
  <c r="AQ31" i="10"/>
  <c r="BD29" i="10"/>
  <c r="BF29" i="10"/>
  <c r="BG29" i="10"/>
  <c r="AR29" i="10"/>
  <c r="AS29" i="10"/>
  <c r="AQ29" i="10"/>
  <c r="BC29" i="10"/>
  <c r="BB29" i="10"/>
  <c r="AR27" i="10"/>
  <c r="AS27" i="10"/>
  <c r="BB27" i="10"/>
  <c r="BD27" i="10"/>
  <c r="BF27" i="10"/>
  <c r="BC27" i="10"/>
  <c r="AQ27" i="10"/>
  <c r="BG27" i="10"/>
  <c r="AR25" i="10"/>
  <c r="BD25" i="10"/>
  <c r="BF25" i="10"/>
  <c r="BG25" i="10"/>
  <c r="AQ25" i="10"/>
  <c r="AS25" i="10"/>
  <c r="BB25" i="10"/>
  <c r="BC25" i="10"/>
  <c r="AR23" i="10"/>
  <c r="BC23" i="10"/>
  <c r="BG23" i="10"/>
  <c r="BB23" i="10"/>
  <c r="BD23" i="10"/>
  <c r="BF23" i="10"/>
  <c r="AQ23" i="10"/>
  <c r="AS23" i="10"/>
  <c r="AR21" i="10"/>
  <c r="BD21" i="10"/>
  <c r="BF21" i="10"/>
  <c r="BB21" i="10"/>
  <c r="BC21" i="10"/>
  <c r="AQ21" i="10"/>
  <c r="AS21" i="10"/>
  <c r="BG21" i="10"/>
  <c r="AR19" i="10"/>
  <c r="BC19" i="10"/>
  <c r="BG19" i="10"/>
  <c r="BB19" i="10"/>
  <c r="BD19" i="10"/>
  <c r="BF19" i="10"/>
  <c r="AQ19" i="10"/>
  <c r="AS19" i="10"/>
  <c r="AR17" i="10"/>
  <c r="BD17" i="10"/>
  <c r="BF17" i="10"/>
  <c r="BB17" i="10"/>
  <c r="BG17" i="10"/>
  <c r="AQ17" i="10"/>
  <c r="AS17" i="10"/>
  <c r="BC17" i="10"/>
  <c r="BH16" i="10"/>
  <c r="BP16" i="10"/>
  <c r="BP15" i="10"/>
  <c r="AR12" i="10"/>
  <c r="BB12" i="10"/>
  <c r="BG12" i="10"/>
  <c r="BD12" i="10"/>
  <c r="BF12" i="10"/>
  <c r="AQ12" i="10"/>
  <c r="BC12" i="10"/>
  <c r="AS12" i="10"/>
  <c r="AR11" i="10"/>
  <c r="BB11" i="10"/>
  <c r="BG11" i="10"/>
  <c r="BD11" i="10"/>
  <c r="BF11" i="10"/>
  <c r="BC11" i="10"/>
  <c r="AS11" i="10"/>
  <c r="AQ11" i="10"/>
  <c r="AR9" i="10"/>
  <c r="BG9" i="10"/>
  <c r="BD9" i="10"/>
  <c r="BF9" i="10"/>
  <c r="BB9" i="10"/>
  <c r="BC9" i="10"/>
  <c r="AQ9" i="10"/>
  <c r="AS9" i="10"/>
  <c r="BC7" i="10"/>
  <c r="BG7" i="10"/>
  <c r="AR7" i="10"/>
  <c r="BB7" i="10"/>
  <c r="BD7" i="10"/>
  <c r="BF7" i="10"/>
  <c r="AQ7" i="10"/>
  <c r="AS7" i="10"/>
  <c r="AR10" i="10"/>
  <c r="BB10" i="10"/>
  <c r="BG10" i="10"/>
  <c r="BD10" i="10"/>
  <c r="BF10" i="10"/>
  <c r="AS10" i="10"/>
  <c r="BC10" i="10"/>
  <c r="AQ10" i="10"/>
  <c r="AR8" i="10"/>
  <c r="BF8" i="10"/>
  <c r="BB8" i="10"/>
  <c r="BC8" i="10"/>
  <c r="AQ8" i="10"/>
  <c r="BD8" i="10"/>
  <c r="BG8" i="10"/>
  <c r="AS8" i="10"/>
  <c r="BB6" i="10"/>
  <c r="BD6" i="10"/>
  <c r="BF6" i="10"/>
  <c r="AR6" i="10"/>
  <c r="BC6" i="10"/>
  <c r="BG6" i="10"/>
  <c r="AQ6" i="10"/>
  <c r="AS6" i="10"/>
  <c r="H10" i="60"/>
  <c r="H18" i="60" s="1"/>
  <c r="M33" i="51"/>
  <c r="T37" i="51"/>
  <c r="A4" i="58"/>
  <c r="F6" i="58"/>
  <c r="AU17" i="10" l="1"/>
  <c r="BH17" i="10"/>
  <c r="BP17" i="10"/>
  <c r="BP19" i="10"/>
  <c r="AU21" i="10"/>
  <c r="BH21" i="10"/>
  <c r="BP21" i="10"/>
  <c r="BP23" i="10"/>
  <c r="BP25" i="10"/>
  <c r="AU27" i="10"/>
  <c r="BH27" i="10"/>
  <c r="BP31" i="10"/>
  <c r="BH18" i="10"/>
  <c r="BP18" i="10"/>
  <c r="BP20" i="10"/>
  <c r="AU22" i="10"/>
  <c r="BH22" i="10"/>
  <c r="BP22" i="10"/>
  <c r="BP24" i="10"/>
  <c r="AU26" i="10"/>
  <c r="BH26" i="10"/>
  <c r="BP26" i="10"/>
  <c r="AU30" i="10"/>
  <c r="BP30" i="10"/>
  <c r="AU19" i="10"/>
  <c r="BH19" i="10"/>
  <c r="AU23" i="10"/>
  <c r="BH23" i="10"/>
  <c r="BH25" i="10"/>
  <c r="AU25" i="10"/>
  <c r="BP27" i="10"/>
  <c r="BH29" i="10"/>
  <c r="AU29" i="10"/>
  <c r="BP29" i="10"/>
  <c r="AU31" i="10"/>
  <c r="BH31" i="10"/>
  <c r="AU18" i="10"/>
  <c r="AU20" i="10"/>
  <c r="BH20" i="10"/>
  <c r="AU24" i="10"/>
  <c r="BH24" i="10"/>
  <c r="AU28" i="10"/>
  <c r="BH28" i="10"/>
  <c r="BP28" i="10"/>
  <c r="BH30" i="10"/>
  <c r="AU12" i="10"/>
  <c r="BP12" i="10"/>
  <c r="BH12" i="10"/>
  <c r="BH6" i="10"/>
  <c r="BP8" i="10"/>
  <c r="AU10" i="10"/>
  <c r="BH7" i="10"/>
  <c r="BH9" i="10"/>
  <c r="BP9" i="10"/>
  <c r="BP11" i="10"/>
  <c r="BH11" i="10"/>
  <c r="BP6" i="10"/>
  <c r="AU8" i="10"/>
  <c r="BH8" i="10"/>
  <c r="BP10" i="10"/>
  <c r="BH10" i="10"/>
  <c r="AU7" i="10"/>
  <c r="BP7" i="10"/>
  <c r="AU9" i="10"/>
  <c r="AU11" i="10"/>
  <c r="T16" i="51"/>
  <c r="J11" i="60" s="1"/>
  <c r="M35" i="51"/>
  <c r="M36" i="51"/>
  <c r="T19" i="51"/>
  <c r="J14" i="60" s="1"/>
  <c r="T18" i="51"/>
  <c r="J13" i="60" s="1"/>
  <c r="M34" i="51"/>
  <c r="T17" i="51"/>
  <c r="J12" i="60" s="1"/>
  <c r="CB33" i="36"/>
  <c r="BT33" i="36"/>
  <c r="BG33" i="36"/>
  <c r="BF33" i="36"/>
  <c r="AR33" i="36"/>
  <c r="AQ33" i="36"/>
  <c r="AP33" i="36"/>
  <c r="AO33" i="36"/>
  <c r="M33" i="36"/>
  <c r="L33" i="36"/>
  <c r="K33" i="36"/>
  <c r="J33" i="36"/>
  <c r="H33" i="36"/>
  <c r="G33" i="36"/>
  <c r="CB32" i="36"/>
  <c r="BT32" i="36"/>
  <c r="BG32" i="36"/>
  <c r="BF32" i="36"/>
  <c r="AR32" i="36"/>
  <c r="AQ32" i="36"/>
  <c r="AP32" i="36"/>
  <c r="AN32" i="36"/>
  <c r="M32" i="36"/>
  <c r="L32" i="36"/>
  <c r="K32" i="36"/>
  <c r="J32" i="36"/>
  <c r="H32" i="36"/>
  <c r="G32" i="36"/>
  <c r="CB31" i="36"/>
  <c r="BT31" i="36"/>
  <c r="BG31" i="36"/>
  <c r="BF31" i="36"/>
  <c r="AR31" i="36"/>
  <c r="AQ31" i="36"/>
  <c r="AP31" i="36"/>
  <c r="AO31" i="36"/>
  <c r="AN31" i="36"/>
  <c r="M31" i="36"/>
  <c r="L31" i="36"/>
  <c r="K31" i="36"/>
  <c r="H31" i="36"/>
  <c r="G31" i="36"/>
  <c r="CB30" i="36"/>
  <c r="BT30" i="36"/>
  <c r="BG30" i="36"/>
  <c r="BF30" i="36"/>
  <c r="AR30" i="36"/>
  <c r="AQ30" i="36"/>
  <c r="AP30" i="36"/>
  <c r="AO30" i="36"/>
  <c r="AN30" i="36"/>
  <c r="M30" i="36"/>
  <c r="L30" i="36"/>
  <c r="K30" i="36"/>
  <c r="H30" i="36"/>
  <c r="G30" i="36"/>
  <c r="CB29" i="36"/>
  <c r="BT29" i="36"/>
  <c r="BG29" i="36"/>
  <c r="BF29" i="36"/>
  <c r="AR29" i="36"/>
  <c r="AQ29" i="36"/>
  <c r="AP29" i="36"/>
  <c r="AO29" i="36"/>
  <c r="AN29" i="36"/>
  <c r="M29" i="36"/>
  <c r="L29" i="36"/>
  <c r="K29" i="36"/>
  <c r="J29" i="36"/>
  <c r="H29" i="36"/>
  <c r="G29" i="36"/>
  <c r="CB28" i="36"/>
  <c r="BT28" i="36"/>
  <c r="BG28" i="36"/>
  <c r="BF28" i="36"/>
  <c r="AR28" i="36"/>
  <c r="AQ28" i="36"/>
  <c r="AP28" i="36"/>
  <c r="AO28" i="36"/>
  <c r="AN28" i="36"/>
  <c r="M28" i="36"/>
  <c r="L28" i="36"/>
  <c r="K28" i="36"/>
  <c r="J28" i="36"/>
  <c r="H28" i="36"/>
  <c r="G28" i="36"/>
  <c r="CB27" i="36"/>
  <c r="BT27" i="36"/>
  <c r="BG27" i="36"/>
  <c r="BF27" i="36"/>
  <c r="AR27" i="36"/>
  <c r="AQ27" i="36"/>
  <c r="AP27" i="36"/>
  <c r="AO27" i="36"/>
  <c r="AN27" i="36"/>
  <c r="M27" i="36"/>
  <c r="L27" i="36"/>
  <c r="K27" i="36"/>
  <c r="J27" i="36"/>
  <c r="H27" i="36"/>
  <c r="G27" i="36"/>
  <c r="CB26" i="36"/>
  <c r="BT26" i="36"/>
  <c r="BG26" i="36"/>
  <c r="BF26" i="36"/>
  <c r="AR26" i="36"/>
  <c r="AQ26" i="36"/>
  <c r="AP26" i="36"/>
  <c r="AO26" i="36"/>
  <c r="AN26" i="36"/>
  <c r="M26" i="36"/>
  <c r="L26" i="36"/>
  <c r="K26" i="36"/>
  <c r="J26" i="36"/>
  <c r="H26" i="36"/>
  <c r="G26" i="36"/>
  <c r="CB25" i="36"/>
  <c r="BT25" i="36"/>
  <c r="BG25" i="36"/>
  <c r="BF25" i="36"/>
  <c r="AR25" i="36"/>
  <c r="AQ25" i="36"/>
  <c r="AP25" i="36"/>
  <c r="AN25" i="36"/>
  <c r="M25" i="36"/>
  <c r="L25" i="36"/>
  <c r="K25" i="36"/>
  <c r="J25" i="36"/>
  <c r="H25" i="36"/>
  <c r="G25" i="36"/>
  <c r="CB24" i="36"/>
  <c r="BT24" i="36"/>
  <c r="BG24" i="36"/>
  <c r="BF24" i="36"/>
  <c r="AR24" i="36"/>
  <c r="AQ24" i="36"/>
  <c r="AP24" i="36"/>
  <c r="AO24" i="36"/>
  <c r="AN24" i="36"/>
  <c r="M24" i="36"/>
  <c r="L24" i="36"/>
  <c r="K24" i="36"/>
  <c r="H24" i="36"/>
  <c r="G24" i="36"/>
  <c r="CB23" i="36"/>
  <c r="BT23" i="36"/>
  <c r="BG23" i="36"/>
  <c r="BF23" i="36"/>
  <c r="AR23" i="36"/>
  <c r="AQ23" i="36"/>
  <c r="AP23" i="36"/>
  <c r="AO23" i="36"/>
  <c r="AN23" i="36"/>
  <c r="M23" i="36"/>
  <c r="L23" i="36"/>
  <c r="K23" i="36"/>
  <c r="H23" i="36"/>
  <c r="G23" i="36"/>
  <c r="CB22" i="36"/>
  <c r="BT22" i="36"/>
  <c r="BG22" i="36"/>
  <c r="BF22" i="36"/>
  <c r="AR22" i="36"/>
  <c r="AQ22" i="36"/>
  <c r="AP22" i="36"/>
  <c r="AO22" i="36"/>
  <c r="AN22" i="36"/>
  <c r="M22" i="36"/>
  <c r="L22" i="36"/>
  <c r="K22" i="36"/>
  <c r="H22" i="36"/>
  <c r="G22" i="36"/>
  <c r="CB21" i="36"/>
  <c r="BT21" i="36"/>
  <c r="BG21" i="36"/>
  <c r="BF21" i="36"/>
  <c r="AR21" i="36"/>
  <c r="AQ21" i="36"/>
  <c r="AP21" i="36"/>
  <c r="AO21" i="36"/>
  <c r="AN21" i="36"/>
  <c r="M21" i="36"/>
  <c r="L21" i="36"/>
  <c r="K21" i="36"/>
  <c r="J21" i="36"/>
  <c r="H21" i="36"/>
  <c r="G21" i="36"/>
  <c r="CB20" i="36"/>
  <c r="BT20" i="36"/>
  <c r="BG20" i="36"/>
  <c r="BF20" i="36"/>
  <c r="AR20" i="36"/>
  <c r="AQ20" i="36"/>
  <c r="AP20" i="36"/>
  <c r="AN20" i="36"/>
  <c r="M20" i="36"/>
  <c r="L20" i="36"/>
  <c r="K20" i="36"/>
  <c r="J20" i="36"/>
  <c r="H20" i="36"/>
  <c r="G20" i="36"/>
  <c r="CB19" i="36"/>
  <c r="BT19" i="36"/>
  <c r="BG19" i="36"/>
  <c r="BF19" i="36"/>
  <c r="AR19" i="36"/>
  <c r="AQ19" i="36"/>
  <c r="AP19" i="36"/>
  <c r="AO19" i="36"/>
  <c r="AN19" i="36"/>
  <c r="M19" i="36"/>
  <c r="L19" i="36"/>
  <c r="K19" i="36"/>
  <c r="H19" i="36"/>
  <c r="G19" i="36"/>
  <c r="L37" i="51" l="1"/>
  <c r="AS20" i="36"/>
  <c r="AO20" i="36"/>
  <c r="N22" i="36"/>
  <c r="J22" i="36"/>
  <c r="V22" i="36"/>
  <c r="U22" i="36"/>
  <c r="N24" i="36"/>
  <c r="J24" i="36"/>
  <c r="V24" i="36"/>
  <c r="U24" i="36"/>
  <c r="AS25" i="36"/>
  <c r="AO25" i="36"/>
  <c r="N31" i="36"/>
  <c r="J31" i="36"/>
  <c r="V31" i="36"/>
  <c r="U31" i="36"/>
  <c r="AS32" i="36"/>
  <c r="AO32" i="36"/>
  <c r="N19" i="36"/>
  <c r="J19" i="36"/>
  <c r="V19" i="36"/>
  <c r="U19" i="36"/>
  <c r="N23" i="36"/>
  <c r="J23" i="36"/>
  <c r="V23" i="36"/>
  <c r="U23" i="36"/>
  <c r="N30" i="36"/>
  <c r="J30" i="36"/>
  <c r="V30" i="36"/>
  <c r="U30" i="36"/>
  <c r="AS33" i="36"/>
  <c r="AN33" i="36"/>
  <c r="AD19" i="36"/>
  <c r="AD22" i="36"/>
  <c r="AD24" i="36"/>
  <c r="AD25" i="36"/>
  <c r="AD26" i="36"/>
  <c r="AD27" i="36"/>
  <c r="AD28" i="36"/>
  <c r="AD29" i="36"/>
  <c r="AD31" i="36"/>
  <c r="AD20" i="36"/>
  <c r="AD21" i="36"/>
  <c r="AD23" i="36"/>
  <c r="AD30" i="36"/>
  <c r="AD32" i="36"/>
  <c r="AD33" i="36"/>
  <c r="T15" i="51"/>
  <c r="T20" i="51" s="1"/>
  <c r="S20" i="51" s="1"/>
  <c r="AS19" i="36"/>
  <c r="AS24" i="36"/>
  <c r="AS31" i="36"/>
  <c r="M43" i="51"/>
  <c r="M37" i="51"/>
  <c r="L43" i="51" s="1"/>
  <c r="BQ16" i="10"/>
  <c r="BQ14" i="10"/>
  <c r="BQ15" i="10"/>
  <c r="BQ13" i="10"/>
  <c r="AS27" i="36"/>
  <c r="N20" i="36"/>
  <c r="N21" i="36"/>
  <c r="AS21" i="36"/>
  <c r="AS22" i="36"/>
  <c r="AS23" i="36"/>
  <c r="N25" i="36"/>
  <c r="N26" i="36"/>
  <c r="AS26" i="36"/>
  <c r="N27" i="36"/>
  <c r="N28" i="36"/>
  <c r="AS28" i="36"/>
  <c r="N29" i="36"/>
  <c r="AS29" i="36"/>
  <c r="AS30" i="36"/>
  <c r="N32" i="36"/>
  <c r="N33" i="36"/>
  <c r="CO34" i="50"/>
  <c r="CL34" i="50"/>
  <c r="CL34" i="1" s="1"/>
  <c r="CK34" i="50"/>
  <c r="CK34" i="1" s="1"/>
  <c r="CJ34" i="50"/>
  <c r="CJ34" i="1" s="1"/>
  <c r="CI34" i="50"/>
  <c r="CI34" i="1" s="1"/>
  <c r="CH34" i="50"/>
  <c r="CH34" i="1" s="1"/>
  <c r="CG34" i="50"/>
  <c r="CG34" i="1" s="1"/>
  <c r="CF34" i="50"/>
  <c r="CF34" i="1" s="1"/>
  <c r="CE34" i="50"/>
  <c r="CE34" i="1" s="1"/>
  <c r="CD34" i="50"/>
  <c r="CD34" i="1" s="1"/>
  <c r="CC34" i="50"/>
  <c r="CC34" i="1" s="1"/>
  <c r="CB34" i="50"/>
  <c r="CB34" i="1" s="1"/>
  <c r="CA34" i="50"/>
  <c r="CA34" i="1" s="1"/>
  <c r="BY34" i="50"/>
  <c r="BY34" i="1" s="1"/>
  <c r="BX34" i="50"/>
  <c r="BX34" i="1" s="1"/>
  <c r="BW34" i="50"/>
  <c r="BW34" i="1" s="1"/>
  <c r="BV34" i="50"/>
  <c r="BV34" i="1" s="1"/>
  <c r="BU34" i="50"/>
  <c r="BU34" i="1" s="1"/>
  <c r="BT34" i="50"/>
  <c r="BT34" i="1" s="1"/>
  <c r="BS34" i="50"/>
  <c r="BS34" i="1" s="1"/>
  <c r="BR34" i="50"/>
  <c r="BR34" i="1" s="1"/>
  <c r="BQ34" i="50"/>
  <c r="BQ34" i="1" s="1"/>
  <c r="BL34" i="50"/>
  <c r="BL34" i="1" s="1"/>
  <c r="AB34" i="50"/>
  <c r="AB34" i="1" s="1"/>
  <c r="AA34" i="50"/>
  <c r="AA34" i="1" s="1"/>
  <c r="X34" i="50"/>
  <c r="X34" i="1" s="1"/>
  <c r="V34" i="50"/>
  <c r="V34" i="1" s="1"/>
  <c r="U34" i="50"/>
  <c r="U34" i="1" s="1"/>
  <c r="T34" i="50"/>
  <c r="T34" i="1" s="1"/>
  <c r="S34" i="50"/>
  <c r="S34" i="1" s="1"/>
  <c r="R34" i="50"/>
  <c r="R34" i="1" s="1"/>
  <c r="Q34" i="50"/>
  <c r="Q34" i="1" s="1"/>
  <c r="P34" i="50"/>
  <c r="P34" i="1" s="1"/>
  <c r="N34" i="50"/>
  <c r="N34" i="1" s="1"/>
  <c r="I34" i="50"/>
  <c r="H34" i="50"/>
  <c r="H34" i="1" s="1"/>
  <c r="G34" i="50"/>
  <c r="F34" i="50"/>
  <c r="B34" i="50"/>
  <c r="Z32" i="10"/>
  <c r="CP5" i="10"/>
  <c r="F22" i="14"/>
  <c r="F21" i="14"/>
  <c r="F28" i="14"/>
  <c r="F27" i="14"/>
  <c r="F26" i="14"/>
  <c r="F25" i="14"/>
  <c r="S35" i="1" l="1"/>
  <c r="G34" i="1"/>
  <c r="I34" i="1"/>
  <c r="BE5" i="10"/>
  <c r="F24" i="14" s="1"/>
  <c r="CR5" i="10"/>
  <c r="B2" i="70" s="1"/>
  <c r="A2" i="70" s="1"/>
  <c r="A4" i="70"/>
  <c r="A54" i="70"/>
  <c r="A148" i="70"/>
  <c r="A156" i="70"/>
  <c r="A164" i="70"/>
  <c r="A118" i="70"/>
  <c r="A126" i="70"/>
  <c r="A134" i="70"/>
  <c r="A88" i="70"/>
  <c r="A96" i="70"/>
  <c r="A104" i="70"/>
  <c r="A112" i="70"/>
  <c r="A62" i="70"/>
  <c r="A66" i="70"/>
  <c r="A70" i="70"/>
  <c r="A74" i="70"/>
  <c r="A78" i="70"/>
  <c r="A82" i="70"/>
  <c r="A31" i="70"/>
  <c r="A39" i="70"/>
  <c r="A47" i="70"/>
  <c r="A55" i="70"/>
  <c r="A145" i="70"/>
  <c r="A153" i="70"/>
  <c r="A161" i="70"/>
  <c r="A169" i="70"/>
  <c r="A119" i="70"/>
  <c r="A127" i="70"/>
  <c r="A135" i="70"/>
  <c r="A114" i="70"/>
  <c r="A93" i="70"/>
  <c r="A101" i="70"/>
  <c r="A109" i="70"/>
  <c r="A58" i="70"/>
  <c r="A38" i="70"/>
  <c r="A46" i="70"/>
  <c r="A3" i="70"/>
  <c r="A25" i="70"/>
  <c r="A17" i="70"/>
  <c r="A9" i="70"/>
  <c r="A24" i="70"/>
  <c r="A16" i="70"/>
  <c r="A8" i="70"/>
  <c r="A23" i="70"/>
  <c r="A15" i="70"/>
  <c r="A7" i="70"/>
  <c r="A22" i="70"/>
  <c r="A14" i="70"/>
  <c r="A146" i="70"/>
  <c r="A154" i="70"/>
  <c r="A162" i="70"/>
  <c r="A116" i="70"/>
  <c r="A124" i="70"/>
  <c r="A132" i="70"/>
  <c r="A140" i="70"/>
  <c r="A94" i="70"/>
  <c r="A102" i="70"/>
  <c r="A110" i="70"/>
  <c r="A61" i="70"/>
  <c r="A65" i="70"/>
  <c r="A69" i="70"/>
  <c r="A73" i="70"/>
  <c r="A77" i="70"/>
  <c r="A81" i="70"/>
  <c r="A85" i="70"/>
  <c r="A37" i="70"/>
  <c r="A45" i="70"/>
  <c r="A53" i="70"/>
  <c r="A143" i="70"/>
  <c r="A151" i="70"/>
  <c r="A159" i="70"/>
  <c r="A167" i="70"/>
  <c r="A117" i="70"/>
  <c r="A125" i="70"/>
  <c r="A133" i="70"/>
  <c r="A141" i="70"/>
  <c r="A91" i="70"/>
  <c r="A99" i="70"/>
  <c r="A107" i="70"/>
  <c r="A86" i="70"/>
  <c r="A36" i="70"/>
  <c r="A44" i="70"/>
  <c r="A52" i="70"/>
  <c r="A5" i="70"/>
  <c r="A6" i="70"/>
  <c r="A144" i="70"/>
  <c r="A152" i="70"/>
  <c r="A160" i="70"/>
  <c r="A168" i="70"/>
  <c r="A122" i="70"/>
  <c r="A130" i="70"/>
  <c r="A138" i="70"/>
  <c r="A92" i="70"/>
  <c r="A100" i="70"/>
  <c r="A108" i="70"/>
  <c r="A60" i="70"/>
  <c r="A64" i="70"/>
  <c r="A68" i="70"/>
  <c r="A72" i="70"/>
  <c r="A76" i="70"/>
  <c r="A80" i="70"/>
  <c r="A84" i="70"/>
  <c r="A35" i="70"/>
  <c r="A43" i="70"/>
  <c r="A51" i="70"/>
  <c r="A30" i="70"/>
  <c r="A149" i="70"/>
  <c r="A157" i="70"/>
  <c r="A165" i="70"/>
  <c r="A115" i="70"/>
  <c r="A123" i="70"/>
  <c r="A131" i="70"/>
  <c r="A139" i="70"/>
  <c r="A89" i="70"/>
  <c r="A97" i="70"/>
  <c r="A105" i="70"/>
  <c r="A113" i="70"/>
  <c r="A34" i="70"/>
  <c r="A42" i="70"/>
  <c r="A50" i="70"/>
  <c r="A29" i="70"/>
  <c r="A21" i="70"/>
  <c r="A13" i="70"/>
  <c r="A28" i="70"/>
  <c r="A20" i="70"/>
  <c r="A12" i="70"/>
  <c r="A27" i="70"/>
  <c r="A19" i="70"/>
  <c r="A11" i="70"/>
  <c r="A26" i="70"/>
  <c r="A18" i="70"/>
  <c r="A10" i="70"/>
  <c r="A150" i="70"/>
  <c r="A158" i="70"/>
  <c r="A166" i="70"/>
  <c r="A120" i="70"/>
  <c r="A128" i="70"/>
  <c r="A136" i="70"/>
  <c r="A90" i="70"/>
  <c r="A98" i="70"/>
  <c r="A106" i="70"/>
  <c r="A59" i="70"/>
  <c r="A63" i="70"/>
  <c r="A67" i="70"/>
  <c r="A71" i="70"/>
  <c r="A75" i="70"/>
  <c r="A79" i="70"/>
  <c r="A83" i="70"/>
  <c r="A33" i="70"/>
  <c r="A41" i="70"/>
  <c r="A49" i="70"/>
  <c r="A57" i="70"/>
  <c r="A147" i="70"/>
  <c r="A155" i="70"/>
  <c r="A163" i="70"/>
  <c r="A142" i="70"/>
  <c r="A121" i="70"/>
  <c r="A129" i="70"/>
  <c r="A137" i="70"/>
  <c r="A87" i="70"/>
  <c r="A95" i="70"/>
  <c r="A103" i="70"/>
  <c r="A111" i="70"/>
  <c r="A32" i="70"/>
  <c r="A40" i="70"/>
  <c r="A48" i="70"/>
  <c r="A56" i="70"/>
  <c r="T44" i="49"/>
  <c r="V33" i="36"/>
  <c r="U33" i="36"/>
  <c r="V32" i="36"/>
  <c r="U32" i="36"/>
  <c r="V25" i="36"/>
  <c r="U25" i="36"/>
  <c r="V28" i="36"/>
  <c r="U28" i="36"/>
  <c r="V27" i="36"/>
  <c r="U27" i="36"/>
  <c r="V21" i="36"/>
  <c r="U21" i="36"/>
  <c r="V20" i="36"/>
  <c r="U20" i="36"/>
  <c r="V29" i="36"/>
  <c r="U29" i="36"/>
  <c r="V26" i="36"/>
  <c r="U26" i="36"/>
  <c r="AF33" i="36"/>
  <c r="AF32" i="36"/>
  <c r="AF30" i="36"/>
  <c r="AF23" i="36"/>
  <c r="AF21" i="36"/>
  <c r="AF20" i="36"/>
  <c r="AF31" i="36"/>
  <c r="AF29" i="36"/>
  <c r="AF28" i="36"/>
  <c r="AF27" i="36"/>
  <c r="AF26" i="36"/>
  <c r="AF25" i="36"/>
  <c r="AF24" i="36"/>
  <c r="AF22" i="36"/>
  <c r="AF19" i="36"/>
  <c r="BQ20" i="10"/>
  <c r="AA32" i="10"/>
  <c r="BQ23" i="10"/>
  <c r="BQ24" i="10"/>
  <c r="K37" i="49"/>
  <c r="T32" i="49"/>
  <c r="T33" i="49"/>
  <c r="K38" i="49"/>
  <c r="K40" i="49"/>
  <c r="K39" i="49"/>
  <c r="T31" i="49"/>
  <c r="J10" i="60"/>
  <c r="J18" i="60" s="1"/>
  <c r="D18" i="60" s="1"/>
  <c r="CN15" i="10"/>
  <c r="CN14" i="10"/>
  <c r="CN13" i="10"/>
  <c r="CN16" i="10"/>
  <c r="F23" i="14"/>
  <c r="M25" i="49"/>
  <c r="M23" i="49"/>
  <c r="M28" i="49"/>
  <c r="T26" i="49"/>
  <c r="E13" i="62" s="1"/>
  <c r="T28" i="49"/>
  <c r="T11" i="49"/>
  <c r="M26" i="49"/>
  <c r="M27" i="49"/>
  <c r="M29" i="49"/>
  <c r="T27" i="49"/>
  <c r="T29" i="49"/>
  <c r="T12" i="49"/>
  <c r="S35" i="50"/>
  <c r="J34" i="50"/>
  <c r="J34" i="1" s="1"/>
  <c r="BD34" i="50"/>
  <c r="BD34" i="1" s="1"/>
  <c r="BK34" i="50"/>
  <c r="BK34" i="1" s="1"/>
  <c r="L34" i="50"/>
  <c r="L34" i="1" s="1"/>
  <c r="AS34" i="50"/>
  <c r="AS34" i="1" s="1"/>
  <c r="AV34" i="50"/>
  <c r="AV34" i="1" s="1"/>
  <c r="AX34" i="50"/>
  <c r="AX34" i="1" s="1"/>
  <c r="BI34" i="50"/>
  <c r="BI34" i="1" s="1"/>
  <c r="BN34" i="50"/>
  <c r="BN34" i="1" s="1"/>
  <c r="K34" i="50"/>
  <c r="K34" i="1" s="1"/>
  <c r="M34" i="50"/>
  <c r="M34" i="1" s="1"/>
  <c r="Y34" i="50"/>
  <c r="Y34" i="1" s="1"/>
  <c r="AU34" i="50"/>
  <c r="AU34" i="1" s="1"/>
  <c r="AW34" i="50"/>
  <c r="AW34" i="1" s="1"/>
  <c r="AY34" i="50"/>
  <c r="AY34" i="1" s="1"/>
  <c r="BH34" i="50"/>
  <c r="BH34" i="1" s="1"/>
  <c r="BJ34" i="50"/>
  <c r="BJ34" i="1" s="1"/>
  <c r="BM34" i="50"/>
  <c r="BM34" i="1" s="1"/>
  <c r="BN35" i="1" s="1"/>
  <c r="BZ34" i="50"/>
  <c r="BZ34" i="1" s="1"/>
  <c r="W34" i="50"/>
  <c r="BK35" i="1" l="1"/>
  <c r="AZ35" i="1"/>
  <c r="O35" i="1"/>
  <c r="W34" i="1"/>
  <c r="Z35" i="1" s="1"/>
  <c r="J44" i="49"/>
  <c r="AG19" i="36"/>
  <c r="BH19" i="36"/>
  <c r="AG22" i="36"/>
  <c r="BH22" i="36"/>
  <c r="AG24" i="36"/>
  <c r="BH24" i="36"/>
  <c r="AG25" i="36"/>
  <c r="BH25" i="36"/>
  <c r="AG26" i="36"/>
  <c r="BH26" i="36"/>
  <c r="AG27" i="36"/>
  <c r="BH27" i="36"/>
  <c r="AG28" i="36"/>
  <c r="BH28" i="36"/>
  <c r="AG29" i="36"/>
  <c r="BH29" i="36"/>
  <c r="AG31" i="36"/>
  <c r="BH31" i="36"/>
  <c r="AG20" i="36"/>
  <c r="BH20" i="36"/>
  <c r="AG21" i="36"/>
  <c r="BH21" i="36"/>
  <c r="AG23" i="36"/>
  <c r="BH23" i="36"/>
  <c r="AG30" i="36"/>
  <c r="BH30" i="36"/>
  <c r="AG32" i="36"/>
  <c r="BH32" i="36"/>
  <c r="AG33" i="36"/>
  <c r="BH33" i="36"/>
  <c r="BQ26" i="10"/>
  <c r="CN24" i="10"/>
  <c r="CN23" i="10"/>
  <c r="CN20" i="10"/>
  <c r="AP32" i="10"/>
  <c r="BQ28" i="10"/>
  <c r="BQ29" i="10"/>
  <c r="BQ27" i="10"/>
  <c r="BQ30" i="10"/>
  <c r="BQ19" i="10"/>
  <c r="BQ17" i="10"/>
  <c r="BQ25" i="10"/>
  <c r="BQ22" i="10"/>
  <c r="BQ18" i="10"/>
  <c r="BQ31" i="10"/>
  <c r="BQ21" i="10"/>
  <c r="AU6" i="10"/>
  <c r="BQ12" i="10"/>
  <c r="BQ11" i="10"/>
  <c r="O35" i="50"/>
  <c r="BQ10" i="10"/>
  <c r="BQ7" i="10"/>
  <c r="BQ6" i="10"/>
  <c r="BQ9" i="10"/>
  <c r="BQ8" i="10"/>
  <c r="CO16" i="10"/>
  <c r="CO13" i="10"/>
  <c r="CO14" i="10"/>
  <c r="CO15" i="10"/>
  <c r="AJ31" i="36"/>
  <c r="AJ22" i="36"/>
  <c r="AJ27" i="36"/>
  <c r="BK35" i="50"/>
  <c r="T22" i="49"/>
  <c r="E9" i="62" s="1"/>
  <c r="T23" i="49"/>
  <c r="E10" i="62" s="1"/>
  <c r="T36" i="51"/>
  <c r="Z35" i="50"/>
  <c r="AZ35" i="50"/>
  <c r="BN35" i="50"/>
  <c r="O34" i="50"/>
  <c r="O34" i="1" s="1"/>
  <c r="AZ34" i="50"/>
  <c r="AZ34" i="1" s="1"/>
  <c r="Z34" i="50"/>
  <c r="Z34" i="1" s="1"/>
  <c r="AO35" i="1" s="1"/>
  <c r="M19" i="49" l="1"/>
  <c r="M22" i="49"/>
  <c r="L22" i="49"/>
  <c r="T38" i="51"/>
  <c r="S45" i="51" s="1"/>
  <c r="S38" i="51"/>
  <c r="AJ26" i="36"/>
  <c r="AH33" i="36"/>
  <c r="AK33" i="36"/>
  <c r="AY33" i="36"/>
  <c r="AX33" i="36"/>
  <c r="AU33" i="36"/>
  <c r="AH30" i="36"/>
  <c r="AY30" i="36"/>
  <c r="AJ30" i="36"/>
  <c r="AK30" i="36"/>
  <c r="AU30" i="36"/>
  <c r="AX30" i="36"/>
  <c r="AH21" i="36"/>
  <c r="AU21" i="36"/>
  <c r="AK21" i="36"/>
  <c r="AY21" i="36"/>
  <c r="AX21" i="36"/>
  <c r="AH31" i="36"/>
  <c r="AK31" i="36"/>
  <c r="AY31" i="36"/>
  <c r="AX31" i="36"/>
  <c r="AU31" i="36"/>
  <c r="AH28" i="36"/>
  <c r="AX28" i="36"/>
  <c r="AU28" i="36"/>
  <c r="AK28" i="36"/>
  <c r="AY28" i="36"/>
  <c r="AH26" i="36"/>
  <c r="AK26" i="36"/>
  <c r="AY26" i="36"/>
  <c r="AX26" i="36"/>
  <c r="AU26" i="36"/>
  <c r="AH24" i="36"/>
  <c r="AY24" i="36"/>
  <c r="AX24" i="36"/>
  <c r="AU24" i="36"/>
  <c r="AK24" i="36"/>
  <c r="AH19" i="36"/>
  <c r="AK19" i="36"/>
  <c r="AX19" i="36"/>
  <c r="AI19" i="36"/>
  <c r="AU19" i="36"/>
  <c r="AY19" i="36"/>
  <c r="AH32" i="36"/>
  <c r="AY32" i="36"/>
  <c r="AJ32" i="36"/>
  <c r="AK32" i="36"/>
  <c r="AU32" i="36"/>
  <c r="AX32" i="36"/>
  <c r="AH23" i="36"/>
  <c r="AJ23" i="36"/>
  <c r="AY23" i="36"/>
  <c r="AU23" i="36"/>
  <c r="AX23" i="36"/>
  <c r="AK23" i="36"/>
  <c r="AH20" i="36"/>
  <c r="AY20" i="36"/>
  <c r="AX20" i="36"/>
  <c r="AI20" i="36"/>
  <c r="AU20" i="36"/>
  <c r="AK20" i="36"/>
  <c r="AH29" i="36"/>
  <c r="AX29" i="36"/>
  <c r="AU29" i="36"/>
  <c r="AK29" i="36"/>
  <c r="AY29" i="36"/>
  <c r="AH27" i="36"/>
  <c r="AY27" i="36"/>
  <c r="AX27" i="36"/>
  <c r="AU27" i="36"/>
  <c r="AK27" i="36"/>
  <c r="AH25" i="36"/>
  <c r="AU25" i="36"/>
  <c r="AX25" i="36"/>
  <c r="AY25" i="36"/>
  <c r="AJ25" i="36"/>
  <c r="AK25" i="36"/>
  <c r="AH22" i="36"/>
  <c r="AU22" i="36"/>
  <c r="AK22" i="36"/>
  <c r="AY22" i="36"/>
  <c r="AX22" i="36"/>
  <c r="T45" i="51"/>
  <c r="CN31" i="10"/>
  <c r="CN22" i="10"/>
  <c r="CN29" i="10"/>
  <c r="CN21" i="10"/>
  <c r="CN18" i="10"/>
  <c r="CN25" i="10"/>
  <c r="CN19" i="10"/>
  <c r="CN30" i="10"/>
  <c r="CO20" i="10"/>
  <c r="CO23" i="10"/>
  <c r="CO24" i="10"/>
  <c r="CN28" i="10"/>
  <c r="CN17" i="10"/>
  <c r="CN26" i="10"/>
  <c r="CN27" i="10"/>
  <c r="BB32" i="10"/>
  <c r="BD32" i="10"/>
  <c r="BF32" i="10"/>
  <c r="AR32" i="10"/>
  <c r="BC32" i="10"/>
  <c r="BG32" i="10"/>
  <c r="AQ32" i="10"/>
  <c r="AS32" i="10"/>
  <c r="CN12" i="10"/>
  <c r="CN11" i="10"/>
  <c r="CN10" i="10"/>
  <c r="C17" i="58"/>
  <c r="CN8" i="10"/>
  <c r="CN6" i="10"/>
  <c r="CN9" i="10"/>
  <c r="CN7" i="10"/>
  <c r="M38" i="49"/>
  <c r="L42" i="49" s="1"/>
  <c r="T25" i="49"/>
  <c r="E12" i="62" s="1"/>
  <c r="T24" i="49"/>
  <c r="E11" i="62" s="1"/>
  <c r="T30" i="49"/>
  <c r="T21" i="49"/>
  <c r="M24" i="49"/>
  <c r="AO34" i="50"/>
  <c r="AO34" i="1" s="1"/>
  <c r="AO35" i="50"/>
  <c r="BG5" i="10"/>
  <c r="BC5" i="10"/>
  <c r="AS5" i="10"/>
  <c r="AQ5" i="10"/>
  <c r="BF5" i="10"/>
  <c r="BD5" i="10"/>
  <c r="BB5" i="10"/>
  <c r="AR5" i="10"/>
  <c r="M15" i="49"/>
  <c r="C14" i="58" s="1"/>
  <c r="M16" i="49"/>
  <c r="C15" i="58" s="1"/>
  <c r="S34" i="49" l="1"/>
  <c r="L32" i="49"/>
  <c r="M44" i="51"/>
  <c r="F16" i="14"/>
  <c r="F17" i="14"/>
  <c r="AI22" i="36"/>
  <c r="AM22" i="36"/>
  <c r="AJ28" i="36"/>
  <c r="AI25" i="36"/>
  <c r="AM25" i="36"/>
  <c r="AV27" i="36"/>
  <c r="AI27" i="36"/>
  <c r="AM27" i="36"/>
  <c r="AT29" i="36"/>
  <c r="AV20" i="36"/>
  <c r="AT23" i="36"/>
  <c r="AI32" i="36"/>
  <c r="AM32" i="36"/>
  <c r="AV19" i="36"/>
  <c r="AT24" i="36"/>
  <c r="AJ29" i="36"/>
  <c r="AI26" i="36"/>
  <c r="AT28" i="36"/>
  <c r="AI31" i="36"/>
  <c r="AT30" i="36"/>
  <c r="AV30" i="36"/>
  <c r="AT33" i="36"/>
  <c r="AV33" i="36"/>
  <c r="AT22" i="36"/>
  <c r="AV22" i="36"/>
  <c r="AV25" i="36"/>
  <c r="AT25" i="36"/>
  <c r="AT27" i="36"/>
  <c r="AV29" i="36"/>
  <c r="AI29" i="36"/>
  <c r="AT20" i="36"/>
  <c r="AM23" i="36"/>
  <c r="AI23" i="36"/>
  <c r="AV23" i="36"/>
  <c r="AT32" i="36"/>
  <c r="AV32" i="36"/>
  <c r="AT19" i="36"/>
  <c r="AI24" i="36"/>
  <c r="AV24" i="36"/>
  <c r="AT26" i="36"/>
  <c r="AV26" i="36"/>
  <c r="AV28" i="36"/>
  <c r="AI28" i="36"/>
  <c r="AT31" i="36"/>
  <c r="AV31" i="36"/>
  <c r="AJ24" i="36"/>
  <c r="AI21" i="36"/>
  <c r="AV21" i="36"/>
  <c r="AT21" i="36"/>
  <c r="AJ33" i="36"/>
  <c r="AI30" i="36"/>
  <c r="AM30" i="36"/>
  <c r="AI33" i="36"/>
  <c r="BP32" i="10"/>
  <c r="CO27" i="10"/>
  <c r="CO28" i="10"/>
  <c r="CO25" i="10"/>
  <c r="CO21" i="10"/>
  <c r="CO22" i="10"/>
  <c r="AU32" i="10"/>
  <c r="BH32" i="10"/>
  <c r="CO26" i="10"/>
  <c r="CO17" i="10"/>
  <c r="CO30" i="10"/>
  <c r="CO19" i="10"/>
  <c r="CO18" i="10"/>
  <c r="CO29" i="10"/>
  <c r="CO31" i="10"/>
  <c r="CO11" i="10"/>
  <c r="CO12" i="10"/>
  <c r="M42" i="49"/>
  <c r="CO10" i="10"/>
  <c r="CO7" i="10"/>
  <c r="CO9" i="10"/>
  <c r="CO6" i="10"/>
  <c r="CO8" i="10"/>
  <c r="M33" i="49"/>
  <c r="E8" i="62"/>
  <c r="T34" i="49"/>
  <c r="M45" i="51"/>
  <c r="M32" i="49"/>
  <c r="BA34" i="50"/>
  <c r="BA34" i="1" s="1"/>
  <c r="BE34" i="50"/>
  <c r="BE34" i="1" s="1"/>
  <c r="AR34" i="50"/>
  <c r="AR34" i="1" s="1"/>
  <c r="BF34" i="50"/>
  <c r="BF34" i="1" s="1"/>
  <c r="AQ34" i="50"/>
  <c r="AQ34" i="1" s="1"/>
  <c r="BC34" i="50"/>
  <c r="AP34" i="50"/>
  <c r="AP34" i="1" s="1"/>
  <c r="BB34" i="50"/>
  <c r="BB34" i="1" s="1"/>
  <c r="AU5" i="10"/>
  <c r="BH5" i="10"/>
  <c r="L44" i="51" l="1"/>
  <c r="L45" i="51" s="1"/>
  <c r="AR35" i="1"/>
  <c r="AQ35" i="1"/>
  <c r="AT35" i="1"/>
  <c r="BC34" i="1"/>
  <c r="BG35" i="1" s="1"/>
  <c r="AB31" i="51"/>
  <c r="BI21" i="36"/>
  <c r="AZ31" i="36"/>
  <c r="BI28" i="36"/>
  <c r="BI24" i="36"/>
  <c r="BI32" i="36"/>
  <c r="AZ32" i="36"/>
  <c r="AM33" i="36"/>
  <c r="AM26" i="36"/>
  <c r="AZ21" i="36"/>
  <c r="BI31" i="36"/>
  <c r="AM28" i="36"/>
  <c r="BI26" i="36"/>
  <c r="AZ26" i="36"/>
  <c r="AM24" i="36"/>
  <c r="AZ19" i="36"/>
  <c r="BI23" i="36"/>
  <c r="AZ20" i="36"/>
  <c r="AM29" i="36"/>
  <c r="BI29" i="36"/>
  <c r="AZ27" i="36"/>
  <c r="AZ25" i="36"/>
  <c r="BI25" i="36"/>
  <c r="BI22" i="36"/>
  <c r="AZ22" i="36"/>
  <c r="BI33" i="36"/>
  <c r="AZ33" i="36"/>
  <c r="BI30" i="36"/>
  <c r="AZ30" i="36"/>
  <c r="AM31" i="36"/>
  <c r="AZ28" i="36"/>
  <c r="AZ24" i="36"/>
  <c r="BI19" i="36"/>
  <c r="AZ23" i="36"/>
  <c r="BI20" i="36"/>
  <c r="AZ29" i="36"/>
  <c r="BI27" i="36"/>
  <c r="AR35" i="50"/>
  <c r="AQ35" i="50"/>
  <c r="AT35" i="50"/>
  <c r="BG35" i="50"/>
  <c r="AT34" i="50"/>
  <c r="AT34" i="1" s="1"/>
  <c r="BG34" i="50"/>
  <c r="BG34" i="1" s="1"/>
  <c r="B2" i="14"/>
  <c r="BJ27" i="36" l="1"/>
  <c r="BJ20" i="36"/>
  <c r="BJ19" i="36"/>
  <c r="BJ30" i="36"/>
  <c r="BJ33" i="36"/>
  <c r="BJ22" i="36"/>
  <c r="BJ25" i="36"/>
  <c r="BJ29" i="36"/>
  <c r="BJ23" i="36"/>
  <c r="BJ26" i="36"/>
  <c r="BJ31" i="36"/>
  <c r="BJ32" i="36"/>
  <c r="BJ24" i="36"/>
  <c r="BJ28" i="36"/>
  <c r="BJ21" i="36"/>
  <c r="M43" i="49"/>
  <c r="M9" i="49"/>
  <c r="M12" i="49"/>
  <c r="M13" i="49"/>
  <c r="C12" i="58" s="1"/>
  <c r="M14" i="49"/>
  <c r="C13" i="58" s="1"/>
  <c r="C11" i="58" l="1"/>
  <c r="BK21" i="36"/>
  <c r="BK24" i="36"/>
  <c r="BK31" i="36"/>
  <c r="BK23" i="36"/>
  <c r="BK25" i="36"/>
  <c r="BK33" i="36"/>
  <c r="BK19" i="36"/>
  <c r="BK20" i="36"/>
  <c r="BK28" i="36"/>
  <c r="BK32" i="36"/>
  <c r="BK26" i="36"/>
  <c r="BK29" i="36"/>
  <c r="BK22" i="36"/>
  <c r="BK30" i="36"/>
  <c r="BK27" i="36"/>
  <c r="BQ32" i="10"/>
  <c r="M4" i="49"/>
  <c r="C10" i="58" s="1"/>
  <c r="BL30" i="36" l="1"/>
  <c r="BL22" i="36"/>
  <c r="BL26" i="36"/>
  <c r="BL32" i="36"/>
  <c r="BL20" i="36"/>
  <c r="BL33" i="36"/>
  <c r="BL25" i="36"/>
  <c r="BL24" i="36"/>
  <c r="BL27" i="36"/>
  <c r="BL29" i="36"/>
  <c r="BL28" i="36"/>
  <c r="BL19" i="36"/>
  <c r="BL23" i="36"/>
  <c r="BL31" i="36"/>
  <c r="BL21" i="36"/>
  <c r="CN32" i="10"/>
  <c r="BM21" i="36" l="1"/>
  <c r="BM23" i="36"/>
  <c r="BM31" i="36"/>
  <c r="BM19" i="36"/>
  <c r="BM29" i="36"/>
  <c r="BM24" i="36"/>
  <c r="BM33" i="36"/>
  <c r="BM32" i="36"/>
  <c r="BM22" i="36"/>
  <c r="BM28" i="36"/>
  <c r="BM27" i="36"/>
  <c r="BM25" i="36"/>
  <c r="BM20" i="36"/>
  <c r="BM26" i="36"/>
  <c r="BM30" i="36"/>
  <c r="CO32" i="10"/>
  <c r="CB18" i="36"/>
  <c r="BT18" i="36"/>
  <c r="BG18" i="36"/>
  <c r="BF18" i="36"/>
  <c r="AR18" i="36"/>
  <c r="AQ18" i="36"/>
  <c r="AP18" i="36"/>
  <c r="AO18" i="36"/>
  <c r="M18" i="36"/>
  <c r="L18" i="36"/>
  <c r="K18" i="36"/>
  <c r="J18" i="36"/>
  <c r="H18" i="36"/>
  <c r="G18" i="36"/>
  <c r="CB17" i="36"/>
  <c r="BT17" i="36"/>
  <c r="BG17" i="36"/>
  <c r="BF17" i="36"/>
  <c r="AR17" i="36"/>
  <c r="AQ17" i="36"/>
  <c r="AP17" i="36"/>
  <c r="AN17" i="36"/>
  <c r="M17" i="36"/>
  <c r="L17" i="36"/>
  <c r="K17" i="36"/>
  <c r="J17" i="36"/>
  <c r="H17" i="36"/>
  <c r="G17" i="36"/>
  <c r="CB16" i="36"/>
  <c r="BT16" i="36"/>
  <c r="BG16" i="36"/>
  <c r="BF16" i="36"/>
  <c r="AR16" i="36"/>
  <c r="AQ16" i="36"/>
  <c r="AP16" i="36"/>
  <c r="AO16" i="36"/>
  <c r="AN16" i="36"/>
  <c r="M16" i="36"/>
  <c r="L16" i="36"/>
  <c r="K16" i="36"/>
  <c r="J16" i="36"/>
  <c r="H16" i="36"/>
  <c r="G16" i="36"/>
  <c r="CB15" i="36"/>
  <c r="BT15" i="36"/>
  <c r="BG15" i="36"/>
  <c r="BF15" i="36"/>
  <c r="AR15" i="36"/>
  <c r="AQ15" i="36"/>
  <c r="AP15" i="36"/>
  <c r="AN15" i="36"/>
  <c r="M15" i="36"/>
  <c r="L15" i="36"/>
  <c r="K15" i="36"/>
  <c r="J15" i="36"/>
  <c r="H15" i="36"/>
  <c r="G15" i="36"/>
  <c r="CB14" i="36"/>
  <c r="BT14" i="36"/>
  <c r="BG14" i="36"/>
  <c r="BF14" i="36"/>
  <c r="AR14" i="36"/>
  <c r="AQ14" i="36"/>
  <c r="AP14" i="36"/>
  <c r="AO14" i="36"/>
  <c r="AN14" i="36"/>
  <c r="M14" i="36"/>
  <c r="L14" i="36"/>
  <c r="K14" i="36"/>
  <c r="J14" i="36"/>
  <c r="H14" i="36"/>
  <c r="G14" i="36"/>
  <c r="AS15" i="36" l="1"/>
  <c r="AO15" i="36"/>
  <c r="AS17" i="36"/>
  <c r="AO17" i="36"/>
  <c r="AS18" i="36"/>
  <c r="AN18" i="36"/>
  <c r="AD14" i="36"/>
  <c r="AD15" i="36"/>
  <c r="AD17" i="36"/>
  <c r="AD16" i="36"/>
  <c r="AD18" i="36"/>
  <c r="BN30" i="36"/>
  <c r="BN26" i="36"/>
  <c r="BN20" i="36"/>
  <c r="BN25" i="36"/>
  <c r="BN27" i="36"/>
  <c r="BN28" i="36"/>
  <c r="BN22" i="36"/>
  <c r="BN32" i="36"/>
  <c r="BN33" i="36"/>
  <c r="BN24" i="36"/>
  <c r="BN29" i="36"/>
  <c r="BN19" i="36"/>
  <c r="BN31" i="36"/>
  <c r="BN23" i="36"/>
  <c r="BN21" i="36"/>
  <c r="N14" i="36"/>
  <c r="AS14" i="36"/>
  <c r="N15" i="36"/>
  <c r="N16" i="36"/>
  <c r="AS16" i="36"/>
  <c r="N17" i="36"/>
  <c r="N18" i="36"/>
  <c r="M46" i="49"/>
  <c r="V18" i="36" l="1"/>
  <c r="U18" i="36"/>
  <c r="V14" i="36"/>
  <c r="U14" i="36"/>
  <c r="V17" i="36"/>
  <c r="U17" i="36"/>
  <c r="V16" i="36"/>
  <c r="U16" i="36"/>
  <c r="V15" i="36"/>
  <c r="U15" i="36"/>
  <c r="BO21" i="36"/>
  <c r="BZ21" i="36"/>
  <c r="BO23" i="36"/>
  <c r="BO19" i="36"/>
  <c r="BZ19" i="36"/>
  <c r="BO24" i="36"/>
  <c r="BO32" i="36"/>
  <c r="BO28" i="36"/>
  <c r="BO25" i="36"/>
  <c r="BO26" i="36"/>
  <c r="BO31" i="36"/>
  <c r="BO29" i="36"/>
  <c r="BO33" i="36"/>
  <c r="BO22" i="36"/>
  <c r="BO27" i="36"/>
  <c r="BO20" i="36"/>
  <c r="BZ20" i="36"/>
  <c r="BO30" i="36"/>
  <c r="AF18" i="36"/>
  <c r="AF16" i="36"/>
  <c r="AF17" i="36"/>
  <c r="AF15" i="36"/>
  <c r="AF14" i="36"/>
  <c r="BZ30" i="36" l="1"/>
  <c r="CA30" i="36"/>
  <c r="BZ22" i="36"/>
  <c r="CA22" i="36"/>
  <c r="BZ33" i="36"/>
  <c r="CA33" i="36"/>
  <c r="BZ29" i="36"/>
  <c r="CA29" i="36"/>
  <c r="BZ31" i="36"/>
  <c r="CA31" i="36"/>
  <c r="BZ26" i="36"/>
  <c r="CA26" i="36"/>
  <c r="BZ25" i="36"/>
  <c r="CA25" i="36"/>
  <c r="BZ28" i="36"/>
  <c r="CA28" i="36"/>
  <c r="BZ32" i="36"/>
  <c r="CA32" i="36"/>
  <c r="BZ24" i="36"/>
  <c r="CA24" i="36"/>
  <c r="BZ23" i="36"/>
  <c r="CA23" i="36"/>
  <c r="BZ27" i="36"/>
  <c r="CA27" i="36"/>
  <c r="AG14" i="36"/>
  <c r="BH14" i="36"/>
  <c r="AG15" i="36"/>
  <c r="BH15" i="36"/>
  <c r="AG17" i="36"/>
  <c r="BH17" i="36"/>
  <c r="AG16" i="36"/>
  <c r="BH16" i="36"/>
  <c r="AG18" i="36"/>
  <c r="BH18" i="36"/>
  <c r="AH16" i="36" l="1"/>
  <c r="AX16" i="36"/>
  <c r="AU16" i="36"/>
  <c r="AK16" i="36"/>
  <c r="AY16" i="36"/>
  <c r="AJ16" i="36"/>
  <c r="AH17" i="36"/>
  <c r="AY17" i="36"/>
  <c r="AJ17" i="36"/>
  <c r="AK17" i="36"/>
  <c r="AU17" i="36"/>
  <c r="AX17" i="36"/>
  <c r="AH18" i="36"/>
  <c r="AX18" i="36"/>
  <c r="AU18" i="36"/>
  <c r="AY18" i="36"/>
  <c r="AK18" i="36"/>
  <c r="AH15" i="36"/>
  <c r="AU15" i="36"/>
  <c r="AX15" i="36"/>
  <c r="AY15" i="36"/>
  <c r="AJ15" i="36"/>
  <c r="AK15" i="36"/>
  <c r="AH14" i="36"/>
  <c r="AK14" i="36"/>
  <c r="AY14" i="36"/>
  <c r="AX14" i="36"/>
  <c r="AI14" i="36"/>
  <c r="AU14" i="36"/>
  <c r="AT14" i="36" l="1"/>
  <c r="AT15" i="36"/>
  <c r="AV18" i="36"/>
  <c r="AI18" i="36"/>
  <c r="AI17" i="36"/>
  <c r="AM17" i="36"/>
  <c r="AV16" i="36"/>
  <c r="AI16" i="36"/>
  <c r="AV14" i="36"/>
  <c r="AV15" i="36"/>
  <c r="AJ18" i="36"/>
  <c r="AI15" i="36"/>
  <c r="AM15" i="36"/>
  <c r="AT18" i="36"/>
  <c r="AT17" i="36"/>
  <c r="AV17" i="36"/>
  <c r="AT16" i="36"/>
  <c r="AZ16" i="36" l="1"/>
  <c r="AZ17" i="36"/>
  <c r="AZ18" i="36"/>
  <c r="BI16" i="36"/>
  <c r="AJ20" i="36"/>
  <c r="BI18" i="36"/>
  <c r="AZ15" i="36"/>
  <c r="AZ14" i="36"/>
  <c r="BI17" i="36"/>
  <c r="BI15" i="36"/>
  <c r="BI14" i="36"/>
  <c r="AM16" i="36"/>
  <c r="AJ19" i="36"/>
  <c r="AJ21" i="36"/>
  <c r="CA19" i="36" l="1"/>
  <c r="AM19" i="36"/>
  <c r="CA21" i="36"/>
  <c r="AM21" i="36"/>
  <c r="AM18" i="36"/>
  <c r="BJ14" i="36"/>
  <c r="BJ15" i="36"/>
  <c r="BJ17" i="36"/>
  <c r="BJ18" i="36"/>
  <c r="CA20" i="36"/>
  <c r="AM20" i="36"/>
  <c r="BJ16" i="36"/>
  <c r="BT6" i="36"/>
  <c r="F31" i="15" s="1"/>
  <c r="BK16" i="36" l="1"/>
  <c r="BK18" i="36"/>
  <c r="BK14" i="36"/>
  <c r="BK17" i="36"/>
  <c r="BK15" i="36"/>
  <c r="C12" i="15"/>
  <c r="BL14" i="36" l="1"/>
  <c r="BL15" i="36"/>
  <c r="BL17" i="36"/>
  <c r="BL18" i="36"/>
  <c r="BL16" i="36"/>
  <c r="BT7" i="36"/>
  <c r="BT8" i="36"/>
  <c r="BT9" i="36"/>
  <c r="BT10" i="36"/>
  <c r="BT11" i="36"/>
  <c r="BT12" i="36"/>
  <c r="BT13" i="36"/>
  <c r="X6" i="36"/>
  <c r="C22" i="15" s="1"/>
  <c r="BM18" i="36" l="1"/>
  <c r="BM15" i="36"/>
  <c r="BM16" i="36"/>
  <c r="BM17" i="36"/>
  <c r="BM14" i="36"/>
  <c r="Z6" i="36"/>
  <c r="C24" i="15" s="1"/>
  <c r="U13" i="36"/>
  <c r="U11" i="36"/>
  <c r="U8" i="36"/>
  <c r="AD13" i="36"/>
  <c r="V13" i="36"/>
  <c r="V11" i="36"/>
  <c r="U12" i="36"/>
  <c r="U9" i="36"/>
  <c r="U7" i="36"/>
  <c r="BN16" i="36" l="1"/>
  <c r="BN14" i="36"/>
  <c r="BN17" i="36"/>
  <c r="BN15" i="36"/>
  <c r="BN18" i="36"/>
  <c r="Y33" i="12"/>
  <c r="V8" i="36"/>
  <c r="AF9" i="36"/>
  <c r="AF7" i="36"/>
  <c r="AF12" i="36"/>
  <c r="AF8" i="36"/>
  <c r="AF13" i="36"/>
  <c r="AF10" i="36"/>
  <c r="AF11" i="36"/>
  <c r="V7" i="36"/>
  <c r="V12" i="36"/>
  <c r="V9" i="36"/>
  <c r="BO15" i="36" l="1"/>
  <c r="BO14" i="36"/>
  <c r="BZ14" i="36"/>
  <c r="BO18" i="36"/>
  <c r="BO17" i="36"/>
  <c r="BO16" i="36"/>
  <c r="AG13" i="36"/>
  <c r="AG11" i="36"/>
  <c r="AG10" i="36"/>
  <c r="AG8" i="36"/>
  <c r="BZ16" i="36" l="1"/>
  <c r="CA16" i="36"/>
  <c r="BZ17" i="36"/>
  <c r="CA17" i="36"/>
  <c r="BZ18" i="36"/>
  <c r="CA18" i="36"/>
  <c r="BZ15" i="36"/>
  <c r="CA15" i="36"/>
  <c r="BH10" i="36"/>
  <c r="BH11" i="36"/>
  <c r="AG7" i="36"/>
  <c r="AG12" i="36"/>
  <c r="AG9" i="36"/>
  <c r="BH13" i="36"/>
  <c r="A1" i="10"/>
  <c r="CP253" i="10"/>
  <c r="CA253" i="10"/>
  <c r="BO253" i="10"/>
  <c r="BN253" i="10"/>
  <c r="BL253" i="10"/>
  <c r="BK253" i="10"/>
  <c r="BJ253" i="10"/>
  <c r="BI253" i="10"/>
  <c r="BE253" i="10"/>
  <c r="AZ253" i="10"/>
  <c r="AY253" i="10"/>
  <c r="AX253" i="10"/>
  <c r="AW253" i="10"/>
  <c r="AV253" i="10"/>
  <c r="AT253" i="10"/>
  <c r="AN253" i="10"/>
  <c r="AL253" i="10"/>
  <c r="AI253" i="10"/>
  <c r="AG253" i="10"/>
  <c r="AF253" i="10"/>
  <c r="AD253" i="10"/>
  <c r="Z253" i="10"/>
  <c r="X253" i="10"/>
  <c r="AA253" i="10" s="1"/>
  <c r="AP253" i="10" s="1"/>
  <c r="BG253" i="10" s="1"/>
  <c r="N253" i="10"/>
  <c r="M253" i="10"/>
  <c r="L253" i="10"/>
  <c r="K253" i="10"/>
  <c r="P253" i="10" s="1"/>
  <c r="CP252" i="10"/>
  <c r="CA252" i="10"/>
  <c r="BO252" i="10"/>
  <c r="BN252" i="10"/>
  <c r="BL252" i="10"/>
  <c r="BK252" i="10"/>
  <c r="BJ252" i="10"/>
  <c r="BI252" i="10"/>
  <c r="BE252" i="10"/>
  <c r="AZ252" i="10"/>
  <c r="AY252" i="10"/>
  <c r="AX252" i="10"/>
  <c r="AW252" i="10"/>
  <c r="AV252" i="10"/>
  <c r="AT252" i="10"/>
  <c r="AN252" i="10"/>
  <c r="AL252" i="10"/>
  <c r="AI252" i="10"/>
  <c r="AG252" i="10"/>
  <c r="AF252" i="10"/>
  <c r="AD252" i="10"/>
  <c r="Z252" i="10"/>
  <c r="X252" i="10"/>
  <c r="N252" i="10"/>
  <c r="M252" i="10"/>
  <c r="L252" i="10"/>
  <c r="K252" i="10"/>
  <c r="CP251" i="10"/>
  <c r="CA251" i="10"/>
  <c r="BO251" i="10"/>
  <c r="BN251" i="10"/>
  <c r="BL251" i="10"/>
  <c r="BK251" i="10"/>
  <c r="BJ251" i="10"/>
  <c r="BI251" i="10"/>
  <c r="BE251" i="10"/>
  <c r="AZ251" i="10"/>
  <c r="AY251" i="10"/>
  <c r="AX251" i="10"/>
  <c r="AW251" i="10"/>
  <c r="AV251" i="10"/>
  <c r="AT251" i="10"/>
  <c r="AN251" i="10"/>
  <c r="AL251" i="10"/>
  <c r="AI251" i="10"/>
  <c r="AG251" i="10"/>
  <c r="AF251" i="10"/>
  <c r="AD251" i="10"/>
  <c r="Z251" i="10"/>
  <c r="X251" i="10"/>
  <c r="N251" i="10"/>
  <c r="M251" i="10"/>
  <c r="L251" i="10"/>
  <c r="K251" i="10"/>
  <c r="CP250" i="10"/>
  <c r="CA250" i="10"/>
  <c r="BO250" i="10"/>
  <c r="BN250" i="10"/>
  <c r="BL250" i="10"/>
  <c r="BK250" i="10"/>
  <c r="BJ250" i="10"/>
  <c r="BI250" i="10"/>
  <c r="BE250" i="10"/>
  <c r="AZ250" i="10"/>
  <c r="AY250" i="10"/>
  <c r="AX250" i="10"/>
  <c r="AW250" i="10"/>
  <c r="AV250" i="10"/>
  <c r="AT250" i="10"/>
  <c r="AN250" i="10"/>
  <c r="AL250" i="10"/>
  <c r="AI250" i="10"/>
  <c r="AG250" i="10"/>
  <c r="AF250" i="10"/>
  <c r="AD250" i="10"/>
  <c r="Z250" i="10"/>
  <c r="X250" i="10"/>
  <c r="N250" i="10"/>
  <c r="M250" i="10"/>
  <c r="L250" i="10"/>
  <c r="K250" i="10"/>
  <c r="CP249" i="10"/>
  <c r="CA249" i="10"/>
  <c r="BO249" i="10"/>
  <c r="BN249" i="10"/>
  <c r="BL249" i="10"/>
  <c r="BK249" i="10"/>
  <c r="BJ249" i="10"/>
  <c r="BI249" i="10"/>
  <c r="BE249" i="10"/>
  <c r="AZ249" i="10"/>
  <c r="AY249" i="10"/>
  <c r="AX249" i="10"/>
  <c r="AW249" i="10"/>
  <c r="AV249" i="10"/>
  <c r="AT249" i="10"/>
  <c r="AN249" i="10"/>
  <c r="AL249" i="10"/>
  <c r="AI249" i="10"/>
  <c r="AG249" i="10"/>
  <c r="AF249" i="10"/>
  <c r="AD249" i="10"/>
  <c r="Z249" i="10"/>
  <c r="X249" i="10"/>
  <c r="N249" i="10"/>
  <c r="M249" i="10"/>
  <c r="L249" i="10"/>
  <c r="K249" i="10"/>
  <c r="CP248" i="10"/>
  <c r="CA248" i="10"/>
  <c r="BO248" i="10"/>
  <c r="BN248" i="10"/>
  <c r="BL248" i="10"/>
  <c r="BK248" i="10"/>
  <c r="BJ248" i="10"/>
  <c r="BI248" i="10"/>
  <c r="BE248" i="10"/>
  <c r="AZ248" i="10"/>
  <c r="AY248" i="10"/>
  <c r="AX248" i="10"/>
  <c r="AW248" i="10"/>
  <c r="AV248" i="10"/>
  <c r="AT248" i="10"/>
  <c r="AN248" i="10"/>
  <c r="AL248" i="10"/>
  <c r="AI248" i="10"/>
  <c r="AG248" i="10"/>
  <c r="AF248" i="10"/>
  <c r="AD248" i="10"/>
  <c r="Z248" i="10"/>
  <c r="X248" i="10"/>
  <c r="N248" i="10"/>
  <c r="M248" i="10"/>
  <c r="L248" i="10"/>
  <c r="K248" i="10"/>
  <c r="CP247" i="10"/>
  <c r="CA247" i="10"/>
  <c r="BO247" i="10"/>
  <c r="BN247" i="10"/>
  <c r="BL247" i="10"/>
  <c r="BK247" i="10"/>
  <c r="BJ247" i="10"/>
  <c r="BI247" i="10"/>
  <c r="BE247" i="10"/>
  <c r="AZ247" i="10"/>
  <c r="AY247" i="10"/>
  <c r="AX247" i="10"/>
  <c r="AW247" i="10"/>
  <c r="AV247" i="10"/>
  <c r="AT247" i="10"/>
  <c r="AN247" i="10"/>
  <c r="AL247" i="10"/>
  <c r="AI247" i="10"/>
  <c r="AG247" i="10"/>
  <c r="AF247" i="10"/>
  <c r="AD247" i="10"/>
  <c r="Z247" i="10"/>
  <c r="X247" i="10"/>
  <c r="N247" i="10"/>
  <c r="M247" i="10"/>
  <c r="L247" i="10"/>
  <c r="K247" i="10"/>
  <c r="CP246" i="10"/>
  <c r="CA246" i="10"/>
  <c r="BO246" i="10"/>
  <c r="BN246" i="10"/>
  <c r="BL246" i="10"/>
  <c r="BK246" i="10"/>
  <c r="BJ246" i="10"/>
  <c r="BI246" i="10"/>
  <c r="BE246" i="10"/>
  <c r="AZ246" i="10"/>
  <c r="AY246" i="10"/>
  <c r="AX246" i="10"/>
  <c r="AW246" i="10"/>
  <c r="AV246" i="10"/>
  <c r="AT246" i="10"/>
  <c r="AN246" i="10"/>
  <c r="AL246" i="10"/>
  <c r="AI246" i="10"/>
  <c r="AG246" i="10"/>
  <c r="AF246" i="10"/>
  <c r="AD246" i="10"/>
  <c r="Z246" i="10"/>
  <c r="X246" i="10"/>
  <c r="N246" i="10"/>
  <c r="M246" i="10"/>
  <c r="L246" i="10"/>
  <c r="K246" i="10"/>
  <c r="CP245" i="10"/>
  <c r="CA245" i="10"/>
  <c r="BO245" i="10"/>
  <c r="BN245" i="10"/>
  <c r="BL245" i="10"/>
  <c r="BK245" i="10"/>
  <c r="BJ245" i="10"/>
  <c r="BI245" i="10"/>
  <c r="BE245" i="10"/>
  <c r="AZ245" i="10"/>
  <c r="AY245" i="10"/>
  <c r="AX245" i="10"/>
  <c r="AW245" i="10"/>
  <c r="AV245" i="10"/>
  <c r="AT245" i="10"/>
  <c r="AN245" i="10"/>
  <c r="AL245" i="10"/>
  <c r="AI245" i="10"/>
  <c r="AG245" i="10"/>
  <c r="AF245" i="10"/>
  <c r="AD245" i="10"/>
  <c r="Z245" i="10"/>
  <c r="X245" i="10"/>
  <c r="N245" i="10"/>
  <c r="M245" i="10"/>
  <c r="L245" i="10"/>
  <c r="K245" i="10"/>
  <c r="CP244" i="10"/>
  <c r="CA244" i="10"/>
  <c r="BO244" i="10"/>
  <c r="BN244" i="10"/>
  <c r="BL244" i="10"/>
  <c r="BK244" i="10"/>
  <c r="BJ244" i="10"/>
  <c r="BI244" i="10"/>
  <c r="BE244" i="10"/>
  <c r="AZ244" i="10"/>
  <c r="AY244" i="10"/>
  <c r="AX244" i="10"/>
  <c r="AW244" i="10"/>
  <c r="AV244" i="10"/>
  <c r="AT244" i="10"/>
  <c r="AN244" i="10"/>
  <c r="AL244" i="10"/>
  <c r="AI244" i="10"/>
  <c r="AG244" i="10"/>
  <c r="AF244" i="10"/>
  <c r="AD244" i="10"/>
  <c r="Z244" i="10"/>
  <c r="X244" i="10"/>
  <c r="N244" i="10"/>
  <c r="M244" i="10"/>
  <c r="L244" i="10"/>
  <c r="K244" i="10"/>
  <c r="CP243" i="10"/>
  <c r="CA243" i="10"/>
  <c r="BO243" i="10"/>
  <c r="BN243" i="10"/>
  <c r="BL243" i="10"/>
  <c r="BK243" i="10"/>
  <c r="BJ243" i="10"/>
  <c r="BI243" i="10"/>
  <c r="BE243" i="10"/>
  <c r="AZ243" i="10"/>
  <c r="AY243" i="10"/>
  <c r="AX243" i="10"/>
  <c r="AW243" i="10"/>
  <c r="AV243" i="10"/>
  <c r="AT243" i="10"/>
  <c r="AN243" i="10"/>
  <c r="AL243" i="10"/>
  <c r="AI243" i="10"/>
  <c r="AG243" i="10"/>
  <c r="AF243" i="10"/>
  <c r="AD243" i="10"/>
  <c r="Z243" i="10"/>
  <c r="X243" i="10"/>
  <c r="N243" i="10"/>
  <c r="M243" i="10"/>
  <c r="L243" i="10"/>
  <c r="K243" i="10"/>
  <c r="CP242" i="10"/>
  <c r="CA242" i="10"/>
  <c r="BO242" i="10"/>
  <c r="BN242" i="10"/>
  <c r="BL242" i="10"/>
  <c r="BK242" i="10"/>
  <c r="BJ242" i="10"/>
  <c r="BI242" i="10"/>
  <c r="BE242" i="10"/>
  <c r="AZ242" i="10"/>
  <c r="AY242" i="10"/>
  <c r="AX242" i="10"/>
  <c r="AW242" i="10"/>
  <c r="AV242" i="10"/>
  <c r="AT242" i="10"/>
  <c r="AN242" i="10"/>
  <c r="AL242" i="10"/>
  <c r="AI242" i="10"/>
  <c r="AG242" i="10"/>
  <c r="AF242" i="10"/>
  <c r="AD242" i="10"/>
  <c r="Z242" i="10"/>
  <c r="X242" i="10"/>
  <c r="N242" i="10"/>
  <c r="M242" i="10"/>
  <c r="L242" i="10"/>
  <c r="K242" i="10"/>
  <c r="CP241" i="10"/>
  <c r="CA241" i="10"/>
  <c r="BO241" i="10"/>
  <c r="BN241" i="10"/>
  <c r="BL241" i="10"/>
  <c r="BK241" i="10"/>
  <c r="BJ241" i="10"/>
  <c r="BI241" i="10"/>
  <c r="BE241" i="10"/>
  <c r="AZ241" i="10"/>
  <c r="AY241" i="10"/>
  <c r="AX241" i="10"/>
  <c r="AW241" i="10"/>
  <c r="BA241" i="10" s="1"/>
  <c r="AV241" i="10"/>
  <c r="AT241" i="10"/>
  <c r="AN241" i="10"/>
  <c r="AL241" i="10"/>
  <c r="AI241" i="10"/>
  <c r="AG241" i="10"/>
  <c r="AF241" i="10"/>
  <c r="AD241" i="10"/>
  <c r="Z241" i="10"/>
  <c r="X241" i="10"/>
  <c r="AA241" i="10" s="1"/>
  <c r="AP241" i="10" s="1"/>
  <c r="N241" i="10"/>
  <c r="M241" i="10"/>
  <c r="L241" i="10"/>
  <c r="K241" i="10"/>
  <c r="CP240" i="10"/>
  <c r="CA240" i="10"/>
  <c r="BO240" i="10"/>
  <c r="BN240" i="10"/>
  <c r="BL240" i="10"/>
  <c r="BK240" i="10"/>
  <c r="BJ240" i="10"/>
  <c r="BI240" i="10"/>
  <c r="BE240" i="10"/>
  <c r="AZ240" i="10"/>
  <c r="AY240" i="10"/>
  <c r="AX240" i="10"/>
  <c r="AW240" i="10"/>
  <c r="AV240" i="10"/>
  <c r="AT240" i="10"/>
  <c r="AN240" i="10"/>
  <c r="AL240" i="10"/>
  <c r="AI240" i="10"/>
  <c r="AG240" i="10"/>
  <c r="AF240" i="10"/>
  <c r="AD240" i="10"/>
  <c r="Z240" i="10"/>
  <c r="X240" i="10"/>
  <c r="N240" i="10"/>
  <c r="M240" i="10"/>
  <c r="L240" i="10"/>
  <c r="K240" i="10"/>
  <c r="CP239" i="10"/>
  <c r="CA239" i="10"/>
  <c r="BO239" i="10"/>
  <c r="BN239" i="10"/>
  <c r="BL239" i="10"/>
  <c r="BK239" i="10"/>
  <c r="BJ239" i="10"/>
  <c r="BI239" i="10"/>
  <c r="BE239" i="10"/>
  <c r="AZ239" i="10"/>
  <c r="AY239" i="10"/>
  <c r="AX239" i="10"/>
  <c r="AW239" i="10"/>
  <c r="AV239" i="10"/>
  <c r="AT239" i="10"/>
  <c r="AN239" i="10"/>
  <c r="AL239" i="10"/>
  <c r="AI239" i="10"/>
  <c r="AG239" i="10"/>
  <c r="AF239" i="10"/>
  <c r="AD239" i="10"/>
  <c r="Z239" i="10"/>
  <c r="X239" i="10"/>
  <c r="AA239" i="10" s="1"/>
  <c r="AP239" i="10" s="1"/>
  <c r="N239" i="10"/>
  <c r="M239" i="10"/>
  <c r="L239" i="10"/>
  <c r="K239" i="10"/>
  <c r="CP238" i="10"/>
  <c r="CA238" i="10"/>
  <c r="BO238" i="10"/>
  <c r="BN238" i="10"/>
  <c r="BL238" i="10"/>
  <c r="BK238" i="10"/>
  <c r="BJ238" i="10"/>
  <c r="BI238" i="10"/>
  <c r="BE238" i="10"/>
  <c r="AZ238" i="10"/>
  <c r="AY238" i="10"/>
  <c r="AX238" i="10"/>
  <c r="AW238" i="10"/>
  <c r="AV238" i="10"/>
  <c r="AT238" i="10"/>
  <c r="AN238" i="10"/>
  <c r="AL238" i="10"/>
  <c r="AI238" i="10"/>
  <c r="AG238" i="10"/>
  <c r="AF238" i="10"/>
  <c r="AD238" i="10"/>
  <c r="Z238" i="10"/>
  <c r="X238" i="10"/>
  <c r="N238" i="10"/>
  <c r="M238" i="10"/>
  <c r="L238" i="10"/>
  <c r="K238" i="10"/>
  <c r="CP237" i="10"/>
  <c r="CA237" i="10"/>
  <c r="BO237" i="10"/>
  <c r="BN237" i="10"/>
  <c r="BL237" i="10"/>
  <c r="BK237" i="10"/>
  <c r="BJ237" i="10"/>
  <c r="BI237" i="10"/>
  <c r="BE237" i="10"/>
  <c r="AZ237" i="10"/>
  <c r="AY237" i="10"/>
  <c r="AX237" i="10"/>
  <c r="AW237" i="10"/>
  <c r="AV237" i="10"/>
  <c r="AT237" i="10"/>
  <c r="AN237" i="10"/>
  <c r="AL237" i="10"/>
  <c r="AI237" i="10"/>
  <c r="AG237" i="10"/>
  <c r="AF237" i="10"/>
  <c r="AD237" i="10"/>
  <c r="Z237" i="10"/>
  <c r="X237" i="10"/>
  <c r="AA237" i="10" s="1"/>
  <c r="AP237" i="10" s="1"/>
  <c r="N237" i="10"/>
  <c r="M237" i="10"/>
  <c r="L237" i="10"/>
  <c r="K237" i="10"/>
  <c r="CP236" i="10"/>
  <c r="CA236" i="10"/>
  <c r="BO236" i="10"/>
  <c r="BN236" i="10"/>
  <c r="BL236" i="10"/>
  <c r="BK236" i="10"/>
  <c r="BJ236" i="10"/>
  <c r="BI236" i="10"/>
  <c r="BE236" i="10"/>
  <c r="AZ236" i="10"/>
  <c r="AY236" i="10"/>
  <c r="AX236" i="10"/>
  <c r="AW236" i="10"/>
  <c r="AV236" i="10"/>
  <c r="AT236" i="10"/>
  <c r="AN236" i="10"/>
  <c r="AL236" i="10"/>
  <c r="AI236" i="10"/>
  <c r="AG236" i="10"/>
  <c r="AF236" i="10"/>
  <c r="AD236" i="10"/>
  <c r="Z236" i="10"/>
  <c r="X236" i="10"/>
  <c r="N236" i="10"/>
  <c r="M236" i="10"/>
  <c r="L236" i="10"/>
  <c r="K236" i="10"/>
  <c r="CP235" i="10"/>
  <c r="CA235" i="10"/>
  <c r="BO235" i="10"/>
  <c r="BN235" i="10"/>
  <c r="BL235" i="10"/>
  <c r="BK235" i="10"/>
  <c r="BJ235" i="10"/>
  <c r="BI235" i="10"/>
  <c r="BE235" i="10"/>
  <c r="AZ235" i="10"/>
  <c r="AY235" i="10"/>
  <c r="AX235" i="10"/>
  <c r="AW235" i="10"/>
  <c r="AV235" i="10"/>
  <c r="AT235" i="10"/>
  <c r="AN235" i="10"/>
  <c r="AL235" i="10"/>
  <c r="AI235" i="10"/>
  <c r="AG235" i="10"/>
  <c r="AF235" i="10"/>
  <c r="AD235" i="10"/>
  <c r="Z235" i="10"/>
  <c r="X235" i="10"/>
  <c r="N235" i="10"/>
  <c r="M235" i="10"/>
  <c r="L235" i="10"/>
  <c r="K235" i="10"/>
  <c r="CP234" i="10"/>
  <c r="CA234" i="10"/>
  <c r="BO234" i="10"/>
  <c r="BN234" i="10"/>
  <c r="BL234" i="10"/>
  <c r="BK234" i="10"/>
  <c r="BJ234" i="10"/>
  <c r="BI234" i="10"/>
  <c r="BE234" i="10"/>
  <c r="AZ234" i="10"/>
  <c r="AY234" i="10"/>
  <c r="AX234" i="10"/>
  <c r="AW234" i="10"/>
  <c r="AV234" i="10"/>
  <c r="AT234" i="10"/>
  <c r="AN234" i="10"/>
  <c r="AL234" i="10"/>
  <c r="AI234" i="10"/>
  <c r="AG234" i="10"/>
  <c r="AF234" i="10"/>
  <c r="AD234" i="10"/>
  <c r="Z234" i="10"/>
  <c r="X234" i="10"/>
  <c r="N234" i="10"/>
  <c r="M234" i="10"/>
  <c r="L234" i="10"/>
  <c r="K234" i="10"/>
  <c r="CP233" i="10"/>
  <c r="CA233" i="10"/>
  <c r="BO233" i="10"/>
  <c r="BN233" i="10"/>
  <c r="BL233" i="10"/>
  <c r="BK233" i="10"/>
  <c r="BJ233" i="10"/>
  <c r="BI233" i="10"/>
  <c r="BE233" i="10"/>
  <c r="AZ233" i="10"/>
  <c r="AY233" i="10"/>
  <c r="AX233" i="10"/>
  <c r="AW233" i="10"/>
  <c r="AV233" i="10"/>
  <c r="AT233" i="10"/>
  <c r="AN233" i="10"/>
  <c r="AL233" i="10"/>
  <c r="AI233" i="10"/>
  <c r="AG233" i="10"/>
  <c r="AF233" i="10"/>
  <c r="AD233" i="10"/>
  <c r="Z233" i="10"/>
  <c r="X233" i="10"/>
  <c r="N233" i="10"/>
  <c r="M233" i="10"/>
  <c r="L233" i="10"/>
  <c r="K233" i="10"/>
  <c r="CP232" i="10"/>
  <c r="CA232" i="10"/>
  <c r="BO232" i="10"/>
  <c r="BN232" i="10"/>
  <c r="BL232" i="10"/>
  <c r="BK232" i="10"/>
  <c r="BJ232" i="10"/>
  <c r="BI232" i="10"/>
  <c r="BE232" i="10"/>
  <c r="AZ232" i="10"/>
  <c r="AY232" i="10"/>
  <c r="AX232" i="10"/>
  <c r="AW232" i="10"/>
  <c r="AV232" i="10"/>
  <c r="AT232" i="10"/>
  <c r="AN232" i="10"/>
  <c r="AL232" i="10"/>
  <c r="AI232" i="10"/>
  <c r="AG232" i="10"/>
  <c r="AF232" i="10"/>
  <c r="AD232" i="10"/>
  <c r="Z232" i="10"/>
  <c r="X232" i="10"/>
  <c r="N232" i="10"/>
  <c r="M232" i="10"/>
  <c r="L232" i="10"/>
  <c r="K232" i="10"/>
  <c r="CP231" i="10"/>
  <c r="CA231" i="10"/>
  <c r="BO231" i="10"/>
  <c r="BN231" i="10"/>
  <c r="BL231" i="10"/>
  <c r="BK231" i="10"/>
  <c r="BJ231" i="10"/>
  <c r="BI231" i="10"/>
  <c r="BE231" i="10"/>
  <c r="AZ231" i="10"/>
  <c r="AY231" i="10"/>
  <c r="AX231" i="10"/>
  <c r="AW231" i="10"/>
  <c r="AV231" i="10"/>
  <c r="AT231" i="10"/>
  <c r="AN231" i="10"/>
  <c r="AL231" i="10"/>
  <c r="AI231" i="10"/>
  <c r="AG231" i="10"/>
  <c r="AF231" i="10"/>
  <c r="AD231" i="10"/>
  <c r="Z231" i="10"/>
  <c r="X231" i="10"/>
  <c r="N231" i="10"/>
  <c r="M231" i="10"/>
  <c r="L231" i="10"/>
  <c r="K231" i="10"/>
  <c r="CP230" i="10"/>
  <c r="CA230" i="10"/>
  <c r="BO230" i="10"/>
  <c r="BN230" i="10"/>
  <c r="BL230" i="10"/>
  <c r="BK230" i="10"/>
  <c r="BJ230" i="10"/>
  <c r="BI230" i="10"/>
  <c r="BE230" i="10"/>
  <c r="AZ230" i="10"/>
  <c r="AY230" i="10"/>
  <c r="AX230" i="10"/>
  <c r="AW230" i="10"/>
  <c r="AV230" i="10"/>
  <c r="AT230" i="10"/>
  <c r="AN230" i="10"/>
  <c r="AL230" i="10"/>
  <c r="AI230" i="10"/>
  <c r="AG230" i="10"/>
  <c r="AF230" i="10"/>
  <c r="AD230" i="10"/>
  <c r="Z230" i="10"/>
  <c r="X230" i="10"/>
  <c r="N230" i="10"/>
  <c r="M230" i="10"/>
  <c r="L230" i="10"/>
  <c r="K230" i="10"/>
  <c r="CP229" i="10"/>
  <c r="CA229" i="10"/>
  <c r="BO229" i="10"/>
  <c r="BN229" i="10"/>
  <c r="BL229" i="10"/>
  <c r="BK229" i="10"/>
  <c r="BJ229" i="10"/>
  <c r="BI229" i="10"/>
  <c r="BE229" i="10"/>
  <c r="AZ229" i="10"/>
  <c r="AY229" i="10"/>
  <c r="AX229" i="10"/>
  <c r="AW229" i="10"/>
  <c r="AV229" i="10"/>
  <c r="AT229" i="10"/>
  <c r="AN229" i="10"/>
  <c r="AL229" i="10"/>
  <c r="AI229" i="10"/>
  <c r="AG229" i="10"/>
  <c r="AF229" i="10"/>
  <c r="AD229" i="10"/>
  <c r="Z229" i="10"/>
  <c r="X229" i="10"/>
  <c r="N229" i="10"/>
  <c r="M229" i="10"/>
  <c r="L229" i="10"/>
  <c r="K229" i="10"/>
  <c r="CP228" i="10"/>
  <c r="CA228" i="10"/>
  <c r="BO228" i="10"/>
  <c r="BN228" i="10"/>
  <c r="BL228" i="10"/>
  <c r="BK228" i="10"/>
  <c r="BJ228" i="10"/>
  <c r="BI228" i="10"/>
  <c r="BE228" i="10"/>
  <c r="AZ228" i="10"/>
  <c r="AY228" i="10"/>
  <c r="AX228" i="10"/>
  <c r="AW228" i="10"/>
  <c r="AV228" i="10"/>
  <c r="AT228" i="10"/>
  <c r="AN228" i="10"/>
  <c r="AL228" i="10"/>
  <c r="AI228" i="10"/>
  <c r="AG228" i="10"/>
  <c r="AF228" i="10"/>
  <c r="AD228" i="10"/>
  <c r="Z228" i="10"/>
  <c r="X228" i="10"/>
  <c r="N228" i="10"/>
  <c r="M228" i="10"/>
  <c r="L228" i="10"/>
  <c r="K228" i="10"/>
  <c r="CP227" i="10"/>
  <c r="CA227" i="10"/>
  <c r="BO227" i="10"/>
  <c r="BN227" i="10"/>
  <c r="BL227" i="10"/>
  <c r="BK227" i="10"/>
  <c r="BJ227" i="10"/>
  <c r="BI227" i="10"/>
  <c r="BE227" i="10"/>
  <c r="AZ227" i="10"/>
  <c r="AY227" i="10"/>
  <c r="AX227" i="10"/>
  <c r="AW227" i="10"/>
  <c r="AV227" i="10"/>
  <c r="AT227" i="10"/>
  <c r="AN227" i="10"/>
  <c r="AL227" i="10"/>
  <c r="AI227" i="10"/>
  <c r="AG227" i="10"/>
  <c r="AF227" i="10"/>
  <c r="AD227" i="10"/>
  <c r="Z227" i="10"/>
  <c r="X227" i="10"/>
  <c r="N227" i="10"/>
  <c r="M227" i="10"/>
  <c r="L227" i="10"/>
  <c r="K227" i="10"/>
  <c r="CP226" i="10"/>
  <c r="CA226" i="10"/>
  <c r="BO226" i="10"/>
  <c r="BN226" i="10"/>
  <c r="BL226" i="10"/>
  <c r="BK226" i="10"/>
  <c r="BJ226" i="10"/>
  <c r="BI226" i="10"/>
  <c r="BE226" i="10"/>
  <c r="AZ226" i="10"/>
  <c r="AY226" i="10"/>
  <c r="AX226" i="10"/>
  <c r="AW226" i="10"/>
  <c r="AV226" i="10"/>
  <c r="AT226" i="10"/>
  <c r="AN226" i="10"/>
  <c r="AL226" i="10"/>
  <c r="AI226" i="10"/>
  <c r="AG226" i="10"/>
  <c r="AF226" i="10"/>
  <c r="AD226" i="10"/>
  <c r="Z226" i="10"/>
  <c r="X226" i="10"/>
  <c r="N226" i="10"/>
  <c r="M226" i="10"/>
  <c r="L226" i="10"/>
  <c r="K226" i="10"/>
  <c r="CP225" i="10"/>
  <c r="CA225" i="10"/>
  <c r="BO225" i="10"/>
  <c r="BN225" i="10"/>
  <c r="BL225" i="10"/>
  <c r="BK225" i="10"/>
  <c r="BJ225" i="10"/>
  <c r="BI225" i="10"/>
  <c r="BE225" i="10"/>
  <c r="AZ225" i="10"/>
  <c r="AY225" i="10"/>
  <c r="AX225" i="10"/>
  <c r="AW225" i="10"/>
  <c r="AV225" i="10"/>
  <c r="AT225" i="10"/>
  <c r="AN225" i="10"/>
  <c r="AL225" i="10"/>
  <c r="AI225" i="10"/>
  <c r="AG225" i="10"/>
  <c r="AF225" i="10"/>
  <c r="AD225" i="10"/>
  <c r="Z225" i="10"/>
  <c r="X225" i="10"/>
  <c r="N225" i="10"/>
  <c r="M225" i="10"/>
  <c r="L225" i="10"/>
  <c r="K225" i="10"/>
  <c r="CP224" i="10"/>
  <c r="CA224" i="10"/>
  <c r="BO224" i="10"/>
  <c r="BN224" i="10"/>
  <c r="BL224" i="10"/>
  <c r="BK224" i="10"/>
  <c r="BJ224" i="10"/>
  <c r="BI224" i="10"/>
  <c r="BE224" i="10"/>
  <c r="AZ224" i="10"/>
  <c r="AY224" i="10"/>
  <c r="AX224" i="10"/>
  <c r="AW224" i="10"/>
  <c r="AV224" i="10"/>
  <c r="AT224" i="10"/>
  <c r="AN224" i="10"/>
  <c r="AL224" i="10"/>
  <c r="AI224" i="10"/>
  <c r="AG224" i="10"/>
  <c r="AF224" i="10"/>
  <c r="AD224" i="10"/>
  <c r="Z224" i="10"/>
  <c r="X224" i="10"/>
  <c r="N224" i="10"/>
  <c r="M224" i="10"/>
  <c r="L224" i="10"/>
  <c r="K224" i="10"/>
  <c r="CP223" i="10"/>
  <c r="CA223" i="10"/>
  <c r="BO223" i="10"/>
  <c r="BN223" i="10"/>
  <c r="BL223" i="10"/>
  <c r="BK223" i="10"/>
  <c r="BJ223" i="10"/>
  <c r="BI223" i="10"/>
  <c r="BE223" i="10"/>
  <c r="AZ223" i="10"/>
  <c r="AY223" i="10"/>
  <c r="AX223" i="10"/>
  <c r="AW223" i="10"/>
  <c r="AV223" i="10"/>
  <c r="AT223" i="10"/>
  <c r="AN223" i="10"/>
  <c r="AL223" i="10"/>
  <c r="AI223" i="10"/>
  <c r="AG223" i="10"/>
  <c r="AF223" i="10"/>
  <c r="AD223" i="10"/>
  <c r="Z223" i="10"/>
  <c r="X223" i="10"/>
  <c r="N223" i="10"/>
  <c r="M223" i="10"/>
  <c r="L223" i="10"/>
  <c r="K223" i="10"/>
  <c r="CP222" i="10"/>
  <c r="CA222" i="10"/>
  <c r="BO222" i="10"/>
  <c r="BN222" i="10"/>
  <c r="BL222" i="10"/>
  <c r="BK222" i="10"/>
  <c r="BJ222" i="10"/>
  <c r="BI222" i="10"/>
  <c r="BE222" i="10"/>
  <c r="AZ222" i="10"/>
  <c r="AY222" i="10"/>
  <c r="AX222" i="10"/>
  <c r="AW222" i="10"/>
  <c r="AV222" i="10"/>
  <c r="AT222" i="10"/>
  <c r="AN222" i="10"/>
  <c r="AL222" i="10"/>
  <c r="AI222" i="10"/>
  <c r="AG222" i="10"/>
  <c r="AF222" i="10"/>
  <c r="AD222" i="10"/>
  <c r="Z222" i="10"/>
  <c r="X222" i="10"/>
  <c r="N222" i="10"/>
  <c r="M222" i="10"/>
  <c r="L222" i="10"/>
  <c r="K222" i="10"/>
  <c r="CP221" i="10"/>
  <c r="CA221" i="10"/>
  <c r="BO221" i="10"/>
  <c r="BN221" i="10"/>
  <c r="BL221" i="10"/>
  <c r="BK221" i="10"/>
  <c r="BJ221" i="10"/>
  <c r="BI221" i="10"/>
  <c r="BE221" i="10"/>
  <c r="AZ221" i="10"/>
  <c r="AY221" i="10"/>
  <c r="AX221" i="10"/>
  <c r="AW221" i="10"/>
  <c r="AV221" i="10"/>
  <c r="AT221" i="10"/>
  <c r="AN221" i="10"/>
  <c r="AL221" i="10"/>
  <c r="AI221" i="10"/>
  <c r="AG221" i="10"/>
  <c r="AF221" i="10"/>
  <c r="AD221" i="10"/>
  <c r="Z221" i="10"/>
  <c r="X221" i="10"/>
  <c r="N221" i="10"/>
  <c r="M221" i="10"/>
  <c r="L221" i="10"/>
  <c r="K221" i="10"/>
  <c r="CP220" i="10"/>
  <c r="CA220" i="10"/>
  <c r="BO220" i="10"/>
  <c r="BN220" i="10"/>
  <c r="BL220" i="10"/>
  <c r="BK220" i="10"/>
  <c r="BJ220" i="10"/>
  <c r="BI220" i="10"/>
  <c r="BE220" i="10"/>
  <c r="AZ220" i="10"/>
  <c r="AY220" i="10"/>
  <c r="AX220" i="10"/>
  <c r="AW220" i="10"/>
  <c r="AV220" i="10"/>
  <c r="AT220" i="10"/>
  <c r="AN220" i="10"/>
  <c r="AL220" i="10"/>
  <c r="AI220" i="10"/>
  <c r="AG220" i="10"/>
  <c r="AF220" i="10"/>
  <c r="AD220" i="10"/>
  <c r="Z220" i="10"/>
  <c r="X220" i="10"/>
  <c r="N220" i="10"/>
  <c r="M220" i="10"/>
  <c r="L220" i="10"/>
  <c r="K220" i="10"/>
  <c r="CP219" i="10"/>
  <c r="CA219" i="10"/>
  <c r="BO219" i="10"/>
  <c r="BN219" i="10"/>
  <c r="BL219" i="10"/>
  <c r="BK219" i="10"/>
  <c r="BJ219" i="10"/>
  <c r="BI219" i="10"/>
  <c r="BE219" i="10"/>
  <c r="AZ219" i="10"/>
  <c r="AY219" i="10"/>
  <c r="AX219" i="10"/>
  <c r="AW219" i="10"/>
  <c r="AV219" i="10"/>
  <c r="AT219" i="10"/>
  <c r="AN219" i="10"/>
  <c r="AL219" i="10"/>
  <c r="AI219" i="10"/>
  <c r="AG219" i="10"/>
  <c r="AF219" i="10"/>
  <c r="AD219" i="10"/>
  <c r="Z219" i="10"/>
  <c r="X219" i="10"/>
  <c r="N219" i="10"/>
  <c r="M219" i="10"/>
  <c r="L219" i="10"/>
  <c r="K219" i="10"/>
  <c r="CP218" i="10"/>
  <c r="CA218" i="10"/>
  <c r="BO218" i="10"/>
  <c r="BN218" i="10"/>
  <c r="BL218" i="10"/>
  <c r="BK218" i="10"/>
  <c r="BJ218" i="10"/>
  <c r="BI218" i="10"/>
  <c r="BE218" i="10"/>
  <c r="AZ218" i="10"/>
  <c r="AY218" i="10"/>
  <c r="AX218" i="10"/>
  <c r="AW218" i="10"/>
  <c r="AV218" i="10"/>
  <c r="AT218" i="10"/>
  <c r="AN218" i="10"/>
  <c r="AL218" i="10"/>
  <c r="AI218" i="10"/>
  <c r="AG218" i="10"/>
  <c r="AF218" i="10"/>
  <c r="AD218" i="10"/>
  <c r="Z218" i="10"/>
  <c r="X218" i="10"/>
  <c r="N218" i="10"/>
  <c r="M218" i="10"/>
  <c r="L218" i="10"/>
  <c r="K218" i="10"/>
  <c r="CP217" i="10"/>
  <c r="CA217" i="10"/>
  <c r="BO217" i="10"/>
  <c r="BN217" i="10"/>
  <c r="BL217" i="10"/>
  <c r="BK217" i="10"/>
  <c r="BJ217" i="10"/>
  <c r="BI217" i="10"/>
  <c r="BE217" i="10"/>
  <c r="AZ217" i="10"/>
  <c r="AY217" i="10"/>
  <c r="AX217" i="10"/>
  <c r="AW217" i="10"/>
  <c r="AV217" i="10"/>
  <c r="AT217" i="10"/>
  <c r="AN217" i="10"/>
  <c r="AL217" i="10"/>
  <c r="AI217" i="10"/>
  <c r="AG217" i="10"/>
  <c r="AF217" i="10"/>
  <c r="AD217" i="10"/>
  <c r="Z217" i="10"/>
  <c r="X217" i="10"/>
  <c r="N217" i="10"/>
  <c r="M217" i="10"/>
  <c r="L217" i="10"/>
  <c r="K217" i="10"/>
  <c r="CP216" i="10"/>
  <c r="CA216" i="10"/>
  <c r="BO216" i="10"/>
  <c r="BN216" i="10"/>
  <c r="BL216" i="10"/>
  <c r="BK216" i="10"/>
  <c r="BJ216" i="10"/>
  <c r="BI216" i="10"/>
  <c r="BE216" i="10"/>
  <c r="AZ216" i="10"/>
  <c r="AY216" i="10"/>
  <c r="AX216" i="10"/>
  <c r="AW216" i="10"/>
  <c r="AV216" i="10"/>
  <c r="AT216" i="10"/>
  <c r="AN216" i="10"/>
  <c r="AL216" i="10"/>
  <c r="AI216" i="10"/>
  <c r="AG216" i="10"/>
  <c r="AF216" i="10"/>
  <c r="AD216" i="10"/>
  <c r="Z216" i="10"/>
  <c r="X216" i="10"/>
  <c r="N216" i="10"/>
  <c r="M216" i="10"/>
  <c r="L216" i="10"/>
  <c r="K216" i="10"/>
  <c r="CP215" i="10"/>
  <c r="CA215" i="10"/>
  <c r="BO215" i="10"/>
  <c r="BN215" i="10"/>
  <c r="BL215" i="10"/>
  <c r="BK215" i="10"/>
  <c r="BJ215" i="10"/>
  <c r="BI215" i="10"/>
  <c r="BE215" i="10"/>
  <c r="AZ215" i="10"/>
  <c r="AY215" i="10"/>
  <c r="AX215" i="10"/>
  <c r="AW215" i="10"/>
  <c r="AV215" i="10"/>
  <c r="AT215" i="10"/>
  <c r="AN215" i="10"/>
  <c r="AL215" i="10"/>
  <c r="AI215" i="10"/>
  <c r="AG215" i="10"/>
  <c r="AF215" i="10"/>
  <c r="AD215" i="10"/>
  <c r="Z215" i="10"/>
  <c r="X215" i="10"/>
  <c r="N215" i="10"/>
  <c r="M215" i="10"/>
  <c r="L215" i="10"/>
  <c r="K215" i="10"/>
  <c r="CP214" i="10"/>
  <c r="CA214" i="10"/>
  <c r="BO214" i="10"/>
  <c r="BN214" i="10"/>
  <c r="BL214" i="10"/>
  <c r="BK214" i="10"/>
  <c r="BJ214" i="10"/>
  <c r="BI214" i="10"/>
  <c r="BE214" i="10"/>
  <c r="AZ214" i="10"/>
  <c r="AY214" i="10"/>
  <c r="AX214" i="10"/>
  <c r="AW214" i="10"/>
  <c r="AV214" i="10"/>
  <c r="AT214" i="10"/>
  <c r="AN214" i="10"/>
  <c r="AL214" i="10"/>
  <c r="AI214" i="10"/>
  <c r="AG214" i="10"/>
  <c r="AF214" i="10"/>
  <c r="AD214" i="10"/>
  <c r="Z214" i="10"/>
  <c r="X214" i="10"/>
  <c r="N214" i="10"/>
  <c r="M214" i="10"/>
  <c r="L214" i="10"/>
  <c r="K214" i="10"/>
  <c r="CP213" i="10"/>
  <c r="CA213" i="10"/>
  <c r="BO213" i="10"/>
  <c r="BN213" i="10"/>
  <c r="BL213" i="10"/>
  <c r="BK213" i="10"/>
  <c r="BJ213" i="10"/>
  <c r="BI213" i="10"/>
  <c r="BE213" i="10"/>
  <c r="AZ213" i="10"/>
  <c r="AY213" i="10"/>
  <c r="AX213" i="10"/>
  <c r="AW213" i="10"/>
  <c r="AV213" i="10"/>
  <c r="AT213" i="10"/>
  <c r="AN213" i="10"/>
  <c r="AL213" i="10"/>
  <c r="AI213" i="10"/>
  <c r="AG213" i="10"/>
  <c r="AF213" i="10"/>
  <c r="AD213" i="10"/>
  <c r="Z213" i="10"/>
  <c r="X213" i="10"/>
  <c r="N213" i="10"/>
  <c r="M213" i="10"/>
  <c r="L213" i="10"/>
  <c r="K213" i="10"/>
  <c r="CP212" i="10"/>
  <c r="CA212" i="10"/>
  <c r="BO212" i="10"/>
  <c r="BN212" i="10"/>
  <c r="BL212" i="10"/>
  <c r="BK212" i="10"/>
  <c r="BJ212" i="10"/>
  <c r="BI212" i="10"/>
  <c r="BE212" i="10"/>
  <c r="AZ212" i="10"/>
  <c r="AY212" i="10"/>
  <c r="AX212" i="10"/>
  <c r="AW212" i="10"/>
  <c r="AV212" i="10"/>
  <c r="AT212" i="10"/>
  <c r="AN212" i="10"/>
  <c r="AL212" i="10"/>
  <c r="AI212" i="10"/>
  <c r="AG212" i="10"/>
  <c r="AF212" i="10"/>
  <c r="AD212" i="10"/>
  <c r="Z212" i="10"/>
  <c r="X212" i="10"/>
  <c r="N212" i="10"/>
  <c r="M212" i="10"/>
  <c r="L212" i="10"/>
  <c r="K212" i="10"/>
  <c r="CP211" i="10"/>
  <c r="CA211" i="10"/>
  <c r="BO211" i="10"/>
  <c r="BN211" i="10"/>
  <c r="BL211" i="10"/>
  <c r="BK211" i="10"/>
  <c r="BJ211" i="10"/>
  <c r="BI211" i="10"/>
  <c r="BE211" i="10"/>
  <c r="AZ211" i="10"/>
  <c r="AY211" i="10"/>
  <c r="AX211" i="10"/>
  <c r="AW211" i="10"/>
  <c r="AV211" i="10"/>
  <c r="AT211" i="10"/>
  <c r="AN211" i="10"/>
  <c r="AL211" i="10"/>
  <c r="AI211" i="10"/>
  <c r="AG211" i="10"/>
  <c r="AF211" i="10"/>
  <c r="AD211" i="10"/>
  <c r="Z211" i="10"/>
  <c r="X211" i="10"/>
  <c r="N211" i="10"/>
  <c r="M211" i="10"/>
  <c r="L211" i="10"/>
  <c r="K211" i="10"/>
  <c r="CP210" i="10"/>
  <c r="CA210" i="10"/>
  <c r="BO210" i="10"/>
  <c r="BN210" i="10"/>
  <c r="BL210" i="10"/>
  <c r="BK210" i="10"/>
  <c r="BJ210" i="10"/>
  <c r="BI210" i="10"/>
  <c r="BE210" i="10"/>
  <c r="AZ210" i="10"/>
  <c r="AY210" i="10"/>
  <c r="AX210" i="10"/>
  <c r="AW210" i="10"/>
  <c r="AV210" i="10"/>
  <c r="AT210" i="10"/>
  <c r="AN210" i="10"/>
  <c r="AL210" i="10"/>
  <c r="AI210" i="10"/>
  <c r="AG210" i="10"/>
  <c r="AF210" i="10"/>
  <c r="AD210" i="10"/>
  <c r="Z210" i="10"/>
  <c r="X210" i="10"/>
  <c r="N210" i="10"/>
  <c r="M210" i="10"/>
  <c r="L210" i="10"/>
  <c r="K210" i="10"/>
  <c r="CP209" i="10"/>
  <c r="CA209" i="10"/>
  <c r="BO209" i="10"/>
  <c r="BN209" i="10"/>
  <c r="BL209" i="10"/>
  <c r="BK209" i="10"/>
  <c r="BJ209" i="10"/>
  <c r="BI209" i="10"/>
  <c r="BE209" i="10"/>
  <c r="AZ209" i="10"/>
  <c r="AY209" i="10"/>
  <c r="AX209" i="10"/>
  <c r="AW209" i="10"/>
  <c r="AV209" i="10"/>
  <c r="AT209" i="10"/>
  <c r="AN209" i="10"/>
  <c r="AL209" i="10"/>
  <c r="AI209" i="10"/>
  <c r="AG209" i="10"/>
  <c r="AF209" i="10"/>
  <c r="AD209" i="10"/>
  <c r="Z209" i="10"/>
  <c r="X209" i="10"/>
  <c r="N209" i="10"/>
  <c r="M209" i="10"/>
  <c r="L209" i="10"/>
  <c r="K209" i="10"/>
  <c r="CP208" i="10"/>
  <c r="CA208" i="10"/>
  <c r="BO208" i="10"/>
  <c r="BN208" i="10"/>
  <c r="BL208" i="10"/>
  <c r="BK208" i="10"/>
  <c r="BJ208" i="10"/>
  <c r="BI208" i="10"/>
  <c r="BE208" i="10"/>
  <c r="AZ208" i="10"/>
  <c r="AY208" i="10"/>
  <c r="AX208" i="10"/>
  <c r="AW208" i="10"/>
  <c r="AV208" i="10"/>
  <c r="AT208" i="10"/>
  <c r="AN208" i="10"/>
  <c r="AL208" i="10"/>
  <c r="AI208" i="10"/>
  <c r="AG208" i="10"/>
  <c r="AF208" i="10"/>
  <c r="AD208" i="10"/>
  <c r="Z208" i="10"/>
  <c r="X208" i="10"/>
  <c r="N208" i="10"/>
  <c r="M208" i="10"/>
  <c r="L208" i="10"/>
  <c r="K208" i="10"/>
  <c r="CP207" i="10"/>
  <c r="CA207" i="10"/>
  <c r="BO207" i="10"/>
  <c r="BN207" i="10"/>
  <c r="BL207" i="10"/>
  <c r="BK207" i="10"/>
  <c r="BJ207" i="10"/>
  <c r="BI207" i="10"/>
  <c r="BE207" i="10"/>
  <c r="AZ207" i="10"/>
  <c r="AY207" i="10"/>
  <c r="AX207" i="10"/>
  <c r="AW207" i="10"/>
  <c r="AV207" i="10"/>
  <c r="AT207" i="10"/>
  <c r="AN207" i="10"/>
  <c r="AL207" i="10"/>
  <c r="AI207" i="10"/>
  <c r="AG207" i="10"/>
  <c r="AF207" i="10"/>
  <c r="AD207" i="10"/>
  <c r="Z207" i="10"/>
  <c r="X207" i="10"/>
  <c r="N207" i="10"/>
  <c r="M207" i="10"/>
  <c r="L207" i="10"/>
  <c r="K207" i="10"/>
  <c r="CP206" i="10"/>
  <c r="CA206" i="10"/>
  <c r="BO206" i="10"/>
  <c r="BN206" i="10"/>
  <c r="BL206" i="10"/>
  <c r="BK206" i="10"/>
  <c r="BJ206" i="10"/>
  <c r="BI206" i="10"/>
  <c r="BE206" i="10"/>
  <c r="AZ206" i="10"/>
  <c r="AY206" i="10"/>
  <c r="AX206" i="10"/>
  <c r="AW206" i="10"/>
  <c r="AV206" i="10"/>
  <c r="AT206" i="10"/>
  <c r="AN206" i="10"/>
  <c r="AL206" i="10"/>
  <c r="AI206" i="10"/>
  <c r="AG206" i="10"/>
  <c r="AF206" i="10"/>
  <c r="AD206" i="10"/>
  <c r="Z206" i="10"/>
  <c r="X206" i="10"/>
  <c r="N206" i="10"/>
  <c r="M206" i="10"/>
  <c r="L206" i="10"/>
  <c r="K206" i="10"/>
  <c r="CP205" i="10"/>
  <c r="CA205" i="10"/>
  <c r="BO205" i="10"/>
  <c r="BN205" i="10"/>
  <c r="BL205" i="10"/>
  <c r="BK205" i="10"/>
  <c r="BJ205" i="10"/>
  <c r="BI205" i="10"/>
  <c r="BE205" i="10"/>
  <c r="AZ205" i="10"/>
  <c r="AY205" i="10"/>
  <c r="AX205" i="10"/>
  <c r="AW205" i="10"/>
  <c r="AV205" i="10"/>
  <c r="AT205" i="10"/>
  <c r="AN205" i="10"/>
  <c r="AL205" i="10"/>
  <c r="AI205" i="10"/>
  <c r="AG205" i="10"/>
  <c r="AF205" i="10"/>
  <c r="AD205" i="10"/>
  <c r="Z205" i="10"/>
  <c r="X205" i="10"/>
  <c r="N205" i="10"/>
  <c r="M205" i="10"/>
  <c r="L205" i="10"/>
  <c r="K205" i="10"/>
  <c r="CP204" i="10"/>
  <c r="CA204" i="10"/>
  <c r="BO204" i="10"/>
  <c r="BN204" i="10"/>
  <c r="BL204" i="10"/>
  <c r="BK204" i="10"/>
  <c r="BJ204" i="10"/>
  <c r="BI204" i="10"/>
  <c r="BE204" i="10"/>
  <c r="AZ204" i="10"/>
  <c r="AY204" i="10"/>
  <c r="AX204" i="10"/>
  <c r="AW204" i="10"/>
  <c r="AV204" i="10"/>
  <c r="AT204" i="10"/>
  <c r="AN204" i="10"/>
  <c r="AL204" i="10"/>
  <c r="AI204" i="10"/>
  <c r="AG204" i="10"/>
  <c r="AF204" i="10"/>
  <c r="AD204" i="10"/>
  <c r="Z204" i="10"/>
  <c r="X204" i="10"/>
  <c r="N204" i="10"/>
  <c r="M204" i="10"/>
  <c r="L204" i="10"/>
  <c r="K204" i="10"/>
  <c r="CP203" i="10"/>
  <c r="CA203" i="10"/>
  <c r="BO203" i="10"/>
  <c r="BN203" i="10"/>
  <c r="BL203" i="10"/>
  <c r="BK203" i="10"/>
  <c r="BJ203" i="10"/>
  <c r="BI203" i="10"/>
  <c r="BE203" i="10"/>
  <c r="AZ203" i="10"/>
  <c r="AY203" i="10"/>
  <c r="AX203" i="10"/>
  <c r="AW203" i="10"/>
  <c r="AV203" i="10"/>
  <c r="AT203" i="10"/>
  <c r="AN203" i="10"/>
  <c r="AL203" i="10"/>
  <c r="AI203" i="10"/>
  <c r="AG203" i="10"/>
  <c r="AF203" i="10"/>
  <c r="AD203" i="10"/>
  <c r="Z203" i="10"/>
  <c r="X203" i="10"/>
  <c r="N203" i="10"/>
  <c r="M203" i="10"/>
  <c r="L203" i="10"/>
  <c r="K203" i="10"/>
  <c r="CP202" i="10"/>
  <c r="CA202" i="10"/>
  <c r="BO202" i="10"/>
  <c r="BN202" i="10"/>
  <c r="BL202" i="10"/>
  <c r="BK202" i="10"/>
  <c r="BJ202" i="10"/>
  <c r="BI202" i="10"/>
  <c r="BE202" i="10"/>
  <c r="AZ202" i="10"/>
  <c r="AY202" i="10"/>
  <c r="AX202" i="10"/>
  <c r="AW202" i="10"/>
  <c r="AV202" i="10"/>
  <c r="AT202" i="10"/>
  <c r="AN202" i="10"/>
  <c r="AL202" i="10"/>
  <c r="AI202" i="10"/>
  <c r="AG202" i="10"/>
  <c r="AF202" i="10"/>
  <c r="AD202" i="10"/>
  <c r="Z202" i="10"/>
  <c r="X202" i="10"/>
  <c r="N202" i="10"/>
  <c r="M202" i="10"/>
  <c r="L202" i="10"/>
  <c r="K202" i="10"/>
  <c r="CP201" i="10"/>
  <c r="CA201" i="10"/>
  <c r="BO201" i="10"/>
  <c r="BN201" i="10"/>
  <c r="BL201" i="10"/>
  <c r="BK201" i="10"/>
  <c r="BJ201" i="10"/>
  <c r="BI201" i="10"/>
  <c r="BE201" i="10"/>
  <c r="AZ201" i="10"/>
  <c r="AY201" i="10"/>
  <c r="AX201" i="10"/>
  <c r="AW201" i="10"/>
  <c r="AV201" i="10"/>
  <c r="AT201" i="10"/>
  <c r="AN201" i="10"/>
  <c r="AL201" i="10"/>
  <c r="AI201" i="10"/>
  <c r="AG201" i="10"/>
  <c r="AF201" i="10"/>
  <c r="AD201" i="10"/>
  <c r="Z201" i="10"/>
  <c r="X201" i="10"/>
  <c r="N201" i="10"/>
  <c r="M201" i="10"/>
  <c r="L201" i="10"/>
  <c r="K201" i="10"/>
  <c r="BH8" i="36" l="1"/>
  <c r="P239" i="10"/>
  <c r="BA239" i="10"/>
  <c r="P248" i="10"/>
  <c r="BA249" i="10"/>
  <c r="BA214" i="10"/>
  <c r="P243" i="10"/>
  <c r="AA243" i="10"/>
  <c r="AP243" i="10" s="1"/>
  <c r="BA243" i="10"/>
  <c r="P245" i="10"/>
  <c r="AA245" i="10"/>
  <c r="AP245" i="10" s="1"/>
  <c r="BA245" i="10"/>
  <c r="BA218" i="10"/>
  <c r="P247" i="10"/>
  <c r="AA247" i="10"/>
  <c r="AP247" i="10" s="1"/>
  <c r="BA247" i="10"/>
  <c r="P249" i="10"/>
  <c r="AA249" i="10"/>
  <c r="AP249" i="10" s="1"/>
  <c r="BG249" i="10" s="1"/>
  <c r="AA250" i="10"/>
  <c r="AP250" i="10" s="1"/>
  <c r="AA251" i="10"/>
  <c r="AP251" i="10" s="1"/>
  <c r="AQ251" i="10" s="1"/>
  <c r="AA252" i="10"/>
  <c r="AP252" i="10" s="1"/>
  <c r="BB252" i="10" s="1"/>
  <c r="P238" i="10"/>
  <c r="AA238" i="10"/>
  <c r="AP238" i="10" s="1"/>
  <c r="P240" i="10"/>
  <c r="P244" i="10"/>
  <c r="AA244" i="10"/>
  <c r="AP244" i="10" s="1"/>
  <c r="AA246" i="10"/>
  <c r="AP246" i="10" s="1"/>
  <c r="BA248" i="10"/>
  <c r="P250" i="10"/>
  <c r="BA216" i="10"/>
  <c r="BA220" i="10"/>
  <c r="P241" i="10"/>
  <c r="P201" i="10"/>
  <c r="AA201" i="10"/>
  <c r="AP201" i="10" s="1"/>
  <c r="P205" i="10"/>
  <c r="AA205" i="10"/>
  <c r="AP205" i="10" s="1"/>
  <c r="P210" i="10"/>
  <c r="AA210" i="10"/>
  <c r="AP210" i="10" s="1"/>
  <c r="BA238" i="10"/>
  <c r="AA211" i="10"/>
  <c r="AP211" i="10" s="1"/>
  <c r="AA212" i="10"/>
  <c r="AP212" i="10" s="1"/>
  <c r="AA213" i="10"/>
  <c r="AP213" i="10" s="1"/>
  <c r="AA215" i="10"/>
  <c r="AP215" i="10" s="1"/>
  <c r="AA217" i="10"/>
  <c r="AP217" i="10" s="1"/>
  <c r="AA219" i="10"/>
  <c r="AP219" i="10" s="1"/>
  <c r="AA221" i="10"/>
  <c r="AP221" i="10" s="1"/>
  <c r="AA223" i="10"/>
  <c r="AP223" i="10" s="1"/>
  <c r="AA225" i="10"/>
  <c r="AP225" i="10" s="1"/>
  <c r="P227" i="10"/>
  <c r="AA227" i="10"/>
  <c r="AP227" i="10" s="1"/>
  <c r="BA227" i="10"/>
  <c r="P228" i="10"/>
  <c r="AA228" i="10"/>
  <c r="AP228" i="10" s="1"/>
  <c r="BA228" i="10"/>
  <c r="P229" i="10"/>
  <c r="AA229" i="10"/>
  <c r="AP229" i="10" s="1"/>
  <c r="P230" i="10"/>
  <c r="AA230" i="10"/>
  <c r="AP230" i="10" s="1"/>
  <c r="BA230" i="10"/>
  <c r="P231" i="10"/>
  <c r="AA231" i="10"/>
  <c r="AP231" i="10" s="1"/>
  <c r="P232" i="10"/>
  <c r="AA232" i="10"/>
  <c r="AP232" i="10" s="1"/>
  <c r="P233" i="10"/>
  <c r="AA233" i="10"/>
  <c r="AP233" i="10" s="1"/>
  <c r="P234" i="10"/>
  <c r="AA234" i="10"/>
  <c r="AP234" i="10" s="1"/>
  <c r="BA234" i="10"/>
  <c r="P235" i="10"/>
  <c r="AA235" i="10"/>
  <c r="AP235" i="10" s="1"/>
  <c r="P236" i="10"/>
  <c r="AA236" i="10"/>
  <c r="AP236" i="10" s="1"/>
  <c r="BA236" i="10"/>
  <c r="P237" i="10"/>
  <c r="P209" i="10"/>
  <c r="AA209" i="10"/>
  <c r="AP209" i="10" s="1"/>
  <c r="P207" i="10"/>
  <c r="AA207" i="10"/>
  <c r="AP207" i="10" s="1"/>
  <c r="BA207" i="10"/>
  <c r="P208" i="10"/>
  <c r="AA208" i="10"/>
  <c r="AP208" i="10" s="1"/>
  <c r="BA208" i="10"/>
  <c r="P206" i="10"/>
  <c r="AA206" i="10"/>
  <c r="AP206" i="10" s="1"/>
  <c r="BA206" i="10"/>
  <c r="P202" i="10"/>
  <c r="AA202" i="10"/>
  <c r="AP202" i="10" s="1"/>
  <c r="BA202" i="10"/>
  <c r="P203" i="10"/>
  <c r="AA203" i="10"/>
  <c r="AP203" i="10" s="1"/>
  <c r="P204" i="10"/>
  <c r="AA204" i="10"/>
  <c r="AP204" i="10" s="1"/>
  <c r="BA204" i="10"/>
  <c r="BH12" i="36"/>
  <c r="BA209" i="10"/>
  <c r="BA210" i="10"/>
  <c r="P211" i="10"/>
  <c r="BA211" i="10"/>
  <c r="P212" i="10"/>
  <c r="BA212" i="10"/>
  <c r="P219" i="10"/>
  <c r="BA222" i="10"/>
  <c r="BA224" i="10"/>
  <c r="BA226" i="10"/>
  <c r="P213" i="10"/>
  <c r="BA213" i="10"/>
  <c r="P214" i="10"/>
  <c r="P215" i="10"/>
  <c r="P217" i="10"/>
  <c r="BA219" i="10"/>
  <c r="P220" i="10"/>
  <c r="P221" i="10"/>
  <c r="BA221" i="10"/>
  <c r="P222" i="10"/>
  <c r="P223" i="10"/>
  <c r="P225" i="10"/>
  <c r="BA231" i="10"/>
  <c r="BA233" i="10"/>
  <c r="BA240" i="10"/>
  <c r="BA242" i="10"/>
  <c r="BA244" i="10"/>
  <c r="BA246" i="10"/>
  <c r="BA250" i="10"/>
  <c r="P251" i="10"/>
  <c r="BA251" i="10"/>
  <c r="P252" i="10"/>
  <c r="BA252" i="10"/>
  <c r="BA253" i="10"/>
  <c r="BA215" i="10"/>
  <c r="P216" i="10"/>
  <c r="BA217" i="10"/>
  <c r="P218" i="10"/>
  <c r="BA223" i="10"/>
  <c r="P224" i="10"/>
  <c r="BA225" i="10"/>
  <c r="P226" i="10"/>
  <c r="BA232" i="10"/>
  <c r="P242" i="10"/>
  <c r="P246" i="10"/>
  <c r="BA201" i="10"/>
  <c r="BA203" i="10"/>
  <c r="BA205" i="10"/>
  <c r="BA229" i="10"/>
  <c r="BA235" i="10"/>
  <c r="BA237" i="10"/>
  <c r="BF201" i="10"/>
  <c r="BB201" i="10"/>
  <c r="BG201" i="10"/>
  <c r="AS201" i="10"/>
  <c r="BG202" i="10"/>
  <c r="BC202" i="10"/>
  <c r="AS202" i="10"/>
  <c r="AQ202" i="10"/>
  <c r="BF202" i="10"/>
  <c r="BD202" i="10"/>
  <c r="BB202" i="10"/>
  <c r="AR202" i="10"/>
  <c r="BF203" i="10"/>
  <c r="BB203" i="10"/>
  <c r="BG203" i="10"/>
  <c r="AS203" i="10"/>
  <c r="BG204" i="10"/>
  <c r="AS204" i="10"/>
  <c r="BF204" i="10"/>
  <c r="BB204" i="10"/>
  <c r="BF205" i="10"/>
  <c r="BB205" i="10"/>
  <c r="BG205" i="10"/>
  <c r="AS205" i="10"/>
  <c r="BG206" i="10"/>
  <c r="AS206" i="10"/>
  <c r="BF206" i="10"/>
  <c r="BB206" i="10"/>
  <c r="BG207" i="10"/>
  <c r="AS207" i="10"/>
  <c r="BF207" i="10"/>
  <c r="BB207" i="10"/>
  <c r="BF208" i="10"/>
  <c r="BD208" i="10"/>
  <c r="BB208" i="10"/>
  <c r="AR208" i="10"/>
  <c r="BG208" i="10"/>
  <c r="BC208" i="10"/>
  <c r="AS208" i="10"/>
  <c r="AQ208" i="10"/>
  <c r="BG209" i="10"/>
  <c r="AS209" i="10"/>
  <c r="BF209" i="10"/>
  <c r="BB209" i="10"/>
  <c r="BF210" i="10"/>
  <c r="BB210" i="10"/>
  <c r="BG210" i="10"/>
  <c r="AS210" i="10"/>
  <c r="BG211" i="10"/>
  <c r="AS211" i="10"/>
  <c r="BF211" i="10"/>
  <c r="BB211" i="10"/>
  <c r="BF212" i="10"/>
  <c r="BD212" i="10"/>
  <c r="BB212" i="10"/>
  <c r="AR212" i="10"/>
  <c r="BG212" i="10"/>
  <c r="BC212" i="10"/>
  <c r="AS212" i="10"/>
  <c r="AQ212" i="10"/>
  <c r="BG213" i="10"/>
  <c r="AS213" i="10"/>
  <c r="BF213" i="10"/>
  <c r="BB213" i="10"/>
  <c r="BG215" i="10"/>
  <c r="BC215" i="10"/>
  <c r="AS215" i="10"/>
  <c r="AQ215" i="10"/>
  <c r="BF215" i="10"/>
  <c r="BD215" i="10"/>
  <c r="BB215" i="10"/>
  <c r="AR215" i="10"/>
  <c r="BG217" i="10"/>
  <c r="AS217" i="10"/>
  <c r="BF217" i="10"/>
  <c r="BB217" i="10"/>
  <c r="BG219" i="10"/>
  <c r="BC219" i="10"/>
  <c r="AS219" i="10"/>
  <c r="AQ219" i="10"/>
  <c r="BF219" i="10"/>
  <c r="BD219" i="10"/>
  <c r="BB219" i="10"/>
  <c r="AR219" i="10"/>
  <c r="BG221" i="10"/>
  <c r="AS221" i="10"/>
  <c r="BF221" i="10"/>
  <c r="BB221" i="10"/>
  <c r="BG223" i="10"/>
  <c r="BC223" i="10"/>
  <c r="AS223" i="10"/>
  <c r="AQ223" i="10"/>
  <c r="BF223" i="10"/>
  <c r="BD223" i="10"/>
  <c r="BB223" i="10"/>
  <c r="AR223" i="10"/>
  <c r="BG225" i="10"/>
  <c r="AS225" i="10"/>
  <c r="BF225" i="10"/>
  <c r="BB225" i="10"/>
  <c r="BG227" i="10"/>
  <c r="AS227" i="10"/>
  <c r="BF227" i="10"/>
  <c r="BB227" i="10"/>
  <c r="BF228" i="10"/>
  <c r="BD228" i="10"/>
  <c r="BB228" i="10"/>
  <c r="AR228" i="10"/>
  <c r="BG228" i="10"/>
  <c r="BC228" i="10"/>
  <c r="AQ228" i="10"/>
  <c r="AS228" i="10"/>
  <c r="AA214" i="10"/>
  <c r="AP214" i="10" s="1"/>
  <c r="AA216" i="10"/>
  <c r="AP216" i="10" s="1"/>
  <c r="AA218" i="10"/>
  <c r="AP218" i="10" s="1"/>
  <c r="AA220" i="10"/>
  <c r="AP220" i="10" s="1"/>
  <c r="AA222" i="10"/>
  <c r="AP222" i="10" s="1"/>
  <c r="AA224" i="10"/>
  <c r="AP224" i="10" s="1"/>
  <c r="AA226" i="10"/>
  <c r="AP226" i="10" s="1"/>
  <c r="BD229" i="10"/>
  <c r="AR229" i="10"/>
  <c r="BC229" i="10"/>
  <c r="AQ229" i="10"/>
  <c r="BC230" i="10"/>
  <c r="AQ230" i="10"/>
  <c r="BD230" i="10"/>
  <c r="AR230" i="10"/>
  <c r="BF231" i="10"/>
  <c r="BD231" i="10"/>
  <c r="BB231" i="10"/>
  <c r="AR231" i="10"/>
  <c r="BG231" i="10"/>
  <c r="BC231" i="10"/>
  <c r="AS231" i="10"/>
  <c r="AQ231" i="10"/>
  <c r="BG232" i="10"/>
  <c r="BC232" i="10"/>
  <c r="AS232" i="10"/>
  <c r="AQ232" i="10"/>
  <c r="BF232" i="10"/>
  <c r="BD232" i="10"/>
  <c r="BB232" i="10"/>
  <c r="AR232" i="10"/>
  <c r="BF233" i="10"/>
  <c r="BD233" i="10"/>
  <c r="BB233" i="10"/>
  <c r="AR233" i="10"/>
  <c r="BG233" i="10"/>
  <c r="BC233" i="10"/>
  <c r="AS233" i="10"/>
  <c r="AQ233" i="10"/>
  <c r="BG234" i="10"/>
  <c r="BC234" i="10"/>
  <c r="AS234" i="10"/>
  <c r="AQ234" i="10"/>
  <c r="BF234" i="10"/>
  <c r="BD234" i="10"/>
  <c r="BB234" i="10"/>
  <c r="AR234" i="10"/>
  <c r="BD235" i="10"/>
  <c r="AR235" i="10"/>
  <c r="BC235" i="10"/>
  <c r="AQ235" i="10"/>
  <c r="BC236" i="10"/>
  <c r="AQ236" i="10"/>
  <c r="BD236" i="10"/>
  <c r="AR236" i="10"/>
  <c r="BF237" i="10"/>
  <c r="BD237" i="10"/>
  <c r="BB237" i="10"/>
  <c r="AR237" i="10"/>
  <c r="BG237" i="10"/>
  <c r="BC237" i="10"/>
  <c r="AS237" i="10"/>
  <c r="AQ237" i="10"/>
  <c r="BG238" i="10"/>
  <c r="BC238" i="10"/>
  <c r="AS238" i="10"/>
  <c r="AQ238" i="10"/>
  <c r="BF238" i="10"/>
  <c r="BD238" i="10"/>
  <c r="BB238" i="10"/>
  <c r="AR238" i="10"/>
  <c r="BG239" i="10"/>
  <c r="BC239" i="10"/>
  <c r="BF239" i="10"/>
  <c r="BD239" i="10"/>
  <c r="BB239" i="10"/>
  <c r="AR239" i="10"/>
  <c r="AS239" i="10"/>
  <c r="AQ239" i="10"/>
  <c r="BG241" i="10"/>
  <c r="BC241" i="10"/>
  <c r="AS241" i="10"/>
  <c r="AQ241" i="10"/>
  <c r="BF241" i="10"/>
  <c r="BD241" i="10"/>
  <c r="BB241" i="10"/>
  <c r="AR241" i="10"/>
  <c r="BG243" i="10"/>
  <c r="BC243" i="10"/>
  <c r="AS243" i="10"/>
  <c r="AQ243" i="10"/>
  <c r="BF243" i="10"/>
  <c r="BD243" i="10"/>
  <c r="BB243" i="10"/>
  <c r="AR243" i="10"/>
  <c r="BD244" i="10"/>
  <c r="AR244" i="10"/>
  <c r="BC244" i="10"/>
  <c r="AQ244" i="10"/>
  <c r="BC245" i="10"/>
  <c r="BD245" i="10"/>
  <c r="BF246" i="10"/>
  <c r="BD246" i="10"/>
  <c r="BB246" i="10"/>
  <c r="AR246" i="10"/>
  <c r="BG246" i="10"/>
  <c r="BC246" i="10"/>
  <c r="AS246" i="10"/>
  <c r="AQ246" i="10"/>
  <c r="BC247" i="10"/>
  <c r="BD247" i="10"/>
  <c r="AA240" i="10"/>
  <c r="AP240" i="10" s="1"/>
  <c r="AA242" i="10"/>
  <c r="AP242" i="10" s="1"/>
  <c r="AA248" i="10"/>
  <c r="AP248" i="10" s="1"/>
  <c r="AQ249" i="10"/>
  <c r="BC249" i="10"/>
  <c r="BC250" i="10"/>
  <c r="AQ250" i="10"/>
  <c r="BF250" i="10"/>
  <c r="BF251" i="10"/>
  <c r="BD251" i="10"/>
  <c r="BB251" i="10"/>
  <c r="AR251" i="10"/>
  <c r="AS251" i="10"/>
  <c r="AR252" i="10"/>
  <c r="AQ253" i="10"/>
  <c r="BC253" i="10"/>
  <c r="BF249" i="10"/>
  <c r="BD249" i="10"/>
  <c r="BB249" i="10"/>
  <c r="AR249" i="10"/>
  <c r="AS249" i="10"/>
  <c r="BG252" i="10"/>
  <c r="AS252" i="10"/>
  <c r="BD252" i="10"/>
  <c r="BF253" i="10"/>
  <c r="BD253" i="10"/>
  <c r="BB253" i="10"/>
  <c r="AR253" i="10"/>
  <c r="AS253" i="10"/>
  <c r="BH7" i="36" l="1"/>
  <c r="BH9" i="36"/>
  <c r="BB250" i="10"/>
  <c r="AR250" i="10"/>
  <c r="BG247" i="10"/>
  <c r="AS247" i="10"/>
  <c r="BF247" i="10"/>
  <c r="BB247" i="10"/>
  <c r="BG245" i="10"/>
  <c r="AS245" i="10"/>
  <c r="BF245" i="10"/>
  <c r="BB245" i="10"/>
  <c r="BF252" i="10"/>
  <c r="AQ252" i="10"/>
  <c r="AU252" i="10" s="1"/>
  <c r="BC252" i="10"/>
  <c r="BD250" i="10"/>
  <c r="AS250" i="10"/>
  <c r="BG250" i="10"/>
  <c r="AR247" i="10"/>
  <c r="AQ247" i="10"/>
  <c r="AU247" i="10" s="1"/>
  <c r="AR245" i="10"/>
  <c r="AQ245" i="10"/>
  <c r="AU245" i="10" s="1"/>
  <c r="BC204" i="10"/>
  <c r="AQ204" i="10"/>
  <c r="BD204" i="10"/>
  <c r="AR204" i="10"/>
  <c r="BD203" i="10"/>
  <c r="AR203" i="10"/>
  <c r="BC203" i="10"/>
  <c r="AQ203" i="10"/>
  <c r="BC206" i="10"/>
  <c r="AQ206" i="10"/>
  <c r="BD206" i="10"/>
  <c r="AR206" i="10"/>
  <c r="BC207" i="10"/>
  <c r="AQ207" i="10"/>
  <c r="BD207" i="10"/>
  <c r="AR207" i="10"/>
  <c r="BC209" i="10"/>
  <c r="AQ209" i="10"/>
  <c r="BD209" i="10"/>
  <c r="AR209" i="10"/>
  <c r="BG236" i="10"/>
  <c r="AS236" i="10"/>
  <c r="BF236" i="10"/>
  <c r="BB236" i="10"/>
  <c r="BF235" i="10"/>
  <c r="BB235" i="10"/>
  <c r="BH235" i="10" s="1"/>
  <c r="BG235" i="10"/>
  <c r="AS235" i="10"/>
  <c r="AU235" i="10" s="1"/>
  <c r="BG230" i="10"/>
  <c r="AS230" i="10"/>
  <c r="AU230" i="10" s="1"/>
  <c r="BF230" i="10"/>
  <c r="BB230" i="10"/>
  <c r="BH230" i="10" s="1"/>
  <c r="BF229" i="10"/>
  <c r="BB229" i="10"/>
  <c r="BH229" i="10" s="1"/>
  <c r="BG229" i="10"/>
  <c r="AS229" i="10"/>
  <c r="BC227" i="10"/>
  <c r="AQ227" i="10"/>
  <c r="BD227" i="10"/>
  <c r="AR227" i="10"/>
  <c r="BC225" i="10"/>
  <c r="AQ225" i="10"/>
  <c r="BD225" i="10"/>
  <c r="AR225" i="10"/>
  <c r="BC221" i="10"/>
  <c r="AQ221" i="10"/>
  <c r="BD221" i="10"/>
  <c r="AR221" i="10"/>
  <c r="BC217" i="10"/>
  <c r="AQ217" i="10"/>
  <c r="BD217" i="10"/>
  <c r="AR217" i="10"/>
  <c r="BC213" i="10"/>
  <c r="AQ213" i="10"/>
  <c r="BD213" i="10"/>
  <c r="AR213" i="10"/>
  <c r="BC211" i="10"/>
  <c r="AQ211" i="10"/>
  <c r="BD211" i="10"/>
  <c r="AR211" i="10"/>
  <c r="BD210" i="10"/>
  <c r="AR210" i="10"/>
  <c r="BC210" i="10"/>
  <c r="AQ210" i="10"/>
  <c r="BD205" i="10"/>
  <c r="AR205" i="10"/>
  <c r="BC205" i="10"/>
  <c r="AQ205" i="10"/>
  <c r="AU205" i="10" s="1"/>
  <c r="BD201" i="10"/>
  <c r="AR201" i="10"/>
  <c r="BC201" i="10"/>
  <c r="AQ201" i="10"/>
  <c r="AU201" i="10" s="1"/>
  <c r="BF244" i="10"/>
  <c r="BB244" i="10"/>
  <c r="BH244" i="10" s="1"/>
  <c r="BG244" i="10"/>
  <c r="AS244" i="10"/>
  <c r="AU244" i="10" s="1"/>
  <c r="AU212" i="10"/>
  <c r="BG251" i="10"/>
  <c r="BC251" i="10"/>
  <c r="AU251" i="10"/>
  <c r="BH209" i="10"/>
  <c r="BH249" i="10"/>
  <c r="AU203" i="10"/>
  <c r="AU253" i="10"/>
  <c r="BH253" i="10"/>
  <c r="BH245" i="10"/>
  <c r="AU239" i="10"/>
  <c r="AU237" i="10"/>
  <c r="AU233" i="10"/>
  <c r="AU231" i="10"/>
  <c r="AU229" i="10"/>
  <c r="BH225" i="10"/>
  <c r="BH221" i="10"/>
  <c r="BH217" i="10"/>
  <c r="BH213" i="10"/>
  <c r="AU208" i="10"/>
  <c r="BH252" i="10"/>
  <c r="AU241" i="10"/>
  <c r="AU249" i="10"/>
  <c r="AU246" i="10"/>
  <c r="AU243" i="10"/>
  <c r="BH241" i="10"/>
  <c r="BH238" i="10"/>
  <c r="BH234" i="10"/>
  <c r="AU228" i="10"/>
  <c r="AU221" i="10"/>
  <c r="AU213" i="10"/>
  <c r="BH211" i="10"/>
  <c r="AU210" i="10"/>
  <c r="BH207" i="10"/>
  <c r="BH204" i="10"/>
  <c r="BH250" i="10"/>
  <c r="AU238" i="10"/>
  <c r="AU236" i="10"/>
  <c r="AU234" i="10"/>
  <c r="AU232" i="10"/>
  <c r="AU227" i="10"/>
  <c r="AU223" i="10"/>
  <c r="AU219" i="10"/>
  <c r="AU215" i="10"/>
  <c r="AU211" i="10"/>
  <c r="AU206" i="10"/>
  <c r="AU202" i="10"/>
  <c r="BF242" i="10"/>
  <c r="BD242" i="10"/>
  <c r="BB242" i="10"/>
  <c r="AR242" i="10"/>
  <c r="BG242" i="10"/>
  <c r="BC242" i="10"/>
  <c r="AS242" i="10"/>
  <c r="AQ242" i="10"/>
  <c r="BF240" i="10"/>
  <c r="BD240" i="10"/>
  <c r="BB240" i="10"/>
  <c r="AR240" i="10"/>
  <c r="BG240" i="10"/>
  <c r="BC240" i="10"/>
  <c r="AS240" i="10"/>
  <c r="AQ240" i="10"/>
  <c r="BH247" i="10"/>
  <c r="BH246" i="10"/>
  <c r="BH243" i="10"/>
  <c r="BH239" i="10"/>
  <c r="BH236" i="10"/>
  <c r="BH232" i="10"/>
  <c r="BH231" i="10"/>
  <c r="BF226" i="10"/>
  <c r="BD226" i="10"/>
  <c r="BB226" i="10"/>
  <c r="AR226" i="10"/>
  <c r="BG226" i="10"/>
  <c r="BC226" i="10"/>
  <c r="AS226" i="10"/>
  <c r="AQ226" i="10"/>
  <c r="BF224" i="10"/>
  <c r="BD224" i="10"/>
  <c r="BB224" i="10"/>
  <c r="AR224" i="10"/>
  <c r="BG224" i="10"/>
  <c r="BC224" i="10"/>
  <c r="AS224" i="10"/>
  <c r="AQ224" i="10"/>
  <c r="BF222" i="10"/>
  <c r="BD222" i="10"/>
  <c r="BB222" i="10"/>
  <c r="AR222" i="10"/>
  <c r="BG222" i="10"/>
  <c r="BC222" i="10"/>
  <c r="AS222" i="10"/>
  <c r="AQ222" i="10"/>
  <c r="BF218" i="10"/>
  <c r="BD218" i="10"/>
  <c r="BB218" i="10"/>
  <c r="AR218" i="10"/>
  <c r="BG218" i="10"/>
  <c r="BC218" i="10"/>
  <c r="AS218" i="10"/>
  <c r="AQ218" i="10"/>
  <c r="BF214" i="10"/>
  <c r="BD214" i="10"/>
  <c r="BB214" i="10"/>
  <c r="AR214" i="10"/>
  <c r="BG214" i="10"/>
  <c r="BC214" i="10"/>
  <c r="AS214" i="10"/>
  <c r="AQ214" i="10"/>
  <c r="BH227" i="10"/>
  <c r="BH223" i="10"/>
  <c r="BH219" i="10"/>
  <c r="BH215" i="10"/>
  <c r="BH212" i="10"/>
  <c r="BH210" i="10"/>
  <c r="BH208" i="10"/>
  <c r="BH206" i="10"/>
  <c r="BH205" i="10"/>
  <c r="BH202" i="10"/>
  <c r="BH201" i="10"/>
  <c r="BG248" i="10"/>
  <c r="BC248" i="10"/>
  <c r="AS248" i="10"/>
  <c r="AQ248" i="10"/>
  <c r="BF248" i="10"/>
  <c r="BD248" i="10"/>
  <c r="AR248" i="10"/>
  <c r="BB248" i="10"/>
  <c r="AU242" i="10"/>
  <c r="BH237" i="10"/>
  <c r="BH233" i="10"/>
  <c r="BF220" i="10"/>
  <c r="BD220" i="10"/>
  <c r="BB220" i="10"/>
  <c r="AR220" i="10"/>
  <c r="BG220" i="10"/>
  <c r="BC220" i="10"/>
  <c r="AS220" i="10"/>
  <c r="AQ220" i="10"/>
  <c r="BF216" i="10"/>
  <c r="BD216" i="10"/>
  <c r="BB216" i="10"/>
  <c r="AR216" i="10"/>
  <c r="BG216" i="10"/>
  <c r="BC216" i="10"/>
  <c r="AS216" i="10"/>
  <c r="AQ216" i="10"/>
  <c r="BH228" i="10"/>
  <c r="BH203" i="10"/>
  <c r="AU217" i="10" l="1"/>
  <c r="AU225" i="10"/>
  <c r="AU209" i="10"/>
  <c r="AU207" i="10"/>
  <c r="AU204" i="10"/>
  <c r="AU250" i="10"/>
  <c r="BH251" i="10"/>
  <c r="AU214" i="10"/>
  <c r="AU218" i="10"/>
  <c r="AU222" i="10"/>
  <c r="AU226" i="10"/>
  <c r="AU240" i="10"/>
  <c r="AU224" i="10"/>
  <c r="AU216" i="10"/>
  <c r="AU220" i="10"/>
  <c r="AU248" i="10"/>
  <c r="C18" i="14"/>
  <c r="BH214" i="10"/>
  <c r="BH218" i="10"/>
  <c r="BH222" i="10"/>
  <c r="BH224" i="10"/>
  <c r="BH226" i="10"/>
  <c r="CN246" i="10"/>
  <c r="CO246" i="10" s="1"/>
  <c r="BH240" i="10"/>
  <c r="BH242" i="10"/>
  <c r="BH216" i="10"/>
  <c r="BH220" i="10"/>
  <c r="BH248" i="10"/>
  <c r="CN205" i="10"/>
  <c r="CO205" i="10" s="1"/>
  <c r="CN231" i="10"/>
  <c r="CO231" i="10" s="1"/>
  <c r="CN236" i="10" l="1"/>
  <c r="CO236" i="10" s="1"/>
  <c r="CN202" i="10"/>
  <c r="CO202" i="10" s="1"/>
  <c r="CN201" i="10"/>
  <c r="CO201" i="10" s="1"/>
  <c r="CN252" i="10"/>
  <c r="CO252" i="10" s="1"/>
  <c r="CN253" i="10"/>
  <c r="CO253" i="10" s="1"/>
  <c r="CN249" i="10"/>
  <c r="CO249" i="10" s="1"/>
  <c r="CN237" i="10"/>
  <c r="CO237" i="10" s="1"/>
  <c r="CN233" i="10"/>
  <c r="CO233" i="10" s="1"/>
  <c r="CN227" i="10"/>
  <c r="CO227" i="10" s="1"/>
  <c r="CN244" i="10"/>
  <c r="CO244" i="10" s="1"/>
  <c r="CN219" i="10"/>
  <c r="CO219" i="10" s="1"/>
  <c r="CN215" i="10"/>
  <c r="CO215" i="10" s="1"/>
  <c r="CN206" i="10"/>
  <c r="CO206" i="10" s="1"/>
  <c r="CN203" i="10"/>
  <c r="CO203" i="10" s="1"/>
  <c r="CN241" i="10"/>
  <c r="CO241" i="10" s="1"/>
  <c r="CN235" i="10"/>
  <c r="CO235" i="10" s="1"/>
  <c r="CN251" i="10"/>
  <c r="CO251" i="10" s="1"/>
  <c r="CN243" i="10"/>
  <c r="CO243" i="10" s="1"/>
  <c r="CN223" i="10"/>
  <c r="CO223" i="10" s="1"/>
  <c r="CN250" i="10"/>
  <c r="CO250" i="10" s="1"/>
  <c r="CN232" i="10"/>
  <c r="CO232" i="10" s="1"/>
  <c r="CN212" i="10"/>
  <c r="CO212" i="10" s="1"/>
  <c r="CN210" i="10"/>
  <c r="CO210" i="10" s="1"/>
  <c r="CN208" i="10"/>
  <c r="CO208" i="10" s="1"/>
  <c r="CN214" i="10" l="1"/>
  <c r="CO214" i="10" s="1"/>
  <c r="CN218" i="10"/>
  <c r="CO218" i="10" s="1"/>
  <c r="CN229" i="10"/>
  <c r="CO229" i="10" s="1"/>
  <c r="CN239" i="10"/>
  <c r="CO239" i="10" s="1"/>
  <c r="CN207" i="10"/>
  <c r="CO207" i="10" s="1"/>
  <c r="CN213" i="10"/>
  <c r="CO213" i="10" s="1"/>
  <c r="CN221" i="10"/>
  <c r="CO221" i="10" s="1"/>
  <c r="M17" i="49"/>
  <c r="CN216" i="10"/>
  <c r="CO216" i="10" s="1"/>
  <c r="CN220" i="10"/>
  <c r="CO220" i="10" s="1"/>
  <c r="CN238" i="10"/>
  <c r="CO238" i="10" s="1"/>
  <c r="CN247" i="10"/>
  <c r="CO247" i="10" s="1"/>
  <c r="CN245" i="10"/>
  <c r="CO245" i="10" s="1"/>
  <c r="CN248" i="10"/>
  <c r="CO248" i="10" s="1"/>
  <c r="CN242" i="10"/>
  <c r="CO242" i="10" s="1"/>
  <c r="CN228" i="10"/>
  <c r="CO228" i="10" s="1"/>
  <c r="C25" i="14"/>
  <c r="CN204" i="10"/>
  <c r="CO204" i="10" s="1"/>
  <c r="CN230" i="10"/>
  <c r="CO230" i="10" s="1"/>
  <c r="CN222" i="10"/>
  <c r="CO222" i="10" s="1"/>
  <c r="CN224" i="10"/>
  <c r="CO224" i="10" s="1"/>
  <c r="CN226" i="10"/>
  <c r="CO226" i="10" s="1"/>
  <c r="CN234" i="10"/>
  <c r="CO234" i="10" s="1"/>
  <c r="CN217" i="10"/>
  <c r="CO217" i="10" s="1"/>
  <c r="CN225" i="10"/>
  <c r="CO225" i="10" s="1"/>
  <c r="CN211" i="10"/>
  <c r="CO211" i="10" s="1"/>
  <c r="CN209" i="10"/>
  <c r="CO209" i="10" s="1"/>
  <c r="CN240" i="10"/>
  <c r="CO240" i="10" s="1"/>
  <c r="C16" i="58" l="1"/>
  <c r="L18" i="49"/>
  <c r="M18" i="49"/>
  <c r="G7" i="36" l="1"/>
  <c r="H7" i="36"/>
  <c r="G8" i="36"/>
  <c r="H8" i="36"/>
  <c r="G9" i="36"/>
  <c r="H9" i="36"/>
  <c r="G10" i="36"/>
  <c r="H10" i="36"/>
  <c r="G11" i="36"/>
  <c r="H11" i="36"/>
  <c r="G12" i="36"/>
  <c r="H12" i="36"/>
  <c r="G13" i="36"/>
  <c r="H13" i="36"/>
  <c r="BG13" i="36" l="1"/>
  <c r="AO13" i="36"/>
  <c r="BF13" i="36"/>
  <c r="AN13" i="36"/>
  <c r="AP13" i="36"/>
  <c r="AR13" i="36"/>
  <c r="J13" i="36"/>
  <c r="L13" i="36"/>
  <c r="K13" i="36"/>
  <c r="M13" i="36"/>
  <c r="AH8" i="36" l="1"/>
  <c r="AH7" i="36"/>
  <c r="AH9" i="36"/>
  <c r="AH11" i="36"/>
  <c r="AQ13" i="36"/>
  <c r="AH10" i="36"/>
  <c r="AH12" i="36"/>
  <c r="AH13" i="36"/>
  <c r="BG7" i="36"/>
  <c r="AO7" i="36"/>
  <c r="AQ7" i="36"/>
  <c r="BF7" i="36"/>
  <c r="AN7" i="36"/>
  <c r="AP7" i="36"/>
  <c r="AR7" i="36"/>
  <c r="J7" i="36"/>
  <c r="L7" i="36"/>
  <c r="K7" i="36"/>
  <c r="M7" i="36"/>
  <c r="BG8" i="36"/>
  <c r="AO8" i="36"/>
  <c r="AQ8" i="36"/>
  <c r="BF8" i="36"/>
  <c r="AN8" i="36"/>
  <c r="AP8" i="36"/>
  <c r="AR8" i="36"/>
  <c r="J8" i="36"/>
  <c r="L8" i="36"/>
  <c r="K8" i="36"/>
  <c r="M8" i="36"/>
  <c r="BG9" i="36"/>
  <c r="AO9" i="36"/>
  <c r="AQ9" i="36"/>
  <c r="BF9" i="36"/>
  <c r="AN9" i="36"/>
  <c r="AP9" i="36"/>
  <c r="AR9" i="36"/>
  <c r="J9" i="36"/>
  <c r="L9" i="36"/>
  <c r="K9" i="36"/>
  <c r="M9" i="36"/>
  <c r="BG10" i="36"/>
  <c r="AO10" i="36"/>
  <c r="AQ10" i="36"/>
  <c r="BF10" i="36"/>
  <c r="AN10" i="36"/>
  <c r="AP10" i="36"/>
  <c r="AR10" i="36"/>
  <c r="J10" i="36"/>
  <c r="L10" i="36"/>
  <c r="K10" i="36"/>
  <c r="M10" i="36"/>
  <c r="BG11" i="36"/>
  <c r="AO11" i="36"/>
  <c r="AQ11" i="36"/>
  <c r="BF11" i="36"/>
  <c r="AN11" i="36"/>
  <c r="AP11" i="36"/>
  <c r="AR11" i="36"/>
  <c r="J11" i="36"/>
  <c r="L11" i="36"/>
  <c r="K11" i="36"/>
  <c r="M11" i="36"/>
  <c r="BG12" i="36"/>
  <c r="AO12" i="36"/>
  <c r="AQ12" i="36"/>
  <c r="BF12" i="36"/>
  <c r="AN12" i="36"/>
  <c r="AP12" i="36"/>
  <c r="AR12" i="36"/>
  <c r="J12" i="36"/>
  <c r="L12" i="36"/>
  <c r="K12" i="36"/>
  <c r="M12" i="36"/>
  <c r="AS13" i="36"/>
  <c r="AY12" i="36" l="1"/>
  <c r="AV12" i="36"/>
  <c r="AI12" i="36"/>
  <c r="AU12" i="36"/>
  <c r="AJ12" i="36"/>
  <c r="AT12" i="36"/>
  <c r="AX12" i="36"/>
  <c r="AK12" i="36"/>
  <c r="AU10" i="36"/>
  <c r="AJ10" i="36"/>
  <c r="AT10" i="36"/>
  <c r="AX10" i="36"/>
  <c r="AK10" i="36"/>
  <c r="AY10" i="36"/>
  <c r="AV10" i="36"/>
  <c r="AI10" i="36"/>
  <c r="AY11" i="36"/>
  <c r="AK11" i="36"/>
  <c r="AT11" i="36"/>
  <c r="AX11" i="36"/>
  <c r="AU11" i="36"/>
  <c r="AI11" i="36"/>
  <c r="AV11" i="36"/>
  <c r="AJ11" i="36"/>
  <c r="AU9" i="36"/>
  <c r="AI9" i="36"/>
  <c r="AV9" i="36"/>
  <c r="AY9" i="36"/>
  <c r="AK9" i="36"/>
  <c r="AT9" i="36"/>
  <c r="AX9" i="36"/>
  <c r="AU7" i="36"/>
  <c r="AI7" i="36"/>
  <c r="AV7" i="36"/>
  <c r="AJ7" i="36"/>
  <c r="AY7" i="36"/>
  <c r="AK7" i="36"/>
  <c r="AT7" i="36"/>
  <c r="AX7" i="36"/>
  <c r="AU8" i="36"/>
  <c r="AJ8" i="36"/>
  <c r="AT8" i="36"/>
  <c r="AX8" i="36"/>
  <c r="AK8" i="36"/>
  <c r="AY8" i="36"/>
  <c r="AV8" i="36"/>
  <c r="AI8" i="36"/>
  <c r="AU13" i="36"/>
  <c r="AI13" i="36"/>
  <c r="AV13" i="36"/>
  <c r="AJ13" i="36"/>
  <c r="AY13" i="36"/>
  <c r="AK13" i="36"/>
  <c r="AT13" i="36"/>
  <c r="AX13" i="36"/>
  <c r="AS12" i="36"/>
  <c r="AS10" i="36"/>
  <c r="AS8" i="36"/>
  <c r="AS11" i="36"/>
  <c r="BI11" i="36"/>
  <c r="AS9" i="36"/>
  <c r="BI9" i="36"/>
  <c r="AS7" i="36"/>
  <c r="BI7" i="36"/>
  <c r="AJ14" i="36" l="1"/>
  <c r="BI13" i="36"/>
  <c r="BI8" i="36"/>
  <c r="BJ9" i="36"/>
  <c r="BJ7" i="36"/>
  <c r="BJ11" i="36"/>
  <c r="BI10" i="36"/>
  <c r="BI12" i="36"/>
  <c r="N7" i="36"/>
  <c r="N12" i="36"/>
  <c r="N9" i="36"/>
  <c r="N10" i="36"/>
  <c r="N8" i="36"/>
  <c r="AM11" i="36" l="1"/>
  <c r="N11" i="36"/>
  <c r="AM13" i="36"/>
  <c r="N13" i="36"/>
  <c r="AM14" i="36"/>
  <c r="BJ13" i="36"/>
  <c r="AM10" i="36"/>
  <c r="AM12" i="36"/>
  <c r="AM7" i="36"/>
  <c r="BK11" i="36"/>
  <c r="BK7" i="36"/>
  <c r="BK9" i="36"/>
  <c r="BJ10" i="36"/>
  <c r="BJ12" i="36"/>
  <c r="BJ8" i="36"/>
  <c r="AM8" i="36"/>
  <c r="CA14" i="36" l="1"/>
  <c r="BK13" i="36"/>
  <c r="BL9" i="36"/>
  <c r="BL7" i="36"/>
  <c r="BL11" i="36"/>
  <c r="BK8" i="36"/>
  <c r="BK12" i="36"/>
  <c r="BK10" i="36"/>
  <c r="BM11" i="36" l="1"/>
  <c r="BL12" i="36"/>
  <c r="BL8" i="36"/>
  <c r="BL10" i="36"/>
  <c r="AZ8" i="36"/>
  <c r="AZ7" i="36"/>
  <c r="AZ10" i="36"/>
  <c r="AZ9" i="36"/>
  <c r="AZ12" i="36"/>
  <c r="AZ11" i="36"/>
  <c r="AZ13" i="36"/>
  <c r="BM9" i="36" l="1"/>
  <c r="BM7" i="36"/>
  <c r="BM13" i="36"/>
  <c r="BL13" i="36"/>
  <c r="BM10" i="36"/>
  <c r="BM12" i="36"/>
  <c r="BM8" i="36" l="1"/>
  <c r="BN11" i="36"/>
  <c r="BO11" i="36"/>
  <c r="BN9" i="36"/>
  <c r="BO9" i="36"/>
  <c r="BN7" i="36"/>
  <c r="BO7" i="36"/>
  <c r="G6" i="36"/>
  <c r="H6" i="36"/>
  <c r="AW6" i="36"/>
  <c r="BA6" i="36"/>
  <c r="F22" i="15" s="1"/>
  <c r="BB6" i="36"/>
  <c r="F23" i="15" s="1"/>
  <c r="BC6" i="36"/>
  <c r="F24" i="15" s="1"/>
  <c r="BD6" i="36"/>
  <c r="F25" i="15" s="1"/>
  <c r="CB6" i="36"/>
  <c r="CB7" i="36"/>
  <c r="CB8" i="36"/>
  <c r="CB9" i="36"/>
  <c r="CB10" i="36"/>
  <c r="CB11" i="36"/>
  <c r="CB12" i="36"/>
  <c r="CB13" i="36"/>
  <c r="O33" i="12"/>
  <c r="S33" i="12"/>
  <c r="C33" i="12"/>
  <c r="D33" i="12"/>
  <c r="E33" i="12"/>
  <c r="F33" i="12"/>
  <c r="N33" i="12"/>
  <c r="P33" i="12"/>
  <c r="Q33" i="12"/>
  <c r="R33" i="12"/>
  <c r="W33" i="12"/>
  <c r="AA33" i="12"/>
  <c r="AB33" i="12"/>
  <c r="AD33" i="12"/>
  <c r="AK33" i="12"/>
  <c r="AZ33" i="12"/>
  <c r="BB33" i="12"/>
  <c r="BD33" i="12"/>
  <c r="BO33" i="12"/>
  <c r="BP33" i="12"/>
  <c r="BQ33" i="12"/>
  <c r="BR33" i="12"/>
  <c r="BT33" i="12"/>
  <c r="BU33" i="12"/>
  <c r="BV33" i="12"/>
  <c r="BW33" i="12"/>
  <c r="BX33" i="12"/>
  <c r="CA33" i="12"/>
  <c r="BN8" i="36" l="1"/>
  <c r="BO8" i="36"/>
  <c r="BN13" i="36"/>
  <c r="BO13" i="36"/>
  <c r="BN10" i="36"/>
  <c r="BO10" i="36"/>
  <c r="BN12" i="36"/>
  <c r="BO12" i="36"/>
  <c r="F21" i="15"/>
  <c r="F17" i="15"/>
  <c r="BZ7" i="36"/>
  <c r="BZ11" i="36"/>
  <c r="BZ9" i="36"/>
  <c r="BC33" i="12"/>
  <c r="BA33" i="12"/>
  <c r="BF6" i="36"/>
  <c r="F12" i="15" s="1"/>
  <c r="BG6" i="36"/>
  <c r="F13" i="15" s="1"/>
  <c r="AQ6" i="36"/>
  <c r="F11" i="15" s="1"/>
  <c r="AO6" i="36"/>
  <c r="F8" i="15" s="1"/>
  <c r="AR6" i="36"/>
  <c r="AP6" i="36"/>
  <c r="F10" i="15" s="1"/>
  <c r="AN6" i="36"/>
  <c r="F7" i="15" s="1"/>
  <c r="M6" i="36"/>
  <c r="K6" i="36"/>
  <c r="L6" i="36"/>
  <c r="J6" i="36"/>
  <c r="AV33" i="12"/>
  <c r="Z33" i="12"/>
  <c r="U6" i="36"/>
  <c r="H33" i="12"/>
  <c r="X33" i="12"/>
  <c r="AN33" i="12"/>
  <c r="T5" i="49" s="1"/>
  <c r="H11" i="58" s="1"/>
  <c r="AO33" i="12"/>
  <c r="T6" i="49" s="1"/>
  <c r="H12" i="58" s="1"/>
  <c r="AD6" i="36"/>
  <c r="BZ13" i="36" l="1"/>
  <c r="AS6" i="36"/>
  <c r="BZ12" i="36"/>
  <c r="BZ10" i="36"/>
  <c r="BZ8" i="36"/>
  <c r="BS33" i="12"/>
  <c r="BE33" i="12"/>
  <c r="T7" i="49" s="1"/>
  <c r="H13" i="58" s="1"/>
  <c r="BF33" i="12"/>
  <c r="T10" i="49" s="1"/>
  <c r="H16" i="58" s="1"/>
  <c r="V6" i="36"/>
  <c r="T33" i="12"/>
  <c r="J33" i="12"/>
  <c r="M6" i="49" s="1"/>
  <c r="K33" i="12"/>
  <c r="M7" i="49" s="1"/>
  <c r="AQ33" i="12"/>
  <c r="T9" i="49" s="1"/>
  <c r="H15" i="58" s="1"/>
  <c r="AM33" i="12"/>
  <c r="T4" i="49" s="1"/>
  <c r="H10" i="58" s="1"/>
  <c r="I33" i="12"/>
  <c r="AP33" i="12"/>
  <c r="L33" i="12"/>
  <c r="M8" i="49" s="1"/>
  <c r="AF6" i="36"/>
  <c r="C28" i="15" s="1"/>
  <c r="AC33" i="12"/>
  <c r="T8" i="49" l="1"/>
  <c r="C21" i="15"/>
  <c r="AE33" i="12"/>
  <c r="AR33" i="12"/>
  <c r="T13" i="49" l="1"/>
  <c r="H14" i="58"/>
  <c r="H18" i="58" s="1"/>
  <c r="M5" i="49"/>
  <c r="L10" i="49" s="1"/>
  <c r="V33" i="12"/>
  <c r="AG6" i="36"/>
  <c r="C31" i="15" s="1"/>
  <c r="N6" i="36"/>
  <c r="AF33" i="12" l="1"/>
  <c r="M34" i="12"/>
  <c r="AH6" i="36"/>
  <c r="C34" i="15" s="1"/>
  <c r="M33" i="12"/>
  <c r="BH6" i="36" l="1"/>
  <c r="AV6" i="36"/>
  <c r="AJ6" i="36"/>
  <c r="C36" i="15" s="1"/>
  <c r="AG33" i="12"/>
  <c r="BG33" i="12"/>
  <c r="AY6" i="36"/>
  <c r="F19" i="15" s="1"/>
  <c r="AK6" i="36"/>
  <c r="C37" i="15" s="1"/>
  <c r="AU6" i="36"/>
  <c r="F16" i="15" s="1"/>
  <c r="AI6" i="36"/>
  <c r="C35" i="15" s="1"/>
  <c r="AT6" i="36"/>
  <c r="F15" i="15" s="1"/>
  <c r="AX6" i="36"/>
  <c r="F18" i="15" s="1"/>
  <c r="AT33" i="12"/>
  <c r="AU33" i="12" l="1"/>
  <c r="AJ9" i="36"/>
  <c r="AS33" i="12"/>
  <c r="AH33" i="12"/>
  <c r="AJ33" i="12"/>
  <c r="M36" i="49" s="1"/>
  <c r="AI33" i="12"/>
  <c r="M35" i="49" s="1"/>
  <c r="AW33" i="12"/>
  <c r="AM6" i="36"/>
  <c r="C41" i="15" s="1"/>
  <c r="AX33" i="12"/>
  <c r="BI6" i="36"/>
  <c r="AZ6" i="36"/>
  <c r="F20" i="15" l="1"/>
  <c r="C39" i="15"/>
  <c r="AM9" i="36"/>
  <c r="M37" i="49"/>
  <c r="M34" i="49"/>
  <c r="L37" i="49" s="1"/>
  <c r="AL34" i="12"/>
  <c r="AY33" i="12"/>
  <c r="BJ6" i="36"/>
  <c r="BH33" i="12"/>
  <c r="BK6" i="36"/>
  <c r="AL33" i="12" l="1"/>
  <c r="BI33" i="12"/>
  <c r="CA10" i="36"/>
  <c r="BJ33" i="12"/>
  <c r="BL6" i="36"/>
  <c r="F39" i="15" s="1"/>
  <c r="CA8" i="36" l="1"/>
  <c r="CA7" i="36"/>
  <c r="CA12" i="36"/>
  <c r="CA11" i="36"/>
  <c r="CA13" i="36"/>
  <c r="BK33" i="12"/>
  <c r="BM6" i="36" l="1"/>
  <c r="CA9" i="36"/>
  <c r="BO6" i="36" l="1"/>
  <c r="F38" i="15" s="1"/>
  <c r="BN6" i="36"/>
  <c r="BZ6" i="36" l="1"/>
  <c r="F41" i="15" l="1"/>
  <c r="C42" i="15"/>
  <c r="F40" i="15"/>
  <c r="F37" i="15"/>
  <c r="CA6" i="36"/>
  <c r="C43" i="15" s="1"/>
  <c r="BY33" i="12"/>
  <c r="BZ33" i="12" l="1"/>
  <c r="C3" i="15"/>
  <c r="C4" i="15"/>
  <c r="F4" i="15"/>
  <c r="F5" i="15"/>
  <c r="B2" i="36"/>
  <c r="AQ3" i="36"/>
  <c r="V3" i="36"/>
  <c r="R3" i="36"/>
  <c r="AN3" i="36" s="1"/>
  <c r="BE3" i="36" s="1"/>
  <c r="C4" i="14"/>
  <c r="C3" i="14"/>
  <c r="H10" i="14" s="1"/>
  <c r="F4" i="14"/>
  <c r="F5" i="14"/>
  <c r="C5" i="14"/>
  <c r="C11" i="14"/>
  <c r="C14" i="14"/>
  <c r="C21" i="14"/>
  <c r="C22" i="14"/>
  <c r="Y2" i="36" l="1"/>
  <c r="AT2" i="36" s="1"/>
  <c r="BR2" i="36" s="1"/>
  <c r="J2" i="36"/>
  <c r="C15" i="14" l="1"/>
  <c r="C5" i="15" l="1"/>
  <c r="C8" i="15"/>
  <c r="C10" i="15"/>
  <c r="C7" i="15"/>
  <c r="C9" i="15"/>
  <c r="C11" i="15" l="1"/>
  <c r="F14" i="15" l="1"/>
  <c r="C38" i="14" l="1"/>
  <c r="C13" i="14" l="1"/>
  <c r="C16" i="14"/>
  <c r="C17" i="14"/>
  <c r="F11" i="14"/>
  <c r="F10" i="14"/>
  <c r="F9" i="14"/>
  <c r="F8" i="14"/>
  <c r="F7" i="14"/>
  <c r="C10" i="14" l="1"/>
  <c r="C8" i="14"/>
  <c r="C9" i="14"/>
  <c r="C7" i="14"/>
  <c r="C19" i="14"/>
  <c r="C23" i="14"/>
  <c r="E17" i="62" l="1"/>
  <c r="S13" i="49"/>
  <c r="C33" i="14"/>
  <c r="C12" i="14"/>
  <c r="M10" i="49" l="1"/>
  <c r="L43" i="49" s="1"/>
  <c r="C20" i="14"/>
  <c r="T16" i="49" l="1"/>
  <c r="J11" i="58" s="1"/>
  <c r="T15" i="49"/>
  <c r="J10" i="58" s="1"/>
  <c r="T19" i="49"/>
  <c r="J14" i="58" s="1"/>
  <c r="T18" i="49"/>
  <c r="J13" i="58" s="1"/>
  <c r="T17" i="49"/>
  <c r="J12" i="58" s="1"/>
  <c r="C36" i="14"/>
  <c r="C37" i="14"/>
  <c r="F15" i="14"/>
  <c r="F14" i="14"/>
  <c r="C35" i="14"/>
  <c r="F13" i="14"/>
  <c r="F12" i="14"/>
  <c r="J18" i="58" l="1"/>
  <c r="D18" i="58" s="1"/>
  <c r="F20" i="14"/>
  <c r="T20" i="49"/>
  <c r="S20" i="49" s="1"/>
  <c r="C39" i="14"/>
  <c r="C40" i="14"/>
  <c r="BO6" i="50"/>
  <c r="CV6" i="50" s="1"/>
  <c r="CW6" i="50" l="1"/>
  <c r="CZ6" i="50" s="1"/>
  <c r="CX6" i="50"/>
  <c r="CY6" i="50" s="1"/>
  <c r="BP5" i="10"/>
  <c r="F38" i="14" s="1"/>
  <c r="BO34" i="50"/>
  <c r="BO6" i="1" s="1"/>
  <c r="CV6" i="1" s="1"/>
  <c r="CX6" i="1" l="1"/>
  <c r="CY6" i="1" s="1"/>
  <c r="CW6" i="1"/>
  <c r="DA6" i="50"/>
  <c r="BP6" i="50" s="1"/>
  <c r="BO34" i="1"/>
  <c r="CZ6" i="1" l="1"/>
  <c r="DA6" i="1" s="1"/>
  <c r="T37" i="49"/>
  <c r="BQ5" i="10"/>
  <c r="F39" i="14" s="1"/>
  <c r="F43" i="14" s="1"/>
  <c r="BP34" i="50"/>
  <c r="BP6" i="1" s="1"/>
  <c r="CM6" i="50"/>
  <c r="CN5" i="10" l="1"/>
  <c r="CM34" i="50"/>
  <c r="CN6" i="50"/>
  <c r="BP34" i="1"/>
  <c r="CM35" i="50"/>
  <c r="CN35" i="50" s="1"/>
  <c r="BP35" i="50"/>
  <c r="CM34" i="1" l="1"/>
  <c r="CM6" i="1"/>
  <c r="T36" i="49"/>
  <c r="BP35" i="1"/>
  <c r="CM35" i="1"/>
  <c r="CN35" i="1" s="1"/>
  <c r="CN34" i="50"/>
  <c r="CO5" i="10"/>
  <c r="C42" i="14" s="1"/>
  <c r="C41" i="14"/>
  <c r="F44" i="14"/>
  <c r="CN34" i="1" l="1"/>
  <c r="M45" i="49" s="1"/>
  <c r="AB31" i="49" s="1"/>
  <c r="CN6" i="1"/>
  <c r="S38" i="49"/>
  <c r="T38" i="49"/>
  <c r="S45" i="49" l="1"/>
  <c r="T45" i="49"/>
  <c r="M44" i="49" s="1"/>
  <c r="L44" i="49" s="1"/>
  <c r="L45" i="49" s="1"/>
</calcChain>
</file>

<file path=xl/sharedStrings.xml><?xml version="1.0" encoding="utf-8"?>
<sst xmlns="http://schemas.openxmlformats.org/spreadsheetml/2006/main" count="2194" uniqueCount="469">
  <si>
    <t>إدارة منوف التعليمية</t>
  </si>
  <si>
    <t>كشف 2</t>
  </si>
  <si>
    <t>صفحة 1</t>
  </si>
  <si>
    <t>صفحة 2</t>
  </si>
  <si>
    <t>صفحة 3</t>
  </si>
  <si>
    <t>صفحة 4</t>
  </si>
  <si>
    <t>م</t>
  </si>
  <si>
    <t>الوظيفة</t>
  </si>
  <si>
    <t>الاسم</t>
  </si>
  <si>
    <t xml:space="preserve">الوظيفة </t>
  </si>
  <si>
    <t>الدرجة</t>
  </si>
  <si>
    <t>اساسى 6/30</t>
  </si>
  <si>
    <t>اساسى 7/1</t>
  </si>
  <si>
    <t>الأجور الأساسية</t>
  </si>
  <si>
    <t>الجملة</t>
  </si>
  <si>
    <t>الأجور المتغيرة الخاضعة</t>
  </si>
  <si>
    <t>حد أدنى</t>
  </si>
  <si>
    <t>علاوة اعباء</t>
  </si>
  <si>
    <t>اجور متغيرة اخرى</t>
  </si>
  <si>
    <t>حصص اجور متغيرة</t>
  </si>
  <si>
    <t>منحه</t>
  </si>
  <si>
    <t>جملة المستحق</t>
  </si>
  <si>
    <t>استقطاعات اجور اساسية</t>
  </si>
  <si>
    <t>استقطاعات الأجور المتغيرة</t>
  </si>
  <si>
    <t>اقساط خاصة عن اجور اساسية</t>
  </si>
  <si>
    <t>رابطة</t>
  </si>
  <si>
    <t>اقساط اجور متغيرة</t>
  </si>
  <si>
    <t>دمغة عادية</t>
  </si>
  <si>
    <t>مهن اجتماعية</t>
  </si>
  <si>
    <t>مهن تطبيقية</t>
  </si>
  <si>
    <t>مهن زراعية</t>
  </si>
  <si>
    <t>قسط اعارة</t>
  </si>
  <si>
    <t>مدة سابقة</t>
  </si>
  <si>
    <t>ديون حكومية</t>
  </si>
  <si>
    <t>جزاءات</t>
  </si>
  <si>
    <t>نفقة شهرية</t>
  </si>
  <si>
    <t>جملة الاستقطاعات</t>
  </si>
  <si>
    <t>صافى المستحق</t>
  </si>
  <si>
    <t>حســــــــاب الضـــــريبــــــة</t>
  </si>
  <si>
    <t>حســــــــاب الدمـــــــغة</t>
  </si>
  <si>
    <t>بدل نظارة</t>
  </si>
  <si>
    <t>خاصة 2015</t>
  </si>
  <si>
    <t>بدل 2011</t>
  </si>
  <si>
    <t>بدل 2012</t>
  </si>
  <si>
    <t>بدل 2013</t>
  </si>
  <si>
    <t>بدل 2014</t>
  </si>
  <si>
    <t>علاوة اجتماعية</t>
  </si>
  <si>
    <t>علاوة اجتماعية اضافية</t>
  </si>
  <si>
    <t>اثابة</t>
  </si>
  <si>
    <t xml:space="preserve">حافز 166.66% </t>
  </si>
  <si>
    <t>حافز 91.66 %</t>
  </si>
  <si>
    <t>حافز 50 %</t>
  </si>
  <si>
    <t>آداء</t>
  </si>
  <si>
    <t>بدل معلم</t>
  </si>
  <si>
    <t>بدل اعتماد</t>
  </si>
  <si>
    <t>منحة</t>
  </si>
  <si>
    <t>نادى</t>
  </si>
  <si>
    <t>جماعى</t>
  </si>
  <si>
    <t>نقابى</t>
  </si>
  <si>
    <t>اللجنة</t>
  </si>
  <si>
    <t>المجرد</t>
  </si>
  <si>
    <t>المستحق</t>
  </si>
  <si>
    <t>مستقطع</t>
  </si>
  <si>
    <t>الباقى</t>
  </si>
  <si>
    <t>الضريبة</t>
  </si>
  <si>
    <t>الدمغة</t>
  </si>
  <si>
    <t>كشف 1</t>
  </si>
  <si>
    <t>مسلسل</t>
  </si>
  <si>
    <t>مرتبات العاملين عن شهر مايو 2015</t>
  </si>
  <si>
    <t>اساسى مجرد</t>
  </si>
  <si>
    <t>جملة الأساسية</t>
  </si>
  <si>
    <t>100% 6/30</t>
  </si>
  <si>
    <t>مجموع العلاوات</t>
  </si>
  <si>
    <t>الحد الأدنى</t>
  </si>
  <si>
    <t>اجتماعية وغلاء</t>
  </si>
  <si>
    <t>الأجر الوظيفى</t>
  </si>
  <si>
    <t>الوظيفى   + 5%</t>
  </si>
  <si>
    <t>الحوافز</t>
  </si>
  <si>
    <t>جملة الحوافز</t>
  </si>
  <si>
    <t>بدلات أخرى</t>
  </si>
  <si>
    <t>جهود أخرى</t>
  </si>
  <si>
    <t>جملة المكمل</t>
  </si>
  <si>
    <t>العلاوة التعويضية</t>
  </si>
  <si>
    <t>المكمل الجديد</t>
  </si>
  <si>
    <t>وظيفى    + مكمل</t>
  </si>
  <si>
    <t>جملة المتغيرة</t>
  </si>
  <si>
    <t>حساب الدمغة</t>
  </si>
  <si>
    <t>بدل 2010</t>
  </si>
  <si>
    <t>ج و+م</t>
  </si>
  <si>
    <t>مكمل</t>
  </si>
  <si>
    <t>جملة</t>
  </si>
  <si>
    <t>استقطاعات</t>
  </si>
  <si>
    <t>اجر وظيفى</t>
  </si>
  <si>
    <t>تعويضية</t>
  </si>
  <si>
    <t>مفردات مرتب موظف</t>
  </si>
  <si>
    <t>الاسم /</t>
  </si>
  <si>
    <t>صــــورة غيـــر قابلــــة للصــــرف</t>
  </si>
  <si>
    <t>الاستحقاقات</t>
  </si>
  <si>
    <t>الاستقطاعات</t>
  </si>
  <si>
    <t>15%   معاشات</t>
  </si>
  <si>
    <t>1%     إصابة 0عمل</t>
  </si>
  <si>
    <t>2%     مكافأة</t>
  </si>
  <si>
    <t>10%   معاشات</t>
  </si>
  <si>
    <t>8% تأمين المرض</t>
  </si>
  <si>
    <t>علاوة الأعباء</t>
  </si>
  <si>
    <t>نقابة</t>
  </si>
  <si>
    <t>حافز إثابة</t>
  </si>
  <si>
    <t>حافز آداء</t>
  </si>
  <si>
    <t>15% معاشات</t>
  </si>
  <si>
    <t>1% إصابة 0عمل</t>
  </si>
  <si>
    <t>اجمالى الاستقطاعات</t>
  </si>
  <si>
    <t>اجمالى الاستحقاقات</t>
  </si>
  <si>
    <t xml:space="preserve">     ماهيات</t>
  </si>
  <si>
    <t xml:space="preserve">   مدير المدرسة</t>
  </si>
  <si>
    <t>الصافى المقتضى صرفه</t>
  </si>
  <si>
    <t>علاوة خاصة 2015 م</t>
  </si>
  <si>
    <t>اساسى +9%</t>
  </si>
  <si>
    <r>
      <t>15</t>
    </r>
    <r>
      <rPr>
        <b/>
        <sz val="14"/>
        <rFont val="Simple Bold Jut Out"/>
        <charset val="178"/>
      </rPr>
      <t>%</t>
    </r>
    <r>
      <rPr>
        <b/>
        <sz val="14"/>
        <rFont val="Arial"/>
        <family val="2"/>
      </rPr>
      <t xml:space="preserve">   معاشات</t>
    </r>
  </si>
  <si>
    <r>
      <t>1</t>
    </r>
    <r>
      <rPr>
        <b/>
        <sz val="14"/>
        <rFont val="Simple Bold Jut Out"/>
        <charset val="178"/>
      </rPr>
      <t xml:space="preserve">% </t>
    </r>
    <r>
      <rPr>
        <b/>
        <sz val="14"/>
        <rFont val="Arial"/>
        <family val="2"/>
      </rPr>
      <t xml:space="preserve">    إصابة 0عمل</t>
    </r>
  </si>
  <si>
    <r>
      <t>1</t>
    </r>
    <r>
      <rPr>
        <b/>
        <sz val="14"/>
        <rFont val="Simple Bold Jut Out"/>
        <charset val="178"/>
      </rPr>
      <t>%</t>
    </r>
    <r>
      <rPr>
        <b/>
        <sz val="14"/>
        <rFont val="Arial"/>
        <family val="2"/>
      </rPr>
      <t xml:space="preserve">     إصابة 0عمل</t>
    </r>
  </si>
  <si>
    <r>
      <t>2</t>
    </r>
    <r>
      <rPr>
        <b/>
        <sz val="14"/>
        <rFont val="Simple Bold Jut Out"/>
        <charset val="178"/>
      </rPr>
      <t>%</t>
    </r>
    <r>
      <rPr>
        <b/>
        <sz val="14"/>
        <rFont val="Arial"/>
        <family val="2"/>
      </rPr>
      <t xml:space="preserve">     مكافأة</t>
    </r>
  </si>
  <si>
    <r>
      <t>10</t>
    </r>
    <r>
      <rPr>
        <b/>
        <sz val="12"/>
        <rFont val="Simple Bold Jut Out"/>
        <charset val="178"/>
      </rPr>
      <t>%</t>
    </r>
    <r>
      <rPr>
        <b/>
        <sz val="12"/>
        <rFont val="Arial"/>
        <family val="2"/>
      </rPr>
      <t xml:space="preserve">   معاشات</t>
    </r>
  </si>
  <si>
    <r>
      <t>15</t>
    </r>
    <r>
      <rPr>
        <b/>
        <sz val="13"/>
        <rFont val="Simple Bold Jut Out"/>
        <charset val="178"/>
      </rPr>
      <t xml:space="preserve">% </t>
    </r>
    <r>
      <rPr>
        <b/>
        <sz val="13"/>
        <rFont val="Arial"/>
        <family val="2"/>
      </rPr>
      <t xml:space="preserve">  معاشات</t>
    </r>
  </si>
  <si>
    <r>
      <t>1</t>
    </r>
    <r>
      <rPr>
        <b/>
        <sz val="13"/>
        <rFont val="Simple Bold Jut Out"/>
        <charset val="178"/>
      </rPr>
      <t>%</t>
    </r>
    <r>
      <rPr>
        <b/>
        <sz val="13"/>
        <rFont val="Arial"/>
        <family val="2"/>
      </rPr>
      <t xml:space="preserve">     إصابة 0عمل</t>
    </r>
  </si>
  <si>
    <r>
      <t>10</t>
    </r>
    <r>
      <rPr>
        <b/>
        <sz val="13"/>
        <rFont val="Simple Bold Jut Out"/>
        <charset val="178"/>
      </rPr>
      <t>%</t>
    </r>
    <r>
      <rPr>
        <b/>
        <sz val="13"/>
        <rFont val="Arial"/>
        <family val="2"/>
      </rPr>
      <t xml:space="preserve">   معاشات</t>
    </r>
  </si>
  <si>
    <t>الأجر المكمل الجديد</t>
  </si>
  <si>
    <t>كسب عمل</t>
  </si>
  <si>
    <r>
      <t>15</t>
    </r>
    <r>
      <rPr>
        <b/>
        <sz val="12"/>
        <rFont val="Simple Bold Jut Out"/>
        <charset val="178"/>
      </rPr>
      <t>%</t>
    </r>
    <r>
      <rPr>
        <b/>
        <sz val="12"/>
        <rFont val="Arial"/>
        <family val="2"/>
      </rPr>
      <t xml:space="preserve"> معاشات</t>
    </r>
  </si>
  <si>
    <r>
      <t>1</t>
    </r>
    <r>
      <rPr>
        <b/>
        <sz val="12"/>
        <rFont val="Simple Bold Jut Out"/>
        <charset val="178"/>
      </rPr>
      <t xml:space="preserve">% </t>
    </r>
    <r>
      <rPr>
        <b/>
        <sz val="12"/>
        <rFont val="Arial"/>
        <family val="2"/>
      </rPr>
      <t>إصابة 0عمل</t>
    </r>
  </si>
  <si>
    <t>علاوة تعويضية</t>
  </si>
  <si>
    <t xml:space="preserve">جملة المتغيرة </t>
  </si>
  <si>
    <t>7% نقابة</t>
  </si>
  <si>
    <t xml:space="preserve">مدة سابقة </t>
  </si>
  <si>
    <t>ارباب عهد</t>
  </si>
  <si>
    <t>خاصة 2016</t>
  </si>
  <si>
    <t xml:space="preserve">مرتبات العاملين عن شهر </t>
  </si>
  <si>
    <t>اساسى 15/6</t>
  </si>
  <si>
    <t>بحث علمى</t>
  </si>
  <si>
    <t>خدمات عمالية</t>
  </si>
  <si>
    <t>معهد سرطان</t>
  </si>
  <si>
    <t>علاوة خاصة 2016 م</t>
  </si>
  <si>
    <t>وهمى 16/7</t>
  </si>
  <si>
    <t>الوظيفى   + 7%</t>
  </si>
  <si>
    <t>كشف اداريين 1</t>
  </si>
  <si>
    <t>ضرائب 2017</t>
  </si>
  <si>
    <t>سلفة جزاءات</t>
  </si>
  <si>
    <r>
      <t>8</t>
    </r>
    <r>
      <rPr>
        <b/>
        <sz val="13"/>
        <rFont val="Simple Bold Jut Out"/>
        <charset val="178"/>
      </rPr>
      <t>%</t>
    </r>
    <r>
      <rPr>
        <b/>
        <sz val="13"/>
        <rFont val="Arial"/>
        <family val="2"/>
      </rPr>
      <t xml:space="preserve">     مكافأة</t>
    </r>
  </si>
  <si>
    <t>ضرائب 2016</t>
  </si>
  <si>
    <t>3% تأمين المرض</t>
  </si>
  <si>
    <t>3% تأمين صحى</t>
  </si>
  <si>
    <r>
      <t>1.</t>
    </r>
    <r>
      <rPr>
        <b/>
        <sz val="13"/>
        <rFont val="Simple Bold Jut Out"/>
        <charset val="178"/>
      </rPr>
      <t>%</t>
    </r>
    <r>
      <rPr>
        <b/>
        <sz val="13"/>
        <rFont val="Arial"/>
        <family val="2"/>
      </rPr>
      <t xml:space="preserve"> تأمين المرض</t>
    </r>
  </si>
  <si>
    <r>
      <t>3</t>
    </r>
    <r>
      <rPr>
        <b/>
        <sz val="13"/>
        <rFont val="Simple Bold Jut Out"/>
        <charset val="178"/>
      </rPr>
      <t>%</t>
    </r>
    <r>
      <rPr>
        <b/>
        <sz val="13"/>
        <rFont val="Arial"/>
        <family val="2"/>
      </rPr>
      <t xml:space="preserve"> تأمين المرض</t>
    </r>
  </si>
  <si>
    <r>
      <t>1</t>
    </r>
    <r>
      <rPr>
        <b/>
        <sz val="13"/>
        <rFont val="Simple Bold Jut Out"/>
        <charset val="178"/>
      </rPr>
      <t>%</t>
    </r>
    <r>
      <rPr>
        <b/>
        <sz val="13"/>
        <rFont val="Arial"/>
        <family val="2"/>
      </rPr>
      <t xml:space="preserve">  تأمين المرض</t>
    </r>
  </si>
  <si>
    <t>تأمين صحى متغير</t>
  </si>
  <si>
    <r>
      <t>3</t>
    </r>
    <r>
      <rPr>
        <b/>
        <sz val="13"/>
        <rFont val="Simple Bold Jut Out"/>
        <charset val="178"/>
      </rPr>
      <t>%</t>
    </r>
    <r>
      <rPr>
        <b/>
        <sz val="13"/>
        <rFont val="Arial"/>
        <family val="2"/>
      </rPr>
      <t xml:space="preserve">  تأمين المرض</t>
    </r>
  </si>
  <si>
    <r>
      <t>3</t>
    </r>
    <r>
      <rPr>
        <b/>
        <sz val="13"/>
        <rFont val="Simple Bold Jut Out"/>
        <charset val="178"/>
      </rPr>
      <t>%</t>
    </r>
    <r>
      <rPr>
        <b/>
        <sz val="13"/>
        <rFont val="Arial"/>
        <family val="2"/>
      </rPr>
      <t xml:space="preserve">   تأمين صحى</t>
    </r>
  </si>
  <si>
    <r>
      <t>1</t>
    </r>
    <r>
      <rPr>
        <b/>
        <sz val="13"/>
        <rFont val="Simple Bold Jut Out"/>
        <charset val="178"/>
      </rPr>
      <t>%</t>
    </r>
    <r>
      <rPr>
        <b/>
        <sz val="13"/>
        <rFont val="Arial"/>
        <family val="2"/>
      </rPr>
      <t xml:space="preserve">   تأمين صحى</t>
    </r>
  </si>
  <si>
    <t>اقساط اجور أساسى</t>
  </si>
  <si>
    <t>متغيرة</t>
  </si>
  <si>
    <t xml:space="preserve">حد أدنى </t>
  </si>
  <si>
    <t>زيادة كسب</t>
  </si>
  <si>
    <t>كسب الزيادة</t>
  </si>
  <si>
    <t>بدل عدوى</t>
  </si>
  <si>
    <t>علاوة 7 %</t>
  </si>
  <si>
    <t>أجر وظيفى + اجر مكمل</t>
  </si>
  <si>
    <t>اساسي 2015/6/30</t>
  </si>
  <si>
    <t>مجموع ال 5 علاوات</t>
  </si>
  <si>
    <t xml:space="preserve">الحد الأدنى </t>
  </si>
  <si>
    <t>علاوة اجتماعية + منحة</t>
  </si>
  <si>
    <t>وظيفى 2016/6/30</t>
  </si>
  <si>
    <t xml:space="preserve"> جزاءات</t>
  </si>
  <si>
    <t>اساسى 2015/6/30</t>
  </si>
  <si>
    <t>مجلس الغردقة</t>
  </si>
  <si>
    <t>مجلس العريش</t>
  </si>
  <si>
    <t xml:space="preserve">كسب نهائى </t>
  </si>
  <si>
    <t>مكافأة</t>
  </si>
  <si>
    <t>قسط مكافأة</t>
  </si>
  <si>
    <t>مفردات مرتب المذكور عن شهر نوفمبر 2017  وأخر صرفيه طرفنا عن شهر اكتوبر 2017 ويستحق الصرف طرفكم اعتبارا من شهر نوفمبر 2017</t>
  </si>
  <si>
    <t xml:space="preserve">وقد تم خصم مبلغ وقدره ( 921.09 ) تسعمائه وواحد وعشرون جنيها وتسع قروش لحساب الضرائب  عن عام 2017حتى تاريخه وهذا للعلم </t>
  </si>
  <si>
    <t xml:space="preserve">مفردات مرتب السيد / </t>
  </si>
  <si>
    <t>عن شهر نوفمبر 2017 م واخر صرفية طرفنا عن شهر اكتوبر ويستحق الصرف طرفكم من شهر نوفمبر 2017 م</t>
  </si>
  <si>
    <t>وقد تم خصم مبلغ وقدره ( 296 ) مائتان وسته وتسعون جنيها لحساب الضرائب عن عام 2017 م وهذا للعلم واتخاذ اللازم</t>
  </si>
  <si>
    <t>علاوة اضافية</t>
  </si>
  <si>
    <t xml:space="preserve">كشف مرتبات العاملين عن شهر </t>
  </si>
  <si>
    <t>استمارة( 132 " ع . ح " )</t>
  </si>
  <si>
    <t>الدرجة للأعباء</t>
  </si>
  <si>
    <t>بدل تفرغ</t>
  </si>
  <si>
    <t>اساسى 17/7</t>
  </si>
  <si>
    <t>ايرادات</t>
  </si>
  <si>
    <t>اخرى</t>
  </si>
  <si>
    <t>الاستـــــحقـــاقــــات</t>
  </si>
  <si>
    <t xml:space="preserve">الاســـــتقطــــاعـــات </t>
  </si>
  <si>
    <t xml:space="preserve">قيد بالسجل 55 ع . ح رقم </t>
  </si>
  <si>
    <t xml:space="preserve">بتاريخ </t>
  </si>
  <si>
    <t xml:space="preserve">توقيع المسئول </t>
  </si>
  <si>
    <t xml:space="preserve">نوع </t>
  </si>
  <si>
    <t>بند</t>
  </si>
  <si>
    <t xml:space="preserve">مجموعة </t>
  </si>
  <si>
    <t xml:space="preserve">باب </t>
  </si>
  <si>
    <t xml:space="preserve">البيــــــــــــــــــــــــــــــــان </t>
  </si>
  <si>
    <t xml:space="preserve">إجمالي </t>
  </si>
  <si>
    <t xml:space="preserve">جزئي </t>
  </si>
  <si>
    <t xml:space="preserve">البيــــــــــــــــــــان </t>
  </si>
  <si>
    <t xml:space="preserve">وزارة المالية </t>
  </si>
  <si>
    <t xml:space="preserve">توقيع المراجع </t>
  </si>
  <si>
    <t xml:space="preserve">رئيس المراجعة </t>
  </si>
  <si>
    <t xml:space="preserve">الأجور الاســـــــــــــــاسية </t>
  </si>
  <si>
    <t>1 - لحساب الهيئة العامة للتأمين والمعاشات  أ ) عن الأجور الأساسية</t>
  </si>
  <si>
    <t xml:space="preserve">المرتب الاساسي </t>
  </si>
  <si>
    <t>حصة الحكومة في تأمين العجز والشيخوخة والوفاة 15 %</t>
  </si>
  <si>
    <t xml:space="preserve">يعتمد سحب </t>
  </si>
  <si>
    <t xml:space="preserve">باسم </t>
  </si>
  <si>
    <t>حصة الحكومة في تأمين اصابة العمل  1 %</t>
  </si>
  <si>
    <t xml:space="preserve">كشــــــــــــــــــــــــــف المرتبات </t>
  </si>
  <si>
    <t xml:space="preserve">مبلغ </t>
  </si>
  <si>
    <t xml:space="preserve">فقـــــــط </t>
  </si>
  <si>
    <t>حصة الحكومة في اصابة العمل  1 %</t>
  </si>
  <si>
    <t xml:space="preserve">حصة الحكومة في نظام المكافأة  2 % </t>
  </si>
  <si>
    <t xml:space="preserve">عن شهر </t>
  </si>
  <si>
    <t xml:space="preserve">سنة </t>
  </si>
  <si>
    <t xml:space="preserve">تحريراً في </t>
  </si>
  <si>
    <t xml:space="preserve">وكيل الحسابات </t>
  </si>
  <si>
    <t xml:space="preserve">مدير الحسابات </t>
  </si>
  <si>
    <t>وزارة التربية والتعليم</t>
  </si>
  <si>
    <t xml:space="preserve">حصة الحكومة في التأمين المرضي 3 % </t>
  </si>
  <si>
    <t>حصة الحكومة في تأمين العجز والشيخوخة والوفاة 10 %</t>
  </si>
  <si>
    <t>مديرية التربية والتعليم بالمنوفية</t>
  </si>
  <si>
    <t xml:space="preserve">الجمـــــــــــــــــــــــلـــــــــة </t>
  </si>
  <si>
    <t xml:space="preserve">رقم الشطب </t>
  </si>
  <si>
    <t xml:space="preserve">تاريخه </t>
  </si>
  <si>
    <t xml:space="preserve">التوقيع </t>
  </si>
  <si>
    <t xml:space="preserve">الاجور المتغيرة الخاضعة للتأمين والمعاشات </t>
  </si>
  <si>
    <t xml:space="preserve">الوحدة / </t>
  </si>
  <si>
    <t xml:space="preserve">البيات </t>
  </si>
  <si>
    <t xml:space="preserve">مصروفات </t>
  </si>
  <si>
    <t xml:space="preserve">ايرادات </t>
  </si>
  <si>
    <t xml:space="preserve">مدينين </t>
  </si>
  <si>
    <t xml:space="preserve">حسابات نظامية </t>
  </si>
  <si>
    <t xml:space="preserve">جزاءات </t>
  </si>
  <si>
    <t xml:space="preserve">دائنة ضرائب </t>
  </si>
  <si>
    <t xml:space="preserve">دائنة معاشات </t>
  </si>
  <si>
    <t xml:space="preserve">دائنين </t>
  </si>
  <si>
    <t xml:space="preserve">الجمــــــــــــــــــــــــلة </t>
  </si>
  <si>
    <t xml:space="preserve">التوفيع </t>
  </si>
  <si>
    <t>ب) الاجور المتغيرة والمتغيرة الأخرى الخاضعة بنسبة  % للتأمين والمعاشات</t>
  </si>
  <si>
    <t xml:space="preserve">إقرار </t>
  </si>
  <si>
    <t xml:space="preserve">أقر أن العاملين المبينة أسماؤهم بهذا الكشف والبالغ عددهم </t>
  </si>
  <si>
    <t xml:space="preserve">واردة في سجلات العاملين </t>
  </si>
  <si>
    <t xml:space="preserve">يسحب شيك رقم   </t>
  </si>
  <si>
    <t xml:space="preserve">وأن الماهيات والمرتبات ............. إلخ والمدد المطلوب عنها هي جميعها صحيحة </t>
  </si>
  <si>
    <t xml:space="preserve">قيد في سجل الشيكات تحت رقم </t>
  </si>
  <si>
    <t>حافز أداء</t>
  </si>
  <si>
    <t xml:space="preserve">علاوة اجتماعية اضافية </t>
  </si>
  <si>
    <t xml:space="preserve">استلمت شيك </t>
  </si>
  <si>
    <t xml:space="preserve">رقم التصدير </t>
  </si>
  <si>
    <t xml:space="preserve">علاوة اجتماعية </t>
  </si>
  <si>
    <t xml:space="preserve">أقر أنا الموقع علي هذا أدناه أن المستحقين المبينة أسمائهم بهذا الكشف قد تم  الصرف لهم خلال </t>
  </si>
  <si>
    <t xml:space="preserve">أقر أن العاملين البالــــــــــــــــغ عددهم </t>
  </si>
  <si>
    <t xml:space="preserve">والورادة اسمائهم بهذا الكشف ماعدا الذين رخص لهم </t>
  </si>
  <si>
    <t xml:space="preserve">الخمسة عشر يوما الاولي من شهر                   سنة                ووقعوا بإمضائهم أو أختامهم إقراراً بذلك ما عدا </t>
  </si>
  <si>
    <t xml:space="preserve">بإجازات كانوا فعلاً موجودين في خدمة الحكومة ابتداءً من المدد الموضحة باطنه لغاية اليوم وان المبالغ </t>
  </si>
  <si>
    <t xml:space="preserve">بدل تفرغ </t>
  </si>
  <si>
    <t xml:space="preserve">المقتضى صرفــــــــــــــــها والتي قيمتها </t>
  </si>
  <si>
    <t xml:space="preserve">مستحقة إليهم في أول الشهر القادم </t>
  </si>
  <si>
    <t xml:space="preserve">فإن المبلغ الخاص بهم قد وردت بخزينة                           بحافظة التوريد رقم </t>
  </si>
  <si>
    <t xml:space="preserve">بتاريخ                                     لإضافتها إلي حساب جاري دائنه ( مرتجع مهايا ) </t>
  </si>
  <si>
    <t>2 - لحساب جارى مبالغ دائنة ( مصلحة الضرائب )</t>
  </si>
  <si>
    <t xml:space="preserve">توقيع الرئيس المباشر </t>
  </si>
  <si>
    <t xml:space="preserve"> حصة الحكومة  15%</t>
  </si>
  <si>
    <t>إصابة عمل  1%</t>
  </si>
  <si>
    <t xml:space="preserve">دمغة عادية   </t>
  </si>
  <si>
    <t>تأمين المرض 3 %</t>
  </si>
  <si>
    <t>لحساب الايرادات</t>
  </si>
  <si>
    <t xml:space="preserve">توقيع القائم بالصرف </t>
  </si>
  <si>
    <t xml:space="preserve">جملة الاستحقاقات </t>
  </si>
  <si>
    <t xml:space="preserve">جملة الاستقطاعات </t>
  </si>
  <si>
    <t xml:space="preserve">الصافي المقتضى صرفه </t>
  </si>
  <si>
    <t xml:space="preserve">جملة الأستقطاعات </t>
  </si>
  <si>
    <t xml:space="preserve">فقط وقدره </t>
  </si>
  <si>
    <t xml:space="preserve">     يعتمد صرف المبلغ الموضح اعلاه                                                      </t>
  </si>
  <si>
    <t xml:space="preserve">إلي السيد / </t>
  </si>
  <si>
    <t xml:space="preserve">من بنك </t>
  </si>
  <si>
    <t xml:space="preserve">فرع </t>
  </si>
  <si>
    <t xml:space="preserve">مندوب الصرف لتوزيعه علي المستحقين </t>
  </si>
  <si>
    <t xml:space="preserve">                                   رئيس المصلحة </t>
  </si>
  <si>
    <t>بدل 2013 ( 10 % )</t>
  </si>
  <si>
    <t>بدل 2014 ( 10 % )</t>
  </si>
  <si>
    <t>بدل 2015 ( 10 % )</t>
  </si>
  <si>
    <t>علاوة الأعباء الوظيفية</t>
  </si>
  <si>
    <t>جملة الأجورالمتغيرة</t>
  </si>
  <si>
    <t xml:space="preserve">تحريراً في  /   </t>
  </si>
  <si>
    <t xml:space="preserve">حصة الحكومة في نظام المكافأة  8 % </t>
  </si>
  <si>
    <t xml:space="preserve">حصة الحكومة في التأمين المرضي  1 % </t>
  </si>
  <si>
    <t>7% لصالح صندوق الزمالة</t>
  </si>
  <si>
    <t>كسب عمل ( ضريبة دخل )</t>
  </si>
  <si>
    <t>كشف 3</t>
  </si>
  <si>
    <t>كشف 4</t>
  </si>
  <si>
    <t>كشف 5</t>
  </si>
  <si>
    <t>كشف 6</t>
  </si>
  <si>
    <t>كشف البنك</t>
  </si>
  <si>
    <t>وهمى 17/7</t>
  </si>
  <si>
    <t>محافظة المنوفية</t>
  </si>
  <si>
    <t xml:space="preserve">الاشتراكات والأقساط المستحقة للهيئة العامة للتأمين والمعاشات </t>
  </si>
  <si>
    <t>نموذج ( 2 ) تأمين ومعاشات</t>
  </si>
  <si>
    <t>رقم الشطب : ..............</t>
  </si>
  <si>
    <t>تاريخ الشطب :       /      /      200</t>
  </si>
  <si>
    <t>أولا : ما يسرى عليه حكم الانقطاع</t>
  </si>
  <si>
    <t xml:space="preserve">جملة الأجور الأساسية </t>
  </si>
  <si>
    <t>جملة الأساسى</t>
  </si>
  <si>
    <t>علاوة 2013 ( 10 % )</t>
  </si>
  <si>
    <t>علاوة 2014 ( 10 % )</t>
  </si>
  <si>
    <t>علاوة 2015 ( 10 % )</t>
  </si>
  <si>
    <t>أعباء وظيفية</t>
  </si>
  <si>
    <t>ثانيا : بيان المقتطع من الاشتراكات</t>
  </si>
  <si>
    <t>الأجور المتغيرة</t>
  </si>
  <si>
    <t>النسبة</t>
  </si>
  <si>
    <t>المبلغ</t>
  </si>
  <si>
    <t>استبدال نقدى</t>
  </si>
  <si>
    <t>استبدال تيسيرى</t>
  </si>
  <si>
    <t>قسط إعارة</t>
  </si>
  <si>
    <t>مدة اعتبارية</t>
  </si>
  <si>
    <t>أقساط اخرى</t>
  </si>
  <si>
    <t>جملة الأقساط</t>
  </si>
  <si>
    <t>جملة الاشتراكات</t>
  </si>
  <si>
    <t>الموظف المختص</t>
  </si>
  <si>
    <t>مراجع المرتبات</t>
  </si>
  <si>
    <t>رئيس إدارة المرتبات</t>
  </si>
  <si>
    <t>مراجع المرتبات بالحسابات</t>
  </si>
  <si>
    <t>البيان</t>
  </si>
  <si>
    <t>نفقة شرعية</t>
  </si>
  <si>
    <t>ملاحظات</t>
  </si>
  <si>
    <t>مدير المدرسة</t>
  </si>
  <si>
    <t>7% زماله</t>
  </si>
  <si>
    <t>الرابطة</t>
  </si>
  <si>
    <t>الأجر الوظيفى ) أدنى + 91.66+ وظيفى )</t>
  </si>
  <si>
    <t>جهود ( 33.34+ 50% )</t>
  </si>
  <si>
    <t>الاثابة ( 12.66+ الاثابة )</t>
  </si>
  <si>
    <t>المنحة</t>
  </si>
  <si>
    <t>قسط بنك ناصر فرع شبين الكوم</t>
  </si>
  <si>
    <t>فيزا كارت</t>
  </si>
  <si>
    <t>قسط بنك</t>
  </si>
  <si>
    <t>كشف اجمالى</t>
  </si>
  <si>
    <t>حافز 16.66%</t>
  </si>
  <si>
    <t>7 % زمالة</t>
  </si>
  <si>
    <t>الاثابة ( 16.66+ الاثابة )</t>
  </si>
  <si>
    <t xml:space="preserve">          كشف مستقطع لحساب / </t>
  </si>
  <si>
    <t>اسم المدرسة</t>
  </si>
  <si>
    <t xml:space="preserve">مرتبات شهر </t>
  </si>
  <si>
    <t>من فضلك أدخل اسم المدرسة وشهر تحرير المرتب أولاً</t>
  </si>
  <si>
    <t>كشف اداريين البنك</t>
  </si>
  <si>
    <t xml:space="preserve">          كشف مستقطع لحساب / نقابة المهن الاجتماعية</t>
  </si>
  <si>
    <t xml:space="preserve">          كشف مستقطع لحساب / نقابة المهن التطبيقية</t>
  </si>
  <si>
    <t>المسمى الوظيفى</t>
  </si>
  <si>
    <t>معلم أول</t>
  </si>
  <si>
    <t>معلم أول أ</t>
  </si>
  <si>
    <t>خبير</t>
  </si>
  <si>
    <t>كبير</t>
  </si>
  <si>
    <t>معلم</t>
  </si>
  <si>
    <t>معلم مساعد</t>
  </si>
  <si>
    <t>اساسى وهمى</t>
  </si>
  <si>
    <t>نقابة اداريين</t>
  </si>
  <si>
    <t>حوافز 16.66%</t>
  </si>
  <si>
    <t>حوافز 50%</t>
  </si>
  <si>
    <t>يناير لسنة  2018 م</t>
  </si>
  <si>
    <t>حافز دكتوراه</t>
  </si>
  <si>
    <t>مدرسة منشأة سلطان الثانوية بنين</t>
  </si>
  <si>
    <t xml:space="preserve">وظيفى 2017/7/1 </t>
  </si>
  <si>
    <t>ماهيات</t>
  </si>
  <si>
    <t>كشف اداريين 2</t>
  </si>
  <si>
    <t xml:space="preserve">          كشف مستقطع لحساب / البحث العلمى والخدمات العمالية</t>
  </si>
  <si>
    <t>اجمالى</t>
  </si>
  <si>
    <t>مرتبـــات مدرســة</t>
  </si>
  <si>
    <t>33% عمال</t>
  </si>
  <si>
    <t>اعداد الأستاذ /</t>
  </si>
  <si>
    <t>شعبان عطيه الصباغ</t>
  </si>
  <si>
    <t xml:space="preserve">          كشف مستقطع لحساب / البحث العلمى والخدمات العمالية (بنوك)</t>
  </si>
  <si>
    <t>رد المكافأة</t>
  </si>
  <si>
    <t>اسم البنك</t>
  </si>
  <si>
    <t>ضرائب 2018</t>
  </si>
  <si>
    <t>تعليمات العمل على الشيت</t>
  </si>
  <si>
    <r>
      <t xml:space="preserve">أولا </t>
    </r>
    <r>
      <rPr>
        <b/>
        <sz val="17"/>
        <color theme="0"/>
        <rFont val="AF_Taif Normal"/>
        <charset val="178"/>
      </rPr>
      <t>:</t>
    </r>
    <r>
      <rPr>
        <b/>
        <sz val="14"/>
        <color theme="0"/>
        <rFont val="Times New Roman"/>
        <family val="1"/>
      </rPr>
      <t xml:space="preserve"> قبل الاستفادة من الشيت أسألك الدعاء لصاحبه  حتى يقول لك  الملك و لك بمثل 0</t>
    </r>
  </si>
  <si>
    <r>
      <t>ثانيا :</t>
    </r>
    <r>
      <rPr>
        <b/>
        <sz val="7"/>
        <color theme="0"/>
        <rFont val="Times New Roman"/>
        <family val="1"/>
      </rPr>
      <t xml:space="preserve"> </t>
    </r>
    <r>
      <rPr>
        <b/>
        <sz val="14"/>
        <color theme="0"/>
        <rFont val="Times New Roman"/>
        <family val="1"/>
      </rPr>
      <t xml:space="preserve">هذا عمل بشرى معرض للخطأ فأرجو مراجعة الشيت والتأكد من النتائج أكثر من مره </t>
    </r>
  </si>
  <si>
    <t xml:space="preserve">نأتي لطريقة العمل على الشيت </t>
  </si>
  <si>
    <t xml:space="preserve">الاسم </t>
  </si>
  <si>
    <t>33% للعمال</t>
  </si>
  <si>
    <t>نظرا لحصول بعض العمال المتعاقدين على حكم ال33% يتم كتابة رقم 1 فى الخانة ليتم اعطائهم قيمة الحكم تلقائيا غير ذلك تترك الخانه فارغة</t>
  </si>
  <si>
    <t>اساسى 6 /2015</t>
  </si>
  <si>
    <t>ويتم احتساب الحوافز والبدلات على اساسه</t>
  </si>
  <si>
    <t>اساسى 7 /2017</t>
  </si>
  <si>
    <t>ويتم على اساسه حساب المعاشات الأساسية والزماله وخلافه</t>
  </si>
  <si>
    <t xml:space="preserve">ال3 علاوات الخاصة </t>
  </si>
  <si>
    <t xml:space="preserve">قيمة العلاوتين الاجتماعية والاضافية </t>
  </si>
  <si>
    <t>فى العمودين الخاص بها</t>
  </si>
  <si>
    <t>اى مستحقات أخرى</t>
  </si>
  <si>
    <t>فى حالة حصول المعلم على أى مستحقات أخرى  مثل بدل تفرغ أو حافز ماجستير أو دكتوراه يتم كتابته بالخانات الخاصة بذلك ويمكن تعديل رأس العمود لتناسب المسمى المطلوب</t>
  </si>
  <si>
    <t>1 - فيما عدا ما سبق لايتم ادخال أى بيانات يدويا بباقى الأعمده لعدم العبث بالمعادلات بها وحتى تخرج النتائج بشكل سليم</t>
  </si>
  <si>
    <t>ثانيا : - جانب الاستقطاعات</t>
  </si>
  <si>
    <t>أولا : -  جانب الاستحقاقات</t>
  </si>
  <si>
    <t>يتم ادخال أى استقطاعات خاصة بكل معلم ان وجدت مثل الرابطة - مهن اجتماعية  - مهن تطبيقية  الخ ويمكن تعديل عنوان العمود ليناسب كل مدرسة مع ملاحظة التعديل بمفردات المرتب بنفس التعديلات</t>
  </si>
  <si>
    <t>1 -  لا يتم التعديل بعامود قسط الاعارة والمدة السابقة حيث تدخل فى حساب الضرائب</t>
  </si>
  <si>
    <t>2 - فى حالة اشتراك الموظف بالبحث العلمى لايتم كتابة شىء بالعامود وبمجرد ادخال ال4 جنيه بخانة الخدمات العمالية يتم حساب البحث العلمى تلقائيا لذا يرجى عدم تغيير عنوان العامودين</t>
  </si>
  <si>
    <t xml:space="preserve">4 - يوجد بعد عامود اسم البنك فى نهاية الشيت اعمده خاصة بحساب الدمغة والضريبة لا يتم العبث بها نهائيا ليتم حسابهما بشكل سليم </t>
  </si>
  <si>
    <r>
      <rPr>
        <b/>
        <sz val="17"/>
        <color theme="0"/>
        <rFont val="AF_Taif Normal"/>
        <charset val="178"/>
      </rPr>
      <t>ثانيا :</t>
    </r>
    <r>
      <rPr>
        <b/>
        <sz val="14"/>
        <color theme="0"/>
        <rFont val="Times New Roman"/>
        <family val="1"/>
      </rPr>
      <t xml:space="preserve">  شيت الاداريين ومشرفى النشاط والتابعين للقانون 81 لسنة 2016 م</t>
    </r>
  </si>
  <si>
    <t xml:space="preserve">خانات يتم ملئها يدويا وبدونها لايعمل الشيت بشكل سليم </t>
  </si>
  <si>
    <t>نقابى + حكم</t>
  </si>
  <si>
    <t xml:space="preserve">نقابى + حكم </t>
  </si>
  <si>
    <t>ركز معايا شويه الشيت اسهل من شيت المدرسين لو اتنفذ العمود ده بشكل سليم</t>
  </si>
  <si>
    <t>عارف طبعا ان الاداريين بالنسبه للنقابه اما نقابى أو غير نقابى وبالنسبه للحاصلين على الحكم بال33% اما واخد حكم أو مش واخد  متفقين</t>
  </si>
  <si>
    <t>ويوضع امام الادارى غير النقابى والذى لم يحصل على حكم بال 33%</t>
  </si>
  <si>
    <t>ويوضع امام الادارى  النقابى والذى لم يحصل على حكم بال 33%</t>
  </si>
  <si>
    <t>ويوضع امام الادارى غير النقابى والذى حصل على حكم بال 33%</t>
  </si>
  <si>
    <t>ويوضع امام الادارى  النقابى والذى حصل على حكم بال 33%</t>
  </si>
  <si>
    <t>اساسى 30 / 6 / 2015</t>
  </si>
  <si>
    <t>ويتم على اساسه حساب الأجر المكمل كل حسب موقفه من الحكم والنقابه</t>
  </si>
  <si>
    <t>اجر وظيفى + 7%</t>
  </si>
  <si>
    <t>ويتم على اساسه حساب الأجر والمتغير والمعاشات وكل شىء</t>
  </si>
  <si>
    <t xml:space="preserve">إن وجد </t>
  </si>
  <si>
    <t xml:space="preserve">1 - احيانا ونظرا لجبر الأرقام طبقا لتعليمات الماهيات تجد رقم 1 موجود فى خانة ال33% للناس اللى مش واخده حكم معلش امسحه وضيفه يدويا على خانة ال50 % </t>
  </si>
  <si>
    <t>يتم ادخال أى استقطاعات خاصة بكل إدارى ان وجدت مثل الرابطة - مهن تطبيقية  الخ ويمكن تعديل عنوان العمود ليناسب كل مدرسة مع ملاحظة التعديل بمفردات المرتب بنفس التعديلات</t>
  </si>
  <si>
    <t>5 - يتم كتابة اسم البنك بكشف البنك امام كل مدرس</t>
  </si>
  <si>
    <t>2 -  يتم كتابة بيانات القصاصات يدويا او بعمل ارتباط فى الخانات الخاصة بها بمعرفة مسئول التطوير</t>
  </si>
  <si>
    <t>1 - يتم ترحيل البيانات تلقائيا لكشف التظهير للكل أو للبنك  وكذا اقساط الزماله وكشف 2 تأمين ومعاش ويرجى المراجعة بعد التنفيذ</t>
  </si>
  <si>
    <t>3 - قبل  الطباعة يتم اخفاء جميع الأعمده الخالية من البيانات والتعديل على تخطيط الصفحه حتى تظهر الأرقام بحجم ملائم للعين</t>
  </si>
  <si>
    <t>4 - قبل الطباعة يتم جعل تنسيق الشيت بدون لون ( ابيض ) للتكلفة ولوضوح الأرقام ثم حفظ الصفحه بتنسيق pdf لتلائم الصفحة فى الطباعة</t>
  </si>
  <si>
    <t xml:space="preserve">فلا تبخل بالتعديل أو تعليمى لأعدل حتى تعم الفائده ونسألكم الدعاء  والله ولى التوفيق </t>
  </si>
  <si>
    <t xml:space="preserve">فى النهاية هذا هو جهد المقل وعلى قدر درايتى بالاكسل والماهيات وقد يكون لدى غيرى تعديلات تجعل العمل اسهل </t>
  </si>
  <si>
    <t xml:space="preserve">اتوجه بخالص الشكرللأستاذ الفاضل / سعيد عرفة مدير الادارة   </t>
  </si>
  <si>
    <t>والأستاذ / ابراهيم ابو عوف والأستاذ محمد سلام وهم من سمح لهذا الجهد بالظهور و يسعون لتطوير أقسام الادارة وراحة العاملين</t>
  </si>
  <si>
    <t xml:space="preserve">فى صفحة ( بيانات ) يتم ادخال اسم المدرسة وشهر تحرير الاستماره فى الخانات </t>
  </si>
  <si>
    <t>3 -  توجد بعض الحالات لمن لا يتقاضون بدل الاعتماد ويتم منحهم زيادة فى حافز الأداء أو نسبة ال 91% يتم تعديل قيمة البدل بالمعادلة امام مسمى المعلم بمعرفة مسئول التطوير أو احد ملم بكيفية عمل ذلك</t>
  </si>
  <si>
    <t>ويتم كتابتها ولا يؤثر المسمى على أى شىء ومهم لمفردات المرتب</t>
  </si>
  <si>
    <t xml:space="preserve">الخاصة بها  فقط حسب السهم أعلى يسار الصفحة ولا يتم ادخال أى بيانات أخرى بهذه الصفحة  </t>
  </si>
  <si>
    <r>
      <t>أولا :</t>
    </r>
    <r>
      <rPr>
        <b/>
        <sz val="14"/>
        <color theme="0"/>
        <rFont val="Times New Roman"/>
        <family val="1"/>
      </rPr>
      <t xml:space="preserve">  شيت المعلمين التابعين للقانون 155 والعمال المتعاقدين والمدرسين المتعاقدين</t>
    </r>
  </si>
  <si>
    <t xml:space="preserve">ويتم اختيارها من سهم القائمة المنسدلة وهى درجة الموظف التى يتقاضى عليها علاوة الأعباء حيث لا تتغير قيمة العلاوة عند ترقية الموظف </t>
  </si>
  <si>
    <t xml:space="preserve">3 - يرجى عدم التغيير بعناوين الأعمده الا فى حالة الضرورة  وذلك لارتباطها بمفردات المرتب وكشف التظهير وتوجد اعمده كثير مخفية يمكن الكتابة بها </t>
  </si>
  <si>
    <t>من السهم الموجود بالعمود ده هاتختار الأرقام من صفر وحتى الرقم 3 على النحو التالى : -</t>
  </si>
  <si>
    <t>اتنين مش</t>
  </si>
  <si>
    <t>نقابى ومش</t>
  </si>
  <si>
    <t>حكم ومش</t>
  </si>
  <si>
    <t>نقابى وحكم</t>
  </si>
  <si>
    <t xml:space="preserve">وحسابها من جملة المكمل والمتغير </t>
  </si>
  <si>
    <t>4 - يتم كتابة اسم البنك بكشف البنك امام كل إدارى</t>
  </si>
  <si>
    <t>01204806179</t>
  </si>
  <si>
    <t>حافز 33.33%</t>
  </si>
  <si>
    <t>حوافز 33.33%</t>
  </si>
  <si>
    <t>فى /  1  /  1   /   18 20 م</t>
  </si>
  <si>
    <t>كسب عمل ( ضرائب )</t>
  </si>
  <si>
    <t>معلم تعاقد</t>
  </si>
  <si>
    <t>عامل تعاقد</t>
  </si>
  <si>
    <t>مجموع 3 علاوات اساسى</t>
  </si>
  <si>
    <t>حساب المجرد</t>
  </si>
  <si>
    <t>ويتم اختيارها من سهم القائمة المنسدلة وهى درجة الموظف الحالية التى يتقاضى عليها الحوافز والبدلات مع ملاحظة ان عامل متعاقد تشير للعامل المتعاقد ( 150جنيه) بينما معلم متعاقد تشير للمعلم المتعاقد (200جنيه)</t>
  </si>
  <si>
    <t>اساسى</t>
  </si>
  <si>
    <t>مجموع ال3 علاوات</t>
  </si>
  <si>
    <t xml:space="preserve"> ومجموع العلاوات ضرورى فى حساب الضرائب طبقا لنموذج الضرائب لسنة 2017 م</t>
  </si>
  <si>
    <t>وذلك لجميع العاملين بالتربية والتعليم سواء الخاضعين للقانون 155 ( الكادر ) أو التابعين لقانون 81 لسنة 2016 ( الخدمة المدنية )</t>
  </si>
  <si>
    <t>6 - عند حساب مكافأة الامتحانات لا يتم خصم أى مبالغ لحساب الضرائب حيث تم تسويتها شهريا ودفع ضرائبها مع المرتب على 12 شهر بدلا من خصمها مرة واحده مما يؤثر على قيمتها</t>
  </si>
  <si>
    <t>حساب مجرد</t>
  </si>
  <si>
    <t>وتوضع نهاية الشيت العامود ( DG)  وهى مجموع ال3 علاوات التى تم ضمها للأساسى (علاوة ال10 % لسنة 2016 و علاوة ال10 % لسنة 2017 م وكذا علاوة الغلاء بنسبة ال10%</t>
  </si>
  <si>
    <t>جملة كسب</t>
  </si>
  <si>
    <t xml:space="preserve">ثالثا : </t>
  </si>
  <si>
    <t xml:space="preserve">يرجى الاحتفاظ بنسخة أصلية فارغة من الشيت للرجوع اليها عند حدوث اخطاء أو عبث بالمعادلات </t>
  </si>
  <si>
    <t>وبمجرد ادخال الاسم يتم الترقيم تلقائيا فى خانة المسلسل</t>
  </si>
  <si>
    <t>التى لم تضم للأساسى كل فى العمود الخاص بها  ( 2013 - 2014 -  2015 )</t>
  </si>
  <si>
    <t xml:space="preserve"> ثانيا : - جانب الاستقطاعات</t>
  </si>
  <si>
    <t>5 - اذا تم العمل بالبرنامج بشكل سليم عند عمل تسوية ضريبية سنويه فى نهاية العام لن توجد على الموظف أى مبالغ حيث تم احتسابها شهريا وبشكل سليم بعد مراجعة الضرائب بشبين الكوم</t>
  </si>
  <si>
    <t xml:space="preserve">ملاحظات هامه </t>
  </si>
  <si>
    <t xml:space="preserve">ملاحظات هامة على البرنامج ككل </t>
  </si>
  <si>
    <t>33% عمال تعاقد</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</si>
</sst>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75" x14ac:knownFonts="1">
    <font>
      <sz val="10"/>
      <name val="Arial"/>
      <charset val="178"/>
    </font>
    <font>
      <b/>
      <sz val="14"/>
      <name val="Arial"/>
      <family val="2"/>
    </font>
    <font>
      <b/>
      <sz val="12"/>
      <name val="Arial"/>
      <family val="2"/>
    </font>
    <font>
      <b/>
      <sz val="16"/>
      <name val="Arial"/>
      <family val="2"/>
    </font>
    <font>
      <b/>
      <sz val="11"/>
      <name val="Arial"/>
      <family val="2"/>
    </font>
    <font>
      <sz val="10"/>
      <name val="Arial"/>
      <family val="2"/>
    </font>
    <font>
      <sz val="14"/>
      <name val="Arial"/>
      <family val="2"/>
    </font>
    <font>
      <b/>
      <sz val="18"/>
      <name val="Arial"/>
      <family val="2"/>
    </font>
    <font>
      <b/>
      <sz val="18"/>
      <color indexed="9"/>
      <name val="Arial"/>
      <family val="2"/>
    </font>
    <font>
      <sz val="22"/>
      <name val="Arial"/>
      <family val="2"/>
    </font>
    <font>
      <b/>
      <sz val="31"/>
      <name val="Traditional Arabic"/>
      <family val="1"/>
    </font>
    <font>
      <b/>
      <sz val="15"/>
      <name val="Arial"/>
      <family val="2"/>
    </font>
    <font>
      <b/>
      <sz val="13"/>
      <name val="Arial"/>
      <family val="2"/>
    </font>
    <font>
      <b/>
      <sz val="13"/>
      <name val="Simple Bold Jut Out"/>
      <charset val="178"/>
    </font>
    <font>
      <b/>
      <sz val="22"/>
      <name val="Arial"/>
      <family val="2"/>
    </font>
    <font>
      <b/>
      <sz val="10"/>
      <name val="Arial"/>
      <family val="2"/>
    </font>
    <font>
      <b/>
      <sz val="20"/>
      <name val="Arial"/>
      <family val="2"/>
    </font>
    <font>
      <b/>
      <sz val="31"/>
      <name val="Traditional Arabic"/>
      <family val="1"/>
    </font>
    <font>
      <b/>
      <sz val="14"/>
      <name val="Simple Bold Jut Out"/>
      <charset val="178"/>
    </font>
    <font>
      <b/>
      <sz val="12"/>
      <name val="Simple Bold Jut Out"/>
      <charset val="178"/>
    </font>
    <font>
      <sz val="9"/>
      <name val="Arial"/>
      <family val="2"/>
    </font>
    <font>
      <sz val="12"/>
      <name val="Arial"/>
      <family val="2"/>
    </font>
    <font>
      <sz val="10"/>
      <name val="Arial"/>
      <family val="2"/>
    </font>
    <font>
      <sz val="16"/>
      <name val="Arial"/>
      <family val="2"/>
    </font>
    <font>
      <sz val="20"/>
      <name val="Arial"/>
      <family val="2"/>
    </font>
    <font>
      <b/>
      <sz val="13.5"/>
      <name val="Arial"/>
      <family val="2"/>
    </font>
    <font>
      <sz val="18"/>
      <name val="Arial"/>
      <family val="2"/>
    </font>
    <font>
      <b/>
      <sz val="24"/>
      <name val="Arial"/>
      <family val="2"/>
    </font>
    <font>
      <sz val="24"/>
      <name val="Arial"/>
      <family val="2"/>
    </font>
    <font>
      <b/>
      <sz val="28"/>
      <name val="Arial"/>
      <family val="2"/>
    </font>
    <font>
      <b/>
      <sz val="36"/>
      <name val="Arial"/>
      <family val="2"/>
    </font>
    <font>
      <sz val="28"/>
      <name val="Arial"/>
      <family val="2"/>
    </font>
    <font>
      <b/>
      <sz val="36"/>
      <color theme="1"/>
      <name val="Arial"/>
      <family val="2"/>
    </font>
    <font>
      <sz val="36"/>
      <color theme="1"/>
      <name val="Arial"/>
      <family val="2"/>
    </font>
    <font>
      <b/>
      <u/>
      <sz val="60"/>
      <name val="Arial"/>
      <family val="2"/>
    </font>
    <font>
      <b/>
      <u/>
      <sz val="36"/>
      <name val="Arial"/>
      <family val="2"/>
    </font>
    <font>
      <sz val="26"/>
      <name val="Arial"/>
      <family val="2"/>
    </font>
    <font>
      <b/>
      <sz val="26"/>
      <name val="Arial"/>
      <family val="2"/>
    </font>
    <font>
      <b/>
      <sz val="22"/>
      <color theme="0"/>
      <name val="Arial"/>
      <family val="2"/>
    </font>
    <font>
      <sz val="16"/>
      <color theme="0"/>
      <name val="Arial"/>
      <family val="2"/>
    </font>
    <font>
      <sz val="14"/>
      <color theme="5" tint="-0.249977111117893"/>
      <name val="Arial"/>
      <family val="2"/>
    </font>
    <font>
      <sz val="16"/>
      <color theme="5" tint="-0.249977111117893"/>
      <name val="Arial"/>
      <family val="2"/>
    </font>
    <font>
      <sz val="18"/>
      <color theme="0"/>
      <name val="هشام عادي"/>
      <charset val="178"/>
    </font>
    <font>
      <b/>
      <sz val="48"/>
      <name val="Arial"/>
      <family val="2"/>
    </font>
    <font>
      <b/>
      <sz val="48"/>
      <color theme="0"/>
      <name val="Arial"/>
      <family val="2"/>
    </font>
    <font>
      <sz val="48"/>
      <name val="Arial"/>
      <family val="2"/>
    </font>
    <font>
      <b/>
      <sz val="48"/>
      <color theme="1"/>
      <name val="Arial"/>
      <family val="2"/>
    </font>
    <font>
      <sz val="48"/>
      <color theme="1"/>
      <name val="Arial"/>
      <family val="2"/>
    </font>
    <font>
      <b/>
      <u/>
      <sz val="72"/>
      <name val="Arial"/>
      <family val="2"/>
    </font>
    <font>
      <b/>
      <sz val="30"/>
      <name val="Arial"/>
      <family val="2"/>
    </font>
    <font>
      <sz val="30"/>
      <name val="Arial"/>
      <family val="2"/>
    </font>
    <font>
      <b/>
      <sz val="25"/>
      <name val="Arial"/>
      <family val="2"/>
    </font>
    <font>
      <sz val="25"/>
      <name val="Arial"/>
      <family val="2"/>
    </font>
    <font>
      <b/>
      <sz val="32"/>
      <name val="Arial"/>
      <family val="2"/>
    </font>
    <font>
      <b/>
      <sz val="26"/>
      <color theme="0"/>
      <name val="Arial"/>
      <family val="2"/>
    </font>
    <font>
      <b/>
      <sz val="72"/>
      <name val="Arial"/>
      <family val="2"/>
    </font>
    <font>
      <sz val="18"/>
      <color theme="0"/>
      <name val="Arial"/>
      <family val="2"/>
    </font>
    <font>
      <sz val="10"/>
      <color theme="0"/>
      <name val="Arial"/>
      <family val="2"/>
    </font>
    <font>
      <sz val="17"/>
      <color theme="0"/>
      <name val="AF_Taif Normal"/>
      <charset val="178"/>
    </font>
    <font>
      <b/>
      <sz val="17"/>
      <color theme="0"/>
      <name val="AF_Taif Normal"/>
      <charset val="178"/>
    </font>
    <font>
      <b/>
      <sz val="14"/>
      <color theme="0"/>
      <name val="Times New Roman"/>
      <family val="1"/>
    </font>
    <font>
      <b/>
      <sz val="7"/>
      <color theme="0"/>
      <name val="Times New Roman"/>
      <family val="1"/>
    </font>
    <font>
      <sz val="16"/>
      <color theme="0"/>
      <name val="AF_Taif Normal"/>
      <charset val="178"/>
    </font>
    <font>
      <sz val="14"/>
      <color theme="0"/>
      <name val="Arial"/>
      <family val="2"/>
    </font>
    <font>
      <sz val="20"/>
      <color theme="0"/>
      <name val="Arial"/>
      <family val="2"/>
    </font>
    <font>
      <sz val="14"/>
      <color theme="0"/>
      <name val="AF_Taif Normal"/>
      <charset val="178"/>
    </font>
    <font>
      <sz val="18"/>
      <color theme="0"/>
      <name val="AF_Taif Normal"/>
      <charset val="178"/>
    </font>
    <font>
      <sz val="10"/>
      <color theme="3" tint="0.79998168889431442"/>
      <name val="Arial"/>
      <family val="2"/>
    </font>
    <font>
      <b/>
      <sz val="55"/>
      <name val="Arial"/>
      <family val="2"/>
    </font>
    <font>
      <sz val="55"/>
      <name val="Arial"/>
      <family val="2"/>
    </font>
    <font>
      <b/>
      <sz val="14"/>
      <color theme="0"/>
      <name val="Arial"/>
      <family val="2"/>
      <scheme val="minor"/>
    </font>
    <font>
      <b/>
      <sz val="14"/>
      <color theme="0"/>
      <name val="Arial"/>
      <family val="2"/>
    </font>
    <font>
      <b/>
      <sz val="16"/>
      <color theme="0"/>
      <name val="Arial"/>
      <family val="2"/>
    </font>
    <font>
      <b/>
      <sz val="17"/>
      <color theme="0"/>
      <name val="Arial"/>
      <family val="2"/>
    </font>
    <font>
      <b/>
      <sz val="20"/>
      <color theme="0"/>
      <name val="Arial"/>
      <family val="2"/>
    </font>
  </fonts>
  <fills count="38">
    <fill>
      <patternFill patternType="none"/>
    </fill>
    <fill>
      <patternFill patternType="gray125"/>
    </fill>
    <fill>
      <patternFill patternType="solid">
        <fgColor indexed="11"/>
        <bgColor indexed="64"/>
      </patternFill>
    </fill>
    <fill>
      <patternFill patternType="solid">
        <fgColor indexed="44"/>
        <bgColor indexed="36"/>
      </patternFill>
    </fill>
    <fill>
      <patternFill patternType="solid">
        <fgColor indexed="44"/>
        <bgColor indexed="64"/>
      </patternFill>
    </fill>
    <fill>
      <patternFill patternType="solid">
        <fgColor indexed="22"/>
        <bgColor indexed="64"/>
      </patternFill>
    </fill>
    <fill>
      <patternFill patternType="solid">
        <fgColor indexed="9"/>
        <bgColor indexed="64"/>
      </patternFill>
    </fill>
    <fill>
      <patternFill patternType="solid">
        <fgColor indexed="46"/>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indexed="42"/>
        <bgColor indexed="64"/>
      </patternFill>
    </fill>
    <fill>
      <patternFill patternType="solid">
        <fgColor indexed="47"/>
        <bgColor indexed="64"/>
      </patternFill>
    </fill>
    <fill>
      <patternFill patternType="solid">
        <fgColor indexed="31"/>
        <bgColor indexed="64"/>
      </patternFill>
    </fill>
    <fill>
      <patternFill patternType="solid">
        <fgColor theme="0"/>
        <bgColor indexed="64"/>
      </patternFill>
    </fill>
    <fill>
      <patternFill patternType="solid">
        <fgColor theme="0"/>
        <bgColor indexed="36"/>
      </patternFill>
    </fill>
    <fill>
      <patternFill patternType="solid">
        <fgColor theme="9" tint="0.59999389629810485"/>
        <bgColor indexed="64"/>
      </patternFill>
    </fill>
    <fill>
      <patternFill patternType="solid">
        <fgColor indexed="53"/>
        <bgColor indexed="64"/>
      </patternFill>
    </fill>
    <fill>
      <patternFill patternType="solid">
        <fgColor indexed="53"/>
        <bgColor indexed="36"/>
      </patternFill>
    </fill>
    <fill>
      <patternFill patternType="solid">
        <fgColor indexed="57"/>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rgb="FF00FF00"/>
        <bgColor indexed="64"/>
      </patternFill>
    </fill>
    <fill>
      <patternFill patternType="solid">
        <fgColor theme="3" tint="0.79998168889431442"/>
        <bgColor indexed="36"/>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rgb="FF00B0F0"/>
        <bgColor indexed="64"/>
      </patternFill>
    </fill>
    <fill>
      <patternFill patternType="solid">
        <fgColor theme="5" tint="0.79998168889431442"/>
        <bgColor indexed="64"/>
      </patternFill>
    </fill>
    <fill>
      <patternFill patternType="solid">
        <fgColor rgb="FFFFFF00"/>
        <bgColor indexed="64"/>
      </patternFill>
    </fill>
    <fill>
      <patternFill patternType="solid">
        <fgColor theme="5" tint="0.39997558519241921"/>
        <bgColor indexed="64"/>
      </patternFill>
    </fill>
    <fill>
      <patternFill patternType="solid">
        <fgColor theme="3" tint="0.39997558519241921"/>
        <bgColor indexed="64"/>
      </patternFill>
    </fill>
    <fill>
      <patternFill patternType="solid">
        <fgColor theme="9" tint="-0.249977111117893"/>
        <bgColor indexed="64"/>
      </patternFill>
    </fill>
    <fill>
      <patternFill patternType="solid">
        <fgColor theme="3" tint="-0.249977111117893"/>
        <bgColor indexed="64"/>
      </patternFill>
    </fill>
    <fill>
      <patternFill patternType="solid">
        <fgColor rgb="FF7030A0"/>
        <bgColor indexed="64"/>
      </patternFill>
    </fill>
    <fill>
      <patternFill patternType="solid">
        <fgColor rgb="FF00B050"/>
        <bgColor indexed="64"/>
      </patternFill>
    </fill>
    <fill>
      <patternFill patternType="solid">
        <fgColor theme="5" tint="-0.249977111117893"/>
        <bgColor indexed="64"/>
      </patternFill>
    </fill>
    <fill>
      <patternFill patternType="solid">
        <fgColor rgb="FFFFC000"/>
        <bgColor indexed="64"/>
      </patternFill>
    </fill>
    <fill>
      <patternFill patternType="solid">
        <fgColor theme="8" tint="0.39997558519241921"/>
        <bgColor indexed="64"/>
      </patternFill>
    </fill>
  </fills>
  <borders count="89">
    <border>
      <left/>
      <right/>
      <top/>
      <bottom/>
      <diagonal/>
    </border>
    <border>
      <left style="thick">
        <color indexed="14"/>
      </left>
      <right/>
      <top style="thick">
        <color indexed="14"/>
      </top>
      <bottom style="thick">
        <color indexed="14"/>
      </bottom>
      <diagonal/>
    </border>
    <border>
      <left/>
      <right/>
      <top style="thick">
        <color indexed="14"/>
      </top>
      <bottom style="thick">
        <color indexed="1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style="thick">
        <color indexed="1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top style="medium">
        <color indexed="64"/>
      </top>
      <bottom/>
      <diagonal/>
    </border>
    <border>
      <left/>
      <right style="thin">
        <color indexed="64"/>
      </right>
      <top style="thin">
        <color indexed="64"/>
      </top>
      <bottom/>
      <diagonal/>
    </border>
    <border>
      <left/>
      <right/>
      <top style="thin">
        <color indexed="64"/>
      </top>
      <bottom/>
      <diagonal/>
    </border>
    <border>
      <left style="thick">
        <color indexed="14"/>
      </left>
      <right/>
      <top/>
      <bottom style="thick">
        <color indexed="14"/>
      </bottom>
      <diagonal/>
    </border>
    <border>
      <left/>
      <right/>
      <top/>
      <bottom style="thick">
        <color indexed="1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style="double">
        <color indexed="64"/>
      </top>
      <bottom/>
      <diagonal/>
    </border>
    <border>
      <left/>
      <right/>
      <top/>
      <bottom style="double">
        <color indexed="64"/>
      </bottom>
      <diagonal/>
    </border>
    <border>
      <left/>
      <right/>
      <top style="dashed">
        <color indexed="64"/>
      </top>
      <bottom style="dashed">
        <color indexed="64"/>
      </bottom>
      <diagonal/>
    </border>
    <border>
      <left style="medium">
        <color indexed="64"/>
      </left>
      <right/>
      <top style="medium">
        <color indexed="64"/>
      </top>
      <bottom style="medium">
        <color indexed="64"/>
      </bottom>
      <diagonal/>
    </border>
    <border>
      <left/>
      <right style="medium">
        <color indexed="64"/>
      </right>
      <top style="thin">
        <color indexed="64"/>
      </top>
      <bottom/>
      <diagonal/>
    </border>
    <border>
      <left/>
      <right style="thin">
        <color indexed="64"/>
      </right>
      <top style="double">
        <color indexed="64"/>
      </top>
      <bottom/>
      <diagonal/>
    </border>
    <border>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ck">
        <color indexed="14"/>
      </left>
      <right/>
      <top style="thick">
        <color indexed="1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ck">
        <color indexed="14"/>
      </left>
      <right/>
      <top style="thick">
        <color indexed="14"/>
      </top>
      <bottom style="thin">
        <color indexed="64"/>
      </bottom>
      <diagonal/>
    </border>
    <border>
      <left/>
      <right/>
      <top style="thick">
        <color indexed="14"/>
      </top>
      <bottom style="thin">
        <color indexed="64"/>
      </bottom>
      <diagonal/>
    </border>
    <border>
      <left/>
      <right style="thick">
        <color indexed="14"/>
      </right>
      <top style="thick">
        <color indexed="14"/>
      </top>
      <bottom style="thin">
        <color indexed="64"/>
      </bottom>
      <diagonal/>
    </border>
    <border>
      <left style="medium">
        <color theme="0"/>
      </left>
      <right style="medium">
        <color theme="0"/>
      </right>
      <top style="medium">
        <color theme="0"/>
      </top>
      <bottom style="medium">
        <color theme="0"/>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theme="0"/>
      </left>
      <right style="medium">
        <color theme="0"/>
      </right>
      <top style="medium">
        <color theme="0"/>
      </top>
      <bottom/>
      <diagonal/>
    </border>
    <border>
      <left style="medium">
        <color theme="0"/>
      </left>
      <right style="medium">
        <color theme="0"/>
      </right>
      <top/>
      <bottom/>
      <diagonal/>
    </border>
    <border>
      <left style="medium">
        <color theme="0"/>
      </left>
      <right style="medium">
        <color theme="0"/>
      </right>
      <top/>
      <bottom style="medium">
        <color theme="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right/>
      <top style="medium">
        <color theme="0"/>
      </top>
      <bottom style="medium">
        <color theme="0"/>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diagonal/>
    </border>
  </borders>
  <cellStyleXfs count="4">
    <xf numFmtId="0" fontId="0" fillId="0" borderId="0"/>
    <xf numFmtId="0" fontId="5" fillId="0" borderId="0"/>
    <xf numFmtId="9" fontId="22" fillId="0" borderId="0" applyFont="0" applyFill="0" applyBorder="0" applyAlignment="0" applyProtection="0"/>
    <xf numFmtId="0" fontId="5" fillId="0" borderId="0"/>
  </cellStyleXfs>
  <cellXfs count="1098">
    <xf numFmtId="0" fontId="0" fillId="0" borderId="0" xfId="0"/>
    <xf numFmtId="2" fontId="1" fillId="0" borderId="0" xfId="0" applyNumberFormat="1" applyFont="1"/>
    <xf numFmtId="2" fontId="1" fillId="2" borderId="1" xfId="0" applyNumberFormat="1" applyFont="1" applyFill="1" applyBorder="1" applyAlignment="1">
      <alignment vertical="center" readingOrder="2"/>
    </xf>
    <xf numFmtId="2" fontId="1" fillId="2" borderId="2" xfId="0" applyNumberFormat="1" applyFont="1" applyFill="1" applyBorder="1" applyAlignment="1">
      <alignment vertical="center" readingOrder="2"/>
    </xf>
    <xf numFmtId="2" fontId="0" fillId="0" borderId="0" xfId="0" applyNumberFormat="1"/>
    <xf numFmtId="2" fontId="1" fillId="3" borderId="0" xfId="0" applyNumberFormat="1" applyFont="1" applyFill="1"/>
    <xf numFmtId="2" fontId="0" fillId="4" borderId="0" xfId="0" applyNumberFormat="1" applyFill="1"/>
    <xf numFmtId="2" fontId="1" fillId="0" borderId="0" xfId="0" applyNumberFormat="1" applyFont="1" applyFill="1" applyAlignment="1">
      <alignment horizontal="center" vertical="center" readingOrder="2"/>
    </xf>
    <xf numFmtId="2" fontId="1" fillId="0" borderId="0" xfId="0" applyNumberFormat="1" applyFont="1" applyFill="1"/>
    <xf numFmtId="2" fontId="1" fillId="2" borderId="0" xfId="0" applyNumberFormat="1" applyFont="1" applyFill="1"/>
    <xf numFmtId="2" fontId="1" fillId="0" borderId="0" xfId="0" applyNumberFormat="1" applyFont="1" applyFill="1" applyBorder="1" applyAlignment="1">
      <alignment horizontal="center" vertical="center" readingOrder="2"/>
    </xf>
    <xf numFmtId="2" fontId="0" fillId="0" borderId="0" xfId="0" applyNumberFormat="1" applyFill="1"/>
    <xf numFmtId="0" fontId="0" fillId="0" borderId="0" xfId="0" applyFill="1"/>
    <xf numFmtId="2" fontId="1" fillId="5" borderId="0" xfId="0" applyNumberFormat="1" applyFont="1" applyFill="1" applyAlignment="1">
      <alignment horizontal="center" vertical="center"/>
    </xf>
    <xf numFmtId="2" fontId="1" fillId="11" borderId="4" xfId="0" applyNumberFormat="1" applyFont="1" applyFill="1" applyBorder="1" applyAlignment="1">
      <alignment horizontal="center" vertical="center" shrinkToFit="1" readingOrder="2"/>
    </xf>
    <xf numFmtId="2" fontId="1" fillId="7" borderId="4" xfId="0" applyNumberFormat="1" applyFont="1" applyFill="1" applyBorder="1" applyAlignment="1">
      <alignment horizontal="center" vertical="center" shrinkToFit="1" readingOrder="2"/>
    </xf>
    <xf numFmtId="2" fontId="1" fillId="5" borderId="4" xfId="0" applyNumberFormat="1" applyFont="1" applyFill="1" applyBorder="1" applyAlignment="1">
      <alignment horizontal="center" vertical="center" shrinkToFit="1" readingOrder="2"/>
    </xf>
    <xf numFmtId="9" fontId="2" fillId="0" borderId="4" xfId="0" applyNumberFormat="1" applyFont="1" applyBorder="1" applyAlignment="1">
      <alignment horizontal="center" vertical="center" shrinkToFit="1" readingOrder="2"/>
    </xf>
    <xf numFmtId="1" fontId="1" fillId="5" borderId="4" xfId="0" applyNumberFormat="1" applyFont="1" applyFill="1" applyBorder="1" applyAlignment="1">
      <alignment horizontal="center" vertical="center" shrinkToFit="1" readingOrder="2"/>
    </xf>
    <xf numFmtId="1" fontId="1" fillId="10" borderId="4" xfId="0" applyNumberFormat="1" applyFont="1" applyFill="1" applyBorder="1" applyAlignment="1">
      <alignment horizontal="center" vertical="center" shrinkToFit="1" readingOrder="2"/>
    </xf>
    <xf numFmtId="1" fontId="1" fillId="0" borderId="4" xfId="0" applyNumberFormat="1" applyFont="1" applyFill="1" applyBorder="1" applyAlignment="1">
      <alignment horizontal="center" vertical="center" shrinkToFit="1" readingOrder="2"/>
    </xf>
    <xf numFmtId="2" fontId="3" fillId="0" borderId="4" xfId="0" applyNumberFormat="1" applyFont="1" applyBorder="1" applyAlignment="1">
      <alignment horizontal="center" vertical="center" shrinkToFit="1" readingOrder="2"/>
    </xf>
    <xf numFmtId="1" fontId="1" fillId="7" borderId="4" xfId="0" applyNumberFormat="1" applyFont="1" applyFill="1" applyBorder="1" applyAlignment="1">
      <alignment horizontal="center" vertical="center" shrinkToFit="1" readingOrder="2"/>
    </xf>
    <xf numFmtId="2" fontId="1" fillId="13" borderId="0" xfId="1" applyNumberFormat="1" applyFont="1" applyFill="1"/>
    <xf numFmtId="2" fontId="5" fillId="13" borderId="0" xfId="1" applyNumberFormat="1" applyFill="1"/>
    <xf numFmtId="2" fontId="1" fillId="14" borderId="0" xfId="1" applyNumberFormat="1" applyFont="1" applyFill="1"/>
    <xf numFmtId="2" fontId="1" fillId="13" borderId="0" xfId="1" applyNumberFormat="1" applyFont="1" applyFill="1" applyAlignment="1">
      <alignment horizontal="center" vertical="center" readingOrder="2"/>
    </xf>
    <xf numFmtId="0" fontId="5" fillId="13" borderId="0" xfId="1" applyFill="1"/>
    <xf numFmtId="0" fontId="5" fillId="0" borderId="0" xfId="1"/>
    <xf numFmtId="2" fontId="5" fillId="6" borderId="0" xfId="1" applyNumberFormat="1" applyFill="1"/>
    <xf numFmtId="0" fontId="5" fillId="6" borderId="0" xfId="1" applyFill="1"/>
    <xf numFmtId="1" fontId="1" fillId="13" borderId="4" xfId="1" applyNumberFormat="1" applyFont="1" applyFill="1" applyBorder="1" applyAlignment="1">
      <alignment horizontal="center" vertical="center" shrinkToFit="1" readingOrder="2"/>
    </xf>
    <xf numFmtId="2" fontId="3" fillId="13" borderId="4" xfId="1" applyNumberFormat="1" applyFont="1" applyFill="1" applyBorder="1" applyAlignment="1">
      <alignment horizontal="center" vertical="center" shrinkToFit="1" readingOrder="2"/>
    </xf>
    <xf numFmtId="0" fontId="5" fillId="0" borderId="0" xfId="1" applyAlignment="1">
      <alignment horizontal="center"/>
    </xf>
    <xf numFmtId="0" fontId="5" fillId="16" borderId="0" xfId="1" applyFill="1"/>
    <xf numFmtId="2" fontId="1" fillId="0" borderId="0" xfId="1" applyNumberFormat="1" applyFont="1"/>
    <xf numFmtId="2" fontId="1" fillId="16" borderId="0" xfId="1" applyNumberFormat="1" applyFont="1" applyFill="1"/>
    <xf numFmtId="2" fontId="1" fillId="16" borderId="1" xfId="1" applyNumberFormat="1" applyFont="1" applyFill="1" applyBorder="1" applyAlignment="1">
      <alignment vertical="center" readingOrder="2"/>
    </xf>
    <xf numFmtId="2" fontId="1" fillId="16" borderId="2" xfId="1" applyNumberFormat="1" applyFont="1" applyFill="1" applyBorder="1" applyAlignment="1">
      <alignment vertical="center" readingOrder="2"/>
    </xf>
    <xf numFmtId="2" fontId="1" fillId="16" borderId="0" xfId="1" applyNumberFormat="1" applyFont="1" applyFill="1" applyBorder="1" applyAlignment="1">
      <alignment vertical="center" readingOrder="2"/>
    </xf>
    <xf numFmtId="2" fontId="5" fillId="0" borderId="0" xfId="1" applyNumberFormat="1"/>
    <xf numFmtId="2" fontId="1" fillId="3" borderId="0" xfId="1" applyNumberFormat="1" applyFont="1" applyFill="1"/>
    <xf numFmtId="2" fontId="1" fillId="17" borderId="0" xfId="1" applyNumberFormat="1" applyFont="1" applyFill="1"/>
    <xf numFmtId="2" fontId="5" fillId="4" borderId="0" xfId="1" applyNumberFormat="1" applyFill="1"/>
    <xf numFmtId="2" fontId="5" fillId="16" borderId="0" xfId="1" applyNumberFormat="1" applyFill="1"/>
    <xf numFmtId="2" fontId="1" fillId="0" borderId="0" xfId="1" applyNumberFormat="1" applyFont="1" applyFill="1" applyAlignment="1">
      <alignment horizontal="center" vertical="center" readingOrder="2"/>
    </xf>
    <xf numFmtId="2" fontId="1" fillId="0" borderId="0" xfId="1" applyNumberFormat="1" applyFont="1" applyFill="1"/>
    <xf numFmtId="2" fontId="1" fillId="2" borderId="0" xfId="1" applyNumberFormat="1" applyFont="1" applyFill="1"/>
    <xf numFmtId="2" fontId="1" fillId="6" borderId="0" xfId="1" applyNumberFormat="1" applyFont="1" applyFill="1"/>
    <xf numFmtId="2" fontId="1" fillId="6" borderId="0" xfId="1" applyNumberFormat="1" applyFont="1" applyFill="1" applyBorder="1" applyAlignment="1">
      <alignment vertical="center" readingOrder="2"/>
    </xf>
    <xf numFmtId="2" fontId="1" fillId="6" borderId="0" xfId="1" applyNumberFormat="1" applyFont="1" applyFill="1" applyAlignment="1">
      <alignment horizontal="center" vertical="center"/>
    </xf>
    <xf numFmtId="2" fontId="1" fillId="6" borderId="4" xfId="1" applyNumberFormat="1" applyFont="1" applyFill="1" applyBorder="1" applyAlignment="1">
      <alignment horizontal="center" vertical="center" shrinkToFit="1" readingOrder="2"/>
    </xf>
    <xf numFmtId="10" fontId="1" fillId="0" borderId="4" xfId="1" applyNumberFormat="1" applyFont="1" applyFill="1" applyBorder="1" applyAlignment="1">
      <alignment horizontal="center" vertical="center" shrinkToFit="1" readingOrder="2"/>
    </xf>
    <xf numFmtId="2" fontId="1" fillId="7" borderId="4" xfId="1" applyNumberFormat="1" applyFont="1" applyFill="1" applyBorder="1" applyAlignment="1">
      <alignment horizontal="center" vertical="center" readingOrder="2"/>
    </xf>
    <xf numFmtId="2" fontId="1" fillId="18" borderId="4" xfId="1" applyNumberFormat="1" applyFont="1" applyFill="1" applyBorder="1" applyAlignment="1">
      <alignment vertical="center" shrinkToFit="1" readingOrder="2"/>
    </xf>
    <xf numFmtId="2" fontId="1" fillId="4" borderId="9" xfId="1" applyNumberFormat="1" applyFont="1" applyFill="1" applyBorder="1" applyAlignment="1">
      <alignment horizontal="center" vertical="center" shrinkToFit="1" readingOrder="2"/>
    </xf>
    <xf numFmtId="2" fontId="1" fillId="4" borderId="13" xfId="1" applyNumberFormat="1" applyFont="1" applyFill="1" applyBorder="1" applyAlignment="1">
      <alignment horizontal="center" vertical="center" shrinkToFit="1" readingOrder="2"/>
    </xf>
    <xf numFmtId="1" fontId="1" fillId="5" borderId="4" xfId="1" applyNumberFormat="1" applyFont="1" applyFill="1" applyBorder="1" applyAlignment="1">
      <alignment horizontal="center" vertical="center" shrinkToFit="1" readingOrder="2"/>
    </xf>
    <xf numFmtId="2" fontId="1" fillId="15" borderId="4" xfId="1" applyNumberFormat="1" applyFont="1" applyFill="1" applyBorder="1" applyAlignment="1">
      <alignment horizontal="center" vertical="center" shrinkToFit="1" readingOrder="2"/>
    </xf>
    <xf numFmtId="1" fontId="1" fillId="15" borderId="4" xfId="1" applyNumberFormat="1" applyFont="1" applyFill="1" applyBorder="1" applyAlignment="1">
      <alignment horizontal="center" vertical="center" shrinkToFit="1" readingOrder="2"/>
    </xf>
    <xf numFmtId="2" fontId="1" fillId="7" borderId="4" xfId="1" applyNumberFormat="1" applyFont="1" applyFill="1" applyBorder="1" applyAlignment="1">
      <alignment horizontal="center" vertical="center" shrinkToFit="1" readingOrder="2"/>
    </xf>
    <xf numFmtId="2" fontId="1" fillId="5" borderId="4" xfId="1" applyNumberFormat="1" applyFont="1" applyFill="1" applyBorder="1" applyAlignment="1">
      <alignment horizontal="center" vertical="center" shrinkToFit="1" readingOrder="2"/>
    </xf>
    <xf numFmtId="1" fontId="1" fillId="7" borderId="4" xfId="1" applyNumberFormat="1" applyFont="1" applyFill="1" applyBorder="1" applyAlignment="1">
      <alignment horizontal="center" vertical="center" shrinkToFit="1" readingOrder="2"/>
    </xf>
    <xf numFmtId="1" fontId="1" fillId="6" borderId="4" xfId="1" applyNumberFormat="1" applyFont="1" applyFill="1" applyBorder="1" applyAlignment="1">
      <alignment horizontal="center" vertical="center" shrinkToFit="1" readingOrder="2"/>
    </xf>
    <xf numFmtId="2" fontId="1" fillId="2" borderId="4" xfId="1" applyNumberFormat="1" applyFont="1" applyFill="1" applyBorder="1" applyAlignment="1">
      <alignment horizontal="center" vertical="center" shrinkToFit="1" readingOrder="2"/>
    </xf>
    <xf numFmtId="2" fontId="1" fillId="11" borderId="4" xfId="1" applyNumberFormat="1" applyFont="1" applyFill="1" applyBorder="1" applyAlignment="1">
      <alignment horizontal="center" vertical="center" shrinkToFit="1" readingOrder="2"/>
    </xf>
    <xf numFmtId="1" fontId="1" fillId="11" borderId="4" xfId="0" applyNumberFormat="1" applyFont="1" applyFill="1" applyBorder="1" applyAlignment="1">
      <alignment horizontal="center" vertical="center" shrinkToFit="1" readingOrder="2"/>
    </xf>
    <xf numFmtId="0" fontId="0" fillId="0" borderId="0" xfId="0" applyAlignment="1">
      <alignment horizontal="right" vertical="center" readingOrder="2"/>
    </xf>
    <xf numFmtId="0" fontId="1" fillId="0" borderId="0" xfId="0" applyFont="1" applyAlignment="1">
      <alignment horizontal="center" vertical="center" readingOrder="2"/>
    </xf>
    <xf numFmtId="0" fontId="6" fillId="0" borderId="0" xfId="0" applyFont="1" applyAlignment="1">
      <alignment horizontal="center" vertical="center" readingOrder="2"/>
    </xf>
    <xf numFmtId="0" fontId="7" fillId="0" borderId="0" xfId="0" applyFont="1" applyAlignment="1">
      <alignment vertical="center" shrinkToFit="1" readingOrder="2"/>
    </xf>
    <xf numFmtId="1" fontId="9" fillId="0" borderId="0" xfId="0" applyNumberFormat="1" applyFont="1" applyAlignment="1">
      <alignment horizontal="center" vertical="center" readingOrder="2"/>
    </xf>
    <xf numFmtId="0" fontId="1" fillId="0" borderId="0" xfId="0" applyFont="1" applyBorder="1" applyAlignment="1">
      <alignment vertical="center" shrinkToFit="1" readingOrder="2"/>
    </xf>
    <xf numFmtId="0" fontId="1" fillId="0" borderId="0" xfId="0" applyFont="1" applyAlignment="1">
      <alignment horizontal="right" vertical="center" shrinkToFit="1" readingOrder="2"/>
    </xf>
    <xf numFmtId="0" fontId="1" fillId="0" borderId="4" xfId="0" applyFont="1" applyBorder="1" applyAlignment="1">
      <alignment horizontal="right" vertical="center" wrapText="1" readingOrder="2"/>
    </xf>
    <xf numFmtId="0" fontId="2" fillId="0" borderId="4" xfId="0" applyFont="1" applyBorder="1" applyAlignment="1">
      <alignment horizontal="right" vertical="center" wrapText="1" readingOrder="2"/>
    </xf>
    <xf numFmtId="0" fontId="12" fillId="0" borderId="4" xfId="0" applyFont="1" applyBorder="1" applyAlignment="1">
      <alignment horizontal="right" vertical="center" wrapText="1" readingOrder="2"/>
    </xf>
    <xf numFmtId="0" fontId="2" fillId="0" borderId="4" xfId="0" applyFont="1" applyBorder="1" applyAlignment="1">
      <alignment vertical="center" wrapText="1" readingOrder="2"/>
    </xf>
    <xf numFmtId="0" fontId="2" fillId="0" borderId="4" xfId="0" applyFont="1" applyFill="1" applyBorder="1" applyAlignment="1">
      <alignment horizontal="right" vertical="center" wrapText="1" readingOrder="2"/>
    </xf>
    <xf numFmtId="0" fontId="2" fillId="0" borderId="4" xfId="0" applyFont="1" applyBorder="1" applyAlignment="1">
      <alignment horizontal="center" vertical="center" wrapText="1" readingOrder="2"/>
    </xf>
    <xf numFmtId="0" fontId="3" fillId="0" borderId="0" xfId="0" applyFont="1" applyBorder="1" applyAlignment="1">
      <alignment horizontal="center"/>
    </xf>
    <xf numFmtId="0" fontId="15" fillId="0" borderId="0" xfId="0" applyFont="1" applyAlignment="1">
      <alignment horizontal="right" vertical="center" shrinkToFit="1" readingOrder="2"/>
    </xf>
    <xf numFmtId="0" fontId="2" fillId="0" borderId="4" xfId="0" applyFont="1" applyFill="1" applyBorder="1" applyAlignment="1">
      <alignment horizontal="center" vertical="center" wrapText="1" readingOrder="2"/>
    </xf>
    <xf numFmtId="0" fontId="12" fillId="0" borderId="4" xfId="0" applyFont="1" applyBorder="1" applyAlignment="1">
      <alignment horizontal="center" vertical="center" wrapText="1" readingOrder="2"/>
    </xf>
    <xf numFmtId="0" fontId="12" fillId="13" borderId="4" xfId="0" applyFont="1" applyFill="1" applyBorder="1" applyAlignment="1">
      <alignment horizontal="center" vertical="center" wrapText="1" readingOrder="2"/>
    </xf>
    <xf numFmtId="0" fontId="16" fillId="0" borderId="4" xfId="0" applyFont="1" applyBorder="1" applyAlignment="1">
      <alignment horizontal="left" vertical="center" shrinkToFit="1" readingOrder="2"/>
    </xf>
    <xf numFmtId="0" fontId="1" fillId="0" borderId="4" xfId="0" applyFont="1" applyBorder="1" applyAlignment="1">
      <alignment horizontal="right" vertical="center" shrinkToFit="1" readingOrder="2"/>
    </xf>
    <xf numFmtId="2" fontId="1" fillId="13" borderId="4" xfId="1" applyNumberFormat="1" applyFont="1" applyFill="1" applyBorder="1" applyAlignment="1">
      <alignment horizontal="center" vertical="center" shrinkToFit="1" readingOrder="2"/>
    </xf>
    <xf numFmtId="2" fontId="1" fillId="4" borderId="0" xfId="0" applyNumberFormat="1" applyFont="1" applyFill="1" applyAlignment="1">
      <alignment horizontal="center"/>
    </xf>
    <xf numFmtId="1" fontId="1" fillId="4" borderId="0" xfId="0" applyNumberFormat="1" applyFont="1" applyFill="1" applyAlignment="1">
      <alignment horizontal="center" vertical="center" readingOrder="2"/>
    </xf>
    <xf numFmtId="2" fontId="1" fillId="2" borderId="0" xfId="0" applyNumberFormat="1" applyFont="1" applyFill="1" applyBorder="1" applyAlignment="1">
      <alignment horizontal="center" vertical="center" readingOrder="2"/>
    </xf>
    <xf numFmtId="2" fontId="1" fillId="19" borderId="4" xfId="0" applyNumberFormat="1" applyFont="1" applyFill="1" applyBorder="1" applyAlignment="1">
      <alignment horizontal="center" vertical="center" shrinkToFit="1" readingOrder="2"/>
    </xf>
    <xf numFmtId="0" fontId="0" fillId="19" borderId="0" xfId="0" applyFill="1"/>
    <xf numFmtId="2" fontId="1" fillId="14" borderId="0" xfId="1" applyNumberFormat="1" applyFont="1" applyFill="1" applyAlignment="1"/>
    <xf numFmtId="1" fontId="7" fillId="22" borderId="0" xfId="1" applyNumberFormat="1" applyFont="1" applyFill="1" applyAlignment="1">
      <alignment horizontal="center" vertical="center" readingOrder="2"/>
    </xf>
    <xf numFmtId="2" fontId="1" fillId="21" borderId="0" xfId="1" applyNumberFormat="1" applyFont="1" applyFill="1" applyAlignment="1"/>
    <xf numFmtId="2" fontId="1" fillId="21" borderId="3" xfId="1" applyNumberFormat="1" applyFont="1" applyFill="1" applyBorder="1" applyAlignment="1"/>
    <xf numFmtId="2" fontId="1" fillId="20" borderId="4" xfId="1" applyNumberFormat="1" applyFont="1" applyFill="1" applyBorder="1" applyAlignment="1">
      <alignment horizontal="center" vertical="center" shrinkToFit="1" readingOrder="2"/>
    </xf>
    <xf numFmtId="2" fontId="1" fillId="0" borderId="4" xfId="1" applyNumberFormat="1" applyFont="1" applyFill="1" applyBorder="1" applyAlignment="1">
      <alignment horizontal="center" vertical="center" shrinkToFit="1" readingOrder="2"/>
    </xf>
    <xf numFmtId="2" fontId="1" fillId="22" borderId="0" xfId="1" applyNumberFormat="1" applyFont="1" applyFill="1" applyAlignment="1">
      <alignment horizontal="center" vertical="center"/>
    </xf>
    <xf numFmtId="2" fontId="1" fillId="0" borderId="0" xfId="0" applyNumberFormat="1" applyFont="1" applyAlignment="1">
      <alignment horizontal="right" vertical="center" readingOrder="2"/>
    </xf>
    <xf numFmtId="2" fontId="1" fillId="21" borderId="0" xfId="1" applyNumberFormat="1" applyFont="1" applyFill="1" applyAlignment="1">
      <alignment horizontal="right"/>
    </xf>
    <xf numFmtId="1" fontId="2" fillId="14" borderId="0" xfId="1" applyNumberFormat="1" applyFont="1" applyFill="1" applyAlignment="1">
      <alignment horizontal="center" vertical="center" readingOrder="2"/>
    </xf>
    <xf numFmtId="0" fontId="20" fillId="0" borderId="0" xfId="0" applyFont="1"/>
    <xf numFmtId="0" fontId="2" fillId="23" borderId="4" xfId="0" applyFont="1" applyFill="1" applyBorder="1" applyAlignment="1">
      <alignment horizontal="center" vertical="center" wrapText="1" readingOrder="2"/>
    </xf>
    <xf numFmtId="0" fontId="11" fillId="23" borderId="4" xfId="0" applyFont="1" applyFill="1" applyBorder="1" applyAlignment="1">
      <alignment horizontal="center" vertical="center" wrapText="1" readingOrder="2"/>
    </xf>
    <xf numFmtId="0" fontId="1" fillId="24" borderId="4" xfId="0" applyFont="1" applyFill="1" applyBorder="1" applyAlignment="1">
      <alignment horizontal="center" vertical="center" wrapText="1" readingOrder="2"/>
    </xf>
    <xf numFmtId="0" fontId="2" fillId="24" borderId="4" xfId="0" applyFont="1" applyFill="1" applyBorder="1" applyAlignment="1">
      <alignment horizontal="center" vertical="center" wrapText="1" readingOrder="2"/>
    </xf>
    <xf numFmtId="2" fontId="3" fillId="24" borderId="4" xfId="0" applyNumberFormat="1" applyFont="1" applyFill="1" applyBorder="1" applyAlignment="1">
      <alignment horizontal="center" vertical="center" wrapText="1" readingOrder="2"/>
    </xf>
    <xf numFmtId="2" fontId="3" fillId="23" borderId="4" xfId="0" applyNumberFormat="1" applyFont="1" applyFill="1" applyBorder="1" applyAlignment="1">
      <alignment horizontal="center" vertical="center" shrinkToFit="1" readingOrder="2"/>
    </xf>
    <xf numFmtId="2" fontId="1" fillId="0" borderId="0" xfId="0" applyNumberFormat="1" applyFont="1" applyAlignment="1">
      <alignment horizontal="center" vertical="center" readingOrder="2"/>
    </xf>
    <xf numFmtId="1" fontId="8" fillId="19" borderId="0" xfId="0" applyNumberFormat="1" applyFont="1" applyFill="1" applyAlignment="1">
      <alignment horizontal="center" vertical="center" shrinkToFit="1" readingOrder="2"/>
    </xf>
    <xf numFmtId="0" fontId="12" fillId="23" borderId="4" xfId="0" applyFont="1" applyFill="1" applyBorder="1" applyAlignment="1">
      <alignment horizontal="center" vertical="center" wrapText="1" readingOrder="2"/>
    </xf>
    <xf numFmtId="0" fontId="3" fillId="24" borderId="4" xfId="0" applyFont="1" applyFill="1" applyBorder="1" applyAlignment="1">
      <alignment horizontal="center" vertical="center" wrapText="1" readingOrder="2"/>
    </xf>
    <xf numFmtId="2" fontId="3" fillId="13" borderId="4" xfId="0" applyNumberFormat="1" applyFont="1" applyFill="1" applyBorder="1" applyAlignment="1">
      <alignment horizontal="center" vertical="center" shrinkToFit="1" readingOrder="2"/>
    </xf>
    <xf numFmtId="0" fontId="2" fillId="8" borderId="4" xfId="0" applyFont="1" applyFill="1" applyBorder="1" applyAlignment="1">
      <alignment horizontal="center" vertical="center" wrapText="1" readingOrder="2"/>
    </xf>
    <xf numFmtId="0" fontId="3" fillId="8" borderId="4" xfId="0" applyFont="1" applyFill="1" applyBorder="1" applyAlignment="1">
      <alignment horizontal="center" vertical="center" wrapText="1" readingOrder="2"/>
    </xf>
    <xf numFmtId="2" fontId="1" fillId="2" borderId="1" xfId="0" applyNumberFormat="1" applyFont="1" applyFill="1" applyBorder="1" applyAlignment="1">
      <alignment horizontal="center" vertical="center" readingOrder="2"/>
    </xf>
    <xf numFmtId="2" fontId="1" fillId="3" borderId="0" xfId="0" applyNumberFormat="1" applyFont="1" applyFill="1" applyAlignment="1">
      <alignment horizontal="center"/>
    </xf>
    <xf numFmtId="2" fontId="1" fillId="0" borderId="4" xfId="1" applyNumberFormat="1" applyFont="1" applyFill="1" applyBorder="1" applyAlignment="1">
      <alignment horizontal="center" vertical="center" shrinkToFit="1" readingOrder="2"/>
    </xf>
    <xf numFmtId="2" fontId="11" fillId="23" borderId="4" xfId="0" applyNumberFormat="1" applyFont="1" applyFill="1" applyBorder="1" applyAlignment="1">
      <alignment horizontal="center" vertical="center" wrapText="1" readingOrder="2"/>
    </xf>
    <xf numFmtId="9" fontId="1" fillId="24" borderId="4" xfId="2" applyFont="1" applyFill="1" applyBorder="1" applyAlignment="1">
      <alignment horizontal="center" vertical="center" wrapText="1" readingOrder="2"/>
    </xf>
    <xf numFmtId="9" fontId="2" fillId="0" borderId="4" xfId="0" applyNumberFormat="1" applyFont="1" applyBorder="1" applyAlignment="1">
      <alignment horizontal="right" vertical="center" wrapText="1" readingOrder="2"/>
    </xf>
    <xf numFmtId="2" fontId="1" fillId="0" borderId="4" xfId="0" applyNumberFormat="1" applyFont="1" applyFill="1" applyBorder="1" applyAlignment="1">
      <alignment horizontal="center" vertical="center" shrinkToFit="1" readingOrder="2"/>
    </xf>
    <xf numFmtId="2" fontId="3" fillId="0" borderId="4" xfId="0" applyNumberFormat="1" applyFont="1" applyFill="1" applyBorder="1" applyAlignment="1">
      <alignment horizontal="center" vertical="center" shrinkToFit="1" readingOrder="2"/>
    </xf>
    <xf numFmtId="1" fontId="1" fillId="0" borderId="0" xfId="0" applyNumberFormat="1" applyFont="1" applyAlignment="1">
      <alignment shrinkToFit="1" readingOrder="2"/>
    </xf>
    <xf numFmtId="2" fontId="1" fillId="13" borderId="1" xfId="0" applyNumberFormat="1" applyFont="1" applyFill="1" applyBorder="1" applyAlignment="1">
      <alignment horizontal="center" vertical="center" readingOrder="2"/>
    </xf>
    <xf numFmtId="1" fontId="3" fillId="0" borderId="4" xfId="0" applyNumberFormat="1" applyFont="1" applyBorder="1" applyAlignment="1">
      <alignment horizontal="center" vertical="center" shrinkToFit="1" readingOrder="2"/>
    </xf>
    <xf numFmtId="1" fontId="3" fillId="0" borderId="4" xfId="0" applyNumberFormat="1" applyFont="1" applyFill="1" applyBorder="1" applyAlignment="1">
      <alignment horizontal="center" vertical="center" shrinkToFit="1" readingOrder="2"/>
    </xf>
    <xf numFmtId="1" fontId="1" fillId="19" borderId="4" xfId="0" applyNumberFormat="1" applyFont="1" applyFill="1" applyBorder="1" applyAlignment="1">
      <alignment horizontal="center" vertical="center" shrinkToFit="1" readingOrder="2"/>
    </xf>
    <xf numFmtId="0" fontId="0" fillId="0" borderId="0" xfId="0" applyAlignment="1">
      <alignment vertical="center"/>
    </xf>
    <xf numFmtId="9" fontId="1" fillId="0" borderId="4" xfId="1" applyNumberFormat="1" applyFont="1" applyFill="1" applyBorder="1" applyAlignment="1">
      <alignment horizontal="center" vertical="center" readingOrder="2"/>
    </xf>
    <xf numFmtId="2" fontId="1" fillId="18" borderId="4" xfId="1" applyNumberFormat="1" applyFont="1" applyFill="1" applyBorder="1" applyAlignment="1">
      <alignment horizontal="center" vertical="center" shrinkToFit="1" readingOrder="2"/>
    </xf>
    <xf numFmtId="0" fontId="2" fillId="13" borderId="4" xfId="0" applyFont="1" applyFill="1" applyBorder="1" applyAlignment="1">
      <alignment horizontal="center" vertical="center" wrapText="1" readingOrder="2"/>
    </xf>
    <xf numFmtId="2" fontId="3" fillId="24" borderId="4" xfId="0" applyNumberFormat="1" applyFont="1" applyFill="1" applyBorder="1" applyAlignment="1">
      <alignment horizontal="center" vertical="center" shrinkToFit="1" readingOrder="2"/>
    </xf>
    <xf numFmtId="1" fontId="11" fillId="23" borderId="4" xfId="0" applyNumberFormat="1" applyFont="1" applyFill="1" applyBorder="1" applyAlignment="1">
      <alignment horizontal="center" vertical="center" wrapText="1" readingOrder="2"/>
    </xf>
    <xf numFmtId="0" fontId="1" fillId="13" borderId="4" xfId="0" applyFont="1" applyFill="1" applyBorder="1" applyAlignment="1">
      <alignment horizontal="center" vertical="center" wrapText="1" readingOrder="2"/>
    </xf>
    <xf numFmtId="0" fontId="1" fillId="8" borderId="4" xfId="0" applyFont="1" applyFill="1" applyBorder="1" applyAlignment="1">
      <alignment horizontal="center" vertical="center" wrapText="1" readingOrder="2"/>
    </xf>
    <xf numFmtId="2" fontId="3" fillId="8" borderId="4" xfId="0" applyNumberFormat="1" applyFont="1" applyFill="1" applyBorder="1" applyAlignment="1">
      <alignment horizontal="center" vertical="center" wrapText="1" readingOrder="2"/>
    </xf>
    <xf numFmtId="0" fontId="1" fillId="0" borderId="0" xfId="0" applyFont="1" applyBorder="1" applyAlignment="1">
      <alignment horizontal="right"/>
    </xf>
    <xf numFmtId="0" fontId="7" fillId="0" borderId="18" xfId="0" applyFont="1" applyBorder="1" applyAlignment="1">
      <alignment horizontal="left" vertical="center" shrinkToFit="1" readingOrder="2"/>
    </xf>
    <xf numFmtId="0" fontId="1" fillId="0" borderId="10" xfId="0" applyFont="1" applyBorder="1" applyAlignment="1">
      <alignment vertical="center" readingOrder="2"/>
    </xf>
    <xf numFmtId="0" fontId="25" fillId="0" borderId="12" xfId="0" applyFont="1" applyBorder="1" applyAlignment="1">
      <alignment vertical="center" readingOrder="2"/>
    </xf>
    <xf numFmtId="0" fontId="28" fillId="0" borderId="0" xfId="0" applyFont="1"/>
    <xf numFmtId="2" fontId="28" fillId="0" borderId="0" xfId="0" applyNumberFormat="1" applyFont="1"/>
    <xf numFmtId="0" fontId="28" fillId="0" borderId="0" xfId="0" applyFont="1" applyAlignment="1">
      <alignment shrinkToFit="1"/>
    </xf>
    <xf numFmtId="2" fontId="28" fillId="0" borderId="0" xfId="0" applyNumberFormat="1" applyFont="1" applyAlignment="1">
      <alignment shrinkToFit="1"/>
    </xf>
    <xf numFmtId="1" fontId="29" fillId="7" borderId="4" xfId="0" applyNumberFormat="1" applyFont="1" applyFill="1" applyBorder="1" applyAlignment="1">
      <alignment horizontal="center" vertical="center" shrinkToFit="1" readingOrder="2"/>
    </xf>
    <xf numFmtId="1" fontId="29" fillId="0" borderId="4" xfId="0" applyNumberFormat="1" applyFont="1" applyFill="1" applyBorder="1" applyAlignment="1">
      <alignment horizontal="center" vertical="center" shrinkToFit="1" readingOrder="2"/>
    </xf>
    <xf numFmtId="1" fontId="29" fillId="5" borderId="4" xfId="0" applyNumberFormat="1" applyFont="1" applyFill="1" applyBorder="1" applyAlignment="1">
      <alignment horizontal="center" vertical="center" shrinkToFit="1" readingOrder="2"/>
    </xf>
    <xf numFmtId="2" fontId="29" fillId="7" borderId="4" xfId="0" applyNumberFormat="1" applyFont="1" applyFill="1" applyBorder="1" applyAlignment="1">
      <alignment horizontal="center" vertical="center" shrinkToFit="1" readingOrder="2"/>
    </xf>
    <xf numFmtId="2" fontId="29" fillId="0" borderId="4" xfId="0" applyNumberFormat="1" applyFont="1" applyFill="1" applyBorder="1" applyAlignment="1">
      <alignment horizontal="center" vertical="center" shrinkToFit="1" readingOrder="2"/>
    </xf>
    <xf numFmtId="1" fontId="29" fillId="11" borderId="4" xfId="0" applyNumberFormat="1" applyFont="1" applyFill="1" applyBorder="1" applyAlignment="1">
      <alignment horizontal="center" vertical="center" shrinkToFit="1" readingOrder="2"/>
    </xf>
    <xf numFmtId="2" fontId="29" fillId="5" borderId="4" xfId="0" applyNumberFormat="1" applyFont="1" applyFill="1" applyBorder="1" applyAlignment="1">
      <alignment horizontal="center" vertical="center" shrinkToFit="1" readingOrder="2"/>
    </xf>
    <xf numFmtId="1" fontId="29" fillId="10" borderId="4" xfId="0" applyNumberFormat="1" applyFont="1" applyFill="1" applyBorder="1" applyAlignment="1">
      <alignment horizontal="center" vertical="center" shrinkToFit="1" readingOrder="2"/>
    </xf>
    <xf numFmtId="2" fontId="29" fillId="0" borderId="4" xfId="0" applyNumberFormat="1" applyFont="1" applyBorder="1" applyAlignment="1">
      <alignment horizontal="center" vertical="center" shrinkToFit="1" readingOrder="2"/>
    </xf>
    <xf numFmtId="2" fontId="29" fillId="11" borderId="4" xfId="0" applyNumberFormat="1" applyFont="1" applyFill="1" applyBorder="1" applyAlignment="1">
      <alignment horizontal="center" vertical="center" shrinkToFit="1" readingOrder="2"/>
    </xf>
    <xf numFmtId="2" fontId="29" fillId="19" borderId="4" xfId="0" applyNumberFormat="1" applyFont="1" applyFill="1" applyBorder="1" applyAlignment="1">
      <alignment horizontal="center" vertical="center" shrinkToFit="1" readingOrder="2"/>
    </xf>
    <xf numFmtId="2" fontId="29" fillId="0" borderId="4" xfId="0" applyNumberFormat="1" applyFont="1" applyFill="1" applyBorder="1" applyAlignment="1">
      <alignment horizontal="right" vertical="center" shrinkToFit="1" readingOrder="2"/>
    </xf>
    <xf numFmtId="0" fontId="31" fillId="0" borderId="0" xfId="0" applyFont="1" applyAlignment="1">
      <alignment horizontal="center" vertical="center" shrinkToFit="1"/>
    </xf>
    <xf numFmtId="0" fontId="31" fillId="0" borderId="0" xfId="0" applyFont="1" applyAlignment="1">
      <alignment shrinkToFit="1"/>
    </xf>
    <xf numFmtId="2" fontId="31" fillId="0" borderId="0" xfId="0" applyNumberFormat="1" applyFont="1" applyAlignment="1">
      <alignment shrinkToFit="1"/>
    </xf>
    <xf numFmtId="0" fontId="33" fillId="13" borderId="0" xfId="0" applyFont="1" applyFill="1" applyBorder="1" applyAlignment="1">
      <alignment horizontal="center" vertical="center"/>
    </xf>
    <xf numFmtId="2" fontId="32" fillId="13" borderId="0" xfId="0" applyNumberFormat="1" applyFont="1" applyFill="1" applyBorder="1" applyAlignment="1">
      <alignment horizontal="center" vertical="center" readingOrder="2"/>
    </xf>
    <xf numFmtId="1" fontId="32" fillId="13" borderId="5" xfId="0" applyNumberFormat="1" applyFont="1" applyFill="1" applyBorder="1" applyAlignment="1">
      <alignment horizontal="center" vertical="center" shrinkToFit="1" readingOrder="2"/>
    </xf>
    <xf numFmtId="2" fontId="32" fillId="13" borderId="0" xfId="0" applyNumberFormat="1" applyFont="1" applyFill="1" applyBorder="1" applyAlignment="1">
      <alignment horizontal="center" vertical="center" shrinkToFit="1" readingOrder="2"/>
    </xf>
    <xf numFmtId="1" fontId="32" fillId="13" borderId="0" xfId="0" applyNumberFormat="1" applyFont="1" applyFill="1" applyBorder="1" applyAlignment="1">
      <alignment horizontal="center" vertical="center" shrinkToFit="1" readingOrder="2"/>
    </xf>
    <xf numFmtId="2" fontId="32" fillId="13" borderId="0" xfId="0" applyNumberFormat="1" applyFont="1" applyFill="1" applyBorder="1" applyAlignment="1">
      <alignment vertical="center"/>
    </xf>
    <xf numFmtId="2" fontId="33" fillId="13" borderId="0" xfId="0" applyNumberFormat="1" applyFont="1" applyFill="1" applyBorder="1" applyAlignment="1">
      <alignment vertical="center"/>
    </xf>
    <xf numFmtId="2" fontId="1" fillId="19" borderId="4" xfId="0" applyNumberFormat="1" applyFont="1" applyFill="1" applyBorder="1" applyAlignment="1">
      <alignment horizontal="center" vertical="center" shrinkToFit="1" readingOrder="2"/>
    </xf>
    <xf numFmtId="2" fontId="1" fillId="5" borderId="4" xfId="0" applyNumberFormat="1" applyFont="1" applyFill="1" applyBorder="1" applyAlignment="1">
      <alignment horizontal="center" vertical="center" shrinkToFit="1" readingOrder="2"/>
    </xf>
    <xf numFmtId="2" fontId="1" fillId="7" borderId="4" xfId="0" applyNumberFormat="1" applyFont="1" applyFill="1" applyBorder="1" applyAlignment="1">
      <alignment horizontal="center" vertical="center" shrinkToFit="1" readingOrder="2"/>
    </xf>
    <xf numFmtId="2" fontId="1" fillId="11" borderId="4" xfId="0" applyNumberFormat="1" applyFont="1" applyFill="1" applyBorder="1" applyAlignment="1">
      <alignment horizontal="center" vertical="center" shrinkToFit="1" readingOrder="2"/>
    </xf>
    <xf numFmtId="2" fontId="29" fillId="0" borderId="0" xfId="0" applyNumberFormat="1" applyFont="1" applyFill="1" applyBorder="1" applyAlignment="1">
      <alignment horizontal="center" vertical="center" shrinkToFit="1" readingOrder="2"/>
    </xf>
    <xf numFmtId="2" fontId="1" fillId="0" borderId="4" xfId="0" applyNumberFormat="1" applyFont="1" applyFill="1" applyBorder="1" applyAlignment="1">
      <alignment horizontal="center" vertical="center" shrinkToFit="1" readingOrder="2"/>
    </xf>
    <xf numFmtId="0" fontId="2" fillId="0" borderId="0" xfId="0" applyFont="1" applyAlignment="1" applyProtection="1">
      <alignment horizontal="center" vertical="center" readingOrder="2"/>
      <protection hidden="1"/>
    </xf>
    <xf numFmtId="0" fontId="0" fillId="0" borderId="0" xfId="0" applyAlignment="1" applyProtection="1">
      <alignment horizontal="center" vertical="center" readingOrder="2"/>
      <protection hidden="1"/>
    </xf>
    <xf numFmtId="0" fontId="1" fillId="0" borderId="0" xfId="0" applyFont="1" applyAlignment="1" applyProtection="1">
      <alignment horizontal="center" vertical="center" readingOrder="2"/>
      <protection hidden="1"/>
    </xf>
    <xf numFmtId="0" fontId="0" fillId="0" borderId="0" xfId="0" applyAlignment="1" applyProtection="1">
      <alignment horizontal="center" vertical="center" shrinkToFit="1" readingOrder="2"/>
      <protection hidden="1"/>
    </xf>
    <xf numFmtId="0" fontId="0" fillId="0" borderId="0" xfId="0" applyAlignment="1">
      <alignment horizontal="center" vertical="center" readingOrder="2"/>
    </xf>
    <xf numFmtId="0" fontId="35" fillId="0" borderId="0" xfId="0" applyFont="1" applyAlignment="1" applyProtection="1">
      <alignment horizontal="center" vertical="center" shrinkToFit="1" readingOrder="2"/>
      <protection hidden="1"/>
    </xf>
    <xf numFmtId="0" fontId="0" fillId="0" borderId="33" xfId="0" applyBorder="1" applyAlignment="1" applyProtection="1">
      <alignment horizontal="center" vertical="center" shrinkToFit="1" readingOrder="2"/>
      <protection hidden="1"/>
    </xf>
    <xf numFmtId="0" fontId="36" fillId="0" borderId="0" xfId="0" applyFont="1" applyAlignment="1" applyProtection="1">
      <alignment horizontal="center" vertical="center" shrinkToFit="1" readingOrder="2"/>
      <protection hidden="1"/>
    </xf>
    <xf numFmtId="0" fontId="36" fillId="0" borderId="0" xfId="0" applyFont="1" applyBorder="1" applyAlignment="1" applyProtection="1">
      <alignment horizontal="center" vertical="center" shrinkToFit="1" readingOrder="2"/>
      <protection hidden="1"/>
    </xf>
    <xf numFmtId="0" fontId="26" fillId="0" borderId="0" xfId="0" applyFont="1" applyAlignment="1" applyProtection="1">
      <alignment horizontal="center" vertical="center" shrinkToFit="1" readingOrder="2"/>
      <protection hidden="1"/>
    </xf>
    <xf numFmtId="0" fontId="3" fillId="0" borderId="0" xfId="0" applyFont="1" applyAlignment="1" applyProtection="1">
      <alignment horizontal="center" vertical="center" readingOrder="2"/>
      <protection hidden="1"/>
    </xf>
    <xf numFmtId="0" fontId="3" fillId="0" borderId="0" xfId="0" applyFont="1" applyBorder="1" applyAlignment="1" applyProtection="1">
      <alignment horizontal="right" vertical="center" readingOrder="2"/>
      <protection hidden="1"/>
    </xf>
    <xf numFmtId="0" fontId="28" fillId="0" borderId="0" xfId="0" applyFont="1" applyAlignment="1" applyProtection="1">
      <alignment horizontal="center" vertical="center" readingOrder="2"/>
      <protection hidden="1"/>
    </xf>
    <xf numFmtId="0" fontId="28" fillId="0" borderId="0" xfId="0" applyFont="1" applyAlignment="1" applyProtection="1">
      <alignment horizontal="center" vertical="center" shrinkToFit="1" readingOrder="2"/>
      <protection hidden="1"/>
    </xf>
    <xf numFmtId="0" fontId="37" fillId="0" borderId="0" xfId="0" applyFont="1" applyAlignment="1" applyProtection="1">
      <alignment horizontal="right" vertical="center" shrinkToFit="1" readingOrder="2"/>
      <protection hidden="1"/>
    </xf>
    <xf numFmtId="1" fontId="3" fillId="5" borderId="4" xfId="1" applyNumberFormat="1" applyFont="1" applyFill="1" applyBorder="1" applyAlignment="1">
      <alignment horizontal="center" vertical="center" shrinkToFit="1" readingOrder="2"/>
    </xf>
    <xf numFmtId="2" fontId="3" fillId="15" borderId="4" xfId="1" applyNumberFormat="1" applyFont="1" applyFill="1" applyBorder="1" applyAlignment="1">
      <alignment horizontal="center" vertical="center" shrinkToFit="1" readingOrder="2"/>
    </xf>
    <xf numFmtId="1" fontId="3" fillId="15" borderId="4" xfId="1" applyNumberFormat="1" applyFont="1" applyFill="1" applyBorder="1" applyAlignment="1">
      <alignment horizontal="center" vertical="center" shrinkToFit="1" readingOrder="2"/>
    </xf>
    <xf numFmtId="2" fontId="3" fillId="6" borderId="4" xfId="1" applyNumberFormat="1" applyFont="1" applyFill="1" applyBorder="1" applyAlignment="1">
      <alignment horizontal="center" vertical="center" shrinkToFit="1" readingOrder="2"/>
    </xf>
    <xf numFmtId="2" fontId="3" fillId="7" borderId="4" xfId="1" applyNumberFormat="1" applyFont="1" applyFill="1" applyBorder="1" applyAlignment="1">
      <alignment horizontal="center" vertical="center" shrinkToFit="1" readingOrder="2"/>
    </xf>
    <xf numFmtId="2" fontId="3" fillId="0" borderId="4" xfId="1" applyNumberFormat="1" applyFont="1" applyFill="1" applyBorder="1" applyAlignment="1">
      <alignment horizontal="center" vertical="center" shrinkToFit="1" readingOrder="2"/>
    </xf>
    <xf numFmtId="2" fontId="3" fillId="5" borderId="4" xfId="1" applyNumberFormat="1" applyFont="1" applyFill="1" applyBorder="1" applyAlignment="1">
      <alignment horizontal="center" vertical="center" shrinkToFit="1" readingOrder="2"/>
    </xf>
    <xf numFmtId="1" fontId="3" fillId="7" borderId="4" xfId="1" applyNumberFormat="1" applyFont="1" applyFill="1" applyBorder="1" applyAlignment="1">
      <alignment horizontal="center" vertical="center" shrinkToFit="1" readingOrder="2"/>
    </xf>
    <xf numFmtId="1" fontId="3" fillId="6" borderId="4" xfId="1" applyNumberFormat="1" applyFont="1" applyFill="1" applyBorder="1" applyAlignment="1">
      <alignment horizontal="center" vertical="center" shrinkToFit="1" readingOrder="2"/>
    </xf>
    <xf numFmtId="2" fontId="3" fillId="2" borderId="4" xfId="1" applyNumberFormat="1" applyFont="1" applyFill="1" applyBorder="1" applyAlignment="1">
      <alignment horizontal="center" vertical="center" shrinkToFit="1" readingOrder="2"/>
    </xf>
    <xf numFmtId="2" fontId="3" fillId="11" borderId="4" xfId="1" applyNumberFormat="1" applyFont="1" applyFill="1" applyBorder="1" applyAlignment="1">
      <alignment horizontal="center" vertical="center" shrinkToFit="1" readingOrder="2"/>
    </xf>
    <xf numFmtId="2" fontId="3" fillId="18" borderId="4" xfId="1" applyNumberFormat="1" applyFont="1" applyFill="1" applyBorder="1" applyAlignment="1">
      <alignment vertical="center" shrinkToFit="1" readingOrder="2"/>
    </xf>
    <xf numFmtId="1" fontId="3" fillId="4" borderId="13" xfId="1" applyNumberFormat="1" applyFont="1" applyFill="1" applyBorder="1" applyAlignment="1">
      <alignment horizontal="center" vertical="center" shrinkToFit="1" readingOrder="2"/>
    </xf>
    <xf numFmtId="2" fontId="3" fillId="20" borderId="4" xfId="1" applyNumberFormat="1" applyFont="1" applyFill="1" applyBorder="1" applyAlignment="1">
      <alignment horizontal="center" vertical="center" shrinkToFit="1" readingOrder="2"/>
    </xf>
    <xf numFmtId="0" fontId="23" fillId="0" borderId="0" xfId="1" applyFont="1" applyAlignment="1">
      <alignment horizontal="center"/>
    </xf>
    <xf numFmtId="2" fontId="3" fillId="15" borderId="4" xfId="1" applyNumberFormat="1" applyFont="1" applyFill="1" applyBorder="1" applyAlignment="1">
      <alignment horizontal="right" vertical="center" shrinkToFit="1" readingOrder="2"/>
    </xf>
    <xf numFmtId="0" fontId="23" fillId="0" borderId="0" xfId="1" applyFont="1"/>
    <xf numFmtId="0" fontId="1" fillId="0" borderId="4" xfId="0" applyFont="1" applyBorder="1" applyAlignment="1">
      <alignment horizontal="center" vertical="center" readingOrder="2"/>
    </xf>
    <xf numFmtId="0" fontId="0" fillId="0" borderId="4" xfId="0" applyBorder="1"/>
    <xf numFmtId="0" fontId="21" fillId="0" borderId="0" xfId="0" applyFont="1"/>
    <xf numFmtId="0" fontId="6" fillId="0" borderId="0" xfId="0" applyFont="1"/>
    <xf numFmtId="0" fontId="6" fillId="0" borderId="4" xfId="0" applyFont="1" applyBorder="1"/>
    <xf numFmtId="0" fontId="23" fillId="0" borderId="0" xfId="0" applyFont="1"/>
    <xf numFmtId="9" fontId="6" fillId="0" borderId="4" xfId="2" applyFont="1" applyBorder="1" applyAlignment="1">
      <alignment horizontal="center" vertical="center" readingOrder="2"/>
    </xf>
    <xf numFmtId="2" fontId="23" fillId="0" borderId="0" xfId="0" applyNumberFormat="1" applyFont="1" applyAlignment="1">
      <alignment horizontal="center" vertical="center" readingOrder="2"/>
    </xf>
    <xf numFmtId="0" fontId="26" fillId="0" borderId="0" xfId="0" applyFont="1" applyAlignment="1">
      <alignment horizontal="center" vertical="center"/>
    </xf>
    <xf numFmtId="0" fontId="26" fillId="0" borderId="0" xfId="0" applyFont="1" applyAlignment="1">
      <alignment vertical="center"/>
    </xf>
    <xf numFmtId="0" fontId="26" fillId="0" borderId="0" xfId="0" applyFont="1" applyAlignment="1">
      <alignment horizontal="left" vertical="center"/>
    </xf>
    <xf numFmtId="0" fontId="26" fillId="0" borderId="0" xfId="0" applyFont="1" applyBorder="1" applyAlignment="1">
      <alignment vertical="center"/>
    </xf>
    <xf numFmtId="0" fontId="1" fillId="0" borderId="0" xfId="0" applyFont="1"/>
    <xf numFmtId="0" fontId="1" fillId="0" borderId="0" xfId="0" applyFont="1" applyAlignment="1">
      <alignment horizontal="center" vertical="center"/>
    </xf>
    <xf numFmtId="0" fontId="1" fillId="0" borderId="4" xfId="0" applyFont="1" applyBorder="1" applyAlignment="1">
      <alignment horizontal="center" vertical="center"/>
    </xf>
    <xf numFmtId="2" fontId="1" fillId="0" borderId="4" xfId="0" applyNumberFormat="1" applyFont="1" applyBorder="1" applyAlignment="1">
      <alignment horizontal="center" vertical="center" readingOrder="2"/>
    </xf>
    <xf numFmtId="10" fontId="1" fillId="0" borderId="4" xfId="0" applyNumberFormat="1" applyFont="1" applyBorder="1" applyAlignment="1">
      <alignment horizontal="center" vertical="center" shrinkToFit="1" readingOrder="2"/>
    </xf>
    <xf numFmtId="1" fontId="1" fillId="6" borderId="5" xfId="0" applyNumberFormat="1" applyFont="1" applyFill="1" applyBorder="1" applyAlignment="1">
      <alignment horizontal="center" vertical="center" shrinkToFit="1" readingOrder="2"/>
    </xf>
    <xf numFmtId="2" fontId="1" fillId="13" borderId="44" xfId="0" applyNumberFormat="1" applyFont="1" applyFill="1" applyBorder="1" applyAlignment="1">
      <alignment horizontal="center" vertical="center" readingOrder="2"/>
    </xf>
    <xf numFmtId="2" fontId="1" fillId="7" borderId="4" xfId="0" applyNumberFormat="1" applyFont="1" applyFill="1" applyBorder="1" applyAlignment="1">
      <alignment vertical="center" shrinkToFit="1" readingOrder="2"/>
    </xf>
    <xf numFmtId="1" fontId="0" fillId="0" borderId="0" xfId="0" applyNumberFormat="1"/>
    <xf numFmtId="10" fontId="2" fillId="0" borderId="4" xfId="0" applyNumberFormat="1" applyFont="1" applyBorder="1" applyAlignment="1">
      <alignment horizontal="right" vertical="center" wrapText="1" readingOrder="2"/>
    </xf>
    <xf numFmtId="2" fontId="23" fillId="0" borderId="4" xfId="0" applyNumberFormat="1" applyFont="1" applyBorder="1" applyAlignment="1">
      <alignment horizontal="center" vertical="center" shrinkToFit="1" readingOrder="2"/>
    </xf>
    <xf numFmtId="0" fontId="1" fillId="0" borderId="13" xfId="0" applyFont="1" applyBorder="1" applyAlignment="1">
      <alignment horizontal="center" vertical="center" readingOrder="2"/>
    </xf>
    <xf numFmtId="0" fontId="0" fillId="0" borderId="0" xfId="0" applyFont="1" applyFill="1" applyBorder="1"/>
    <xf numFmtId="0" fontId="1" fillId="0" borderId="4" xfId="0" applyFont="1" applyBorder="1" applyAlignment="1">
      <alignment horizontal="center" vertical="center" readingOrder="2"/>
    </xf>
    <xf numFmtId="0" fontId="0" fillId="20" borderId="0" xfId="0" applyFont="1" applyFill="1" applyBorder="1"/>
    <xf numFmtId="2" fontId="1" fillId="0" borderId="4" xfId="1" applyNumberFormat="1" applyFont="1" applyFill="1" applyBorder="1" applyAlignment="1">
      <alignment horizontal="center" vertical="center" shrinkToFit="1" readingOrder="2"/>
    </xf>
    <xf numFmtId="0" fontId="1" fillId="0" borderId="4" xfId="0" applyFont="1" applyBorder="1" applyAlignment="1">
      <alignment horizontal="center" vertical="center" readingOrder="2"/>
    </xf>
    <xf numFmtId="0" fontId="40" fillId="20" borderId="0" xfId="0" applyFont="1" applyFill="1" applyBorder="1" applyAlignment="1"/>
    <xf numFmtId="10" fontId="1" fillId="0" borderId="13" xfId="1" applyNumberFormat="1" applyFont="1" applyFill="1" applyBorder="1" applyAlignment="1">
      <alignment horizontal="center" vertical="center" shrinkToFit="1" readingOrder="2"/>
    </xf>
    <xf numFmtId="10" fontId="1" fillId="0" borderId="4" xfId="1" applyNumberFormat="1" applyFont="1" applyFill="1" applyBorder="1" applyAlignment="1">
      <alignment horizontal="center" vertical="center" readingOrder="2"/>
    </xf>
    <xf numFmtId="2" fontId="3" fillId="4" borderId="13" xfId="1" applyNumberFormat="1" applyFont="1" applyFill="1" applyBorder="1" applyAlignment="1">
      <alignment horizontal="center" vertical="center" shrinkToFit="1" readingOrder="2"/>
    </xf>
    <xf numFmtId="0" fontId="4" fillId="23" borderId="4" xfId="0" applyFont="1" applyFill="1" applyBorder="1" applyAlignment="1">
      <alignment horizontal="center" vertical="center" wrapText="1" readingOrder="2"/>
    </xf>
    <xf numFmtId="2" fontId="1" fillId="7" borderId="50" xfId="0" applyNumberFormat="1" applyFont="1" applyFill="1" applyBorder="1" applyAlignment="1">
      <alignment horizontal="center" vertical="center" shrinkToFit="1" readingOrder="2"/>
    </xf>
    <xf numFmtId="0" fontId="26" fillId="0" borderId="0" xfId="0" applyFont="1" applyAlignment="1">
      <alignment horizontal="center" vertical="center"/>
    </xf>
    <xf numFmtId="0" fontId="26" fillId="0" borderId="0" xfId="0" applyFont="1" applyAlignment="1">
      <alignment vertical="center"/>
    </xf>
    <xf numFmtId="2" fontId="23" fillId="0" borderId="23" xfId="0" applyNumberFormat="1" applyFont="1" applyBorder="1" applyAlignment="1">
      <alignment horizontal="center" vertical="center" shrinkToFit="1" readingOrder="2"/>
    </xf>
    <xf numFmtId="2" fontId="23" fillId="0" borderId="25" xfId="0" applyNumberFormat="1" applyFont="1" applyBorder="1" applyAlignment="1">
      <alignment horizontal="center" vertical="center" shrinkToFit="1" readingOrder="2"/>
    </xf>
    <xf numFmtId="2" fontId="23" fillId="0" borderId="7" xfId="0" applyNumberFormat="1" applyFont="1" applyBorder="1" applyAlignment="1">
      <alignment horizontal="center" vertical="center" shrinkToFit="1" readingOrder="2"/>
    </xf>
    <xf numFmtId="2" fontId="23" fillId="0" borderId="9" xfId="0" applyNumberFormat="1" applyFont="1" applyBorder="1" applyAlignment="1">
      <alignment horizontal="center" vertical="center" shrinkToFit="1" readingOrder="2"/>
    </xf>
    <xf numFmtId="2" fontId="23" fillId="0" borderId="5" xfId="0" applyNumberFormat="1" applyFont="1" applyBorder="1" applyAlignment="1">
      <alignment horizontal="center" vertical="center" shrinkToFit="1" readingOrder="2"/>
    </xf>
    <xf numFmtId="2" fontId="23" fillId="0" borderId="13" xfId="0" applyNumberFormat="1" applyFont="1" applyBorder="1" applyAlignment="1">
      <alignment horizontal="center" vertical="center" shrinkToFit="1" readingOrder="2"/>
    </xf>
    <xf numFmtId="0" fontId="26" fillId="0" borderId="0" xfId="0" applyFont="1" applyAlignment="1">
      <alignment horizontal="center" vertical="center"/>
    </xf>
    <xf numFmtId="9" fontId="6" fillId="0" borderId="13" xfId="2" applyFont="1" applyBorder="1" applyAlignment="1">
      <alignment horizontal="center" vertical="center" readingOrder="2"/>
    </xf>
    <xf numFmtId="0" fontId="26" fillId="0" borderId="0" xfId="0" applyFont="1" applyAlignment="1">
      <alignment vertical="center"/>
    </xf>
    <xf numFmtId="0" fontId="1" fillId="0" borderId="4" xfId="0" applyFont="1" applyBorder="1" applyAlignment="1">
      <alignment horizontal="center" vertical="center" readingOrder="2"/>
    </xf>
    <xf numFmtId="0" fontId="6" fillId="0" borderId="5" xfId="0" applyFont="1" applyBorder="1"/>
    <xf numFmtId="2" fontId="23" fillId="0" borderId="41" xfId="0" applyNumberFormat="1" applyFont="1" applyBorder="1" applyAlignment="1">
      <alignment horizontal="center" vertical="center" shrinkToFit="1" readingOrder="2"/>
    </xf>
    <xf numFmtId="2" fontId="23" fillId="0" borderId="30" xfId="0" applyNumberFormat="1" applyFont="1" applyBorder="1" applyAlignment="1">
      <alignment horizontal="center" vertical="center" shrinkToFit="1" readingOrder="2"/>
    </xf>
    <xf numFmtId="0" fontId="6" fillId="0" borderId="13" xfId="0" applyFont="1" applyBorder="1"/>
    <xf numFmtId="0" fontId="23" fillId="0" borderId="35" xfId="0" applyFont="1" applyBorder="1" applyAlignment="1">
      <alignment horizontal="center"/>
    </xf>
    <xf numFmtId="0" fontId="6" fillId="0" borderId="41" xfId="0" applyFont="1" applyBorder="1" applyAlignment="1">
      <alignment horizontal="center"/>
    </xf>
    <xf numFmtId="0" fontId="6" fillId="0" borderId="42" xfId="0" applyFont="1" applyBorder="1" applyAlignment="1">
      <alignment horizontal="center"/>
    </xf>
    <xf numFmtId="0" fontId="23" fillId="0" borderId="70" xfId="0" applyFont="1" applyBorder="1"/>
    <xf numFmtId="0" fontId="23" fillId="0" borderId="72" xfId="0" applyFont="1" applyBorder="1"/>
    <xf numFmtId="0" fontId="23" fillId="0" borderId="43" xfId="0" applyFont="1" applyBorder="1" applyAlignment="1">
      <alignment horizontal="center"/>
    </xf>
    <xf numFmtId="2" fontId="23" fillId="0" borderId="10" xfId="0" applyNumberFormat="1" applyFont="1" applyBorder="1" applyAlignment="1">
      <alignment horizontal="center" vertical="center" shrinkToFit="1" readingOrder="2"/>
    </xf>
    <xf numFmtId="0" fontId="6" fillId="0" borderId="38" xfId="0" applyFont="1" applyBorder="1" applyAlignment="1">
      <alignment horizontal="center"/>
    </xf>
    <xf numFmtId="9" fontId="6" fillId="0" borderId="9" xfId="2" applyFont="1" applyBorder="1" applyAlignment="1">
      <alignment horizontal="center" vertical="center" readingOrder="2"/>
    </xf>
    <xf numFmtId="9" fontId="6" fillId="0" borderId="12" xfId="2" applyFont="1" applyBorder="1" applyAlignment="1">
      <alignment horizontal="center" vertical="center" readingOrder="2"/>
    </xf>
    <xf numFmtId="9" fontId="6" fillId="0" borderId="25" xfId="2" applyFont="1" applyBorder="1" applyAlignment="1">
      <alignment horizontal="center" vertical="center" readingOrder="2"/>
    </xf>
    <xf numFmtId="0" fontId="23" fillId="0" borderId="10" xfId="0" applyFont="1" applyBorder="1" applyAlignment="1">
      <alignment horizontal="center" vertical="center" readingOrder="2"/>
    </xf>
    <xf numFmtId="0" fontId="23" fillId="0" borderId="35" xfId="0" applyFont="1" applyBorder="1"/>
    <xf numFmtId="2" fontId="23" fillId="0" borderId="12" xfId="0" applyNumberFormat="1" applyFont="1" applyBorder="1" applyAlignment="1">
      <alignment horizontal="center" vertical="center" shrinkToFit="1" readingOrder="2"/>
    </xf>
    <xf numFmtId="2" fontId="23" fillId="0" borderId="38" xfId="0" applyNumberFormat="1" applyFont="1" applyBorder="1" applyAlignment="1">
      <alignment horizontal="center" vertical="center" shrinkToFit="1" readingOrder="2"/>
    </xf>
    <xf numFmtId="2" fontId="23" fillId="0" borderId="77" xfId="0" applyNumberFormat="1" applyFont="1" applyBorder="1" applyAlignment="1">
      <alignment horizontal="center" vertical="center" shrinkToFit="1" readingOrder="2"/>
    </xf>
    <xf numFmtId="2" fontId="23" fillId="0" borderId="78" xfId="0" applyNumberFormat="1" applyFont="1" applyBorder="1" applyAlignment="1">
      <alignment horizontal="center" vertical="center" shrinkToFit="1" readingOrder="2"/>
    </xf>
    <xf numFmtId="2" fontId="23" fillId="0" borderId="79" xfId="0" applyNumberFormat="1" applyFont="1" applyBorder="1" applyAlignment="1">
      <alignment horizontal="center" vertical="center" shrinkToFit="1" readingOrder="2"/>
    </xf>
    <xf numFmtId="2" fontId="23" fillId="0" borderId="30" xfId="0" applyNumberFormat="1" applyFont="1" applyBorder="1" applyAlignment="1">
      <alignment horizontal="center" vertical="center" readingOrder="2"/>
    </xf>
    <xf numFmtId="0" fontId="6" fillId="0" borderId="67" xfId="0" applyFont="1" applyBorder="1" applyAlignment="1">
      <alignment horizontal="center" vertical="center"/>
    </xf>
    <xf numFmtId="0" fontId="26" fillId="0" borderId="0" xfId="0" applyFont="1" applyAlignment="1">
      <alignment horizontal="center" vertical="center"/>
    </xf>
    <xf numFmtId="0" fontId="23" fillId="0" borderId="35" xfId="0" applyFont="1" applyBorder="1" applyAlignment="1">
      <alignment horizontal="center"/>
    </xf>
    <xf numFmtId="2" fontId="23" fillId="0" borderId="68" xfId="0" applyNumberFormat="1" applyFont="1" applyBorder="1" applyAlignment="1">
      <alignment horizontal="center" vertical="center" shrinkToFit="1" readingOrder="2"/>
    </xf>
    <xf numFmtId="9" fontId="6" fillId="0" borderId="68" xfId="2" applyFont="1" applyBorder="1" applyAlignment="1">
      <alignment horizontal="center" vertical="center" readingOrder="2"/>
    </xf>
    <xf numFmtId="2" fontId="1" fillId="0" borderId="4" xfId="0" applyNumberFormat="1" applyFont="1" applyFill="1" applyBorder="1" applyAlignment="1">
      <alignment horizontal="center" vertical="center" shrinkToFit="1" readingOrder="2"/>
    </xf>
    <xf numFmtId="2" fontId="1" fillId="0" borderId="4" xfId="0" applyNumberFormat="1" applyFont="1" applyFill="1" applyBorder="1" applyAlignment="1">
      <alignment horizontal="center" vertical="center" shrinkToFit="1" readingOrder="2"/>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41" xfId="0" applyFont="1" applyBorder="1" applyAlignment="1">
      <alignment horizontal="center" vertical="center" wrapText="1"/>
    </xf>
    <xf numFmtId="0" fontId="1" fillId="0" borderId="41" xfId="0" applyFont="1" applyBorder="1" applyAlignment="1">
      <alignment horizontal="center" vertical="center" wrapText="1"/>
    </xf>
    <xf numFmtId="2" fontId="23" fillId="0" borderId="69" xfId="0" applyNumberFormat="1" applyFont="1" applyBorder="1" applyAlignment="1">
      <alignment horizontal="center" vertical="center" readingOrder="2"/>
    </xf>
    <xf numFmtId="9" fontId="6" fillId="0" borderId="67" xfId="2" applyFont="1" applyBorder="1" applyAlignment="1">
      <alignment horizontal="center" vertical="center" readingOrder="2"/>
    </xf>
    <xf numFmtId="1" fontId="1" fillId="28" borderId="4" xfId="0" applyNumberFormat="1" applyFont="1" applyFill="1" applyBorder="1" applyAlignment="1">
      <alignment horizontal="center" vertical="center" shrinkToFit="1" readingOrder="2"/>
    </xf>
    <xf numFmtId="2" fontId="1" fillId="28" borderId="4" xfId="0" applyNumberFormat="1" applyFont="1" applyFill="1" applyBorder="1" applyAlignment="1">
      <alignment horizontal="center" vertical="center" shrinkToFit="1" readingOrder="2"/>
    </xf>
    <xf numFmtId="2" fontId="3" fillId="28" borderId="4" xfId="0" applyNumberFormat="1" applyFont="1" applyFill="1" applyBorder="1" applyAlignment="1">
      <alignment horizontal="center" vertical="center" shrinkToFit="1" readingOrder="2"/>
    </xf>
    <xf numFmtId="0" fontId="0" fillId="28" borderId="0" xfId="0" applyFill="1"/>
    <xf numFmtId="2" fontId="3" fillId="0" borderId="41" xfId="0" applyNumberFormat="1" applyFont="1" applyBorder="1" applyAlignment="1">
      <alignment horizontal="center" vertical="center"/>
    </xf>
    <xf numFmtId="2" fontId="4" fillId="0" borderId="41" xfId="0" applyNumberFormat="1" applyFont="1" applyBorder="1" applyAlignment="1">
      <alignment horizontal="center" vertical="center" wrapText="1" readingOrder="2"/>
    </xf>
    <xf numFmtId="1" fontId="1" fillId="0" borderId="41" xfId="0" applyNumberFormat="1" applyFont="1" applyBorder="1" applyAlignment="1">
      <alignment horizontal="center" vertical="center" wrapText="1" readingOrder="2"/>
    </xf>
    <xf numFmtId="2" fontId="23" fillId="0" borderId="80" xfId="0" applyNumberFormat="1" applyFont="1" applyBorder="1" applyAlignment="1">
      <alignment horizontal="center" vertical="center" shrinkToFit="1" readingOrder="2"/>
    </xf>
    <xf numFmtId="0" fontId="3" fillId="0" borderId="43" xfId="0" applyFont="1" applyBorder="1" applyAlignment="1">
      <alignment horizontal="center" vertical="center" wrapText="1"/>
    </xf>
    <xf numFmtId="0" fontId="6" fillId="0" borderId="0" xfId="0" applyFont="1" applyBorder="1"/>
    <xf numFmtId="0" fontId="3" fillId="0" borderId="0" xfId="0" applyFont="1" applyBorder="1" applyAlignment="1">
      <alignment horizontal="center" vertical="center"/>
    </xf>
    <xf numFmtId="0" fontId="3" fillId="0" borderId="0" xfId="0" applyFont="1" applyBorder="1" applyAlignment="1">
      <alignment horizontal="center" vertical="center" wrapText="1"/>
    </xf>
    <xf numFmtId="0" fontId="1" fillId="0" borderId="0" xfId="0" applyFont="1" applyBorder="1" applyAlignment="1">
      <alignment horizontal="center" vertical="center" wrapText="1"/>
    </xf>
    <xf numFmtId="0" fontId="23" fillId="0" borderId="0" xfId="0" applyFont="1" applyBorder="1"/>
    <xf numFmtId="2" fontId="23" fillId="0" borderId="0" xfId="0" applyNumberFormat="1" applyFont="1" applyBorder="1" applyAlignment="1">
      <alignment horizontal="center" vertical="center" shrinkToFit="1" readingOrder="2"/>
    </xf>
    <xf numFmtId="2" fontId="1" fillId="0" borderId="4" xfId="0" applyNumberFormat="1" applyFont="1" applyFill="1" applyBorder="1" applyAlignment="1">
      <alignment horizontal="center" vertical="center" shrinkToFit="1" readingOrder="2"/>
    </xf>
    <xf numFmtId="2" fontId="1" fillId="0" borderId="41" xfId="0" applyNumberFormat="1" applyFont="1" applyBorder="1" applyAlignment="1">
      <alignment horizontal="center" vertical="center" shrinkToFit="1" readingOrder="2"/>
    </xf>
    <xf numFmtId="2" fontId="4" fillId="0" borderId="41" xfId="0" applyNumberFormat="1" applyFont="1" applyBorder="1" applyAlignment="1">
      <alignment horizontal="center" vertical="center" shrinkToFit="1" readingOrder="2"/>
    </xf>
    <xf numFmtId="0" fontId="0" fillId="0" borderId="0" xfId="0" applyAlignment="1">
      <alignment horizontal="center" vertical="center" shrinkToFit="1" readingOrder="2"/>
    </xf>
    <xf numFmtId="0" fontId="1" fillId="0" borderId="4" xfId="0" applyFont="1" applyBorder="1" applyAlignment="1">
      <alignment horizontal="center" vertical="center" readingOrder="2"/>
    </xf>
    <xf numFmtId="1" fontId="3" fillId="5" borderId="4" xfId="0" applyNumberFormat="1" applyFont="1" applyFill="1" applyBorder="1" applyAlignment="1">
      <alignment horizontal="center" vertical="center" shrinkToFit="1" readingOrder="2"/>
    </xf>
    <xf numFmtId="0" fontId="1" fillId="0" borderId="4" xfId="0" applyFont="1" applyBorder="1" applyAlignment="1">
      <alignment vertical="center" readingOrder="2"/>
    </xf>
    <xf numFmtId="0" fontId="1" fillId="0" borderId="38" xfId="0" applyFont="1" applyBorder="1" applyAlignment="1">
      <alignment vertical="center" readingOrder="2"/>
    </xf>
    <xf numFmtId="2" fontId="1" fillId="0" borderId="38" xfId="0" applyNumberFormat="1" applyFont="1" applyBorder="1" applyAlignment="1">
      <alignment horizontal="center" vertical="center" readingOrder="2"/>
    </xf>
    <xf numFmtId="2" fontId="32" fillId="13" borderId="0" xfId="0" applyNumberFormat="1" applyFont="1" applyFill="1" applyBorder="1" applyAlignment="1">
      <alignment horizontal="center" vertical="center"/>
    </xf>
    <xf numFmtId="2" fontId="33" fillId="13" borderId="0" xfId="0" applyNumberFormat="1" applyFont="1" applyFill="1" applyBorder="1" applyAlignment="1">
      <alignment horizontal="center" vertical="center"/>
    </xf>
    <xf numFmtId="2" fontId="1" fillId="0" borderId="4" xfId="0" applyNumberFormat="1" applyFont="1" applyFill="1" applyBorder="1" applyAlignment="1">
      <alignment horizontal="center" vertical="center" shrinkToFit="1" readingOrder="2"/>
    </xf>
    <xf numFmtId="2" fontId="1" fillId="5" borderId="4" xfId="0" applyNumberFormat="1" applyFont="1" applyFill="1" applyBorder="1" applyAlignment="1">
      <alignment horizontal="center" vertical="center" shrinkToFit="1" readingOrder="2"/>
    </xf>
    <xf numFmtId="2" fontId="1" fillId="7" borderId="4" xfId="0" applyNumberFormat="1" applyFont="1" applyFill="1" applyBorder="1" applyAlignment="1">
      <alignment horizontal="center" vertical="center" shrinkToFit="1" readingOrder="2"/>
    </xf>
    <xf numFmtId="2" fontId="1" fillId="11" borderId="4" xfId="0" applyNumberFormat="1" applyFont="1" applyFill="1" applyBorder="1" applyAlignment="1">
      <alignment horizontal="center" vertical="center" shrinkToFit="1" readingOrder="2"/>
    </xf>
    <xf numFmtId="9" fontId="1" fillId="0" borderId="4" xfId="0" applyNumberFormat="1" applyFont="1" applyFill="1" applyBorder="1" applyAlignment="1">
      <alignment horizontal="center" vertical="center" readingOrder="2"/>
    </xf>
    <xf numFmtId="2" fontId="1" fillId="7" borderId="4" xfId="0" applyNumberFormat="1" applyFont="1" applyFill="1" applyBorder="1" applyAlignment="1">
      <alignment horizontal="center" vertical="center" readingOrder="2"/>
    </xf>
    <xf numFmtId="0" fontId="16" fillId="0" borderId="0" xfId="0" applyFont="1" applyAlignment="1" applyProtection="1">
      <alignment vertical="center" readingOrder="2"/>
      <protection hidden="1"/>
    </xf>
    <xf numFmtId="2" fontId="29" fillId="11" borderId="87" xfId="0" applyNumberFormat="1" applyFont="1" applyFill="1" applyBorder="1" applyAlignment="1">
      <alignment horizontal="center" vertical="center" shrinkToFit="1" readingOrder="2"/>
    </xf>
    <xf numFmtId="1" fontId="29" fillId="5" borderId="13" xfId="0" applyNumberFormat="1" applyFont="1" applyFill="1" applyBorder="1" applyAlignment="1">
      <alignment horizontal="center" vertical="center" shrinkToFit="1" readingOrder="2"/>
    </xf>
    <xf numFmtId="2" fontId="29" fillId="7" borderId="13" xfId="0" applyNumberFormat="1" applyFont="1" applyFill="1" applyBorder="1" applyAlignment="1">
      <alignment horizontal="center" vertical="center" shrinkToFit="1" readingOrder="2"/>
    </xf>
    <xf numFmtId="2" fontId="29" fillId="0" borderId="13" xfId="0" applyNumberFormat="1" applyFont="1" applyFill="1" applyBorder="1" applyAlignment="1">
      <alignment horizontal="center" vertical="center" shrinkToFit="1" readingOrder="2"/>
    </xf>
    <xf numFmtId="1" fontId="29" fillId="11" borderId="13" xfId="0" applyNumberFormat="1" applyFont="1" applyFill="1" applyBorder="1" applyAlignment="1">
      <alignment horizontal="center" vertical="center" shrinkToFit="1" readingOrder="2"/>
    </xf>
    <xf numFmtId="2" fontId="29" fillId="5" borderId="13" xfId="0" applyNumberFormat="1" applyFont="1" applyFill="1" applyBorder="1" applyAlignment="1">
      <alignment horizontal="center" vertical="center" shrinkToFit="1" readingOrder="2"/>
    </xf>
    <xf numFmtId="1" fontId="29" fillId="10" borderId="13" xfId="0" applyNumberFormat="1" applyFont="1" applyFill="1" applyBorder="1" applyAlignment="1">
      <alignment horizontal="center" vertical="center" shrinkToFit="1" readingOrder="2"/>
    </xf>
    <xf numFmtId="1" fontId="29" fillId="7" borderId="13" xfId="0" applyNumberFormat="1" applyFont="1" applyFill="1" applyBorder="1" applyAlignment="1">
      <alignment horizontal="center" vertical="center" shrinkToFit="1" readingOrder="2"/>
    </xf>
    <xf numFmtId="1" fontId="29" fillId="0" borderId="13" xfId="0" applyNumberFormat="1" applyFont="1" applyFill="1" applyBorder="1" applyAlignment="1">
      <alignment horizontal="center" vertical="center" shrinkToFit="1" readingOrder="2"/>
    </xf>
    <xf numFmtId="2" fontId="29" fillId="0" borderId="13" xfId="0" applyNumberFormat="1" applyFont="1" applyBorder="1" applyAlignment="1">
      <alignment horizontal="center" vertical="center" shrinkToFit="1" readingOrder="2"/>
    </xf>
    <xf numFmtId="2" fontId="29" fillId="11" borderId="13" xfId="0" applyNumberFormat="1" applyFont="1" applyFill="1" applyBorder="1" applyAlignment="1">
      <alignment horizontal="center" vertical="center" shrinkToFit="1" readingOrder="2"/>
    </xf>
    <xf numFmtId="2" fontId="29" fillId="19" borderId="13" xfId="0" applyNumberFormat="1" applyFont="1" applyFill="1" applyBorder="1" applyAlignment="1">
      <alignment horizontal="center" vertical="center" shrinkToFit="1" readingOrder="2"/>
    </xf>
    <xf numFmtId="2" fontId="29" fillId="0" borderId="13" xfId="0" applyNumberFormat="1" applyFont="1" applyFill="1" applyBorder="1" applyAlignment="1">
      <alignment horizontal="right" vertical="center" shrinkToFit="1" readingOrder="2"/>
    </xf>
    <xf numFmtId="2" fontId="29" fillId="12" borderId="13" xfId="0" applyNumberFormat="1" applyFont="1" applyFill="1" applyBorder="1" applyAlignment="1">
      <alignment horizontal="center" vertical="center" shrinkToFit="1" readingOrder="2"/>
    </xf>
    <xf numFmtId="1" fontId="29" fillId="0" borderId="4" xfId="0" applyNumberFormat="1" applyFont="1" applyBorder="1" applyAlignment="1">
      <alignment horizontal="center" vertical="center" shrinkToFit="1" readingOrder="2"/>
    </xf>
    <xf numFmtId="1" fontId="29" fillId="5" borderId="5" xfId="0" applyNumberFormat="1" applyFont="1" applyFill="1" applyBorder="1" applyAlignment="1">
      <alignment horizontal="center" vertical="center" shrinkToFit="1" readingOrder="2"/>
    </xf>
    <xf numFmtId="2" fontId="29" fillId="7" borderId="5" xfId="0" applyNumberFormat="1" applyFont="1" applyFill="1" applyBorder="1" applyAlignment="1">
      <alignment horizontal="center" vertical="center" shrinkToFit="1" readingOrder="2"/>
    </xf>
    <xf numFmtId="2" fontId="29" fillId="0" borderId="5" xfId="0" applyNumberFormat="1" applyFont="1" applyFill="1" applyBorder="1" applyAlignment="1">
      <alignment horizontal="center" vertical="center" shrinkToFit="1" readingOrder="2"/>
    </xf>
    <xf numFmtId="1" fontId="29" fillId="11" borderId="5" xfId="0" applyNumberFormat="1" applyFont="1" applyFill="1" applyBorder="1" applyAlignment="1">
      <alignment horizontal="center" vertical="center" shrinkToFit="1" readingOrder="2"/>
    </xf>
    <xf numFmtId="2" fontId="29" fillId="5" borderId="5" xfId="0" applyNumberFormat="1" applyFont="1" applyFill="1" applyBorder="1" applyAlignment="1">
      <alignment horizontal="center" vertical="center" shrinkToFit="1" readingOrder="2"/>
    </xf>
    <xf numFmtId="1" fontId="29" fillId="10" borderId="5" xfId="0" applyNumberFormat="1" applyFont="1" applyFill="1" applyBorder="1" applyAlignment="1">
      <alignment horizontal="center" vertical="center" shrinkToFit="1" readingOrder="2"/>
    </xf>
    <xf numFmtId="1" fontId="29" fillId="7" borderId="5" xfId="0" applyNumberFormat="1" applyFont="1" applyFill="1" applyBorder="1" applyAlignment="1">
      <alignment horizontal="center" vertical="center" shrinkToFit="1" readingOrder="2"/>
    </xf>
    <xf numFmtId="2" fontId="29" fillId="0" borderId="5" xfId="0" applyNumberFormat="1" applyFont="1" applyBorder="1" applyAlignment="1">
      <alignment horizontal="center" vertical="center" shrinkToFit="1" readingOrder="2"/>
    </xf>
    <xf numFmtId="2" fontId="29" fillId="11" borderId="5" xfId="0" applyNumberFormat="1" applyFont="1" applyFill="1" applyBorder="1" applyAlignment="1">
      <alignment horizontal="center" vertical="center" shrinkToFit="1" readingOrder="2"/>
    </xf>
    <xf numFmtId="2" fontId="29" fillId="19" borderId="5" xfId="0" applyNumberFormat="1" applyFont="1" applyFill="1" applyBorder="1" applyAlignment="1">
      <alignment horizontal="center" vertical="center" shrinkToFit="1" readingOrder="2"/>
    </xf>
    <xf numFmtId="2" fontId="29" fillId="0" borderId="5" xfId="0" applyNumberFormat="1" applyFont="1" applyFill="1" applyBorder="1" applyAlignment="1">
      <alignment horizontal="right" vertical="center" shrinkToFit="1" readingOrder="2"/>
    </xf>
    <xf numFmtId="1" fontId="29" fillId="5" borderId="40" xfId="0" applyNumberFormat="1" applyFont="1" applyFill="1" applyBorder="1" applyAlignment="1">
      <alignment horizontal="center" vertical="center" shrinkToFit="1" readingOrder="2"/>
    </xf>
    <xf numFmtId="2" fontId="29" fillId="7" borderId="41" xfId="0" applyNumberFormat="1" applyFont="1" applyFill="1" applyBorder="1" applyAlignment="1">
      <alignment horizontal="center" vertical="center" shrinkToFit="1" readingOrder="2"/>
    </xf>
    <xf numFmtId="2" fontId="29" fillId="0" borderId="41" xfId="0" applyNumberFormat="1" applyFont="1" applyFill="1" applyBorder="1" applyAlignment="1">
      <alignment horizontal="center" vertical="center" shrinkToFit="1" readingOrder="2"/>
    </xf>
    <xf numFmtId="1" fontId="29" fillId="11" borderId="41" xfId="0" applyNumberFormat="1" applyFont="1" applyFill="1" applyBorder="1" applyAlignment="1">
      <alignment horizontal="center" vertical="center" shrinkToFit="1" readingOrder="2"/>
    </xf>
    <xf numFmtId="2" fontId="29" fillId="5" borderId="41" xfId="0" applyNumberFormat="1" applyFont="1" applyFill="1" applyBorder="1" applyAlignment="1">
      <alignment horizontal="center" vertical="center" shrinkToFit="1" readingOrder="2"/>
    </xf>
    <xf numFmtId="1" fontId="29" fillId="10" borderId="41" xfId="0" applyNumberFormat="1" applyFont="1" applyFill="1" applyBorder="1" applyAlignment="1">
      <alignment horizontal="center" vertical="center" shrinkToFit="1" readingOrder="2"/>
    </xf>
    <xf numFmtId="1" fontId="29" fillId="7" borderId="41" xfId="0" applyNumberFormat="1" applyFont="1" applyFill="1" applyBorder="1" applyAlignment="1">
      <alignment horizontal="center" vertical="center" shrinkToFit="1" readingOrder="2"/>
    </xf>
    <xf numFmtId="1" fontId="29" fillId="0" borderId="41" xfId="0" applyNumberFormat="1" applyFont="1" applyFill="1" applyBorder="1" applyAlignment="1">
      <alignment horizontal="center" vertical="center" shrinkToFit="1" readingOrder="2"/>
    </xf>
    <xf numFmtId="2" fontId="29" fillId="0" borderId="41" xfId="0" applyNumberFormat="1" applyFont="1" applyBorder="1" applyAlignment="1">
      <alignment horizontal="center" vertical="center" shrinkToFit="1" readingOrder="2"/>
    </xf>
    <xf numFmtId="164" fontId="29" fillId="11" borderId="41" xfId="0" applyNumberFormat="1" applyFont="1" applyFill="1" applyBorder="1" applyAlignment="1">
      <alignment horizontal="center" vertical="center" shrinkToFit="1" readingOrder="2"/>
    </xf>
    <xf numFmtId="2" fontId="29" fillId="11" borderId="41" xfId="0" applyNumberFormat="1" applyFont="1" applyFill="1" applyBorder="1" applyAlignment="1">
      <alignment horizontal="center" vertical="center" shrinkToFit="1" readingOrder="2"/>
    </xf>
    <xf numFmtId="2" fontId="29" fillId="19" borderId="41" xfId="0" applyNumberFormat="1" applyFont="1" applyFill="1" applyBorder="1" applyAlignment="1">
      <alignment horizontal="center" vertical="center" shrinkToFit="1" readingOrder="2"/>
    </xf>
    <xf numFmtId="2" fontId="29" fillId="12" borderId="41" xfId="0" applyNumberFormat="1" applyFont="1" applyFill="1" applyBorder="1" applyAlignment="1">
      <alignment horizontal="center" vertical="center" shrinkToFit="1" readingOrder="2"/>
    </xf>
    <xf numFmtId="0" fontId="31" fillId="0" borderId="16" xfId="0" applyFont="1" applyBorder="1" applyAlignment="1">
      <alignment shrinkToFit="1"/>
    </xf>
    <xf numFmtId="2" fontId="1" fillId="0" borderId="6" xfId="0" applyNumberFormat="1" applyFont="1" applyFill="1" applyBorder="1" applyAlignment="1">
      <alignment horizontal="center" vertical="center" readingOrder="2"/>
    </xf>
    <xf numFmtId="1" fontId="29" fillId="0" borderId="13" xfId="0" applyNumberFormat="1" applyFont="1" applyBorder="1" applyAlignment="1">
      <alignment horizontal="center" vertical="center" shrinkToFit="1" readingOrder="2"/>
    </xf>
    <xf numFmtId="1" fontId="29" fillId="0" borderId="5" xfId="0" applyNumberFormat="1" applyFont="1" applyBorder="1" applyAlignment="1">
      <alignment horizontal="center" vertical="center" shrinkToFit="1" readingOrder="2"/>
    </xf>
    <xf numFmtId="1" fontId="31" fillId="0" borderId="0" xfId="0" applyNumberFormat="1" applyFont="1" applyAlignment="1">
      <alignment shrinkToFit="1"/>
    </xf>
    <xf numFmtId="1" fontId="28" fillId="0" borderId="0" xfId="0" applyNumberFormat="1" applyFont="1" applyAlignment="1">
      <alignment shrinkToFit="1"/>
    </xf>
    <xf numFmtId="1" fontId="28" fillId="0" borderId="0" xfId="0" applyNumberFormat="1" applyFont="1"/>
    <xf numFmtId="1" fontId="32" fillId="13" borderId="0" xfId="0" applyNumberFormat="1" applyFont="1" applyFill="1" applyBorder="1" applyAlignment="1">
      <alignment horizontal="center" vertical="center"/>
    </xf>
    <xf numFmtId="0" fontId="16" fillId="0" borderId="0" xfId="0" applyFont="1" applyAlignment="1" applyProtection="1">
      <alignment horizontal="center" vertical="center" readingOrder="2"/>
      <protection hidden="1"/>
    </xf>
    <xf numFmtId="0" fontId="27" fillId="0" borderId="0" xfId="0" applyFont="1" applyAlignment="1" applyProtection="1">
      <alignment horizontal="center" vertical="center" shrinkToFit="1" readingOrder="2"/>
      <protection hidden="1"/>
    </xf>
    <xf numFmtId="0" fontId="27" fillId="0" borderId="0" xfId="0" applyFont="1" applyBorder="1" applyAlignment="1" applyProtection="1">
      <alignment horizontal="center" vertical="center" shrinkToFit="1" readingOrder="2"/>
      <protection hidden="1"/>
    </xf>
    <xf numFmtId="0" fontId="16" fillId="0" borderId="0" xfId="0" applyFont="1" applyAlignment="1" applyProtection="1">
      <alignment horizontal="center" vertical="center" shrinkToFit="1" readingOrder="2"/>
      <protection hidden="1"/>
    </xf>
    <xf numFmtId="0" fontId="24" fillId="0" borderId="0" xfId="0" applyFont="1" applyAlignment="1" applyProtection="1">
      <alignment horizontal="center" vertical="center" readingOrder="2"/>
      <protection hidden="1"/>
    </xf>
    <xf numFmtId="0" fontId="34" fillId="0" borderId="0" xfId="0" applyFont="1" applyAlignment="1" applyProtection="1">
      <alignment horizontal="center" vertical="center" shrinkToFit="1" readingOrder="2"/>
      <protection hidden="1"/>
    </xf>
    <xf numFmtId="1" fontId="43" fillId="13" borderId="0" xfId="0" applyNumberFormat="1" applyFont="1" applyFill="1" applyBorder="1" applyAlignment="1">
      <alignment horizontal="center" vertical="center" readingOrder="2"/>
    </xf>
    <xf numFmtId="2" fontId="44" fillId="13" borderId="0" xfId="0" applyNumberFormat="1" applyFont="1" applyFill="1" applyBorder="1" applyAlignment="1">
      <alignment horizontal="center" vertical="center"/>
    </xf>
    <xf numFmtId="2" fontId="43" fillId="13" borderId="0" xfId="0" applyNumberFormat="1" applyFont="1" applyFill="1" applyBorder="1" applyAlignment="1">
      <alignment horizontal="center" vertical="center" readingOrder="2"/>
    </xf>
    <xf numFmtId="2" fontId="45" fillId="13" borderId="0" xfId="0" applyNumberFormat="1" applyFont="1" applyFill="1" applyBorder="1" applyAlignment="1">
      <alignment horizontal="center" vertical="center"/>
    </xf>
    <xf numFmtId="2" fontId="43" fillId="13" borderId="0" xfId="0" applyNumberFormat="1" applyFont="1" applyFill="1" applyBorder="1" applyAlignment="1">
      <alignment horizontal="center" vertical="center" shrinkToFit="1" readingOrder="2"/>
    </xf>
    <xf numFmtId="2" fontId="43" fillId="13" borderId="0" xfId="0" applyNumberFormat="1" applyFont="1" applyFill="1" applyBorder="1" applyAlignment="1">
      <alignment horizontal="center" vertical="center"/>
    </xf>
    <xf numFmtId="2" fontId="43" fillId="13" borderId="0" xfId="0" applyNumberFormat="1" applyFont="1" applyFill="1" applyBorder="1" applyAlignment="1">
      <alignment vertical="center"/>
    </xf>
    <xf numFmtId="1" fontId="43" fillId="13" borderId="0" xfId="0" applyNumberFormat="1" applyFont="1" applyFill="1" applyBorder="1" applyAlignment="1">
      <alignment horizontal="center" vertical="center"/>
    </xf>
    <xf numFmtId="0" fontId="45" fillId="13" borderId="0" xfId="0" applyFont="1" applyFill="1" applyBorder="1" applyAlignment="1">
      <alignment horizontal="center" vertical="center"/>
    </xf>
    <xf numFmtId="2" fontId="43" fillId="14" borderId="0" xfId="0" applyNumberFormat="1" applyFont="1" applyFill="1" applyBorder="1" applyAlignment="1">
      <alignment vertical="center"/>
    </xf>
    <xf numFmtId="0" fontId="43" fillId="0" borderId="0" xfId="0" applyFont="1" applyAlignment="1" applyProtection="1">
      <alignment horizontal="center" vertical="center" shrinkToFit="1" readingOrder="2"/>
      <protection hidden="1"/>
    </xf>
    <xf numFmtId="2" fontId="46" fillId="13" borderId="0" xfId="0" applyNumberFormat="1" applyFont="1" applyFill="1" applyBorder="1" applyAlignment="1">
      <alignment horizontal="center" vertical="center"/>
    </xf>
    <xf numFmtId="2" fontId="43" fillId="14" borderId="0" xfId="0" applyNumberFormat="1" applyFont="1" applyFill="1" applyBorder="1" applyAlignment="1">
      <alignment horizontal="center" vertical="center"/>
    </xf>
    <xf numFmtId="0" fontId="47" fillId="13" borderId="0" xfId="0" applyFont="1" applyFill="1" applyBorder="1" applyAlignment="1">
      <alignment horizontal="center" vertical="center"/>
    </xf>
    <xf numFmtId="1" fontId="43" fillId="14" borderId="0" xfId="0" applyNumberFormat="1" applyFont="1" applyFill="1" applyBorder="1" applyAlignment="1">
      <alignment horizontal="center" vertical="center"/>
    </xf>
    <xf numFmtId="2" fontId="27" fillId="0" borderId="4" xfId="0" applyNumberFormat="1" applyFont="1" applyBorder="1" applyAlignment="1" applyProtection="1">
      <alignment horizontal="center" vertical="center" shrinkToFit="1" readingOrder="2"/>
      <protection hidden="1"/>
    </xf>
    <xf numFmtId="0" fontId="16" fillId="0" borderId="0" xfId="0" applyFont="1" applyAlignment="1" applyProtection="1">
      <alignment horizontal="center" vertical="center" readingOrder="2"/>
      <protection hidden="1"/>
    </xf>
    <xf numFmtId="0" fontId="27" fillId="0" borderId="0" xfId="0" applyFont="1" applyAlignment="1" applyProtection="1">
      <alignment horizontal="center" vertical="center" shrinkToFit="1" readingOrder="2"/>
      <protection hidden="1"/>
    </xf>
    <xf numFmtId="0" fontId="27" fillId="0" borderId="0" xfId="0" applyFont="1" applyBorder="1" applyAlignment="1" applyProtection="1">
      <alignment horizontal="center" vertical="center" shrinkToFit="1" readingOrder="2"/>
      <protection hidden="1"/>
    </xf>
    <xf numFmtId="0" fontId="16" fillId="0" borderId="0" xfId="0" applyFont="1" applyAlignment="1" applyProtection="1">
      <alignment horizontal="center" vertical="center" shrinkToFit="1" readingOrder="2"/>
      <protection hidden="1"/>
    </xf>
    <xf numFmtId="0" fontId="24" fillId="0" borderId="0" xfId="0" applyFont="1" applyAlignment="1" applyProtection="1">
      <alignment horizontal="center" vertical="center" readingOrder="2"/>
      <protection hidden="1"/>
    </xf>
    <xf numFmtId="0" fontId="34" fillId="0" borderId="0" xfId="0" applyFont="1" applyAlignment="1" applyProtection="1">
      <alignment horizontal="center" vertical="center" shrinkToFit="1" readingOrder="2"/>
      <protection hidden="1"/>
    </xf>
    <xf numFmtId="0" fontId="29" fillId="0" borderId="0" xfId="0" applyFont="1" applyAlignment="1" applyProtection="1">
      <alignment horizontal="center" vertical="center" shrinkToFit="1" readingOrder="2"/>
      <protection hidden="1"/>
    </xf>
    <xf numFmtId="2" fontId="43" fillId="14" borderId="0" xfId="0" applyNumberFormat="1" applyFont="1" applyFill="1" applyBorder="1" applyAlignment="1">
      <alignment horizontal="center" vertical="center"/>
    </xf>
    <xf numFmtId="0" fontId="43" fillId="0" borderId="0" xfId="0" applyFont="1" applyAlignment="1" applyProtection="1">
      <alignment horizontal="center" vertical="center" shrinkToFit="1" readingOrder="2"/>
      <protection hidden="1"/>
    </xf>
    <xf numFmtId="2" fontId="46" fillId="13" borderId="0" xfId="0" applyNumberFormat="1" applyFont="1" applyFill="1" applyBorder="1" applyAlignment="1">
      <alignment horizontal="center" vertical="center"/>
    </xf>
    <xf numFmtId="2" fontId="32" fillId="13" borderId="0" xfId="0" applyNumberFormat="1" applyFont="1" applyFill="1" applyBorder="1" applyAlignment="1">
      <alignment horizontal="center" vertical="center"/>
    </xf>
    <xf numFmtId="2" fontId="33" fillId="13" borderId="0" xfId="0" applyNumberFormat="1" applyFont="1" applyFill="1" applyBorder="1" applyAlignment="1">
      <alignment horizontal="center" vertical="center"/>
    </xf>
    <xf numFmtId="2" fontId="1" fillId="0" borderId="5" xfId="0" applyNumberFormat="1" applyFont="1" applyFill="1" applyBorder="1" applyAlignment="1">
      <alignment horizontal="center" vertical="center" shrinkToFit="1" readingOrder="2"/>
    </xf>
    <xf numFmtId="0" fontId="37" fillId="0" borderId="0" xfId="0" applyFont="1" applyAlignment="1" applyProtection="1">
      <alignment horizontal="center" vertical="center" shrinkToFit="1" readingOrder="2"/>
      <protection hidden="1"/>
    </xf>
    <xf numFmtId="0" fontId="31" fillId="0" borderId="0" xfId="0" applyFont="1" applyAlignment="1" applyProtection="1">
      <alignment horizontal="center" vertical="center" shrinkToFit="1" readingOrder="2"/>
      <protection hidden="1"/>
    </xf>
    <xf numFmtId="0" fontId="31" fillId="0" borderId="29" xfId="0" applyFont="1" applyBorder="1" applyAlignment="1" applyProtection="1">
      <alignment horizontal="center" vertical="center" shrinkToFit="1" readingOrder="2"/>
      <protection hidden="1"/>
    </xf>
    <xf numFmtId="0" fontId="50" fillId="0" borderId="0" xfId="0" applyFont="1" applyAlignment="1" applyProtection="1">
      <alignment horizontal="center" vertical="center" readingOrder="2"/>
      <protection hidden="1"/>
    </xf>
    <xf numFmtId="0" fontId="49" fillId="0" borderId="4" xfId="0" applyFont="1" applyBorder="1" applyAlignment="1" applyProtection="1">
      <alignment horizontal="center" vertical="center" shrinkToFit="1" readingOrder="2"/>
      <protection hidden="1"/>
    </xf>
    <xf numFmtId="0" fontId="29" fillId="0" borderId="0" xfId="0" applyFont="1" applyAlignment="1" applyProtection="1">
      <alignment vertical="center" readingOrder="2"/>
      <protection hidden="1"/>
    </xf>
    <xf numFmtId="0" fontId="49" fillId="0" borderId="0" xfId="0" applyFont="1" applyAlignment="1" applyProtection="1">
      <alignment horizontal="center" vertical="center" shrinkToFit="1" readingOrder="2"/>
      <protection hidden="1"/>
    </xf>
    <xf numFmtId="0" fontId="50" fillId="0" borderId="0" xfId="0" applyFont="1" applyAlignment="1" applyProtection="1">
      <alignment horizontal="center" vertical="center" shrinkToFit="1" readingOrder="2"/>
      <protection hidden="1"/>
    </xf>
    <xf numFmtId="0" fontId="49" fillId="0" borderId="14" xfId="0" applyFont="1" applyBorder="1" applyAlignment="1" applyProtection="1">
      <alignment vertical="center" readingOrder="2"/>
      <protection hidden="1"/>
    </xf>
    <xf numFmtId="0" fontId="49" fillId="0" borderId="0" xfId="0" applyFont="1" applyAlignment="1" applyProtection="1">
      <alignment vertical="center" readingOrder="2"/>
      <protection hidden="1"/>
    </xf>
    <xf numFmtId="0" fontId="49" fillId="0" borderId="15" xfId="0" applyFont="1" applyBorder="1" applyAlignment="1" applyProtection="1">
      <alignment vertical="center" readingOrder="2"/>
      <protection hidden="1"/>
    </xf>
    <xf numFmtId="0" fontId="29" fillId="0" borderId="0" xfId="0" applyFont="1" applyAlignment="1" applyProtection="1">
      <alignment horizontal="center" vertical="center" readingOrder="2"/>
      <protection hidden="1"/>
    </xf>
    <xf numFmtId="0" fontId="51" fillId="0" borderId="0" xfId="0" applyFont="1" applyAlignment="1" applyProtection="1">
      <alignment vertical="center" readingOrder="2"/>
      <protection hidden="1"/>
    </xf>
    <xf numFmtId="0" fontId="36" fillId="0" borderId="0" xfId="0" applyFont="1" applyAlignment="1" applyProtection="1">
      <alignment horizontal="center" vertical="center" readingOrder="2"/>
      <protection hidden="1"/>
    </xf>
    <xf numFmtId="0" fontId="36" fillId="0" borderId="0" xfId="0" applyFont="1" applyAlignment="1">
      <alignment horizontal="center" vertical="center" readingOrder="2"/>
    </xf>
    <xf numFmtId="0" fontId="37" fillId="0" borderId="30" xfId="0" applyFont="1" applyBorder="1" applyAlignment="1" applyProtection="1">
      <alignment horizontal="center" vertical="center" shrinkToFit="1" readingOrder="2"/>
      <protection hidden="1"/>
    </xf>
    <xf numFmtId="0" fontId="36" fillId="0" borderId="30" xfId="0" applyFont="1" applyBorder="1" applyAlignment="1" applyProtection="1">
      <alignment horizontal="center" vertical="center" shrinkToFit="1" readingOrder="2"/>
      <protection hidden="1"/>
    </xf>
    <xf numFmtId="0" fontId="36" fillId="0" borderId="35" xfId="0" applyFont="1" applyBorder="1" applyAlignment="1" applyProtection="1">
      <alignment horizontal="center" vertical="center" shrinkToFit="1" readingOrder="2"/>
      <protection hidden="1"/>
    </xf>
    <xf numFmtId="0" fontId="37" fillId="0" borderId="0" xfId="0" applyFont="1" applyAlignment="1" applyProtection="1">
      <alignment horizontal="center" vertical="center" readingOrder="2"/>
      <protection hidden="1"/>
    </xf>
    <xf numFmtId="0" fontId="37" fillId="0" borderId="34" xfId="0" applyFont="1" applyBorder="1" applyAlignment="1" applyProtection="1">
      <alignment horizontal="center" vertical="center" readingOrder="2"/>
      <protection hidden="1"/>
    </xf>
    <xf numFmtId="0" fontId="36" fillId="0" borderId="34" xfId="0" applyFont="1" applyBorder="1" applyAlignment="1">
      <alignment horizontal="center" vertical="center" readingOrder="2"/>
    </xf>
    <xf numFmtId="0" fontId="37" fillId="0" borderId="33" xfId="0" applyFont="1" applyBorder="1" applyAlignment="1" applyProtection="1">
      <alignment horizontal="center" vertical="center" readingOrder="2"/>
      <protection hidden="1"/>
    </xf>
    <xf numFmtId="0" fontId="37" fillId="0" borderId="32" xfId="0" applyFont="1" applyBorder="1" applyAlignment="1" applyProtection="1">
      <alignment horizontal="center" vertical="center" shrinkToFit="1" readingOrder="2"/>
      <protection hidden="1"/>
    </xf>
    <xf numFmtId="0" fontId="37" fillId="0" borderId="32" xfId="0" applyFont="1" applyBorder="1" applyAlignment="1" applyProtection="1">
      <alignment horizontal="center" vertical="center" readingOrder="2"/>
      <protection hidden="1"/>
    </xf>
    <xf numFmtId="0" fontId="51" fillId="0" borderId="18" xfId="0" applyFont="1" applyBorder="1" applyAlignment="1" applyProtection="1">
      <alignment horizontal="center" vertical="center" readingOrder="2"/>
      <protection hidden="1"/>
    </xf>
    <xf numFmtId="0" fontId="52" fillId="0" borderId="18" xfId="0" applyFont="1" applyBorder="1" applyAlignment="1" applyProtection="1">
      <alignment horizontal="center" vertical="center" shrinkToFit="1" readingOrder="2"/>
      <protection hidden="1"/>
    </xf>
    <xf numFmtId="0" fontId="51" fillId="0" borderId="18" xfId="0" applyFont="1" applyBorder="1" applyAlignment="1" applyProtection="1">
      <alignment horizontal="center" vertical="center" shrinkToFit="1" readingOrder="2"/>
      <protection hidden="1"/>
    </xf>
    <xf numFmtId="0" fontId="51" fillId="0" borderId="31" xfId="0" applyFont="1" applyBorder="1" applyAlignment="1" applyProtection="1">
      <alignment horizontal="center" vertical="center" readingOrder="2"/>
      <protection hidden="1"/>
    </xf>
    <xf numFmtId="0" fontId="51" fillId="23" borderId="42" xfId="0" applyFont="1" applyFill="1" applyBorder="1" applyAlignment="1" applyProtection="1">
      <alignment horizontal="right" vertical="center" shrinkToFit="1" readingOrder="2"/>
      <protection hidden="1"/>
    </xf>
    <xf numFmtId="0" fontId="51" fillId="23" borderId="4" xfId="0" applyFont="1" applyFill="1" applyBorder="1" applyAlignment="1" applyProtection="1">
      <alignment horizontal="right" vertical="center" shrinkToFit="1" readingOrder="2"/>
      <protection hidden="1"/>
    </xf>
    <xf numFmtId="0" fontId="51" fillId="0" borderId="13" xfId="0" applyFont="1" applyBorder="1" applyAlignment="1" applyProtection="1">
      <alignment horizontal="center" vertical="center" shrinkToFit="1" readingOrder="2"/>
      <protection hidden="1"/>
    </xf>
    <xf numFmtId="2" fontId="51" fillId="0" borderId="13" xfId="0" applyNumberFormat="1" applyFont="1" applyBorder="1" applyAlignment="1" applyProtection="1">
      <alignment horizontal="center" vertical="center" shrinkToFit="1" readingOrder="2"/>
      <protection hidden="1"/>
    </xf>
    <xf numFmtId="0" fontId="52" fillId="0" borderId="6" xfId="0" applyFont="1" applyBorder="1" applyAlignment="1" applyProtection="1">
      <alignment vertical="center" shrinkToFit="1" readingOrder="2"/>
      <protection hidden="1"/>
    </xf>
    <xf numFmtId="0" fontId="52" fillId="0" borderId="14" xfId="0" applyFont="1" applyBorder="1" applyAlignment="1" applyProtection="1">
      <alignment vertical="center" shrinkToFit="1" readingOrder="2"/>
      <protection hidden="1"/>
    </xf>
    <xf numFmtId="0" fontId="51" fillId="0" borderId="13" xfId="0" applyFont="1" applyBorder="1" applyAlignment="1" applyProtection="1">
      <alignment horizontal="right" vertical="center" shrinkToFit="1" readingOrder="2"/>
      <protection hidden="1"/>
    </xf>
    <xf numFmtId="2" fontId="51" fillId="0" borderId="17" xfId="0" applyNumberFormat="1" applyFont="1" applyBorder="1" applyAlignment="1" applyProtection="1">
      <alignment horizontal="center" vertical="center" shrinkToFit="1" readingOrder="2"/>
      <protection hidden="1"/>
    </xf>
    <xf numFmtId="2" fontId="51" fillId="0" borderId="35" xfId="0" applyNumberFormat="1" applyFont="1" applyBorder="1" applyAlignment="1" applyProtection="1">
      <alignment horizontal="center" vertical="center" shrinkToFit="1" readingOrder="2"/>
      <protection hidden="1"/>
    </xf>
    <xf numFmtId="0" fontId="51" fillId="0" borderId="4" xfId="0" applyFont="1" applyBorder="1" applyAlignment="1" applyProtection="1">
      <alignment vertical="center" shrinkToFit="1" readingOrder="2"/>
      <protection hidden="1"/>
    </xf>
    <xf numFmtId="0" fontId="51" fillId="0" borderId="4" xfId="0" applyFont="1" applyBorder="1" applyAlignment="1" applyProtection="1">
      <alignment horizontal="center" vertical="center" shrinkToFit="1" readingOrder="2"/>
      <protection hidden="1"/>
    </xf>
    <xf numFmtId="2" fontId="51" fillId="0" borderId="4" xfId="0" applyNumberFormat="1" applyFont="1" applyBorder="1" applyAlignment="1" applyProtection="1">
      <alignment horizontal="center" vertical="center" shrinkToFit="1" readingOrder="2"/>
      <protection hidden="1"/>
    </xf>
    <xf numFmtId="0" fontId="51" fillId="0" borderId="4" xfId="0" applyFont="1" applyBorder="1" applyAlignment="1" applyProtection="1">
      <alignment horizontal="right" vertical="center" shrinkToFit="1" readingOrder="2"/>
      <protection hidden="1"/>
    </xf>
    <xf numFmtId="0" fontId="51" fillId="0" borderId="17" xfId="0" applyFont="1" applyBorder="1" applyAlignment="1" applyProtection="1">
      <alignment horizontal="center" vertical="center" shrinkToFit="1" readingOrder="2"/>
      <protection hidden="1"/>
    </xf>
    <xf numFmtId="0" fontId="52" fillId="0" borderId="13" xfId="0" applyFont="1" applyBorder="1" applyAlignment="1" applyProtection="1">
      <alignment vertical="center" shrinkToFit="1" readingOrder="2"/>
      <protection hidden="1"/>
    </xf>
    <xf numFmtId="0" fontId="52" fillId="0" borderId="13" xfId="0" applyFont="1" applyBorder="1" applyAlignment="1" applyProtection="1">
      <alignment horizontal="center" vertical="center" shrinkToFit="1" readingOrder="2"/>
      <protection hidden="1"/>
    </xf>
    <xf numFmtId="0" fontId="52" fillId="0" borderId="7" xfId="0" applyFont="1" applyBorder="1" applyAlignment="1" applyProtection="1">
      <alignment horizontal="center" vertical="center" shrinkToFit="1" readingOrder="2"/>
      <protection hidden="1"/>
    </xf>
    <xf numFmtId="2" fontId="51" fillId="25" borderId="40" xfId="0" applyNumberFormat="1" applyFont="1" applyFill="1" applyBorder="1" applyAlignment="1" applyProtection="1">
      <alignment horizontal="center" vertical="center" shrinkToFit="1" readingOrder="2"/>
      <protection hidden="1"/>
    </xf>
    <xf numFmtId="2" fontId="51" fillId="25" borderId="41" xfId="0" applyNumberFormat="1" applyFont="1" applyFill="1" applyBorder="1" applyAlignment="1" applyProtection="1">
      <alignment horizontal="center" vertical="center" shrinkToFit="1" readingOrder="2"/>
      <protection hidden="1"/>
    </xf>
    <xf numFmtId="0" fontId="51" fillId="25" borderId="4" xfId="0" applyFont="1" applyFill="1" applyBorder="1" applyAlignment="1" applyProtection="1">
      <alignment horizontal="right" vertical="center" shrinkToFit="1" readingOrder="2"/>
      <protection hidden="1"/>
    </xf>
    <xf numFmtId="2" fontId="51" fillId="0" borderId="16" xfId="0" applyNumberFormat="1" applyFont="1" applyBorder="1" applyAlignment="1" applyProtection="1">
      <alignment horizontal="center" vertical="center" shrinkToFit="1" readingOrder="2"/>
      <protection hidden="1"/>
    </xf>
    <xf numFmtId="2" fontId="51" fillId="0" borderId="12" xfId="0" applyNumberFormat="1" applyFont="1" applyBorder="1" applyAlignment="1" applyProtection="1">
      <alignment horizontal="center" vertical="center" shrinkToFit="1" readingOrder="2"/>
      <protection hidden="1"/>
    </xf>
    <xf numFmtId="0" fontId="52" fillId="0" borderId="5" xfId="0" applyFont="1" applyBorder="1" applyAlignment="1" applyProtection="1">
      <alignment vertical="center" shrinkToFit="1" readingOrder="2"/>
      <protection hidden="1"/>
    </xf>
    <xf numFmtId="0" fontId="52" fillId="0" borderId="23" xfId="0" applyFont="1" applyBorder="1" applyAlignment="1" applyProtection="1">
      <alignment vertical="center" shrinkToFit="1" readingOrder="2"/>
      <protection hidden="1"/>
    </xf>
    <xf numFmtId="2" fontId="51" fillId="0" borderId="17" xfId="0" applyNumberFormat="1" applyFont="1" applyBorder="1" applyAlignment="1" applyProtection="1">
      <alignment horizontal="center" vertical="center" readingOrder="2"/>
      <protection hidden="1"/>
    </xf>
    <xf numFmtId="2" fontId="51" fillId="0" borderId="35" xfId="0" applyNumberFormat="1" applyFont="1" applyBorder="1" applyAlignment="1" applyProtection="1">
      <alignment horizontal="center" vertical="center" readingOrder="2"/>
      <protection hidden="1"/>
    </xf>
    <xf numFmtId="0" fontId="51" fillId="25" borderId="4" xfId="0" applyFont="1" applyFill="1" applyBorder="1" applyAlignment="1" applyProtection="1">
      <alignment vertical="center" shrinkToFit="1" readingOrder="2"/>
      <protection hidden="1"/>
    </xf>
    <xf numFmtId="0" fontId="51" fillId="23" borderId="35" xfId="0" applyFont="1" applyFill="1" applyBorder="1" applyAlignment="1" applyProtection="1">
      <alignment horizontal="center" vertical="center" shrinkToFit="1" readingOrder="2"/>
      <protection hidden="1"/>
    </xf>
    <xf numFmtId="0" fontId="51" fillId="23" borderId="17" xfId="0" applyFont="1" applyFill="1" applyBorder="1" applyAlignment="1" applyProtection="1">
      <alignment horizontal="center" vertical="center" shrinkToFit="1" readingOrder="2"/>
      <protection hidden="1"/>
    </xf>
    <xf numFmtId="0" fontId="51" fillId="23" borderId="4" xfId="0" applyFont="1" applyFill="1" applyBorder="1" applyAlignment="1" applyProtection="1">
      <alignment vertical="center" shrinkToFit="1" readingOrder="2"/>
      <protection hidden="1"/>
    </xf>
    <xf numFmtId="2" fontId="51" fillId="0" borderId="4" xfId="0" applyNumberFormat="1" applyFont="1" applyBorder="1" applyAlignment="1" applyProtection="1">
      <alignment horizontal="right" vertical="center" shrinkToFit="1" readingOrder="2"/>
      <protection hidden="1"/>
    </xf>
    <xf numFmtId="10" fontId="51" fillId="0" borderId="4" xfId="2" applyNumberFormat="1" applyFont="1" applyBorder="1" applyAlignment="1" applyProtection="1">
      <alignment horizontal="right" vertical="center" shrinkToFit="1" readingOrder="2"/>
      <protection hidden="1"/>
    </xf>
    <xf numFmtId="2" fontId="51" fillId="0" borderId="5" xfId="0" applyNumberFormat="1" applyFont="1" applyBorder="1" applyAlignment="1" applyProtection="1">
      <alignment horizontal="center" vertical="center" shrinkToFit="1" readingOrder="2"/>
      <protection hidden="1"/>
    </xf>
    <xf numFmtId="2" fontId="51" fillId="23" borderId="7" xfId="0" applyNumberFormat="1" applyFont="1" applyFill="1" applyBorder="1" applyAlignment="1" applyProtection="1">
      <alignment horizontal="center" vertical="center" shrinkToFit="1" readingOrder="2"/>
      <protection hidden="1"/>
    </xf>
    <xf numFmtId="2" fontId="51" fillId="23" borderId="39" xfId="0" applyNumberFormat="1" applyFont="1" applyFill="1" applyBorder="1" applyAlignment="1" applyProtection="1">
      <alignment horizontal="center" vertical="center" shrinkToFit="1" readingOrder="2"/>
      <protection hidden="1"/>
    </xf>
    <xf numFmtId="0" fontId="51" fillId="23" borderId="12" xfId="0" applyFont="1" applyFill="1" applyBorder="1" applyAlignment="1" applyProtection="1">
      <alignment horizontal="right" vertical="center" shrinkToFit="1" readingOrder="2"/>
      <protection hidden="1"/>
    </xf>
    <xf numFmtId="2" fontId="51" fillId="23" borderId="43" xfId="0" applyNumberFormat="1" applyFont="1" applyFill="1" applyBorder="1" applyAlignment="1" applyProtection="1">
      <alignment horizontal="center" vertical="center" shrinkToFit="1" readingOrder="2"/>
      <protection hidden="1"/>
    </xf>
    <xf numFmtId="2" fontId="51" fillId="23" borderId="38" xfId="0" applyNumberFormat="1" applyFont="1" applyFill="1" applyBorder="1" applyAlignment="1" applyProtection="1">
      <alignment horizontal="center" vertical="center" shrinkToFit="1" readingOrder="2"/>
      <protection hidden="1"/>
    </xf>
    <xf numFmtId="2" fontId="51" fillId="25" borderId="38" xfId="0" applyNumberFormat="1" applyFont="1" applyFill="1" applyBorder="1" applyAlignment="1" applyProtection="1">
      <alignment horizontal="center" vertical="center" shrinkToFit="1" readingOrder="2"/>
      <protection hidden="1"/>
    </xf>
    <xf numFmtId="2" fontId="51" fillId="0" borderId="15" xfId="0" applyNumberFormat="1" applyFont="1" applyBorder="1" applyAlignment="1" applyProtection="1">
      <alignment horizontal="center" vertical="center" shrinkToFit="1" readingOrder="2"/>
      <protection hidden="1"/>
    </xf>
    <xf numFmtId="2" fontId="51" fillId="0" borderId="6" xfId="0" applyNumberFormat="1" applyFont="1" applyBorder="1" applyAlignment="1" applyProtection="1">
      <alignment horizontal="center" vertical="center" shrinkToFit="1" readingOrder="2"/>
      <protection hidden="1"/>
    </xf>
    <xf numFmtId="2" fontId="52" fillId="0" borderId="14" xfId="0" applyNumberFormat="1" applyFont="1" applyBorder="1" applyAlignment="1" applyProtection="1">
      <alignment vertical="center" shrinkToFit="1" readingOrder="2"/>
      <protection hidden="1"/>
    </xf>
    <xf numFmtId="2" fontId="51" fillId="25" borderId="17" xfId="0" applyNumberFormat="1" applyFont="1" applyFill="1" applyBorder="1" applyAlignment="1" applyProtection="1">
      <alignment horizontal="center" vertical="center" shrinkToFit="1" readingOrder="2"/>
      <protection hidden="1"/>
    </xf>
    <xf numFmtId="2" fontId="51" fillId="25" borderId="35" xfId="0" applyNumberFormat="1" applyFont="1" applyFill="1" applyBorder="1" applyAlignment="1" applyProtection="1">
      <alignment horizontal="center" vertical="center" shrinkToFit="1" readingOrder="2"/>
      <protection hidden="1"/>
    </xf>
    <xf numFmtId="2" fontId="51" fillId="0" borderId="25" xfId="0" applyNumberFormat="1" applyFont="1" applyBorder="1" applyAlignment="1" applyProtection="1">
      <alignment horizontal="center" vertical="center" shrinkToFit="1" readingOrder="2"/>
      <protection hidden="1"/>
    </xf>
    <xf numFmtId="0" fontId="51" fillId="0" borderId="17" xfId="0" applyFont="1" applyBorder="1" applyAlignment="1" applyProtection="1">
      <alignment horizontal="center" vertical="center" readingOrder="2"/>
      <protection hidden="1"/>
    </xf>
    <xf numFmtId="2" fontId="51" fillId="0" borderId="12" xfId="0" applyNumberFormat="1" applyFont="1" applyBorder="1" applyAlignment="1" applyProtection="1">
      <alignment horizontal="center" vertical="center" readingOrder="2"/>
      <protection hidden="1"/>
    </xf>
    <xf numFmtId="2" fontId="52" fillId="0" borderId="7" xfId="0" applyNumberFormat="1" applyFont="1" applyBorder="1" applyAlignment="1" applyProtection="1">
      <alignment vertical="center" shrinkToFit="1" readingOrder="2"/>
      <protection hidden="1"/>
    </xf>
    <xf numFmtId="2" fontId="51" fillId="25" borderId="43" xfId="0" applyNumberFormat="1" applyFont="1" applyFill="1" applyBorder="1" applyAlignment="1" applyProtection="1">
      <alignment horizontal="center" vertical="center" shrinkToFit="1" readingOrder="2"/>
      <protection hidden="1"/>
    </xf>
    <xf numFmtId="0" fontId="51" fillId="25" borderId="12" xfId="0" applyFont="1" applyFill="1" applyBorder="1" applyAlignment="1" applyProtection="1">
      <alignment horizontal="right" vertical="center" shrinkToFit="1" readingOrder="2"/>
      <protection hidden="1"/>
    </xf>
    <xf numFmtId="2" fontId="51" fillId="25" borderId="17" xfId="0" applyNumberFormat="1" applyFont="1" applyFill="1" applyBorder="1" applyAlignment="1" applyProtection="1">
      <alignment horizontal="center" vertical="center" readingOrder="2"/>
      <protection hidden="1"/>
    </xf>
    <xf numFmtId="2" fontId="51" fillId="25" borderId="35" xfId="0" applyNumberFormat="1" applyFont="1" applyFill="1" applyBorder="1" applyAlignment="1" applyProtection="1">
      <alignment horizontal="center" vertical="center" readingOrder="2"/>
      <protection hidden="1"/>
    </xf>
    <xf numFmtId="0" fontId="51" fillId="0" borderId="4" xfId="0" applyFont="1" applyFill="1" applyBorder="1" applyAlignment="1" applyProtection="1">
      <alignment horizontal="right" vertical="center" shrinkToFit="1" readingOrder="2"/>
      <protection hidden="1"/>
    </xf>
    <xf numFmtId="0" fontId="49" fillId="0" borderId="0" xfId="0" applyFont="1" applyAlignment="1" applyProtection="1">
      <alignment horizontal="right" vertical="center" readingOrder="2"/>
      <protection hidden="1"/>
    </xf>
    <xf numFmtId="0" fontId="49" fillId="0" borderId="15" xfId="0" applyFont="1" applyBorder="1" applyAlignment="1" applyProtection="1">
      <alignment horizontal="right" vertical="center" readingOrder="2"/>
      <protection hidden="1"/>
    </xf>
    <xf numFmtId="2" fontId="37" fillId="11" borderId="87" xfId="0" applyNumberFormat="1" applyFont="1" applyFill="1" applyBorder="1" applyAlignment="1">
      <alignment horizontal="center" vertical="center" wrapText="1" shrinkToFit="1" readingOrder="2"/>
    </xf>
    <xf numFmtId="2" fontId="37" fillId="7" borderId="87" xfId="0" applyNumberFormat="1" applyFont="1" applyFill="1" applyBorder="1" applyAlignment="1">
      <alignment horizontal="center" vertical="center" wrapText="1" shrinkToFit="1" readingOrder="2"/>
    </xf>
    <xf numFmtId="1" fontId="37" fillId="0" borderId="87" xfId="0" applyNumberFormat="1" applyFont="1" applyFill="1" applyBorder="1" applyAlignment="1">
      <alignment horizontal="center" vertical="center" wrapText="1" shrinkToFit="1" readingOrder="2"/>
    </xf>
    <xf numFmtId="2" fontId="37" fillId="0" borderId="87" xfId="0" applyNumberFormat="1" applyFont="1" applyFill="1" applyBorder="1" applyAlignment="1">
      <alignment horizontal="center" vertical="center" wrapText="1" shrinkToFit="1" readingOrder="2"/>
    </xf>
    <xf numFmtId="2" fontId="29" fillId="7" borderId="61" xfId="0" applyNumberFormat="1" applyFont="1" applyFill="1" applyBorder="1" applyAlignment="1">
      <alignment horizontal="center" vertical="center" shrinkToFit="1" readingOrder="2"/>
    </xf>
    <xf numFmtId="0" fontId="31" fillId="0" borderId="61" xfId="0" applyFont="1" applyBorder="1" applyAlignment="1">
      <alignment horizontal="center" vertical="center" shrinkToFit="1"/>
    </xf>
    <xf numFmtId="2" fontId="29" fillId="7" borderId="87" xfId="0" applyNumberFormat="1" applyFont="1" applyFill="1" applyBorder="1" applyAlignment="1">
      <alignment horizontal="center" vertical="center" shrinkToFit="1" readingOrder="2"/>
    </xf>
    <xf numFmtId="2" fontId="29" fillId="5" borderId="87" xfId="0" applyNumberFormat="1" applyFont="1" applyFill="1" applyBorder="1" applyAlignment="1">
      <alignment horizontal="center" vertical="center" shrinkToFit="1" readingOrder="2"/>
    </xf>
    <xf numFmtId="2" fontId="29" fillId="0" borderId="87" xfId="0" applyNumberFormat="1" applyFont="1" applyFill="1" applyBorder="1" applyAlignment="1">
      <alignment horizontal="center" vertical="center" wrapText="1" shrinkToFit="1" readingOrder="2"/>
    </xf>
    <xf numFmtId="0" fontId="29" fillId="0" borderId="87" xfId="0" applyFont="1" applyFill="1" applyBorder="1" applyAlignment="1">
      <alignment horizontal="center" vertical="center" shrinkToFit="1" readingOrder="2"/>
    </xf>
    <xf numFmtId="2" fontId="29" fillId="12" borderId="87" xfId="0" applyNumberFormat="1" applyFont="1" applyFill="1" applyBorder="1" applyAlignment="1">
      <alignment horizontal="center" vertical="center" shrinkToFit="1" readingOrder="2"/>
    </xf>
    <xf numFmtId="0" fontId="31" fillId="0" borderId="87" xfId="0" applyFont="1" applyBorder="1" applyAlignment="1">
      <alignment horizontal="center" vertical="center" shrinkToFit="1"/>
    </xf>
    <xf numFmtId="2" fontId="16" fillId="7" borderId="87" xfId="0" applyNumberFormat="1" applyFont="1" applyFill="1" applyBorder="1" applyAlignment="1">
      <alignment horizontal="center" vertical="center" wrapText="1" shrinkToFit="1" readingOrder="2"/>
    </xf>
    <xf numFmtId="9" fontId="49" fillId="0" borderId="87" xfId="0" applyNumberFormat="1" applyFont="1" applyFill="1" applyBorder="1" applyAlignment="1">
      <alignment horizontal="center" vertical="center" wrapText="1" shrinkToFit="1" readingOrder="2"/>
    </xf>
    <xf numFmtId="2" fontId="49" fillId="0" borderId="87" xfId="0" applyNumberFormat="1" applyFont="1" applyFill="1" applyBorder="1" applyAlignment="1">
      <alignment horizontal="center" vertical="center" shrinkToFit="1" readingOrder="2"/>
    </xf>
    <xf numFmtId="10" fontId="49" fillId="0" borderId="87" xfId="0" applyNumberFormat="1" applyFont="1" applyBorder="1" applyAlignment="1">
      <alignment horizontal="center" vertical="center" shrinkToFit="1" readingOrder="2"/>
    </xf>
    <xf numFmtId="9" fontId="49" fillId="0" borderId="87" xfId="0" applyNumberFormat="1" applyFont="1" applyBorder="1" applyAlignment="1">
      <alignment horizontal="center" vertical="center" shrinkToFit="1" readingOrder="2"/>
    </xf>
    <xf numFmtId="2" fontId="49" fillId="0" borderId="87" xfId="0" applyNumberFormat="1" applyFont="1" applyFill="1" applyBorder="1" applyAlignment="1">
      <alignment horizontal="center" vertical="center" wrapText="1" shrinkToFit="1" readingOrder="2"/>
    </xf>
    <xf numFmtId="1" fontId="37" fillId="0" borderId="87" xfId="0" applyNumberFormat="1" applyFont="1" applyBorder="1" applyAlignment="1">
      <alignment horizontal="center" vertical="center" wrapText="1" shrinkToFit="1" readingOrder="2"/>
    </xf>
    <xf numFmtId="9" fontId="49" fillId="0" borderId="87" xfId="0" applyNumberFormat="1" applyFont="1" applyFill="1" applyBorder="1" applyAlignment="1">
      <alignment horizontal="center" vertical="center" shrinkToFit="1" readingOrder="2"/>
    </xf>
    <xf numFmtId="2" fontId="49" fillId="7" borderId="87" xfId="0" applyNumberFormat="1" applyFont="1" applyFill="1" applyBorder="1" applyAlignment="1">
      <alignment horizontal="center" vertical="center" shrinkToFit="1" readingOrder="2"/>
    </xf>
    <xf numFmtId="2" fontId="46" fillId="13" borderId="0" xfId="0" applyNumberFormat="1" applyFont="1" applyFill="1" applyBorder="1" applyAlignment="1">
      <alignment vertical="center"/>
    </xf>
    <xf numFmtId="0" fontId="46" fillId="13" borderId="0" xfId="0" applyFont="1" applyFill="1" applyBorder="1" applyAlignment="1">
      <alignment vertical="center"/>
    </xf>
    <xf numFmtId="2" fontId="37" fillId="14" borderId="0" xfId="1" applyNumberFormat="1" applyFont="1" applyFill="1" applyAlignment="1">
      <alignment horizontal="center" vertical="center"/>
    </xf>
    <xf numFmtId="2" fontId="37" fillId="14" borderId="0" xfId="1" applyNumberFormat="1" applyFont="1" applyFill="1" applyAlignment="1">
      <alignment horizontal="center" vertical="center" readingOrder="2"/>
    </xf>
    <xf numFmtId="2" fontId="36" fillId="13" borderId="0" xfId="1" applyNumberFormat="1" applyFont="1" applyFill="1" applyAlignment="1">
      <alignment horizontal="center" vertical="center"/>
    </xf>
    <xf numFmtId="2" fontId="37" fillId="13" borderId="0" xfId="1" applyNumberFormat="1" applyFont="1" applyFill="1" applyAlignment="1">
      <alignment horizontal="center" vertical="center"/>
    </xf>
    <xf numFmtId="1" fontId="37" fillId="14" borderId="0" xfId="1" applyNumberFormat="1" applyFont="1" applyFill="1" applyAlignment="1">
      <alignment horizontal="center" vertical="center" readingOrder="2"/>
    </xf>
    <xf numFmtId="0" fontId="36" fillId="13" borderId="0" xfId="1" applyFont="1" applyFill="1" applyAlignment="1">
      <alignment horizontal="center" vertical="center"/>
    </xf>
    <xf numFmtId="2" fontId="37" fillId="13" borderId="0" xfId="1" applyNumberFormat="1" applyFont="1" applyFill="1" applyBorder="1" applyAlignment="1">
      <alignment horizontal="center" vertical="center"/>
    </xf>
    <xf numFmtId="2" fontId="37" fillId="13" borderId="0" xfId="1" applyNumberFormat="1" applyFont="1" applyFill="1" applyBorder="1" applyAlignment="1">
      <alignment vertical="center"/>
    </xf>
    <xf numFmtId="1" fontId="37" fillId="13" borderId="4" xfId="1" applyNumberFormat="1" applyFont="1" applyFill="1" applyBorder="1" applyAlignment="1">
      <alignment horizontal="center" vertical="center" shrinkToFit="1" readingOrder="2"/>
    </xf>
    <xf numFmtId="2" fontId="37" fillId="13" borderId="3" xfId="1" applyNumberFormat="1" applyFont="1" applyFill="1" applyBorder="1" applyAlignment="1">
      <alignment vertical="center"/>
    </xf>
    <xf numFmtId="2" fontId="37" fillId="13" borderId="7" xfId="1" applyNumberFormat="1" applyFont="1" applyFill="1" applyBorder="1" applyAlignment="1">
      <alignment vertical="center"/>
    </xf>
    <xf numFmtId="2" fontId="37" fillId="13" borderId="0" xfId="1" applyNumberFormat="1" applyFont="1" applyFill="1" applyAlignment="1">
      <alignment vertical="center"/>
    </xf>
    <xf numFmtId="2" fontId="37" fillId="14" borderId="0" xfId="1" applyNumberFormat="1" applyFont="1" applyFill="1" applyAlignment="1">
      <alignment vertical="center"/>
    </xf>
    <xf numFmtId="49" fontId="54" fillId="14" borderId="0" xfId="1" applyNumberFormat="1" applyFont="1" applyFill="1" applyBorder="1" applyAlignment="1" applyProtection="1">
      <alignment horizontal="center" vertical="center" shrinkToFit="1" readingOrder="2"/>
      <protection locked="0"/>
    </xf>
    <xf numFmtId="49" fontId="37" fillId="13" borderId="0" xfId="1" applyNumberFormat="1" applyFont="1" applyFill="1" applyAlignment="1">
      <alignment vertical="center"/>
    </xf>
    <xf numFmtId="0" fontId="55" fillId="0" borderId="0" xfId="0" applyFont="1" applyAlignment="1" applyProtection="1">
      <alignment vertical="center" shrinkToFit="1" readingOrder="2"/>
      <protection hidden="1"/>
    </xf>
    <xf numFmtId="2" fontId="43" fillId="14" borderId="0" xfId="0" applyNumberFormat="1" applyFont="1" applyFill="1" applyBorder="1" applyAlignment="1">
      <alignment horizontal="center" vertical="center"/>
    </xf>
    <xf numFmtId="2" fontId="46" fillId="13" borderId="0" xfId="0" applyNumberFormat="1" applyFont="1" applyFill="1" applyBorder="1" applyAlignment="1">
      <alignment horizontal="center" vertical="center"/>
    </xf>
    <xf numFmtId="0" fontId="0" fillId="30" borderId="0" xfId="0" applyFill="1"/>
    <xf numFmtId="0" fontId="57" fillId="30" borderId="0" xfId="0" applyFont="1" applyFill="1"/>
    <xf numFmtId="0" fontId="58" fillId="30" borderId="0" xfId="0" applyFont="1" applyFill="1" applyAlignment="1">
      <alignment horizontal="right" vertical="center" readingOrder="2"/>
    </xf>
    <xf numFmtId="0" fontId="63" fillId="30" borderId="0" xfId="0" applyFont="1" applyFill="1" applyAlignment="1">
      <alignment horizontal="center" vertical="center" readingOrder="2"/>
    </xf>
    <xf numFmtId="0" fontId="63" fillId="30" borderId="0" xfId="0" applyFont="1" applyFill="1" applyAlignment="1">
      <alignment horizontal="right" vertical="center" readingOrder="2"/>
    </xf>
    <xf numFmtId="0" fontId="63" fillId="32" borderId="0" xfId="0" applyFont="1" applyFill="1" applyAlignment="1">
      <alignment horizontal="center" vertical="center" readingOrder="2"/>
    </xf>
    <xf numFmtId="0" fontId="63" fillId="32" borderId="17" xfId="0" applyFont="1" applyFill="1" applyBorder="1" applyAlignment="1">
      <alignment horizontal="center" vertical="center" readingOrder="2"/>
    </xf>
    <xf numFmtId="0" fontId="63" fillId="32" borderId="24" xfId="0" applyFont="1" applyFill="1" applyBorder="1" applyAlignment="1">
      <alignment horizontal="center" vertical="center" readingOrder="2"/>
    </xf>
    <xf numFmtId="0" fontId="63" fillId="32" borderId="0" xfId="0" applyFont="1" applyFill="1" applyAlignment="1">
      <alignment horizontal="right" vertical="center" readingOrder="2"/>
    </xf>
    <xf numFmtId="0" fontId="63" fillId="32" borderId="17" xfId="0" applyFont="1" applyFill="1" applyBorder="1" applyAlignment="1">
      <alignment horizontal="right" vertical="center" readingOrder="2"/>
    </xf>
    <xf numFmtId="2" fontId="3" fillId="0" borderId="0" xfId="1" applyNumberFormat="1" applyFont="1" applyFill="1" applyBorder="1" applyAlignment="1">
      <alignment horizontal="center" vertical="center" shrinkToFit="1" readingOrder="2"/>
    </xf>
    <xf numFmtId="0" fontId="64" fillId="30" borderId="0" xfId="0" applyFont="1" applyFill="1" applyAlignment="1">
      <alignment vertical="center" readingOrder="2"/>
    </xf>
    <xf numFmtId="0" fontId="63" fillId="32" borderId="16" xfId="0" applyFont="1" applyFill="1" applyBorder="1" applyAlignment="1">
      <alignment horizontal="center" vertical="center" readingOrder="2"/>
    </xf>
    <xf numFmtId="0" fontId="63" fillId="32" borderId="0" xfId="0" applyFont="1" applyFill="1" applyBorder="1" applyAlignment="1">
      <alignment horizontal="right" vertical="center" readingOrder="2"/>
    </xf>
    <xf numFmtId="0" fontId="63" fillId="30" borderId="0" xfId="0" applyFont="1" applyFill="1" applyAlignment="1">
      <alignment vertical="center" readingOrder="2"/>
    </xf>
    <xf numFmtId="0" fontId="67" fillId="20" borderId="0" xfId="0" applyFont="1" applyFill="1" applyBorder="1"/>
    <xf numFmtId="1" fontId="67" fillId="20" borderId="0" xfId="0" applyNumberFormat="1" applyFont="1" applyFill="1" applyBorder="1" applyAlignment="1">
      <alignment horizontal="center" vertical="center" readingOrder="2"/>
    </xf>
    <xf numFmtId="0" fontId="43" fillId="0" borderId="0" xfId="0" applyFont="1" applyAlignment="1" applyProtection="1">
      <alignment horizontal="center" vertical="center" shrinkToFit="1" readingOrder="2"/>
      <protection hidden="1"/>
    </xf>
    <xf numFmtId="2" fontId="46" fillId="13" borderId="0" xfId="0" applyNumberFormat="1" applyFont="1" applyFill="1" applyBorder="1" applyAlignment="1">
      <alignment horizontal="center" vertical="center"/>
    </xf>
    <xf numFmtId="2" fontId="43" fillId="14" borderId="0" xfId="0" applyNumberFormat="1" applyFont="1" applyFill="1" applyBorder="1" applyAlignment="1">
      <alignment horizontal="center" vertical="center"/>
    </xf>
    <xf numFmtId="2" fontId="37" fillId="13" borderId="0" xfId="1" applyNumberFormat="1" applyFont="1" applyFill="1" applyBorder="1" applyAlignment="1">
      <alignment horizontal="center" vertical="center"/>
    </xf>
    <xf numFmtId="2" fontId="37" fillId="13" borderId="14" xfId="1" applyNumberFormat="1" applyFont="1" applyFill="1" applyBorder="1" applyAlignment="1">
      <alignment vertical="center"/>
    </xf>
    <xf numFmtId="2" fontId="30" fillId="7" borderId="4" xfId="0" applyNumberFormat="1" applyFont="1" applyFill="1" applyBorder="1" applyAlignment="1">
      <alignment horizontal="center" vertical="center" shrinkToFit="1" readingOrder="2"/>
    </xf>
    <xf numFmtId="2" fontId="30" fillId="7" borderId="41" xfId="0" applyNumberFormat="1" applyFont="1" applyFill="1" applyBorder="1" applyAlignment="1">
      <alignment horizontal="center" vertical="center" shrinkToFit="1" readingOrder="2"/>
    </xf>
    <xf numFmtId="2" fontId="37" fillId="7" borderId="13" xfId="0" applyNumberFormat="1" applyFont="1" applyFill="1" applyBorder="1" applyAlignment="1">
      <alignment horizontal="center" vertical="center" shrinkToFit="1" readingOrder="2"/>
    </xf>
    <xf numFmtId="2" fontId="33" fillId="13" borderId="0" xfId="0" applyNumberFormat="1" applyFont="1" applyFill="1" applyBorder="1" applyAlignment="1">
      <alignment horizontal="center" vertical="center"/>
    </xf>
    <xf numFmtId="0" fontId="68" fillId="0" borderId="0" xfId="0" applyFont="1" applyAlignment="1" applyProtection="1">
      <alignment horizontal="center" vertical="center" shrinkToFit="1" readingOrder="2"/>
      <protection hidden="1"/>
    </xf>
    <xf numFmtId="2" fontId="68" fillId="0" borderId="0" xfId="0" applyNumberFormat="1" applyFont="1" applyFill="1" applyBorder="1" applyAlignment="1">
      <alignment horizontal="center" vertical="center" shrinkToFit="1" readingOrder="2"/>
    </xf>
    <xf numFmtId="0" fontId="69" fillId="13" borderId="0" xfId="0" applyFont="1" applyFill="1" applyBorder="1" applyAlignment="1">
      <alignment horizontal="center" vertical="center"/>
    </xf>
    <xf numFmtId="2" fontId="69" fillId="13" borderId="0" xfId="0" applyNumberFormat="1" applyFont="1" applyFill="1" applyBorder="1" applyAlignment="1">
      <alignment horizontal="center" vertical="center"/>
    </xf>
    <xf numFmtId="2" fontId="29" fillId="36" borderId="13" xfId="0" applyNumberFormat="1" applyFont="1" applyFill="1" applyBorder="1" applyAlignment="1">
      <alignment horizontal="center" vertical="center" shrinkToFit="1" readingOrder="2"/>
    </xf>
    <xf numFmtId="2" fontId="29" fillId="12" borderId="4" xfId="0" applyNumberFormat="1" applyFont="1" applyFill="1" applyBorder="1" applyAlignment="1">
      <alignment horizontal="center" vertical="center" shrinkToFit="1" readingOrder="2"/>
    </xf>
    <xf numFmtId="2" fontId="29" fillId="36" borderId="4" xfId="0" applyNumberFormat="1" applyFont="1" applyFill="1" applyBorder="1" applyAlignment="1">
      <alignment horizontal="center" vertical="center" shrinkToFit="1" readingOrder="2"/>
    </xf>
    <xf numFmtId="2" fontId="29" fillId="36" borderId="41" xfId="0" applyNumberFormat="1" applyFont="1" applyFill="1" applyBorder="1" applyAlignment="1">
      <alignment horizontal="center" vertical="center" shrinkToFit="1" readingOrder="2"/>
    </xf>
    <xf numFmtId="0" fontId="31" fillId="36" borderId="0" xfId="0" applyFont="1" applyFill="1" applyAlignment="1">
      <alignment shrinkToFit="1"/>
    </xf>
    <xf numFmtId="0" fontId="28" fillId="36" borderId="0" xfId="0" applyFont="1" applyFill="1" applyAlignment="1">
      <alignment shrinkToFit="1"/>
    </xf>
    <xf numFmtId="0" fontId="28" fillId="36" borderId="0" xfId="0" applyFont="1" applyFill="1"/>
    <xf numFmtId="0" fontId="0" fillId="36" borderId="0" xfId="0" applyFill="1"/>
    <xf numFmtId="2" fontId="3" fillId="15" borderId="13" xfId="1" applyNumberFormat="1" applyFont="1" applyFill="1" applyBorder="1" applyAlignment="1">
      <alignment horizontal="center" vertical="center" shrinkToFit="1" readingOrder="2"/>
    </xf>
    <xf numFmtId="2" fontId="3" fillId="5" borderId="13" xfId="1" applyNumberFormat="1" applyFont="1" applyFill="1" applyBorder="1" applyAlignment="1">
      <alignment horizontal="center" vertical="center" shrinkToFit="1" readingOrder="2"/>
    </xf>
    <xf numFmtId="0" fontId="38" fillId="26" borderId="19" xfId="0" applyFont="1" applyFill="1" applyBorder="1" applyAlignment="1">
      <alignment horizontal="center" vertical="center"/>
    </xf>
    <xf numFmtId="0" fontId="38" fillId="26" borderId="24" xfId="0" applyFont="1" applyFill="1" applyBorder="1" applyAlignment="1">
      <alignment horizontal="center" vertical="center"/>
    </xf>
    <xf numFmtId="0" fontId="38" fillId="26" borderId="81" xfId="0" applyFont="1" applyFill="1" applyBorder="1" applyAlignment="1">
      <alignment horizontal="center" vertical="center"/>
    </xf>
    <xf numFmtId="0" fontId="38" fillId="26" borderId="82" xfId="0" applyFont="1" applyFill="1" applyBorder="1" applyAlignment="1">
      <alignment horizontal="center" vertical="center"/>
    </xf>
    <xf numFmtId="0" fontId="38" fillId="26" borderId="0" xfId="0" applyFont="1" applyFill="1" applyBorder="1" applyAlignment="1">
      <alignment horizontal="center" vertical="center"/>
    </xf>
    <xf numFmtId="0" fontId="38" fillId="26" borderId="83" xfId="0" applyFont="1" applyFill="1" applyBorder="1" applyAlignment="1">
      <alignment horizontal="center" vertical="center"/>
    </xf>
    <xf numFmtId="0" fontId="38" fillId="26" borderId="73" xfId="0" applyFont="1" applyFill="1" applyBorder="1" applyAlignment="1">
      <alignment horizontal="center" vertical="center"/>
    </xf>
    <xf numFmtId="0" fontId="38" fillId="26" borderId="29" xfId="0" applyFont="1" applyFill="1" applyBorder="1" applyAlignment="1">
      <alignment horizontal="center" vertical="center"/>
    </xf>
    <xf numFmtId="0" fontId="38" fillId="26" borderId="84" xfId="0" applyFont="1" applyFill="1" applyBorder="1" applyAlignment="1">
      <alignment horizontal="center" vertical="center"/>
    </xf>
    <xf numFmtId="0" fontId="39" fillId="26" borderId="51" xfId="0" applyFont="1" applyFill="1" applyBorder="1" applyAlignment="1">
      <alignment horizontal="center" vertical="center"/>
    </xf>
    <xf numFmtId="0" fontId="39" fillId="26" borderId="52" xfId="0" applyFont="1" applyFill="1" applyBorder="1" applyAlignment="1">
      <alignment horizontal="center" vertical="center"/>
    </xf>
    <xf numFmtId="0" fontId="39" fillId="26" borderId="53" xfId="0" applyFont="1" applyFill="1" applyBorder="1" applyAlignment="1">
      <alignment horizontal="center" vertical="center"/>
    </xf>
    <xf numFmtId="0" fontId="39" fillId="26" borderId="54" xfId="0" applyFont="1" applyFill="1" applyBorder="1" applyAlignment="1">
      <alignment horizontal="center" vertical="center"/>
    </xf>
    <xf numFmtId="0" fontId="39" fillId="26" borderId="55" xfId="0" applyFont="1" applyFill="1" applyBorder="1" applyAlignment="1">
      <alignment horizontal="center" vertical="center"/>
    </xf>
    <xf numFmtId="0" fontId="39" fillId="26" borderId="56" xfId="0" applyFont="1" applyFill="1" applyBorder="1" applyAlignment="1">
      <alignment horizontal="center" vertical="center"/>
    </xf>
    <xf numFmtId="0" fontId="41" fillId="27" borderId="57" xfId="0" applyFont="1" applyFill="1" applyBorder="1" applyAlignment="1">
      <alignment horizontal="center" vertical="center" wrapText="1"/>
    </xf>
    <xf numFmtId="0" fontId="41" fillId="27" borderId="58" xfId="0" applyFont="1" applyFill="1" applyBorder="1" applyAlignment="1">
      <alignment horizontal="center" vertical="center" wrapText="1"/>
    </xf>
    <xf numFmtId="0" fontId="41" fillId="27" borderId="59" xfId="0" applyFont="1" applyFill="1" applyBorder="1" applyAlignment="1">
      <alignment horizontal="center" vertical="center" wrapText="1"/>
    </xf>
    <xf numFmtId="0" fontId="24" fillId="27" borderId="51" xfId="0" applyFont="1" applyFill="1" applyBorder="1" applyAlignment="1">
      <alignment horizontal="center" vertical="center" shrinkToFit="1" readingOrder="2"/>
    </xf>
    <xf numFmtId="0" fontId="24" fillId="27" borderId="53" xfId="0" applyFont="1" applyFill="1" applyBorder="1" applyAlignment="1">
      <alignment horizontal="center" vertical="center" shrinkToFit="1" readingOrder="2"/>
    </xf>
    <xf numFmtId="0" fontId="24" fillId="27" borderId="54" xfId="0" applyFont="1" applyFill="1" applyBorder="1" applyAlignment="1">
      <alignment horizontal="center" vertical="center" shrinkToFit="1" readingOrder="2"/>
    </xf>
    <xf numFmtId="0" fontId="24" fillId="27" borderId="56" xfId="0" applyFont="1" applyFill="1" applyBorder="1" applyAlignment="1">
      <alignment horizontal="center" vertical="center" shrinkToFit="1" readingOrder="2"/>
    </xf>
    <xf numFmtId="0" fontId="56" fillId="29" borderId="52" xfId="0" applyFont="1" applyFill="1" applyBorder="1" applyAlignment="1">
      <alignment horizontal="center" vertical="center"/>
    </xf>
    <xf numFmtId="0" fontId="56" fillId="29" borderId="53" xfId="0" applyFont="1" applyFill="1" applyBorder="1" applyAlignment="1">
      <alignment horizontal="center" vertical="center"/>
    </xf>
    <xf numFmtId="0" fontId="56" fillId="29" borderId="55" xfId="0" applyFont="1" applyFill="1" applyBorder="1" applyAlignment="1">
      <alignment horizontal="center" vertical="center"/>
    </xf>
    <xf numFmtId="0" fontId="56" fillId="29" borderId="56" xfId="0" applyFont="1" applyFill="1" applyBorder="1" applyAlignment="1">
      <alignment horizontal="center" vertical="center"/>
    </xf>
    <xf numFmtId="0" fontId="56" fillId="26" borderId="51" xfId="0" applyFont="1" applyFill="1" applyBorder="1" applyAlignment="1">
      <alignment horizontal="center" vertical="center"/>
    </xf>
    <xf numFmtId="0" fontId="56" fillId="26" borderId="52" xfId="0" applyFont="1" applyFill="1" applyBorder="1" applyAlignment="1">
      <alignment horizontal="center" vertical="center"/>
    </xf>
    <xf numFmtId="0" fontId="42" fillId="33" borderId="85" xfId="0" applyFont="1" applyFill="1" applyBorder="1" applyAlignment="1">
      <alignment horizontal="center" vertical="center" shrinkToFit="1" readingOrder="2"/>
    </xf>
    <xf numFmtId="49" fontId="39" fillId="26" borderId="52" xfId="0" applyNumberFormat="1" applyFont="1" applyFill="1" applyBorder="1" applyAlignment="1">
      <alignment horizontal="center" vertical="center" readingOrder="2"/>
    </xf>
    <xf numFmtId="49" fontId="39" fillId="26" borderId="53" xfId="0" applyNumberFormat="1" applyFont="1" applyFill="1" applyBorder="1" applyAlignment="1">
      <alignment horizontal="center" vertical="center" readingOrder="2"/>
    </xf>
    <xf numFmtId="0" fontId="59" fillId="34" borderId="35" xfId="0" applyFont="1" applyFill="1" applyBorder="1" applyAlignment="1">
      <alignment horizontal="center" vertical="center" readingOrder="2"/>
    </xf>
    <xf numFmtId="0" fontId="59" fillId="34" borderId="16" xfId="0" applyFont="1" applyFill="1" applyBorder="1" applyAlignment="1">
      <alignment horizontal="center" vertical="center" readingOrder="2"/>
    </xf>
    <xf numFmtId="0" fontId="59" fillId="34" borderId="17" xfId="0" applyFont="1" applyFill="1" applyBorder="1" applyAlignment="1">
      <alignment horizontal="center" vertical="center" readingOrder="2"/>
    </xf>
    <xf numFmtId="0" fontId="58" fillId="31" borderId="0" xfId="0" applyFont="1" applyFill="1" applyAlignment="1">
      <alignment horizontal="center" vertical="center" readingOrder="2"/>
    </xf>
    <xf numFmtId="0" fontId="66" fillId="35" borderId="0" xfId="0" applyFont="1" applyFill="1" applyAlignment="1">
      <alignment horizontal="center"/>
    </xf>
    <xf numFmtId="0" fontId="29" fillId="12" borderId="20" xfId="0" applyFont="1" applyFill="1" applyBorder="1" applyAlignment="1">
      <alignment horizontal="center" vertical="center" shrinkToFit="1" readingOrder="2"/>
    </xf>
    <xf numFmtId="0" fontId="29" fillId="12" borderId="46" xfId="0" applyFont="1" applyFill="1" applyBorder="1" applyAlignment="1">
      <alignment horizontal="center" vertical="center" shrinkToFit="1" readingOrder="2"/>
    </xf>
    <xf numFmtId="0" fontId="29" fillId="36" borderId="68" xfId="0" applyFont="1" applyFill="1" applyBorder="1" applyAlignment="1">
      <alignment horizontal="center" vertical="center" shrinkToFit="1" readingOrder="2"/>
    </xf>
    <xf numFmtId="0" fontId="29" fillId="36" borderId="70" xfId="0" applyFont="1" applyFill="1" applyBorder="1" applyAlignment="1">
      <alignment horizontal="center" vertical="center" shrinkToFit="1" readingOrder="2"/>
    </xf>
    <xf numFmtId="0" fontId="29" fillId="12" borderId="68" xfId="0" applyFont="1" applyFill="1" applyBorder="1" applyAlignment="1">
      <alignment horizontal="center" vertical="center" wrapText="1" shrinkToFit="1" readingOrder="2"/>
    </xf>
    <xf numFmtId="0" fontId="29" fillId="12" borderId="70" xfId="0" applyFont="1" applyFill="1" applyBorder="1" applyAlignment="1">
      <alignment horizontal="center" vertical="center" wrapText="1" shrinkToFit="1" readingOrder="2"/>
    </xf>
    <xf numFmtId="2" fontId="27" fillId="11" borderId="68" xfId="0" applyNumberFormat="1" applyFont="1" applyFill="1" applyBorder="1" applyAlignment="1">
      <alignment horizontal="center" vertical="center" wrapText="1" shrinkToFit="1" readingOrder="2"/>
    </xf>
    <xf numFmtId="2" fontId="27" fillId="11" borderId="70" xfId="0" applyNumberFormat="1" applyFont="1" applyFill="1" applyBorder="1" applyAlignment="1">
      <alignment horizontal="center" vertical="center" wrapText="1" shrinkToFit="1" readingOrder="2"/>
    </xf>
    <xf numFmtId="2" fontId="37" fillId="11" borderId="68" xfId="0" applyNumberFormat="1" applyFont="1" applyFill="1" applyBorder="1" applyAlignment="1">
      <alignment horizontal="center" vertical="center" wrapText="1" shrinkToFit="1" readingOrder="2"/>
    </xf>
    <xf numFmtId="2" fontId="37" fillId="11" borderId="70" xfId="0" applyNumberFormat="1" applyFont="1" applyFill="1" applyBorder="1" applyAlignment="1">
      <alignment horizontal="center" vertical="center" wrapText="1" shrinkToFit="1" readingOrder="2"/>
    </xf>
    <xf numFmtId="2" fontId="14" fillId="11" borderId="68" xfId="0" applyNumberFormat="1" applyFont="1" applyFill="1" applyBorder="1" applyAlignment="1">
      <alignment horizontal="center" vertical="center" wrapText="1" shrinkToFit="1" readingOrder="2"/>
    </xf>
    <xf numFmtId="2" fontId="14" fillId="11" borderId="70" xfId="0" applyNumberFormat="1" applyFont="1" applyFill="1" applyBorder="1" applyAlignment="1">
      <alignment horizontal="center" vertical="center" wrapText="1" shrinkToFit="1" readingOrder="2"/>
    </xf>
    <xf numFmtId="2" fontId="37" fillId="0" borderId="68" xfId="0" applyNumberFormat="1" applyFont="1" applyFill="1" applyBorder="1" applyAlignment="1">
      <alignment horizontal="center" vertical="center" wrapText="1" shrinkToFit="1" readingOrder="2"/>
    </xf>
    <xf numFmtId="2" fontId="37" fillId="0" borderId="70" xfId="0" applyNumberFormat="1" applyFont="1" applyFill="1" applyBorder="1" applyAlignment="1">
      <alignment horizontal="center" vertical="center" wrapText="1" shrinkToFit="1" readingOrder="2"/>
    </xf>
    <xf numFmtId="2" fontId="29" fillId="0" borderId="68" xfId="0" applyNumberFormat="1" applyFont="1" applyFill="1" applyBorder="1" applyAlignment="1">
      <alignment horizontal="center" vertical="center" wrapText="1" shrinkToFit="1" readingOrder="2"/>
    </xf>
    <xf numFmtId="2" fontId="29" fillId="0" borderId="70" xfId="0" applyNumberFormat="1" applyFont="1" applyFill="1" applyBorder="1" applyAlignment="1">
      <alignment horizontal="center" vertical="center" wrapText="1" shrinkToFit="1" readingOrder="2"/>
    </xf>
    <xf numFmtId="2" fontId="49" fillId="0" borderId="68" xfId="0" applyNumberFormat="1" applyFont="1" applyFill="1" applyBorder="1" applyAlignment="1">
      <alignment horizontal="center" vertical="center" shrinkToFit="1" readingOrder="2"/>
    </xf>
    <xf numFmtId="2" fontId="49" fillId="0" borderId="70" xfId="0" applyNumberFormat="1" applyFont="1" applyFill="1" applyBorder="1" applyAlignment="1">
      <alignment horizontal="center" vertical="center" shrinkToFit="1" readingOrder="2"/>
    </xf>
    <xf numFmtId="0" fontId="29" fillId="12" borderId="45" xfId="0" applyFont="1" applyFill="1" applyBorder="1" applyAlignment="1">
      <alignment horizontal="center" vertical="center" shrinkToFit="1" readingOrder="2"/>
    </xf>
    <xf numFmtId="2" fontId="29" fillId="11" borderId="68" xfId="0" applyNumberFormat="1" applyFont="1" applyFill="1" applyBorder="1" applyAlignment="1">
      <alignment horizontal="center" vertical="center" wrapText="1" shrinkToFit="1" readingOrder="2"/>
    </xf>
    <xf numFmtId="2" fontId="29" fillId="11" borderId="70" xfId="0" applyNumberFormat="1" applyFont="1" applyFill="1" applyBorder="1" applyAlignment="1">
      <alignment horizontal="center" vertical="center" wrapText="1" shrinkToFit="1" readingOrder="2"/>
    </xf>
    <xf numFmtId="2" fontId="29" fillId="19" borderId="68" xfId="0" applyNumberFormat="1" applyFont="1" applyFill="1" applyBorder="1" applyAlignment="1">
      <alignment horizontal="center" vertical="center" wrapText="1" shrinkToFit="1" readingOrder="2"/>
    </xf>
    <xf numFmtId="2" fontId="29" fillId="19" borderId="70" xfId="0" applyNumberFormat="1" applyFont="1" applyFill="1" applyBorder="1" applyAlignment="1">
      <alignment horizontal="center" vertical="center" wrapText="1" shrinkToFit="1" readingOrder="2"/>
    </xf>
    <xf numFmtId="2" fontId="16" fillId="11" borderId="68" xfId="0" applyNumberFormat="1" applyFont="1" applyFill="1" applyBorder="1" applyAlignment="1">
      <alignment horizontal="center" vertical="center" wrapText="1" shrinkToFit="1" readingOrder="2"/>
    </xf>
    <xf numFmtId="2" fontId="16" fillId="11" borderId="70" xfId="0" applyNumberFormat="1" applyFont="1" applyFill="1" applyBorder="1" applyAlignment="1">
      <alignment horizontal="center" vertical="center" wrapText="1" shrinkToFit="1" readingOrder="2"/>
    </xf>
    <xf numFmtId="2" fontId="29" fillId="7" borderId="45" xfId="0" applyNumberFormat="1" applyFont="1" applyFill="1" applyBorder="1" applyAlignment="1">
      <alignment horizontal="center" vertical="center" shrinkToFit="1" readingOrder="2"/>
    </xf>
    <xf numFmtId="2" fontId="29" fillId="7" borderId="20" xfId="0" applyNumberFormat="1" applyFont="1" applyFill="1" applyBorder="1" applyAlignment="1">
      <alignment horizontal="center" vertical="center" shrinkToFit="1" readingOrder="2"/>
    </xf>
    <xf numFmtId="2" fontId="29" fillId="7" borderId="46" xfId="0" applyNumberFormat="1" applyFont="1" applyFill="1" applyBorder="1" applyAlignment="1">
      <alignment horizontal="center" vertical="center" shrinkToFit="1" readingOrder="2"/>
    </xf>
    <xf numFmtId="2" fontId="29" fillId="11" borderId="68" xfId="0" applyNumberFormat="1" applyFont="1" applyFill="1" applyBorder="1" applyAlignment="1">
      <alignment horizontal="center" vertical="center" shrinkToFit="1" readingOrder="2"/>
    </xf>
    <xf numFmtId="2" fontId="29" fillId="11" borderId="70" xfId="0" applyNumberFormat="1" applyFont="1" applyFill="1" applyBorder="1" applyAlignment="1">
      <alignment horizontal="center" vertical="center" shrinkToFit="1" readingOrder="2"/>
    </xf>
    <xf numFmtId="2" fontId="49" fillId="0" borderId="45" xfId="0" applyNumberFormat="1" applyFont="1" applyFill="1" applyBorder="1" applyAlignment="1">
      <alignment horizontal="center" vertical="center" shrinkToFit="1" readingOrder="2"/>
    </xf>
    <xf numFmtId="2" fontId="49" fillId="0" borderId="46" xfId="0" applyNumberFormat="1" applyFont="1" applyFill="1" applyBorder="1" applyAlignment="1">
      <alignment horizontal="center" vertical="center" shrinkToFit="1" readingOrder="2"/>
    </xf>
    <xf numFmtId="2" fontId="29" fillId="7" borderId="68" xfId="0" applyNumberFormat="1" applyFont="1" applyFill="1" applyBorder="1" applyAlignment="1">
      <alignment horizontal="center" vertical="center" wrapText="1" shrinkToFit="1" readingOrder="2"/>
    </xf>
    <xf numFmtId="2" fontId="29" fillId="7" borderId="70" xfId="0" applyNumberFormat="1" applyFont="1" applyFill="1" applyBorder="1" applyAlignment="1">
      <alignment horizontal="center" vertical="center" wrapText="1" shrinkToFit="1" readingOrder="2"/>
    </xf>
    <xf numFmtId="2" fontId="37" fillId="11" borderId="68" xfId="0" applyNumberFormat="1" applyFont="1" applyFill="1" applyBorder="1" applyAlignment="1">
      <alignment horizontal="center" vertical="center" shrinkToFit="1" readingOrder="2"/>
    </xf>
    <xf numFmtId="2" fontId="37" fillId="11" borderId="70" xfId="0" applyNumberFormat="1" applyFont="1" applyFill="1" applyBorder="1" applyAlignment="1">
      <alignment horizontal="center" vertical="center" shrinkToFit="1" readingOrder="2"/>
    </xf>
    <xf numFmtId="2" fontId="29" fillId="5" borderId="68" xfId="0" applyNumberFormat="1" applyFont="1" applyFill="1" applyBorder="1" applyAlignment="1">
      <alignment horizontal="center" vertical="center" shrinkToFit="1" readingOrder="2"/>
    </xf>
    <xf numFmtId="2" fontId="29" fillId="5" borderId="70" xfId="0" applyNumberFormat="1" applyFont="1" applyFill="1" applyBorder="1" applyAlignment="1">
      <alignment horizontal="center" vertical="center" shrinkToFit="1" readingOrder="2"/>
    </xf>
    <xf numFmtId="2" fontId="49" fillId="10" borderId="68" xfId="0" applyNumberFormat="1" applyFont="1" applyFill="1" applyBorder="1" applyAlignment="1">
      <alignment horizontal="center" vertical="center" wrapText="1" shrinkToFit="1" readingOrder="2"/>
    </xf>
    <xf numFmtId="2" fontId="49" fillId="10" borderId="70" xfId="0" applyNumberFormat="1" applyFont="1" applyFill="1" applyBorder="1" applyAlignment="1">
      <alignment horizontal="center" vertical="center" wrapText="1" shrinkToFit="1" readingOrder="2"/>
    </xf>
    <xf numFmtId="2" fontId="30" fillId="0" borderId="45" xfId="0" applyNumberFormat="1" applyFont="1" applyFill="1" applyBorder="1" applyAlignment="1">
      <alignment horizontal="center" vertical="center" shrinkToFit="1" readingOrder="2"/>
    </xf>
    <xf numFmtId="2" fontId="30" fillId="0" borderId="20" xfId="0" applyNumberFormat="1" applyFont="1" applyFill="1" applyBorder="1" applyAlignment="1">
      <alignment horizontal="center" vertical="center" shrinkToFit="1" readingOrder="2"/>
    </xf>
    <xf numFmtId="2" fontId="30" fillId="0" borderId="46" xfId="0" applyNumberFormat="1" applyFont="1" applyFill="1" applyBorder="1" applyAlignment="1">
      <alignment horizontal="center" vertical="center" shrinkToFit="1" readingOrder="2"/>
    </xf>
    <xf numFmtId="2" fontId="53" fillId="0" borderId="68" xfId="0" applyNumberFormat="1" applyFont="1" applyFill="1" applyBorder="1" applyAlignment="1">
      <alignment horizontal="center" vertical="center" shrinkToFit="1" readingOrder="2"/>
    </xf>
    <xf numFmtId="2" fontId="53" fillId="0" borderId="70" xfId="0" applyNumberFormat="1" applyFont="1" applyFill="1" applyBorder="1" applyAlignment="1">
      <alignment horizontal="center" vertical="center" shrinkToFit="1" readingOrder="2"/>
    </xf>
    <xf numFmtId="2" fontId="49" fillId="0" borderId="20" xfId="0" applyNumberFormat="1" applyFont="1" applyFill="1" applyBorder="1" applyAlignment="1">
      <alignment horizontal="center" vertical="center" shrinkToFit="1" readingOrder="2"/>
    </xf>
    <xf numFmtId="2" fontId="29" fillId="7" borderId="68" xfId="0" applyNumberFormat="1" applyFont="1" applyFill="1" applyBorder="1" applyAlignment="1">
      <alignment horizontal="center" vertical="center" shrinkToFit="1" readingOrder="2"/>
    </xf>
    <xf numFmtId="2" fontId="29" fillId="7" borderId="70" xfId="0" applyNumberFormat="1" applyFont="1" applyFill="1" applyBorder="1" applyAlignment="1">
      <alignment horizontal="center" vertical="center" shrinkToFit="1" readingOrder="2"/>
    </xf>
    <xf numFmtId="2" fontId="49" fillId="0" borderId="68" xfId="0" applyNumberFormat="1" applyFont="1" applyFill="1" applyBorder="1" applyAlignment="1">
      <alignment horizontal="center" vertical="center" wrapText="1" shrinkToFit="1" readingOrder="2"/>
    </xf>
    <xf numFmtId="2" fontId="49" fillId="0" borderId="70" xfId="0" applyNumberFormat="1" applyFont="1" applyFill="1" applyBorder="1" applyAlignment="1">
      <alignment horizontal="center" vertical="center" wrapText="1" shrinkToFit="1" readingOrder="2"/>
    </xf>
    <xf numFmtId="9" fontId="49" fillId="0" borderId="68" xfId="0" applyNumberFormat="1" applyFont="1" applyFill="1" applyBorder="1" applyAlignment="1">
      <alignment horizontal="center" vertical="center" shrinkToFit="1" readingOrder="2"/>
    </xf>
    <xf numFmtId="9" fontId="49" fillId="0" borderId="70" xfId="0" applyNumberFormat="1" applyFont="1" applyFill="1" applyBorder="1" applyAlignment="1">
      <alignment horizontal="center" vertical="center" shrinkToFit="1" readingOrder="2"/>
    </xf>
    <xf numFmtId="9" fontId="30" fillId="0" borderId="45" xfId="0" applyNumberFormat="1" applyFont="1" applyFill="1" applyBorder="1" applyAlignment="1">
      <alignment horizontal="center" vertical="center" shrinkToFit="1" readingOrder="2"/>
    </xf>
    <xf numFmtId="9" fontId="30" fillId="0" borderId="46" xfId="0" applyNumberFormat="1" applyFont="1" applyFill="1" applyBorder="1" applyAlignment="1">
      <alignment horizontal="center" vertical="center" shrinkToFit="1" readingOrder="2"/>
    </xf>
    <xf numFmtId="2" fontId="32" fillId="13" borderId="0" xfId="0" applyNumberFormat="1" applyFont="1" applyFill="1" applyBorder="1" applyAlignment="1">
      <alignment horizontal="center" vertical="center"/>
    </xf>
    <xf numFmtId="2" fontId="33" fillId="13" borderId="0" xfId="0" applyNumberFormat="1" applyFont="1" applyFill="1" applyBorder="1" applyAlignment="1">
      <alignment horizontal="center" vertical="center"/>
    </xf>
    <xf numFmtId="2" fontId="49" fillId="7" borderId="68" xfId="0" applyNumberFormat="1" applyFont="1" applyFill="1" applyBorder="1" applyAlignment="1">
      <alignment horizontal="center" vertical="center" wrapText="1" shrinkToFit="1" readingOrder="2"/>
    </xf>
    <xf numFmtId="2" fontId="49" fillId="7" borderId="70" xfId="0" applyNumberFormat="1" applyFont="1" applyFill="1" applyBorder="1" applyAlignment="1">
      <alignment horizontal="center" vertical="center" wrapText="1" shrinkToFit="1" readingOrder="2"/>
    </xf>
    <xf numFmtId="2" fontId="30" fillId="0" borderId="45" xfId="0" applyNumberFormat="1" applyFont="1" applyFill="1" applyBorder="1" applyAlignment="1">
      <alignment horizontal="center" vertical="center" wrapText="1" shrinkToFit="1" readingOrder="2"/>
    </xf>
    <xf numFmtId="2" fontId="30" fillId="0" borderId="20" xfId="0" applyNumberFormat="1" applyFont="1" applyFill="1" applyBorder="1" applyAlignment="1">
      <alignment horizontal="center" vertical="center" wrapText="1" shrinkToFit="1" readingOrder="2"/>
    </xf>
    <xf numFmtId="2" fontId="30" fillId="0" borderId="46" xfId="0" applyNumberFormat="1" applyFont="1" applyFill="1" applyBorder="1" applyAlignment="1">
      <alignment horizontal="center" vertical="center" wrapText="1" shrinkToFit="1" readingOrder="2"/>
    </xf>
    <xf numFmtId="2" fontId="29" fillId="8" borderId="68" xfId="0" applyNumberFormat="1" applyFont="1" applyFill="1" applyBorder="1" applyAlignment="1">
      <alignment horizontal="center" vertical="center" wrapText="1" shrinkToFit="1" readingOrder="2"/>
    </xf>
    <xf numFmtId="2" fontId="29" fillId="8" borderId="70" xfId="0" applyNumberFormat="1" applyFont="1" applyFill="1" applyBorder="1" applyAlignment="1">
      <alignment horizontal="center" vertical="center" wrapText="1" shrinkToFit="1" readingOrder="2"/>
    </xf>
    <xf numFmtId="2" fontId="29" fillId="9" borderId="45" xfId="0" applyNumberFormat="1" applyFont="1" applyFill="1" applyBorder="1" applyAlignment="1">
      <alignment horizontal="center" vertical="center" wrapText="1" shrinkToFit="1" readingOrder="2"/>
    </xf>
    <xf numFmtId="2" fontId="29" fillId="9" borderId="20" xfId="0" applyNumberFormat="1" applyFont="1" applyFill="1" applyBorder="1" applyAlignment="1">
      <alignment horizontal="center" vertical="center" wrapText="1" shrinkToFit="1" readingOrder="2"/>
    </xf>
    <xf numFmtId="2" fontId="29" fillId="9" borderId="46" xfId="0" applyNumberFormat="1" applyFont="1" applyFill="1" applyBorder="1" applyAlignment="1">
      <alignment horizontal="center" vertical="center" wrapText="1" shrinkToFit="1" readingOrder="2"/>
    </xf>
    <xf numFmtId="2" fontId="53" fillId="7" borderId="68" xfId="0" applyNumberFormat="1" applyFont="1" applyFill="1" applyBorder="1" applyAlignment="1">
      <alignment horizontal="center" vertical="center" wrapText="1" shrinkToFit="1" readingOrder="2"/>
    </xf>
    <xf numFmtId="2" fontId="53" fillId="7" borderId="70" xfId="0" applyNumberFormat="1" applyFont="1" applyFill="1" applyBorder="1" applyAlignment="1">
      <alignment horizontal="center" vertical="center" wrapText="1" shrinkToFit="1" readingOrder="2"/>
    </xf>
    <xf numFmtId="2" fontId="37" fillId="7" borderId="68" xfId="0" applyNumberFormat="1" applyFont="1" applyFill="1" applyBorder="1" applyAlignment="1">
      <alignment horizontal="center" vertical="center" wrapText="1" shrinkToFit="1" readingOrder="2"/>
    </xf>
    <xf numFmtId="2" fontId="37" fillId="7" borderId="70" xfId="0" applyNumberFormat="1" applyFont="1" applyFill="1" applyBorder="1" applyAlignment="1">
      <alignment horizontal="center" vertical="center" wrapText="1" shrinkToFit="1" readingOrder="2"/>
    </xf>
    <xf numFmtId="0" fontId="32" fillId="13" borderId="0" xfId="0" applyFont="1" applyFill="1" applyBorder="1" applyAlignment="1">
      <alignment horizontal="center" vertical="center"/>
    </xf>
    <xf numFmtId="2" fontId="30" fillId="5" borderId="67" xfId="0" applyNumberFormat="1" applyFont="1" applyFill="1" applyBorder="1" applyAlignment="1">
      <alignment horizontal="center" vertical="center" shrinkToFit="1" readingOrder="2"/>
    </xf>
    <xf numFmtId="2" fontId="30" fillId="5" borderId="86" xfId="0" applyNumberFormat="1" applyFont="1" applyFill="1" applyBorder="1" applyAlignment="1">
      <alignment horizontal="center" vertical="center" shrinkToFit="1" readingOrder="2"/>
    </xf>
    <xf numFmtId="2" fontId="30" fillId="7" borderId="68" xfId="0" applyNumberFormat="1" applyFont="1" applyFill="1" applyBorder="1" applyAlignment="1">
      <alignment horizontal="center" vertical="center" shrinkToFit="1" readingOrder="2"/>
    </xf>
    <xf numFmtId="2" fontId="30" fillId="7" borderId="70" xfId="0" applyNumberFormat="1" applyFont="1" applyFill="1" applyBorder="1" applyAlignment="1">
      <alignment horizontal="center" vertical="center" shrinkToFit="1" readingOrder="2"/>
    </xf>
    <xf numFmtId="2" fontId="27" fillId="7" borderId="68" xfId="0" applyNumberFormat="1" applyFont="1" applyFill="1" applyBorder="1" applyAlignment="1">
      <alignment horizontal="center" vertical="center" wrapText="1" shrinkToFit="1" readingOrder="2"/>
    </xf>
    <xf numFmtId="2" fontId="27" fillId="7" borderId="70" xfId="0" applyNumberFormat="1" applyFont="1" applyFill="1" applyBorder="1" applyAlignment="1">
      <alignment horizontal="center" vertical="center" wrapText="1" shrinkToFit="1" readingOrder="2"/>
    </xf>
    <xf numFmtId="0" fontId="27" fillId="36" borderId="68" xfId="0" applyFont="1" applyFill="1" applyBorder="1" applyAlignment="1">
      <alignment horizontal="center" vertical="center" wrapText="1" shrinkToFit="1" readingOrder="2"/>
    </xf>
    <xf numFmtId="0" fontId="27" fillId="36" borderId="70" xfId="0" applyFont="1" applyFill="1" applyBorder="1" applyAlignment="1">
      <alignment horizontal="center" vertical="center" wrapText="1" shrinkToFit="1" readingOrder="2"/>
    </xf>
    <xf numFmtId="2" fontId="43" fillId="14" borderId="0" xfId="0" applyNumberFormat="1" applyFont="1" applyFill="1" applyBorder="1" applyAlignment="1">
      <alignment horizontal="center" vertical="center"/>
    </xf>
    <xf numFmtId="2" fontId="43" fillId="13" borderId="0" xfId="0" applyNumberFormat="1" applyFont="1" applyFill="1" applyBorder="1" applyAlignment="1">
      <alignment horizontal="right" vertical="center"/>
    </xf>
    <xf numFmtId="0" fontId="43" fillId="0" borderId="0" xfId="0" applyFont="1" applyAlignment="1" applyProtection="1">
      <alignment horizontal="center" vertical="center" shrinkToFit="1" readingOrder="2"/>
      <protection hidden="1"/>
    </xf>
    <xf numFmtId="2" fontId="46" fillId="13" borderId="0" xfId="0" applyNumberFormat="1" applyFont="1" applyFill="1" applyBorder="1" applyAlignment="1">
      <alignment horizontal="center" vertical="center"/>
    </xf>
    <xf numFmtId="0" fontId="46" fillId="13" borderId="0" xfId="0" applyFont="1" applyFill="1" applyBorder="1" applyAlignment="1">
      <alignment horizontal="center" vertical="center"/>
    </xf>
    <xf numFmtId="2" fontId="1" fillId="15" borderId="5" xfId="1" applyNumberFormat="1" applyFont="1" applyFill="1" applyBorder="1" applyAlignment="1">
      <alignment horizontal="center" vertical="center" wrapText="1" shrinkToFit="1" readingOrder="2"/>
    </xf>
    <xf numFmtId="1" fontId="1" fillId="4" borderId="43" xfId="1" applyNumberFormat="1" applyFont="1" applyFill="1" applyBorder="1" applyAlignment="1">
      <alignment horizontal="center" vertical="center" wrapText="1" shrinkToFit="1" readingOrder="2"/>
    </xf>
    <xf numFmtId="1" fontId="1" fillId="4" borderId="16" xfId="1" applyNumberFormat="1" applyFont="1" applyFill="1" applyBorder="1" applyAlignment="1">
      <alignment horizontal="center" vertical="center" wrapText="1" shrinkToFit="1" readingOrder="2"/>
    </xf>
    <xf numFmtId="1" fontId="1" fillId="4" borderId="17" xfId="1" applyNumberFormat="1" applyFont="1" applyFill="1" applyBorder="1" applyAlignment="1">
      <alignment horizontal="center" vertical="center" wrapText="1" shrinkToFit="1" readingOrder="2"/>
    </xf>
    <xf numFmtId="2" fontId="1" fillId="0" borderId="5" xfId="1" applyNumberFormat="1" applyFont="1" applyFill="1" applyBorder="1" applyAlignment="1">
      <alignment horizontal="center" vertical="center" wrapText="1" shrinkToFit="1" readingOrder="2"/>
    </xf>
    <xf numFmtId="2" fontId="2" fillId="15" borderId="6" xfId="1" applyNumberFormat="1" applyFont="1" applyFill="1" applyBorder="1" applyAlignment="1">
      <alignment horizontal="center" vertical="center" wrapText="1" readingOrder="2"/>
    </xf>
    <xf numFmtId="2" fontId="2" fillId="15" borderId="13" xfId="1" applyNumberFormat="1" applyFont="1" applyFill="1" applyBorder="1" applyAlignment="1">
      <alignment horizontal="center" vertical="center" wrapText="1" readingOrder="2"/>
    </xf>
    <xf numFmtId="2" fontId="1" fillId="7" borderId="6" xfId="1" applyNumberFormat="1" applyFont="1" applyFill="1" applyBorder="1" applyAlignment="1">
      <alignment horizontal="center" vertical="center" wrapText="1" readingOrder="2"/>
    </xf>
    <xf numFmtId="2" fontId="1" fillId="7" borderId="13" xfId="1" applyNumberFormat="1" applyFont="1" applyFill="1" applyBorder="1" applyAlignment="1">
      <alignment horizontal="center" vertical="center" readingOrder="2"/>
    </xf>
    <xf numFmtId="0" fontId="55" fillId="0" borderId="0" xfId="0" applyFont="1" applyAlignment="1" applyProtection="1">
      <alignment horizontal="center" vertical="center" shrinkToFit="1" readingOrder="2"/>
      <protection hidden="1"/>
    </xf>
    <xf numFmtId="2" fontId="37" fillId="13" borderId="0" xfId="1" applyNumberFormat="1" applyFont="1" applyFill="1" applyBorder="1" applyAlignment="1">
      <alignment horizontal="center" vertical="center"/>
    </xf>
    <xf numFmtId="2" fontId="1" fillId="15" borderId="6" xfId="1" applyNumberFormat="1" applyFont="1" applyFill="1" applyBorder="1" applyAlignment="1">
      <alignment horizontal="center" vertical="center" wrapText="1" readingOrder="2"/>
    </xf>
    <xf numFmtId="2" fontId="1" fillId="15" borderId="13" xfId="1" applyNumberFormat="1" applyFont="1" applyFill="1" applyBorder="1" applyAlignment="1">
      <alignment horizontal="center" vertical="center" wrapText="1" readingOrder="2"/>
    </xf>
    <xf numFmtId="2" fontId="52" fillId="25" borderId="43" xfId="0" applyNumberFormat="1" applyFont="1" applyFill="1" applyBorder="1" applyAlignment="1" applyProtection="1">
      <alignment horizontal="center" vertical="center" shrinkToFit="1" readingOrder="2"/>
      <protection hidden="1"/>
    </xf>
    <xf numFmtId="2" fontId="52" fillId="25" borderId="16" xfId="0" applyNumberFormat="1" applyFont="1" applyFill="1" applyBorder="1" applyAlignment="1" applyProtection="1">
      <alignment horizontal="center" vertical="center" shrinkToFit="1" readingOrder="2"/>
      <protection hidden="1"/>
    </xf>
    <xf numFmtId="0" fontId="52" fillId="25" borderId="41" xfId="0" applyFont="1" applyFill="1" applyBorder="1" applyAlignment="1" applyProtection="1">
      <alignment horizontal="center" vertical="center" shrinkToFit="1" readingOrder="2"/>
      <protection hidden="1"/>
    </xf>
    <xf numFmtId="0" fontId="52" fillId="25" borderId="43" xfId="0" applyFont="1" applyFill="1" applyBorder="1" applyAlignment="1" applyProtection="1">
      <alignment horizontal="center" vertical="center" shrinkToFit="1" readingOrder="2"/>
      <protection hidden="1"/>
    </xf>
    <xf numFmtId="0" fontId="52" fillId="23" borderId="35" xfId="0" applyFont="1" applyFill="1" applyBorder="1" applyAlignment="1" applyProtection="1">
      <alignment horizontal="center" vertical="center" shrinkToFit="1" readingOrder="2"/>
      <protection hidden="1"/>
    </xf>
    <xf numFmtId="0" fontId="52" fillId="23" borderId="16" xfId="0" applyFont="1" applyFill="1" applyBorder="1" applyAlignment="1" applyProtection="1">
      <alignment horizontal="center" vertical="center" shrinkToFit="1" readingOrder="2"/>
      <protection hidden="1"/>
    </xf>
    <xf numFmtId="0" fontId="52" fillId="23" borderId="17" xfId="0" applyFont="1" applyFill="1" applyBorder="1" applyAlignment="1" applyProtection="1">
      <alignment horizontal="center" vertical="center" shrinkToFit="1" readingOrder="2"/>
      <protection hidden="1"/>
    </xf>
    <xf numFmtId="2" fontId="52" fillId="25" borderId="35" xfId="0" applyNumberFormat="1" applyFont="1" applyFill="1" applyBorder="1" applyAlignment="1" applyProtection="1">
      <alignment horizontal="center" vertical="center" shrinkToFit="1" readingOrder="2"/>
      <protection hidden="1"/>
    </xf>
    <xf numFmtId="2" fontId="52" fillId="25" borderId="17" xfId="0" applyNumberFormat="1" applyFont="1" applyFill="1" applyBorder="1" applyAlignment="1" applyProtection="1">
      <alignment horizontal="center" vertical="center" shrinkToFit="1" readingOrder="2"/>
      <protection hidden="1"/>
    </xf>
    <xf numFmtId="2" fontId="52" fillId="0" borderId="43" xfId="0" applyNumberFormat="1" applyFont="1" applyBorder="1" applyAlignment="1" applyProtection="1">
      <alignment horizontal="center" vertical="center" shrinkToFit="1" readingOrder="2"/>
      <protection hidden="1"/>
    </xf>
    <xf numFmtId="2" fontId="52" fillId="0" borderId="16" xfId="0" applyNumberFormat="1" applyFont="1" applyBorder="1" applyAlignment="1" applyProtection="1">
      <alignment horizontal="center" vertical="center" shrinkToFit="1" readingOrder="2"/>
      <protection hidden="1"/>
    </xf>
    <xf numFmtId="2" fontId="52" fillId="0" borderId="38" xfId="0" applyNumberFormat="1" applyFont="1" applyBorder="1" applyAlignment="1" applyProtection="1">
      <alignment horizontal="center" vertical="center" shrinkToFit="1" readingOrder="2"/>
      <protection hidden="1"/>
    </xf>
    <xf numFmtId="0" fontId="51" fillId="0" borderId="0" xfId="0" applyFont="1" applyAlignment="1" applyProtection="1">
      <alignment horizontal="center" vertical="center" readingOrder="2"/>
      <protection hidden="1"/>
    </xf>
    <xf numFmtId="0" fontId="37" fillId="0" borderId="0" xfId="0" applyFont="1" applyAlignment="1" applyProtection="1">
      <alignment horizontal="center" vertical="center" readingOrder="2"/>
      <protection hidden="1"/>
    </xf>
    <xf numFmtId="0" fontId="37" fillId="0" borderId="0" xfId="0" applyFont="1" applyBorder="1" applyAlignment="1" applyProtection="1">
      <alignment horizontal="center" vertical="center" shrinkToFit="1" readingOrder="2"/>
      <protection hidden="1"/>
    </xf>
    <xf numFmtId="0" fontId="51" fillId="0" borderId="40" xfId="0" applyFont="1" applyBorder="1" applyAlignment="1" applyProtection="1">
      <alignment horizontal="center" vertical="center" shrinkToFit="1" readingOrder="2"/>
      <protection hidden="1"/>
    </xf>
    <xf numFmtId="0" fontId="51" fillId="0" borderId="41" xfId="0" applyFont="1" applyBorder="1" applyAlignment="1" applyProtection="1">
      <alignment horizontal="center" vertical="center" shrinkToFit="1" readingOrder="2"/>
      <protection hidden="1"/>
    </xf>
    <xf numFmtId="2" fontId="51" fillId="0" borderId="41" xfId="0" applyNumberFormat="1" applyFont="1" applyBorder="1" applyAlignment="1" applyProtection="1">
      <alignment horizontal="center" vertical="center" readingOrder="2"/>
      <protection hidden="1"/>
    </xf>
    <xf numFmtId="2" fontId="51" fillId="0" borderId="42" xfId="0" applyNumberFormat="1" applyFont="1" applyBorder="1" applyAlignment="1" applyProtection="1">
      <alignment horizontal="center" vertical="center" readingOrder="2"/>
      <protection hidden="1"/>
    </xf>
    <xf numFmtId="0" fontId="51" fillId="0" borderId="60" xfId="0" applyFont="1" applyBorder="1" applyAlignment="1" applyProtection="1">
      <alignment horizontal="center" vertical="center" shrinkToFit="1" readingOrder="2"/>
      <protection hidden="1"/>
    </xf>
    <xf numFmtId="0" fontId="51" fillId="0" borderId="61" xfId="0" applyFont="1" applyBorder="1" applyAlignment="1" applyProtection="1">
      <alignment horizontal="center" vertical="center" shrinkToFit="1" readingOrder="2"/>
      <protection hidden="1"/>
    </xf>
    <xf numFmtId="0" fontId="51" fillId="0" borderId="62" xfId="0" applyFont="1" applyBorder="1" applyAlignment="1" applyProtection="1">
      <alignment horizontal="center" vertical="center" shrinkToFit="1" readingOrder="2"/>
      <protection hidden="1"/>
    </xf>
    <xf numFmtId="0" fontId="51" fillId="0" borderId="63" xfId="0" applyFont="1" applyBorder="1" applyAlignment="1" applyProtection="1">
      <alignment horizontal="center" vertical="center" shrinkToFit="1" readingOrder="2"/>
      <protection hidden="1"/>
    </xf>
    <xf numFmtId="0" fontId="51" fillId="0" borderId="4" xfId="0" applyFont="1" applyBorder="1" applyAlignment="1" applyProtection="1">
      <alignment horizontal="center" vertical="center" shrinkToFit="1" readingOrder="2"/>
      <protection hidden="1"/>
    </xf>
    <xf numFmtId="0" fontId="51" fillId="0" borderId="64" xfId="0" applyFont="1" applyBorder="1" applyAlignment="1" applyProtection="1">
      <alignment horizontal="center" vertical="center" shrinkToFit="1" readingOrder="2"/>
      <protection hidden="1"/>
    </xf>
    <xf numFmtId="0" fontId="51" fillId="0" borderId="65" xfId="0" applyFont="1" applyBorder="1" applyAlignment="1" applyProtection="1">
      <alignment horizontal="center" vertical="center" shrinkToFit="1" readingOrder="2"/>
      <protection hidden="1"/>
    </xf>
    <xf numFmtId="0" fontId="51" fillId="0" borderId="5" xfId="0" applyFont="1" applyBorder="1" applyAlignment="1" applyProtection="1">
      <alignment horizontal="center" vertical="center" shrinkToFit="1" readingOrder="2"/>
      <protection hidden="1"/>
    </xf>
    <xf numFmtId="0" fontId="51" fillId="0" borderId="66" xfId="0" applyFont="1" applyBorder="1" applyAlignment="1" applyProtection="1">
      <alignment horizontal="center" vertical="center" shrinkToFit="1" readingOrder="2"/>
      <protection hidden="1"/>
    </xf>
    <xf numFmtId="0" fontId="49" fillId="0" borderId="0" xfId="0" applyFont="1" applyAlignment="1" applyProtection="1">
      <alignment horizontal="center" vertical="center" shrinkToFit="1" readingOrder="2"/>
      <protection hidden="1"/>
    </xf>
    <xf numFmtId="0" fontId="37" fillId="0" borderId="0" xfId="0" applyFont="1" applyAlignment="1" applyProtection="1">
      <alignment horizontal="right" vertical="center" readingOrder="2"/>
      <protection hidden="1"/>
    </xf>
    <xf numFmtId="0" fontId="37" fillId="0" borderId="26" xfId="0" applyFont="1" applyFill="1" applyBorder="1" applyAlignment="1" applyProtection="1">
      <alignment horizontal="right" vertical="center" shrinkToFit="1" readingOrder="2"/>
      <protection hidden="1"/>
    </xf>
    <xf numFmtId="0" fontId="37" fillId="0" borderId="36" xfId="0" applyFont="1" applyFill="1" applyBorder="1" applyAlignment="1" applyProtection="1">
      <alignment horizontal="right" vertical="center" shrinkToFit="1" readingOrder="2"/>
      <protection hidden="1"/>
    </xf>
    <xf numFmtId="0" fontId="37" fillId="0" borderId="0" xfId="0" applyFont="1" applyAlignment="1" applyProtection="1">
      <alignment horizontal="center" vertical="center" wrapText="1" shrinkToFit="1" readingOrder="2"/>
      <protection hidden="1"/>
    </xf>
    <xf numFmtId="0" fontId="37" fillId="0" borderId="0" xfId="0" applyFont="1" applyAlignment="1" applyProtection="1">
      <alignment horizontal="center" vertical="center" shrinkToFit="1" readingOrder="2"/>
      <protection hidden="1"/>
    </xf>
    <xf numFmtId="2" fontId="49" fillId="0" borderId="0" xfId="0" applyNumberFormat="1" applyFont="1" applyAlignment="1" applyProtection="1">
      <alignment horizontal="center" vertical="center" shrinkToFit="1" readingOrder="2"/>
      <protection hidden="1"/>
    </xf>
    <xf numFmtId="0" fontId="49" fillId="0" borderId="4" xfId="0" applyFont="1" applyBorder="1" applyAlignment="1" applyProtection="1">
      <alignment horizontal="center" vertical="center" shrinkToFit="1" readingOrder="2"/>
      <protection hidden="1"/>
    </xf>
    <xf numFmtId="0" fontId="29" fillId="0" borderId="0" xfId="0" applyFont="1" applyBorder="1" applyAlignment="1" applyProtection="1">
      <alignment horizontal="center" vertical="center" shrinkToFit="1" readingOrder="2"/>
      <protection hidden="1"/>
    </xf>
    <xf numFmtId="0" fontId="49" fillId="0" borderId="15" xfId="0" applyFont="1" applyBorder="1" applyAlignment="1" applyProtection="1">
      <alignment horizontal="center" vertical="center" shrinkToFit="1" readingOrder="2"/>
      <protection hidden="1"/>
    </xf>
    <xf numFmtId="0" fontId="51" fillId="23" borderId="35" xfId="0" applyFont="1" applyFill="1" applyBorder="1" applyAlignment="1" applyProtection="1">
      <alignment horizontal="center" vertical="center" shrinkToFit="1" readingOrder="2"/>
      <protection hidden="1"/>
    </xf>
    <xf numFmtId="0" fontId="51" fillId="23" borderId="38" xfId="0" applyFont="1" applyFill="1" applyBorder="1" applyAlignment="1" applyProtection="1">
      <alignment horizontal="center" vertical="center" shrinkToFit="1" readingOrder="2"/>
      <protection hidden="1"/>
    </xf>
    <xf numFmtId="0" fontId="52" fillId="23" borderId="43" xfId="0" applyFont="1" applyFill="1" applyBorder="1" applyAlignment="1" applyProtection="1">
      <alignment horizontal="center" vertical="center" shrinkToFit="1" readingOrder="2"/>
      <protection hidden="1"/>
    </xf>
    <xf numFmtId="0" fontId="52" fillId="23" borderId="38" xfId="0" applyFont="1" applyFill="1" applyBorder="1" applyAlignment="1" applyProtection="1">
      <alignment horizontal="center" vertical="center" shrinkToFit="1" readingOrder="2"/>
      <protection hidden="1"/>
    </xf>
    <xf numFmtId="0" fontId="49" fillId="0" borderId="14" xfId="0" applyFont="1" applyBorder="1" applyAlignment="1" applyProtection="1">
      <alignment horizontal="center" vertical="center" shrinkToFit="1" readingOrder="2"/>
      <protection hidden="1"/>
    </xf>
    <xf numFmtId="0" fontId="49" fillId="0" borderId="0" xfId="0" applyFont="1" applyBorder="1" applyAlignment="1" applyProtection="1">
      <alignment horizontal="center" vertical="center" shrinkToFit="1" readingOrder="2"/>
      <protection hidden="1"/>
    </xf>
    <xf numFmtId="0" fontId="29" fillId="0" borderId="0" xfId="0" applyFont="1" applyAlignment="1" applyProtection="1">
      <alignment horizontal="center" vertical="center" shrinkToFit="1" readingOrder="2"/>
      <protection hidden="1"/>
    </xf>
    <xf numFmtId="0" fontId="27" fillId="0" borderId="0" xfId="0" applyFont="1" applyAlignment="1" applyProtection="1">
      <alignment horizontal="center" vertical="center" shrinkToFit="1" readingOrder="2"/>
      <protection hidden="1"/>
    </xf>
    <xf numFmtId="0" fontId="36" fillId="0" borderId="32" xfId="0" applyFont="1" applyBorder="1" applyAlignment="1" applyProtection="1">
      <alignment horizontal="center" vertical="center" readingOrder="2"/>
      <protection hidden="1"/>
    </xf>
    <xf numFmtId="0" fontId="36" fillId="0" borderId="37" xfId="0" applyFont="1" applyBorder="1" applyAlignment="1" applyProtection="1">
      <alignment horizontal="center" vertical="center" readingOrder="2"/>
      <protection hidden="1"/>
    </xf>
    <xf numFmtId="2" fontId="37" fillId="0" borderId="0" xfId="0" applyNumberFormat="1" applyFont="1" applyAlignment="1" applyProtection="1">
      <alignment horizontal="center" vertical="center" shrinkToFit="1" readingOrder="2"/>
      <protection hidden="1"/>
    </xf>
    <xf numFmtId="0" fontId="30" fillId="0" borderId="0" xfId="0" applyFont="1" applyBorder="1" applyAlignment="1" applyProtection="1">
      <alignment horizontal="center" vertical="center" shrinkToFit="1" readingOrder="2"/>
      <protection hidden="1"/>
    </xf>
    <xf numFmtId="0" fontId="30" fillId="0" borderId="33" xfId="0" applyFont="1" applyBorder="1" applyAlignment="1" applyProtection="1">
      <alignment horizontal="center" vertical="center" shrinkToFit="1" readingOrder="2"/>
      <protection hidden="1"/>
    </xf>
    <xf numFmtId="2" fontId="30" fillId="0" borderId="19" xfId="0" applyNumberFormat="1" applyFont="1" applyBorder="1" applyAlignment="1" applyProtection="1">
      <alignment horizontal="right" vertical="center" shrinkToFit="1" readingOrder="2"/>
      <protection hidden="1"/>
    </xf>
    <xf numFmtId="0" fontId="30" fillId="0" borderId="24" xfId="0" applyFont="1" applyBorder="1" applyAlignment="1" applyProtection="1">
      <alignment horizontal="right" vertical="center" shrinkToFit="1" readingOrder="2"/>
      <protection hidden="1"/>
    </xf>
    <xf numFmtId="0" fontId="30" fillId="0" borderId="81" xfId="0" applyFont="1" applyBorder="1" applyAlignment="1" applyProtection="1">
      <alignment horizontal="right" vertical="center" shrinkToFit="1" readingOrder="2"/>
      <protection hidden="1"/>
    </xf>
    <xf numFmtId="0" fontId="30" fillId="0" borderId="73" xfId="0" applyFont="1" applyBorder="1" applyAlignment="1" applyProtection="1">
      <alignment horizontal="right" vertical="center" shrinkToFit="1" readingOrder="2"/>
      <protection hidden="1"/>
    </xf>
    <xf numFmtId="0" fontId="30" fillId="0" borderId="29" xfId="0" applyFont="1" applyBorder="1" applyAlignment="1" applyProtection="1">
      <alignment horizontal="right" vertical="center" shrinkToFit="1" readingOrder="2"/>
      <protection hidden="1"/>
    </xf>
    <xf numFmtId="0" fontId="30" fillId="0" borderId="84" xfId="0" applyFont="1" applyBorder="1" applyAlignment="1" applyProtection="1">
      <alignment horizontal="right" vertical="center" shrinkToFit="1" readingOrder="2"/>
      <protection hidden="1"/>
    </xf>
    <xf numFmtId="0" fontId="36" fillId="0" borderId="0" xfId="0" applyFont="1" applyAlignment="1" applyProtection="1">
      <alignment horizontal="center" vertical="center" readingOrder="2"/>
      <protection hidden="1"/>
    </xf>
    <xf numFmtId="0" fontId="36" fillId="0" borderId="0" xfId="0" applyFont="1" applyAlignment="1" applyProtection="1">
      <alignment horizontal="center" vertical="center" shrinkToFit="1" readingOrder="2"/>
      <protection hidden="1"/>
    </xf>
    <xf numFmtId="0" fontId="48" fillId="0" borderId="0" xfId="0" applyFont="1" applyAlignment="1" applyProtection="1">
      <alignment horizontal="center" vertical="center" shrinkToFit="1" readingOrder="2"/>
      <protection hidden="1"/>
    </xf>
    <xf numFmtId="0" fontId="36" fillId="0" borderId="0" xfId="0" applyFont="1" applyAlignment="1">
      <alignment horizontal="center" vertical="center" readingOrder="2"/>
    </xf>
    <xf numFmtId="17" fontId="37" fillId="0" borderId="35" xfId="0" applyNumberFormat="1" applyFont="1" applyBorder="1" applyAlignment="1" applyProtection="1">
      <alignment horizontal="right" vertical="center" shrinkToFit="1" readingOrder="2"/>
      <protection hidden="1"/>
    </xf>
    <xf numFmtId="17" fontId="37" fillId="0" borderId="16" xfId="0" applyNumberFormat="1" applyFont="1" applyBorder="1" applyAlignment="1" applyProtection="1">
      <alignment horizontal="right" vertical="center" shrinkToFit="1" readingOrder="2"/>
      <protection hidden="1"/>
    </xf>
    <xf numFmtId="17" fontId="37" fillId="0" borderId="17" xfId="0" applyNumberFormat="1" applyFont="1" applyBorder="1" applyAlignment="1" applyProtection="1">
      <alignment horizontal="right" vertical="center" shrinkToFit="1" readingOrder="2"/>
      <protection hidden="1"/>
    </xf>
    <xf numFmtId="0" fontId="51" fillId="23" borderId="17" xfId="0" applyFont="1" applyFill="1" applyBorder="1" applyAlignment="1" applyProtection="1">
      <alignment horizontal="center" vertical="center" shrinkToFit="1" readingOrder="2"/>
      <protection hidden="1"/>
    </xf>
    <xf numFmtId="0" fontId="30" fillId="0" borderId="0" xfId="0" applyFont="1" applyAlignment="1" applyProtection="1">
      <alignment horizontal="center" vertical="center" shrinkToFit="1" readingOrder="2"/>
      <protection hidden="1"/>
    </xf>
    <xf numFmtId="0" fontId="37" fillId="0" borderId="15" xfId="0" applyFont="1" applyBorder="1" applyAlignment="1" applyProtection="1">
      <alignment horizontal="center" vertical="center" shrinkToFit="1" readingOrder="2"/>
      <protection hidden="1"/>
    </xf>
    <xf numFmtId="0" fontId="29" fillId="0" borderId="29" xfId="0" applyFont="1" applyBorder="1" applyAlignment="1" applyProtection="1">
      <alignment horizontal="center" vertical="center" readingOrder="2"/>
      <protection hidden="1"/>
    </xf>
    <xf numFmtId="0" fontId="29" fillId="0" borderId="0" xfId="0" applyFont="1" applyAlignment="1" applyProtection="1">
      <alignment horizontal="center" vertical="center" readingOrder="2"/>
      <protection hidden="1"/>
    </xf>
    <xf numFmtId="2" fontId="26" fillId="0" borderId="0" xfId="0" applyNumberFormat="1" applyFont="1" applyBorder="1" applyAlignment="1">
      <alignment horizontal="center" vertical="center"/>
    </xf>
    <xf numFmtId="0" fontId="26" fillId="0" borderId="0" xfId="0" applyFont="1" applyBorder="1" applyAlignment="1">
      <alignment horizontal="center" vertical="center"/>
    </xf>
    <xf numFmtId="0" fontId="6" fillId="0" borderId="74" xfId="0" applyFont="1" applyBorder="1" applyAlignment="1">
      <alignment horizontal="right"/>
    </xf>
    <xf numFmtId="0" fontId="6" fillId="0" borderId="3" xfId="0" applyFont="1" applyBorder="1" applyAlignment="1">
      <alignment horizontal="right"/>
    </xf>
    <xf numFmtId="0" fontId="6" fillId="0" borderId="75" xfId="0" applyFont="1" applyBorder="1" applyAlignment="1">
      <alignment horizontal="right"/>
    </xf>
    <xf numFmtId="0" fontId="6" fillId="0" borderId="31" xfId="0" applyFont="1" applyBorder="1" applyAlignment="1">
      <alignment horizontal="right"/>
    </xf>
    <xf numFmtId="0" fontId="6" fillId="0" borderId="11" xfId="0" applyFont="1" applyBorder="1" applyAlignment="1">
      <alignment horizontal="right"/>
    </xf>
    <xf numFmtId="0" fontId="6" fillId="0" borderId="21" xfId="0" applyFont="1" applyBorder="1" applyAlignment="1">
      <alignment horizontal="right"/>
    </xf>
    <xf numFmtId="0" fontId="23" fillId="0" borderId="35" xfId="0" applyFont="1" applyBorder="1" applyAlignment="1">
      <alignment horizontal="center"/>
    </xf>
    <xf numFmtId="0" fontId="23" fillId="0" borderId="16" xfId="0" applyFont="1" applyBorder="1" applyAlignment="1">
      <alignment horizontal="center"/>
    </xf>
    <xf numFmtId="0" fontId="23" fillId="0" borderId="38" xfId="0" applyFont="1" applyBorder="1" applyAlignment="1">
      <alignment horizontal="center"/>
    </xf>
    <xf numFmtId="0" fontId="23" fillId="0" borderId="73" xfId="0" applyFont="1" applyBorder="1" applyAlignment="1">
      <alignment horizontal="center"/>
    </xf>
    <xf numFmtId="0" fontId="23" fillId="0" borderId="29" xfId="0" applyFont="1" applyBorder="1" applyAlignment="1">
      <alignment horizontal="center"/>
    </xf>
    <xf numFmtId="0" fontId="23" fillId="0" borderId="71" xfId="0" applyFont="1" applyBorder="1" applyAlignment="1">
      <alignment horizontal="center"/>
    </xf>
    <xf numFmtId="0" fontId="23" fillId="0" borderId="40" xfId="0" applyFont="1" applyBorder="1" applyAlignment="1">
      <alignment horizontal="center"/>
    </xf>
    <xf numFmtId="0" fontId="23" fillId="0" borderId="41" xfId="0" applyFont="1" applyBorder="1" applyAlignment="1">
      <alignment horizontal="center"/>
    </xf>
    <xf numFmtId="0" fontId="23" fillId="0" borderId="42" xfId="0" applyFont="1" applyBorder="1" applyAlignment="1">
      <alignment horizontal="center"/>
    </xf>
    <xf numFmtId="0" fontId="6" fillId="0" borderId="0" xfId="0" applyFont="1" applyAlignment="1">
      <alignment horizontal="center"/>
    </xf>
    <xf numFmtId="2" fontId="6" fillId="0" borderId="0" xfId="0" applyNumberFormat="1" applyFont="1" applyAlignment="1">
      <alignment horizontal="center"/>
    </xf>
    <xf numFmtId="0" fontId="26" fillId="0" borderId="0" xfId="0" applyFont="1" applyAlignment="1">
      <alignment horizontal="center" vertical="center"/>
    </xf>
    <xf numFmtId="0" fontId="21" fillId="0" borderId="0" xfId="0" applyFont="1" applyAlignment="1">
      <alignment horizontal="center"/>
    </xf>
    <xf numFmtId="0" fontId="21" fillId="0" borderId="0" xfId="0" applyFont="1" applyAlignment="1">
      <alignment horizontal="right"/>
    </xf>
    <xf numFmtId="0" fontId="6" fillId="0" borderId="76" xfId="0" applyFont="1" applyBorder="1" applyAlignment="1">
      <alignment horizontal="right"/>
    </xf>
    <xf numFmtId="0" fontId="6" fillId="0" borderId="26" xfId="0" applyFont="1" applyBorder="1" applyAlignment="1">
      <alignment horizontal="right"/>
    </xf>
    <xf numFmtId="0" fontId="6" fillId="0" borderId="36" xfId="0" applyFont="1" applyBorder="1" applyAlignment="1">
      <alignment horizontal="right"/>
    </xf>
    <xf numFmtId="0" fontId="21" fillId="0" borderId="0" xfId="0" applyFont="1" applyBorder="1" applyAlignment="1">
      <alignment horizontal="center"/>
    </xf>
    <xf numFmtId="0" fontId="21" fillId="0" borderId="15" xfId="0" applyFont="1" applyBorder="1" applyAlignment="1">
      <alignment horizontal="center"/>
    </xf>
    <xf numFmtId="2" fontId="23" fillId="0" borderId="35" xfId="0" applyNumberFormat="1" applyFont="1" applyBorder="1" applyAlignment="1">
      <alignment horizontal="center" vertical="center" shrinkToFit="1" readingOrder="2"/>
    </xf>
    <xf numFmtId="2" fontId="23" fillId="0" borderId="16" xfId="0" applyNumberFormat="1" applyFont="1" applyBorder="1" applyAlignment="1">
      <alignment horizontal="center" vertical="center" shrinkToFit="1" readingOrder="2"/>
    </xf>
    <xf numFmtId="2" fontId="23" fillId="0" borderId="17" xfId="0" applyNumberFormat="1" applyFont="1" applyBorder="1" applyAlignment="1">
      <alignment horizontal="center" vertical="center" shrinkToFit="1" readingOrder="2"/>
    </xf>
    <xf numFmtId="2" fontId="26" fillId="0" borderId="35" xfId="0" applyNumberFormat="1" applyFont="1" applyBorder="1" applyAlignment="1">
      <alignment horizontal="center" vertical="center"/>
    </xf>
    <xf numFmtId="2" fontId="26" fillId="0" borderId="16" xfId="0" applyNumberFormat="1" applyFont="1" applyBorder="1" applyAlignment="1">
      <alignment horizontal="center" vertical="center"/>
    </xf>
    <xf numFmtId="2" fontId="26" fillId="0" borderId="17" xfId="0" applyNumberFormat="1" applyFont="1" applyBorder="1" applyAlignment="1">
      <alignment horizontal="center" vertical="center"/>
    </xf>
    <xf numFmtId="0" fontId="26" fillId="0" borderId="0" xfId="0" applyFont="1" applyAlignment="1">
      <alignment horizontal="right" vertical="center"/>
    </xf>
    <xf numFmtId="0" fontId="1" fillId="0" borderId="45" xfId="0" applyFont="1" applyBorder="1" applyAlignment="1">
      <alignment horizontal="center" vertical="center" readingOrder="2"/>
    </xf>
    <xf numFmtId="0" fontId="1" fillId="0" borderId="46" xfId="0" applyFont="1" applyBorder="1" applyAlignment="1">
      <alignment horizontal="center" vertical="center" readingOrder="2"/>
    </xf>
    <xf numFmtId="0" fontId="1" fillId="0" borderId="0" xfId="0" applyFont="1" applyAlignment="1">
      <alignment horizontal="center"/>
    </xf>
    <xf numFmtId="2" fontId="1" fillId="0" borderId="0" xfId="0" applyNumberFormat="1" applyFont="1" applyAlignment="1">
      <alignment horizontal="center"/>
    </xf>
    <xf numFmtId="0" fontId="7" fillId="0" borderId="0" xfId="0" applyFont="1" applyAlignment="1">
      <alignment vertical="center"/>
    </xf>
    <xf numFmtId="2" fontId="26" fillId="0" borderId="24" xfId="0" applyNumberFormat="1" applyFont="1" applyBorder="1" applyAlignment="1">
      <alignment horizontal="center" vertical="center"/>
    </xf>
    <xf numFmtId="2" fontId="26" fillId="0" borderId="6" xfId="0" applyNumberFormat="1" applyFont="1" applyBorder="1" applyAlignment="1">
      <alignment horizontal="center" vertical="top" textRotation="90"/>
    </xf>
    <xf numFmtId="0" fontId="6" fillId="0" borderId="6" xfId="0" applyFont="1" applyBorder="1" applyAlignment="1">
      <alignment horizontal="center" vertical="top" textRotation="90"/>
    </xf>
    <xf numFmtId="0" fontId="6" fillId="0" borderId="13" xfId="0" applyFont="1" applyBorder="1" applyAlignment="1">
      <alignment horizontal="center" vertical="top" textRotation="90"/>
    </xf>
    <xf numFmtId="0" fontId="7" fillId="0" borderId="0" xfId="0" applyFont="1" applyBorder="1" applyAlignment="1">
      <alignment horizontal="center" vertical="center" shrinkToFit="1" readingOrder="2"/>
    </xf>
    <xf numFmtId="2" fontId="7" fillId="0" borderId="19" xfId="0" applyNumberFormat="1" applyFont="1" applyBorder="1" applyAlignment="1">
      <alignment horizontal="right" vertical="center" shrinkToFit="1" readingOrder="2"/>
    </xf>
    <xf numFmtId="2" fontId="7" fillId="0" borderId="16" xfId="0" applyNumberFormat="1" applyFont="1" applyBorder="1" applyAlignment="1">
      <alignment horizontal="right" vertical="center" shrinkToFit="1" readingOrder="2"/>
    </xf>
    <xf numFmtId="2" fontId="7" fillId="0" borderId="24" xfId="0" applyNumberFormat="1" applyFont="1" applyBorder="1" applyAlignment="1">
      <alignment horizontal="right" vertical="center" shrinkToFit="1" readingOrder="2"/>
    </xf>
    <xf numFmtId="0" fontId="10" fillId="0" borderId="20" xfId="0" applyFont="1" applyBorder="1" applyAlignment="1">
      <alignment horizontal="center" vertical="center" textRotation="90" wrapText="1" readingOrder="2"/>
    </xf>
    <xf numFmtId="0" fontId="0" fillId="0" borderId="11" xfId="0" applyBorder="1"/>
    <xf numFmtId="0" fontId="0" fillId="0" borderId="21" xfId="0" applyBorder="1"/>
    <xf numFmtId="0" fontId="0" fillId="0" borderId="22" xfId="0" applyBorder="1"/>
    <xf numFmtId="0" fontId="1" fillId="23" borderId="4" xfId="0" applyFont="1" applyFill="1" applyBorder="1" applyAlignment="1">
      <alignment horizontal="center" vertical="center" wrapText="1" readingOrder="2"/>
    </xf>
    <xf numFmtId="0" fontId="1" fillId="0" borderId="4" xfId="0" applyFont="1" applyBorder="1" applyAlignment="1">
      <alignment horizontal="center" vertical="center" readingOrder="2"/>
    </xf>
    <xf numFmtId="0" fontId="23" fillId="0" borderId="4" xfId="0" applyFont="1" applyBorder="1" applyAlignment="1">
      <alignment horizontal="center" vertical="top" textRotation="90"/>
    </xf>
    <xf numFmtId="0" fontId="23" fillId="0" borderId="5" xfId="0" applyFont="1" applyBorder="1" applyAlignment="1">
      <alignment horizontal="center" vertical="top" textRotation="90"/>
    </xf>
    <xf numFmtId="0" fontId="23" fillId="0" borderId="6" xfId="0" applyFont="1" applyBorder="1" applyAlignment="1">
      <alignment horizontal="center" vertical="top" textRotation="90"/>
    </xf>
    <xf numFmtId="0" fontId="1" fillId="0" borderId="0" xfId="0" applyFont="1" applyBorder="1" applyAlignment="1">
      <alignment horizontal="left"/>
    </xf>
    <xf numFmtId="0" fontId="1" fillId="0" borderId="15" xfId="0" applyFont="1" applyBorder="1" applyAlignment="1">
      <alignment horizontal="left"/>
    </xf>
    <xf numFmtId="0" fontId="1" fillId="0" borderId="3" xfId="0" applyFont="1" applyBorder="1" applyAlignment="1">
      <alignment horizontal="center" vertical="center" shrinkToFit="1" readingOrder="2"/>
    </xf>
    <xf numFmtId="2" fontId="1" fillId="0" borderId="0" xfId="0" applyNumberFormat="1" applyFont="1" applyAlignment="1">
      <alignment horizontal="center" vertical="center" readingOrder="2"/>
    </xf>
    <xf numFmtId="2" fontId="1" fillId="0" borderId="3" xfId="0" applyNumberFormat="1" applyFont="1" applyBorder="1" applyAlignment="1">
      <alignment horizontal="center" vertical="center" readingOrder="2"/>
    </xf>
    <xf numFmtId="2" fontId="1" fillId="0" borderId="9" xfId="0" applyNumberFormat="1" applyFont="1" applyBorder="1" applyAlignment="1">
      <alignment horizontal="center" vertical="center" readingOrder="2"/>
    </xf>
    <xf numFmtId="0" fontId="14" fillId="0" borderId="5" xfId="0" applyFont="1" applyBorder="1" applyAlignment="1">
      <alignment horizontal="center" vertical="center" shrinkToFit="1" readingOrder="2"/>
    </xf>
    <xf numFmtId="2" fontId="16" fillId="0" borderId="4" xfId="0" applyNumberFormat="1" applyFont="1" applyBorder="1" applyAlignment="1">
      <alignment horizontal="right" vertical="center" shrinkToFit="1" readingOrder="2"/>
    </xf>
    <xf numFmtId="0" fontId="1" fillId="0" borderId="5" xfId="0" applyFont="1" applyBorder="1" applyAlignment="1">
      <alignment horizontal="center" vertical="center" textRotation="90" readingOrder="2"/>
    </xf>
    <xf numFmtId="0" fontId="1" fillId="0" borderId="6" xfId="0" applyFont="1" applyBorder="1" applyAlignment="1">
      <alignment horizontal="center" vertical="center" textRotation="90" readingOrder="2"/>
    </xf>
    <xf numFmtId="0" fontId="1" fillId="0" borderId="13" xfId="0" applyFont="1" applyBorder="1" applyAlignment="1">
      <alignment horizontal="center" vertical="center" textRotation="90" readingOrder="2"/>
    </xf>
    <xf numFmtId="0" fontId="17" fillId="0" borderId="5" xfId="0" applyFont="1" applyBorder="1" applyAlignment="1">
      <alignment horizontal="center" vertical="center" textRotation="90" wrapText="1" readingOrder="2"/>
    </xf>
    <xf numFmtId="0" fontId="17" fillId="0" borderId="6" xfId="0" applyFont="1" applyBorder="1" applyAlignment="1">
      <alignment horizontal="center" vertical="center" textRotation="90" wrapText="1" readingOrder="2"/>
    </xf>
    <xf numFmtId="0" fontId="17" fillId="0" borderId="13" xfId="0" applyFont="1" applyBorder="1" applyAlignment="1">
      <alignment horizontal="center" vertical="center" textRotation="90" wrapText="1" readingOrder="2"/>
    </xf>
    <xf numFmtId="0" fontId="3" fillId="23" borderId="4" xfId="0" applyFont="1" applyFill="1" applyBorder="1" applyAlignment="1">
      <alignment horizontal="center" vertical="center" wrapText="1" readingOrder="2"/>
    </xf>
    <xf numFmtId="0" fontId="11" fillId="0" borderId="5" xfId="0" applyFont="1" applyBorder="1" applyAlignment="1">
      <alignment horizontal="center" vertical="center" textRotation="90" readingOrder="2"/>
    </xf>
    <xf numFmtId="0" fontId="11" fillId="0" borderId="6" xfId="0" applyFont="1" applyBorder="1" applyAlignment="1">
      <alignment horizontal="center" vertical="center" textRotation="90" readingOrder="2"/>
    </xf>
    <xf numFmtId="0" fontId="11" fillId="0" borderId="13" xfId="0" applyFont="1" applyBorder="1" applyAlignment="1">
      <alignment horizontal="center" vertical="center" textRotation="90" readingOrder="2"/>
    </xf>
    <xf numFmtId="2" fontId="1" fillId="0" borderId="5" xfId="0" applyNumberFormat="1" applyFont="1" applyFill="1" applyBorder="1" applyAlignment="1">
      <alignment horizontal="center" vertical="center" shrinkToFit="1" readingOrder="2"/>
    </xf>
    <xf numFmtId="2" fontId="1" fillId="0" borderId="13" xfId="0" applyNumberFormat="1" applyFont="1" applyFill="1" applyBorder="1" applyAlignment="1">
      <alignment horizontal="center" vertical="center" shrinkToFit="1" readingOrder="2"/>
    </xf>
    <xf numFmtId="2" fontId="1" fillId="0" borderId="5" xfId="0" applyNumberFormat="1" applyFont="1" applyFill="1" applyBorder="1" applyAlignment="1">
      <alignment horizontal="center" vertical="center" readingOrder="2"/>
    </xf>
    <xf numFmtId="2" fontId="1" fillId="0" borderId="13" xfId="0" applyNumberFormat="1" applyFont="1" applyFill="1" applyBorder="1" applyAlignment="1">
      <alignment horizontal="center" vertical="center" readingOrder="2"/>
    </xf>
    <xf numFmtId="2" fontId="2" fillId="11" borderId="5" xfId="0" applyNumberFormat="1" applyFont="1" applyFill="1" applyBorder="1" applyAlignment="1">
      <alignment horizontal="center" vertical="center" wrapText="1" shrinkToFit="1" readingOrder="2"/>
    </xf>
    <xf numFmtId="2" fontId="2" fillId="11" borderId="13" xfId="0" applyNumberFormat="1" applyFont="1" applyFill="1" applyBorder="1" applyAlignment="1">
      <alignment horizontal="center" vertical="center" wrapText="1" shrinkToFit="1" readingOrder="2"/>
    </xf>
    <xf numFmtId="2" fontId="4" fillId="11" borderId="5" xfId="0" applyNumberFormat="1" applyFont="1" applyFill="1" applyBorder="1" applyAlignment="1">
      <alignment horizontal="center" vertical="center" wrapText="1" shrinkToFit="1" readingOrder="2"/>
    </xf>
    <xf numFmtId="2" fontId="4" fillId="11" borderId="13" xfId="0" applyNumberFormat="1" applyFont="1" applyFill="1" applyBorder="1" applyAlignment="1">
      <alignment horizontal="center" vertical="center" wrapText="1" shrinkToFit="1" readingOrder="2"/>
    </xf>
    <xf numFmtId="2" fontId="1" fillId="19" borderId="5" xfId="0" applyNumberFormat="1" applyFont="1" applyFill="1" applyBorder="1" applyAlignment="1">
      <alignment horizontal="center" vertical="center" wrapText="1" shrinkToFit="1" readingOrder="2"/>
    </xf>
    <xf numFmtId="2" fontId="1" fillId="19" borderId="13" xfId="0" applyNumberFormat="1" applyFont="1" applyFill="1" applyBorder="1" applyAlignment="1">
      <alignment horizontal="center" vertical="center" wrapText="1" shrinkToFit="1" readingOrder="2"/>
    </xf>
    <xf numFmtId="9" fontId="2" fillId="0" borderId="10" xfId="0" applyNumberFormat="1" applyFont="1" applyFill="1" applyBorder="1" applyAlignment="1">
      <alignment horizontal="center" vertical="center" readingOrder="2"/>
    </xf>
    <xf numFmtId="9" fontId="2" fillId="0" borderId="12" xfId="0" applyNumberFormat="1" applyFont="1" applyFill="1" applyBorder="1" applyAlignment="1">
      <alignment horizontal="center" vertical="center" readingOrder="2"/>
    </xf>
    <xf numFmtId="2" fontId="1" fillId="5" borderId="5" xfId="0" applyNumberFormat="1" applyFont="1" applyFill="1" applyBorder="1" applyAlignment="1">
      <alignment horizontal="center" vertical="center" shrinkToFit="1" readingOrder="2"/>
    </xf>
    <xf numFmtId="2" fontId="1" fillId="5" borderId="13" xfId="0" applyNumberFormat="1" applyFont="1" applyFill="1" applyBorder="1" applyAlignment="1">
      <alignment horizontal="center" vertical="center" shrinkToFit="1" readingOrder="2"/>
    </xf>
    <xf numFmtId="2" fontId="1" fillId="7" borderId="10" xfId="0" applyNumberFormat="1" applyFont="1" applyFill="1" applyBorder="1" applyAlignment="1">
      <alignment horizontal="center" vertical="center" shrinkToFit="1" readingOrder="2"/>
    </xf>
    <xf numFmtId="2" fontId="1" fillId="7" borderId="11" xfId="0" applyNumberFormat="1" applyFont="1" applyFill="1" applyBorder="1" applyAlignment="1">
      <alignment horizontal="center" vertical="center" shrinkToFit="1" readingOrder="2"/>
    </xf>
    <xf numFmtId="2" fontId="1" fillId="7" borderId="12" xfId="0" applyNumberFormat="1" applyFont="1" applyFill="1" applyBorder="1" applyAlignment="1">
      <alignment horizontal="center" vertical="center" shrinkToFit="1" readingOrder="2"/>
    </xf>
    <xf numFmtId="2" fontId="1" fillId="11" borderId="5" xfId="0" applyNumberFormat="1" applyFont="1" applyFill="1" applyBorder="1" applyAlignment="1">
      <alignment horizontal="center" vertical="center" shrinkToFit="1" readingOrder="2"/>
    </xf>
    <xf numFmtId="2" fontId="1" fillId="11" borderId="13" xfId="0" applyNumberFormat="1" applyFont="1" applyFill="1" applyBorder="1" applyAlignment="1">
      <alignment horizontal="center" vertical="center" shrinkToFit="1" readingOrder="2"/>
    </xf>
    <xf numFmtId="2" fontId="1" fillId="0" borderId="10" xfId="0" applyNumberFormat="1" applyFont="1" applyFill="1" applyBorder="1" applyAlignment="1">
      <alignment horizontal="center" vertical="center" shrinkToFit="1" readingOrder="2"/>
    </xf>
    <xf numFmtId="2" fontId="1" fillId="0" borderId="12" xfId="0" applyNumberFormat="1" applyFont="1" applyFill="1" applyBorder="1" applyAlignment="1">
      <alignment horizontal="center" vertical="center" shrinkToFit="1" readingOrder="2"/>
    </xf>
    <xf numFmtId="2" fontId="1" fillId="0" borderId="11" xfId="0" applyNumberFormat="1" applyFont="1" applyFill="1" applyBorder="1" applyAlignment="1">
      <alignment horizontal="center" vertical="center" shrinkToFit="1" readingOrder="2"/>
    </xf>
    <xf numFmtId="9" fontId="1" fillId="0" borderId="5" xfId="0" applyNumberFormat="1" applyFont="1" applyFill="1" applyBorder="1" applyAlignment="1">
      <alignment horizontal="center" vertical="center" readingOrder="2"/>
    </xf>
    <xf numFmtId="9" fontId="1" fillId="0" borderId="13" xfId="0" applyNumberFormat="1" applyFont="1" applyFill="1" applyBorder="1" applyAlignment="1">
      <alignment horizontal="center" vertical="center" readingOrder="2"/>
    </xf>
    <xf numFmtId="2" fontId="1" fillId="10" borderId="5" xfId="0" applyNumberFormat="1" applyFont="1" applyFill="1" applyBorder="1" applyAlignment="1">
      <alignment horizontal="center" vertical="center" shrinkToFit="1" readingOrder="2"/>
    </xf>
    <xf numFmtId="2" fontId="1" fillId="10" borderId="13" xfId="0" applyNumberFormat="1" applyFont="1" applyFill="1" applyBorder="1" applyAlignment="1">
      <alignment horizontal="center" vertical="center" shrinkToFit="1" readingOrder="2"/>
    </xf>
    <xf numFmtId="2" fontId="1" fillId="7" borderId="5" xfId="0" applyNumberFormat="1" applyFont="1" applyFill="1" applyBorder="1" applyAlignment="1">
      <alignment horizontal="center" vertical="center" wrapText="1" readingOrder="2"/>
    </xf>
    <xf numFmtId="2" fontId="1" fillId="7" borderId="13" xfId="0" applyNumberFormat="1" applyFont="1" applyFill="1" applyBorder="1" applyAlignment="1">
      <alignment horizontal="center" vertical="center" wrapText="1" readingOrder="2"/>
    </xf>
    <xf numFmtId="2" fontId="2" fillId="7" borderId="5" xfId="0" applyNumberFormat="1" applyFont="1" applyFill="1" applyBorder="1" applyAlignment="1">
      <alignment horizontal="center" vertical="center" wrapText="1" shrinkToFit="1" readingOrder="2"/>
    </xf>
    <xf numFmtId="2" fontId="2" fillId="7" borderId="13" xfId="0" applyNumberFormat="1" applyFont="1" applyFill="1" applyBorder="1" applyAlignment="1">
      <alignment horizontal="center" vertical="center" wrapText="1" shrinkToFit="1" readingOrder="2"/>
    </xf>
    <xf numFmtId="2" fontId="1" fillId="7" borderId="5" xfId="0" applyNumberFormat="1" applyFont="1" applyFill="1" applyBorder="1" applyAlignment="1">
      <alignment horizontal="center" vertical="center" shrinkToFit="1" readingOrder="2"/>
    </xf>
    <xf numFmtId="2" fontId="1" fillId="7" borderId="13" xfId="0" applyNumberFormat="1" applyFont="1" applyFill="1" applyBorder="1" applyAlignment="1">
      <alignment horizontal="center" vertical="center" shrinkToFit="1" readingOrder="2"/>
    </xf>
    <xf numFmtId="2" fontId="1" fillId="0" borderId="5" xfId="0" applyNumberFormat="1" applyFont="1" applyFill="1" applyBorder="1" applyAlignment="1">
      <alignment horizontal="center" vertical="center" wrapText="1" readingOrder="2"/>
    </xf>
    <xf numFmtId="2" fontId="1" fillId="0" borderId="13" xfId="0" applyNumberFormat="1" applyFont="1" applyFill="1" applyBorder="1" applyAlignment="1">
      <alignment horizontal="center" vertical="center" wrapText="1" readingOrder="2"/>
    </xf>
    <xf numFmtId="2" fontId="1" fillId="0" borderId="10" xfId="0" applyNumberFormat="1" applyFont="1" applyFill="1" applyBorder="1" applyAlignment="1">
      <alignment horizontal="center" vertical="center" readingOrder="2"/>
    </xf>
    <xf numFmtId="2" fontId="1" fillId="0" borderId="11" xfId="0" applyNumberFormat="1" applyFont="1" applyFill="1" applyBorder="1" applyAlignment="1">
      <alignment horizontal="center" vertical="center" readingOrder="2"/>
    </xf>
    <xf numFmtId="2" fontId="1" fillId="0" borderId="12" xfId="0" applyNumberFormat="1" applyFont="1" applyFill="1" applyBorder="1" applyAlignment="1">
      <alignment horizontal="center" vertical="center" readingOrder="2"/>
    </xf>
    <xf numFmtId="2" fontId="4" fillId="5" borderId="5" xfId="0" applyNumberFormat="1" applyFont="1" applyFill="1" applyBorder="1" applyAlignment="1">
      <alignment horizontal="center" vertical="center" readingOrder="2"/>
    </xf>
    <xf numFmtId="2" fontId="4" fillId="5" borderId="13" xfId="0" applyNumberFormat="1" applyFont="1" applyFill="1" applyBorder="1" applyAlignment="1">
      <alignment horizontal="center" vertical="center" readingOrder="2"/>
    </xf>
    <xf numFmtId="2" fontId="1" fillId="5" borderId="5" xfId="0" applyNumberFormat="1" applyFont="1" applyFill="1" applyBorder="1" applyAlignment="1">
      <alignment horizontal="center" vertical="center" readingOrder="2"/>
    </xf>
    <xf numFmtId="2" fontId="1" fillId="5" borderId="13" xfId="0" applyNumberFormat="1" applyFont="1" applyFill="1" applyBorder="1" applyAlignment="1">
      <alignment horizontal="center" vertical="center" readingOrder="2"/>
    </xf>
    <xf numFmtId="2" fontId="1" fillId="7" borderId="5" xfId="0" applyNumberFormat="1" applyFont="1" applyFill="1" applyBorder="1" applyAlignment="1">
      <alignment horizontal="center" vertical="center" readingOrder="2"/>
    </xf>
    <xf numFmtId="2" fontId="1" fillId="7" borderId="13" xfId="0" applyNumberFormat="1" applyFont="1" applyFill="1" applyBorder="1" applyAlignment="1">
      <alignment horizontal="center" vertical="center" readingOrder="2"/>
    </xf>
    <xf numFmtId="2" fontId="1" fillId="5" borderId="3" xfId="0" applyNumberFormat="1" applyFont="1" applyFill="1" applyBorder="1" applyAlignment="1">
      <alignment horizontal="center" vertical="center"/>
    </xf>
    <xf numFmtId="2" fontId="1" fillId="5" borderId="9" xfId="0" applyNumberFormat="1" applyFont="1" applyFill="1" applyBorder="1" applyAlignment="1">
      <alignment horizontal="center" vertical="center"/>
    </xf>
    <xf numFmtId="2" fontId="1" fillId="8" borderId="5" xfId="0" applyNumberFormat="1" applyFont="1" applyFill="1" applyBorder="1" applyAlignment="1">
      <alignment horizontal="center" vertical="center" shrinkToFit="1" readingOrder="2"/>
    </xf>
    <xf numFmtId="2" fontId="1" fillId="8" borderId="13" xfId="0" applyNumberFormat="1" applyFont="1" applyFill="1" applyBorder="1" applyAlignment="1">
      <alignment horizontal="center" vertical="center" shrinkToFit="1" readingOrder="2"/>
    </xf>
    <xf numFmtId="2" fontId="1" fillId="9" borderId="10" xfId="0" applyNumberFormat="1" applyFont="1" applyFill="1" applyBorder="1" applyAlignment="1">
      <alignment horizontal="center" vertical="center" shrinkToFit="1" readingOrder="2"/>
    </xf>
    <xf numFmtId="2" fontId="1" fillId="9" borderId="11" xfId="0" applyNumberFormat="1" applyFont="1" applyFill="1" applyBorder="1" applyAlignment="1">
      <alignment horizontal="center" vertical="center" shrinkToFit="1" readingOrder="2"/>
    </xf>
    <xf numFmtId="2" fontId="1" fillId="9" borderId="12" xfId="0" applyNumberFormat="1" applyFont="1" applyFill="1" applyBorder="1" applyAlignment="1">
      <alignment horizontal="center" vertical="center" shrinkToFit="1" readingOrder="2"/>
    </xf>
    <xf numFmtId="2" fontId="1" fillId="2" borderId="47" xfId="0" applyNumberFormat="1" applyFont="1" applyFill="1" applyBorder="1" applyAlignment="1">
      <alignment horizontal="right" vertical="center" readingOrder="2"/>
    </xf>
    <xf numFmtId="2" fontId="1" fillId="2" borderId="48" xfId="0" applyNumberFormat="1" applyFont="1" applyFill="1" applyBorder="1" applyAlignment="1">
      <alignment horizontal="right" vertical="center" readingOrder="2"/>
    </xf>
    <xf numFmtId="2" fontId="1" fillId="2" borderId="49" xfId="0" applyNumberFormat="1" applyFont="1" applyFill="1" applyBorder="1" applyAlignment="1">
      <alignment horizontal="right" vertical="center" readingOrder="2"/>
    </xf>
    <xf numFmtId="2" fontId="1" fillId="2" borderId="27" xfId="0" applyNumberFormat="1" applyFont="1" applyFill="1" applyBorder="1" applyAlignment="1">
      <alignment horizontal="right" vertical="center" readingOrder="2"/>
    </xf>
    <xf numFmtId="2" fontId="1" fillId="2" borderId="28" xfId="0" applyNumberFormat="1" applyFont="1" applyFill="1" applyBorder="1" applyAlignment="1">
      <alignment horizontal="right" vertical="center" readingOrder="2"/>
    </xf>
    <xf numFmtId="2" fontId="1" fillId="13" borderId="0" xfId="1" applyNumberFormat="1" applyFont="1" applyFill="1" applyBorder="1" applyAlignment="1">
      <alignment horizontal="center" vertical="center"/>
    </xf>
    <xf numFmtId="2" fontId="1" fillId="22" borderId="0" xfId="1" applyNumberFormat="1" applyFont="1" applyFill="1" applyAlignment="1">
      <alignment horizontal="center" vertical="center"/>
    </xf>
    <xf numFmtId="2" fontId="1" fillId="21" borderId="0" xfId="1" applyNumberFormat="1" applyFont="1" applyFill="1" applyAlignment="1">
      <alignment horizontal="center"/>
    </xf>
    <xf numFmtId="2" fontId="1" fillId="13" borderId="3" xfId="1" applyNumberFormat="1" applyFont="1" applyFill="1" applyBorder="1" applyAlignment="1">
      <alignment horizontal="center" vertical="center"/>
    </xf>
    <xf numFmtId="1" fontId="3" fillId="22" borderId="0" xfId="1" applyNumberFormat="1" applyFont="1" applyFill="1" applyAlignment="1">
      <alignment horizontal="center" vertical="center" readingOrder="2"/>
    </xf>
    <xf numFmtId="2" fontId="2" fillId="7" borderId="6" xfId="1" applyNumberFormat="1" applyFont="1" applyFill="1" applyBorder="1" applyAlignment="1">
      <alignment horizontal="center" vertical="center" wrapText="1" readingOrder="2"/>
    </xf>
    <xf numFmtId="2" fontId="2" fillId="7" borderId="13" xfId="1" applyNumberFormat="1" applyFont="1" applyFill="1" applyBorder="1" applyAlignment="1">
      <alignment horizontal="center" vertical="center" wrapText="1" readingOrder="2"/>
    </xf>
    <xf numFmtId="2" fontId="1" fillId="5" borderId="5" xfId="1" applyNumberFormat="1" applyFont="1" applyFill="1" applyBorder="1" applyAlignment="1">
      <alignment horizontal="center" vertical="center" readingOrder="2"/>
    </xf>
    <xf numFmtId="2" fontId="1" fillId="5" borderId="13" xfId="1" applyNumberFormat="1" applyFont="1" applyFill="1" applyBorder="1" applyAlignment="1">
      <alignment horizontal="center" vertical="center" readingOrder="2"/>
    </xf>
    <xf numFmtId="2" fontId="1" fillId="15" borderId="6" xfId="1" applyNumberFormat="1" applyFont="1" applyFill="1" applyBorder="1" applyAlignment="1">
      <alignment horizontal="center" vertical="center" readingOrder="2"/>
    </xf>
    <xf numFmtId="2" fontId="1" fillId="15" borderId="13" xfId="1" applyNumberFormat="1" applyFont="1" applyFill="1" applyBorder="1" applyAlignment="1">
      <alignment horizontal="center" vertical="center" readingOrder="2"/>
    </xf>
    <xf numFmtId="2" fontId="1" fillId="15" borderId="8" xfId="1" applyNumberFormat="1" applyFont="1" applyFill="1" applyBorder="1" applyAlignment="1">
      <alignment horizontal="center" vertical="center" shrinkToFit="1" readingOrder="2"/>
    </xf>
    <xf numFmtId="2" fontId="1" fillId="15" borderId="13" xfId="1" applyNumberFormat="1" applyFont="1" applyFill="1" applyBorder="1" applyAlignment="1">
      <alignment horizontal="center" vertical="center" shrinkToFit="1" readingOrder="2"/>
    </xf>
    <xf numFmtId="2" fontId="1" fillId="15" borderId="6" xfId="1" applyNumberFormat="1" applyFont="1" applyFill="1" applyBorder="1" applyAlignment="1">
      <alignment horizontal="center" vertical="center" shrinkToFit="1" readingOrder="2"/>
    </xf>
    <xf numFmtId="2" fontId="1" fillId="7" borderId="6" xfId="1" applyNumberFormat="1" applyFont="1" applyFill="1" applyBorder="1" applyAlignment="1">
      <alignment horizontal="center" vertical="center" wrapText="1" shrinkToFit="1" readingOrder="2"/>
    </xf>
    <xf numFmtId="2" fontId="1" fillId="7" borderId="13" xfId="1" applyNumberFormat="1" applyFont="1" applyFill="1" applyBorder="1" applyAlignment="1">
      <alignment horizontal="center" vertical="center" wrapText="1" shrinkToFit="1" readingOrder="2"/>
    </xf>
    <xf numFmtId="2" fontId="1" fillId="0" borderId="10" xfId="1" applyNumberFormat="1" applyFont="1" applyFill="1" applyBorder="1" applyAlignment="1">
      <alignment horizontal="center" vertical="center" readingOrder="2"/>
    </xf>
    <xf numFmtId="2" fontId="1" fillId="0" borderId="11" xfId="1" applyNumberFormat="1" applyFont="1" applyFill="1" applyBorder="1" applyAlignment="1">
      <alignment horizontal="center" vertical="center" readingOrder="2"/>
    </xf>
    <xf numFmtId="2" fontId="1" fillId="7" borderId="13" xfId="1" applyNumberFormat="1" applyFont="1" applyFill="1" applyBorder="1" applyAlignment="1">
      <alignment horizontal="center" vertical="center" wrapText="1" readingOrder="2"/>
    </xf>
    <xf numFmtId="2" fontId="1" fillId="8" borderId="6" xfId="1" applyNumberFormat="1" applyFont="1" applyFill="1" applyBorder="1" applyAlignment="1">
      <alignment horizontal="center" vertical="center" wrapText="1" readingOrder="2"/>
    </xf>
    <xf numFmtId="2" fontId="1" fillId="8" borderId="13" xfId="1" applyNumberFormat="1" applyFont="1" applyFill="1" applyBorder="1" applyAlignment="1">
      <alignment horizontal="center" vertical="center" wrapText="1" readingOrder="2"/>
    </xf>
    <xf numFmtId="2" fontId="2" fillId="7" borderId="13" xfId="1" applyNumberFormat="1" applyFont="1" applyFill="1" applyBorder="1" applyAlignment="1">
      <alignment horizontal="center" vertical="center" readingOrder="2"/>
    </xf>
    <xf numFmtId="2" fontId="1" fillId="2" borderId="6" xfId="1" applyNumberFormat="1" applyFont="1" applyFill="1" applyBorder="1" applyAlignment="1">
      <alignment horizontal="center" vertical="center" wrapText="1" readingOrder="2"/>
    </xf>
    <xf numFmtId="2" fontId="1" fillId="2" borderId="13" xfId="1" applyNumberFormat="1" applyFont="1" applyFill="1" applyBorder="1" applyAlignment="1">
      <alignment horizontal="center" vertical="center" wrapText="1" readingOrder="2"/>
    </xf>
    <xf numFmtId="2" fontId="1" fillId="7" borderId="14" xfId="1" applyNumberFormat="1" applyFont="1" applyFill="1" applyBorder="1" applyAlignment="1">
      <alignment horizontal="center" vertical="center" readingOrder="2"/>
    </xf>
    <xf numFmtId="2" fontId="1" fillId="7" borderId="0" xfId="1" applyNumberFormat="1" applyFont="1" applyFill="1" applyBorder="1" applyAlignment="1">
      <alignment horizontal="center" vertical="center" readingOrder="2"/>
    </xf>
    <xf numFmtId="2" fontId="1" fillId="7" borderId="15" xfId="1" applyNumberFormat="1" applyFont="1" applyFill="1" applyBorder="1" applyAlignment="1">
      <alignment horizontal="center" vertical="center" readingOrder="2"/>
    </xf>
    <xf numFmtId="2" fontId="1" fillId="5" borderId="5" xfId="1" applyNumberFormat="1" applyFont="1" applyFill="1" applyBorder="1" applyAlignment="1">
      <alignment horizontal="center" vertical="center" shrinkToFit="1" readingOrder="2"/>
    </xf>
    <xf numFmtId="2" fontId="1" fillId="5" borderId="13" xfId="1" applyNumberFormat="1" applyFont="1" applyFill="1" applyBorder="1" applyAlignment="1">
      <alignment horizontal="center" vertical="center" shrinkToFit="1" readingOrder="2"/>
    </xf>
    <xf numFmtId="2" fontId="4" fillId="15" borderId="6" xfId="1" applyNumberFormat="1" applyFont="1" applyFill="1" applyBorder="1" applyAlignment="1">
      <alignment horizontal="center" vertical="center" wrapText="1" readingOrder="2"/>
    </xf>
    <xf numFmtId="2" fontId="4" fillId="15" borderId="13" xfId="1" applyNumberFormat="1" applyFont="1" applyFill="1" applyBorder="1" applyAlignment="1">
      <alignment horizontal="center" vertical="center" wrapText="1" readingOrder="2"/>
    </xf>
    <xf numFmtId="2" fontId="1" fillId="7" borderId="5" xfId="1" applyNumberFormat="1" applyFont="1" applyFill="1" applyBorder="1" applyAlignment="1">
      <alignment horizontal="center" vertical="center" wrapText="1" readingOrder="2"/>
    </xf>
    <xf numFmtId="2" fontId="5" fillId="7" borderId="13" xfId="1" applyNumberFormat="1" applyFill="1" applyBorder="1" applyAlignment="1">
      <alignment horizontal="center" vertical="center" readingOrder="2"/>
    </xf>
    <xf numFmtId="2" fontId="1" fillId="0" borderId="23" xfId="1" applyNumberFormat="1" applyFont="1" applyFill="1" applyBorder="1" applyAlignment="1">
      <alignment horizontal="center" vertical="center" shrinkToFit="1" readingOrder="2"/>
    </xf>
    <xf numFmtId="2" fontId="1" fillId="0" borderId="26" xfId="1" applyNumberFormat="1" applyFont="1" applyFill="1" applyBorder="1" applyAlignment="1">
      <alignment horizontal="center" vertical="center" shrinkToFit="1" readingOrder="2"/>
    </xf>
    <xf numFmtId="2" fontId="1" fillId="0" borderId="25" xfId="1" applyNumberFormat="1" applyFont="1" applyFill="1" applyBorder="1" applyAlignment="1">
      <alignment horizontal="center" vertical="center" shrinkToFit="1" readingOrder="2"/>
    </xf>
    <xf numFmtId="9" fontId="2" fillId="0" borderId="4" xfId="1" applyNumberFormat="1" applyFont="1" applyFill="1" applyBorder="1" applyAlignment="1">
      <alignment horizontal="center" vertical="center" readingOrder="2"/>
    </xf>
    <xf numFmtId="2" fontId="1" fillId="0" borderId="13" xfId="1" applyNumberFormat="1" applyFont="1" applyFill="1" applyBorder="1" applyAlignment="1">
      <alignment horizontal="center" vertical="center" wrapText="1" shrinkToFit="1" readingOrder="2"/>
    </xf>
    <xf numFmtId="2" fontId="1" fillId="0" borderId="5" xfId="1" applyNumberFormat="1" applyFont="1" applyFill="1" applyBorder="1" applyAlignment="1">
      <alignment horizontal="center" vertical="center" readingOrder="2"/>
    </xf>
    <xf numFmtId="2" fontId="1" fillId="0" borderId="13" xfId="1" applyNumberFormat="1" applyFont="1" applyFill="1" applyBorder="1" applyAlignment="1">
      <alignment horizontal="center" vertical="center" readingOrder="2"/>
    </xf>
    <xf numFmtId="2" fontId="5" fillId="15" borderId="13" xfId="1" applyNumberFormat="1" applyFill="1" applyBorder="1" applyAlignment="1">
      <alignment horizontal="center" vertical="center" wrapText="1" readingOrder="2"/>
    </xf>
    <xf numFmtId="2" fontId="1" fillId="20" borderId="5" xfId="1" applyNumberFormat="1" applyFont="1" applyFill="1" applyBorder="1" applyAlignment="1">
      <alignment horizontal="center" vertical="center" wrapText="1" shrinkToFit="1" readingOrder="2"/>
    </xf>
    <xf numFmtId="2" fontId="5" fillId="20" borderId="13" xfId="1" applyNumberFormat="1" applyFill="1" applyBorder="1" applyAlignment="1">
      <alignment horizontal="center" vertical="center" wrapText="1" readingOrder="2"/>
    </xf>
    <xf numFmtId="9" fontId="2" fillId="15" borderId="5" xfId="1" applyNumberFormat="1" applyFont="1" applyFill="1" applyBorder="1" applyAlignment="1">
      <alignment horizontal="center" vertical="center" wrapText="1" shrinkToFit="1" readingOrder="2"/>
    </xf>
    <xf numFmtId="0" fontId="21" fillId="15" borderId="13" xfId="1" applyFont="1" applyFill="1" applyBorder="1" applyAlignment="1">
      <alignment horizontal="center" vertical="center" wrapText="1" readingOrder="2"/>
    </xf>
    <xf numFmtId="2" fontId="2" fillId="0" borderId="5" xfId="1" applyNumberFormat="1" applyFont="1" applyFill="1" applyBorder="1" applyAlignment="1">
      <alignment horizontal="center" vertical="center" wrapText="1" shrinkToFit="1" readingOrder="2"/>
    </xf>
    <xf numFmtId="2" fontId="2" fillId="0" borderId="13" xfId="1" applyNumberFormat="1" applyFont="1" applyFill="1" applyBorder="1" applyAlignment="1">
      <alignment horizontal="center" vertical="center" wrapText="1" readingOrder="2"/>
    </xf>
    <xf numFmtId="2" fontId="1" fillId="7" borderId="10" xfId="1" applyNumberFormat="1" applyFont="1" applyFill="1" applyBorder="1" applyAlignment="1">
      <alignment horizontal="center" vertical="center" shrinkToFit="1" readingOrder="2"/>
    </xf>
    <xf numFmtId="2" fontId="1" fillId="7" borderId="11" xfId="1" applyNumberFormat="1" applyFont="1" applyFill="1" applyBorder="1" applyAlignment="1">
      <alignment horizontal="center" vertical="center" shrinkToFit="1" readingOrder="2"/>
    </xf>
    <xf numFmtId="2" fontId="1" fillId="7" borderId="12" xfId="1" applyNumberFormat="1" applyFont="1" applyFill="1" applyBorder="1" applyAlignment="1">
      <alignment horizontal="center" vertical="center" shrinkToFit="1" readingOrder="2"/>
    </xf>
    <xf numFmtId="2" fontId="1" fillId="11" borderId="5" xfId="1" applyNumberFormat="1" applyFont="1" applyFill="1" applyBorder="1" applyAlignment="1">
      <alignment horizontal="center" vertical="center" shrinkToFit="1" readingOrder="2"/>
    </xf>
    <xf numFmtId="2" fontId="5" fillId="11" borderId="13" xfId="1" applyNumberFormat="1" applyFill="1" applyBorder="1" applyAlignment="1">
      <alignment horizontal="center" vertical="center" shrinkToFit="1" readingOrder="2"/>
    </xf>
    <xf numFmtId="2" fontId="1" fillId="0" borderId="4" xfId="1" applyNumberFormat="1" applyFont="1" applyFill="1" applyBorder="1" applyAlignment="1">
      <alignment horizontal="center" vertical="center" shrinkToFit="1" readingOrder="2"/>
    </xf>
    <xf numFmtId="2" fontId="1" fillId="0" borderId="13" xfId="1" applyNumberFormat="1" applyFont="1" applyFill="1" applyBorder="1" applyAlignment="1">
      <alignment horizontal="center" vertical="center" shrinkToFit="1" readingOrder="2"/>
    </xf>
    <xf numFmtId="2" fontId="1" fillId="18" borderId="4" xfId="1" applyNumberFormat="1" applyFont="1" applyFill="1" applyBorder="1" applyAlignment="1">
      <alignment horizontal="center" vertical="center" shrinkToFit="1" readingOrder="2"/>
    </xf>
    <xf numFmtId="1" fontId="1" fillId="4" borderId="16" xfId="1" applyNumberFormat="1" applyFont="1" applyFill="1" applyBorder="1" applyAlignment="1">
      <alignment horizontal="center" vertical="center" shrinkToFit="1" readingOrder="2"/>
    </xf>
    <xf numFmtId="1" fontId="1" fillId="4" borderId="17" xfId="1" applyNumberFormat="1" applyFont="1" applyFill="1" applyBorder="1" applyAlignment="1">
      <alignment horizontal="center" vertical="center" shrinkToFit="1" readingOrder="2"/>
    </xf>
    <xf numFmtId="2" fontId="1" fillId="0" borderId="5" xfId="1" applyNumberFormat="1" applyFont="1" applyFill="1" applyBorder="1" applyAlignment="1">
      <alignment horizontal="center" vertical="center" wrapText="1" readingOrder="2"/>
    </xf>
    <xf numFmtId="2" fontId="1" fillId="0" borderId="4" xfId="1" applyNumberFormat="1" applyFont="1" applyFill="1" applyBorder="1" applyAlignment="1">
      <alignment horizontal="center" vertical="center" readingOrder="2"/>
    </xf>
    <xf numFmtId="9" fontId="1" fillId="0" borderId="5" xfId="1" applyNumberFormat="1" applyFont="1" applyFill="1" applyBorder="1" applyAlignment="1">
      <alignment horizontal="center" vertical="center" readingOrder="2"/>
    </xf>
    <xf numFmtId="9" fontId="1" fillId="0" borderId="13" xfId="1" applyNumberFormat="1" applyFont="1" applyFill="1" applyBorder="1" applyAlignment="1">
      <alignment horizontal="center" vertical="center" readingOrder="2"/>
    </xf>
    <xf numFmtId="0" fontId="70" fillId="30" borderId="0" xfId="0" applyFont="1" applyFill="1" applyAlignment="1">
      <alignment horizontal="right" vertical="center" readingOrder="2"/>
    </xf>
    <xf numFmtId="0" fontId="62" fillId="35" borderId="0" xfId="0" applyFont="1" applyFill="1" applyAlignment="1">
      <alignment horizontal="center" vertical="center" readingOrder="2"/>
    </xf>
    <xf numFmtId="0" fontId="65" fillId="35" borderId="0" xfId="0" applyFont="1" applyFill="1" applyAlignment="1">
      <alignment horizontal="center" vertical="center" readingOrder="2"/>
    </xf>
    <xf numFmtId="0" fontId="23" fillId="30" borderId="0" xfId="0" applyFont="1" applyFill="1" applyAlignment="1">
      <alignment vertical="center"/>
    </xf>
    <xf numFmtId="0" fontId="23" fillId="0" borderId="0" xfId="0" applyFont="1" applyAlignment="1">
      <alignment vertical="center"/>
    </xf>
    <xf numFmtId="0" fontId="72" fillId="33" borderId="0" xfId="0" applyFont="1" applyFill="1" applyAlignment="1">
      <alignment horizontal="center" vertical="center"/>
    </xf>
    <xf numFmtId="0" fontId="72" fillId="31" borderId="24" xfId="0" applyFont="1" applyFill="1" applyBorder="1" applyAlignment="1">
      <alignment horizontal="center" vertical="center"/>
    </xf>
    <xf numFmtId="0" fontId="71" fillId="30" borderId="0" xfId="0" applyFont="1" applyFill="1" applyAlignment="1">
      <alignment vertical="center"/>
    </xf>
    <xf numFmtId="0" fontId="15" fillId="30" borderId="0" xfId="0" applyFont="1" applyFill="1" applyAlignment="1">
      <alignment vertical="center"/>
    </xf>
    <xf numFmtId="0" fontId="15" fillId="0" borderId="0" xfId="0" applyFont="1" applyAlignment="1">
      <alignment vertical="center"/>
    </xf>
    <xf numFmtId="0" fontId="71" fillId="34" borderId="30" xfId="0" applyFont="1" applyFill="1" applyBorder="1" applyAlignment="1">
      <alignment horizontal="center" vertical="center" readingOrder="2"/>
    </xf>
    <xf numFmtId="0" fontId="71" fillId="29" borderId="35" xfId="0" applyFont="1" applyFill="1" applyBorder="1" applyAlignment="1">
      <alignment horizontal="right" vertical="center" readingOrder="2"/>
    </xf>
    <xf numFmtId="0" fontId="71" fillId="29" borderId="16" xfId="0" applyFont="1" applyFill="1" applyBorder="1" applyAlignment="1">
      <alignment horizontal="right" vertical="center" readingOrder="2"/>
    </xf>
    <xf numFmtId="0" fontId="71" fillId="29" borderId="17" xfId="0" applyFont="1" applyFill="1" applyBorder="1" applyAlignment="1">
      <alignment horizontal="right" vertical="center" readingOrder="2"/>
    </xf>
    <xf numFmtId="0" fontId="71" fillId="29" borderId="0" xfId="0" applyFont="1" applyFill="1" applyAlignment="1">
      <alignment horizontal="right" vertical="center" readingOrder="2"/>
    </xf>
    <xf numFmtId="0" fontId="15" fillId="30" borderId="0" xfId="0" applyFont="1" applyFill="1"/>
    <xf numFmtId="0" fontId="71" fillId="30" borderId="0" xfId="0" applyFont="1" applyFill="1" applyAlignment="1">
      <alignment horizontal="right" vertical="center" readingOrder="2"/>
    </xf>
    <xf numFmtId="0" fontId="15" fillId="0" borderId="0" xfId="0" applyFont="1"/>
    <xf numFmtId="0" fontId="1" fillId="30" borderId="0" xfId="0" applyFont="1" applyFill="1"/>
    <xf numFmtId="0" fontId="71" fillId="32" borderId="30" xfId="0" applyFont="1" applyFill="1" applyBorder="1" applyAlignment="1">
      <alignment horizontal="right" vertical="center" readingOrder="2"/>
    </xf>
    <xf numFmtId="0" fontId="71" fillId="32" borderId="35" xfId="0" applyFont="1" applyFill="1" applyBorder="1" applyAlignment="1">
      <alignment horizontal="right" vertical="center" readingOrder="2"/>
    </xf>
    <xf numFmtId="0" fontId="71" fillId="32" borderId="24" xfId="0" applyFont="1" applyFill="1" applyBorder="1" applyAlignment="1">
      <alignment horizontal="right" vertical="center" readingOrder="2"/>
    </xf>
    <xf numFmtId="0" fontId="71" fillId="32" borderId="0" xfId="0" applyFont="1" applyFill="1" applyAlignment="1">
      <alignment horizontal="right" vertical="center" readingOrder="2"/>
    </xf>
    <xf numFmtId="0" fontId="71" fillId="32" borderId="30" xfId="0" applyFont="1" applyFill="1" applyBorder="1" applyAlignment="1">
      <alignment vertical="center" readingOrder="2"/>
    </xf>
    <xf numFmtId="0" fontId="71" fillId="32" borderId="35" xfId="0" applyFont="1" applyFill="1" applyBorder="1" applyAlignment="1">
      <alignment vertical="center" readingOrder="2"/>
    </xf>
    <xf numFmtId="0" fontId="71" fillId="32" borderId="16" xfId="0" applyFont="1" applyFill="1" applyBorder="1" applyAlignment="1">
      <alignment vertical="center" readingOrder="2"/>
    </xf>
    <xf numFmtId="0" fontId="71" fillId="32" borderId="82" xfId="0" applyFont="1" applyFill="1" applyBorder="1" applyAlignment="1">
      <alignment vertical="center" readingOrder="2"/>
    </xf>
    <xf numFmtId="0" fontId="72" fillId="31" borderId="0" xfId="0" applyFont="1" applyFill="1" applyAlignment="1">
      <alignment horizontal="center" vertical="center" readingOrder="2"/>
    </xf>
    <xf numFmtId="0" fontId="73" fillId="26" borderId="0" xfId="0" applyFont="1" applyFill="1" applyAlignment="1">
      <alignment horizontal="center" vertical="center" readingOrder="2"/>
    </xf>
    <xf numFmtId="0" fontId="74" fillId="26" borderId="35" xfId="0" applyFont="1" applyFill="1" applyBorder="1" applyAlignment="1">
      <alignment horizontal="right" vertical="center" readingOrder="2"/>
    </xf>
    <xf numFmtId="0" fontId="74" fillId="26" borderId="16" xfId="0" applyFont="1" applyFill="1" applyBorder="1" applyAlignment="1">
      <alignment horizontal="center" vertical="center" readingOrder="2"/>
    </xf>
    <xf numFmtId="0" fontId="74" fillId="26" borderId="17" xfId="0" applyFont="1" applyFill="1" applyBorder="1" applyAlignment="1">
      <alignment horizontal="center" vertical="center" readingOrder="2"/>
    </xf>
    <xf numFmtId="0" fontId="74" fillId="26" borderId="35" xfId="0" applyFont="1" applyFill="1" applyBorder="1" applyAlignment="1">
      <alignment vertical="center" readingOrder="2"/>
    </xf>
    <xf numFmtId="0" fontId="74" fillId="26" borderId="16" xfId="0" applyFont="1" applyFill="1" applyBorder="1" applyAlignment="1">
      <alignment vertical="center" readingOrder="2"/>
    </xf>
    <xf numFmtId="0" fontId="74" fillId="26" borderId="17" xfId="0" applyFont="1" applyFill="1" applyBorder="1" applyAlignment="1">
      <alignment vertical="center" readingOrder="2"/>
    </xf>
    <xf numFmtId="0" fontId="74" fillId="35" borderId="35" xfId="0" applyFont="1" applyFill="1" applyBorder="1" applyAlignment="1">
      <alignment horizontal="right" vertical="center" readingOrder="2"/>
    </xf>
    <xf numFmtId="0" fontId="74" fillId="35" borderId="16" xfId="0" applyFont="1" applyFill="1" applyBorder="1" applyAlignment="1">
      <alignment horizontal="center" vertical="center" readingOrder="2"/>
    </xf>
    <xf numFmtId="0" fontId="74" fillId="35" borderId="17" xfId="0" applyFont="1" applyFill="1" applyBorder="1" applyAlignment="1">
      <alignment horizontal="center" vertical="center" readingOrder="2"/>
    </xf>
    <xf numFmtId="1" fontId="37" fillId="13" borderId="5" xfId="1" applyNumberFormat="1" applyFont="1" applyFill="1" applyBorder="1" applyAlignment="1">
      <alignment horizontal="center" vertical="center" shrinkToFit="1" readingOrder="2"/>
    </xf>
    <xf numFmtId="1" fontId="3" fillId="5" borderId="13" xfId="0" applyNumberFormat="1" applyFont="1" applyFill="1" applyBorder="1" applyAlignment="1">
      <alignment horizontal="center" vertical="center" shrinkToFit="1" readingOrder="2"/>
    </xf>
    <xf numFmtId="1" fontId="3" fillId="15" borderId="13" xfId="1" applyNumberFormat="1" applyFont="1" applyFill="1" applyBorder="1" applyAlignment="1">
      <alignment horizontal="center" vertical="center" shrinkToFit="1" readingOrder="2"/>
    </xf>
    <xf numFmtId="2" fontId="3" fillId="6" borderId="13" xfId="1" applyNumberFormat="1" applyFont="1" applyFill="1" applyBorder="1" applyAlignment="1">
      <alignment horizontal="center" vertical="center" shrinkToFit="1" readingOrder="2"/>
    </xf>
    <xf numFmtId="2" fontId="3" fillId="7" borderId="13" xfId="1" applyNumberFormat="1" applyFont="1" applyFill="1" applyBorder="1" applyAlignment="1">
      <alignment horizontal="center" vertical="center" shrinkToFit="1" readingOrder="2"/>
    </xf>
    <xf numFmtId="2" fontId="3" fillId="0" borderId="13" xfId="1" applyNumberFormat="1" applyFont="1" applyFill="1" applyBorder="1" applyAlignment="1">
      <alignment horizontal="center" vertical="center" shrinkToFit="1" readingOrder="2"/>
    </xf>
    <xf numFmtId="1" fontId="3" fillId="7" borderId="13" xfId="1" applyNumberFormat="1" applyFont="1" applyFill="1" applyBorder="1" applyAlignment="1">
      <alignment horizontal="center" vertical="center" shrinkToFit="1" readingOrder="2"/>
    </xf>
    <xf numFmtId="1" fontId="3" fillId="6" borderId="13" xfId="1" applyNumberFormat="1" applyFont="1" applyFill="1" applyBorder="1" applyAlignment="1">
      <alignment horizontal="center" vertical="center" shrinkToFit="1" readingOrder="2"/>
    </xf>
    <xf numFmtId="2" fontId="3" fillId="2" borderId="13" xfId="1" applyNumberFormat="1" applyFont="1" applyFill="1" applyBorder="1" applyAlignment="1">
      <alignment horizontal="center" vertical="center" shrinkToFit="1" readingOrder="2"/>
    </xf>
    <xf numFmtId="2" fontId="3" fillId="13" borderId="13" xfId="1" applyNumberFormat="1" applyFont="1" applyFill="1" applyBorder="1" applyAlignment="1">
      <alignment horizontal="center" vertical="center" shrinkToFit="1" readingOrder="2"/>
    </xf>
    <xf numFmtId="2" fontId="3" fillId="11" borderId="13" xfId="1" applyNumberFormat="1" applyFont="1" applyFill="1" applyBorder="1" applyAlignment="1">
      <alignment horizontal="center" vertical="center" shrinkToFit="1" readingOrder="2"/>
    </xf>
    <xf numFmtId="2" fontId="3" fillId="18" borderId="13" xfId="1" applyNumberFormat="1" applyFont="1" applyFill="1" applyBorder="1" applyAlignment="1">
      <alignment vertical="center" shrinkToFit="1" readingOrder="2"/>
    </xf>
    <xf numFmtId="2" fontId="3" fillId="20" borderId="13" xfId="1" applyNumberFormat="1" applyFont="1" applyFill="1" applyBorder="1" applyAlignment="1">
      <alignment horizontal="center" vertical="center" shrinkToFit="1" readingOrder="2"/>
    </xf>
    <xf numFmtId="2" fontId="3" fillId="5" borderId="67" xfId="1" applyNumberFormat="1" applyFont="1" applyFill="1" applyBorder="1" applyAlignment="1">
      <alignment horizontal="center" vertical="center" readingOrder="2"/>
    </xf>
    <xf numFmtId="2" fontId="3" fillId="15" borderId="68" xfId="1" applyNumberFormat="1" applyFont="1" applyFill="1" applyBorder="1" applyAlignment="1">
      <alignment horizontal="center" vertical="center" readingOrder="2"/>
    </xf>
    <xf numFmtId="2" fontId="3" fillId="15" borderId="68" xfId="1" applyNumberFormat="1" applyFont="1" applyFill="1" applyBorder="1" applyAlignment="1">
      <alignment horizontal="center" vertical="center" shrinkToFit="1" readingOrder="2"/>
    </xf>
    <xf numFmtId="2" fontId="2" fillId="15" borderId="68" xfId="1" applyNumberFormat="1" applyFont="1" applyFill="1" applyBorder="1" applyAlignment="1">
      <alignment horizontal="center" vertical="center" wrapText="1" shrinkToFit="1" readingOrder="2"/>
    </xf>
    <xf numFmtId="2" fontId="3" fillId="7" borderId="68" xfId="1" applyNumberFormat="1" applyFont="1" applyFill="1" applyBorder="1" applyAlignment="1">
      <alignment horizontal="center" vertical="center" wrapText="1" shrinkToFit="1" readingOrder="2"/>
    </xf>
    <xf numFmtId="2" fontId="7" fillId="0" borderId="45" xfId="1" applyNumberFormat="1" applyFont="1" applyFill="1" applyBorder="1" applyAlignment="1">
      <alignment horizontal="center" vertical="center" readingOrder="2"/>
    </xf>
    <xf numFmtId="2" fontId="7" fillId="0" borderId="20" xfId="1" applyNumberFormat="1" applyFont="1" applyFill="1" applyBorder="1" applyAlignment="1">
      <alignment horizontal="center" vertical="center" readingOrder="2"/>
    </xf>
    <xf numFmtId="2" fontId="3" fillId="7" borderId="68" xfId="1" applyNumberFormat="1" applyFont="1" applyFill="1" applyBorder="1" applyAlignment="1">
      <alignment horizontal="center" vertical="center" wrapText="1" readingOrder="2"/>
    </xf>
    <xf numFmtId="2" fontId="3" fillId="15" borderId="68" xfId="1" applyNumberFormat="1" applyFont="1" applyFill="1" applyBorder="1" applyAlignment="1">
      <alignment horizontal="center" vertical="center" wrapText="1" readingOrder="2"/>
    </xf>
    <xf numFmtId="2" fontId="1" fillId="15" borderId="68" xfId="1" applyNumberFormat="1" applyFont="1" applyFill="1" applyBorder="1" applyAlignment="1">
      <alignment horizontal="center" vertical="center" wrapText="1" readingOrder="2"/>
    </xf>
    <xf numFmtId="2" fontId="4" fillId="7" borderId="68" xfId="1" applyNumberFormat="1" applyFont="1" applyFill="1" applyBorder="1" applyAlignment="1">
      <alignment horizontal="center" vertical="center" wrapText="1" readingOrder="2"/>
    </xf>
    <xf numFmtId="2" fontId="1" fillId="7" borderId="68" xfId="1" applyNumberFormat="1" applyFont="1" applyFill="1" applyBorder="1" applyAlignment="1">
      <alignment horizontal="center" vertical="center" wrapText="1" readingOrder="2"/>
    </xf>
    <xf numFmtId="2" fontId="7" fillId="7" borderId="80" xfId="1" applyNumberFormat="1" applyFont="1" applyFill="1" applyBorder="1" applyAlignment="1">
      <alignment horizontal="center" vertical="center" readingOrder="2"/>
    </xf>
    <xf numFmtId="2" fontId="7" fillId="7" borderId="24" xfId="1" applyNumberFormat="1" applyFont="1" applyFill="1" applyBorder="1" applyAlignment="1">
      <alignment horizontal="center" vertical="center" readingOrder="2"/>
    </xf>
    <xf numFmtId="2" fontId="7" fillId="7" borderId="88" xfId="1" applyNumberFormat="1" applyFont="1" applyFill="1" applyBorder="1" applyAlignment="1">
      <alignment horizontal="center" vertical="center" readingOrder="2"/>
    </xf>
    <xf numFmtId="2" fontId="3" fillId="2" borderId="68" xfId="1" applyNumberFormat="1" applyFont="1" applyFill="1" applyBorder="1" applyAlignment="1">
      <alignment horizontal="center" vertical="center" wrapText="1" readingOrder="2"/>
    </xf>
    <xf numFmtId="2" fontId="3" fillId="8" borderId="68" xfId="1" applyNumberFormat="1" applyFont="1" applyFill="1" applyBorder="1" applyAlignment="1">
      <alignment horizontal="center" vertical="center" wrapText="1" readingOrder="2"/>
    </xf>
    <xf numFmtId="2" fontId="2" fillId="15" borderId="68" xfId="1" applyNumberFormat="1" applyFont="1" applyFill="1" applyBorder="1" applyAlignment="1">
      <alignment horizontal="center" vertical="center" wrapText="1" readingOrder="2"/>
    </xf>
    <xf numFmtId="2" fontId="3" fillId="0" borderId="80" xfId="1" applyNumberFormat="1" applyFont="1" applyFill="1" applyBorder="1" applyAlignment="1">
      <alignment horizontal="center" vertical="center" shrinkToFit="1" readingOrder="2"/>
    </xf>
    <xf numFmtId="2" fontId="3" fillId="0" borderId="24" xfId="1" applyNumberFormat="1" applyFont="1" applyFill="1" applyBorder="1" applyAlignment="1">
      <alignment horizontal="center" vertical="center" shrinkToFit="1" readingOrder="2"/>
    </xf>
    <xf numFmtId="2" fontId="3" fillId="0" borderId="88" xfId="1" applyNumberFormat="1" applyFont="1" applyFill="1" applyBorder="1" applyAlignment="1">
      <alignment horizontal="center" vertical="center" shrinkToFit="1" readingOrder="2"/>
    </xf>
    <xf numFmtId="2" fontId="7" fillId="0" borderId="68" xfId="1" applyNumberFormat="1" applyFont="1" applyFill="1" applyBorder="1" applyAlignment="1">
      <alignment horizontal="center" vertical="center" wrapText="1" readingOrder="2"/>
    </xf>
    <xf numFmtId="2" fontId="7" fillId="0" borderId="61" xfId="1" applyNumberFormat="1" applyFont="1" applyFill="1" applyBorder="1" applyAlignment="1">
      <alignment horizontal="center" vertical="center" readingOrder="2"/>
    </xf>
    <xf numFmtId="2" fontId="7" fillId="5" borderId="68" xfId="1" applyNumberFormat="1" applyFont="1" applyFill="1" applyBorder="1" applyAlignment="1">
      <alignment horizontal="center" vertical="center" shrinkToFit="1" readingOrder="2"/>
    </xf>
    <xf numFmtId="2" fontId="7" fillId="0" borderId="61" xfId="1" applyNumberFormat="1" applyFont="1" applyFill="1" applyBorder="1" applyAlignment="1">
      <alignment horizontal="center" vertical="center" shrinkToFit="1" readingOrder="2"/>
    </xf>
    <xf numFmtId="9" fontId="3" fillId="0" borderId="68" xfId="1" applyNumberFormat="1" applyFont="1" applyFill="1" applyBorder="1" applyAlignment="1">
      <alignment horizontal="center" vertical="center" readingOrder="2"/>
    </xf>
    <xf numFmtId="9" fontId="3" fillId="0" borderId="45" xfId="1" applyNumberFormat="1" applyFont="1" applyFill="1" applyBorder="1" applyAlignment="1">
      <alignment horizontal="center" vertical="center" shrinkToFit="1" readingOrder="2"/>
    </xf>
    <xf numFmtId="9" fontId="3" fillId="0" borderId="46" xfId="1" applyNumberFormat="1" applyFont="1" applyFill="1" applyBorder="1" applyAlignment="1">
      <alignment horizontal="center" vertical="center" shrinkToFit="1" readingOrder="2"/>
    </xf>
    <xf numFmtId="2" fontId="3" fillId="5" borderId="68" xfId="1" applyNumberFormat="1" applyFont="1" applyFill="1" applyBorder="1" applyAlignment="1">
      <alignment horizontal="center" vertical="center" shrinkToFit="1" readingOrder="2"/>
    </xf>
    <xf numFmtId="2" fontId="3" fillId="7" borderId="45" xfId="1" applyNumberFormat="1" applyFont="1" applyFill="1" applyBorder="1" applyAlignment="1">
      <alignment horizontal="center" vertical="center" shrinkToFit="1" readingOrder="2"/>
    </xf>
    <xf numFmtId="2" fontId="3" fillId="7" borderId="20" xfId="1" applyNumberFormat="1" applyFont="1" applyFill="1" applyBorder="1" applyAlignment="1">
      <alignment horizontal="center" vertical="center" shrinkToFit="1" readingOrder="2"/>
    </xf>
    <xf numFmtId="2" fontId="3" fillId="7" borderId="46" xfId="1" applyNumberFormat="1" applyFont="1" applyFill="1" applyBorder="1" applyAlignment="1">
      <alignment horizontal="center" vertical="center" shrinkToFit="1" readingOrder="2"/>
    </xf>
    <xf numFmtId="2" fontId="3" fillId="11" borderId="68" xfId="1" applyNumberFormat="1" applyFont="1" applyFill="1" applyBorder="1" applyAlignment="1">
      <alignment horizontal="center" vertical="center" shrinkToFit="1" readingOrder="2"/>
    </xf>
    <xf numFmtId="2" fontId="1" fillId="18" borderId="45" xfId="1" applyNumberFormat="1" applyFont="1" applyFill="1" applyBorder="1" applyAlignment="1">
      <alignment horizontal="center" vertical="center" wrapText="1" shrinkToFit="1" readingOrder="2"/>
    </xf>
    <xf numFmtId="2" fontId="1" fillId="18" borderId="20" xfId="1" applyNumberFormat="1" applyFont="1" applyFill="1" applyBorder="1" applyAlignment="1">
      <alignment horizontal="center" vertical="center" wrapText="1" shrinkToFit="1" readingOrder="2"/>
    </xf>
    <xf numFmtId="2" fontId="1" fillId="18" borderId="46" xfId="1" applyNumberFormat="1" applyFont="1" applyFill="1" applyBorder="1" applyAlignment="1">
      <alignment horizontal="center" vertical="center" wrapText="1" shrinkToFit="1" readingOrder="2"/>
    </xf>
    <xf numFmtId="2" fontId="1" fillId="15" borderId="68" xfId="1" applyNumberFormat="1" applyFont="1" applyFill="1" applyBorder="1" applyAlignment="1">
      <alignment horizontal="center" vertical="center" wrapText="1" shrinkToFit="1" readingOrder="2"/>
    </xf>
    <xf numFmtId="2" fontId="3" fillId="15" borderId="68" xfId="1" applyNumberFormat="1" applyFont="1" applyFill="1" applyBorder="1" applyAlignment="1">
      <alignment horizontal="center" vertical="center" wrapText="1" shrinkToFit="1" readingOrder="2"/>
    </xf>
    <xf numFmtId="2" fontId="3" fillId="20" borderId="68" xfId="1" applyNumberFormat="1" applyFont="1" applyFill="1" applyBorder="1" applyAlignment="1">
      <alignment horizontal="center" vertical="center" wrapText="1" shrinkToFit="1" readingOrder="2"/>
    </xf>
    <xf numFmtId="9" fontId="3" fillId="15" borderId="68" xfId="1" applyNumberFormat="1" applyFont="1" applyFill="1" applyBorder="1" applyAlignment="1">
      <alignment horizontal="center" vertical="center" wrapText="1" shrinkToFit="1" readingOrder="2"/>
    </xf>
    <xf numFmtId="2" fontId="1" fillId="0" borderId="68" xfId="1" applyNumberFormat="1" applyFont="1" applyFill="1" applyBorder="1" applyAlignment="1">
      <alignment horizontal="center" vertical="center" wrapText="1" shrinkToFit="1" readingOrder="2"/>
    </xf>
    <xf numFmtId="2" fontId="3" fillId="0" borderId="68" xfId="1" applyNumberFormat="1" applyFont="1" applyFill="1" applyBorder="1" applyAlignment="1">
      <alignment horizontal="center" vertical="center" wrapText="1" shrinkToFit="1" readingOrder="2"/>
    </xf>
    <xf numFmtId="2" fontId="3" fillId="0" borderId="68" xfId="1" applyNumberFormat="1" applyFont="1" applyFill="1" applyBorder="1" applyAlignment="1">
      <alignment horizontal="center" vertical="center" readingOrder="2"/>
    </xf>
    <xf numFmtId="0" fontId="6" fillId="0" borderId="24" xfId="1" applyFont="1" applyBorder="1"/>
    <xf numFmtId="2" fontId="3" fillId="5" borderId="86" xfId="1" applyNumberFormat="1" applyFont="1" applyFill="1" applyBorder="1" applyAlignment="1">
      <alignment horizontal="center" vertical="center" readingOrder="2"/>
    </xf>
    <xf numFmtId="2" fontId="3" fillId="15" borderId="70" xfId="1" applyNumberFormat="1" applyFont="1" applyFill="1" applyBorder="1" applyAlignment="1">
      <alignment horizontal="center" vertical="center" readingOrder="2"/>
    </xf>
    <xf numFmtId="2" fontId="3" fillId="15" borderId="70" xfId="1" applyNumberFormat="1" applyFont="1" applyFill="1" applyBorder="1" applyAlignment="1">
      <alignment horizontal="center" vertical="center" shrinkToFit="1" readingOrder="2"/>
    </xf>
    <xf numFmtId="2" fontId="2" fillId="15" borderId="70" xfId="1" applyNumberFormat="1" applyFont="1" applyFill="1" applyBorder="1" applyAlignment="1">
      <alignment horizontal="center" vertical="center" wrapText="1" shrinkToFit="1" readingOrder="2"/>
    </xf>
    <xf numFmtId="2" fontId="3" fillId="7" borderId="70" xfId="1" applyNumberFormat="1" applyFont="1" applyFill="1" applyBorder="1" applyAlignment="1">
      <alignment horizontal="center" vertical="center" wrapText="1" shrinkToFit="1" readingOrder="2"/>
    </xf>
    <xf numFmtId="9" fontId="7" fillId="0" borderId="87" xfId="1" applyNumberFormat="1" applyFont="1" applyFill="1" applyBorder="1" applyAlignment="1">
      <alignment horizontal="center" vertical="center" readingOrder="2"/>
    </xf>
    <xf numFmtId="2" fontId="3" fillId="7" borderId="70" xfId="1" applyNumberFormat="1" applyFont="1" applyFill="1" applyBorder="1" applyAlignment="1">
      <alignment horizontal="center" vertical="center" wrapText="1" readingOrder="2"/>
    </xf>
    <xf numFmtId="2" fontId="3" fillId="15" borderId="70" xfId="1" applyNumberFormat="1" applyFont="1" applyFill="1" applyBorder="1" applyAlignment="1">
      <alignment horizontal="center" vertical="center" wrapText="1" readingOrder="2"/>
    </xf>
    <xf numFmtId="2" fontId="1" fillId="15" borderId="70" xfId="1" applyNumberFormat="1" applyFont="1" applyFill="1" applyBorder="1" applyAlignment="1">
      <alignment horizontal="center" vertical="center" wrapText="1" readingOrder="2"/>
    </xf>
    <xf numFmtId="2" fontId="4" fillId="7" borderId="70" xfId="1" applyNumberFormat="1" applyFont="1" applyFill="1" applyBorder="1" applyAlignment="1">
      <alignment horizontal="center" vertical="center" readingOrder="2"/>
    </xf>
    <xf numFmtId="2" fontId="1" fillId="7" borderId="70" xfId="1" applyNumberFormat="1" applyFont="1" applyFill="1" applyBorder="1" applyAlignment="1">
      <alignment horizontal="center" vertical="center" readingOrder="2"/>
    </xf>
    <xf numFmtId="2" fontId="3" fillId="7" borderId="70" xfId="1" applyNumberFormat="1" applyFont="1" applyFill="1" applyBorder="1" applyAlignment="1">
      <alignment horizontal="center" vertical="center" readingOrder="2"/>
    </xf>
    <xf numFmtId="10" fontId="3" fillId="0" borderId="87" xfId="1" applyNumberFormat="1" applyFont="1" applyFill="1" applyBorder="1" applyAlignment="1">
      <alignment horizontal="center" vertical="center" shrinkToFit="1" readingOrder="2"/>
    </xf>
    <xf numFmtId="9" fontId="3" fillId="0" borderId="87" xfId="1" applyNumberFormat="1" applyFont="1" applyFill="1" applyBorder="1" applyAlignment="1">
      <alignment horizontal="center" vertical="center" shrinkToFit="1" readingOrder="2"/>
    </xf>
    <xf numFmtId="2" fontId="3" fillId="2" borderId="70" xfId="1" applyNumberFormat="1" applyFont="1" applyFill="1" applyBorder="1" applyAlignment="1">
      <alignment horizontal="center" vertical="center" wrapText="1" readingOrder="2"/>
    </xf>
    <xf numFmtId="2" fontId="3" fillId="8" borderId="70" xfId="1" applyNumberFormat="1" applyFont="1" applyFill="1" applyBorder="1" applyAlignment="1">
      <alignment horizontal="center" vertical="center" wrapText="1" readingOrder="2"/>
    </xf>
    <xf numFmtId="2" fontId="2" fillId="15" borderId="70" xfId="1" applyNumberFormat="1" applyFont="1" applyFill="1" applyBorder="1" applyAlignment="1">
      <alignment horizontal="center" vertical="center" wrapText="1" readingOrder="2"/>
    </xf>
    <xf numFmtId="2" fontId="23" fillId="7" borderId="70" xfId="1" applyNumberFormat="1" applyFont="1" applyFill="1" applyBorder="1" applyAlignment="1">
      <alignment horizontal="center" vertical="center" readingOrder="2"/>
    </xf>
    <xf numFmtId="2" fontId="7" fillId="0" borderId="70" xfId="1" applyNumberFormat="1" applyFont="1" applyFill="1" applyBorder="1" applyAlignment="1">
      <alignment horizontal="center" vertical="center" readingOrder="2"/>
    </xf>
    <xf numFmtId="2" fontId="7" fillId="5" borderId="70" xfId="1" applyNumberFormat="1" applyFont="1" applyFill="1" applyBorder="1" applyAlignment="1">
      <alignment horizontal="center" vertical="center" shrinkToFit="1" readingOrder="2"/>
    </xf>
    <xf numFmtId="9" fontId="3" fillId="0" borderId="70" xfId="1" applyNumberFormat="1" applyFont="1" applyFill="1" applyBorder="1" applyAlignment="1">
      <alignment horizontal="center" vertical="center" readingOrder="2"/>
    </xf>
    <xf numFmtId="9" fontId="3" fillId="0" borderId="87" xfId="1" applyNumberFormat="1" applyFont="1" applyFill="1" applyBorder="1" applyAlignment="1">
      <alignment horizontal="center" vertical="center" readingOrder="2"/>
    </xf>
    <xf numFmtId="2" fontId="3" fillId="5" borderId="70" xfId="1" applyNumberFormat="1" applyFont="1" applyFill="1" applyBorder="1" applyAlignment="1">
      <alignment horizontal="center" vertical="center" shrinkToFit="1" readingOrder="2"/>
    </xf>
    <xf numFmtId="2" fontId="3" fillId="7" borderId="87" xfId="1" applyNumberFormat="1" applyFont="1" applyFill="1" applyBorder="1" applyAlignment="1">
      <alignment horizontal="center" vertical="center" readingOrder="2"/>
    </xf>
    <xf numFmtId="2" fontId="23" fillId="11" borderId="70" xfId="1" applyNumberFormat="1" applyFont="1" applyFill="1" applyBorder="1" applyAlignment="1">
      <alignment horizontal="center" vertical="center" shrinkToFit="1" readingOrder="2"/>
    </xf>
    <xf numFmtId="2" fontId="1" fillId="18" borderId="87" xfId="1" applyNumberFormat="1" applyFont="1" applyFill="1" applyBorder="1" applyAlignment="1">
      <alignment horizontal="center" vertical="center" shrinkToFit="1" readingOrder="2"/>
    </xf>
    <xf numFmtId="2" fontId="1" fillId="18" borderId="87" xfId="1" applyNumberFormat="1" applyFont="1" applyFill="1" applyBorder="1" applyAlignment="1">
      <alignment vertical="center" shrinkToFit="1" readingOrder="2"/>
    </xf>
    <xf numFmtId="2" fontId="1" fillId="4" borderId="71" xfId="1" applyNumberFormat="1" applyFont="1" applyFill="1" applyBorder="1" applyAlignment="1">
      <alignment horizontal="center" vertical="center" shrinkToFit="1" readingOrder="2"/>
    </xf>
    <xf numFmtId="2" fontId="1" fillId="4" borderId="70" xfId="1" applyNumberFormat="1" applyFont="1" applyFill="1" applyBorder="1" applyAlignment="1">
      <alignment horizontal="center" vertical="center" shrinkToFit="1" readingOrder="2"/>
    </xf>
    <xf numFmtId="2" fontId="6" fillId="15" borderId="70" xfId="1" applyNumberFormat="1" applyFont="1" applyFill="1" applyBorder="1" applyAlignment="1">
      <alignment horizontal="center" vertical="center" wrapText="1" readingOrder="2"/>
    </xf>
    <xf numFmtId="2" fontId="23" fillId="15" borderId="70" xfId="1" applyNumberFormat="1" applyFont="1" applyFill="1" applyBorder="1" applyAlignment="1">
      <alignment horizontal="center" vertical="center" wrapText="1" readingOrder="2"/>
    </xf>
    <xf numFmtId="2" fontId="23" fillId="20" borderId="70" xfId="1" applyNumberFormat="1" applyFont="1" applyFill="1" applyBorder="1" applyAlignment="1">
      <alignment horizontal="center" vertical="center" wrapText="1" readingOrder="2"/>
    </xf>
    <xf numFmtId="0" fontId="23" fillId="15" borderId="70" xfId="1" applyFont="1" applyFill="1" applyBorder="1" applyAlignment="1">
      <alignment horizontal="center" vertical="center" wrapText="1" readingOrder="2"/>
    </xf>
    <xf numFmtId="2" fontId="1" fillId="0" borderId="70" xfId="1" applyNumberFormat="1" applyFont="1" applyFill="1" applyBorder="1" applyAlignment="1">
      <alignment horizontal="center" vertical="center" wrapText="1" readingOrder="2"/>
    </xf>
    <xf numFmtId="2" fontId="3" fillId="0" borderId="70" xfId="1" applyNumberFormat="1" applyFont="1" applyFill="1" applyBorder="1" applyAlignment="1">
      <alignment horizontal="center" vertical="center" wrapText="1" shrinkToFit="1" readingOrder="2"/>
    </xf>
    <xf numFmtId="2" fontId="3" fillId="0" borderId="70" xfId="1" applyNumberFormat="1" applyFont="1" applyFill="1" applyBorder="1" applyAlignment="1">
      <alignment horizontal="center" vertical="center" readingOrder="2"/>
    </xf>
    <xf numFmtId="0" fontId="6" fillId="0" borderId="29" xfId="1" applyFont="1" applyBorder="1"/>
    <xf numFmtId="2" fontId="27" fillId="37" borderId="68" xfId="0" applyNumberFormat="1" applyFont="1" applyFill="1" applyBorder="1" applyAlignment="1">
      <alignment horizontal="center" vertical="center" wrapText="1" shrinkToFit="1" readingOrder="2"/>
    </xf>
    <xf numFmtId="2" fontId="27" fillId="37" borderId="70" xfId="0" applyNumberFormat="1" applyFont="1" applyFill="1" applyBorder="1" applyAlignment="1">
      <alignment horizontal="center" vertical="center" wrapText="1" shrinkToFit="1" readingOrder="2"/>
    </xf>
    <xf numFmtId="2" fontId="29" fillId="37" borderId="4" xfId="0" applyNumberFormat="1" applyFont="1" applyFill="1" applyBorder="1" applyAlignment="1">
      <alignment horizontal="center" vertical="center" shrinkToFit="1" readingOrder="2"/>
    </xf>
    <xf numFmtId="2" fontId="29" fillId="37" borderId="41" xfId="0" applyNumberFormat="1" applyFont="1" applyFill="1" applyBorder="1" applyAlignment="1">
      <alignment horizontal="center" vertical="center" shrinkToFit="1" readingOrder="2"/>
    </xf>
    <xf numFmtId="2" fontId="29" fillId="37" borderId="13" xfId="0" applyNumberFormat="1" applyFont="1" applyFill="1" applyBorder="1" applyAlignment="1">
      <alignment horizontal="center" vertical="center" shrinkToFit="1" readingOrder="2"/>
    </xf>
  </cellXfs>
  <cellStyles count="4">
    <cellStyle name="Normal" xfId="0" builtinId="0"/>
    <cellStyle name="Normal 2" xfId="1"/>
    <cellStyle name="Normal 3" xfId="3"/>
    <cellStyle name="Percent" xfId="2" builtinId="5"/>
  </cellStyles>
  <dxfs count="884">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indexed="31"/>
        </patternFill>
      </fill>
    </dxf>
    <dxf>
      <fill>
        <patternFill>
          <bgColor indexed="3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indexed="51"/>
        </patternFill>
      </fill>
    </dxf>
    <dxf>
      <fill>
        <patternFill>
          <bgColor indexed="51"/>
        </patternFill>
      </fill>
    </dxf>
    <dxf>
      <fill>
        <patternFill>
          <bgColor rgb="FFFFC000"/>
        </patternFill>
      </fill>
    </dxf>
    <dxf>
      <fill>
        <patternFill>
          <bgColor rgb="FFFFC000"/>
        </patternFill>
      </fill>
    </dxf>
    <dxf>
      <fill>
        <patternFill>
          <bgColor indexed="51"/>
        </patternFill>
      </fill>
    </dxf>
    <dxf>
      <fill>
        <patternFill>
          <bgColor indexed="51"/>
        </patternFill>
      </fill>
    </dxf>
    <dxf>
      <fill>
        <patternFill>
          <bgColor indexed="31"/>
        </patternFill>
      </fill>
    </dxf>
    <dxf>
      <fill>
        <patternFill>
          <bgColor indexed="31"/>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indexed="31"/>
        </patternFill>
      </fill>
    </dxf>
    <dxf>
      <fill>
        <patternFill>
          <bgColor indexed="3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indexed="51"/>
        </patternFill>
      </fill>
    </dxf>
    <dxf>
      <fill>
        <patternFill>
          <bgColor indexed="51"/>
        </patternFill>
      </fill>
    </dxf>
    <dxf>
      <fill>
        <patternFill>
          <bgColor rgb="FFFFC000"/>
        </patternFill>
      </fill>
    </dxf>
    <dxf>
      <fill>
        <patternFill>
          <bgColor rgb="FFFFC000"/>
        </patternFill>
      </fill>
    </dxf>
    <dxf>
      <fill>
        <patternFill>
          <bgColor indexed="51"/>
        </patternFill>
      </fill>
    </dxf>
    <dxf>
      <fill>
        <patternFill>
          <bgColor indexed="51"/>
        </patternFill>
      </fill>
    </dxf>
    <dxf>
      <fill>
        <patternFill>
          <bgColor indexed="31"/>
        </patternFill>
      </fill>
    </dxf>
    <dxf>
      <fill>
        <patternFill>
          <bgColor indexed="31"/>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indexed="51"/>
        </patternFill>
      </fill>
    </dxf>
    <dxf>
      <fill>
        <patternFill>
          <bgColor indexed="31"/>
        </patternFill>
      </fill>
    </dxf>
    <dxf>
      <fill>
        <patternFill>
          <bgColor indexed="3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indexed="51"/>
        </patternFill>
      </fill>
    </dxf>
    <dxf>
      <fill>
        <patternFill>
          <bgColor indexed="31"/>
        </patternFill>
      </fill>
    </dxf>
    <dxf>
      <fill>
        <patternFill>
          <bgColor indexed="3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indexed="51"/>
        </patternFill>
      </fill>
    </dxf>
    <dxf>
      <fill>
        <patternFill>
          <bgColor indexed="31"/>
        </patternFill>
      </fill>
    </dxf>
    <dxf>
      <fill>
        <patternFill>
          <bgColor indexed="31"/>
        </patternFill>
      </fill>
    </dxf>
    <dxf>
      <fill>
        <patternFill>
          <bgColor indexed="51"/>
        </patternFill>
      </fill>
    </dxf>
    <dxf>
      <fill>
        <patternFill>
          <bgColor indexed="51"/>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indexed="31"/>
        </patternFill>
      </fill>
    </dxf>
    <dxf>
      <fill>
        <patternFill>
          <bgColor rgb="FFFFC000"/>
        </patternFill>
      </fill>
    </dxf>
    <dxf>
      <fill>
        <patternFill>
          <bgColor rgb="FFFFC000"/>
        </patternFill>
      </fill>
    </dxf>
    <dxf>
      <fill>
        <patternFill>
          <bgColor indexed="51"/>
        </patternFill>
      </fill>
    </dxf>
    <dxf>
      <fill>
        <patternFill>
          <bgColor rgb="FFFFC000"/>
        </patternFill>
      </fill>
    </dxf>
    <dxf>
      <fill>
        <patternFill>
          <bgColor indexed="51"/>
        </patternFill>
      </fill>
    </dxf>
    <dxf>
      <fill>
        <patternFill>
          <bgColor indexed="3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indexed="51"/>
        </patternFill>
      </fill>
    </dxf>
    <dxf>
      <fill>
        <patternFill>
          <bgColor indexed="31"/>
        </patternFill>
      </fill>
    </dxf>
    <dxf>
      <fill>
        <patternFill>
          <bgColor indexed="31"/>
        </patternFill>
      </fill>
    </dxf>
    <dxf>
      <fill>
        <patternFill>
          <bgColor indexed="51"/>
        </patternFill>
      </fill>
    </dxf>
    <dxf>
      <fill>
        <patternFill>
          <bgColor indexed="31"/>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indexed="31"/>
        </patternFill>
      </fill>
    </dxf>
    <dxf>
      <fill>
        <patternFill>
          <bgColor rgb="FFFFC000"/>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indexed="9"/>
        </patternFill>
      </fill>
    </dxf>
    <dxf>
      <fill>
        <patternFill>
          <bgColor indexed="9"/>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indexed="31"/>
        </patternFill>
      </fill>
    </dxf>
    <dxf>
      <fill>
        <patternFill>
          <bgColor rgb="FFFFC000"/>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indexed="9"/>
        </patternFill>
      </fill>
    </dxf>
    <dxf>
      <fill>
        <patternFill>
          <bgColor indexed="9"/>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indexed="31"/>
        </patternFill>
      </fill>
    </dxf>
    <dxf>
      <fill>
        <patternFill>
          <bgColor rgb="FFFFC000"/>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indexed="9"/>
        </patternFill>
      </fill>
    </dxf>
    <dxf>
      <fill>
        <patternFill>
          <bgColor indexed="9"/>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indexed="3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indexed="3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indexed="3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indexed="3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indexed="3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indexed="3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indexed="3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indexed="3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indexed="3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indexed="3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indexed="3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indexed="3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indexed="3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indexed="3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indexed="3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indexed="3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indexed="3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indexed="3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indexed="3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indexed="3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indexed="3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indexed="3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indexed="3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indexed="3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indexed="3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indexed="3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indexed="3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indexed="3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indexed="3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indexed="3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indexed="3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indexed="3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indexed="3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indexed="3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indexed="3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indexed="3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indexed="3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indexed="3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indexed="3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indexed="3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indexed="31"/>
        </patternFill>
      </fill>
    </dxf>
    <dxf>
      <fill>
        <patternFill>
          <bgColor indexed="31"/>
        </patternFill>
      </fill>
    </dxf>
    <dxf>
      <fill>
        <patternFill>
          <bgColor indexed="9"/>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indexed="31"/>
        </patternFill>
      </fill>
    </dxf>
    <dxf>
      <fill>
        <patternFill>
          <bgColor rgb="FFFFC000"/>
        </patternFill>
      </fill>
    </dxf>
    <dxf>
      <fill>
        <patternFill>
          <bgColor indexed="51"/>
        </patternFill>
      </fill>
    </dxf>
    <dxf>
      <fill>
        <patternFill>
          <bgColor rgb="FFFFC000"/>
        </patternFill>
      </fill>
    </dxf>
    <dxf>
      <fill>
        <patternFill>
          <bgColor indexed="51"/>
        </patternFill>
      </fill>
    </dxf>
    <dxf>
      <fill>
        <patternFill>
          <bgColor indexed="31"/>
        </patternFill>
      </fill>
    </dxf>
    <dxf>
      <fill>
        <patternFill>
          <bgColor indexed="51"/>
        </patternFill>
      </fill>
    </dxf>
    <dxf>
      <fill>
        <patternFill>
          <bgColor theme="8" tint="0.79998168889431442"/>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indexed="51"/>
        </patternFill>
      </fill>
    </dxf>
    <dxf>
      <fill>
        <patternFill>
          <bgColor indexed="31"/>
        </patternFill>
      </fill>
    </dxf>
    <dxf>
      <fill>
        <patternFill>
          <bgColor indexed="31"/>
        </patternFill>
      </fill>
    </dxf>
    <dxf>
      <fill>
        <patternFill>
          <bgColor indexed="51"/>
        </patternFill>
      </fill>
    </dxf>
    <dxf>
      <fill>
        <patternFill>
          <bgColor indexed="31"/>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indexed="31"/>
        </patternFill>
      </fill>
    </dxf>
    <dxf>
      <fill>
        <patternFill>
          <bgColor rgb="FFFFC000"/>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indexed="9"/>
        </patternFill>
      </fill>
    </dxf>
    <dxf>
      <fill>
        <patternFill>
          <bgColor indexed="9"/>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indexed="31"/>
        </patternFill>
      </fill>
    </dxf>
    <dxf>
      <fill>
        <patternFill>
          <bgColor rgb="FFFFC000"/>
        </patternFill>
      </fill>
    </dxf>
    <dxf>
      <fill>
        <patternFill>
          <bgColor theme="8" tint="0.59996337778862885"/>
        </patternFill>
      </fill>
    </dxf>
    <dxf>
      <fill>
        <patternFill>
          <bgColor theme="8" tint="0.59996337778862885"/>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indexed="31"/>
        </patternFill>
      </fill>
    </dxf>
    <dxf>
      <fill>
        <patternFill>
          <bgColor rgb="FFFFC000"/>
        </patternFill>
      </fill>
    </dxf>
    <dxf>
      <fill>
        <patternFill>
          <bgColor theme="8" tint="0.59996337778862885"/>
        </patternFill>
      </fill>
    </dxf>
    <dxf>
      <fill>
        <patternFill>
          <bgColor theme="8" tint="0.59996337778862885"/>
        </patternFill>
      </fill>
    </dxf>
    <dxf>
      <fill>
        <patternFill>
          <bgColor indexed="9"/>
        </patternFill>
      </fill>
    </dxf>
    <dxf>
      <fill>
        <patternFill>
          <bgColor indexed="9"/>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indexed="31"/>
        </patternFill>
      </fill>
    </dxf>
    <dxf>
      <fill>
        <patternFill>
          <bgColor rgb="FFFFC000"/>
        </patternFill>
      </fill>
    </dxf>
    <dxf>
      <fill>
        <patternFill>
          <bgColor rgb="FFFFC000"/>
        </patternFill>
      </fill>
    </dxf>
    <dxf>
      <fill>
        <patternFill>
          <bgColor indexed="51"/>
        </patternFill>
      </fill>
    </dxf>
    <dxf>
      <fill>
        <patternFill>
          <bgColor rgb="FFFFC000"/>
        </patternFill>
      </fill>
    </dxf>
    <dxf>
      <fill>
        <patternFill>
          <bgColor indexed="51"/>
        </patternFill>
      </fill>
    </dxf>
    <dxf>
      <fill>
        <patternFill>
          <bgColor indexed="31"/>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indexed="5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indexed="51"/>
        </patternFill>
      </fill>
    </dxf>
    <dxf>
      <fill>
        <patternFill>
          <bgColor indexed="31"/>
        </patternFill>
      </fill>
    </dxf>
    <dxf>
      <fill>
        <patternFill>
          <bgColor indexed="31"/>
        </patternFill>
      </fill>
    </dxf>
    <dxf>
      <fill>
        <patternFill>
          <bgColor indexed="51"/>
        </patternFill>
      </fill>
    </dxf>
    <dxf>
      <fill>
        <patternFill>
          <bgColor indexed="31"/>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indexed="31"/>
        </patternFill>
      </fill>
    </dxf>
    <dxf>
      <fill>
        <patternFill>
          <bgColor rgb="FFFFC000"/>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indexed="9"/>
        </patternFill>
      </fill>
    </dxf>
    <dxf>
      <fill>
        <patternFill>
          <bgColor indexed="9"/>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indexed="31"/>
        </patternFill>
      </fill>
    </dxf>
    <dxf>
      <fill>
        <patternFill>
          <bgColor rgb="FFFFC000"/>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indexed="9"/>
        </patternFill>
      </fill>
    </dxf>
    <dxf>
      <fill>
        <patternFill>
          <bgColor indexed="9"/>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indexed="31"/>
        </patternFill>
      </fill>
    </dxf>
    <dxf>
      <fill>
        <patternFill>
          <bgColor rgb="FFFFC000"/>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indexed="9"/>
        </patternFill>
      </fill>
    </dxf>
    <dxf>
      <fill>
        <patternFill>
          <bgColor indexed="9"/>
        </patternFill>
      </fill>
    </dxf>
  </dxfs>
  <tableStyles count="0" defaultTableStyle="TableStyleMedium2" defaultPivotStyle="PivotStyleLight16"/>
  <colors>
    <mruColors>
      <color rgb="FFF0A97E"/>
      <color rgb="FF00FF00"/>
      <color rgb="FFFFB7B7"/>
      <color rgb="FFF6BFF7"/>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3.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hyperlink" Target="#'&#1603;&#1588;&#1601; 3'!A1"/><Relationship Id="rId13" Type="http://schemas.openxmlformats.org/officeDocument/2006/relationships/hyperlink" Target="#'&#1603;&#1588;&#1601; 5'!A1"/><Relationship Id="rId18" Type="http://schemas.openxmlformats.org/officeDocument/2006/relationships/hyperlink" Target="#'&#1578;&#1592;&#1607;&#1610;&#1585; &#1575;&#1604;&#1576;&#1606;&#1603;'!A1"/><Relationship Id="rId26" Type="http://schemas.openxmlformats.org/officeDocument/2006/relationships/image" Target="../media/image3.jpeg"/><Relationship Id="rId3" Type="http://schemas.openxmlformats.org/officeDocument/2006/relationships/hyperlink" Target="#'&#1601;&#1610;&#1586;&#1575; 1'!A1"/><Relationship Id="rId21" Type="http://schemas.openxmlformats.org/officeDocument/2006/relationships/hyperlink" Target="#'&#1606;&#1602;&#1575;&#1576;&#1575;&#1578; &#1575;&#1604;&#1576;&#1606;&#1603;'!A1"/><Relationship Id="rId7" Type="http://schemas.openxmlformats.org/officeDocument/2006/relationships/hyperlink" Target="#'&#1603;&#1588;&#1601; 2'!A1"/><Relationship Id="rId12" Type="http://schemas.openxmlformats.org/officeDocument/2006/relationships/hyperlink" Target="#'&#1603;&#1588;&#1601; 4'!A1"/><Relationship Id="rId17" Type="http://schemas.openxmlformats.org/officeDocument/2006/relationships/hyperlink" Target="#'&#1575;&#1583;&#1575;&#1585;&#1610;&#1610;&#1606; &#1575;&#1604;&#1576;&#1606;&#1603;'!A1"/><Relationship Id="rId25" Type="http://schemas.openxmlformats.org/officeDocument/2006/relationships/hyperlink" Target="#'&#1578;&#1593;&#1604;&#1610;&#1605;&#1575;&#1578; &#1575;&#1604;&#1593;&#1605;&#1604; &#1593;&#1604;&#1609; &#1575;&#1604;&#1576;&#1585; &#1606;&#1575;&#1605;&#1580;'!C1"/><Relationship Id="rId2" Type="http://schemas.openxmlformats.org/officeDocument/2006/relationships/image" Target="../media/image2.jpeg"/><Relationship Id="rId16" Type="http://schemas.openxmlformats.org/officeDocument/2006/relationships/hyperlink" Target="#'&#1575;&#1583;&#1575;&#1585;&#1610;&#1610;&#1606; 2'!A1"/><Relationship Id="rId20" Type="http://schemas.openxmlformats.org/officeDocument/2006/relationships/hyperlink" Target="#'&#1605;&#1601;&#1585;&#1583;&#1575;&#1578; &#1575;&#1583;&#1575;&#1585;&#1610;&#1610;&#1606;'!A1"/><Relationship Id="rId1" Type="http://schemas.openxmlformats.org/officeDocument/2006/relationships/image" Target="../media/image1.jpeg"/><Relationship Id="rId6" Type="http://schemas.openxmlformats.org/officeDocument/2006/relationships/hyperlink" Target="#'&#1603;&#1588;&#1601; 1'!A1"/><Relationship Id="rId11" Type="http://schemas.openxmlformats.org/officeDocument/2006/relationships/hyperlink" Target="#'&#1605;&#1593;&#1575;&#1588;&#1575;&#1578; &#1575;&#1604;&#1576;&#1606;&#1603;'!A1"/><Relationship Id="rId24" Type="http://schemas.openxmlformats.org/officeDocument/2006/relationships/hyperlink" Target="#'&#1605;&#1601;&#1585;&#1583;&#1575;&#1578; &#1605;&#1593;&#1604;&#1605;&#1610;&#1606;'!A1"/><Relationship Id="rId5" Type="http://schemas.openxmlformats.org/officeDocument/2006/relationships/hyperlink" Target="#'&#1601;&#1610;&#1586;&#1575; 3 '!A1"/><Relationship Id="rId15" Type="http://schemas.openxmlformats.org/officeDocument/2006/relationships/hyperlink" Target="#'&#1575;&#1583;&#1575;&#1585;&#1610;&#1610;&#1606; 1'!A1"/><Relationship Id="rId23" Type="http://schemas.openxmlformats.org/officeDocument/2006/relationships/hyperlink" Target="#&#1606;&#1602;&#1575;&#1576;&#1575;&#1578;!A1"/><Relationship Id="rId10" Type="http://schemas.openxmlformats.org/officeDocument/2006/relationships/hyperlink" Target="#'&#1605;&#1593;&#1575;&#1588;&#1575;&#1578; &#1575;&#1604;&#1603;&#1604;'!A1"/><Relationship Id="rId19" Type="http://schemas.openxmlformats.org/officeDocument/2006/relationships/hyperlink" Target="#'&#1575;&#1602;&#1587;&#1575;&#1591; &#1586;&#1605;&#1575;&#1604;&#1577;'!A1"/><Relationship Id="rId4" Type="http://schemas.openxmlformats.org/officeDocument/2006/relationships/hyperlink" Target="#'&#1601;&#1610;&#1586;&#1575; 2'!A1"/><Relationship Id="rId9" Type="http://schemas.openxmlformats.org/officeDocument/2006/relationships/hyperlink" Target="#'&#1578;&#1592;&#1607;&#1610;&#1585; &#1575;&#1604;&#1603;&#1604; '!A1"/><Relationship Id="rId14" Type="http://schemas.openxmlformats.org/officeDocument/2006/relationships/hyperlink" Target="#'&#1603;&#1588;&#1601; &#1575;&#1604;&#1576;&#1606;&#1603;'!A1"/><Relationship Id="rId22" Type="http://schemas.openxmlformats.org/officeDocument/2006/relationships/hyperlink" Target="#'&#1576;&#1581;&#1579; &#1593;&#1604;&#1605;&#1609;'!A1"/></Relationships>
</file>

<file path=xl/drawings/_rels/drawing10.xml.rels><?xml version="1.0" encoding="UTF-8" standalone="yes"?>
<Relationships xmlns="http://schemas.openxmlformats.org/package/2006/relationships"><Relationship Id="rId1" Type="http://schemas.openxmlformats.org/officeDocument/2006/relationships/hyperlink" Target="#&#1576;&#1610;&#1575;&#1606;&#1575;&#1578;!A1"/></Relationships>
</file>

<file path=xl/drawings/_rels/drawing11.xml.rels><?xml version="1.0" encoding="UTF-8" standalone="yes"?>
<Relationships xmlns="http://schemas.openxmlformats.org/package/2006/relationships"><Relationship Id="rId1" Type="http://schemas.openxmlformats.org/officeDocument/2006/relationships/hyperlink" Target="#&#1576;&#1610;&#1575;&#1606;&#1575;&#1578;!A1"/></Relationships>
</file>

<file path=xl/drawings/_rels/drawing12.xml.rels><?xml version="1.0" encoding="UTF-8" standalone="yes"?>
<Relationships xmlns="http://schemas.openxmlformats.org/package/2006/relationships"><Relationship Id="rId1" Type="http://schemas.openxmlformats.org/officeDocument/2006/relationships/hyperlink" Target="#&#1576;&#1610;&#1575;&#1606;&#1575;&#1578;!A1"/></Relationships>
</file>

<file path=xl/drawings/_rels/drawing13.xml.rels><?xml version="1.0" encoding="UTF-8" standalone="yes"?>
<Relationships xmlns="http://schemas.openxmlformats.org/package/2006/relationships"><Relationship Id="rId1" Type="http://schemas.openxmlformats.org/officeDocument/2006/relationships/hyperlink" Target="#&#1576;&#1610;&#1575;&#1606;&#1575;&#1578;!A1"/></Relationships>
</file>

<file path=xl/drawings/_rels/drawing14.xml.rels><?xml version="1.0" encoding="UTF-8" standalone="yes"?>
<Relationships xmlns="http://schemas.openxmlformats.org/package/2006/relationships"><Relationship Id="rId1" Type="http://schemas.openxmlformats.org/officeDocument/2006/relationships/hyperlink" Target="#&#1576;&#1610;&#1575;&#1606;&#1575;&#1578;!A1"/></Relationships>
</file>

<file path=xl/drawings/_rels/drawing15.xml.rels><?xml version="1.0" encoding="UTF-8" standalone="yes"?>
<Relationships xmlns="http://schemas.openxmlformats.org/package/2006/relationships"><Relationship Id="rId1" Type="http://schemas.openxmlformats.org/officeDocument/2006/relationships/hyperlink" Target="#&#1576;&#1610;&#1575;&#1606;&#1575;&#1578;!A1"/></Relationships>
</file>

<file path=xl/drawings/_rels/drawing16.xml.rels><?xml version="1.0" encoding="UTF-8" standalone="yes"?>
<Relationships xmlns="http://schemas.openxmlformats.org/package/2006/relationships"><Relationship Id="rId1" Type="http://schemas.openxmlformats.org/officeDocument/2006/relationships/hyperlink" Target="#&#1576;&#1610;&#1575;&#1606;&#1575;&#1578;!A1"/></Relationships>
</file>

<file path=xl/drawings/_rels/drawing17.xml.rels><?xml version="1.0" encoding="UTF-8" standalone="yes"?>
<Relationships xmlns="http://schemas.openxmlformats.org/package/2006/relationships"><Relationship Id="rId1" Type="http://schemas.openxmlformats.org/officeDocument/2006/relationships/hyperlink" Target="#&#1576;&#1610;&#1575;&#1606;&#1575;&#1578;!A1"/></Relationships>
</file>

<file path=xl/drawings/_rels/drawing18.xml.rels><?xml version="1.0" encoding="UTF-8" standalone="yes"?>
<Relationships xmlns="http://schemas.openxmlformats.org/package/2006/relationships"><Relationship Id="rId1" Type="http://schemas.openxmlformats.org/officeDocument/2006/relationships/hyperlink" Target="#&#1576;&#1610;&#1575;&#1606;&#1575;&#1578;!A1"/></Relationships>
</file>

<file path=xl/drawings/_rels/drawing19.xml.rels><?xml version="1.0" encoding="UTF-8" standalone="yes"?>
<Relationships xmlns="http://schemas.openxmlformats.org/package/2006/relationships"><Relationship Id="rId1" Type="http://schemas.openxmlformats.org/officeDocument/2006/relationships/hyperlink" Target="#&#1576;&#1610;&#1575;&#1606;&#1575;&#1578;!A1"/></Relationships>
</file>

<file path=xl/drawings/_rels/drawing2.xml.rels><?xml version="1.0" encoding="UTF-8" standalone="yes"?>
<Relationships xmlns="http://schemas.openxmlformats.org/package/2006/relationships"><Relationship Id="rId1" Type="http://schemas.openxmlformats.org/officeDocument/2006/relationships/hyperlink" Target="#&#1576;&#1610;&#1575;&#1606;&#1575;&#1578;!A1"/></Relationships>
</file>

<file path=xl/drawings/_rels/drawing20.xml.rels><?xml version="1.0" encoding="UTF-8" standalone="yes"?>
<Relationships xmlns="http://schemas.openxmlformats.org/package/2006/relationships"><Relationship Id="rId1" Type="http://schemas.openxmlformats.org/officeDocument/2006/relationships/hyperlink" Target="#&#1576;&#1610;&#1575;&#1606;&#1575;&#1578;!A1"/></Relationships>
</file>

<file path=xl/drawings/_rels/drawing21.xml.rels><?xml version="1.0" encoding="UTF-8" standalone="yes"?>
<Relationships xmlns="http://schemas.openxmlformats.org/package/2006/relationships"><Relationship Id="rId1" Type="http://schemas.openxmlformats.org/officeDocument/2006/relationships/hyperlink" Target="#&#1576;&#1610;&#1575;&#1606;&#1575;&#1578;!A1"/></Relationships>
</file>

<file path=xl/drawings/_rels/drawing22.xml.rels><?xml version="1.0" encoding="UTF-8" standalone="yes"?>
<Relationships xmlns="http://schemas.openxmlformats.org/package/2006/relationships"><Relationship Id="rId1" Type="http://schemas.openxmlformats.org/officeDocument/2006/relationships/hyperlink" Target="#&#1576;&#1610;&#1575;&#1606;&#1575;&#1578;!A1"/></Relationships>
</file>

<file path=xl/drawings/_rels/drawing23.xml.rels><?xml version="1.0" encoding="UTF-8" standalone="yes"?>
<Relationships xmlns="http://schemas.openxmlformats.org/package/2006/relationships"><Relationship Id="rId1" Type="http://schemas.openxmlformats.org/officeDocument/2006/relationships/hyperlink" Target="#&#1576;&#1610;&#1575;&#1606;&#1575;&#1578;!A1"/></Relationships>
</file>

<file path=xl/drawings/_rels/drawing24.xml.rels><?xml version="1.0" encoding="UTF-8" standalone="yes"?>
<Relationships xmlns="http://schemas.openxmlformats.org/package/2006/relationships"><Relationship Id="rId1" Type="http://schemas.openxmlformats.org/officeDocument/2006/relationships/hyperlink" Target="#&#1576;&#1610;&#1575;&#1606;&#1575;&#1578;!A1"/></Relationships>
</file>

<file path=xl/drawings/_rels/drawing25.xml.rels><?xml version="1.0" encoding="UTF-8" standalone="yes"?>
<Relationships xmlns="http://schemas.openxmlformats.org/package/2006/relationships"><Relationship Id="rId1" Type="http://schemas.openxmlformats.org/officeDocument/2006/relationships/hyperlink" Target="#&#1576;&#1610;&#1575;&#1606;&#1575;&#1578;!A1"/></Relationships>
</file>

<file path=xl/drawings/_rels/drawing3.xml.rels><?xml version="1.0" encoding="UTF-8" standalone="yes"?>
<Relationships xmlns="http://schemas.openxmlformats.org/package/2006/relationships"><Relationship Id="rId1" Type="http://schemas.openxmlformats.org/officeDocument/2006/relationships/hyperlink" Target="#&#1576;&#1610;&#1575;&#1606;&#1575;&#1578;!A1"/></Relationships>
</file>

<file path=xl/drawings/_rels/drawing4.xml.rels><?xml version="1.0" encoding="UTF-8" standalone="yes"?>
<Relationships xmlns="http://schemas.openxmlformats.org/package/2006/relationships"><Relationship Id="rId1" Type="http://schemas.openxmlformats.org/officeDocument/2006/relationships/hyperlink" Target="#&#1576;&#1610;&#1575;&#1606;&#1575;&#1578;!A1"/></Relationships>
</file>

<file path=xl/drawings/_rels/drawing5.xml.rels><?xml version="1.0" encoding="UTF-8" standalone="yes"?>
<Relationships xmlns="http://schemas.openxmlformats.org/package/2006/relationships"><Relationship Id="rId1" Type="http://schemas.openxmlformats.org/officeDocument/2006/relationships/hyperlink" Target="#&#1576;&#1610;&#1575;&#1606;&#1575;&#1578;!A1"/></Relationships>
</file>

<file path=xl/drawings/_rels/drawing6.xml.rels><?xml version="1.0" encoding="UTF-8" standalone="yes"?>
<Relationships xmlns="http://schemas.openxmlformats.org/package/2006/relationships"><Relationship Id="rId1" Type="http://schemas.openxmlformats.org/officeDocument/2006/relationships/hyperlink" Target="#&#1576;&#1610;&#1575;&#1606;&#1575;&#1578;!A1"/></Relationships>
</file>

<file path=xl/drawings/_rels/drawing7.xml.rels><?xml version="1.0" encoding="UTF-8" standalone="yes"?>
<Relationships xmlns="http://schemas.openxmlformats.org/package/2006/relationships"><Relationship Id="rId1" Type="http://schemas.openxmlformats.org/officeDocument/2006/relationships/hyperlink" Target="#&#1576;&#1610;&#1575;&#1606;&#1575;&#1578;!A1"/></Relationships>
</file>

<file path=xl/drawings/_rels/drawing8.xml.rels><?xml version="1.0" encoding="UTF-8" standalone="yes"?>
<Relationships xmlns="http://schemas.openxmlformats.org/package/2006/relationships"><Relationship Id="rId1" Type="http://schemas.openxmlformats.org/officeDocument/2006/relationships/hyperlink" Target="#&#1576;&#1610;&#1575;&#1606;&#1575;&#1578;!A1"/></Relationships>
</file>

<file path=xl/drawings/_rels/drawing9.xml.rels><?xml version="1.0" encoding="UTF-8" standalone="yes"?>
<Relationships xmlns="http://schemas.openxmlformats.org/package/2006/relationships"><Relationship Id="rId1" Type="http://schemas.openxmlformats.org/officeDocument/2006/relationships/hyperlink" Target="#&#1576;&#1610;&#1575;&#1606;&#1575;&#1578;!A1"/></Relationships>
</file>

<file path=xl/drawings/drawing1.xml><?xml version="1.0" encoding="utf-8"?>
<xdr:wsDr xmlns:xdr="http://schemas.openxmlformats.org/drawingml/2006/spreadsheetDrawing" xmlns:a="http://schemas.openxmlformats.org/drawingml/2006/main">
  <xdr:twoCellAnchor editAs="oneCell">
    <xdr:from>
      <xdr:col>9</xdr:col>
      <xdr:colOff>495300</xdr:colOff>
      <xdr:row>0</xdr:row>
      <xdr:rowOff>0</xdr:rowOff>
    </xdr:from>
    <xdr:to>
      <xdr:col>11</xdr:col>
      <xdr:colOff>600075</xdr:colOff>
      <xdr:row>8</xdr:row>
      <xdr:rowOff>180975</xdr:rowOff>
    </xdr:to>
    <xdr:pic>
      <xdr:nvPicPr>
        <xdr:cNvPr id="45" name="صورة 3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72125" y="0"/>
          <a:ext cx="1323975" cy="1581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81969</xdr:colOff>
      <xdr:row>2</xdr:row>
      <xdr:rowOff>95250</xdr:rowOff>
    </xdr:from>
    <xdr:ext cx="184731" cy="254557"/>
    <xdr:sp macro="" textlink="">
      <xdr:nvSpPr>
        <xdr:cNvPr id="3" name="مربع نص 2"/>
        <xdr:cNvSpPr txBox="1"/>
      </xdr:nvSpPr>
      <xdr:spPr>
        <a:xfrm>
          <a:off x="5829300" y="419100"/>
          <a:ext cx="184731" cy="2545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endParaRPr lang="ar-SA"/>
        </a:p>
      </xdr:txBody>
    </xdr:sp>
    <xdr:clientData/>
  </xdr:oneCellAnchor>
  <xdr:twoCellAnchor>
    <xdr:from>
      <xdr:col>1</xdr:col>
      <xdr:colOff>28575</xdr:colOff>
      <xdr:row>9</xdr:row>
      <xdr:rowOff>142876</xdr:rowOff>
    </xdr:from>
    <xdr:to>
      <xdr:col>3</xdr:col>
      <xdr:colOff>361950</xdr:colOff>
      <xdr:row>25</xdr:row>
      <xdr:rowOff>9526</xdr:rowOff>
    </xdr:to>
    <xdr:sp macro="" textlink="">
      <xdr:nvSpPr>
        <xdr:cNvPr id="4" name="مستطيل 3"/>
        <xdr:cNvSpPr/>
      </xdr:nvSpPr>
      <xdr:spPr>
        <a:xfrm>
          <a:off x="5734050" y="1600201"/>
          <a:ext cx="1552575" cy="2457450"/>
        </a:xfrm>
        <a:prstGeom prst="rect">
          <a:avLst/>
        </a:prstGeom>
      </xdr:spPr>
      <xdr:style>
        <a:lnRef idx="1">
          <a:schemeClr val="accent4"/>
        </a:lnRef>
        <a:fillRef idx="3">
          <a:schemeClr val="accent4"/>
        </a:fillRef>
        <a:effectRef idx="2">
          <a:schemeClr val="accent4"/>
        </a:effectRef>
        <a:fontRef idx="minor">
          <a:schemeClr val="lt1"/>
        </a:fontRef>
      </xdr:style>
      <xdr:txBody>
        <a:bodyPr vertOverflow="clip" horzOverflow="clip" rtlCol="1" anchor="t"/>
        <a:lstStyle/>
        <a:p>
          <a:pPr algn="ctr" rtl="1"/>
          <a:r>
            <a:rPr lang="ar-EG" sz="1800" b="1"/>
            <a:t>كشوف فيزا </a:t>
          </a:r>
        </a:p>
      </xdr:txBody>
    </xdr:sp>
    <xdr:clientData/>
  </xdr:twoCellAnchor>
  <xdr:twoCellAnchor>
    <xdr:from>
      <xdr:col>1</xdr:col>
      <xdr:colOff>85725</xdr:colOff>
      <xdr:row>12</xdr:row>
      <xdr:rowOff>38100</xdr:rowOff>
    </xdr:from>
    <xdr:to>
      <xdr:col>3</xdr:col>
      <xdr:colOff>304800</xdr:colOff>
      <xdr:row>24</xdr:row>
      <xdr:rowOff>95250</xdr:rowOff>
    </xdr:to>
    <xdr:sp macro="" textlink="">
      <xdr:nvSpPr>
        <xdr:cNvPr id="5" name="مستطيل 4"/>
        <xdr:cNvSpPr/>
      </xdr:nvSpPr>
      <xdr:spPr>
        <a:xfrm>
          <a:off x="5791200" y="1981200"/>
          <a:ext cx="1438275" cy="2000250"/>
        </a:xfrm>
        <a:prstGeom prst="rect">
          <a:avLst/>
        </a:prstGeom>
        <a:blipFill>
          <a:blip xmlns:r="http://schemas.openxmlformats.org/officeDocument/2006/relationships" r:embed="rId2"/>
          <a:tile tx="0" ty="0" sx="100000" sy="100000" flip="none" algn="tl"/>
        </a:bli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endParaRPr lang="ar-SA"/>
        </a:p>
      </xdr:txBody>
    </xdr:sp>
    <xdr:clientData/>
  </xdr:twoCellAnchor>
  <xdr:twoCellAnchor>
    <xdr:from>
      <xdr:col>1</xdr:col>
      <xdr:colOff>133349</xdr:colOff>
      <xdr:row>13</xdr:row>
      <xdr:rowOff>57150</xdr:rowOff>
    </xdr:from>
    <xdr:to>
      <xdr:col>3</xdr:col>
      <xdr:colOff>247649</xdr:colOff>
      <xdr:row>16</xdr:row>
      <xdr:rowOff>28575</xdr:rowOff>
    </xdr:to>
    <xdr:sp macro="" textlink="">
      <xdr:nvSpPr>
        <xdr:cNvPr id="6" name="مستطيل مستدير الزوايا 5">
          <a:hlinkClick xmlns:r="http://schemas.openxmlformats.org/officeDocument/2006/relationships" r:id="rId3"/>
        </xdr:cNvPr>
        <xdr:cNvSpPr/>
      </xdr:nvSpPr>
      <xdr:spPr>
        <a:xfrm>
          <a:off x="5848351" y="2162175"/>
          <a:ext cx="1333500" cy="4572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l" rtl="1"/>
          <a:r>
            <a:rPr lang="ar-EG" sz="2000" b="1"/>
            <a:t>كشف فيزا  1 </a:t>
          </a:r>
        </a:p>
      </xdr:txBody>
    </xdr:sp>
    <xdr:clientData/>
  </xdr:twoCellAnchor>
  <xdr:twoCellAnchor>
    <xdr:from>
      <xdr:col>1</xdr:col>
      <xdr:colOff>133350</xdr:colOff>
      <xdr:row>17</xdr:row>
      <xdr:rowOff>9525</xdr:rowOff>
    </xdr:from>
    <xdr:to>
      <xdr:col>3</xdr:col>
      <xdr:colOff>257175</xdr:colOff>
      <xdr:row>20</xdr:row>
      <xdr:rowOff>0</xdr:rowOff>
    </xdr:to>
    <xdr:sp macro="" textlink="">
      <xdr:nvSpPr>
        <xdr:cNvPr id="7" name="مستطيل مستدير الزوايا 6">
          <a:hlinkClick xmlns:r="http://schemas.openxmlformats.org/officeDocument/2006/relationships" r:id="rId4"/>
        </xdr:cNvPr>
        <xdr:cNvSpPr/>
      </xdr:nvSpPr>
      <xdr:spPr>
        <a:xfrm>
          <a:off x="5838825" y="2762250"/>
          <a:ext cx="1343025" cy="47625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r" rtl="1"/>
          <a:r>
            <a:rPr lang="ar-EG" sz="2000" b="1">
              <a:solidFill>
                <a:schemeClr val="bg1"/>
              </a:solidFill>
            </a:rPr>
            <a:t>كشف فيزا  2</a:t>
          </a:r>
        </a:p>
      </xdr:txBody>
    </xdr:sp>
    <xdr:clientData/>
  </xdr:twoCellAnchor>
  <xdr:twoCellAnchor>
    <xdr:from>
      <xdr:col>1</xdr:col>
      <xdr:colOff>123825</xdr:colOff>
      <xdr:row>20</xdr:row>
      <xdr:rowOff>123825</xdr:rowOff>
    </xdr:from>
    <xdr:to>
      <xdr:col>3</xdr:col>
      <xdr:colOff>247650</xdr:colOff>
      <xdr:row>23</xdr:row>
      <xdr:rowOff>114300</xdr:rowOff>
    </xdr:to>
    <xdr:sp macro="" textlink="">
      <xdr:nvSpPr>
        <xdr:cNvPr id="8" name="مستطيل مستدير الزوايا 7">
          <a:hlinkClick xmlns:r="http://schemas.openxmlformats.org/officeDocument/2006/relationships" r:id="rId5"/>
        </xdr:cNvPr>
        <xdr:cNvSpPr/>
      </xdr:nvSpPr>
      <xdr:spPr>
        <a:xfrm>
          <a:off x="5848350" y="3362325"/>
          <a:ext cx="1343025" cy="47625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r>
            <a:rPr lang="ar-EG" sz="2000" b="1"/>
            <a:t>كشف فيزا</a:t>
          </a:r>
          <a:r>
            <a:rPr lang="ar-EG" sz="2000" b="1" baseline="0"/>
            <a:t>  3</a:t>
          </a:r>
          <a:endParaRPr lang="ar-EG" sz="2000" b="1"/>
        </a:p>
      </xdr:txBody>
    </xdr:sp>
    <xdr:clientData/>
  </xdr:twoCellAnchor>
  <xdr:twoCellAnchor editAs="oneCell">
    <xdr:from>
      <xdr:col>0</xdr:col>
      <xdr:colOff>0</xdr:colOff>
      <xdr:row>0</xdr:row>
      <xdr:rowOff>0</xdr:rowOff>
    </xdr:from>
    <xdr:to>
      <xdr:col>2</xdr:col>
      <xdr:colOff>581025</xdr:colOff>
      <xdr:row>0</xdr:row>
      <xdr:rowOff>0</xdr:rowOff>
    </xdr:to>
    <xdr:pic>
      <xdr:nvPicPr>
        <xdr:cNvPr id="22" name="صورة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48425" y="0"/>
          <a:ext cx="1476375" cy="1581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504825</xdr:colOff>
      <xdr:row>0</xdr:row>
      <xdr:rowOff>9525</xdr:rowOff>
    </xdr:from>
    <xdr:to>
      <xdr:col>10</xdr:col>
      <xdr:colOff>504825</xdr:colOff>
      <xdr:row>0</xdr:row>
      <xdr:rowOff>9525</xdr:rowOff>
    </xdr:to>
    <xdr:pic>
      <xdr:nvPicPr>
        <xdr:cNvPr id="23" name="صورة 3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25"/>
          <a:ext cx="1323975" cy="1581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81969</xdr:colOff>
      <xdr:row>2</xdr:row>
      <xdr:rowOff>95250</xdr:rowOff>
    </xdr:from>
    <xdr:ext cx="184731" cy="254557"/>
    <xdr:sp macro="" textlink="">
      <xdr:nvSpPr>
        <xdr:cNvPr id="25" name="مربع نص 24"/>
        <xdr:cNvSpPr txBox="1"/>
      </xdr:nvSpPr>
      <xdr:spPr>
        <a:xfrm>
          <a:off x="5829300" y="419100"/>
          <a:ext cx="184731" cy="254557"/>
        </a:xfrm>
        <a:prstGeom prst="rect">
          <a:avLst/>
        </a:prstGeom>
        <a:noFill/>
        <a:ln>
          <a:noFill/>
        </a:ln>
        <a:effectLst/>
      </xdr:spPr>
      <xdr:txBody>
        <a:bodyPr vertOverflow="clip" horzOverflow="clip" wrap="none" rtlCol="1"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ar-SA" sz="1800" b="0" i="0" u="none" strike="noStrike" kern="0" cap="none" spc="0" normalizeH="0" baseline="0" noProof="0" smtClean="0">
            <a:ln>
              <a:noFill/>
            </a:ln>
            <a:solidFill>
              <a:sysClr val="windowText" lastClr="000000"/>
            </a:solidFill>
            <a:effectLst/>
            <a:uLnTx/>
            <a:uFillTx/>
            <a:latin typeface="Arial"/>
            <a:ea typeface="+mn-ea"/>
            <a:cs typeface="Arial"/>
          </a:endParaRPr>
        </a:p>
      </xdr:txBody>
    </xdr:sp>
    <xdr:clientData/>
  </xdr:oneCellAnchor>
  <xdr:twoCellAnchor>
    <xdr:from>
      <xdr:col>1</xdr:col>
      <xdr:colOff>28574</xdr:colOff>
      <xdr:row>9</xdr:row>
      <xdr:rowOff>142876</xdr:rowOff>
    </xdr:from>
    <xdr:to>
      <xdr:col>6</xdr:col>
      <xdr:colOff>152400</xdr:colOff>
      <xdr:row>25</xdr:row>
      <xdr:rowOff>9526</xdr:rowOff>
    </xdr:to>
    <xdr:sp macro="" textlink="">
      <xdr:nvSpPr>
        <xdr:cNvPr id="26" name="مستطيل 25"/>
        <xdr:cNvSpPr/>
      </xdr:nvSpPr>
      <xdr:spPr>
        <a:xfrm>
          <a:off x="503377200" y="1809751"/>
          <a:ext cx="3171826" cy="2466975"/>
        </a:xfrm>
        <a:prstGeom prst="rect">
          <a:avLst/>
        </a:prstGeom>
        <a:gradFill rotWithShape="1">
          <a:gsLst>
            <a:gs pos="0">
              <a:srgbClr val="39639D">
                <a:tint val="48000"/>
                <a:satMod val="138000"/>
              </a:srgbClr>
            </a:gs>
            <a:gs pos="25000">
              <a:srgbClr val="39639D">
                <a:tint val="85000"/>
              </a:srgbClr>
            </a:gs>
            <a:gs pos="40000">
              <a:srgbClr val="39639D">
                <a:tint val="92000"/>
              </a:srgbClr>
            </a:gs>
            <a:gs pos="50000">
              <a:srgbClr val="39639D">
                <a:tint val="93000"/>
              </a:srgbClr>
            </a:gs>
            <a:gs pos="60000">
              <a:srgbClr val="39639D">
                <a:tint val="92000"/>
              </a:srgbClr>
            </a:gs>
            <a:gs pos="75000">
              <a:srgbClr val="39639D">
                <a:tint val="83000"/>
                <a:satMod val="108000"/>
              </a:srgbClr>
            </a:gs>
            <a:gs pos="100000">
              <a:srgbClr val="39639D">
                <a:tint val="48000"/>
                <a:satMod val="150000"/>
              </a:srgbClr>
            </a:gs>
          </a:gsLst>
          <a:lin ang="5400000" scaled="0"/>
        </a:gradFill>
        <a:ln w="12000" cap="flat" cmpd="sng" algn="ctr">
          <a:solidFill>
            <a:srgbClr val="39639D"/>
          </a:solidFill>
          <a:prstDash val="solid"/>
        </a:ln>
        <a:effectLst>
          <a:glow rad="63500">
            <a:srgbClr val="39639D">
              <a:alpha val="45000"/>
              <a:satMod val="120000"/>
            </a:srgbClr>
          </a:glow>
        </a:effectLst>
        <a:scene3d>
          <a:camera prst="orthographicFront" fov="0">
            <a:rot lat="0" lon="0" rev="0"/>
          </a:camera>
          <a:lightRig rig="brightRoom" dir="tl">
            <a:rot lat="0" lon="0" rev="8700000"/>
          </a:lightRig>
        </a:scene3d>
        <a:sp3d>
          <a:bevelT w="0" h="0"/>
          <a:contourClr>
            <a:srgbClr val="39639D">
              <a:tint val="70000"/>
            </a:srgbClr>
          </a:contourClr>
        </a:sp3d>
      </xdr:spPr>
      <xdr:txBody>
        <a:bodyPr vertOverflow="clip" horzOverflow="clip" rtlCol="1" anchor="t"/>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ar-EG" sz="1800" b="1" i="0" u="none" strike="noStrike" kern="0" cap="none" spc="0" normalizeH="0" baseline="0" noProof="0">
              <a:ln>
                <a:noFill/>
              </a:ln>
              <a:solidFill>
                <a:sysClr val="window" lastClr="FFFFFF"/>
              </a:solidFill>
              <a:effectLst/>
              <a:uLnTx/>
              <a:uFillTx/>
              <a:latin typeface="Arial"/>
              <a:ea typeface="+mn-ea"/>
              <a:cs typeface="Arial"/>
            </a:rPr>
            <a:t>كشوف معلمين</a:t>
          </a:r>
        </a:p>
      </xdr:txBody>
    </xdr:sp>
    <xdr:clientData/>
  </xdr:twoCellAnchor>
  <xdr:twoCellAnchor>
    <xdr:from>
      <xdr:col>1</xdr:col>
      <xdr:colOff>85725</xdr:colOff>
      <xdr:row>12</xdr:row>
      <xdr:rowOff>38100</xdr:rowOff>
    </xdr:from>
    <xdr:to>
      <xdr:col>3</xdr:col>
      <xdr:colOff>304800</xdr:colOff>
      <xdr:row>24</xdr:row>
      <xdr:rowOff>95250</xdr:rowOff>
    </xdr:to>
    <xdr:sp macro="" textlink="">
      <xdr:nvSpPr>
        <xdr:cNvPr id="27" name="مستطيل 26"/>
        <xdr:cNvSpPr/>
      </xdr:nvSpPr>
      <xdr:spPr>
        <a:xfrm>
          <a:off x="5791200" y="1981200"/>
          <a:ext cx="1438275" cy="2000250"/>
        </a:xfrm>
        <a:prstGeom prst="rect">
          <a:avLst/>
        </a:prstGeom>
        <a:blipFill>
          <a:blip xmlns:r="http://schemas.openxmlformats.org/officeDocument/2006/relationships" r:embed="rId2"/>
          <a:tile tx="0" ty="0" sx="100000" sy="100000" flip="none" algn="tl"/>
        </a:blipFill>
        <a:ln w="19050" cap="flat" cmpd="sng" algn="ctr">
          <a:solidFill>
            <a:srgbClr val="2DA2BF">
              <a:shade val="50000"/>
            </a:srgbClr>
          </a:solidFill>
          <a:prstDash val="solid"/>
        </a:ln>
        <a:effectLst/>
      </xdr:spPr>
      <xdr:txBody>
        <a:bodyPr vertOverflow="clip" horzOverflow="clip" rtlCol="1"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ar-SA" sz="1800" b="0" i="0" u="none" strike="noStrike" kern="0" cap="none" spc="0" normalizeH="0" baseline="0" noProof="0" smtClean="0">
            <a:ln>
              <a:noFill/>
            </a:ln>
            <a:solidFill>
              <a:sysClr val="window" lastClr="FFFFFF"/>
            </a:solidFill>
            <a:effectLst/>
            <a:uLnTx/>
            <a:uFillTx/>
            <a:latin typeface="Arial"/>
            <a:ea typeface="+mn-ea"/>
            <a:cs typeface="Arial"/>
          </a:endParaRPr>
        </a:p>
      </xdr:txBody>
    </xdr:sp>
    <xdr:clientData/>
  </xdr:twoCellAnchor>
  <xdr:twoCellAnchor>
    <xdr:from>
      <xdr:col>1</xdr:col>
      <xdr:colOff>133349</xdr:colOff>
      <xdr:row>13</xdr:row>
      <xdr:rowOff>76200</xdr:rowOff>
    </xdr:from>
    <xdr:to>
      <xdr:col>3</xdr:col>
      <xdr:colOff>247649</xdr:colOff>
      <xdr:row>16</xdr:row>
      <xdr:rowOff>47625</xdr:rowOff>
    </xdr:to>
    <xdr:sp macro="" textlink="">
      <xdr:nvSpPr>
        <xdr:cNvPr id="28" name="مستطيل مستدير الزوايا 27">
          <a:hlinkClick xmlns:r="http://schemas.openxmlformats.org/officeDocument/2006/relationships" r:id="rId6" tooltip="كشف 1"/>
        </xdr:cNvPr>
        <xdr:cNvSpPr/>
      </xdr:nvSpPr>
      <xdr:spPr>
        <a:xfrm>
          <a:off x="505110751" y="2400300"/>
          <a:ext cx="1333500" cy="457200"/>
        </a:xfrm>
        <a:prstGeom prst="roundRect">
          <a:avLst/>
        </a:prstGeom>
        <a:solidFill>
          <a:srgbClr val="2DA2BF"/>
        </a:solidFill>
        <a:ln w="19050" cap="flat" cmpd="sng" algn="ctr">
          <a:solidFill>
            <a:srgbClr val="2DA2BF">
              <a:shade val="50000"/>
            </a:srgbClr>
          </a:solidFill>
          <a:prstDash val="solid"/>
        </a:ln>
        <a:effectLst/>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ar-EG" sz="2000" b="1" i="0" u="none" strike="noStrike" kern="0" cap="none" spc="0" normalizeH="0" baseline="0" noProof="0">
              <a:ln>
                <a:noFill/>
              </a:ln>
              <a:solidFill>
                <a:sysClr val="window" lastClr="FFFFFF"/>
              </a:solidFill>
              <a:effectLst/>
              <a:uLnTx/>
              <a:uFillTx/>
              <a:latin typeface="Arial"/>
              <a:ea typeface="+mn-ea"/>
              <a:cs typeface="Arial"/>
            </a:rPr>
            <a:t>كشف 1 </a:t>
          </a:r>
        </a:p>
      </xdr:txBody>
    </xdr:sp>
    <xdr:clientData/>
  </xdr:twoCellAnchor>
  <xdr:twoCellAnchor>
    <xdr:from>
      <xdr:col>1</xdr:col>
      <xdr:colOff>133350</xdr:colOff>
      <xdr:row>17</xdr:row>
      <xdr:rowOff>9525</xdr:rowOff>
    </xdr:from>
    <xdr:to>
      <xdr:col>3</xdr:col>
      <xdr:colOff>257175</xdr:colOff>
      <xdr:row>20</xdr:row>
      <xdr:rowOff>0</xdr:rowOff>
    </xdr:to>
    <xdr:sp macro="" textlink="">
      <xdr:nvSpPr>
        <xdr:cNvPr id="29" name="مستطيل مستدير الزوايا 28">
          <a:hlinkClick xmlns:r="http://schemas.openxmlformats.org/officeDocument/2006/relationships" r:id="rId7" tooltip="كشف 2"/>
        </xdr:cNvPr>
        <xdr:cNvSpPr/>
      </xdr:nvSpPr>
      <xdr:spPr>
        <a:xfrm>
          <a:off x="5838825" y="2762250"/>
          <a:ext cx="1343025" cy="476250"/>
        </a:xfrm>
        <a:prstGeom prst="roundRect">
          <a:avLst/>
        </a:prstGeom>
        <a:solidFill>
          <a:srgbClr val="2DA2BF"/>
        </a:solidFill>
        <a:ln w="19050" cap="flat" cmpd="sng" algn="ctr">
          <a:solidFill>
            <a:srgbClr val="2DA2BF">
              <a:shade val="50000"/>
            </a:srgbClr>
          </a:solidFill>
          <a:prstDash val="solid"/>
        </a:ln>
        <a:effectLst/>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ar-EG" sz="2000" b="1" i="0" u="none" strike="noStrike" kern="0" cap="none" spc="0" normalizeH="0" baseline="0" noProof="0">
              <a:ln>
                <a:noFill/>
              </a:ln>
              <a:solidFill>
                <a:sysClr val="window" lastClr="FFFFFF"/>
              </a:solidFill>
              <a:effectLst/>
              <a:uLnTx/>
              <a:uFillTx/>
              <a:latin typeface="Arial"/>
              <a:ea typeface="+mn-ea"/>
              <a:cs typeface="Arial"/>
            </a:rPr>
            <a:t>كشف 2</a:t>
          </a:r>
        </a:p>
      </xdr:txBody>
    </xdr:sp>
    <xdr:clientData/>
  </xdr:twoCellAnchor>
  <xdr:twoCellAnchor>
    <xdr:from>
      <xdr:col>1</xdr:col>
      <xdr:colOff>123825</xdr:colOff>
      <xdr:row>20</xdr:row>
      <xdr:rowOff>123825</xdr:rowOff>
    </xdr:from>
    <xdr:to>
      <xdr:col>3</xdr:col>
      <xdr:colOff>247650</xdr:colOff>
      <xdr:row>23</xdr:row>
      <xdr:rowOff>114300</xdr:rowOff>
    </xdr:to>
    <xdr:sp macro="" textlink="">
      <xdr:nvSpPr>
        <xdr:cNvPr id="30" name="مستطيل مستدير الزوايا 29">
          <a:hlinkClick xmlns:r="http://schemas.openxmlformats.org/officeDocument/2006/relationships" r:id="rId8" tooltip="كشف 3"/>
        </xdr:cNvPr>
        <xdr:cNvSpPr/>
      </xdr:nvSpPr>
      <xdr:spPr>
        <a:xfrm>
          <a:off x="5848350" y="3362325"/>
          <a:ext cx="1343025" cy="476250"/>
        </a:xfrm>
        <a:prstGeom prst="roundRect">
          <a:avLst/>
        </a:prstGeom>
        <a:solidFill>
          <a:srgbClr val="2DA2BF"/>
        </a:solidFill>
        <a:ln w="19050" cap="flat" cmpd="sng" algn="ctr">
          <a:solidFill>
            <a:srgbClr val="2DA2BF">
              <a:shade val="50000"/>
            </a:srgbClr>
          </a:solidFill>
          <a:prstDash val="solid"/>
        </a:ln>
        <a:effectLst/>
      </xdr:spPr>
      <xdr:txBody>
        <a:bodyPr vertOverflow="clip" horzOverflow="clip" rtlCol="1" anchor="t"/>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ar-EG" sz="2000" b="1" i="0" u="none" strike="noStrike" kern="0" cap="none" spc="0" normalizeH="0" baseline="0" noProof="0">
              <a:ln>
                <a:noFill/>
              </a:ln>
              <a:solidFill>
                <a:sysClr val="window" lastClr="FFFFFF"/>
              </a:solidFill>
              <a:effectLst/>
              <a:uLnTx/>
              <a:uFillTx/>
              <a:latin typeface="Arial"/>
              <a:ea typeface="+mn-ea"/>
              <a:cs typeface="Arial"/>
            </a:rPr>
            <a:t>كشف 3</a:t>
          </a:r>
        </a:p>
      </xdr:txBody>
    </xdr:sp>
    <xdr:clientData/>
  </xdr:twoCellAnchor>
  <xdr:twoCellAnchor>
    <xdr:from>
      <xdr:col>9</xdr:col>
      <xdr:colOff>561976</xdr:colOff>
      <xdr:row>13</xdr:row>
      <xdr:rowOff>104775</xdr:rowOff>
    </xdr:from>
    <xdr:to>
      <xdr:col>256</xdr:col>
      <xdr:colOff>38100</xdr:colOff>
      <xdr:row>16</xdr:row>
      <xdr:rowOff>114300</xdr:rowOff>
    </xdr:to>
    <xdr:sp macro="" textlink="">
      <xdr:nvSpPr>
        <xdr:cNvPr id="41" name="مستطيل مستدير الزوايا 40">
          <a:hlinkClick xmlns:r="http://schemas.openxmlformats.org/officeDocument/2006/relationships" r:id="rId9" tooltip="تظهير الكل"/>
        </xdr:cNvPr>
        <xdr:cNvSpPr/>
      </xdr:nvSpPr>
      <xdr:spPr>
        <a:xfrm>
          <a:off x="4914900" y="2447925"/>
          <a:ext cx="1914524" cy="723900"/>
        </a:xfrm>
        <a:prstGeom prst="roundRect">
          <a:avLst/>
        </a:prstGeom>
        <a:solidFill>
          <a:srgbClr val="2DA2BF"/>
        </a:solidFill>
        <a:ln w="19050" cap="flat" cmpd="sng" algn="ctr">
          <a:solidFill>
            <a:srgbClr val="2DA2BF">
              <a:shade val="50000"/>
            </a:srgbClr>
          </a:solidFill>
          <a:prstDash val="solid"/>
        </a:ln>
        <a:effectLst/>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ar-EG" sz="2000" b="1" i="0" u="none" strike="noStrike" kern="0" cap="none" spc="0" normalizeH="0" baseline="0" noProof="0">
              <a:ln>
                <a:noFill/>
              </a:ln>
              <a:solidFill>
                <a:sysClr val="window" lastClr="FFFFFF"/>
              </a:solidFill>
              <a:effectLst/>
              <a:uLnTx/>
              <a:uFillTx/>
              <a:latin typeface="Arial"/>
              <a:ea typeface="+mn-ea"/>
              <a:cs typeface="Arial"/>
            </a:rPr>
            <a:t>ظهر الاستمارة الكل</a:t>
          </a:r>
        </a:p>
      </xdr:txBody>
    </xdr:sp>
    <xdr:clientData/>
  </xdr:twoCellAnchor>
  <xdr:twoCellAnchor>
    <xdr:from>
      <xdr:col>10</xdr:col>
      <xdr:colOff>152400</xdr:colOff>
      <xdr:row>9</xdr:row>
      <xdr:rowOff>133350</xdr:rowOff>
    </xdr:from>
    <xdr:to>
      <xdr:col>12</xdr:col>
      <xdr:colOff>457200</xdr:colOff>
      <xdr:row>12</xdr:row>
      <xdr:rowOff>142875</xdr:rowOff>
    </xdr:to>
    <xdr:sp macro="" textlink="">
      <xdr:nvSpPr>
        <xdr:cNvPr id="42" name="مستطيل مستدير الزوايا 41">
          <a:hlinkClick xmlns:r="http://schemas.openxmlformats.org/officeDocument/2006/relationships" r:id="rId10" tooltip="معاشات الكل"/>
        </xdr:cNvPr>
        <xdr:cNvSpPr/>
      </xdr:nvSpPr>
      <xdr:spPr>
        <a:xfrm>
          <a:off x="5105400" y="1819275"/>
          <a:ext cx="1524000" cy="504825"/>
        </a:xfrm>
        <a:prstGeom prst="roundRect">
          <a:avLst/>
        </a:prstGeom>
        <a:solidFill>
          <a:srgbClr val="2DA2BF"/>
        </a:solidFill>
        <a:ln w="19050" cap="flat" cmpd="sng" algn="ctr">
          <a:solidFill>
            <a:srgbClr val="2DA2BF">
              <a:shade val="50000"/>
            </a:srgbClr>
          </a:solidFill>
          <a:prstDash val="solid"/>
        </a:ln>
        <a:effectLst/>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ar-EG" sz="2000" b="1" i="0" u="none" strike="noStrike" kern="0" cap="none" spc="0" normalizeH="0" baseline="0" noProof="0">
              <a:ln>
                <a:noFill/>
              </a:ln>
              <a:solidFill>
                <a:sysClr val="window" lastClr="FFFFFF"/>
              </a:solidFill>
              <a:effectLst/>
              <a:uLnTx/>
              <a:uFillTx/>
              <a:latin typeface="Arial"/>
              <a:ea typeface="+mn-ea"/>
              <a:cs typeface="Arial"/>
            </a:rPr>
            <a:t>معاشات الكل</a:t>
          </a:r>
        </a:p>
      </xdr:txBody>
    </xdr:sp>
    <xdr:clientData/>
  </xdr:twoCellAnchor>
  <xdr:twoCellAnchor>
    <xdr:from>
      <xdr:col>10</xdr:col>
      <xdr:colOff>171449</xdr:colOff>
      <xdr:row>17</xdr:row>
      <xdr:rowOff>9525</xdr:rowOff>
    </xdr:from>
    <xdr:to>
      <xdr:col>12</xdr:col>
      <xdr:colOff>457199</xdr:colOff>
      <xdr:row>20</xdr:row>
      <xdr:rowOff>142875</xdr:rowOff>
    </xdr:to>
    <xdr:sp macro="" textlink="">
      <xdr:nvSpPr>
        <xdr:cNvPr id="43" name="مستطيل مخدوش من كلا الطرفين 42">
          <a:hlinkClick xmlns:r="http://schemas.openxmlformats.org/officeDocument/2006/relationships" r:id="rId11" tooltip="معاشات البنك"/>
        </xdr:cNvPr>
        <xdr:cNvSpPr/>
      </xdr:nvSpPr>
      <xdr:spPr>
        <a:xfrm>
          <a:off x="5105401" y="3305175"/>
          <a:ext cx="1504950" cy="847725"/>
        </a:xfrm>
        <a:prstGeom prst="snip2SameRect">
          <a:avLst/>
        </a:prstGeom>
        <a:solidFill>
          <a:srgbClr val="2DA2BF"/>
        </a:solidFill>
        <a:ln w="19050" cap="flat" cmpd="sng" algn="ctr">
          <a:solidFill>
            <a:srgbClr val="2DA2BF">
              <a:shade val="50000"/>
            </a:srgbClr>
          </a:solidFill>
          <a:prstDash val="solid"/>
        </a:ln>
        <a:effectLst/>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ar-EG" sz="2000" b="1" i="0" u="none" strike="noStrike" kern="0" cap="none" spc="0" normalizeH="0" baseline="0" noProof="0">
              <a:ln>
                <a:noFill/>
              </a:ln>
              <a:solidFill>
                <a:sysClr val="window" lastClr="FFFFFF"/>
              </a:solidFill>
              <a:effectLst/>
              <a:uLnTx/>
              <a:uFillTx/>
              <a:latin typeface="Arial"/>
              <a:ea typeface="+mn-ea"/>
              <a:cs typeface="Arial"/>
            </a:rPr>
            <a:t>معاشات  البنك</a:t>
          </a:r>
        </a:p>
      </xdr:txBody>
    </xdr:sp>
    <xdr:clientData/>
  </xdr:twoCellAnchor>
  <xdr:twoCellAnchor>
    <xdr:from>
      <xdr:col>257</xdr:col>
      <xdr:colOff>371475</xdr:colOff>
      <xdr:row>0</xdr:row>
      <xdr:rowOff>66675</xdr:rowOff>
    </xdr:from>
    <xdr:to>
      <xdr:col>260</xdr:col>
      <xdr:colOff>485775</xdr:colOff>
      <xdr:row>3</xdr:row>
      <xdr:rowOff>76200</xdr:rowOff>
    </xdr:to>
    <xdr:sp macro="" textlink="">
      <xdr:nvSpPr>
        <xdr:cNvPr id="46" name="مستطيل مستدير الزوايا 45"/>
        <xdr:cNvSpPr/>
      </xdr:nvSpPr>
      <xdr:spPr>
        <a:xfrm>
          <a:off x="2105025" y="66675"/>
          <a:ext cx="1943100" cy="561975"/>
        </a:xfrm>
        <a:prstGeom prst="roundRect">
          <a:avLst/>
        </a:prstGeom>
        <a:solidFill>
          <a:srgbClr val="2DA2BF"/>
        </a:solidFill>
        <a:ln w="19050" cap="flat" cmpd="sng" algn="ctr">
          <a:solidFill>
            <a:srgbClr val="2DA2BF">
              <a:shade val="50000"/>
            </a:srgbClr>
          </a:solidFill>
          <a:prstDash val="solid"/>
        </a:ln>
        <a:effectLst/>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ar-EG" sz="2000" b="1" i="0" u="none" strike="noStrike" kern="0" cap="none" spc="0" normalizeH="0" baseline="0" noProof="0">
              <a:ln>
                <a:noFill/>
              </a:ln>
              <a:solidFill>
                <a:sysClr val="window" lastClr="FFFFFF"/>
              </a:solidFill>
              <a:effectLst/>
              <a:uLnTx/>
              <a:uFillTx/>
              <a:latin typeface="Arial"/>
              <a:ea typeface="+mn-ea"/>
              <a:cs typeface="Arial"/>
            </a:rPr>
            <a:t>بيانات أساسية</a:t>
          </a:r>
        </a:p>
      </xdr:txBody>
    </xdr:sp>
    <xdr:clientData/>
  </xdr:twoCellAnchor>
  <xdr:twoCellAnchor>
    <xdr:from>
      <xdr:col>6</xdr:col>
      <xdr:colOff>523875</xdr:colOff>
      <xdr:row>9</xdr:row>
      <xdr:rowOff>142875</xdr:rowOff>
    </xdr:from>
    <xdr:to>
      <xdr:col>9</xdr:col>
      <xdr:colOff>247650</xdr:colOff>
      <xdr:row>25</xdr:row>
      <xdr:rowOff>9525</xdr:rowOff>
    </xdr:to>
    <xdr:sp macro="" textlink="">
      <xdr:nvSpPr>
        <xdr:cNvPr id="55" name="مستطيل 54"/>
        <xdr:cNvSpPr/>
      </xdr:nvSpPr>
      <xdr:spPr>
        <a:xfrm>
          <a:off x="501453150" y="1809750"/>
          <a:ext cx="1552575" cy="2466975"/>
        </a:xfrm>
        <a:prstGeom prst="rect">
          <a:avLst/>
        </a:prstGeom>
        <a:gradFill rotWithShape="1">
          <a:gsLst>
            <a:gs pos="0">
              <a:srgbClr val="39639D">
                <a:tint val="48000"/>
                <a:satMod val="138000"/>
              </a:srgbClr>
            </a:gs>
            <a:gs pos="25000">
              <a:srgbClr val="39639D">
                <a:tint val="85000"/>
              </a:srgbClr>
            </a:gs>
            <a:gs pos="40000">
              <a:srgbClr val="39639D">
                <a:tint val="92000"/>
              </a:srgbClr>
            </a:gs>
            <a:gs pos="50000">
              <a:srgbClr val="39639D">
                <a:tint val="93000"/>
              </a:srgbClr>
            </a:gs>
            <a:gs pos="60000">
              <a:srgbClr val="39639D">
                <a:tint val="92000"/>
              </a:srgbClr>
            </a:gs>
            <a:gs pos="75000">
              <a:srgbClr val="39639D">
                <a:tint val="83000"/>
                <a:satMod val="108000"/>
              </a:srgbClr>
            </a:gs>
            <a:gs pos="100000">
              <a:srgbClr val="39639D">
                <a:tint val="48000"/>
                <a:satMod val="150000"/>
              </a:srgbClr>
            </a:gs>
          </a:gsLst>
          <a:lin ang="5400000" scaled="0"/>
        </a:gradFill>
        <a:ln w="12000" cap="flat" cmpd="sng" algn="ctr">
          <a:solidFill>
            <a:srgbClr val="39639D"/>
          </a:solidFill>
          <a:prstDash val="solid"/>
        </a:ln>
        <a:effectLst>
          <a:glow rad="63500">
            <a:srgbClr val="39639D">
              <a:alpha val="45000"/>
              <a:satMod val="120000"/>
            </a:srgbClr>
          </a:glow>
        </a:effectLst>
        <a:scene3d>
          <a:camera prst="orthographicFront" fov="0">
            <a:rot lat="0" lon="0" rev="0"/>
          </a:camera>
          <a:lightRig rig="brightRoom" dir="tl">
            <a:rot lat="0" lon="0" rev="8700000"/>
          </a:lightRig>
        </a:scene3d>
        <a:sp3d>
          <a:bevelT w="0" h="0"/>
          <a:contourClr>
            <a:srgbClr val="39639D">
              <a:tint val="70000"/>
            </a:srgbClr>
          </a:contourClr>
        </a:sp3d>
      </xdr:spPr>
      <xdr:txBody>
        <a:bodyPr vertOverflow="clip" horzOverflow="clip" rtlCol="1" anchor="t"/>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ar-EG" sz="1800" b="1" i="0" u="none" strike="noStrike" kern="0" cap="none" spc="0" normalizeH="0" baseline="0" noProof="0">
              <a:ln>
                <a:noFill/>
              </a:ln>
              <a:solidFill>
                <a:sysClr val="window" lastClr="FFFFFF"/>
              </a:solidFill>
              <a:effectLst/>
              <a:uLnTx/>
              <a:uFillTx/>
              <a:latin typeface="Arial"/>
              <a:ea typeface="+mn-ea"/>
              <a:cs typeface="Arial"/>
            </a:rPr>
            <a:t>كشوف إداريين</a:t>
          </a:r>
        </a:p>
        <a:p>
          <a:pPr marL="0" marR="0" lvl="0" indent="0" algn="ctr" defTabSz="914400" rtl="1" eaLnBrk="1" fontAlgn="auto" latinLnBrk="0" hangingPunct="1">
            <a:lnSpc>
              <a:spcPct val="100000"/>
            </a:lnSpc>
            <a:spcBef>
              <a:spcPts val="0"/>
            </a:spcBef>
            <a:spcAft>
              <a:spcPts val="0"/>
            </a:spcAft>
            <a:buClrTx/>
            <a:buSzTx/>
            <a:buFontTx/>
            <a:buNone/>
            <a:tabLst/>
            <a:defRPr/>
          </a:pPr>
          <a:endParaRPr kumimoji="0" lang="ar-EG" sz="1800" b="1" i="0" u="none" strike="noStrike" kern="0" cap="none" spc="0" normalizeH="0" baseline="0" noProof="0">
            <a:ln>
              <a:noFill/>
            </a:ln>
            <a:solidFill>
              <a:sysClr val="window" lastClr="FFFFFF"/>
            </a:solidFill>
            <a:effectLst/>
            <a:uLnTx/>
            <a:uFillTx/>
            <a:latin typeface="Arial"/>
            <a:ea typeface="+mn-ea"/>
            <a:cs typeface="Arial"/>
          </a:endParaRPr>
        </a:p>
      </xdr:txBody>
    </xdr:sp>
    <xdr:clientData/>
  </xdr:twoCellAnchor>
  <xdr:twoCellAnchor>
    <xdr:from>
      <xdr:col>3</xdr:col>
      <xdr:colOff>466725</xdr:colOff>
      <xdr:row>12</xdr:row>
      <xdr:rowOff>38100</xdr:rowOff>
    </xdr:from>
    <xdr:to>
      <xdr:col>6</xdr:col>
      <xdr:colOff>76200</xdr:colOff>
      <xdr:row>24</xdr:row>
      <xdr:rowOff>95250</xdr:rowOff>
    </xdr:to>
    <xdr:sp macro="" textlink="">
      <xdr:nvSpPr>
        <xdr:cNvPr id="56" name="مستطيل 55"/>
        <xdr:cNvSpPr/>
      </xdr:nvSpPr>
      <xdr:spPr>
        <a:xfrm>
          <a:off x="503453400" y="2200275"/>
          <a:ext cx="1438275" cy="2000250"/>
        </a:xfrm>
        <a:prstGeom prst="rect">
          <a:avLst/>
        </a:prstGeom>
        <a:blipFill>
          <a:blip xmlns:r="http://schemas.openxmlformats.org/officeDocument/2006/relationships" r:embed="rId2"/>
          <a:tile tx="0" ty="0" sx="100000" sy="100000" flip="none" algn="tl"/>
        </a:blipFill>
        <a:ln w="19050" cap="flat" cmpd="sng" algn="ctr">
          <a:solidFill>
            <a:srgbClr val="2DA2BF">
              <a:shade val="50000"/>
            </a:srgbClr>
          </a:solidFill>
          <a:prstDash val="solid"/>
        </a:ln>
        <a:effectLst/>
      </xdr:spPr>
      <xdr:txBody>
        <a:bodyPr vertOverflow="clip" horzOverflow="clip" rtlCol="1"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ar-SA" sz="1800" b="0" i="0" u="none" strike="noStrike" kern="0" cap="none" spc="0" normalizeH="0" baseline="0" noProof="0" smtClean="0">
            <a:ln>
              <a:noFill/>
            </a:ln>
            <a:solidFill>
              <a:sysClr val="window" lastClr="FFFFFF"/>
            </a:solidFill>
            <a:effectLst/>
            <a:uLnTx/>
            <a:uFillTx/>
            <a:latin typeface="Arial"/>
            <a:ea typeface="+mn-ea"/>
            <a:cs typeface="Arial"/>
          </a:endParaRPr>
        </a:p>
      </xdr:txBody>
    </xdr:sp>
    <xdr:clientData/>
  </xdr:twoCellAnchor>
  <xdr:twoCellAnchor>
    <xdr:from>
      <xdr:col>3</xdr:col>
      <xdr:colOff>504824</xdr:colOff>
      <xdr:row>13</xdr:row>
      <xdr:rowOff>76200</xdr:rowOff>
    </xdr:from>
    <xdr:to>
      <xdr:col>6</xdr:col>
      <xdr:colOff>9524</xdr:colOff>
      <xdr:row>16</xdr:row>
      <xdr:rowOff>47625</xdr:rowOff>
    </xdr:to>
    <xdr:sp macro="" textlink="">
      <xdr:nvSpPr>
        <xdr:cNvPr id="57" name="مستطيل مستدير الزوايا 56">
          <a:hlinkClick xmlns:r="http://schemas.openxmlformats.org/officeDocument/2006/relationships" r:id="rId12" tooltip="كشف 4"/>
        </xdr:cNvPr>
        <xdr:cNvSpPr/>
      </xdr:nvSpPr>
      <xdr:spPr>
        <a:xfrm>
          <a:off x="503520076" y="2400300"/>
          <a:ext cx="1333500" cy="457200"/>
        </a:xfrm>
        <a:prstGeom prst="roundRect">
          <a:avLst/>
        </a:prstGeom>
        <a:solidFill>
          <a:srgbClr val="2DA2BF"/>
        </a:solidFill>
        <a:ln w="19050" cap="flat" cmpd="sng" algn="ctr">
          <a:solidFill>
            <a:srgbClr val="2DA2BF">
              <a:shade val="50000"/>
            </a:srgbClr>
          </a:solidFill>
          <a:prstDash val="solid"/>
        </a:ln>
        <a:effectLst/>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ar-EG" sz="2000" b="1" i="0" u="none" strike="noStrike" kern="0" cap="none" spc="0" normalizeH="0" baseline="0" noProof="0">
              <a:ln>
                <a:noFill/>
              </a:ln>
              <a:solidFill>
                <a:sysClr val="window" lastClr="FFFFFF"/>
              </a:solidFill>
              <a:effectLst/>
              <a:uLnTx/>
              <a:uFillTx/>
              <a:latin typeface="Arial"/>
              <a:ea typeface="+mn-ea"/>
              <a:cs typeface="Arial"/>
            </a:rPr>
            <a:t>كشف 4</a:t>
          </a:r>
        </a:p>
      </xdr:txBody>
    </xdr:sp>
    <xdr:clientData/>
  </xdr:twoCellAnchor>
  <xdr:twoCellAnchor>
    <xdr:from>
      <xdr:col>3</xdr:col>
      <xdr:colOff>514350</xdr:colOff>
      <xdr:row>17</xdr:row>
      <xdr:rowOff>28575</xdr:rowOff>
    </xdr:from>
    <xdr:to>
      <xdr:col>6</xdr:col>
      <xdr:colOff>28575</xdr:colOff>
      <xdr:row>20</xdr:row>
      <xdr:rowOff>19050</xdr:rowOff>
    </xdr:to>
    <xdr:sp macro="" textlink="">
      <xdr:nvSpPr>
        <xdr:cNvPr id="58" name="مستطيل مستدير الزوايا 57">
          <a:hlinkClick xmlns:r="http://schemas.openxmlformats.org/officeDocument/2006/relationships" r:id="rId13" tooltip="كشف 5"/>
        </xdr:cNvPr>
        <xdr:cNvSpPr/>
      </xdr:nvSpPr>
      <xdr:spPr>
        <a:xfrm>
          <a:off x="503501025" y="3000375"/>
          <a:ext cx="1343025" cy="476250"/>
        </a:xfrm>
        <a:prstGeom prst="roundRect">
          <a:avLst/>
        </a:prstGeom>
        <a:solidFill>
          <a:srgbClr val="2DA2BF"/>
        </a:solidFill>
        <a:ln w="19050" cap="flat" cmpd="sng" algn="ctr">
          <a:solidFill>
            <a:srgbClr val="2DA2BF">
              <a:shade val="50000"/>
            </a:srgbClr>
          </a:solidFill>
          <a:prstDash val="solid"/>
        </a:ln>
        <a:effectLst/>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ar-EG" sz="2000" b="1" i="0" u="none" strike="noStrike" kern="0" cap="none" spc="0" normalizeH="0" baseline="0" noProof="0">
              <a:ln>
                <a:noFill/>
              </a:ln>
              <a:solidFill>
                <a:sysClr val="window" lastClr="FFFFFF"/>
              </a:solidFill>
              <a:effectLst/>
              <a:uLnTx/>
              <a:uFillTx/>
              <a:latin typeface="Arial"/>
              <a:ea typeface="+mn-ea"/>
              <a:cs typeface="Arial"/>
            </a:rPr>
            <a:t>كشف 5</a:t>
          </a:r>
        </a:p>
      </xdr:txBody>
    </xdr:sp>
    <xdr:clientData/>
  </xdr:twoCellAnchor>
  <xdr:twoCellAnchor>
    <xdr:from>
      <xdr:col>3</xdr:col>
      <xdr:colOff>523875</xdr:colOff>
      <xdr:row>20</xdr:row>
      <xdr:rowOff>152400</xdr:rowOff>
    </xdr:from>
    <xdr:to>
      <xdr:col>6</xdr:col>
      <xdr:colOff>38100</xdr:colOff>
      <xdr:row>23</xdr:row>
      <xdr:rowOff>142875</xdr:rowOff>
    </xdr:to>
    <xdr:sp macro="" textlink="">
      <xdr:nvSpPr>
        <xdr:cNvPr id="59" name="مستطيل مستدير الزوايا 58">
          <a:hlinkClick xmlns:r="http://schemas.openxmlformats.org/officeDocument/2006/relationships" r:id="rId14" tooltip="كشف البنك"/>
        </xdr:cNvPr>
        <xdr:cNvSpPr/>
      </xdr:nvSpPr>
      <xdr:spPr>
        <a:xfrm>
          <a:off x="503491500" y="3609975"/>
          <a:ext cx="1343025" cy="476250"/>
        </a:xfrm>
        <a:prstGeom prst="roundRect">
          <a:avLst/>
        </a:prstGeom>
        <a:solidFill>
          <a:srgbClr val="2DA2BF"/>
        </a:solidFill>
        <a:ln w="19050" cap="flat" cmpd="sng" algn="ctr">
          <a:solidFill>
            <a:srgbClr val="2DA2BF">
              <a:shade val="50000"/>
            </a:srgbClr>
          </a:solidFill>
          <a:prstDash val="solid"/>
        </a:ln>
        <a:effectLst/>
      </xdr:spPr>
      <xdr:txBody>
        <a:bodyPr vertOverflow="clip" horzOverflow="clip" rtlCol="1" anchor="t"/>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ar-EG" sz="2000" b="1" i="0" u="none" strike="noStrike" kern="0" cap="none" spc="0" normalizeH="0" baseline="0" noProof="0">
              <a:ln>
                <a:noFill/>
              </a:ln>
              <a:solidFill>
                <a:sysClr val="window" lastClr="FFFFFF"/>
              </a:solidFill>
              <a:effectLst/>
              <a:uLnTx/>
              <a:uFillTx/>
              <a:latin typeface="Arial"/>
              <a:ea typeface="+mn-ea"/>
              <a:cs typeface="Arial"/>
            </a:rPr>
            <a:t>كشف البنك</a:t>
          </a:r>
        </a:p>
      </xdr:txBody>
    </xdr:sp>
    <xdr:clientData/>
  </xdr:twoCellAnchor>
  <xdr:twoCellAnchor>
    <xdr:from>
      <xdr:col>6</xdr:col>
      <xdr:colOff>581025</xdr:colOff>
      <xdr:row>12</xdr:row>
      <xdr:rowOff>57150</xdr:rowOff>
    </xdr:from>
    <xdr:to>
      <xdr:col>9</xdr:col>
      <xdr:colOff>190500</xdr:colOff>
      <xdr:row>24</xdr:row>
      <xdr:rowOff>114300</xdr:rowOff>
    </xdr:to>
    <xdr:sp macro="" textlink="">
      <xdr:nvSpPr>
        <xdr:cNvPr id="60" name="مستطيل 59"/>
        <xdr:cNvSpPr/>
      </xdr:nvSpPr>
      <xdr:spPr>
        <a:xfrm>
          <a:off x="501510300" y="2219325"/>
          <a:ext cx="1438275" cy="2000250"/>
        </a:xfrm>
        <a:prstGeom prst="rect">
          <a:avLst/>
        </a:prstGeom>
        <a:blipFill>
          <a:blip xmlns:r="http://schemas.openxmlformats.org/officeDocument/2006/relationships" r:embed="rId2"/>
          <a:tile tx="0" ty="0" sx="100000" sy="100000" flip="none" algn="tl"/>
        </a:blipFill>
        <a:ln w="19050" cap="flat" cmpd="sng" algn="ctr">
          <a:solidFill>
            <a:srgbClr val="2DA2BF">
              <a:shade val="50000"/>
            </a:srgbClr>
          </a:solidFill>
          <a:prstDash val="solid"/>
        </a:ln>
        <a:effectLst/>
      </xdr:spPr>
      <xdr:txBody>
        <a:bodyPr vertOverflow="clip" horzOverflow="clip" rtlCol="1"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ar-SA" sz="1800" b="0" i="0" u="none" strike="noStrike" kern="0" cap="none" spc="0" normalizeH="0" baseline="0" noProof="0" smtClean="0">
            <a:ln>
              <a:noFill/>
            </a:ln>
            <a:solidFill>
              <a:sysClr val="window" lastClr="FFFFFF"/>
            </a:solidFill>
            <a:effectLst/>
            <a:uLnTx/>
            <a:uFillTx/>
            <a:latin typeface="Arial"/>
            <a:ea typeface="+mn-ea"/>
            <a:cs typeface="Arial"/>
          </a:endParaRPr>
        </a:p>
      </xdr:txBody>
    </xdr:sp>
    <xdr:clientData/>
  </xdr:twoCellAnchor>
  <xdr:twoCellAnchor>
    <xdr:from>
      <xdr:col>7</xdr:col>
      <xdr:colOff>28574</xdr:colOff>
      <xdr:row>13</xdr:row>
      <xdr:rowOff>95250</xdr:rowOff>
    </xdr:from>
    <xdr:to>
      <xdr:col>9</xdr:col>
      <xdr:colOff>142874</xdr:colOff>
      <xdr:row>15</xdr:row>
      <xdr:rowOff>219075</xdr:rowOff>
    </xdr:to>
    <xdr:sp macro="" textlink="">
      <xdr:nvSpPr>
        <xdr:cNvPr id="61" name="مستطيل مستدير الزوايا 60">
          <a:hlinkClick xmlns:r="http://schemas.openxmlformats.org/officeDocument/2006/relationships" r:id="rId15" tooltip="كشف 1"/>
        </xdr:cNvPr>
        <xdr:cNvSpPr/>
      </xdr:nvSpPr>
      <xdr:spPr>
        <a:xfrm>
          <a:off x="7248526" y="2419350"/>
          <a:ext cx="1333500" cy="590550"/>
        </a:xfrm>
        <a:prstGeom prst="roundRect">
          <a:avLst/>
        </a:prstGeom>
        <a:solidFill>
          <a:srgbClr val="2DA2BF"/>
        </a:solidFill>
        <a:ln w="19050" cap="flat" cmpd="sng" algn="ctr">
          <a:solidFill>
            <a:srgbClr val="2DA2BF">
              <a:shade val="50000"/>
            </a:srgbClr>
          </a:solidFill>
          <a:prstDash val="solid"/>
        </a:ln>
        <a:effectLst/>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ar-EG" sz="2000" b="1" i="0" u="none" strike="noStrike" kern="0" cap="none" spc="0" normalizeH="0" baseline="0" noProof="0">
              <a:ln>
                <a:noFill/>
              </a:ln>
              <a:solidFill>
                <a:sysClr val="window" lastClr="FFFFFF"/>
              </a:solidFill>
              <a:effectLst/>
              <a:uLnTx/>
              <a:uFillTx/>
              <a:latin typeface="Arial"/>
              <a:ea typeface="+mn-ea"/>
              <a:cs typeface="Arial"/>
            </a:rPr>
            <a:t>كشف 1 </a:t>
          </a:r>
        </a:p>
      </xdr:txBody>
    </xdr:sp>
    <xdr:clientData/>
  </xdr:twoCellAnchor>
  <xdr:twoCellAnchor>
    <xdr:from>
      <xdr:col>7</xdr:col>
      <xdr:colOff>19050</xdr:colOff>
      <xdr:row>17</xdr:row>
      <xdr:rowOff>19050</xdr:rowOff>
    </xdr:from>
    <xdr:to>
      <xdr:col>9</xdr:col>
      <xdr:colOff>142875</xdr:colOff>
      <xdr:row>20</xdr:row>
      <xdr:rowOff>9525</xdr:rowOff>
    </xdr:to>
    <xdr:sp macro="" textlink="">
      <xdr:nvSpPr>
        <xdr:cNvPr id="62" name="مستطيل مستدير الزوايا 61">
          <a:hlinkClick xmlns:r="http://schemas.openxmlformats.org/officeDocument/2006/relationships" r:id="rId16" tooltip="كشف 2"/>
        </xdr:cNvPr>
        <xdr:cNvSpPr/>
      </xdr:nvSpPr>
      <xdr:spPr>
        <a:xfrm>
          <a:off x="7248525" y="3267075"/>
          <a:ext cx="1343025" cy="676275"/>
        </a:xfrm>
        <a:prstGeom prst="roundRect">
          <a:avLst/>
        </a:prstGeom>
        <a:solidFill>
          <a:srgbClr val="2DA2BF"/>
        </a:solidFill>
        <a:ln w="19050" cap="flat" cmpd="sng" algn="ctr">
          <a:solidFill>
            <a:srgbClr val="2DA2BF">
              <a:shade val="50000"/>
            </a:srgbClr>
          </a:solidFill>
          <a:prstDash val="solid"/>
        </a:ln>
        <a:effectLst/>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ar-EG" sz="2000" b="1" i="0" u="none" strike="noStrike" kern="0" cap="none" spc="0" normalizeH="0" baseline="0" noProof="0">
              <a:ln>
                <a:noFill/>
              </a:ln>
              <a:solidFill>
                <a:sysClr val="window" lastClr="FFFFFF"/>
              </a:solidFill>
              <a:effectLst/>
              <a:uLnTx/>
              <a:uFillTx/>
              <a:latin typeface="Arial"/>
              <a:ea typeface="+mn-ea"/>
              <a:cs typeface="Arial"/>
            </a:rPr>
            <a:t>كشف 2</a:t>
          </a:r>
        </a:p>
      </xdr:txBody>
    </xdr:sp>
    <xdr:clientData/>
  </xdr:twoCellAnchor>
  <xdr:twoCellAnchor>
    <xdr:from>
      <xdr:col>7</xdr:col>
      <xdr:colOff>28574</xdr:colOff>
      <xdr:row>20</xdr:row>
      <xdr:rowOff>190500</xdr:rowOff>
    </xdr:from>
    <xdr:to>
      <xdr:col>9</xdr:col>
      <xdr:colOff>142874</xdr:colOff>
      <xdr:row>23</xdr:row>
      <xdr:rowOff>95250</xdr:rowOff>
    </xdr:to>
    <xdr:sp macro="" textlink="">
      <xdr:nvSpPr>
        <xdr:cNvPr id="63" name="مستطيل مستدير الزوايا 62">
          <a:hlinkClick xmlns:r="http://schemas.openxmlformats.org/officeDocument/2006/relationships" r:id="rId17" tooltip="كشف البنك"/>
        </xdr:cNvPr>
        <xdr:cNvSpPr/>
      </xdr:nvSpPr>
      <xdr:spPr>
        <a:xfrm>
          <a:off x="7248526" y="4124325"/>
          <a:ext cx="1333500" cy="523875"/>
        </a:xfrm>
        <a:prstGeom prst="roundRect">
          <a:avLst/>
        </a:prstGeom>
        <a:solidFill>
          <a:srgbClr val="2DA2BF"/>
        </a:solidFill>
        <a:ln w="19050" cap="flat" cmpd="sng" algn="ctr">
          <a:solidFill>
            <a:srgbClr val="2DA2BF">
              <a:shade val="50000"/>
            </a:srgbClr>
          </a:solidFill>
          <a:prstDash val="solid"/>
        </a:ln>
        <a:effectLst/>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ar-EG" sz="2000" b="1" i="0" u="none" strike="noStrike" kern="0" cap="none" spc="0" normalizeH="0" baseline="0" noProof="0">
              <a:ln>
                <a:noFill/>
              </a:ln>
              <a:solidFill>
                <a:sysClr val="window" lastClr="FFFFFF"/>
              </a:solidFill>
              <a:effectLst/>
              <a:uLnTx/>
              <a:uFillTx/>
              <a:latin typeface="Arial"/>
              <a:ea typeface="+mn-ea"/>
              <a:cs typeface="Arial"/>
            </a:rPr>
            <a:t>كشف البنك</a:t>
          </a:r>
        </a:p>
      </xdr:txBody>
    </xdr:sp>
    <xdr:clientData/>
  </xdr:twoCellAnchor>
  <xdr:twoCellAnchor>
    <xdr:from>
      <xdr:col>9</xdr:col>
      <xdr:colOff>552449</xdr:colOff>
      <xdr:row>21</xdr:row>
      <xdr:rowOff>28575</xdr:rowOff>
    </xdr:from>
    <xdr:to>
      <xdr:col>256</xdr:col>
      <xdr:colOff>76200</xdr:colOff>
      <xdr:row>23</xdr:row>
      <xdr:rowOff>95250</xdr:rowOff>
    </xdr:to>
    <xdr:sp macro="" textlink="">
      <xdr:nvSpPr>
        <xdr:cNvPr id="65" name="مستطيل مخدوش من كلا الطرفين 64">
          <a:hlinkClick xmlns:r="http://schemas.openxmlformats.org/officeDocument/2006/relationships" r:id="rId18" tooltip="تظهير البنك"/>
        </xdr:cNvPr>
        <xdr:cNvSpPr/>
      </xdr:nvSpPr>
      <xdr:spPr>
        <a:xfrm>
          <a:off x="4876800" y="4276725"/>
          <a:ext cx="1962151" cy="542925"/>
        </a:xfrm>
        <a:prstGeom prst="snip2SameRect">
          <a:avLst/>
        </a:prstGeom>
        <a:solidFill>
          <a:srgbClr val="2DA2BF"/>
        </a:solidFill>
        <a:ln w="19050" cap="flat" cmpd="sng" algn="ctr">
          <a:solidFill>
            <a:srgbClr val="2DA2BF">
              <a:shade val="50000"/>
            </a:srgbClr>
          </a:solidFill>
          <a:prstDash val="solid"/>
        </a:ln>
        <a:effectLst/>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ar-EG" sz="2000" b="1" i="0" u="none" strike="noStrike" kern="0" cap="none" spc="0" normalizeH="0" baseline="0" noProof="0">
              <a:ln>
                <a:noFill/>
              </a:ln>
              <a:solidFill>
                <a:sysClr val="window" lastClr="FFFFFF"/>
              </a:solidFill>
              <a:effectLst/>
              <a:uLnTx/>
              <a:uFillTx/>
              <a:latin typeface="Arial"/>
              <a:ea typeface="+mn-ea"/>
              <a:cs typeface="Arial"/>
            </a:rPr>
            <a:t>ظهر الاستمارة بنك</a:t>
          </a:r>
        </a:p>
      </xdr:txBody>
    </xdr:sp>
    <xdr:clientData/>
  </xdr:twoCellAnchor>
  <xdr:twoCellAnchor>
    <xdr:from>
      <xdr:col>257</xdr:col>
      <xdr:colOff>114299</xdr:colOff>
      <xdr:row>11</xdr:row>
      <xdr:rowOff>123826</xdr:rowOff>
    </xdr:from>
    <xdr:to>
      <xdr:col>262</xdr:col>
      <xdr:colOff>238125</xdr:colOff>
      <xdr:row>25</xdr:row>
      <xdr:rowOff>85725</xdr:rowOff>
    </xdr:to>
    <xdr:sp macro="" textlink="">
      <xdr:nvSpPr>
        <xdr:cNvPr id="66" name="مستطيل 65"/>
        <xdr:cNvSpPr/>
      </xdr:nvSpPr>
      <xdr:spPr>
        <a:xfrm>
          <a:off x="494757075" y="2124076"/>
          <a:ext cx="3324226" cy="2838449"/>
        </a:xfrm>
        <a:prstGeom prst="rect">
          <a:avLst/>
        </a:prstGeom>
        <a:gradFill rotWithShape="1">
          <a:gsLst>
            <a:gs pos="0">
              <a:srgbClr val="39639D">
                <a:tint val="48000"/>
                <a:satMod val="138000"/>
              </a:srgbClr>
            </a:gs>
            <a:gs pos="25000">
              <a:srgbClr val="39639D">
                <a:tint val="85000"/>
              </a:srgbClr>
            </a:gs>
            <a:gs pos="40000">
              <a:srgbClr val="39639D">
                <a:tint val="92000"/>
              </a:srgbClr>
            </a:gs>
            <a:gs pos="50000">
              <a:srgbClr val="39639D">
                <a:tint val="93000"/>
              </a:srgbClr>
            </a:gs>
            <a:gs pos="60000">
              <a:srgbClr val="39639D">
                <a:tint val="92000"/>
              </a:srgbClr>
            </a:gs>
            <a:gs pos="75000">
              <a:srgbClr val="39639D">
                <a:tint val="83000"/>
                <a:satMod val="108000"/>
              </a:srgbClr>
            </a:gs>
            <a:gs pos="100000">
              <a:srgbClr val="39639D">
                <a:tint val="48000"/>
                <a:satMod val="150000"/>
              </a:srgbClr>
            </a:gs>
          </a:gsLst>
          <a:lin ang="5400000" scaled="0"/>
        </a:gradFill>
        <a:ln w="12000" cap="flat" cmpd="sng" algn="ctr">
          <a:solidFill>
            <a:srgbClr val="39639D"/>
          </a:solidFill>
          <a:prstDash val="solid"/>
        </a:ln>
        <a:effectLst>
          <a:glow rad="63500">
            <a:srgbClr val="39639D">
              <a:alpha val="45000"/>
              <a:satMod val="120000"/>
            </a:srgbClr>
          </a:glow>
        </a:effectLst>
        <a:scene3d>
          <a:camera prst="orthographicFront" fov="0">
            <a:rot lat="0" lon="0" rev="0"/>
          </a:camera>
          <a:lightRig rig="brightRoom" dir="tl">
            <a:rot lat="0" lon="0" rev="8700000"/>
          </a:lightRig>
        </a:scene3d>
        <a:sp3d>
          <a:bevelT w="0" h="0"/>
          <a:contourClr>
            <a:srgbClr val="39639D">
              <a:tint val="70000"/>
            </a:srgbClr>
          </a:contourClr>
        </a:sp3d>
      </xdr:spPr>
      <xdr:txBody>
        <a:bodyPr vertOverflow="clip" horzOverflow="clip" rtlCol="1" anchor="t"/>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ar-EG" sz="1800" b="1" i="0" u="none" strike="noStrike" kern="0" cap="none" spc="0" normalizeH="0" baseline="0" noProof="0">
              <a:ln>
                <a:noFill/>
              </a:ln>
              <a:solidFill>
                <a:sysClr val="window" lastClr="FFFFFF"/>
              </a:solidFill>
              <a:effectLst/>
              <a:uLnTx/>
              <a:uFillTx/>
              <a:latin typeface="Arial"/>
              <a:ea typeface="+mn-ea"/>
              <a:cs typeface="Arial"/>
            </a:rPr>
            <a:t>استمارات </a:t>
          </a:r>
        </a:p>
      </xdr:txBody>
    </xdr:sp>
    <xdr:clientData/>
  </xdr:twoCellAnchor>
  <xdr:twoCellAnchor>
    <xdr:from>
      <xdr:col>257</xdr:col>
      <xdr:colOff>160971</xdr:colOff>
      <xdr:row>13</xdr:row>
      <xdr:rowOff>152399</xdr:rowOff>
    </xdr:from>
    <xdr:to>
      <xdr:col>262</xdr:col>
      <xdr:colOff>200025</xdr:colOff>
      <xdr:row>25</xdr:row>
      <xdr:rowOff>28574</xdr:rowOff>
    </xdr:to>
    <xdr:sp macro="" textlink="">
      <xdr:nvSpPr>
        <xdr:cNvPr id="39" name="مستطيل 38"/>
        <xdr:cNvSpPr/>
      </xdr:nvSpPr>
      <xdr:spPr>
        <a:xfrm>
          <a:off x="494795175" y="2476499"/>
          <a:ext cx="3239454" cy="2428875"/>
        </a:xfrm>
        <a:prstGeom prst="rect">
          <a:avLst/>
        </a:prstGeom>
        <a:blipFill>
          <a:blip xmlns:r="http://schemas.openxmlformats.org/officeDocument/2006/relationships" r:embed="rId2"/>
          <a:tile tx="0" ty="0" sx="100000" sy="100000" flip="none" algn="tl"/>
        </a:blipFill>
        <a:ln w="19050" cap="flat" cmpd="sng" algn="ctr">
          <a:solidFill>
            <a:srgbClr val="2DA2BF">
              <a:shade val="50000"/>
            </a:srgbClr>
          </a:solidFill>
          <a:prstDash val="solid"/>
        </a:ln>
        <a:effectLst/>
      </xdr:spPr>
      <xdr:txBody>
        <a:bodyPr vertOverflow="clip" horzOverflow="clip" rtlCol="1"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ar-SA" sz="1800" b="0" i="0" u="none" strike="noStrike" kern="0" cap="none" spc="0" normalizeH="0" baseline="0" noProof="0" smtClean="0">
            <a:ln>
              <a:noFill/>
            </a:ln>
            <a:solidFill>
              <a:sysClr val="window" lastClr="FFFFFF"/>
            </a:solidFill>
            <a:effectLst/>
            <a:uLnTx/>
            <a:uFillTx/>
            <a:latin typeface="Arial"/>
            <a:ea typeface="+mn-ea"/>
            <a:cs typeface="Arial"/>
          </a:endParaRPr>
        </a:p>
      </xdr:txBody>
    </xdr:sp>
    <xdr:clientData/>
  </xdr:twoCellAnchor>
  <xdr:twoCellAnchor>
    <xdr:from>
      <xdr:col>257</xdr:col>
      <xdr:colOff>200025</xdr:colOff>
      <xdr:row>14</xdr:row>
      <xdr:rowOff>9525</xdr:rowOff>
    </xdr:from>
    <xdr:to>
      <xdr:col>259</xdr:col>
      <xdr:colOff>419099</xdr:colOff>
      <xdr:row>17</xdr:row>
      <xdr:rowOff>66675</xdr:rowOff>
    </xdr:to>
    <xdr:sp macro="" textlink="">
      <xdr:nvSpPr>
        <xdr:cNvPr id="68" name="مستطيل مخدوش من كلا الطرفين 67">
          <a:hlinkClick xmlns:r="http://schemas.openxmlformats.org/officeDocument/2006/relationships" r:id="rId19" tooltip="اقساط الكل"/>
        </xdr:cNvPr>
        <xdr:cNvSpPr/>
      </xdr:nvSpPr>
      <xdr:spPr>
        <a:xfrm>
          <a:off x="496557301" y="2571750"/>
          <a:ext cx="1438274" cy="742950"/>
        </a:xfrm>
        <a:prstGeom prst="snip2SameRect">
          <a:avLst/>
        </a:prstGeom>
        <a:solidFill>
          <a:srgbClr val="2DA2BF"/>
        </a:solidFill>
        <a:ln w="19050" cap="flat" cmpd="sng" algn="ctr">
          <a:solidFill>
            <a:srgbClr val="2DA2BF">
              <a:shade val="50000"/>
            </a:srgbClr>
          </a:solidFill>
          <a:prstDash val="solid"/>
        </a:ln>
        <a:effectLst/>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ar-EG" sz="2000" b="1" i="0" u="none" strike="noStrike" kern="0" cap="none" spc="0" normalizeH="0" baseline="0" noProof="0">
              <a:ln>
                <a:noFill/>
              </a:ln>
              <a:solidFill>
                <a:sysClr val="window" lastClr="FFFFFF"/>
              </a:solidFill>
              <a:effectLst/>
              <a:uLnTx/>
              <a:uFillTx/>
              <a:latin typeface="Arial"/>
              <a:ea typeface="+mn-ea"/>
              <a:cs typeface="Arial"/>
            </a:rPr>
            <a:t>اقساط الكل</a:t>
          </a:r>
        </a:p>
      </xdr:txBody>
    </xdr:sp>
    <xdr:clientData/>
  </xdr:twoCellAnchor>
  <xdr:twoCellAnchor>
    <xdr:from>
      <xdr:col>259</xdr:col>
      <xdr:colOff>495299</xdr:colOff>
      <xdr:row>21</xdr:row>
      <xdr:rowOff>66675</xdr:rowOff>
    </xdr:from>
    <xdr:to>
      <xdr:col>262</xdr:col>
      <xdr:colOff>171449</xdr:colOff>
      <xdr:row>24</xdr:row>
      <xdr:rowOff>123825</xdr:rowOff>
    </xdr:to>
    <xdr:sp macro="" textlink="">
      <xdr:nvSpPr>
        <xdr:cNvPr id="69" name="مستطيل مخدوش من كلا الطرفين 68">
          <a:hlinkClick xmlns:r="http://schemas.openxmlformats.org/officeDocument/2006/relationships" r:id="rId20" tooltip="مفردت ادريين"/>
        </xdr:cNvPr>
        <xdr:cNvSpPr/>
      </xdr:nvSpPr>
      <xdr:spPr>
        <a:xfrm>
          <a:off x="495433351" y="3686175"/>
          <a:ext cx="1504950" cy="542925"/>
        </a:xfrm>
        <a:prstGeom prst="snip2SameRect">
          <a:avLst/>
        </a:prstGeom>
        <a:solidFill>
          <a:srgbClr val="2DA2BF"/>
        </a:solidFill>
        <a:ln w="19050" cap="flat" cmpd="sng" algn="ctr">
          <a:solidFill>
            <a:srgbClr val="2DA2BF">
              <a:shade val="50000"/>
            </a:srgbClr>
          </a:solidFill>
          <a:prstDash val="solid"/>
        </a:ln>
        <a:effectLst/>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ar-EG" sz="1800" b="1" i="0" u="none" strike="noStrike" kern="0" cap="none" spc="0" normalizeH="0" baseline="0" noProof="0">
              <a:ln>
                <a:noFill/>
              </a:ln>
              <a:solidFill>
                <a:sysClr val="window" lastClr="FFFFFF"/>
              </a:solidFill>
              <a:effectLst/>
              <a:uLnTx/>
              <a:uFillTx/>
              <a:latin typeface="Arial"/>
              <a:ea typeface="+mn-ea"/>
              <a:cs typeface="Arial"/>
            </a:rPr>
            <a:t>مفردات اداريين</a:t>
          </a:r>
        </a:p>
      </xdr:txBody>
    </xdr:sp>
    <xdr:clientData/>
  </xdr:twoCellAnchor>
  <xdr:twoCellAnchor>
    <xdr:from>
      <xdr:col>259</xdr:col>
      <xdr:colOff>495299</xdr:colOff>
      <xdr:row>17</xdr:row>
      <xdr:rowOff>180975</xdr:rowOff>
    </xdr:from>
    <xdr:to>
      <xdr:col>262</xdr:col>
      <xdr:colOff>171449</xdr:colOff>
      <xdr:row>21</xdr:row>
      <xdr:rowOff>9525</xdr:rowOff>
    </xdr:to>
    <xdr:sp macro="" textlink="">
      <xdr:nvSpPr>
        <xdr:cNvPr id="70" name="مستطيل مخدوش من كلا الطرفين 69">
          <a:hlinkClick xmlns:r="http://schemas.openxmlformats.org/officeDocument/2006/relationships" r:id="rId21" tooltip="نقابات البنك"/>
        </xdr:cNvPr>
        <xdr:cNvSpPr/>
      </xdr:nvSpPr>
      <xdr:spPr>
        <a:xfrm>
          <a:off x="494823751" y="3429000"/>
          <a:ext cx="1657350" cy="742950"/>
        </a:xfrm>
        <a:prstGeom prst="snip2SameRect">
          <a:avLst/>
        </a:prstGeom>
        <a:solidFill>
          <a:srgbClr val="2DA2BF"/>
        </a:solidFill>
        <a:ln w="19050" cap="flat" cmpd="sng" algn="ctr">
          <a:solidFill>
            <a:srgbClr val="2DA2BF">
              <a:shade val="50000"/>
            </a:srgbClr>
          </a:solidFill>
          <a:prstDash val="solid"/>
        </a:ln>
        <a:effectLst/>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ar-EG" sz="2000" b="1" i="0" u="none" strike="noStrike" kern="0" cap="none" spc="0" normalizeH="0" baseline="0" noProof="0">
              <a:ln>
                <a:noFill/>
              </a:ln>
              <a:solidFill>
                <a:sysClr val="window" lastClr="FFFFFF"/>
              </a:solidFill>
              <a:effectLst/>
              <a:uLnTx/>
              <a:uFillTx/>
              <a:latin typeface="Arial"/>
              <a:ea typeface="+mn-ea"/>
              <a:cs typeface="Arial"/>
            </a:rPr>
            <a:t>نقابات البنك</a:t>
          </a:r>
        </a:p>
      </xdr:txBody>
    </xdr:sp>
    <xdr:clientData/>
  </xdr:twoCellAnchor>
  <xdr:twoCellAnchor>
    <xdr:from>
      <xdr:col>259</xdr:col>
      <xdr:colOff>476249</xdr:colOff>
      <xdr:row>14</xdr:row>
      <xdr:rowOff>28574</xdr:rowOff>
    </xdr:from>
    <xdr:to>
      <xdr:col>262</xdr:col>
      <xdr:colOff>152399</xdr:colOff>
      <xdr:row>17</xdr:row>
      <xdr:rowOff>76199</xdr:rowOff>
    </xdr:to>
    <xdr:sp macro="" textlink="">
      <xdr:nvSpPr>
        <xdr:cNvPr id="71" name="مستطيل مخدوش من كلا الطرفين 70">
          <a:hlinkClick xmlns:r="http://schemas.openxmlformats.org/officeDocument/2006/relationships" r:id="rId22" tooltip="بحث علمى"/>
        </xdr:cNvPr>
        <xdr:cNvSpPr/>
      </xdr:nvSpPr>
      <xdr:spPr>
        <a:xfrm>
          <a:off x="494842801" y="2590799"/>
          <a:ext cx="1657350" cy="733425"/>
        </a:xfrm>
        <a:prstGeom prst="snip2SameRect">
          <a:avLst/>
        </a:prstGeom>
        <a:solidFill>
          <a:srgbClr val="2DA2BF"/>
        </a:solidFill>
        <a:ln w="19050" cap="flat" cmpd="sng" algn="ctr">
          <a:solidFill>
            <a:srgbClr val="2DA2BF">
              <a:shade val="50000"/>
            </a:srgbClr>
          </a:solidFill>
          <a:prstDash val="solid"/>
        </a:ln>
        <a:effectLst/>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ar-EG" sz="2000" b="1" i="0" u="none" strike="noStrike" kern="0" cap="none" spc="0" normalizeH="0" baseline="0" noProof="0">
              <a:ln>
                <a:noFill/>
              </a:ln>
              <a:solidFill>
                <a:sysClr val="window" lastClr="FFFFFF"/>
              </a:solidFill>
              <a:effectLst/>
              <a:uLnTx/>
              <a:uFillTx/>
              <a:latin typeface="Arial"/>
              <a:ea typeface="+mn-ea"/>
              <a:cs typeface="Arial"/>
            </a:rPr>
            <a:t>بحث علمى</a:t>
          </a:r>
        </a:p>
      </xdr:txBody>
    </xdr:sp>
    <xdr:clientData/>
  </xdr:twoCellAnchor>
  <xdr:twoCellAnchor>
    <xdr:from>
      <xdr:col>257</xdr:col>
      <xdr:colOff>209550</xdr:colOff>
      <xdr:row>17</xdr:row>
      <xdr:rowOff>114300</xdr:rowOff>
    </xdr:from>
    <xdr:to>
      <xdr:col>259</xdr:col>
      <xdr:colOff>438149</xdr:colOff>
      <xdr:row>21</xdr:row>
      <xdr:rowOff>9525</xdr:rowOff>
    </xdr:to>
    <xdr:sp macro="" textlink="">
      <xdr:nvSpPr>
        <xdr:cNvPr id="72" name="مستطيل مخدوش من كلا الطرفين 71">
          <a:hlinkClick xmlns:r="http://schemas.openxmlformats.org/officeDocument/2006/relationships" r:id="rId23" tooltip="نقابات"/>
        </xdr:cNvPr>
        <xdr:cNvSpPr/>
      </xdr:nvSpPr>
      <xdr:spPr>
        <a:xfrm>
          <a:off x="496538251" y="3362325"/>
          <a:ext cx="1447799" cy="809625"/>
        </a:xfrm>
        <a:prstGeom prst="snip2SameRect">
          <a:avLst/>
        </a:prstGeom>
        <a:solidFill>
          <a:srgbClr val="2DA2BF"/>
        </a:solidFill>
        <a:ln w="19050" cap="flat" cmpd="sng" algn="ctr">
          <a:solidFill>
            <a:srgbClr val="2DA2BF">
              <a:shade val="50000"/>
            </a:srgbClr>
          </a:solidFill>
          <a:prstDash val="solid"/>
        </a:ln>
        <a:effectLst/>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ar-EG" sz="2000" b="1" i="0" u="none" strike="noStrike" kern="0" cap="none" spc="0" normalizeH="0" baseline="0" noProof="0">
              <a:ln>
                <a:noFill/>
              </a:ln>
              <a:solidFill>
                <a:sysClr val="window" lastClr="FFFFFF"/>
              </a:solidFill>
              <a:effectLst/>
              <a:uLnTx/>
              <a:uFillTx/>
              <a:latin typeface="Arial"/>
              <a:ea typeface="+mn-ea"/>
              <a:cs typeface="Arial"/>
            </a:rPr>
            <a:t>نقابات الكل</a:t>
          </a:r>
        </a:p>
      </xdr:txBody>
    </xdr:sp>
    <xdr:clientData/>
  </xdr:twoCellAnchor>
  <xdr:twoCellAnchor>
    <xdr:from>
      <xdr:col>257</xdr:col>
      <xdr:colOff>209550</xdr:colOff>
      <xdr:row>21</xdr:row>
      <xdr:rowOff>66675</xdr:rowOff>
    </xdr:from>
    <xdr:to>
      <xdr:col>259</xdr:col>
      <xdr:colOff>447674</xdr:colOff>
      <xdr:row>24</xdr:row>
      <xdr:rowOff>123825</xdr:rowOff>
    </xdr:to>
    <xdr:sp macro="" textlink="">
      <xdr:nvSpPr>
        <xdr:cNvPr id="73" name="مستطيل مخدوش من كلا الطرفين 72">
          <a:hlinkClick xmlns:r="http://schemas.openxmlformats.org/officeDocument/2006/relationships" r:id="rId24" tooltip="مفردات معلمين"/>
        </xdr:cNvPr>
        <xdr:cNvSpPr/>
      </xdr:nvSpPr>
      <xdr:spPr>
        <a:xfrm>
          <a:off x="496528726" y="4229100"/>
          <a:ext cx="1457324" cy="609600"/>
        </a:xfrm>
        <a:prstGeom prst="snip2SameRect">
          <a:avLst/>
        </a:prstGeom>
        <a:solidFill>
          <a:srgbClr val="2DA2BF"/>
        </a:solidFill>
        <a:ln w="19050" cap="flat" cmpd="sng" algn="ctr">
          <a:solidFill>
            <a:srgbClr val="2DA2BF">
              <a:shade val="50000"/>
            </a:srgbClr>
          </a:solidFill>
          <a:prstDash val="solid"/>
        </a:ln>
        <a:effectLst/>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ar-EG" sz="1800" b="1" i="0" u="none" strike="noStrike" kern="0" cap="none" spc="0" normalizeH="0" baseline="0" noProof="0">
              <a:ln>
                <a:noFill/>
              </a:ln>
              <a:solidFill>
                <a:sysClr val="window" lastClr="FFFFFF"/>
              </a:solidFill>
              <a:effectLst/>
              <a:uLnTx/>
              <a:uFillTx/>
              <a:latin typeface="Arial"/>
              <a:ea typeface="+mn-ea"/>
              <a:cs typeface="Arial"/>
            </a:rPr>
            <a:t>مفردات معلمين</a:t>
          </a:r>
        </a:p>
      </xdr:txBody>
    </xdr:sp>
    <xdr:clientData/>
  </xdr:twoCellAnchor>
  <xdr:twoCellAnchor>
    <xdr:from>
      <xdr:col>263</xdr:col>
      <xdr:colOff>19050</xdr:colOff>
      <xdr:row>5</xdr:row>
      <xdr:rowOff>9525</xdr:rowOff>
    </xdr:from>
    <xdr:to>
      <xdr:col>263</xdr:col>
      <xdr:colOff>457200</xdr:colOff>
      <xdr:row>7</xdr:row>
      <xdr:rowOff>114300</xdr:rowOff>
    </xdr:to>
    <xdr:sp macro="" textlink="">
      <xdr:nvSpPr>
        <xdr:cNvPr id="9" name="سهم منحني إلى اليمين 8"/>
        <xdr:cNvSpPr/>
      </xdr:nvSpPr>
      <xdr:spPr>
        <a:xfrm>
          <a:off x="152400" y="838200"/>
          <a:ext cx="438150" cy="447675"/>
        </a:xfrm>
        <a:prstGeom prst="curv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ar-SA" sz="1100">
            <a:solidFill>
              <a:schemeClr val="tx1"/>
            </a:solidFill>
          </a:endParaRPr>
        </a:p>
      </xdr:txBody>
    </xdr:sp>
    <xdr:clientData/>
  </xdr:twoCellAnchor>
  <xdr:twoCellAnchor>
    <xdr:from>
      <xdr:col>263</xdr:col>
      <xdr:colOff>95250</xdr:colOff>
      <xdr:row>7</xdr:row>
      <xdr:rowOff>76200</xdr:rowOff>
    </xdr:from>
    <xdr:to>
      <xdr:col>264</xdr:col>
      <xdr:colOff>0</xdr:colOff>
      <xdr:row>11</xdr:row>
      <xdr:rowOff>28575</xdr:rowOff>
    </xdr:to>
    <xdr:sp macro="" textlink="">
      <xdr:nvSpPr>
        <xdr:cNvPr id="13" name="سهم منحني إلى اليمين 12"/>
        <xdr:cNvSpPr/>
      </xdr:nvSpPr>
      <xdr:spPr>
        <a:xfrm>
          <a:off x="0" y="1247775"/>
          <a:ext cx="514350" cy="704850"/>
        </a:xfrm>
        <a:prstGeom prst="curvedRightArrow">
          <a:avLst>
            <a:gd name="adj1" fmla="val 0"/>
            <a:gd name="adj2" fmla="val 50000"/>
            <a:gd name="adj3" fmla="val 2500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ar-SA" sz="1100">
            <a:solidFill>
              <a:schemeClr val="tx1"/>
            </a:solidFill>
          </a:endParaRPr>
        </a:p>
      </xdr:txBody>
    </xdr:sp>
    <xdr:clientData/>
  </xdr:twoCellAnchor>
  <xdr:twoCellAnchor>
    <xdr:from>
      <xdr:col>12</xdr:col>
      <xdr:colOff>47625</xdr:colOff>
      <xdr:row>0</xdr:row>
      <xdr:rowOff>19050</xdr:rowOff>
    </xdr:from>
    <xdr:to>
      <xdr:col>256</xdr:col>
      <xdr:colOff>485775</xdr:colOff>
      <xdr:row>7</xdr:row>
      <xdr:rowOff>38100</xdr:rowOff>
    </xdr:to>
    <xdr:sp macro="" textlink="">
      <xdr:nvSpPr>
        <xdr:cNvPr id="2" name="وسيلة شرح مستطيلة مستديرة الزوايا 1">
          <a:hlinkClick xmlns:r="http://schemas.openxmlformats.org/officeDocument/2006/relationships" r:id="rId25" tooltip="تعليمات العمل على البر نامج"/>
        </xdr:cNvPr>
        <xdr:cNvSpPr/>
      </xdr:nvSpPr>
      <xdr:spPr>
        <a:xfrm>
          <a:off x="4467225" y="19050"/>
          <a:ext cx="1047750" cy="1190625"/>
        </a:xfrm>
        <a:prstGeom prst="wedgeRoundRectCallout">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1" anchor="ctr"/>
        <a:lstStyle/>
        <a:p>
          <a:pPr algn="ctr" rtl="1"/>
          <a:r>
            <a:rPr lang="ar-EG" sz="1800">
              <a:cs typeface="(AH) Manal Black" pitchFamily="2" charset="-78"/>
            </a:rPr>
            <a:t>تعليمات العمل على البرنامج</a:t>
          </a:r>
          <a:endParaRPr lang="ar-SA" sz="1800">
            <a:cs typeface="(AH) Manal Black" pitchFamily="2" charset="-78"/>
          </a:endParaRPr>
        </a:p>
      </xdr:txBody>
    </xdr:sp>
    <xdr:clientData/>
  </xdr:twoCellAnchor>
  <xdr:twoCellAnchor editAs="oneCell">
    <xdr:from>
      <xdr:col>0</xdr:col>
      <xdr:colOff>38101</xdr:colOff>
      <xdr:row>0</xdr:row>
      <xdr:rowOff>0</xdr:rowOff>
    </xdr:from>
    <xdr:to>
      <xdr:col>2</xdr:col>
      <xdr:colOff>581026</xdr:colOff>
      <xdr:row>8</xdr:row>
      <xdr:rowOff>200025</xdr:rowOff>
    </xdr:to>
    <xdr:pic>
      <xdr:nvPicPr>
        <xdr:cNvPr id="10" name="صورة 9"/>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11077574" y="0"/>
          <a:ext cx="1438275" cy="1600200"/>
        </a:xfrm>
        <a:prstGeom prst="rect">
          <a:avLst/>
        </a:prstGeom>
      </xdr:spPr>
    </xdr:pic>
    <xdr:clientData/>
  </xdr:twoCellAnchor>
  <xdr:twoCellAnchor>
    <xdr:from>
      <xdr:col>261</xdr:col>
      <xdr:colOff>85725</xdr:colOff>
      <xdr:row>0</xdr:row>
      <xdr:rowOff>85725</xdr:rowOff>
    </xdr:from>
    <xdr:to>
      <xdr:col>263</xdr:col>
      <xdr:colOff>552450</xdr:colOff>
      <xdr:row>3</xdr:row>
      <xdr:rowOff>114300</xdr:rowOff>
    </xdr:to>
    <xdr:sp macro="" textlink="">
      <xdr:nvSpPr>
        <xdr:cNvPr id="12" name="مستطيل مستدير الزوايا 11"/>
        <xdr:cNvSpPr/>
      </xdr:nvSpPr>
      <xdr:spPr>
        <a:xfrm>
          <a:off x="57150" y="85725"/>
          <a:ext cx="1838325" cy="581025"/>
        </a:xfrm>
        <a:prstGeom prst="roundRect">
          <a:avLst/>
        </a:prstGeom>
        <a:solidFill>
          <a:schemeClr val="bg1"/>
        </a:solidFill>
      </xdr:spPr>
      <xdr:style>
        <a:lnRef idx="0">
          <a:schemeClr val="accent2"/>
        </a:lnRef>
        <a:fillRef idx="3">
          <a:schemeClr val="accent2"/>
        </a:fillRef>
        <a:effectRef idx="3">
          <a:schemeClr val="accent2"/>
        </a:effectRef>
        <a:fontRef idx="minor">
          <a:schemeClr val="lt1"/>
        </a:fontRef>
      </xdr:style>
      <xdr:txBody>
        <a:bodyPr vertOverflow="clip" horzOverflow="clip" rtlCol="1" anchor="t"/>
        <a:lstStyle/>
        <a:p>
          <a:pPr algn="r" rtl="1"/>
          <a:r>
            <a:rPr lang="ar-EG" sz="1200" b="1" cap="none" spc="0">
              <a:ln w="1905"/>
              <a:gradFill>
                <a:gsLst>
                  <a:gs pos="0">
                    <a:schemeClr val="accent6">
                      <a:shade val="20000"/>
                      <a:satMod val="200000"/>
                    </a:schemeClr>
                  </a:gs>
                  <a:gs pos="78000">
                    <a:schemeClr val="accent6">
                      <a:tint val="90000"/>
                      <a:shade val="89000"/>
                      <a:satMod val="220000"/>
                    </a:schemeClr>
                  </a:gs>
                  <a:gs pos="100000">
                    <a:schemeClr val="accent6">
                      <a:tint val="12000"/>
                      <a:satMod val="255000"/>
                    </a:schemeClr>
                  </a:gs>
                </a:gsLst>
                <a:lin ang="5400000"/>
              </a:gradFill>
              <a:effectLst>
                <a:innerShdw blurRad="69850" dist="43180" dir="5400000">
                  <a:srgbClr val="000000">
                    <a:alpha val="65000"/>
                  </a:srgbClr>
                </a:innerShdw>
              </a:effectLst>
              <a:latin typeface="+mn-lt"/>
              <a:ea typeface="+mn-ea"/>
              <a:cs typeface="+mn-cs"/>
            </a:rPr>
            <a:t>    </a:t>
          </a:r>
          <a:r>
            <a:rPr lang="ar-EG" sz="1400" b="1" cap="none" spc="0">
              <a:ln w="1905"/>
              <a:gradFill>
                <a:gsLst>
                  <a:gs pos="0">
                    <a:schemeClr val="accent6">
                      <a:shade val="20000"/>
                      <a:satMod val="200000"/>
                    </a:schemeClr>
                  </a:gs>
                  <a:gs pos="78000">
                    <a:schemeClr val="accent6">
                      <a:tint val="90000"/>
                      <a:shade val="89000"/>
                      <a:satMod val="220000"/>
                    </a:schemeClr>
                  </a:gs>
                  <a:gs pos="100000">
                    <a:schemeClr val="accent6">
                      <a:tint val="12000"/>
                      <a:satMod val="255000"/>
                    </a:schemeClr>
                  </a:gs>
                </a:gsLst>
                <a:lin ang="5400000"/>
              </a:gradFill>
              <a:effectLst>
                <a:innerShdw blurRad="69850" dist="43180" dir="5400000">
                  <a:srgbClr val="000000">
                    <a:alpha val="65000"/>
                  </a:srgbClr>
                </a:innerShdw>
              </a:effectLst>
              <a:latin typeface="+mn-lt"/>
              <a:ea typeface="+mn-ea"/>
              <a:cs typeface="+mn-cs"/>
            </a:rPr>
            <a:t>إدارة منوف التعليمية</a:t>
          </a:r>
          <a:endParaRPr lang="en-US" sz="1400" b="1" cap="none" spc="0">
            <a:ln w="1905"/>
            <a:gradFill>
              <a:gsLst>
                <a:gs pos="0">
                  <a:schemeClr val="accent6">
                    <a:shade val="20000"/>
                    <a:satMod val="200000"/>
                  </a:schemeClr>
                </a:gs>
                <a:gs pos="78000">
                  <a:schemeClr val="accent6">
                    <a:tint val="90000"/>
                    <a:shade val="89000"/>
                    <a:satMod val="220000"/>
                  </a:schemeClr>
                </a:gs>
                <a:gs pos="100000">
                  <a:schemeClr val="accent6">
                    <a:tint val="12000"/>
                    <a:satMod val="255000"/>
                  </a:schemeClr>
                </a:gs>
              </a:gsLst>
              <a:lin ang="5400000"/>
            </a:gradFill>
            <a:effectLst>
              <a:innerShdw blurRad="69850" dist="43180" dir="5400000">
                <a:srgbClr val="000000">
                  <a:alpha val="65000"/>
                </a:srgbClr>
              </a:innerShdw>
            </a:effectLst>
            <a:latin typeface="+mn-lt"/>
            <a:ea typeface="+mn-ea"/>
            <a:cs typeface="+mn-cs"/>
          </a:endParaRPr>
        </a:p>
        <a:p>
          <a:pPr algn="ctr" rtl="1"/>
          <a:r>
            <a:rPr lang="en-US" sz="1200" b="1" cap="none" spc="0">
              <a:ln w="1905"/>
              <a:gradFill>
                <a:gsLst>
                  <a:gs pos="0">
                    <a:schemeClr val="accent6">
                      <a:shade val="20000"/>
                      <a:satMod val="200000"/>
                    </a:schemeClr>
                  </a:gs>
                  <a:gs pos="78000">
                    <a:schemeClr val="accent6">
                      <a:tint val="90000"/>
                      <a:shade val="89000"/>
                      <a:satMod val="220000"/>
                    </a:schemeClr>
                  </a:gs>
                  <a:gs pos="100000">
                    <a:schemeClr val="accent6">
                      <a:tint val="12000"/>
                      <a:satMod val="255000"/>
                    </a:schemeClr>
                  </a:gs>
                </a:gsLst>
                <a:lin ang="5400000"/>
              </a:gradFill>
              <a:effectLst>
                <a:innerShdw blurRad="69850" dist="43180" dir="5400000">
                  <a:srgbClr val="000000">
                    <a:alpha val="65000"/>
                  </a:srgbClr>
                </a:innerShdw>
              </a:effectLst>
              <a:latin typeface="+mn-lt"/>
              <a:ea typeface="+mn-ea"/>
              <a:cs typeface="+mn-cs"/>
            </a:rPr>
            <a:t>www.menoufedu.com</a:t>
          </a:r>
        </a:p>
        <a:p>
          <a:pPr algn="r" rtl="1"/>
          <a:endParaRPr lang="ar-SA"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7</xdr:col>
      <xdr:colOff>0</xdr:colOff>
      <xdr:row>1</xdr:row>
      <xdr:rowOff>0</xdr:rowOff>
    </xdr:from>
    <xdr:to>
      <xdr:col>8</xdr:col>
      <xdr:colOff>469900</xdr:colOff>
      <xdr:row>2</xdr:row>
      <xdr:rowOff>238125</xdr:rowOff>
    </xdr:to>
    <xdr:sp macro="" textlink="">
      <xdr:nvSpPr>
        <xdr:cNvPr id="4" name="سهم إلى اليمين 3">
          <a:hlinkClick xmlns:r="http://schemas.openxmlformats.org/officeDocument/2006/relationships" r:id="rId1" tooltip="بيانات"/>
        </xdr:cNvPr>
        <xdr:cNvSpPr/>
      </xdr:nvSpPr>
      <xdr:spPr>
        <a:xfrm>
          <a:off x="9982339700" y="247650"/>
          <a:ext cx="1079500" cy="485775"/>
        </a:xfrm>
        <a:prstGeom prst="right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1" anchor="ctr"/>
        <a:lstStyle/>
        <a:p>
          <a:pPr algn="ctr" rtl="1"/>
          <a:r>
            <a:rPr lang="ar-EG" sz="2400">
              <a:solidFill>
                <a:schemeClr val="tx2">
                  <a:lumMod val="60000"/>
                  <a:lumOff val="40000"/>
                </a:schemeClr>
              </a:solidFill>
            </a:rPr>
            <a:t>عوده</a:t>
          </a:r>
          <a:endParaRPr lang="ar-SA" sz="2400">
            <a:solidFill>
              <a:schemeClr val="tx2">
                <a:lumMod val="60000"/>
                <a:lumOff val="40000"/>
              </a:schemeClr>
            </a:solidFill>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7</xdr:col>
      <xdr:colOff>0</xdr:colOff>
      <xdr:row>1</xdr:row>
      <xdr:rowOff>0</xdr:rowOff>
    </xdr:from>
    <xdr:to>
      <xdr:col>8</xdr:col>
      <xdr:colOff>476250</xdr:colOff>
      <xdr:row>3</xdr:row>
      <xdr:rowOff>158750</xdr:rowOff>
    </xdr:to>
    <xdr:sp macro="" textlink="">
      <xdr:nvSpPr>
        <xdr:cNvPr id="3" name="سهم إلى اليمين 2">
          <a:hlinkClick xmlns:r="http://schemas.openxmlformats.org/officeDocument/2006/relationships" r:id="rId1" tooltip="بيانات"/>
        </xdr:cNvPr>
        <xdr:cNvSpPr/>
      </xdr:nvSpPr>
      <xdr:spPr>
        <a:xfrm>
          <a:off x="9878345750" y="254000"/>
          <a:ext cx="1079500" cy="666750"/>
        </a:xfrm>
        <a:prstGeom prst="right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1" anchor="ctr"/>
        <a:lstStyle/>
        <a:p>
          <a:pPr algn="ctr" rtl="1"/>
          <a:r>
            <a:rPr lang="ar-EG" sz="2400">
              <a:solidFill>
                <a:schemeClr val="tx2">
                  <a:lumMod val="60000"/>
                  <a:lumOff val="40000"/>
                </a:schemeClr>
              </a:solidFill>
            </a:rPr>
            <a:t>عوده</a:t>
          </a:r>
          <a:endParaRPr lang="ar-SA" sz="2400">
            <a:solidFill>
              <a:schemeClr val="tx2">
                <a:lumMod val="60000"/>
                <a:lumOff val="40000"/>
              </a:schemeClr>
            </a:solidFil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7</xdr:col>
      <xdr:colOff>0</xdr:colOff>
      <xdr:row>1</xdr:row>
      <xdr:rowOff>0</xdr:rowOff>
    </xdr:from>
    <xdr:to>
      <xdr:col>8</xdr:col>
      <xdr:colOff>476250</xdr:colOff>
      <xdr:row>3</xdr:row>
      <xdr:rowOff>158750</xdr:rowOff>
    </xdr:to>
    <xdr:sp macro="" textlink="">
      <xdr:nvSpPr>
        <xdr:cNvPr id="3" name="سهم إلى اليمين 2">
          <a:hlinkClick xmlns:r="http://schemas.openxmlformats.org/officeDocument/2006/relationships" r:id="rId1" tooltip="بيانات"/>
        </xdr:cNvPr>
        <xdr:cNvSpPr/>
      </xdr:nvSpPr>
      <xdr:spPr>
        <a:xfrm>
          <a:off x="9878345750" y="254000"/>
          <a:ext cx="1079500" cy="666750"/>
        </a:xfrm>
        <a:prstGeom prst="right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1" anchor="ctr"/>
        <a:lstStyle/>
        <a:p>
          <a:pPr algn="ctr" rtl="1"/>
          <a:r>
            <a:rPr lang="ar-EG" sz="2400">
              <a:solidFill>
                <a:schemeClr val="tx2">
                  <a:lumMod val="60000"/>
                  <a:lumOff val="40000"/>
                </a:schemeClr>
              </a:solidFill>
            </a:rPr>
            <a:t>عوده</a:t>
          </a:r>
          <a:endParaRPr lang="ar-SA" sz="2400">
            <a:solidFill>
              <a:schemeClr val="tx2">
                <a:lumMod val="60000"/>
                <a:lumOff val="40000"/>
              </a:schemeClr>
            </a:solidFill>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8</xdr:col>
      <xdr:colOff>0</xdr:colOff>
      <xdr:row>1</xdr:row>
      <xdr:rowOff>0</xdr:rowOff>
    </xdr:from>
    <xdr:to>
      <xdr:col>9</xdr:col>
      <xdr:colOff>472281</xdr:colOff>
      <xdr:row>3</xdr:row>
      <xdr:rowOff>47625</xdr:rowOff>
    </xdr:to>
    <xdr:sp macro="" textlink="">
      <xdr:nvSpPr>
        <xdr:cNvPr id="4" name="سهم إلى اليمين 3">
          <a:hlinkClick xmlns:r="http://schemas.openxmlformats.org/officeDocument/2006/relationships" r:id="rId1" tooltip="بيانات"/>
        </xdr:cNvPr>
        <xdr:cNvSpPr/>
      </xdr:nvSpPr>
      <xdr:spPr>
        <a:xfrm>
          <a:off x="10095003781" y="297656"/>
          <a:ext cx="1079500" cy="666750"/>
        </a:xfrm>
        <a:prstGeom prst="right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1" anchor="ctr"/>
        <a:lstStyle/>
        <a:p>
          <a:pPr algn="ctr" rtl="1"/>
          <a:r>
            <a:rPr lang="ar-EG" sz="2400">
              <a:solidFill>
                <a:schemeClr val="tx2">
                  <a:lumMod val="60000"/>
                  <a:lumOff val="40000"/>
                </a:schemeClr>
              </a:solidFill>
            </a:rPr>
            <a:t>عوده</a:t>
          </a:r>
          <a:endParaRPr lang="ar-SA" sz="2400">
            <a:solidFill>
              <a:schemeClr val="tx2">
                <a:lumMod val="60000"/>
                <a:lumOff val="40000"/>
              </a:schemeClr>
            </a:solidFill>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8</xdr:col>
      <xdr:colOff>0</xdr:colOff>
      <xdr:row>2</xdr:row>
      <xdr:rowOff>0</xdr:rowOff>
    </xdr:from>
    <xdr:to>
      <xdr:col>8</xdr:col>
      <xdr:colOff>1079500</xdr:colOff>
      <xdr:row>4</xdr:row>
      <xdr:rowOff>31750</xdr:rowOff>
    </xdr:to>
    <xdr:sp macro="" textlink="">
      <xdr:nvSpPr>
        <xdr:cNvPr id="3" name="سهم إلى اليمين 2">
          <a:hlinkClick xmlns:r="http://schemas.openxmlformats.org/officeDocument/2006/relationships" r:id="rId1" tooltip="بيانات"/>
        </xdr:cNvPr>
        <xdr:cNvSpPr/>
      </xdr:nvSpPr>
      <xdr:spPr>
        <a:xfrm>
          <a:off x="10097087375" y="523875"/>
          <a:ext cx="1079500" cy="666750"/>
        </a:xfrm>
        <a:prstGeom prst="right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1" anchor="ctr"/>
        <a:lstStyle/>
        <a:p>
          <a:pPr algn="ctr" rtl="1"/>
          <a:r>
            <a:rPr lang="ar-EG" sz="2400">
              <a:solidFill>
                <a:schemeClr val="tx2">
                  <a:lumMod val="60000"/>
                  <a:lumOff val="40000"/>
                </a:schemeClr>
              </a:solidFill>
            </a:rPr>
            <a:t>عوده</a:t>
          </a:r>
          <a:endParaRPr lang="ar-SA" sz="2400">
            <a:solidFill>
              <a:schemeClr val="tx2">
                <a:lumMod val="60000"/>
                <a:lumOff val="40000"/>
              </a:schemeClr>
            </a:solidFill>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507999</xdr:colOff>
      <xdr:row>2</xdr:row>
      <xdr:rowOff>0</xdr:rowOff>
    </xdr:from>
    <xdr:to>
      <xdr:col>2</xdr:col>
      <xdr:colOff>1333499</xdr:colOff>
      <xdr:row>3</xdr:row>
      <xdr:rowOff>0</xdr:rowOff>
    </xdr:to>
    <xdr:sp macro="" textlink="">
      <xdr:nvSpPr>
        <xdr:cNvPr id="3" name="سهم إلى اليمين 2">
          <a:hlinkClick xmlns:r="http://schemas.openxmlformats.org/officeDocument/2006/relationships" r:id="rId1" tooltip="بيانات"/>
        </xdr:cNvPr>
        <xdr:cNvSpPr/>
      </xdr:nvSpPr>
      <xdr:spPr>
        <a:xfrm>
          <a:off x="10014727876" y="1771650"/>
          <a:ext cx="1339850" cy="885825"/>
        </a:xfrm>
        <a:prstGeom prst="right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1" anchor="ctr"/>
        <a:lstStyle/>
        <a:p>
          <a:pPr algn="ctr" rtl="1"/>
          <a:r>
            <a:rPr lang="ar-EG" sz="2400">
              <a:solidFill>
                <a:schemeClr val="tx2">
                  <a:lumMod val="60000"/>
                  <a:lumOff val="40000"/>
                </a:schemeClr>
              </a:solidFill>
            </a:rPr>
            <a:t>عوده</a:t>
          </a:r>
          <a:endParaRPr lang="ar-SA" sz="2400">
            <a:solidFill>
              <a:schemeClr val="tx2">
                <a:lumMod val="60000"/>
                <a:lumOff val="40000"/>
              </a:schemeClr>
            </a:solidFill>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6</xdr:col>
      <xdr:colOff>0</xdr:colOff>
      <xdr:row>0</xdr:row>
      <xdr:rowOff>0</xdr:rowOff>
    </xdr:from>
    <xdr:to>
      <xdr:col>7</xdr:col>
      <xdr:colOff>180975</xdr:colOff>
      <xdr:row>0</xdr:row>
      <xdr:rowOff>390525</xdr:rowOff>
    </xdr:to>
    <xdr:sp macro="" textlink="">
      <xdr:nvSpPr>
        <xdr:cNvPr id="3" name="سهم إلى اليمين 2">
          <a:hlinkClick xmlns:r="http://schemas.openxmlformats.org/officeDocument/2006/relationships" r:id="rId1" tooltip="بيانات"/>
        </xdr:cNvPr>
        <xdr:cNvSpPr/>
      </xdr:nvSpPr>
      <xdr:spPr>
        <a:xfrm>
          <a:off x="10129399350" y="0"/>
          <a:ext cx="828675" cy="390525"/>
        </a:xfrm>
        <a:prstGeom prst="right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1" anchor="ctr"/>
        <a:lstStyle/>
        <a:p>
          <a:pPr algn="ctr" rtl="1"/>
          <a:r>
            <a:rPr lang="ar-EG" sz="2000">
              <a:solidFill>
                <a:schemeClr val="tx2">
                  <a:lumMod val="60000"/>
                  <a:lumOff val="40000"/>
                </a:schemeClr>
              </a:solidFill>
            </a:rPr>
            <a:t>عوده</a:t>
          </a:r>
          <a:endParaRPr lang="ar-SA" sz="2000">
            <a:solidFill>
              <a:schemeClr val="tx2">
                <a:lumMod val="60000"/>
                <a:lumOff val="40000"/>
              </a:schemeClr>
            </a:solidFill>
          </a:endParaRPr>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12</xdr:col>
      <xdr:colOff>666750</xdr:colOff>
      <xdr:row>40</xdr:row>
      <xdr:rowOff>190500</xdr:rowOff>
    </xdr:from>
    <xdr:to>
      <xdr:col>12</xdr:col>
      <xdr:colOff>762000</xdr:colOff>
      <xdr:row>40</xdr:row>
      <xdr:rowOff>425450</xdr:rowOff>
    </xdr:to>
    <xdr:sp macro="" textlink="">
      <xdr:nvSpPr>
        <xdr:cNvPr id="2" name="Text Box 1"/>
        <xdr:cNvSpPr txBox="1">
          <a:spLocks noChangeArrowheads="1"/>
        </xdr:cNvSpPr>
      </xdr:nvSpPr>
      <xdr:spPr bwMode="auto">
        <a:xfrm>
          <a:off x="11223812325" y="16192500"/>
          <a:ext cx="9525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666750</xdr:colOff>
      <xdr:row>41</xdr:row>
      <xdr:rowOff>190500</xdr:rowOff>
    </xdr:from>
    <xdr:to>
      <xdr:col>12</xdr:col>
      <xdr:colOff>762000</xdr:colOff>
      <xdr:row>41</xdr:row>
      <xdr:rowOff>425450</xdr:rowOff>
    </xdr:to>
    <xdr:sp macro="" textlink="">
      <xdr:nvSpPr>
        <xdr:cNvPr id="3" name="Text Box 1"/>
        <xdr:cNvSpPr txBox="1">
          <a:spLocks noChangeArrowheads="1"/>
        </xdr:cNvSpPr>
      </xdr:nvSpPr>
      <xdr:spPr bwMode="auto">
        <a:xfrm>
          <a:off x="11223659925" y="16592550"/>
          <a:ext cx="9525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666750</xdr:colOff>
      <xdr:row>41</xdr:row>
      <xdr:rowOff>190500</xdr:rowOff>
    </xdr:from>
    <xdr:to>
      <xdr:col>12</xdr:col>
      <xdr:colOff>762000</xdr:colOff>
      <xdr:row>41</xdr:row>
      <xdr:rowOff>425450</xdr:rowOff>
    </xdr:to>
    <xdr:sp macro="" textlink="">
      <xdr:nvSpPr>
        <xdr:cNvPr id="4" name="Text Box 1"/>
        <xdr:cNvSpPr txBox="1">
          <a:spLocks noChangeArrowheads="1"/>
        </xdr:cNvSpPr>
      </xdr:nvSpPr>
      <xdr:spPr bwMode="auto">
        <a:xfrm>
          <a:off x="11223659925" y="16592550"/>
          <a:ext cx="9525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6</xdr:col>
      <xdr:colOff>0</xdr:colOff>
      <xdr:row>0</xdr:row>
      <xdr:rowOff>0</xdr:rowOff>
    </xdr:from>
    <xdr:to>
      <xdr:col>6</xdr:col>
      <xdr:colOff>1079500</xdr:colOff>
      <xdr:row>1</xdr:row>
      <xdr:rowOff>174625</xdr:rowOff>
    </xdr:to>
    <xdr:sp macro="" textlink="">
      <xdr:nvSpPr>
        <xdr:cNvPr id="6" name="سهم إلى اليمين 5">
          <a:hlinkClick xmlns:r="http://schemas.openxmlformats.org/officeDocument/2006/relationships" r:id="rId1" tooltip="بيانات"/>
        </xdr:cNvPr>
        <xdr:cNvSpPr/>
      </xdr:nvSpPr>
      <xdr:spPr>
        <a:xfrm>
          <a:off x="11139439875" y="0"/>
          <a:ext cx="1079500" cy="571500"/>
        </a:xfrm>
        <a:prstGeom prst="right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1" anchor="ctr"/>
        <a:lstStyle/>
        <a:p>
          <a:pPr algn="ctr" rtl="1"/>
          <a:r>
            <a:rPr lang="ar-EG" sz="2400">
              <a:solidFill>
                <a:schemeClr val="tx2">
                  <a:lumMod val="60000"/>
                  <a:lumOff val="40000"/>
                </a:schemeClr>
              </a:solidFill>
            </a:rPr>
            <a:t>عوده</a:t>
          </a:r>
          <a:endParaRPr lang="ar-SA" sz="2400">
            <a:solidFill>
              <a:schemeClr val="tx2">
                <a:lumMod val="60000"/>
                <a:lumOff val="40000"/>
              </a:schemeClr>
            </a:solidFill>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10</xdr:col>
      <xdr:colOff>0</xdr:colOff>
      <xdr:row>3</xdr:row>
      <xdr:rowOff>0</xdr:rowOff>
    </xdr:from>
    <xdr:to>
      <xdr:col>10</xdr:col>
      <xdr:colOff>1181100</xdr:colOff>
      <xdr:row>5</xdr:row>
      <xdr:rowOff>127000</xdr:rowOff>
    </xdr:to>
    <xdr:sp macro="" textlink="">
      <xdr:nvSpPr>
        <xdr:cNvPr id="3" name="سهم إلى اليمين 2">
          <a:hlinkClick xmlns:r="http://schemas.openxmlformats.org/officeDocument/2006/relationships" r:id="rId1" tooltip="بيانات"/>
        </xdr:cNvPr>
        <xdr:cNvSpPr/>
      </xdr:nvSpPr>
      <xdr:spPr>
        <a:xfrm>
          <a:off x="9981628500" y="685800"/>
          <a:ext cx="1181100" cy="669925"/>
        </a:xfrm>
        <a:prstGeom prst="right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1" anchor="ctr"/>
        <a:lstStyle/>
        <a:p>
          <a:pPr algn="ctr" rtl="1"/>
          <a:r>
            <a:rPr lang="ar-EG" sz="2400">
              <a:solidFill>
                <a:schemeClr val="tx2">
                  <a:lumMod val="60000"/>
                  <a:lumOff val="40000"/>
                </a:schemeClr>
              </a:solidFill>
            </a:rPr>
            <a:t>عوده</a:t>
          </a:r>
          <a:endParaRPr lang="ar-SA" sz="2400">
            <a:solidFill>
              <a:schemeClr val="tx2">
                <a:lumMod val="60000"/>
                <a:lumOff val="40000"/>
              </a:schemeClr>
            </a:solidFill>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7</xdr:col>
      <xdr:colOff>0</xdr:colOff>
      <xdr:row>2</xdr:row>
      <xdr:rowOff>0</xdr:rowOff>
    </xdr:from>
    <xdr:to>
      <xdr:col>8</xdr:col>
      <xdr:colOff>476250</xdr:colOff>
      <xdr:row>4</xdr:row>
      <xdr:rowOff>158750</xdr:rowOff>
    </xdr:to>
    <xdr:sp macro="" textlink="">
      <xdr:nvSpPr>
        <xdr:cNvPr id="4" name="سهم إلى اليمين 3">
          <a:hlinkClick xmlns:r="http://schemas.openxmlformats.org/officeDocument/2006/relationships" r:id="rId1" tooltip="بيانات"/>
        </xdr:cNvPr>
        <xdr:cNvSpPr/>
      </xdr:nvSpPr>
      <xdr:spPr>
        <a:xfrm>
          <a:off x="9878345750" y="508000"/>
          <a:ext cx="1079500" cy="666750"/>
        </a:xfrm>
        <a:prstGeom prst="right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1" anchor="ctr"/>
        <a:lstStyle/>
        <a:p>
          <a:pPr algn="ctr" rtl="1"/>
          <a:r>
            <a:rPr lang="ar-EG" sz="2400">
              <a:solidFill>
                <a:schemeClr val="tx2">
                  <a:lumMod val="60000"/>
                  <a:lumOff val="40000"/>
                </a:schemeClr>
              </a:solidFill>
            </a:rPr>
            <a:t>عوده</a:t>
          </a:r>
          <a:endParaRPr lang="ar-SA" sz="2400">
            <a:solidFill>
              <a:schemeClr val="tx2">
                <a:lumMod val="60000"/>
                <a:lumOff val="40000"/>
              </a:schemeClr>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123825</xdr:colOff>
      <xdr:row>0</xdr:row>
      <xdr:rowOff>38100</xdr:rowOff>
    </xdr:from>
    <xdr:to>
      <xdr:col>20</xdr:col>
      <xdr:colOff>200025</xdr:colOff>
      <xdr:row>5</xdr:row>
      <xdr:rowOff>209549</xdr:rowOff>
    </xdr:to>
    <xdr:sp macro="" textlink="">
      <xdr:nvSpPr>
        <xdr:cNvPr id="2" name="وسيلة شرح مستطيلة مستديرة الزوايا 1"/>
        <xdr:cNvSpPr/>
      </xdr:nvSpPr>
      <xdr:spPr>
        <a:xfrm>
          <a:off x="9975294375" y="38100"/>
          <a:ext cx="3733800" cy="1590674"/>
        </a:xfrm>
        <a:prstGeom prst="wedgeRoundRectCallout">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1" anchor="t"/>
        <a:lstStyle/>
        <a:p>
          <a:pPr algn="r" rtl="1"/>
          <a:r>
            <a:rPr lang="ar-EG" sz="1600" b="1"/>
            <a:t>اعد</a:t>
          </a:r>
          <a:r>
            <a:rPr lang="ar-EG" sz="1600" b="1" baseline="0"/>
            <a:t> البرنامج الأستاذ /  شعبان عطية الصباغ</a:t>
          </a:r>
        </a:p>
        <a:p>
          <a:pPr algn="r" rtl="1"/>
          <a:r>
            <a:rPr lang="ar-EG" sz="1500" b="1" baseline="0"/>
            <a:t>أخصائى اجتماعى بمدرسة منشاة سلطان الثانوية بنين</a:t>
          </a:r>
        </a:p>
        <a:p>
          <a:pPr algn="r" rtl="1"/>
          <a:r>
            <a:rPr lang="ar-EG" sz="1600" b="1" baseline="0"/>
            <a:t>ت - محمول  / 01204806179</a:t>
          </a:r>
        </a:p>
        <a:p>
          <a:pPr algn="r" rtl="1"/>
          <a:r>
            <a:rPr lang="ar-EG" sz="1500" b="1" baseline="0">
              <a:solidFill>
                <a:srgbClr val="FFC000"/>
              </a:solidFill>
            </a:rPr>
            <a:t>الزميل العزيز لا تتردد فى الاتصال فى حالة وجود ما يعيق ونسألكم الدعاء </a:t>
          </a:r>
          <a:r>
            <a:rPr lang="ar-EG" sz="1500" b="1" baseline="0"/>
            <a:t>  </a:t>
          </a:r>
        </a:p>
        <a:p>
          <a:pPr algn="r" rtl="1"/>
          <a:endParaRPr lang="ar-EG" sz="1400" b="1" baseline="0"/>
        </a:p>
        <a:p>
          <a:pPr algn="r" rtl="1"/>
          <a:endParaRPr lang="ar-SA" sz="1100"/>
        </a:p>
      </xdr:txBody>
    </xdr:sp>
    <xdr:clientData/>
  </xdr:twoCellAnchor>
  <xdr:twoCellAnchor>
    <xdr:from>
      <xdr:col>10</xdr:col>
      <xdr:colOff>19049</xdr:colOff>
      <xdr:row>0</xdr:row>
      <xdr:rowOff>0</xdr:rowOff>
    </xdr:from>
    <xdr:to>
      <xdr:col>14</xdr:col>
      <xdr:colOff>104775</xdr:colOff>
      <xdr:row>8</xdr:row>
      <xdr:rowOff>257175</xdr:rowOff>
    </xdr:to>
    <xdr:sp macro="" textlink="">
      <xdr:nvSpPr>
        <xdr:cNvPr id="3" name="وسيلة شرح بيضاوية 2"/>
        <xdr:cNvSpPr/>
      </xdr:nvSpPr>
      <xdr:spPr>
        <a:xfrm>
          <a:off x="9979047225" y="0"/>
          <a:ext cx="2524126" cy="2552700"/>
        </a:xfrm>
        <a:prstGeom prst="wedgeEllipseCallout">
          <a:avLst/>
        </a:prstGeom>
      </xdr:spPr>
      <xdr:style>
        <a:lnRef idx="0">
          <a:schemeClr val="accent4"/>
        </a:lnRef>
        <a:fillRef idx="3">
          <a:schemeClr val="accent4"/>
        </a:fillRef>
        <a:effectRef idx="3">
          <a:schemeClr val="accent4"/>
        </a:effectRef>
        <a:fontRef idx="minor">
          <a:schemeClr val="lt1"/>
        </a:fontRef>
      </xdr:style>
      <xdr:txBody>
        <a:bodyPr vertOverflow="clip" horzOverflow="clip" rtlCol="1" anchor="t"/>
        <a:lstStyle/>
        <a:p>
          <a:pPr algn="r" rtl="1"/>
          <a:r>
            <a:rPr lang="ar-EG" sz="1500" b="1"/>
            <a:t>لو سمحت ركز معايا وما تقولش انى طولت فى الشرح  انته فاهم و مش محتاج الشرح ده كله بس صدقنى غيرك</a:t>
          </a:r>
          <a:r>
            <a:rPr lang="ar-EG" sz="1500" b="1" baseline="0"/>
            <a:t> محتاج يفهم  وبراحه </a:t>
          </a:r>
          <a:endParaRPr lang="ar-SA" sz="1500" b="1"/>
        </a:p>
      </xdr:txBody>
    </xdr:sp>
    <xdr:clientData/>
  </xdr:twoCellAnchor>
  <xdr:twoCellAnchor>
    <xdr:from>
      <xdr:col>0</xdr:col>
      <xdr:colOff>0</xdr:colOff>
      <xdr:row>0</xdr:row>
      <xdr:rowOff>0</xdr:rowOff>
    </xdr:from>
    <xdr:to>
      <xdr:col>1</xdr:col>
      <xdr:colOff>323850</xdr:colOff>
      <xdr:row>1</xdr:row>
      <xdr:rowOff>180975</xdr:rowOff>
    </xdr:to>
    <xdr:sp macro="" textlink="">
      <xdr:nvSpPr>
        <xdr:cNvPr id="5" name="سهم إلى اليمين 4">
          <a:hlinkClick xmlns:r="http://schemas.openxmlformats.org/officeDocument/2006/relationships" r:id="rId1" tooltip="بيانات"/>
        </xdr:cNvPr>
        <xdr:cNvSpPr/>
      </xdr:nvSpPr>
      <xdr:spPr>
        <a:xfrm>
          <a:off x="9986867250" y="0"/>
          <a:ext cx="933450" cy="342900"/>
        </a:xfrm>
        <a:prstGeom prst="right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1" anchor="ctr"/>
        <a:lstStyle/>
        <a:p>
          <a:pPr algn="ctr" rtl="1"/>
          <a:r>
            <a:rPr lang="ar-EG" sz="1400">
              <a:solidFill>
                <a:schemeClr val="tx2">
                  <a:lumMod val="60000"/>
                  <a:lumOff val="40000"/>
                </a:schemeClr>
              </a:solidFill>
            </a:rPr>
            <a:t>عوده</a:t>
          </a:r>
          <a:endParaRPr lang="ar-SA" sz="1400">
            <a:solidFill>
              <a:schemeClr val="tx2">
                <a:lumMod val="60000"/>
                <a:lumOff val="40000"/>
              </a:schemeClr>
            </a:solidFill>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4</xdr:col>
      <xdr:colOff>28576</xdr:colOff>
      <xdr:row>0</xdr:row>
      <xdr:rowOff>0</xdr:rowOff>
    </xdr:from>
    <xdr:to>
      <xdr:col>5</xdr:col>
      <xdr:colOff>447675</xdr:colOff>
      <xdr:row>0</xdr:row>
      <xdr:rowOff>361950</xdr:rowOff>
    </xdr:to>
    <xdr:sp macro="" textlink="">
      <xdr:nvSpPr>
        <xdr:cNvPr id="2" name="سهم إلى اليمين 1">
          <a:hlinkClick xmlns:r="http://schemas.openxmlformats.org/officeDocument/2006/relationships" r:id="rId1" tooltip="بيانات"/>
        </xdr:cNvPr>
        <xdr:cNvSpPr/>
      </xdr:nvSpPr>
      <xdr:spPr>
        <a:xfrm>
          <a:off x="9978713850" y="0"/>
          <a:ext cx="971549" cy="361950"/>
        </a:xfrm>
        <a:prstGeom prst="right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1" anchor="ctr"/>
        <a:lstStyle/>
        <a:p>
          <a:pPr algn="ctr" rtl="1"/>
          <a:r>
            <a:rPr lang="ar-EG" sz="2400">
              <a:solidFill>
                <a:schemeClr val="tx2">
                  <a:lumMod val="60000"/>
                  <a:lumOff val="40000"/>
                </a:schemeClr>
              </a:solidFill>
            </a:rPr>
            <a:t>عوده</a:t>
          </a:r>
          <a:endParaRPr lang="ar-SA" sz="2400">
            <a:solidFill>
              <a:schemeClr val="tx2">
                <a:lumMod val="60000"/>
                <a:lumOff val="40000"/>
              </a:schemeClr>
            </a:solidFill>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507999</xdr:colOff>
      <xdr:row>2</xdr:row>
      <xdr:rowOff>0</xdr:rowOff>
    </xdr:from>
    <xdr:to>
      <xdr:col>2</xdr:col>
      <xdr:colOff>1333499</xdr:colOff>
      <xdr:row>3</xdr:row>
      <xdr:rowOff>0</xdr:rowOff>
    </xdr:to>
    <xdr:sp macro="" textlink="">
      <xdr:nvSpPr>
        <xdr:cNvPr id="3" name="سهم إلى اليمين 2">
          <a:hlinkClick xmlns:r="http://schemas.openxmlformats.org/officeDocument/2006/relationships" r:id="rId1" tooltip="بيانات"/>
        </xdr:cNvPr>
        <xdr:cNvSpPr/>
      </xdr:nvSpPr>
      <xdr:spPr>
        <a:xfrm>
          <a:off x="10014727876" y="1771650"/>
          <a:ext cx="1339850" cy="885825"/>
        </a:xfrm>
        <a:prstGeom prst="right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1" anchor="ctr"/>
        <a:lstStyle/>
        <a:p>
          <a:pPr algn="ctr" rtl="1"/>
          <a:r>
            <a:rPr lang="ar-EG" sz="2400">
              <a:solidFill>
                <a:schemeClr val="tx2">
                  <a:lumMod val="60000"/>
                  <a:lumOff val="40000"/>
                </a:schemeClr>
              </a:solidFill>
            </a:rPr>
            <a:t>عوده</a:t>
          </a:r>
          <a:endParaRPr lang="ar-SA" sz="2400">
            <a:solidFill>
              <a:schemeClr val="tx2">
                <a:lumMod val="60000"/>
                <a:lumOff val="40000"/>
              </a:schemeClr>
            </a:solidFill>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507999</xdr:colOff>
      <xdr:row>2</xdr:row>
      <xdr:rowOff>0</xdr:rowOff>
    </xdr:from>
    <xdr:to>
      <xdr:col>2</xdr:col>
      <xdr:colOff>1333499</xdr:colOff>
      <xdr:row>3</xdr:row>
      <xdr:rowOff>0</xdr:rowOff>
    </xdr:to>
    <xdr:sp macro="" textlink="">
      <xdr:nvSpPr>
        <xdr:cNvPr id="3" name="سهم إلى اليمين 2">
          <a:hlinkClick xmlns:r="http://schemas.openxmlformats.org/officeDocument/2006/relationships" r:id="rId1" tooltip="بيانات"/>
        </xdr:cNvPr>
        <xdr:cNvSpPr/>
      </xdr:nvSpPr>
      <xdr:spPr>
        <a:xfrm>
          <a:off x="10014727876" y="1771650"/>
          <a:ext cx="1339850" cy="885825"/>
        </a:xfrm>
        <a:prstGeom prst="right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1" anchor="ctr"/>
        <a:lstStyle/>
        <a:p>
          <a:pPr algn="ctr" rtl="1"/>
          <a:r>
            <a:rPr lang="ar-EG" sz="2400">
              <a:solidFill>
                <a:schemeClr val="tx2">
                  <a:lumMod val="60000"/>
                  <a:lumOff val="40000"/>
                </a:schemeClr>
              </a:solidFill>
            </a:rPr>
            <a:t>عوده</a:t>
          </a:r>
          <a:endParaRPr lang="ar-SA" sz="2400">
            <a:solidFill>
              <a:schemeClr val="tx2">
                <a:lumMod val="60000"/>
                <a:lumOff val="40000"/>
              </a:schemeClr>
            </a:solidFill>
          </a:endParaRP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507999</xdr:colOff>
      <xdr:row>2</xdr:row>
      <xdr:rowOff>0</xdr:rowOff>
    </xdr:from>
    <xdr:to>
      <xdr:col>2</xdr:col>
      <xdr:colOff>1333499</xdr:colOff>
      <xdr:row>3</xdr:row>
      <xdr:rowOff>0</xdr:rowOff>
    </xdr:to>
    <xdr:sp macro="" textlink="">
      <xdr:nvSpPr>
        <xdr:cNvPr id="3" name="سهم إلى اليمين 2">
          <a:hlinkClick xmlns:r="http://schemas.openxmlformats.org/officeDocument/2006/relationships" r:id="rId1" tooltip="بيانات"/>
        </xdr:cNvPr>
        <xdr:cNvSpPr/>
      </xdr:nvSpPr>
      <xdr:spPr>
        <a:xfrm>
          <a:off x="10014727876" y="1771650"/>
          <a:ext cx="1339850" cy="885825"/>
        </a:xfrm>
        <a:prstGeom prst="right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1" anchor="ctr"/>
        <a:lstStyle/>
        <a:p>
          <a:pPr algn="ctr" rtl="1"/>
          <a:r>
            <a:rPr lang="ar-EG" sz="2400">
              <a:solidFill>
                <a:schemeClr val="tx2">
                  <a:lumMod val="60000"/>
                  <a:lumOff val="40000"/>
                </a:schemeClr>
              </a:solidFill>
            </a:rPr>
            <a:t>عوده</a:t>
          </a:r>
          <a:endParaRPr lang="ar-SA" sz="2400">
            <a:solidFill>
              <a:schemeClr val="tx2">
                <a:lumMod val="60000"/>
                <a:lumOff val="40000"/>
              </a:schemeClr>
            </a:solidFill>
          </a:endParaRP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6</xdr:col>
      <xdr:colOff>0</xdr:colOff>
      <xdr:row>0</xdr:row>
      <xdr:rowOff>0</xdr:rowOff>
    </xdr:from>
    <xdr:to>
      <xdr:col>7</xdr:col>
      <xdr:colOff>180975</xdr:colOff>
      <xdr:row>0</xdr:row>
      <xdr:rowOff>390525</xdr:rowOff>
    </xdr:to>
    <xdr:sp macro="" textlink="">
      <xdr:nvSpPr>
        <xdr:cNvPr id="5" name="سهم إلى اليمين 4">
          <a:hlinkClick xmlns:r="http://schemas.openxmlformats.org/officeDocument/2006/relationships" r:id="rId1" tooltip="بيانات"/>
        </xdr:cNvPr>
        <xdr:cNvSpPr/>
      </xdr:nvSpPr>
      <xdr:spPr>
        <a:xfrm>
          <a:off x="10129399350" y="0"/>
          <a:ext cx="828675" cy="390525"/>
        </a:xfrm>
        <a:prstGeom prst="right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1" anchor="ctr"/>
        <a:lstStyle/>
        <a:p>
          <a:pPr algn="ctr" rtl="1"/>
          <a:r>
            <a:rPr lang="ar-EG" sz="2000">
              <a:solidFill>
                <a:schemeClr val="tx2">
                  <a:lumMod val="60000"/>
                  <a:lumOff val="40000"/>
                </a:schemeClr>
              </a:solidFill>
            </a:rPr>
            <a:t>عوده</a:t>
          </a:r>
          <a:endParaRPr lang="ar-SA" sz="2000">
            <a:solidFill>
              <a:schemeClr val="tx2">
                <a:lumMod val="60000"/>
                <a:lumOff val="40000"/>
              </a:schemeClr>
            </a:solidFill>
          </a:endParaRP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3</xdr:col>
      <xdr:colOff>0</xdr:colOff>
      <xdr:row>0</xdr:row>
      <xdr:rowOff>0</xdr:rowOff>
    </xdr:from>
    <xdr:to>
      <xdr:col>4</xdr:col>
      <xdr:colOff>38100</xdr:colOff>
      <xdr:row>2</xdr:row>
      <xdr:rowOff>9525</xdr:rowOff>
    </xdr:to>
    <xdr:sp macro="" textlink="">
      <xdr:nvSpPr>
        <xdr:cNvPr id="5" name="سهم إلى اليمين 4">
          <a:hlinkClick xmlns:r="http://schemas.openxmlformats.org/officeDocument/2006/relationships" r:id="rId1" tooltip="بيانات"/>
        </xdr:cNvPr>
        <xdr:cNvSpPr/>
      </xdr:nvSpPr>
      <xdr:spPr>
        <a:xfrm>
          <a:off x="10133714175" y="0"/>
          <a:ext cx="828675" cy="390525"/>
        </a:xfrm>
        <a:prstGeom prst="right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1" anchor="ctr"/>
        <a:lstStyle/>
        <a:p>
          <a:pPr algn="ctr" rtl="1"/>
          <a:r>
            <a:rPr lang="ar-EG" sz="2000">
              <a:solidFill>
                <a:schemeClr val="tx2">
                  <a:lumMod val="60000"/>
                  <a:lumOff val="40000"/>
                </a:schemeClr>
              </a:solidFill>
            </a:rPr>
            <a:t>عوده</a:t>
          </a:r>
          <a:endParaRPr lang="ar-SA" sz="2000">
            <a:solidFill>
              <a:schemeClr val="tx2">
                <a:lumMod val="60000"/>
                <a:lumOff val="40000"/>
              </a:schemeClr>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507999</xdr:colOff>
      <xdr:row>2</xdr:row>
      <xdr:rowOff>0</xdr:rowOff>
    </xdr:from>
    <xdr:to>
      <xdr:col>2</xdr:col>
      <xdr:colOff>1333499</xdr:colOff>
      <xdr:row>3</xdr:row>
      <xdr:rowOff>0</xdr:rowOff>
    </xdr:to>
    <xdr:sp macro="" textlink="">
      <xdr:nvSpPr>
        <xdr:cNvPr id="4" name="سهم إلى اليمين 3">
          <a:hlinkClick xmlns:r="http://schemas.openxmlformats.org/officeDocument/2006/relationships" r:id="rId1" tooltip="بيانات"/>
        </xdr:cNvPr>
        <xdr:cNvSpPr/>
      </xdr:nvSpPr>
      <xdr:spPr>
        <a:xfrm>
          <a:off x="9911635626" y="1682750"/>
          <a:ext cx="1333500" cy="841375"/>
        </a:xfrm>
        <a:prstGeom prst="right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1" anchor="ctr"/>
        <a:lstStyle/>
        <a:p>
          <a:pPr algn="ctr" rtl="1"/>
          <a:r>
            <a:rPr lang="ar-EG" sz="2400">
              <a:solidFill>
                <a:schemeClr val="tx2">
                  <a:lumMod val="60000"/>
                  <a:lumOff val="40000"/>
                </a:schemeClr>
              </a:solidFill>
            </a:rPr>
            <a:t>عوده</a:t>
          </a:r>
          <a:endParaRPr lang="ar-SA" sz="2400">
            <a:solidFill>
              <a:schemeClr val="tx2">
                <a:lumMod val="60000"/>
                <a:lumOff val="40000"/>
              </a:schemeClr>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507999</xdr:colOff>
      <xdr:row>2</xdr:row>
      <xdr:rowOff>0</xdr:rowOff>
    </xdr:from>
    <xdr:to>
      <xdr:col>2</xdr:col>
      <xdr:colOff>1333499</xdr:colOff>
      <xdr:row>3</xdr:row>
      <xdr:rowOff>0</xdr:rowOff>
    </xdr:to>
    <xdr:sp macro="" textlink="">
      <xdr:nvSpPr>
        <xdr:cNvPr id="4" name="سهم إلى اليمين 3">
          <a:hlinkClick xmlns:r="http://schemas.openxmlformats.org/officeDocument/2006/relationships" r:id="rId1" tooltip="بيانات"/>
        </xdr:cNvPr>
        <xdr:cNvSpPr/>
      </xdr:nvSpPr>
      <xdr:spPr>
        <a:xfrm>
          <a:off x="10014727876" y="1771650"/>
          <a:ext cx="1339850" cy="885825"/>
        </a:xfrm>
        <a:prstGeom prst="right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1" anchor="ctr"/>
        <a:lstStyle/>
        <a:p>
          <a:pPr algn="ctr" rtl="1"/>
          <a:r>
            <a:rPr lang="ar-EG" sz="2400">
              <a:solidFill>
                <a:schemeClr val="tx2">
                  <a:lumMod val="60000"/>
                  <a:lumOff val="40000"/>
                </a:schemeClr>
              </a:solidFill>
            </a:rPr>
            <a:t>عوده</a:t>
          </a:r>
          <a:endParaRPr lang="ar-SA" sz="2400">
            <a:solidFill>
              <a:schemeClr val="tx2">
                <a:lumMod val="60000"/>
                <a:lumOff val="40000"/>
              </a:schemeClr>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507999</xdr:colOff>
      <xdr:row>2</xdr:row>
      <xdr:rowOff>0</xdr:rowOff>
    </xdr:from>
    <xdr:to>
      <xdr:col>2</xdr:col>
      <xdr:colOff>1333499</xdr:colOff>
      <xdr:row>3</xdr:row>
      <xdr:rowOff>0</xdr:rowOff>
    </xdr:to>
    <xdr:sp macro="" textlink="">
      <xdr:nvSpPr>
        <xdr:cNvPr id="3" name="سهم إلى اليمين 2">
          <a:hlinkClick xmlns:r="http://schemas.openxmlformats.org/officeDocument/2006/relationships" r:id="rId1" tooltip="بيانات"/>
        </xdr:cNvPr>
        <xdr:cNvSpPr/>
      </xdr:nvSpPr>
      <xdr:spPr>
        <a:xfrm>
          <a:off x="10014727876" y="1771650"/>
          <a:ext cx="1339850" cy="885825"/>
        </a:xfrm>
        <a:prstGeom prst="right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1" anchor="ctr"/>
        <a:lstStyle/>
        <a:p>
          <a:pPr algn="ctr" rtl="1"/>
          <a:r>
            <a:rPr lang="ar-EG" sz="2400">
              <a:solidFill>
                <a:schemeClr val="tx2">
                  <a:lumMod val="60000"/>
                  <a:lumOff val="40000"/>
                </a:schemeClr>
              </a:solidFill>
            </a:rPr>
            <a:t>عوده</a:t>
          </a:r>
          <a:endParaRPr lang="ar-SA" sz="2400">
            <a:solidFill>
              <a:schemeClr val="tx2">
                <a:lumMod val="60000"/>
                <a:lumOff val="40000"/>
              </a:schemeClr>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0</xdr:colOff>
      <xdr:row>0</xdr:row>
      <xdr:rowOff>0</xdr:rowOff>
    </xdr:from>
    <xdr:to>
      <xdr:col>7</xdr:col>
      <xdr:colOff>180975</xdr:colOff>
      <xdr:row>0</xdr:row>
      <xdr:rowOff>390525</xdr:rowOff>
    </xdr:to>
    <xdr:sp macro="" textlink="">
      <xdr:nvSpPr>
        <xdr:cNvPr id="5" name="سهم إلى اليمين 4">
          <a:hlinkClick xmlns:r="http://schemas.openxmlformats.org/officeDocument/2006/relationships" r:id="rId1" tooltip="بيانات"/>
        </xdr:cNvPr>
        <xdr:cNvSpPr/>
      </xdr:nvSpPr>
      <xdr:spPr>
        <a:xfrm>
          <a:off x="10125398850" y="0"/>
          <a:ext cx="828675" cy="390525"/>
        </a:xfrm>
        <a:prstGeom prst="right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1" anchor="ctr"/>
        <a:lstStyle/>
        <a:p>
          <a:pPr algn="ctr" rtl="1"/>
          <a:r>
            <a:rPr lang="ar-EG" sz="2000">
              <a:solidFill>
                <a:schemeClr val="tx2">
                  <a:lumMod val="60000"/>
                  <a:lumOff val="40000"/>
                </a:schemeClr>
              </a:solidFill>
            </a:rPr>
            <a:t>عوده</a:t>
          </a:r>
          <a:endParaRPr lang="ar-SA" sz="2000">
            <a:solidFill>
              <a:schemeClr val="tx2">
                <a:lumMod val="60000"/>
                <a:lumOff val="40000"/>
              </a:schemeClr>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507999</xdr:colOff>
      <xdr:row>2</xdr:row>
      <xdr:rowOff>0</xdr:rowOff>
    </xdr:from>
    <xdr:to>
      <xdr:col>2</xdr:col>
      <xdr:colOff>1333499</xdr:colOff>
      <xdr:row>3</xdr:row>
      <xdr:rowOff>0</xdr:rowOff>
    </xdr:to>
    <xdr:sp macro="" textlink="">
      <xdr:nvSpPr>
        <xdr:cNvPr id="4" name="سهم إلى اليمين 3">
          <a:hlinkClick xmlns:r="http://schemas.openxmlformats.org/officeDocument/2006/relationships" r:id="rId1" tooltip="بيانات"/>
        </xdr:cNvPr>
        <xdr:cNvSpPr/>
      </xdr:nvSpPr>
      <xdr:spPr>
        <a:xfrm>
          <a:off x="10014727876" y="1771650"/>
          <a:ext cx="1339850" cy="885825"/>
        </a:xfrm>
        <a:prstGeom prst="right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1" anchor="ctr"/>
        <a:lstStyle/>
        <a:p>
          <a:pPr algn="ctr" rtl="1"/>
          <a:r>
            <a:rPr lang="ar-EG" sz="2400">
              <a:solidFill>
                <a:schemeClr val="tx2">
                  <a:lumMod val="60000"/>
                  <a:lumOff val="40000"/>
                </a:schemeClr>
              </a:solidFill>
            </a:rPr>
            <a:t>عوده</a:t>
          </a:r>
          <a:endParaRPr lang="ar-SA" sz="2400">
            <a:solidFill>
              <a:schemeClr val="tx2">
                <a:lumMod val="60000"/>
                <a:lumOff val="40000"/>
              </a:schemeClr>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12</xdr:col>
      <xdr:colOff>666750</xdr:colOff>
      <xdr:row>41</xdr:row>
      <xdr:rowOff>190500</xdr:rowOff>
    </xdr:from>
    <xdr:to>
      <xdr:col>12</xdr:col>
      <xdr:colOff>762000</xdr:colOff>
      <xdr:row>41</xdr:row>
      <xdr:rowOff>425450</xdr:rowOff>
    </xdr:to>
    <xdr:sp macro="" textlink="">
      <xdr:nvSpPr>
        <xdr:cNvPr id="2" name="Text Box 1"/>
        <xdr:cNvSpPr txBox="1">
          <a:spLocks noChangeArrowheads="1"/>
        </xdr:cNvSpPr>
      </xdr:nvSpPr>
      <xdr:spPr bwMode="auto">
        <a:xfrm>
          <a:off x="163668075" y="14992350"/>
          <a:ext cx="9525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666750</xdr:colOff>
      <xdr:row>40</xdr:row>
      <xdr:rowOff>190500</xdr:rowOff>
    </xdr:from>
    <xdr:to>
      <xdr:col>12</xdr:col>
      <xdr:colOff>762000</xdr:colOff>
      <xdr:row>40</xdr:row>
      <xdr:rowOff>425450</xdr:rowOff>
    </xdr:to>
    <xdr:sp macro="" textlink="">
      <xdr:nvSpPr>
        <xdr:cNvPr id="5" name="Text Box 1"/>
        <xdr:cNvSpPr txBox="1">
          <a:spLocks noChangeArrowheads="1"/>
        </xdr:cNvSpPr>
      </xdr:nvSpPr>
      <xdr:spPr bwMode="auto">
        <a:xfrm>
          <a:off x="11223812325" y="16192500"/>
          <a:ext cx="9525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666750</xdr:colOff>
      <xdr:row>41</xdr:row>
      <xdr:rowOff>190500</xdr:rowOff>
    </xdr:from>
    <xdr:to>
      <xdr:col>12</xdr:col>
      <xdr:colOff>762000</xdr:colOff>
      <xdr:row>41</xdr:row>
      <xdr:rowOff>425450</xdr:rowOff>
    </xdr:to>
    <xdr:sp macro="" textlink="">
      <xdr:nvSpPr>
        <xdr:cNvPr id="6" name="Text Box 1"/>
        <xdr:cNvSpPr txBox="1">
          <a:spLocks noChangeArrowheads="1"/>
        </xdr:cNvSpPr>
      </xdr:nvSpPr>
      <xdr:spPr bwMode="auto">
        <a:xfrm>
          <a:off x="11223812325" y="16592550"/>
          <a:ext cx="9525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666750</xdr:colOff>
      <xdr:row>41</xdr:row>
      <xdr:rowOff>190500</xdr:rowOff>
    </xdr:from>
    <xdr:to>
      <xdr:col>12</xdr:col>
      <xdr:colOff>762000</xdr:colOff>
      <xdr:row>41</xdr:row>
      <xdr:rowOff>425450</xdr:rowOff>
    </xdr:to>
    <xdr:sp macro="" textlink="">
      <xdr:nvSpPr>
        <xdr:cNvPr id="7" name="Text Box 1"/>
        <xdr:cNvSpPr txBox="1">
          <a:spLocks noChangeArrowheads="1"/>
        </xdr:cNvSpPr>
      </xdr:nvSpPr>
      <xdr:spPr bwMode="auto">
        <a:xfrm>
          <a:off x="11223812325" y="16592550"/>
          <a:ext cx="9525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6</xdr:col>
      <xdr:colOff>0</xdr:colOff>
      <xdr:row>0</xdr:row>
      <xdr:rowOff>0</xdr:rowOff>
    </xdr:from>
    <xdr:to>
      <xdr:col>6</xdr:col>
      <xdr:colOff>1079500</xdr:colOff>
      <xdr:row>1</xdr:row>
      <xdr:rowOff>174625</xdr:rowOff>
    </xdr:to>
    <xdr:sp macro="" textlink="">
      <xdr:nvSpPr>
        <xdr:cNvPr id="8" name="سهم إلى اليمين 7">
          <a:hlinkClick xmlns:r="http://schemas.openxmlformats.org/officeDocument/2006/relationships" r:id="rId1" tooltip="بيانات"/>
        </xdr:cNvPr>
        <xdr:cNvSpPr/>
      </xdr:nvSpPr>
      <xdr:spPr>
        <a:xfrm>
          <a:off x="11139297000" y="0"/>
          <a:ext cx="1079500" cy="571500"/>
        </a:xfrm>
        <a:prstGeom prst="right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1" anchor="ctr"/>
        <a:lstStyle/>
        <a:p>
          <a:pPr algn="ctr" rtl="1"/>
          <a:r>
            <a:rPr lang="ar-EG" sz="2400">
              <a:solidFill>
                <a:schemeClr val="tx2">
                  <a:lumMod val="60000"/>
                  <a:lumOff val="40000"/>
                </a:schemeClr>
              </a:solidFill>
            </a:rPr>
            <a:t>عوده</a:t>
          </a:r>
          <a:endParaRPr lang="ar-SA" sz="2400">
            <a:solidFill>
              <a:schemeClr val="tx2">
                <a:lumMod val="60000"/>
                <a:lumOff val="40000"/>
              </a:schemeClr>
            </a:soli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10</xdr:col>
      <xdr:colOff>76201</xdr:colOff>
      <xdr:row>1</xdr:row>
      <xdr:rowOff>9525</xdr:rowOff>
    </xdr:from>
    <xdr:to>
      <xdr:col>10</xdr:col>
      <xdr:colOff>1190626</xdr:colOff>
      <xdr:row>3</xdr:row>
      <xdr:rowOff>38100</xdr:rowOff>
    </xdr:to>
    <xdr:sp macro="" textlink="">
      <xdr:nvSpPr>
        <xdr:cNvPr id="3" name="سهم إلى اليمين 2">
          <a:hlinkClick xmlns:r="http://schemas.openxmlformats.org/officeDocument/2006/relationships" r:id="rId1" tooltip="بيانات"/>
        </xdr:cNvPr>
        <xdr:cNvSpPr/>
      </xdr:nvSpPr>
      <xdr:spPr>
        <a:xfrm>
          <a:off x="9981618974" y="238125"/>
          <a:ext cx="1114425" cy="485775"/>
        </a:xfrm>
        <a:prstGeom prst="right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1" anchor="ctr"/>
        <a:lstStyle/>
        <a:p>
          <a:pPr algn="ctr" rtl="1"/>
          <a:r>
            <a:rPr lang="ar-EG" sz="2400">
              <a:solidFill>
                <a:schemeClr val="tx2">
                  <a:lumMod val="60000"/>
                  <a:lumOff val="40000"/>
                </a:schemeClr>
              </a:solidFill>
            </a:rPr>
            <a:t>عوده</a:t>
          </a:r>
          <a:endParaRPr lang="ar-SA" sz="2400">
            <a:solidFill>
              <a:schemeClr val="tx2">
                <a:lumMod val="60000"/>
                <a:lumOff val="40000"/>
              </a:schemeClr>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603;&#1604;%20&#1588;&#1609;&#1569;/&#1575;&#1605;%20&#1593;&#1576;&#1583;&#1575;&#1604;&#1585;&#1581;&#1605;&#1606;%20&#1605;&#1585;&#1578;&#1576;&#1575;&#1578;/&#1605;&#1585;&#1578;&#1576;&#1575;&#1578;%20&#1588;&#1607;&#1585;&#1610;&#1577;/&#1610;&#1606;&#1575;&#1610;&#1585;%202016/&#1605;&#1585;&#1578;&#1576;%20&#1601;&#1576;&#1585;&#1575;&#1610;&#1585;%20&#1575;&#1583;&#1575;&#1585;&#1610;&#1610;&#1606;%20%20%20201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603;&#1604;%20&#1588;&#1609;&#1569;/&#1588;&#1593;&#1576;&#1575;&#1606;%20&#1580;&#1583;&#1610;&#1583;/&#1605;&#1585;&#1578;&#1576;&#1575;&#1578;%20&#1588;&#1607;&#1585;&#1610;&#1577;/&#1605;&#1585;&#1578;&#1576;%20&#1608;&#1605;&#1603;&#1575;&#1601;&#1571;&#1577;%202014/&#1605;&#1585;&#1578;&#1576;%20&#1610;&#1608;&#1604;&#1610;&#1608;%202015/1&#1603;&#1588;&#1601;%20&#1605;&#1585;&#1578;&#1576;&#1575;&#1578;%20&#1588;&#1593;&#1576;&#1575;&#1606;%20&#1575;&#1604;&#1589;&#1576;&#1575;&#1594;%20&#1583;&#1610;&#1587;&#1605;&#1576;&#1585;%20&#1606;&#1607;&#1575;&#1574;&#1609;%20201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1603;&#1604;%20&#1588;&#1609;&#1569;/&#1588;&#1593;&#1576;&#1575;&#1606;%20&#1580;&#1583;&#1610;&#1583;/&#1605;&#1585;&#1578;&#1576;&#1575;&#1578;%20&#1588;&#1607;&#1585;&#1610;&#1577;/&#1605;&#1585;&#1578;&#1576;%20&#1608;&#1605;&#1603;&#1575;&#1601;&#1571;&#1577;%202014/&#1605;&#1585;&#1578;&#1576;%20&#1610;&#1608;&#1604;&#1610;&#1608;%202015/1&#1603;&#1588;&#1601;%20&#1605;&#1585;&#1578;&#1576;&#1575;&#1578;%20&#1588;&#1593;&#1576;&#1575;&#1606;%20&#1575;&#1604;&#1589;&#1576;&#1575;&#1594;%20&#1587;&#1576;&#1578;&#1605;&#1576;&#1585;%2020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1&#1603;&#1588;&#1601;%20&#1605;&#1585;&#1578;&#1576;&#1575;&#1578;%20&#1588;&#1593;&#1576;&#1575;&#1606;%20&#1575;&#1604;&#1589;&#1576;&#1575;&#1594;%20&#1583;&#1610;&#1587;&#1605;&#1576;&#1585;%20&#1606;&#1607;&#1575;&#1574;&#1609;%20201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1603;&#1604;%20&#1588;&#1609;&#1569;/1%20&#1605;&#1585;&#1578;&#1576;&#1575;&#1578;/&#1576;&#1606;&#1610;&#1606;%20&#1605;&#1606;&#1588;&#1610;&#1577;/&#1610;&#1606;&#1575;&#1610;&#1585;%202017/&#1605;&#1585;&#1578;&#1576;&#1575;&#1578;%20&#1588;&#1593;&#1576;&#1575;&#1606;%202018%20&#1605;/&#1575;&#1604;&#1579;&#1575;&#1606;&#1608;&#1609;%20&#1576;&#1606;&#1610;&#1606;%20&#1583;&#1610;&#1587;&#1605;&#1576;&#1585;%202017%20&#16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واجهة البرنامج"/>
      <sheetName val="فيزا اداريين أ"/>
      <sheetName val="فيزا اداريين2"/>
      <sheetName val="نبيل"/>
      <sheetName val="فيزا اداريين ب"/>
      <sheetName val="فيزا اداريين بنك"/>
      <sheetName val="فارغ اصلى"/>
      <sheetName val="رعاية طفل"/>
      <sheetName val="اجمالى اداريين"/>
      <sheetName val="مفردات"/>
      <sheetName val="معاشات"/>
      <sheetName val="رعاية"/>
      <sheetName val="م البنك"/>
      <sheetName val="فارغ"/>
      <sheetName val="ظهر الاستمارة"/>
      <sheetName val="بيانات"/>
    </sheetNames>
    <sheetDataSet>
      <sheetData sheetId="0"/>
      <sheetData sheetId="1"/>
      <sheetData sheetId="2"/>
      <sheetData sheetId="3"/>
      <sheetData sheetId="4"/>
      <sheetData sheetId="5"/>
      <sheetData sheetId="6"/>
      <sheetData sheetId="7"/>
      <sheetData sheetId="8">
        <row r="6">
          <cell r="B6">
            <v>1</v>
          </cell>
        </row>
        <row r="7">
          <cell r="B7">
            <v>2</v>
          </cell>
        </row>
        <row r="8">
          <cell r="B8">
            <v>3</v>
          </cell>
        </row>
        <row r="9">
          <cell r="B9">
            <v>4</v>
          </cell>
        </row>
        <row r="10">
          <cell r="B10">
            <v>5</v>
          </cell>
        </row>
        <row r="11">
          <cell r="B11">
            <v>6</v>
          </cell>
        </row>
        <row r="12">
          <cell r="B12">
            <v>7</v>
          </cell>
        </row>
        <row r="13">
          <cell r="B13">
            <v>8</v>
          </cell>
        </row>
        <row r="14">
          <cell r="B14">
            <v>9</v>
          </cell>
        </row>
        <row r="15">
          <cell r="B15">
            <v>10</v>
          </cell>
        </row>
        <row r="16">
          <cell r="B16">
            <v>11</v>
          </cell>
        </row>
        <row r="17">
          <cell r="B17">
            <v>12</v>
          </cell>
        </row>
        <row r="18">
          <cell r="B18">
            <v>13</v>
          </cell>
        </row>
        <row r="19">
          <cell r="B19">
            <v>14</v>
          </cell>
        </row>
        <row r="20">
          <cell r="B20">
            <v>15</v>
          </cell>
        </row>
        <row r="21">
          <cell r="B21">
            <v>16</v>
          </cell>
        </row>
        <row r="22">
          <cell r="B22">
            <v>17</v>
          </cell>
        </row>
        <row r="23">
          <cell r="B23">
            <v>18</v>
          </cell>
        </row>
        <row r="24">
          <cell r="B24">
            <v>19</v>
          </cell>
        </row>
        <row r="25">
          <cell r="B25">
            <v>20</v>
          </cell>
        </row>
        <row r="26">
          <cell r="B26">
            <v>21</v>
          </cell>
        </row>
        <row r="27">
          <cell r="B27">
            <v>22</v>
          </cell>
        </row>
        <row r="28">
          <cell r="B28">
            <v>23</v>
          </cell>
        </row>
        <row r="29">
          <cell r="B29">
            <v>24</v>
          </cell>
        </row>
        <row r="30">
          <cell r="B30">
            <v>25</v>
          </cell>
        </row>
        <row r="31">
          <cell r="B31">
            <v>26</v>
          </cell>
        </row>
        <row r="32">
          <cell r="B32">
            <v>27</v>
          </cell>
        </row>
        <row r="33">
          <cell r="B33">
            <v>28</v>
          </cell>
        </row>
        <row r="34">
          <cell r="B34">
            <v>29</v>
          </cell>
        </row>
        <row r="35">
          <cell r="B35">
            <v>30</v>
          </cell>
        </row>
        <row r="36">
          <cell r="B36">
            <v>31</v>
          </cell>
        </row>
        <row r="37">
          <cell r="B37">
            <v>32</v>
          </cell>
        </row>
        <row r="38">
          <cell r="B38">
            <v>33</v>
          </cell>
        </row>
        <row r="39">
          <cell r="B39">
            <v>34</v>
          </cell>
        </row>
        <row r="40">
          <cell r="B40">
            <v>35</v>
          </cell>
        </row>
        <row r="41">
          <cell r="B41">
            <v>36</v>
          </cell>
        </row>
        <row r="42">
          <cell r="B42">
            <v>37</v>
          </cell>
        </row>
        <row r="43">
          <cell r="B43">
            <v>38</v>
          </cell>
        </row>
        <row r="44">
          <cell r="B44">
            <v>39</v>
          </cell>
        </row>
        <row r="45">
          <cell r="B45">
            <v>40</v>
          </cell>
        </row>
        <row r="46">
          <cell r="B46">
            <v>41</v>
          </cell>
        </row>
        <row r="47">
          <cell r="B47">
            <v>42</v>
          </cell>
        </row>
        <row r="48">
          <cell r="B48">
            <v>43</v>
          </cell>
        </row>
        <row r="49">
          <cell r="B49">
            <v>44</v>
          </cell>
        </row>
        <row r="50">
          <cell r="B50">
            <v>45</v>
          </cell>
        </row>
        <row r="51">
          <cell r="B51">
            <v>46</v>
          </cell>
        </row>
        <row r="52">
          <cell r="B52">
            <v>47</v>
          </cell>
        </row>
        <row r="53">
          <cell r="B53">
            <v>48</v>
          </cell>
        </row>
        <row r="54">
          <cell r="B54">
            <v>49</v>
          </cell>
        </row>
        <row r="55">
          <cell r="B55">
            <v>50</v>
          </cell>
        </row>
        <row r="56">
          <cell r="B56">
            <v>51</v>
          </cell>
        </row>
        <row r="57">
          <cell r="B57">
            <v>52</v>
          </cell>
        </row>
        <row r="58">
          <cell r="B58">
            <v>53</v>
          </cell>
        </row>
        <row r="59">
          <cell r="B59">
            <v>54</v>
          </cell>
        </row>
        <row r="60">
          <cell r="B60">
            <v>55</v>
          </cell>
        </row>
        <row r="61">
          <cell r="B61">
            <v>56</v>
          </cell>
        </row>
        <row r="62">
          <cell r="B62">
            <v>57</v>
          </cell>
        </row>
        <row r="63">
          <cell r="B63">
            <v>58</v>
          </cell>
        </row>
        <row r="64">
          <cell r="B64">
            <v>59</v>
          </cell>
        </row>
        <row r="65">
          <cell r="B65">
            <v>60</v>
          </cell>
        </row>
        <row r="66">
          <cell r="B66">
            <v>61</v>
          </cell>
        </row>
        <row r="67">
          <cell r="B67">
            <v>62</v>
          </cell>
        </row>
        <row r="68">
          <cell r="B68">
            <v>63</v>
          </cell>
        </row>
        <row r="69">
          <cell r="B69">
            <v>64</v>
          </cell>
        </row>
        <row r="70">
          <cell r="B70">
            <v>65</v>
          </cell>
        </row>
        <row r="71">
          <cell r="B71">
            <v>66</v>
          </cell>
        </row>
        <row r="72">
          <cell r="B72">
            <v>67</v>
          </cell>
        </row>
        <row r="73">
          <cell r="B73">
            <v>68</v>
          </cell>
        </row>
        <row r="74">
          <cell r="B74">
            <v>69</v>
          </cell>
        </row>
        <row r="75">
          <cell r="B75">
            <v>70</v>
          </cell>
        </row>
        <row r="76">
          <cell r="B76">
            <v>71</v>
          </cell>
        </row>
        <row r="77">
          <cell r="B77">
            <v>72</v>
          </cell>
        </row>
        <row r="78">
          <cell r="B78">
            <v>73</v>
          </cell>
        </row>
        <row r="79">
          <cell r="B79">
            <v>74</v>
          </cell>
        </row>
        <row r="80">
          <cell r="B80">
            <v>75</v>
          </cell>
        </row>
        <row r="81">
          <cell r="B81">
            <v>76</v>
          </cell>
        </row>
        <row r="82">
          <cell r="B82">
            <v>77</v>
          </cell>
        </row>
        <row r="83">
          <cell r="B83">
            <v>78</v>
          </cell>
        </row>
        <row r="84">
          <cell r="B84">
            <v>79</v>
          </cell>
        </row>
        <row r="85">
          <cell r="B85">
            <v>80</v>
          </cell>
        </row>
        <row r="86">
          <cell r="B86">
            <v>81</v>
          </cell>
        </row>
        <row r="87">
          <cell r="B87">
            <v>82</v>
          </cell>
        </row>
        <row r="88">
          <cell r="B88">
            <v>83</v>
          </cell>
        </row>
        <row r="89">
          <cell r="B89">
            <v>84</v>
          </cell>
        </row>
        <row r="90">
          <cell r="B90">
            <v>85</v>
          </cell>
        </row>
        <row r="91">
          <cell r="B91">
            <v>86</v>
          </cell>
        </row>
        <row r="92">
          <cell r="B92">
            <v>87</v>
          </cell>
        </row>
        <row r="93">
          <cell r="B93">
            <v>88</v>
          </cell>
        </row>
        <row r="94">
          <cell r="B94">
            <v>89</v>
          </cell>
        </row>
        <row r="95">
          <cell r="B95">
            <v>90</v>
          </cell>
        </row>
        <row r="96">
          <cell r="B96">
            <v>91</v>
          </cell>
        </row>
        <row r="97">
          <cell r="B97">
            <v>92</v>
          </cell>
        </row>
        <row r="98">
          <cell r="B98">
            <v>93</v>
          </cell>
        </row>
        <row r="99">
          <cell r="B99">
            <v>94</v>
          </cell>
        </row>
        <row r="100">
          <cell r="B100">
            <v>95</v>
          </cell>
        </row>
        <row r="101">
          <cell r="B101">
            <v>96</v>
          </cell>
        </row>
        <row r="102">
          <cell r="B102">
            <v>97</v>
          </cell>
        </row>
        <row r="103">
          <cell r="B103">
            <v>98</v>
          </cell>
        </row>
        <row r="104">
          <cell r="B104">
            <v>99</v>
          </cell>
        </row>
        <row r="105">
          <cell r="B105">
            <v>100</v>
          </cell>
        </row>
        <row r="106">
          <cell r="B106">
            <v>1</v>
          </cell>
        </row>
        <row r="107">
          <cell r="B107">
            <v>102</v>
          </cell>
        </row>
        <row r="108">
          <cell r="B108">
            <v>103</v>
          </cell>
        </row>
        <row r="109">
          <cell r="B109">
            <v>104</v>
          </cell>
        </row>
        <row r="110">
          <cell r="B110">
            <v>105</v>
          </cell>
        </row>
        <row r="111">
          <cell r="B111">
            <v>106</v>
          </cell>
        </row>
        <row r="112">
          <cell r="B112">
            <v>107</v>
          </cell>
        </row>
        <row r="113">
          <cell r="B113">
            <v>108</v>
          </cell>
        </row>
        <row r="114">
          <cell r="B114">
            <v>109</v>
          </cell>
        </row>
        <row r="115">
          <cell r="B115">
            <v>110</v>
          </cell>
        </row>
        <row r="116">
          <cell r="B116">
            <v>111</v>
          </cell>
        </row>
        <row r="117">
          <cell r="B117">
            <v>112</v>
          </cell>
        </row>
        <row r="118">
          <cell r="B118">
            <v>113</v>
          </cell>
        </row>
        <row r="119">
          <cell r="B119">
            <v>114</v>
          </cell>
        </row>
      </sheetData>
      <sheetData sheetId="9"/>
      <sheetData sheetId="10"/>
      <sheetData sheetId="11"/>
      <sheetData sheetId="12"/>
      <sheetData sheetId="13"/>
      <sheetData sheetId="14"/>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واجهة"/>
      <sheetName val="كشف 1"/>
      <sheetName val="كشف 2"/>
      <sheetName val="كشف 3"/>
      <sheetName val="كشف 4"/>
      <sheetName val="انتداب"/>
      <sheetName val="اداريين"/>
      <sheetName val="فرق اداريين"/>
      <sheetName val="منشاة سلطان "/>
      <sheetName val="اجمالى عام"/>
      <sheetName val="كشف اجمالى"/>
      <sheetName val="كشف البنك"/>
      <sheetName val="بنك اداريين"/>
      <sheetName val="كشف فارغ"/>
      <sheetName val="مفردات"/>
      <sheetName val="ورقة2"/>
      <sheetName val="ورقة3"/>
      <sheetName val="ورقة1"/>
      <sheetName val="ورقة4"/>
      <sheetName val="ورقة5"/>
      <sheetName val="ورقة6"/>
    </sheetNames>
    <sheetDataSet>
      <sheetData sheetId="0"/>
      <sheetData sheetId="1"/>
      <sheetData sheetId="2"/>
      <sheetData sheetId="3"/>
      <sheetData sheetId="4"/>
      <sheetData sheetId="5"/>
      <sheetData sheetId="6"/>
      <sheetData sheetId="7"/>
      <sheetData sheetId="8"/>
      <sheetData sheetId="9">
        <row r="5">
          <cell r="A5">
            <v>1</v>
          </cell>
        </row>
        <row r="6">
          <cell r="A6">
            <v>2</v>
          </cell>
        </row>
        <row r="7">
          <cell r="A7">
            <v>3</v>
          </cell>
        </row>
        <row r="8">
          <cell r="A8">
            <v>4</v>
          </cell>
        </row>
        <row r="9">
          <cell r="A9">
            <v>5</v>
          </cell>
        </row>
        <row r="10">
          <cell r="A10">
            <v>6</v>
          </cell>
        </row>
        <row r="11">
          <cell r="A11">
            <v>7</v>
          </cell>
        </row>
        <row r="12">
          <cell r="A12">
            <v>8</v>
          </cell>
        </row>
        <row r="13">
          <cell r="A13">
            <v>9</v>
          </cell>
        </row>
        <row r="14">
          <cell r="A14">
            <v>10</v>
          </cell>
        </row>
        <row r="15">
          <cell r="A15">
            <v>11</v>
          </cell>
        </row>
        <row r="16">
          <cell r="A16">
            <v>12</v>
          </cell>
        </row>
        <row r="17">
          <cell r="A17">
            <v>13</v>
          </cell>
        </row>
        <row r="18">
          <cell r="A18">
            <v>14</v>
          </cell>
        </row>
        <row r="19">
          <cell r="A19">
            <v>15</v>
          </cell>
        </row>
        <row r="20">
          <cell r="A20">
            <v>16</v>
          </cell>
        </row>
        <row r="21">
          <cell r="A21">
            <v>17</v>
          </cell>
        </row>
        <row r="22">
          <cell r="A22">
            <v>18</v>
          </cell>
        </row>
        <row r="23">
          <cell r="A23">
            <v>19</v>
          </cell>
        </row>
        <row r="24">
          <cell r="A24">
            <v>20</v>
          </cell>
        </row>
        <row r="25">
          <cell r="A25">
            <v>21</v>
          </cell>
        </row>
        <row r="26">
          <cell r="A26">
            <v>22</v>
          </cell>
        </row>
        <row r="27">
          <cell r="A27">
            <v>23</v>
          </cell>
        </row>
        <row r="28">
          <cell r="A28">
            <v>24</v>
          </cell>
        </row>
        <row r="29">
          <cell r="A29">
            <v>25</v>
          </cell>
        </row>
        <row r="30">
          <cell r="A30">
            <v>26</v>
          </cell>
        </row>
        <row r="31">
          <cell r="A31">
            <v>27</v>
          </cell>
        </row>
        <row r="32">
          <cell r="A32">
            <v>28</v>
          </cell>
        </row>
        <row r="33">
          <cell r="A33">
            <v>29</v>
          </cell>
        </row>
        <row r="34">
          <cell r="A34">
            <v>30</v>
          </cell>
        </row>
        <row r="35">
          <cell r="A35">
            <v>31</v>
          </cell>
        </row>
        <row r="36">
          <cell r="A36">
            <v>32</v>
          </cell>
        </row>
        <row r="37">
          <cell r="A37">
            <v>33</v>
          </cell>
        </row>
        <row r="38">
          <cell r="A38">
            <v>34</v>
          </cell>
        </row>
        <row r="39">
          <cell r="A39">
            <v>35</v>
          </cell>
        </row>
        <row r="40">
          <cell r="A40">
            <v>36</v>
          </cell>
        </row>
        <row r="41">
          <cell r="A41">
            <v>37</v>
          </cell>
        </row>
        <row r="42">
          <cell r="A42">
            <v>38</v>
          </cell>
        </row>
        <row r="43">
          <cell r="A43">
            <v>39</v>
          </cell>
        </row>
        <row r="44">
          <cell r="A44">
            <v>40</v>
          </cell>
        </row>
        <row r="45">
          <cell r="A45">
            <v>41</v>
          </cell>
        </row>
        <row r="46">
          <cell r="A46">
            <v>42</v>
          </cell>
        </row>
        <row r="47">
          <cell r="A47">
            <v>43</v>
          </cell>
        </row>
        <row r="48">
          <cell r="A48">
            <v>44</v>
          </cell>
        </row>
        <row r="49">
          <cell r="A49">
            <v>45</v>
          </cell>
        </row>
        <row r="50">
          <cell r="A50">
            <v>46</v>
          </cell>
        </row>
        <row r="51">
          <cell r="A51">
            <v>47</v>
          </cell>
        </row>
        <row r="52">
          <cell r="A52">
            <v>48</v>
          </cell>
        </row>
        <row r="53">
          <cell r="A53">
            <v>49</v>
          </cell>
        </row>
        <row r="54">
          <cell r="A54">
            <v>50</v>
          </cell>
        </row>
        <row r="55">
          <cell r="A55">
            <v>51</v>
          </cell>
        </row>
        <row r="56">
          <cell r="A56">
            <v>52</v>
          </cell>
        </row>
        <row r="57">
          <cell r="A57">
            <v>53</v>
          </cell>
        </row>
        <row r="58">
          <cell r="A58">
            <v>54</v>
          </cell>
        </row>
        <row r="59">
          <cell r="A59">
            <v>55</v>
          </cell>
        </row>
        <row r="60">
          <cell r="A60">
            <v>56</v>
          </cell>
        </row>
        <row r="61">
          <cell r="A61">
            <v>57</v>
          </cell>
        </row>
        <row r="62">
          <cell r="A62">
            <v>58</v>
          </cell>
        </row>
        <row r="63">
          <cell r="A63">
            <v>59</v>
          </cell>
        </row>
        <row r="64">
          <cell r="A64">
            <v>60</v>
          </cell>
        </row>
        <row r="65">
          <cell r="A65">
            <v>61</v>
          </cell>
        </row>
        <row r="66">
          <cell r="A66">
            <v>62</v>
          </cell>
        </row>
        <row r="67">
          <cell r="A67">
            <v>63</v>
          </cell>
        </row>
        <row r="68">
          <cell r="A68">
            <v>64</v>
          </cell>
        </row>
        <row r="69">
          <cell r="A69">
            <v>65</v>
          </cell>
        </row>
        <row r="70">
          <cell r="A70">
            <v>66</v>
          </cell>
        </row>
        <row r="71">
          <cell r="A71">
            <v>67</v>
          </cell>
        </row>
        <row r="72">
          <cell r="A72">
            <v>68</v>
          </cell>
        </row>
        <row r="73">
          <cell r="A73">
            <v>69</v>
          </cell>
        </row>
        <row r="74">
          <cell r="A74">
            <v>70</v>
          </cell>
        </row>
        <row r="75">
          <cell r="A75">
            <v>71</v>
          </cell>
        </row>
        <row r="76">
          <cell r="A76">
            <v>72</v>
          </cell>
        </row>
        <row r="77">
          <cell r="A77">
            <v>73</v>
          </cell>
        </row>
        <row r="78">
          <cell r="A78">
            <v>74</v>
          </cell>
        </row>
        <row r="79">
          <cell r="A79">
            <v>75</v>
          </cell>
        </row>
        <row r="80">
          <cell r="A80">
            <v>76</v>
          </cell>
        </row>
        <row r="81">
          <cell r="A81">
            <v>77</v>
          </cell>
        </row>
        <row r="82">
          <cell r="A82">
            <v>78</v>
          </cell>
        </row>
        <row r="83">
          <cell r="A83">
            <v>79</v>
          </cell>
        </row>
        <row r="84">
          <cell r="A84">
            <v>80</v>
          </cell>
        </row>
        <row r="85">
          <cell r="A85">
            <v>81</v>
          </cell>
        </row>
        <row r="86">
          <cell r="A86">
            <v>82</v>
          </cell>
        </row>
        <row r="87">
          <cell r="A87">
            <v>83</v>
          </cell>
        </row>
        <row r="88">
          <cell r="A88">
            <v>84</v>
          </cell>
        </row>
        <row r="89">
          <cell r="A89">
            <v>85</v>
          </cell>
        </row>
        <row r="90">
          <cell r="A90">
            <v>86</v>
          </cell>
        </row>
        <row r="91">
          <cell r="A91">
            <v>87</v>
          </cell>
        </row>
        <row r="92">
          <cell r="A92">
            <v>88</v>
          </cell>
        </row>
        <row r="93">
          <cell r="A93">
            <v>89</v>
          </cell>
        </row>
        <row r="94">
          <cell r="A94">
            <v>90</v>
          </cell>
        </row>
        <row r="95">
          <cell r="A95">
            <v>91</v>
          </cell>
        </row>
        <row r="96">
          <cell r="A96">
            <v>92</v>
          </cell>
        </row>
        <row r="97">
          <cell r="A97">
            <v>93</v>
          </cell>
        </row>
        <row r="98">
          <cell r="A98">
            <v>94</v>
          </cell>
        </row>
        <row r="99">
          <cell r="A99">
            <v>95</v>
          </cell>
        </row>
        <row r="100">
          <cell r="A100">
            <v>96</v>
          </cell>
        </row>
        <row r="101">
          <cell r="A101">
            <v>97</v>
          </cell>
        </row>
        <row r="102">
          <cell r="A102">
            <v>98</v>
          </cell>
        </row>
        <row r="103">
          <cell r="A103">
            <v>99</v>
          </cell>
        </row>
        <row r="104">
          <cell r="A104">
            <v>100</v>
          </cell>
        </row>
        <row r="105">
          <cell r="A105">
            <v>101</v>
          </cell>
        </row>
        <row r="106">
          <cell r="A106">
            <v>102</v>
          </cell>
        </row>
        <row r="107">
          <cell r="A107">
            <v>103</v>
          </cell>
        </row>
        <row r="108">
          <cell r="A108">
            <v>104</v>
          </cell>
        </row>
        <row r="109">
          <cell r="A109">
            <v>105</v>
          </cell>
        </row>
        <row r="110">
          <cell r="A110">
            <v>106</v>
          </cell>
        </row>
        <row r="111">
          <cell r="A111">
            <v>107</v>
          </cell>
        </row>
        <row r="112">
          <cell r="A112">
            <v>108</v>
          </cell>
        </row>
        <row r="113">
          <cell r="A113">
            <v>109</v>
          </cell>
        </row>
        <row r="114">
          <cell r="A114">
            <v>110</v>
          </cell>
        </row>
        <row r="115">
          <cell r="A115">
            <v>111</v>
          </cell>
        </row>
        <row r="116">
          <cell r="A116">
            <v>112</v>
          </cell>
        </row>
        <row r="117">
          <cell r="A117">
            <v>113</v>
          </cell>
        </row>
        <row r="118">
          <cell r="A118">
            <v>114</v>
          </cell>
        </row>
        <row r="119">
          <cell r="A119">
            <v>115</v>
          </cell>
        </row>
        <row r="120">
          <cell r="A120">
            <v>116</v>
          </cell>
        </row>
        <row r="121">
          <cell r="A121">
            <v>117</v>
          </cell>
        </row>
        <row r="122">
          <cell r="A122">
            <v>118</v>
          </cell>
        </row>
        <row r="123">
          <cell r="A123">
            <v>119</v>
          </cell>
        </row>
        <row r="124">
          <cell r="A124">
            <v>120</v>
          </cell>
        </row>
        <row r="125">
          <cell r="A125">
            <v>121</v>
          </cell>
        </row>
        <row r="126">
          <cell r="A126">
            <v>122</v>
          </cell>
        </row>
        <row r="127">
          <cell r="A127">
            <v>123</v>
          </cell>
        </row>
        <row r="128">
          <cell r="A128">
            <v>124</v>
          </cell>
        </row>
        <row r="129">
          <cell r="A129">
            <v>125</v>
          </cell>
        </row>
        <row r="130">
          <cell r="A130">
            <v>126</v>
          </cell>
        </row>
        <row r="131">
          <cell r="A131">
            <v>127</v>
          </cell>
        </row>
      </sheetData>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واجهة"/>
      <sheetName val="كشف 1"/>
      <sheetName val="كشف 2"/>
      <sheetName val="كشف 3"/>
      <sheetName val="كشف 4"/>
      <sheetName val="اداريين"/>
      <sheetName val="اجمالى عام"/>
      <sheetName val="كشف اجمالى"/>
      <sheetName val="كشف البنك"/>
      <sheetName val="بنك اداريين"/>
      <sheetName val="كشف فارغ"/>
      <sheetName val="مفردات"/>
      <sheetName val="ورقة2"/>
      <sheetName val="ورقة3"/>
    </sheetNames>
    <sheetDataSet>
      <sheetData sheetId="0"/>
      <sheetData sheetId="1"/>
      <sheetData sheetId="2"/>
      <sheetData sheetId="3"/>
      <sheetData sheetId="4"/>
      <sheetData sheetId="5"/>
      <sheetData sheetId="6">
        <row r="5">
          <cell r="A5">
            <v>1</v>
          </cell>
        </row>
        <row r="6">
          <cell r="A6">
            <v>2</v>
          </cell>
        </row>
        <row r="7">
          <cell r="A7">
            <v>3</v>
          </cell>
        </row>
        <row r="8">
          <cell r="A8">
            <v>4</v>
          </cell>
        </row>
        <row r="9">
          <cell r="A9">
            <v>5</v>
          </cell>
        </row>
        <row r="10">
          <cell r="A10">
            <v>6</v>
          </cell>
        </row>
        <row r="11">
          <cell r="A11">
            <v>7</v>
          </cell>
        </row>
        <row r="12">
          <cell r="A12">
            <v>8</v>
          </cell>
        </row>
        <row r="13">
          <cell r="A13">
            <v>9</v>
          </cell>
        </row>
        <row r="14">
          <cell r="A14">
            <v>10</v>
          </cell>
        </row>
        <row r="15">
          <cell r="A15">
            <v>11</v>
          </cell>
        </row>
        <row r="16">
          <cell r="A16">
            <v>12</v>
          </cell>
        </row>
        <row r="17">
          <cell r="A17">
            <v>13</v>
          </cell>
        </row>
        <row r="18">
          <cell r="A18">
            <v>14</v>
          </cell>
        </row>
        <row r="19">
          <cell r="A19">
            <v>15</v>
          </cell>
        </row>
        <row r="20">
          <cell r="A20">
            <v>16</v>
          </cell>
        </row>
        <row r="21">
          <cell r="A21">
            <v>17</v>
          </cell>
        </row>
        <row r="22">
          <cell r="A22">
            <v>18</v>
          </cell>
        </row>
        <row r="23">
          <cell r="A23">
            <v>19</v>
          </cell>
        </row>
        <row r="24">
          <cell r="A24">
            <v>20</v>
          </cell>
        </row>
        <row r="25">
          <cell r="A25">
            <v>21</v>
          </cell>
        </row>
        <row r="26">
          <cell r="A26">
            <v>22</v>
          </cell>
        </row>
        <row r="27">
          <cell r="A27">
            <v>23</v>
          </cell>
        </row>
        <row r="28">
          <cell r="A28">
            <v>24</v>
          </cell>
        </row>
        <row r="29">
          <cell r="A29">
            <v>25</v>
          </cell>
        </row>
        <row r="30">
          <cell r="A30">
            <v>26</v>
          </cell>
        </row>
        <row r="31">
          <cell r="A31">
            <v>27</v>
          </cell>
        </row>
        <row r="32">
          <cell r="A32">
            <v>28</v>
          </cell>
        </row>
        <row r="33">
          <cell r="A33">
            <v>29</v>
          </cell>
        </row>
        <row r="34">
          <cell r="A34">
            <v>30</v>
          </cell>
        </row>
        <row r="35">
          <cell r="A35">
            <v>31</v>
          </cell>
        </row>
        <row r="36">
          <cell r="A36">
            <v>32</v>
          </cell>
        </row>
        <row r="37">
          <cell r="A37">
            <v>33</v>
          </cell>
        </row>
        <row r="38">
          <cell r="A38">
            <v>34</v>
          </cell>
        </row>
        <row r="39">
          <cell r="A39">
            <v>35</v>
          </cell>
        </row>
        <row r="40">
          <cell r="A40">
            <v>36</v>
          </cell>
        </row>
        <row r="41">
          <cell r="A41">
            <v>37</v>
          </cell>
        </row>
        <row r="42">
          <cell r="A42">
            <v>38</v>
          </cell>
        </row>
        <row r="43">
          <cell r="A43">
            <v>39</v>
          </cell>
        </row>
        <row r="44">
          <cell r="A44">
            <v>40</v>
          </cell>
        </row>
        <row r="45">
          <cell r="A45">
            <v>41</v>
          </cell>
        </row>
        <row r="46">
          <cell r="A46">
            <v>42</v>
          </cell>
        </row>
        <row r="47">
          <cell r="A47">
            <v>43</v>
          </cell>
        </row>
        <row r="48">
          <cell r="A48">
            <v>44</v>
          </cell>
        </row>
        <row r="49">
          <cell r="A49">
            <v>45</v>
          </cell>
        </row>
        <row r="50">
          <cell r="A50">
            <v>46</v>
          </cell>
        </row>
        <row r="51">
          <cell r="A51">
            <v>47</v>
          </cell>
        </row>
        <row r="52">
          <cell r="A52">
            <v>48</v>
          </cell>
        </row>
        <row r="53">
          <cell r="A53">
            <v>49</v>
          </cell>
        </row>
        <row r="54">
          <cell r="A54">
            <v>50</v>
          </cell>
        </row>
        <row r="55">
          <cell r="A55">
            <v>51</v>
          </cell>
        </row>
        <row r="56">
          <cell r="A56">
            <v>52</v>
          </cell>
        </row>
        <row r="57">
          <cell r="A57">
            <v>53</v>
          </cell>
        </row>
        <row r="58">
          <cell r="A58">
            <v>54</v>
          </cell>
        </row>
        <row r="59">
          <cell r="A59">
            <v>55</v>
          </cell>
        </row>
        <row r="60">
          <cell r="A60">
            <v>56</v>
          </cell>
        </row>
        <row r="61">
          <cell r="A61">
            <v>57</v>
          </cell>
        </row>
        <row r="62">
          <cell r="A62">
            <v>58</v>
          </cell>
        </row>
        <row r="63">
          <cell r="A63">
            <v>59</v>
          </cell>
        </row>
        <row r="64">
          <cell r="A64">
            <v>60</v>
          </cell>
        </row>
        <row r="65">
          <cell r="A65">
            <v>61</v>
          </cell>
        </row>
        <row r="66">
          <cell r="A66">
            <v>62</v>
          </cell>
        </row>
        <row r="67">
          <cell r="A67">
            <v>63</v>
          </cell>
        </row>
        <row r="68">
          <cell r="A68">
            <v>64</v>
          </cell>
        </row>
        <row r="69">
          <cell r="A69">
            <v>65</v>
          </cell>
        </row>
        <row r="70">
          <cell r="A70">
            <v>66</v>
          </cell>
        </row>
        <row r="71">
          <cell r="A71">
            <v>67</v>
          </cell>
        </row>
        <row r="72">
          <cell r="A72">
            <v>68</v>
          </cell>
        </row>
        <row r="73">
          <cell r="A73">
            <v>69</v>
          </cell>
        </row>
        <row r="74">
          <cell r="A74">
            <v>70</v>
          </cell>
        </row>
        <row r="75">
          <cell r="A75">
            <v>71</v>
          </cell>
        </row>
        <row r="76">
          <cell r="A76">
            <v>72</v>
          </cell>
        </row>
        <row r="77">
          <cell r="A77">
            <v>73</v>
          </cell>
        </row>
        <row r="78">
          <cell r="A78">
            <v>74</v>
          </cell>
        </row>
        <row r="79">
          <cell r="A79">
            <v>75</v>
          </cell>
        </row>
        <row r="80">
          <cell r="A80">
            <v>76</v>
          </cell>
        </row>
        <row r="81">
          <cell r="A81">
            <v>77</v>
          </cell>
        </row>
        <row r="82">
          <cell r="A82">
            <v>78</v>
          </cell>
        </row>
        <row r="83">
          <cell r="A83">
            <v>79</v>
          </cell>
        </row>
        <row r="84">
          <cell r="A84">
            <v>80</v>
          </cell>
        </row>
        <row r="85">
          <cell r="A85">
            <v>81</v>
          </cell>
        </row>
        <row r="86">
          <cell r="A86">
            <v>82</v>
          </cell>
        </row>
        <row r="87">
          <cell r="A87">
            <v>83</v>
          </cell>
        </row>
        <row r="88">
          <cell r="A88">
            <v>84</v>
          </cell>
        </row>
        <row r="89">
          <cell r="A89">
            <v>85</v>
          </cell>
        </row>
        <row r="90">
          <cell r="A90">
            <v>86</v>
          </cell>
        </row>
        <row r="91">
          <cell r="A91">
            <v>87</v>
          </cell>
        </row>
        <row r="92">
          <cell r="A92">
            <v>88</v>
          </cell>
        </row>
        <row r="93">
          <cell r="A93">
            <v>89</v>
          </cell>
        </row>
        <row r="94">
          <cell r="A94">
            <v>90</v>
          </cell>
        </row>
        <row r="95">
          <cell r="A95">
            <v>91</v>
          </cell>
        </row>
        <row r="96">
          <cell r="A96">
            <v>92</v>
          </cell>
        </row>
        <row r="97">
          <cell r="A97">
            <v>93</v>
          </cell>
        </row>
        <row r="98">
          <cell r="A98">
            <v>94</v>
          </cell>
        </row>
        <row r="99">
          <cell r="A99">
            <v>95</v>
          </cell>
        </row>
        <row r="100">
          <cell r="A100">
            <v>96</v>
          </cell>
        </row>
        <row r="101">
          <cell r="A101">
            <v>97</v>
          </cell>
        </row>
        <row r="102">
          <cell r="A102">
            <v>98</v>
          </cell>
        </row>
        <row r="103">
          <cell r="A103">
            <v>99</v>
          </cell>
        </row>
        <row r="104">
          <cell r="A104">
            <v>100</v>
          </cell>
        </row>
        <row r="105">
          <cell r="A105">
            <v>101</v>
          </cell>
        </row>
        <row r="106">
          <cell r="A106">
            <v>102</v>
          </cell>
        </row>
        <row r="107">
          <cell r="A107">
            <v>103</v>
          </cell>
        </row>
        <row r="108">
          <cell r="A108">
            <v>104</v>
          </cell>
        </row>
        <row r="109">
          <cell r="A109">
            <v>105</v>
          </cell>
        </row>
        <row r="110">
          <cell r="A110">
            <v>106</v>
          </cell>
        </row>
        <row r="111">
          <cell r="A111">
            <v>107</v>
          </cell>
        </row>
        <row r="112">
          <cell r="A112">
            <v>108</v>
          </cell>
        </row>
        <row r="113">
          <cell r="A113">
            <v>109</v>
          </cell>
        </row>
        <row r="114">
          <cell r="A114">
            <v>110</v>
          </cell>
        </row>
        <row r="115">
          <cell r="A115">
            <v>111</v>
          </cell>
        </row>
        <row r="116">
          <cell r="A116">
            <v>112</v>
          </cell>
        </row>
        <row r="117">
          <cell r="A117">
            <v>113</v>
          </cell>
        </row>
        <row r="118">
          <cell r="A118">
            <v>114</v>
          </cell>
        </row>
        <row r="119">
          <cell r="A119">
            <v>115</v>
          </cell>
        </row>
        <row r="120">
          <cell r="A120">
            <v>116</v>
          </cell>
        </row>
        <row r="121">
          <cell r="A121">
            <v>117</v>
          </cell>
        </row>
        <row r="122">
          <cell r="A122">
            <v>118</v>
          </cell>
        </row>
        <row r="123">
          <cell r="A123">
            <v>119</v>
          </cell>
        </row>
        <row r="124">
          <cell r="A124">
            <v>120</v>
          </cell>
        </row>
        <row r="125">
          <cell r="A125">
            <v>121</v>
          </cell>
        </row>
        <row r="126">
          <cell r="A126">
            <v>122</v>
          </cell>
        </row>
        <row r="127">
          <cell r="A127">
            <v>123</v>
          </cell>
        </row>
        <row r="128">
          <cell r="A128">
            <v>124</v>
          </cell>
        </row>
        <row r="129">
          <cell r="A129">
            <v>125</v>
          </cell>
        </row>
        <row r="130">
          <cell r="A130">
            <v>126</v>
          </cell>
        </row>
        <row r="131">
          <cell r="A131">
            <v>127</v>
          </cell>
        </row>
      </sheetData>
      <sheetData sheetId="7"/>
      <sheetData sheetId="8"/>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واجهة"/>
      <sheetName val="كشف 1"/>
      <sheetName val="كشف 2"/>
      <sheetName val="كشف 3"/>
      <sheetName val="كشف 4"/>
      <sheetName val="انتداب"/>
      <sheetName val="اداريين"/>
      <sheetName val="اجمالى عام"/>
      <sheetName val="كشف اجمالى"/>
      <sheetName val="كشف البنك"/>
      <sheetName val="بنك اداريين"/>
      <sheetName val="مفردات"/>
    </sheetNames>
    <sheetDataSet>
      <sheetData sheetId="0" refreshError="1"/>
      <sheetData sheetId="1" refreshError="1"/>
      <sheetData sheetId="2"/>
      <sheetData sheetId="3" refreshError="1"/>
      <sheetData sheetId="4" refreshError="1"/>
      <sheetData sheetId="5" refreshError="1"/>
      <sheetData sheetId="6" refreshError="1"/>
      <sheetData sheetId="7">
        <row r="5">
          <cell r="A5">
            <v>1</v>
          </cell>
        </row>
        <row r="6">
          <cell r="A6">
            <v>2</v>
          </cell>
        </row>
        <row r="7">
          <cell r="A7">
            <v>3</v>
          </cell>
        </row>
        <row r="8">
          <cell r="A8">
            <v>4</v>
          </cell>
        </row>
        <row r="9">
          <cell r="A9">
            <v>5</v>
          </cell>
        </row>
        <row r="10">
          <cell r="A10">
            <v>6</v>
          </cell>
        </row>
        <row r="11">
          <cell r="A11">
            <v>7</v>
          </cell>
        </row>
        <row r="12">
          <cell r="A12">
            <v>8</v>
          </cell>
        </row>
        <row r="13">
          <cell r="A13">
            <v>9</v>
          </cell>
        </row>
        <row r="14">
          <cell r="A14">
            <v>10</v>
          </cell>
        </row>
        <row r="15">
          <cell r="A15">
            <v>11</v>
          </cell>
        </row>
        <row r="16">
          <cell r="A16">
            <v>12</v>
          </cell>
        </row>
        <row r="17">
          <cell r="A17">
            <v>13</v>
          </cell>
        </row>
        <row r="18">
          <cell r="A18">
            <v>14</v>
          </cell>
        </row>
        <row r="19">
          <cell r="A19">
            <v>15</v>
          </cell>
        </row>
        <row r="20">
          <cell r="A20">
            <v>16</v>
          </cell>
        </row>
        <row r="21">
          <cell r="A21">
            <v>17</v>
          </cell>
        </row>
        <row r="22">
          <cell r="A22">
            <v>18</v>
          </cell>
        </row>
        <row r="23">
          <cell r="A23">
            <v>19</v>
          </cell>
        </row>
        <row r="24">
          <cell r="A24">
            <v>20</v>
          </cell>
        </row>
        <row r="25">
          <cell r="A25">
            <v>21</v>
          </cell>
        </row>
        <row r="26">
          <cell r="A26">
            <v>22</v>
          </cell>
        </row>
        <row r="27">
          <cell r="A27">
            <v>23</v>
          </cell>
        </row>
        <row r="28">
          <cell r="A28">
            <v>24</v>
          </cell>
        </row>
        <row r="29">
          <cell r="A29">
            <v>25</v>
          </cell>
        </row>
        <row r="30">
          <cell r="A30">
            <v>26</v>
          </cell>
        </row>
        <row r="31">
          <cell r="A31">
            <v>27</v>
          </cell>
        </row>
        <row r="32">
          <cell r="A32">
            <v>28</v>
          </cell>
        </row>
        <row r="33">
          <cell r="A33">
            <v>29</v>
          </cell>
        </row>
        <row r="34">
          <cell r="A34">
            <v>30</v>
          </cell>
        </row>
        <row r="35">
          <cell r="A35">
            <v>31</v>
          </cell>
        </row>
        <row r="36">
          <cell r="A36">
            <v>32</v>
          </cell>
        </row>
        <row r="37">
          <cell r="A37">
            <v>33</v>
          </cell>
        </row>
        <row r="38">
          <cell r="A38">
            <v>34</v>
          </cell>
        </row>
        <row r="39">
          <cell r="A39">
            <v>35</v>
          </cell>
        </row>
        <row r="40">
          <cell r="A40">
            <v>36</v>
          </cell>
        </row>
        <row r="41">
          <cell r="A41">
            <v>37</v>
          </cell>
        </row>
        <row r="42">
          <cell r="A42">
            <v>38</v>
          </cell>
        </row>
        <row r="43">
          <cell r="A43">
            <v>39</v>
          </cell>
        </row>
        <row r="44">
          <cell r="A44">
            <v>40</v>
          </cell>
        </row>
        <row r="45">
          <cell r="A45">
            <v>41</v>
          </cell>
        </row>
        <row r="46">
          <cell r="A46">
            <v>42</v>
          </cell>
        </row>
        <row r="47">
          <cell r="A47">
            <v>43</v>
          </cell>
        </row>
        <row r="48">
          <cell r="A48">
            <v>44</v>
          </cell>
        </row>
        <row r="49">
          <cell r="A49">
            <v>45</v>
          </cell>
        </row>
        <row r="50">
          <cell r="A50">
            <v>46</v>
          </cell>
        </row>
        <row r="51">
          <cell r="A51">
            <v>47</v>
          </cell>
        </row>
        <row r="52">
          <cell r="A52">
            <v>48</v>
          </cell>
        </row>
        <row r="53">
          <cell r="A53">
            <v>49</v>
          </cell>
        </row>
        <row r="54">
          <cell r="A54">
            <v>50</v>
          </cell>
        </row>
        <row r="55">
          <cell r="A55">
            <v>51</v>
          </cell>
        </row>
        <row r="56">
          <cell r="A56">
            <v>52</v>
          </cell>
        </row>
        <row r="57">
          <cell r="A57">
            <v>53</v>
          </cell>
        </row>
        <row r="58">
          <cell r="A58">
            <v>54</v>
          </cell>
        </row>
        <row r="59">
          <cell r="A59">
            <v>55</v>
          </cell>
        </row>
        <row r="60">
          <cell r="A60">
            <v>56</v>
          </cell>
        </row>
        <row r="61">
          <cell r="A61">
            <v>57</v>
          </cell>
        </row>
        <row r="62">
          <cell r="A62">
            <v>58</v>
          </cell>
        </row>
        <row r="63">
          <cell r="A63">
            <v>59</v>
          </cell>
        </row>
        <row r="64">
          <cell r="A64">
            <v>60</v>
          </cell>
        </row>
        <row r="65">
          <cell r="A65">
            <v>61</v>
          </cell>
        </row>
        <row r="66">
          <cell r="A66">
            <v>62</v>
          </cell>
        </row>
        <row r="67">
          <cell r="A67">
            <v>63</v>
          </cell>
        </row>
        <row r="68">
          <cell r="A68">
            <v>64</v>
          </cell>
        </row>
        <row r="69">
          <cell r="A69">
            <v>65</v>
          </cell>
        </row>
        <row r="70">
          <cell r="A70">
            <v>66</v>
          </cell>
        </row>
        <row r="71">
          <cell r="A71">
            <v>67</v>
          </cell>
        </row>
        <row r="72">
          <cell r="A72">
            <v>68</v>
          </cell>
        </row>
        <row r="73">
          <cell r="A73">
            <v>69</v>
          </cell>
        </row>
        <row r="74">
          <cell r="A74">
            <v>70</v>
          </cell>
        </row>
        <row r="75">
          <cell r="A75">
            <v>71</v>
          </cell>
        </row>
        <row r="76">
          <cell r="A76">
            <v>72</v>
          </cell>
        </row>
        <row r="77">
          <cell r="A77">
            <v>73</v>
          </cell>
        </row>
        <row r="78">
          <cell r="A78">
            <v>74</v>
          </cell>
        </row>
        <row r="79">
          <cell r="A79">
            <v>75</v>
          </cell>
        </row>
        <row r="80">
          <cell r="A80">
            <v>76</v>
          </cell>
        </row>
        <row r="81">
          <cell r="A81">
            <v>77</v>
          </cell>
        </row>
        <row r="82">
          <cell r="A82">
            <v>78</v>
          </cell>
        </row>
        <row r="83">
          <cell r="A83">
            <v>79</v>
          </cell>
        </row>
        <row r="84">
          <cell r="A84">
            <v>80</v>
          </cell>
        </row>
        <row r="85">
          <cell r="A85">
            <v>81</v>
          </cell>
        </row>
        <row r="86">
          <cell r="A86">
            <v>82</v>
          </cell>
        </row>
        <row r="87">
          <cell r="A87">
            <v>83</v>
          </cell>
        </row>
        <row r="88">
          <cell r="A88">
            <v>84</v>
          </cell>
        </row>
        <row r="89">
          <cell r="A89">
            <v>85</v>
          </cell>
        </row>
        <row r="90">
          <cell r="A90">
            <v>86</v>
          </cell>
        </row>
        <row r="91">
          <cell r="A91">
            <v>87</v>
          </cell>
        </row>
        <row r="92">
          <cell r="A92">
            <v>88</v>
          </cell>
        </row>
        <row r="93">
          <cell r="A93">
            <v>89</v>
          </cell>
        </row>
        <row r="94">
          <cell r="A94">
            <v>90</v>
          </cell>
        </row>
        <row r="95">
          <cell r="A95">
            <v>91</v>
          </cell>
        </row>
        <row r="96">
          <cell r="A96">
            <v>92</v>
          </cell>
        </row>
        <row r="97">
          <cell r="A97">
            <v>93</v>
          </cell>
        </row>
        <row r="98">
          <cell r="A98">
            <v>94</v>
          </cell>
        </row>
        <row r="99">
          <cell r="A99">
            <v>95</v>
          </cell>
        </row>
        <row r="100">
          <cell r="A100">
            <v>96</v>
          </cell>
        </row>
        <row r="101">
          <cell r="A101">
            <v>97</v>
          </cell>
        </row>
        <row r="102">
          <cell r="A102">
            <v>98</v>
          </cell>
        </row>
        <row r="103">
          <cell r="A103">
            <v>99</v>
          </cell>
        </row>
        <row r="104">
          <cell r="A104">
            <v>100</v>
          </cell>
        </row>
        <row r="105">
          <cell r="A105">
            <v>101</v>
          </cell>
        </row>
        <row r="106">
          <cell r="A106">
            <v>102</v>
          </cell>
        </row>
        <row r="107">
          <cell r="A107">
            <v>103</v>
          </cell>
        </row>
        <row r="108">
          <cell r="A108">
            <v>104</v>
          </cell>
        </row>
        <row r="109">
          <cell r="A109">
            <v>105</v>
          </cell>
        </row>
        <row r="110">
          <cell r="A110">
            <v>106</v>
          </cell>
        </row>
        <row r="111">
          <cell r="A111">
            <v>107</v>
          </cell>
        </row>
        <row r="112">
          <cell r="A112">
            <v>108</v>
          </cell>
        </row>
        <row r="113">
          <cell r="A113">
            <v>109</v>
          </cell>
        </row>
        <row r="114">
          <cell r="A114">
            <v>110</v>
          </cell>
        </row>
        <row r="115">
          <cell r="A115">
            <v>111</v>
          </cell>
        </row>
        <row r="116">
          <cell r="A116">
            <v>112</v>
          </cell>
        </row>
        <row r="117">
          <cell r="A117">
            <v>113</v>
          </cell>
        </row>
        <row r="118">
          <cell r="A118">
            <v>114</v>
          </cell>
        </row>
        <row r="119">
          <cell r="A119">
            <v>115</v>
          </cell>
        </row>
        <row r="120">
          <cell r="A120">
            <v>116</v>
          </cell>
        </row>
        <row r="121">
          <cell r="A121">
            <v>117</v>
          </cell>
        </row>
        <row r="122">
          <cell r="A122">
            <v>118</v>
          </cell>
        </row>
        <row r="123">
          <cell r="A123">
            <v>119</v>
          </cell>
        </row>
        <row r="124">
          <cell r="A124">
            <v>120</v>
          </cell>
        </row>
        <row r="125">
          <cell r="A125">
            <v>121</v>
          </cell>
        </row>
        <row r="126">
          <cell r="A126">
            <v>122</v>
          </cell>
        </row>
        <row r="127">
          <cell r="A127">
            <v>123</v>
          </cell>
        </row>
        <row r="128">
          <cell r="A128">
            <v>124</v>
          </cell>
        </row>
        <row r="129">
          <cell r="A129">
            <v>125</v>
          </cell>
        </row>
        <row r="130">
          <cell r="A130">
            <v>126</v>
          </cell>
        </row>
        <row r="131">
          <cell r="A131">
            <v>127</v>
          </cell>
        </row>
      </sheetData>
      <sheetData sheetId="8" refreshError="1"/>
      <sheetData sheetId="9" refreshError="1"/>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بيانات"/>
      <sheetName val="كشف 1"/>
      <sheetName val="كشف 2"/>
      <sheetName val="كشف 3"/>
      <sheetName val="اداريين 1"/>
      <sheetName val="كشف اجمالى"/>
      <sheetName val="تظهير الكل "/>
      <sheetName val="معاشات الكل"/>
      <sheetName val="اقساط الكل"/>
      <sheetName val="اقساط زمالة"/>
      <sheetName val="نقابات"/>
      <sheetName val="بحث علمى"/>
      <sheetName val="مفردات معلمين"/>
      <sheetName val="مفردات اداريين"/>
      <sheetName val="كشف البنك"/>
      <sheetName val="اداريين البنك"/>
      <sheetName val="تظهير البنك"/>
      <sheetName val="معاشات البنك"/>
      <sheetName val="نقابات البنك"/>
      <sheetName val="اجمالى عام"/>
      <sheetName val="كشف 4"/>
      <sheetName val="كشف 5"/>
      <sheetName val="كشف 6"/>
      <sheetName val="اداريين 2"/>
      <sheetName val="اجمالى اداريين"/>
      <sheetName val="اقساط البنك"/>
    </sheetNames>
    <sheetDataSet>
      <sheetData sheetId="0"/>
      <sheetData sheetId="1">
        <row r="1">
          <cell r="B1" t="str">
            <v>ديسمبر لسنة  2017 م</v>
          </cell>
        </row>
        <row r="2">
          <cell r="D2" t="str">
            <v>مدرسة منشأة سلطان الثانوية بنين</v>
          </cell>
        </row>
        <row r="24">
          <cell r="B24" t="str">
            <v>اخصائى نشاط</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2.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printerSettings" Target="../printerSettings/printerSettings36.bin"/><Relationship Id="rId1" Type="http://schemas.openxmlformats.org/officeDocument/2006/relationships/printerSettings" Target="../printerSettings/printerSettings3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40.bin"/><Relationship Id="rId1" Type="http://schemas.openxmlformats.org/officeDocument/2006/relationships/printerSettings" Target="../printerSettings/printerSettings39.bin"/></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23.xml"/><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24.xml"/><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s>
</file>

<file path=xl/worksheets/_rels/sheet25.xml.rels><?xml version="1.0" encoding="UTF-8" standalone="yes"?>
<Relationships xmlns="http://schemas.openxmlformats.org/package/2006/relationships"><Relationship Id="rId3" Type="http://schemas.openxmlformats.org/officeDocument/2006/relationships/drawing" Target="../drawings/drawing25.xml"/><Relationship Id="rId2" Type="http://schemas.openxmlformats.org/officeDocument/2006/relationships/printerSettings" Target="../printerSettings/printerSettings48.bin"/><Relationship Id="rId1" Type="http://schemas.openxmlformats.org/officeDocument/2006/relationships/printerSettings" Target="../printerSettings/printerSettings47.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8"/>
  <dimension ref="A1:WVT12388"/>
  <sheetViews>
    <sheetView showGridLines="0" rightToLeft="1" tabSelected="1" zoomScaleNormal="100" zoomScaleSheetLayoutView="100" workbookViewId="0">
      <selection activeCell="JC24" sqref="JC24"/>
    </sheetView>
  </sheetViews>
  <sheetFormatPr defaultColWidth="0" defaultRowHeight="0" customHeight="1" zeroHeight="1" x14ac:dyDescent="0.2"/>
  <cols>
    <col min="1" max="1" width="5" style="231" customWidth="1"/>
    <col min="2" max="2" width="8.42578125" style="231" customWidth="1"/>
    <col min="3" max="13" width="9.140625" style="231" customWidth="1"/>
    <col min="14" max="256" width="0" style="231" hidden="1"/>
    <col min="257" max="257" width="8" style="231" customWidth="1"/>
    <col min="258" max="261" width="9.140625" style="231" customWidth="1"/>
    <col min="262" max="262" width="11.42578125" style="231" customWidth="1"/>
    <col min="263" max="264" width="9.140625" style="231" customWidth="1"/>
    <col min="265" max="268" width="9.140625" style="231" hidden="1" customWidth="1"/>
    <col min="269" max="511" width="0" style="231" hidden="1"/>
    <col min="512" max="524" width="9.140625" style="231" hidden="1" customWidth="1"/>
    <col min="525" max="767" width="0" style="231" hidden="1"/>
    <col min="768" max="780" width="9.140625" style="231" hidden="1" customWidth="1"/>
    <col min="781" max="1023" width="0" style="231" hidden="1"/>
    <col min="1024" max="1036" width="9.140625" style="231" hidden="1" customWidth="1"/>
    <col min="1037" max="1279" width="0" style="231" hidden="1"/>
    <col min="1280" max="1292" width="9.140625" style="231" hidden="1" customWidth="1"/>
    <col min="1293" max="1535" width="0" style="231" hidden="1"/>
    <col min="1536" max="1548" width="9.140625" style="231" hidden="1" customWidth="1"/>
    <col min="1549" max="1791" width="0" style="231" hidden="1"/>
    <col min="1792" max="1804" width="9.140625" style="231" hidden="1" customWidth="1"/>
    <col min="1805" max="2047" width="0" style="231" hidden="1"/>
    <col min="2048" max="2060" width="9.140625" style="231" hidden="1" customWidth="1"/>
    <col min="2061" max="2303" width="0" style="231" hidden="1"/>
    <col min="2304" max="2316" width="9.140625" style="231" hidden="1" customWidth="1"/>
    <col min="2317" max="2559" width="0" style="231" hidden="1"/>
    <col min="2560" max="2572" width="9.140625" style="231" hidden="1" customWidth="1"/>
    <col min="2573" max="2815" width="0" style="231" hidden="1"/>
    <col min="2816" max="2828" width="9.140625" style="231" hidden="1" customWidth="1"/>
    <col min="2829" max="3071" width="0" style="231" hidden="1"/>
    <col min="3072" max="3084" width="9.140625" style="231" hidden="1" customWidth="1"/>
    <col min="3085" max="3327" width="0" style="231" hidden="1"/>
    <col min="3328" max="3340" width="9.140625" style="231" hidden="1" customWidth="1"/>
    <col min="3341" max="3583" width="0" style="231" hidden="1"/>
    <col min="3584" max="3596" width="9.140625" style="231" hidden="1" customWidth="1"/>
    <col min="3597" max="3839" width="0" style="231" hidden="1"/>
    <col min="3840" max="3852" width="9.140625" style="231" hidden="1" customWidth="1"/>
    <col min="3853" max="4095" width="0" style="231" hidden="1"/>
    <col min="4096" max="4108" width="9.140625" style="231" hidden="1" customWidth="1"/>
    <col min="4109" max="4351" width="0" style="231" hidden="1"/>
    <col min="4352" max="4364" width="9.140625" style="231" hidden="1" customWidth="1"/>
    <col min="4365" max="4607" width="0" style="231" hidden="1"/>
    <col min="4608" max="4620" width="9.140625" style="231" hidden="1" customWidth="1"/>
    <col min="4621" max="4863" width="0" style="231" hidden="1"/>
    <col min="4864" max="4876" width="9.140625" style="231" hidden="1" customWidth="1"/>
    <col min="4877" max="5119" width="0" style="231" hidden="1"/>
    <col min="5120" max="5132" width="9.140625" style="231" hidden="1" customWidth="1"/>
    <col min="5133" max="5375" width="0" style="231" hidden="1"/>
    <col min="5376" max="5388" width="9.140625" style="231" hidden="1" customWidth="1"/>
    <col min="5389" max="5631" width="0" style="231" hidden="1"/>
    <col min="5632" max="5644" width="9.140625" style="231" hidden="1" customWidth="1"/>
    <col min="5645" max="5887" width="0" style="231" hidden="1"/>
    <col min="5888" max="5900" width="9.140625" style="231" hidden="1" customWidth="1"/>
    <col min="5901" max="6143" width="0" style="231" hidden="1"/>
    <col min="6144" max="6156" width="9.140625" style="231" hidden="1" customWidth="1"/>
    <col min="6157" max="6399" width="0" style="231" hidden="1"/>
    <col min="6400" max="6412" width="9.140625" style="231" hidden="1" customWidth="1"/>
    <col min="6413" max="6655" width="0" style="231" hidden="1"/>
    <col min="6656" max="6668" width="9.140625" style="231" hidden="1" customWidth="1"/>
    <col min="6669" max="6911" width="0" style="231" hidden="1"/>
    <col min="6912" max="6924" width="9.140625" style="231" hidden="1" customWidth="1"/>
    <col min="6925" max="7167" width="0" style="231" hidden="1"/>
    <col min="7168" max="7180" width="9.140625" style="231" hidden="1" customWidth="1"/>
    <col min="7181" max="7423" width="0" style="231" hidden="1"/>
    <col min="7424" max="7436" width="9.140625" style="231" hidden="1" customWidth="1"/>
    <col min="7437" max="7679" width="0" style="231" hidden="1"/>
    <col min="7680" max="7692" width="9.140625" style="231" hidden="1" customWidth="1"/>
    <col min="7693" max="7935" width="0" style="231" hidden="1"/>
    <col min="7936" max="7948" width="9.140625" style="231" hidden="1" customWidth="1"/>
    <col min="7949" max="8191" width="0" style="231" hidden="1"/>
    <col min="8192" max="8204" width="9.140625" style="231" hidden="1" customWidth="1"/>
    <col min="8205" max="8447" width="0" style="231" hidden="1"/>
    <col min="8448" max="8460" width="9.140625" style="231" hidden="1" customWidth="1"/>
    <col min="8461" max="8703" width="0" style="231" hidden="1"/>
    <col min="8704" max="8716" width="9.140625" style="231" hidden="1" customWidth="1"/>
    <col min="8717" max="8959" width="0" style="231" hidden="1"/>
    <col min="8960" max="8972" width="9.140625" style="231" hidden="1" customWidth="1"/>
    <col min="8973" max="9215" width="0" style="231" hidden="1"/>
    <col min="9216" max="9228" width="9.140625" style="231" hidden="1" customWidth="1"/>
    <col min="9229" max="9471" width="0" style="231" hidden="1"/>
    <col min="9472" max="9484" width="9.140625" style="231" hidden="1" customWidth="1"/>
    <col min="9485" max="9727" width="0" style="231" hidden="1"/>
    <col min="9728" max="9740" width="9.140625" style="231" hidden="1" customWidth="1"/>
    <col min="9741" max="9983" width="0" style="231" hidden="1"/>
    <col min="9984" max="9996" width="9.140625" style="231" hidden="1" customWidth="1"/>
    <col min="9997" max="10239" width="0" style="231" hidden="1"/>
    <col min="10240" max="10252" width="9.140625" style="231" hidden="1" customWidth="1"/>
    <col min="10253" max="10495" width="0" style="231" hidden="1"/>
    <col min="10496" max="10508" width="9.140625" style="231" hidden="1" customWidth="1"/>
    <col min="10509" max="10751" width="0" style="231" hidden="1"/>
    <col min="10752" max="10764" width="9.140625" style="231" hidden="1" customWidth="1"/>
    <col min="10765" max="11007" width="0" style="231" hidden="1"/>
    <col min="11008" max="11020" width="9.140625" style="231" hidden="1" customWidth="1"/>
    <col min="11021" max="11263" width="0" style="231" hidden="1"/>
    <col min="11264" max="11276" width="9.140625" style="231" hidden="1" customWidth="1"/>
    <col min="11277" max="11519" width="0" style="231" hidden="1"/>
    <col min="11520" max="11532" width="9.140625" style="231" hidden="1" customWidth="1"/>
    <col min="11533" max="11775" width="0" style="231" hidden="1"/>
    <col min="11776" max="11788" width="9.140625" style="231" hidden="1" customWidth="1"/>
    <col min="11789" max="12031" width="0" style="231" hidden="1"/>
    <col min="12032" max="12044" width="9.140625" style="231" hidden="1" customWidth="1"/>
    <col min="12045" max="12287" width="0" style="231" hidden="1"/>
    <col min="12288" max="12300" width="9.140625" style="231" hidden="1" customWidth="1"/>
    <col min="12301" max="12543" width="0" style="231" hidden="1"/>
    <col min="12544" max="12556" width="9.140625" style="231" hidden="1" customWidth="1"/>
    <col min="12557" max="12799" width="0" style="231" hidden="1"/>
    <col min="12800" max="12812" width="9.140625" style="231" hidden="1" customWidth="1"/>
    <col min="12813" max="13055" width="0" style="231" hidden="1"/>
    <col min="13056" max="13068" width="9.140625" style="231" hidden="1" customWidth="1"/>
    <col min="13069" max="13311" width="0" style="231" hidden="1"/>
    <col min="13312" max="13324" width="9.140625" style="231" hidden="1" customWidth="1"/>
    <col min="13325" max="13567" width="0" style="231" hidden="1"/>
    <col min="13568" max="13580" width="9.140625" style="231" hidden="1" customWidth="1"/>
    <col min="13581" max="13823" width="0" style="231" hidden="1"/>
    <col min="13824" max="13836" width="9.140625" style="231" hidden="1" customWidth="1"/>
    <col min="13837" max="14079" width="0" style="231" hidden="1"/>
    <col min="14080" max="14092" width="9.140625" style="231" hidden="1" customWidth="1"/>
    <col min="14093" max="14335" width="0" style="231" hidden="1"/>
    <col min="14336" max="14348" width="9.140625" style="231" hidden="1" customWidth="1"/>
    <col min="14349" max="14591" width="0" style="231" hidden="1"/>
    <col min="14592" max="14604" width="9.140625" style="231" hidden="1" customWidth="1"/>
    <col min="14605" max="14847" width="0" style="231" hidden="1"/>
    <col min="14848" max="14860" width="9.140625" style="231" hidden="1" customWidth="1"/>
    <col min="14861" max="15103" width="0" style="231" hidden="1"/>
    <col min="15104" max="15116" width="9.140625" style="231" hidden="1" customWidth="1"/>
    <col min="15117" max="15359" width="0" style="231" hidden="1"/>
    <col min="15360" max="15372" width="9.140625" style="231" hidden="1" customWidth="1"/>
    <col min="15373" max="15615" width="0" style="231" hidden="1"/>
    <col min="15616" max="15628" width="9.140625" style="231" hidden="1" customWidth="1"/>
    <col min="15629" max="15871" width="0" style="231" hidden="1"/>
    <col min="15872" max="15884" width="9.140625" style="231" hidden="1" customWidth="1"/>
    <col min="15885" max="16127" width="0" style="231" hidden="1"/>
    <col min="16128" max="16140" width="9.140625" style="231" hidden="1" customWidth="1"/>
    <col min="16141" max="16384" width="0" style="231" hidden="1"/>
  </cols>
  <sheetData>
    <row r="1" spans="1:264" ht="17.25" customHeight="1" x14ac:dyDescent="0.2">
      <c r="A1" s="233"/>
      <c r="B1" s="233"/>
      <c r="C1" s="233"/>
      <c r="D1" s="233"/>
      <c r="E1" s="569" t="s">
        <v>0</v>
      </c>
      <c r="F1" s="570"/>
      <c r="G1" s="570"/>
      <c r="H1" s="570"/>
      <c r="I1" s="571"/>
      <c r="J1" s="233"/>
      <c r="K1" s="233"/>
      <c r="L1" s="233"/>
      <c r="M1" s="545">
        <v>0</v>
      </c>
      <c r="N1" s="233"/>
      <c r="O1" s="233"/>
      <c r="P1" s="233"/>
      <c r="Q1" s="233"/>
      <c r="R1" s="233"/>
      <c r="S1" s="233"/>
      <c r="T1" s="233"/>
      <c r="U1" s="233"/>
      <c r="V1" s="233"/>
      <c r="W1" s="233"/>
      <c r="X1" s="233"/>
      <c r="Y1" s="233"/>
      <c r="Z1" s="233"/>
      <c r="AA1" s="233"/>
      <c r="AB1" s="233"/>
      <c r="AC1" s="233"/>
      <c r="AD1" s="233"/>
      <c r="AE1" s="233"/>
      <c r="AF1" s="233"/>
      <c r="AG1" s="233"/>
      <c r="AH1" s="233"/>
      <c r="AI1" s="233"/>
      <c r="AJ1" s="233"/>
      <c r="AK1" s="233"/>
      <c r="AL1" s="233"/>
      <c r="AM1" s="233"/>
      <c r="AN1" s="233"/>
      <c r="AO1" s="233"/>
      <c r="AP1" s="233"/>
      <c r="AQ1" s="233"/>
      <c r="AR1" s="233"/>
      <c r="AS1" s="233"/>
      <c r="AT1" s="233"/>
      <c r="AU1" s="233"/>
      <c r="AV1" s="233"/>
      <c r="AW1" s="233"/>
      <c r="AX1" s="233"/>
      <c r="AY1" s="233"/>
      <c r="AZ1" s="233"/>
      <c r="BA1" s="233"/>
      <c r="BB1" s="233"/>
      <c r="BC1" s="233"/>
      <c r="BD1" s="233"/>
      <c r="BE1" s="233"/>
      <c r="BF1" s="233"/>
      <c r="BG1" s="233"/>
      <c r="BH1" s="233"/>
      <c r="BI1" s="233"/>
      <c r="BJ1" s="233"/>
      <c r="BK1" s="233"/>
      <c r="BL1" s="233"/>
      <c r="BM1" s="233"/>
      <c r="BN1" s="233"/>
      <c r="BO1" s="233"/>
      <c r="BP1" s="233"/>
      <c r="BQ1" s="233"/>
      <c r="BR1" s="233"/>
      <c r="BS1" s="233"/>
      <c r="BT1" s="233"/>
      <c r="BU1" s="233"/>
      <c r="BV1" s="233"/>
      <c r="BW1" s="233"/>
      <c r="BX1" s="233"/>
      <c r="BY1" s="233"/>
      <c r="BZ1" s="233"/>
      <c r="CA1" s="233"/>
      <c r="CB1" s="233"/>
      <c r="CC1" s="233"/>
      <c r="CD1" s="233"/>
      <c r="CE1" s="233"/>
      <c r="CF1" s="233"/>
      <c r="CG1" s="233"/>
      <c r="CH1" s="233"/>
      <c r="CI1" s="233"/>
      <c r="CJ1" s="233"/>
      <c r="CK1" s="233"/>
      <c r="CL1" s="233"/>
      <c r="CM1" s="233"/>
      <c r="CN1" s="233"/>
      <c r="CO1" s="233"/>
      <c r="CP1" s="233"/>
      <c r="CQ1" s="233"/>
      <c r="CR1" s="233"/>
      <c r="CS1" s="233"/>
      <c r="CT1" s="233"/>
      <c r="CU1" s="233"/>
      <c r="CV1" s="233"/>
      <c r="CW1" s="233"/>
      <c r="CX1" s="233"/>
      <c r="CY1" s="233"/>
      <c r="CZ1" s="233"/>
      <c r="DA1" s="233"/>
      <c r="DB1" s="233"/>
      <c r="DC1" s="233"/>
      <c r="DD1" s="233"/>
      <c r="DE1" s="233"/>
      <c r="DF1" s="233"/>
      <c r="DG1" s="233"/>
      <c r="DH1" s="233"/>
      <c r="DI1" s="233"/>
      <c r="DJ1" s="233"/>
      <c r="DK1" s="233"/>
      <c r="DL1" s="233"/>
      <c r="DM1" s="233"/>
      <c r="DN1" s="233"/>
      <c r="DO1" s="233"/>
      <c r="DP1" s="233"/>
      <c r="DQ1" s="233"/>
      <c r="DR1" s="233"/>
      <c r="DS1" s="233"/>
      <c r="DT1" s="233"/>
      <c r="DU1" s="233"/>
      <c r="DV1" s="233"/>
      <c r="DW1" s="233"/>
      <c r="DX1" s="233"/>
      <c r="DY1" s="233"/>
      <c r="DZ1" s="233"/>
      <c r="EA1" s="233"/>
      <c r="EB1" s="233"/>
      <c r="EC1" s="233"/>
      <c r="ED1" s="233"/>
      <c r="EE1" s="233"/>
      <c r="EF1" s="233"/>
      <c r="EG1" s="233"/>
      <c r="EH1" s="233"/>
      <c r="EI1" s="233"/>
      <c r="EJ1" s="233"/>
      <c r="EK1" s="233"/>
      <c r="EL1" s="233"/>
      <c r="EM1" s="233"/>
      <c r="EN1" s="233"/>
      <c r="EO1" s="233"/>
      <c r="EP1" s="233"/>
      <c r="EQ1" s="233"/>
      <c r="ER1" s="233"/>
      <c r="ES1" s="233"/>
      <c r="ET1" s="233"/>
      <c r="EU1" s="233"/>
      <c r="EV1" s="233"/>
      <c r="EW1" s="233"/>
      <c r="EX1" s="233"/>
      <c r="EY1" s="233"/>
      <c r="EZ1" s="233"/>
      <c r="FA1" s="233"/>
      <c r="FB1" s="233"/>
      <c r="FC1" s="233"/>
      <c r="FD1" s="233"/>
      <c r="FE1" s="233"/>
      <c r="FF1" s="233"/>
      <c r="FG1" s="233"/>
      <c r="FH1" s="233"/>
      <c r="FI1" s="233"/>
      <c r="FJ1" s="233"/>
      <c r="FK1" s="233"/>
      <c r="FL1" s="233"/>
      <c r="FM1" s="233"/>
      <c r="FN1" s="233"/>
      <c r="FO1" s="233"/>
      <c r="FP1" s="233"/>
      <c r="FQ1" s="233"/>
      <c r="FR1" s="233"/>
      <c r="FS1" s="233"/>
      <c r="FT1" s="233"/>
      <c r="FU1" s="233"/>
      <c r="FV1" s="233"/>
      <c r="FW1" s="233"/>
      <c r="FX1" s="233"/>
      <c r="FY1" s="233"/>
      <c r="FZ1" s="233"/>
      <c r="GA1" s="233"/>
      <c r="GB1" s="233"/>
      <c r="GC1" s="233"/>
      <c r="GD1" s="233"/>
      <c r="GE1" s="233"/>
      <c r="GF1" s="233"/>
      <c r="GG1" s="233"/>
      <c r="GH1" s="233"/>
      <c r="GI1" s="233"/>
      <c r="GJ1" s="233"/>
      <c r="GK1" s="233"/>
      <c r="GL1" s="233"/>
      <c r="GM1" s="233"/>
      <c r="GN1" s="233"/>
      <c r="GO1" s="233"/>
      <c r="GP1" s="233"/>
      <c r="GQ1" s="233"/>
      <c r="GR1" s="233"/>
      <c r="GS1" s="233"/>
      <c r="GT1" s="233"/>
      <c r="GU1" s="233"/>
      <c r="GV1" s="233"/>
      <c r="GW1" s="233"/>
      <c r="GX1" s="233"/>
      <c r="GY1" s="233"/>
      <c r="GZ1" s="233"/>
      <c r="HA1" s="233"/>
      <c r="HB1" s="233"/>
      <c r="HC1" s="233"/>
      <c r="HD1" s="233"/>
      <c r="HE1" s="233"/>
      <c r="HF1" s="233"/>
      <c r="HG1" s="233"/>
      <c r="HH1" s="233"/>
      <c r="HI1" s="233"/>
      <c r="HJ1" s="233"/>
      <c r="HK1" s="233"/>
      <c r="HL1" s="233"/>
      <c r="HM1" s="233"/>
      <c r="HN1" s="233"/>
      <c r="HO1" s="233"/>
      <c r="HP1" s="233"/>
      <c r="HQ1" s="233"/>
      <c r="HR1" s="233"/>
      <c r="HS1" s="233"/>
      <c r="HT1" s="233"/>
      <c r="HU1" s="233"/>
      <c r="HV1" s="233"/>
      <c r="HW1" s="233"/>
      <c r="HX1" s="233"/>
      <c r="HY1" s="233"/>
      <c r="HZ1" s="233"/>
      <c r="IA1" s="233"/>
      <c r="IB1" s="233"/>
      <c r="IC1" s="233"/>
      <c r="ID1" s="233"/>
      <c r="IE1" s="233"/>
      <c r="IF1" s="233"/>
      <c r="IG1" s="233"/>
      <c r="IH1" s="233"/>
      <c r="II1" s="233"/>
      <c r="IJ1" s="233"/>
      <c r="IK1" s="233"/>
      <c r="IL1" s="233"/>
      <c r="IM1" s="233"/>
      <c r="IN1" s="233"/>
      <c r="IO1" s="233"/>
      <c r="IP1" s="233"/>
      <c r="IQ1" s="233"/>
      <c r="IR1" s="233"/>
      <c r="IS1" s="233"/>
      <c r="IT1" s="233"/>
      <c r="IU1" s="233"/>
      <c r="IV1" s="233"/>
      <c r="IW1" s="233"/>
      <c r="IX1" s="233"/>
      <c r="IY1" s="233"/>
      <c r="IZ1" s="233"/>
      <c r="JA1" s="233"/>
      <c r="JB1" s="233"/>
      <c r="JC1" s="233"/>
      <c r="JD1" s="233"/>
    </row>
    <row r="2" spans="1:264" ht="12.75" customHeight="1" x14ac:dyDescent="0.2">
      <c r="A2" s="233"/>
      <c r="B2" s="233"/>
      <c r="C2" s="233"/>
      <c r="D2" s="233"/>
      <c r="E2" s="572"/>
      <c r="F2" s="573"/>
      <c r="G2" s="573"/>
      <c r="H2" s="573"/>
      <c r="I2" s="574"/>
      <c r="J2" s="233"/>
      <c r="K2" s="233"/>
      <c r="L2" s="233"/>
      <c r="M2" s="545">
        <v>1</v>
      </c>
      <c r="N2" s="233"/>
      <c r="O2" s="233"/>
      <c r="P2" s="233"/>
      <c r="Q2" s="233"/>
      <c r="R2" s="233"/>
      <c r="S2" s="233"/>
      <c r="T2" s="233"/>
      <c r="U2" s="233"/>
      <c r="V2" s="233"/>
      <c r="W2" s="233"/>
      <c r="X2" s="233"/>
      <c r="Y2" s="233"/>
      <c r="Z2" s="233"/>
      <c r="AA2" s="233"/>
      <c r="AB2" s="233"/>
      <c r="AC2" s="233"/>
      <c r="AD2" s="233"/>
      <c r="AE2" s="233"/>
      <c r="AF2" s="233"/>
      <c r="AG2" s="233"/>
      <c r="AH2" s="233"/>
      <c r="AI2" s="233"/>
      <c r="AJ2" s="233"/>
      <c r="AK2" s="233"/>
      <c r="AL2" s="233"/>
      <c r="AM2" s="233"/>
      <c r="AN2" s="233"/>
      <c r="AO2" s="233"/>
      <c r="AP2" s="233"/>
      <c r="AQ2" s="233"/>
      <c r="AR2" s="233"/>
      <c r="AS2" s="233"/>
      <c r="AT2" s="233"/>
      <c r="AU2" s="233"/>
      <c r="AV2" s="233"/>
      <c r="AW2" s="233"/>
      <c r="AX2" s="233"/>
      <c r="AY2" s="233"/>
      <c r="AZ2" s="233"/>
      <c r="BA2" s="233"/>
      <c r="BB2" s="233"/>
      <c r="BC2" s="233"/>
      <c r="BD2" s="233"/>
      <c r="BE2" s="233"/>
      <c r="BF2" s="233"/>
      <c r="BG2" s="233"/>
      <c r="BH2" s="233"/>
      <c r="BI2" s="233"/>
      <c r="BJ2" s="233"/>
      <c r="BK2" s="233"/>
      <c r="BL2" s="233"/>
      <c r="BM2" s="233"/>
      <c r="BN2" s="233"/>
      <c r="BO2" s="233"/>
      <c r="BP2" s="233"/>
      <c r="BQ2" s="233"/>
      <c r="BR2" s="233"/>
      <c r="BS2" s="233"/>
      <c r="BT2" s="233"/>
      <c r="BU2" s="233"/>
      <c r="BV2" s="233"/>
      <c r="BW2" s="233"/>
      <c r="BX2" s="233"/>
      <c r="BY2" s="233"/>
      <c r="BZ2" s="233"/>
      <c r="CA2" s="233"/>
      <c r="CB2" s="233"/>
      <c r="CC2" s="233"/>
      <c r="CD2" s="233"/>
      <c r="CE2" s="233"/>
      <c r="CF2" s="233"/>
      <c r="CG2" s="233"/>
      <c r="CH2" s="233"/>
      <c r="CI2" s="233"/>
      <c r="CJ2" s="233"/>
      <c r="CK2" s="233"/>
      <c r="CL2" s="233"/>
      <c r="CM2" s="233"/>
      <c r="CN2" s="233"/>
      <c r="CO2" s="233"/>
      <c r="CP2" s="233"/>
      <c r="CQ2" s="233"/>
      <c r="CR2" s="233"/>
      <c r="CS2" s="233"/>
      <c r="CT2" s="233"/>
      <c r="CU2" s="233"/>
      <c r="CV2" s="233"/>
      <c r="CW2" s="233"/>
      <c r="CX2" s="233"/>
      <c r="CY2" s="233"/>
      <c r="CZ2" s="233"/>
      <c r="DA2" s="233"/>
      <c r="DB2" s="233"/>
      <c r="DC2" s="233"/>
      <c r="DD2" s="233"/>
      <c r="DE2" s="233"/>
      <c r="DF2" s="233"/>
      <c r="DG2" s="233"/>
      <c r="DH2" s="233"/>
      <c r="DI2" s="233"/>
      <c r="DJ2" s="233"/>
      <c r="DK2" s="233"/>
      <c r="DL2" s="233"/>
      <c r="DM2" s="233"/>
      <c r="DN2" s="233"/>
      <c r="DO2" s="233"/>
      <c r="DP2" s="233"/>
      <c r="DQ2" s="233"/>
      <c r="DR2" s="233"/>
      <c r="DS2" s="233"/>
      <c r="DT2" s="233"/>
      <c r="DU2" s="233"/>
      <c r="DV2" s="233"/>
      <c r="DW2" s="233"/>
      <c r="DX2" s="233"/>
      <c r="DY2" s="233"/>
      <c r="DZ2" s="233"/>
      <c r="EA2" s="233"/>
      <c r="EB2" s="233"/>
      <c r="EC2" s="233"/>
      <c r="ED2" s="233"/>
      <c r="EE2" s="233"/>
      <c r="EF2" s="233"/>
      <c r="EG2" s="233"/>
      <c r="EH2" s="233"/>
      <c r="EI2" s="233"/>
      <c r="EJ2" s="233"/>
      <c r="EK2" s="233"/>
      <c r="EL2" s="233"/>
      <c r="EM2" s="233"/>
      <c r="EN2" s="233"/>
      <c r="EO2" s="233"/>
      <c r="EP2" s="233"/>
      <c r="EQ2" s="233"/>
      <c r="ER2" s="233"/>
      <c r="ES2" s="233"/>
      <c r="ET2" s="233"/>
      <c r="EU2" s="233"/>
      <c r="EV2" s="233"/>
      <c r="EW2" s="233"/>
      <c r="EX2" s="233"/>
      <c r="EY2" s="233"/>
      <c r="EZ2" s="233"/>
      <c r="FA2" s="233"/>
      <c r="FB2" s="233"/>
      <c r="FC2" s="233"/>
      <c r="FD2" s="233"/>
      <c r="FE2" s="233"/>
      <c r="FF2" s="233"/>
      <c r="FG2" s="233"/>
      <c r="FH2" s="233"/>
      <c r="FI2" s="233"/>
      <c r="FJ2" s="233"/>
      <c r="FK2" s="233"/>
      <c r="FL2" s="233"/>
      <c r="FM2" s="233"/>
      <c r="FN2" s="233"/>
      <c r="FO2" s="233"/>
      <c r="FP2" s="233"/>
      <c r="FQ2" s="233"/>
      <c r="FR2" s="233"/>
      <c r="FS2" s="233"/>
      <c r="FT2" s="233"/>
      <c r="FU2" s="233"/>
      <c r="FV2" s="233"/>
      <c r="FW2" s="233"/>
      <c r="FX2" s="233"/>
      <c r="FY2" s="233"/>
      <c r="FZ2" s="233"/>
      <c r="GA2" s="233"/>
      <c r="GB2" s="233"/>
      <c r="GC2" s="233"/>
      <c r="GD2" s="233"/>
      <c r="GE2" s="233"/>
      <c r="GF2" s="233"/>
      <c r="GG2" s="233"/>
      <c r="GH2" s="233"/>
      <c r="GI2" s="233"/>
      <c r="GJ2" s="233"/>
      <c r="GK2" s="233"/>
      <c r="GL2" s="233"/>
      <c r="GM2" s="233"/>
      <c r="GN2" s="233"/>
      <c r="GO2" s="233"/>
      <c r="GP2" s="233"/>
      <c r="GQ2" s="233"/>
      <c r="GR2" s="233"/>
      <c r="GS2" s="233"/>
      <c r="GT2" s="233"/>
      <c r="GU2" s="233"/>
      <c r="GV2" s="233"/>
      <c r="GW2" s="233"/>
      <c r="GX2" s="233"/>
      <c r="GY2" s="233"/>
      <c r="GZ2" s="233"/>
      <c r="HA2" s="233"/>
      <c r="HB2" s="233"/>
      <c r="HC2" s="233"/>
      <c r="HD2" s="233"/>
      <c r="HE2" s="233"/>
      <c r="HF2" s="233"/>
      <c r="HG2" s="233"/>
      <c r="HH2" s="233"/>
      <c r="HI2" s="233"/>
      <c r="HJ2" s="233"/>
      <c r="HK2" s="233"/>
      <c r="HL2" s="233"/>
      <c r="HM2" s="233"/>
      <c r="HN2" s="233"/>
      <c r="HO2" s="233"/>
      <c r="HP2" s="233"/>
      <c r="HQ2" s="233"/>
      <c r="HR2" s="233"/>
      <c r="HS2" s="233"/>
      <c r="HT2" s="233"/>
      <c r="HU2" s="233"/>
      <c r="HV2" s="233"/>
      <c r="HW2" s="233"/>
      <c r="HX2" s="233"/>
      <c r="HY2" s="233"/>
      <c r="HZ2" s="233"/>
      <c r="IA2" s="233"/>
      <c r="IB2" s="233"/>
      <c r="IC2" s="233"/>
      <c r="ID2" s="233"/>
      <c r="IE2" s="233"/>
      <c r="IF2" s="233"/>
      <c r="IG2" s="233"/>
      <c r="IH2" s="233"/>
      <c r="II2" s="233"/>
      <c r="IJ2" s="233"/>
      <c r="IK2" s="233"/>
      <c r="IL2" s="233"/>
      <c r="IM2" s="233"/>
      <c r="IN2" s="233"/>
      <c r="IO2" s="233"/>
      <c r="IP2" s="233"/>
      <c r="IQ2" s="233"/>
      <c r="IR2" s="233"/>
      <c r="IS2" s="233"/>
      <c r="IT2" s="233"/>
      <c r="IU2" s="233"/>
      <c r="IV2" s="233"/>
      <c r="IW2" s="233"/>
      <c r="IX2" s="233"/>
      <c r="IY2" s="233"/>
      <c r="IZ2" s="233"/>
      <c r="JA2" s="233"/>
      <c r="JB2" s="233"/>
      <c r="JC2" s="233"/>
      <c r="JD2" s="233"/>
    </row>
    <row r="3" spans="1:264" ht="13.5" customHeight="1" thickBot="1" x14ac:dyDescent="0.25">
      <c r="A3" s="233"/>
      <c r="B3" s="233"/>
      <c r="C3" s="233"/>
      <c r="D3" s="233"/>
      <c r="E3" s="575"/>
      <c r="F3" s="576"/>
      <c r="G3" s="576"/>
      <c r="H3" s="576"/>
      <c r="I3" s="577"/>
      <c r="J3" s="233"/>
      <c r="K3" s="233"/>
      <c r="L3" s="233"/>
      <c r="M3" s="545">
        <v>2</v>
      </c>
      <c r="N3" s="233"/>
      <c r="O3" s="233"/>
      <c r="P3" s="233"/>
      <c r="Q3" s="233"/>
      <c r="R3" s="233"/>
      <c r="S3" s="233"/>
      <c r="T3" s="233"/>
      <c r="U3" s="233"/>
      <c r="V3" s="233"/>
      <c r="W3" s="233"/>
      <c r="X3" s="233"/>
      <c r="Y3" s="233"/>
      <c r="Z3" s="233"/>
      <c r="AA3" s="233"/>
      <c r="AB3" s="233"/>
      <c r="AC3" s="233"/>
      <c r="AD3" s="233"/>
      <c r="AE3" s="233"/>
      <c r="AF3" s="233"/>
      <c r="AG3" s="233"/>
      <c r="AH3" s="233"/>
      <c r="AI3" s="233"/>
      <c r="AJ3" s="233"/>
      <c r="AK3" s="233"/>
      <c r="AL3" s="233"/>
      <c r="AM3" s="233"/>
      <c r="AN3" s="233"/>
      <c r="AO3" s="233"/>
      <c r="AP3" s="233"/>
      <c r="AQ3" s="233"/>
      <c r="AR3" s="233"/>
      <c r="AS3" s="233"/>
      <c r="AT3" s="233"/>
      <c r="AU3" s="233"/>
      <c r="AV3" s="233"/>
      <c r="AW3" s="233"/>
      <c r="AX3" s="233"/>
      <c r="AY3" s="233"/>
      <c r="AZ3" s="233"/>
      <c r="BA3" s="233"/>
      <c r="BB3" s="233"/>
      <c r="BC3" s="233"/>
      <c r="BD3" s="233"/>
      <c r="BE3" s="233"/>
      <c r="BF3" s="233"/>
      <c r="BG3" s="233"/>
      <c r="BH3" s="233"/>
      <c r="BI3" s="233"/>
      <c r="BJ3" s="233"/>
      <c r="BK3" s="233"/>
      <c r="BL3" s="233"/>
      <c r="BM3" s="233"/>
      <c r="BN3" s="233"/>
      <c r="BO3" s="233"/>
      <c r="BP3" s="233"/>
      <c r="BQ3" s="233"/>
      <c r="BR3" s="233"/>
      <c r="BS3" s="233"/>
      <c r="BT3" s="233"/>
      <c r="BU3" s="233"/>
      <c r="BV3" s="233"/>
      <c r="BW3" s="233"/>
      <c r="BX3" s="233"/>
      <c r="BY3" s="233"/>
      <c r="BZ3" s="233"/>
      <c r="CA3" s="233"/>
      <c r="CB3" s="233"/>
      <c r="CC3" s="233"/>
      <c r="CD3" s="233"/>
      <c r="CE3" s="233"/>
      <c r="CF3" s="233"/>
      <c r="CG3" s="233"/>
      <c r="CH3" s="233"/>
      <c r="CI3" s="233"/>
      <c r="CJ3" s="233"/>
      <c r="CK3" s="233"/>
      <c r="CL3" s="233"/>
      <c r="CM3" s="233"/>
      <c r="CN3" s="233"/>
      <c r="CO3" s="233"/>
      <c r="CP3" s="233"/>
      <c r="CQ3" s="233"/>
      <c r="CR3" s="233"/>
      <c r="CS3" s="233"/>
      <c r="CT3" s="233"/>
      <c r="CU3" s="233"/>
      <c r="CV3" s="233"/>
      <c r="CW3" s="233"/>
      <c r="CX3" s="233"/>
      <c r="CY3" s="233"/>
      <c r="CZ3" s="233"/>
      <c r="DA3" s="233"/>
      <c r="DB3" s="233"/>
      <c r="DC3" s="233"/>
      <c r="DD3" s="233"/>
      <c r="DE3" s="233"/>
      <c r="DF3" s="233"/>
      <c r="DG3" s="233"/>
      <c r="DH3" s="233"/>
      <c r="DI3" s="233"/>
      <c r="DJ3" s="233"/>
      <c r="DK3" s="233"/>
      <c r="DL3" s="233"/>
      <c r="DM3" s="233"/>
      <c r="DN3" s="233"/>
      <c r="DO3" s="233"/>
      <c r="DP3" s="233"/>
      <c r="DQ3" s="233"/>
      <c r="DR3" s="233"/>
      <c r="DS3" s="233"/>
      <c r="DT3" s="233"/>
      <c r="DU3" s="233"/>
      <c r="DV3" s="233"/>
      <c r="DW3" s="233"/>
      <c r="DX3" s="233"/>
      <c r="DY3" s="233"/>
      <c r="DZ3" s="233"/>
      <c r="EA3" s="233"/>
      <c r="EB3" s="233"/>
      <c r="EC3" s="233"/>
      <c r="ED3" s="233"/>
      <c r="EE3" s="233"/>
      <c r="EF3" s="233"/>
      <c r="EG3" s="233"/>
      <c r="EH3" s="233"/>
      <c r="EI3" s="233"/>
      <c r="EJ3" s="233"/>
      <c r="EK3" s="233"/>
      <c r="EL3" s="233"/>
      <c r="EM3" s="233"/>
      <c r="EN3" s="233"/>
      <c r="EO3" s="233"/>
      <c r="EP3" s="233"/>
      <c r="EQ3" s="233"/>
      <c r="ER3" s="233"/>
      <c r="ES3" s="233"/>
      <c r="ET3" s="233"/>
      <c r="EU3" s="233"/>
      <c r="EV3" s="233"/>
      <c r="EW3" s="233"/>
      <c r="EX3" s="233"/>
      <c r="EY3" s="233"/>
      <c r="EZ3" s="233"/>
      <c r="FA3" s="233"/>
      <c r="FB3" s="233"/>
      <c r="FC3" s="233"/>
      <c r="FD3" s="233"/>
      <c r="FE3" s="233"/>
      <c r="FF3" s="233"/>
      <c r="FG3" s="233"/>
      <c r="FH3" s="233"/>
      <c r="FI3" s="233"/>
      <c r="FJ3" s="233"/>
      <c r="FK3" s="233"/>
      <c r="FL3" s="233"/>
      <c r="FM3" s="233"/>
      <c r="FN3" s="233"/>
      <c r="FO3" s="233"/>
      <c r="FP3" s="233"/>
      <c r="FQ3" s="233"/>
      <c r="FR3" s="233"/>
      <c r="FS3" s="233"/>
      <c r="FT3" s="233"/>
      <c r="FU3" s="233"/>
      <c r="FV3" s="233"/>
      <c r="FW3" s="233"/>
      <c r="FX3" s="233"/>
      <c r="FY3" s="233"/>
      <c r="FZ3" s="233"/>
      <c r="GA3" s="233"/>
      <c r="GB3" s="233"/>
      <c r="GC3" s="233"/>
      <c r="GD3" s="233"/>
      <c r="GE3" s="233"/>
      <c r="GF3" s="233"/>
      <c r="GG3" s="233"/>
      <c r="GH3" s="233"/>
      <c r="GI3" s="233"/>
      <c r="GJ3" s="233"/>
      <c r="GK3" s="233"/>
      <c r="GL3" s="233"/>
      <c r="GM3" s="233"/>
      <c r="GN3" s="233"/>
      <c r="GO3" s="233"/>
      <c r="GP3" s="233"/>
      <c r="GQ3" s="233"/>
      <c r="GR3" s="233"/>
      <c r="GS3" s="233"/>
      <c r="GT3" s="233"/>
      <c r="GU3" s="233"/>
      <c r="GV3" s="233"/>
      <c r="GW3" s="233"/>
      <c r="GX3" s="233"/>
      <c r="GY3" s="233"/>
      <c r="GZ3" s="233"/>
      <c r="HA3" s="233"/>
      <c r="HB3" s="233"/>
      <c r="HC3" s="233"/>
      <c r="HD3" s="233"/>
      <c r="HE3" s="233"/>
      <c r="HF3" s="233"/>
      <c r="HG3" s="233"/>
      <c r="HH3" s="233"/>
      <c r="HI3" s="233"/>
      <c r="HJ3" s="233"/>
      <c r="HK3" s="233"/>
      <c r="HL3" s="233"/>
      <c r="HM3" s="233"/>
      <c r="HN3" s="233"/>
      <c r="HO3" s="233"/>
      <c r="HP3" s="233"/>
      <c r="HQ3" s="233"/>
      <c r="HR3" s="233"/>
      <c r="HS3" s="233"/>
      <c r="HT3" s="233"/>
      <c r="HU3" s="233"/>
      <c r="HV3" s="233"/>
      <c r="HW3" s="233"/>
      <c r="HX3" s="233"/>
      <c r="HY3" s="233"/>
      <c r="HZ3" s="233"/>
      <c r="IA3" s="233"/>
      <c r="IB3" s="233"/>
      <c r="IC3" s="233"/>
      <c r="ID3" s="233"/>
      <c r="IE3" s="233"/>
      <c r="IF3" s="233"/>
      <c r="IG3" s="233"/>
      <c r="IH3" s="233"/>
      <c r="II3" s="233"/>
      <c r="IJ3" s="233"/>
      <c r="IK3" s="233"/>
      <c r="IL3" s="233"/>
      <c r="IM3" s="233"/>
      <c r="IN3" s="233"/>
      <c r="IO3" s="233"/>
      <c r="IP3" s="233"/>
      <c r="IQ3" s="233"/>
      <c r="IR3" s="233"/>
      <c r="IS3" s="233"/>
      <c r="IT3" s="233"/>
      <c r="IU3" s="233"/>
      <c r="IV3" s="233"/>
      <c r="IW3" s="233"/>
      <c r="IX3" s="233"/>
      <c r="IY3" s="233"/>
      <c r="IZ3" s="233"/>
      <c r="JA3" s="233"/>
      <c r="JB3" s="233"/>
      <c r="JC3" s="233"/>
      <c r="JD3" s="233"/>
    </row>
    <row r="4" spans="1:264" ht="13.5" thickBot="1" x14ac:dyDescent="0.25">
      <c r="A4" s="233"/>
      <c r="B4" s="233"/>
      <c r="C4" s="233"/>
      <c r="D4" s="233"/>
      <c r="E4" s="233"/>
      <c r="F4" s="233"/>
      <c r="G4" s="233"/>
      <c r="H4" s="233"/>
      <c r="I4" s="233"/>
      <c r="J4" s="233"/>
      <c r="K4" s="233"/>
      <c r="L4" s="233"/>
      <c r="M4" s="545">
        <v>3</v>
      </c>
      <c r="N4" s="233"/>
      <c r="O4" s="233"/>
      <c r="P4" s="233"/>
      <c r="Q4" s="233"/>
      <c r="R4" s="233"/>
      <c r="S4" s="233"/>
      <c r="T4" s="233"/>
      <c r="U4" s="233"/>
      <c r="V4" s="233"/>
      <c r="W4" s="233"/>
      <c r="X4" s="233"/>
      <c r="Y4" s="233"/>
      <c r="Z4" s="233"/>
      <c r="AA4" s="233"/>
      <c r="AB4" s="233"/>
      <c r="AC4" s="233"/>
      <c r="AD4" s="233"/>
      <c r="AE4" s="233"/>
      <c r="AF4" s="233"/>
      <c r="AG4" s="233"/>
      <c r="AH4" s="233"/>
      <c r="AI4" s="233"/>
      <c r="AJ4" s="233"/>
      <c r="AK4" s="233"/>
      <c r="AL4" s="233"/>
      <c r="AM4" s="233"/>
      <c r="AN4" s="233"/>
      <c r="AO4" s="233"/>
      <c r="AP4" s="233"/>
      <c r="AQ4" s="233"/>
      <c r="AR4" s="233"/>
      <c r="AS4" s="233"/>
      <c r="AT4" s="233"/>
      <c r="AU4" s="233"/>
      <c r="AV4" s="233"/>
      <c r="AW4" s="233"/>
      <c r="AX4" s="233"/>
      <c r="AY4" s="233"/>
      <c r="AZ4" s="233"/>
      <c r="BA4" s="233"/>
      <c r="BB4" s="233"/>
      <c r="BC4" s="233"/>
      <c r="BD4" s="233"/>
      <c r="BE4" s="233"/>
      <c r="BF4" s="233"/>
      <c r="BG4" s="233"/>
      <c r="BH4" s="233"/>
      <c r="BI4" s="233"/>
      <c r="BJ4" s="233"/>
      <c r="BK4" s="233"/>
      <c r="BL4" s="233"/>
      <c r="BM4" s="233"/>
      <c r="BN4" s="233"/>
      <c r="BO4" s="233"/>
      <c r="BP4" s="233"/>
      <c r="BQ4" s="233"/>
      <c r="BR4" s="233"/>
      <c r="BS4" s="233"/>
      <c r="BT4" s="233"/>
      <c r="BU4" s="233"/>
      <c r="BV4" s="233"/>
      <c r="BW4" s="233"/>
      <c r="BX4" s="233"/>
      <c r="BY4" s="233"/>
      <c r="BZ4" s="233"/>
      <c r="CA4" s="233"/>
      <c r="CB4" s="233"/>
      <c r="CC4" s="233"/>
      <c r="CD4" s="233"/>
      <c r="CE4" s="233"/>
      <c r="CF4" s="233"/>
      <c r="CG4" s="233"/>
      <c r="CH4" s="233"/>
      <c r="CI4" s="233"/>
      <c r="CJ4" s="233"/>
      <c r="CK4" s="233"/>
      <c r="CL4" s="233"/>
      <c r="CM4" s="233"/>
      <c r="CN4" s="233"/>
      <c r="CO4" s="233"/>
      <c r="CP4" s="233"/>
      <c r="CQ4" s="233"/>
      <c r="CR4" s="233"/>
      <c r="CS4" s="233"/>
      <c r="CT4" s="233"/>
      <c r="CU4" s="233"/>
      <c r="CV4" s="233"/>
      <c r="CW4" s="233"/>
      <c r="CX4" s="233"/>
      <c r="CY4" s="233"/>
      <c r="CZ4" s="233"/>
      <c r="DA4" s="233"/>
      <c r="DB4" s="233"/>
      <c r="DC4" s="233"/>
      <c r="DD4" s="233"/>
      <c r="DE4" s="233"/>
      <c r="DF4" s="233"/>
      <c r="DG4" s="233"/>
      <c r="DH4" s="233"/>
      <c r="DI4" s="233"/>
      <c r="DJ4" s="233"/>
      <c r="DK4" s="233"/>
      <c r="DL4" s="233"/>
      <c r="DM4" s="233"/>
      <c r="DN4" s="233"/>
      <c r="DO4" s="233"/>
      <c r="DP4" s="233"/>
      <c r="DQ4" s="233"/>
      <c r="DR4" s="233"/>
      <c r="DS4" s="233"/>
      <c r="DT4" s="233"/>
      <c r="DU4" s="233"/>
      <c r="DV4" s="233"/>
      <c r="DW4" s="233"/>
      <c r="DX4" s="233"/>
      <c r="DY4" s="233"/>
      <c r="DZ4" s="233"/>
      <c r="EA4" s="233"/>
      <c r="EB4" s="233"/>
      <c r="EC4" s="233"/>
      <c r="ED4" s="233"/>
      <c r="EE4" s="233"/>
      <c r="EF4" s="233"/>
      <c r="EG4" s="233"/>
      <c r="EH4" s="233"/>
      <c r="EI4" s="233"/>
      <c r="EJ4" s="233"/>
      <c r="EK4" s="233"/>
      <c r="EL4" s="233"/>
      <c r="EM4" s="233"/>
      <c r="EN4" s="233"/>
      <c r="EO4" s="233"/>
      <c r="EP4" s="233"/>
      <c r="EQ4" s="233"/>
      <c r="ER4" s="233"/>
      <c r="ES4" s="233"/>
      <c r="ET4" s="233"/>
      <c r="EU4" s="233"/>
      <c r="EV4" s="233"/>
      <c r="EW4" s="233"/>
      <c r="EX4" s="233"/>
      <c r="EY4" s="233"/>
      <c r="EZ4" s="233"/>
      <c r="FA4" s="233"/>
      <c r="FB4" s="233"/>
      <c r="FC4" s="233"/>
      <c r="FD4" s="233"/>
      <c r="FE4" s="233"/>
      <c r="FF4" s="233"/>
      <c r="FG4" s="233"/>
      <c r="FH4" s="233"/>
      <c r="FI4" s="233"/>
      <c r="FJ4" s="233"/>
      <c r="FK4" s="233"/>
      <c r="FL4" s="233"/>
      <c r="FM4" s="233"/>
      <c r="FN4" s="233"/>
      <c r="FO4" s="233"/>
      <c r="FP4" s="233"/>
      <c r="FQ4" s="233"/>
      <c r="FR4" s="233"/>
      <c r="FS4" s="233"/>
      <c r="FT4" s="233"/>
      <c r="FU4" s="233"/>
      <c r="FV4" s="233"/>
      <c r="FW4" s="233"/>
      <c r="FX4" s="233"/>
      <c r="FY4" s="233"/>
      <c r="FZ4" s="233"/>
      <c r="GA4" s="233"/>
      <c r="GB4" s="233"/>
      <c r="GC4" s="233"/>
      <c r="GD4" s="233"/>
      <c r="GE4" s="233"/>
      <c r="GF4" s="233"/>
      <c r="GG4" s="233"/>
      <c r="GH4" s="233"/>
      <c r="GI4" s="233"/>
      <c r="GJ4" s="233"/>
      <c r="GK4" s="233"/>
      <c r="GL4" s="233"/>
      <c r="GM4" s="233"/>
      <c r="GN4" s="233"/>
      <c r="GO4" s="233"/>
      <c r="GP4" s="233"/>
      <c r="GQ4" s="233"/>
      <c r="GR4" s="233"/>
      <c r="GS4" s="233"/>
      <c r="GT4" s="233"/>
      <c r="GU4" s="233"/>
      <c r="GV4" s="233"/>
      <c r="GW4" s="233"/>
      <c r="GX4" s="233"/>
      <c r="GY4" s="233"/>
      <c r="GZ4" s="233"/>
      <c r="HA4" s="233"/>
      <c r="HB4" s="233"/>
      <c r="HC4" s="233"/>
      <c r="HD4" s="233"/>
      <c r="HE4" s="233"/>
      <c r="HF4" s="233"/>
      <c r="HG4" s="233"/>
      <c r="HH4" s="233"/>
      <c r="HI4" s="233"/>
      <c r="HJ4" s="233"/>
      <c r="HK4" s="233"/>
      <c r="HL4" s="233"/>
      <c r="HM4" s="233"/>
      <c r="HN4" s="233"/>
      <c r="HO4" s="233"/>
      <c r="HP4" s="233"/>
      <c r="HQ4" s="233"/>
      <c r="HR4" s="233"/>
      <c r="HS4" s="233"/>
      <c r="HT4" s="233"/>
      <c r="HU4" s="233"/>
      <c r="HV4" s="233"/>
      <c r="HW4" s="233"/>
      <c r="HX4" s="233"/>
      <c r="HY4" s="233"/>
      <c r="HZ4" s="233"/>
      <c r="IA4" s="233"/>
      <c r="IB4" s="233"/>
      <c r="IC4" s="233"/>
      <c r="ID4" s="233"/>
      <c r="IE4" s="233"/>
      <c r="IF4" s="233"/>
      <c r="IG4" s="233"/>
      <c r="IH4" s="233"/>
      <c r="II4" s="233"/>
      <c r="IJ4" s="233"/>
      <c r="IK4" s="233"/>
      <c r="IL4" s="233"/>
      <c r="IM4" s="233"/>
      <c r="IN4" s="233"/>
      <c r="IO4" s="233"/>
      <c r="IP4" s="233"/>
      <c r="IQ4" s="233"/>
      <c r="IR4" s="233"/>
      <c r="IS4" s="233"/>
      <c r="IT4" s="233"/>
      <c r="IU4" s="233"/>
      <c r="IV4" s="233"/>
      <c r="IW4" s="233"/>
      <c r="IX4" s="233"/>
      <c r="IY4" s="233"/>
      <c r="IZ4" s="233"/>
      <c r="JA4" s="233"/>
      <c r="JB4" s="233"/>
      <c r="JC4" s="233"/>
      <c r="JD4" s="233"/>
    </row>
    <row r="5" spans="1:264" ht="12.75" customHeight="1" x14ac:dyDescent="0.2">
      <c r="A5" s="233"/>
      <c r="B5" s="233"/>
      <c r="C5" s="233"/>
      <c r="D5" s="233"/>
      <c r="E5" s="569" t="s">
        <v>371</v>
      </c>
      <c r="F5" s="570"/>
      <c r="G5" s="570"/>
      <c r="H5" s="570"/>
      <c r="I5" s="571"/>
      <c r="J5" s="233"/>
      <c r="K5" s="233"/>
      <c r="L5" s="233"/>
      <c r="M5" s="544"/>
      <c r="N5" s="233"/>
      <c r="O5" s="233"/>
      <c r="P5" s="233"/>
      <c r="Q5" s="233"/>
      <c r="R5" s="233"/>
      <c r="S5" s="233"/>
      <c r="T5" s="233"/>
      <c r="U5" s="233"/>
      <c r="V5" s="233"/>
      <c r="W5" s="233"/>
      <c r="X5" s="233"/>
      <c r="Y5" s="233"/>
      <c r="Z5" s="233"/>
      <c r="AA5" s="233"/>
      <c r="AB5" s="233"/>
      <c r="AC5" s="233"/>
      <c r="AD5" s="233"/>
      <c r="AE5" s="233"/>
      <c r="AF5" s="233"/>
      <c r="AG5" s="233"/>
      <c r="AH5" s="233"/>
      <c r="AI5" s="233"/>
      <c r="AJ5" s="233"/>
      <c r="AK5" s="233"/>
      <c r="AL5" s="233"/>
      <c r="AM5" s="233"/>
      <c r="AN5" s="233"/>
      <c r="AO5" s="233"/>
      <c r="AP5" s="233"/>
      <c r="AQ5" s="233"/>
      <c r="AR5" s="233"/>
      <c r="AS5" s="233"/>
      <c r="AT5" s="233"/>
      <c r="AU5" s="233"/>
      <c r="AV5" s="233"/>
      <c r="AW5" s="233"/>
      <c r="AX5" s="233"/>
      <c r="AY5" s="233"/>
      <c r="AZ5" s="233"/>
      <c r="BA5" s="233"/>
      <c r="BB5" s="233"/>
      <c r="BC5" s="233"/>
      <c r="BD5" s="233"/>
      <c r="BE5" s="233"/>
      <c r="BF5" s="233"/>
      <c r="BG5" s="233"/>
      <c r="BH5" s="233"/>
      <c r="BI5" s="233"/>
      <c r="BJ5" s="233"/>
      <c r="BK5" s="233"/>
      <c r="BL5" s="233"/>
      <c r="BM5" s="233"/>
      <c r="BN5" s="233"/>
      <c r="BO5" s="233"/>
      <c r="BP5" s="233"/>
      <c r="BQ5" s="233"/>
      <c r="BR5" s="233"/>
      <c r="BS5" s="233"/>
      <c r="BT5" s="233"/>
      <c r="BU5" s="233"/>
      <c r="BV5" s="233"/>
      <c r="BW5" s="233"/>
      <c r="BX5" s="233"/>
      <c r="BY5" s="233"/>
      <c r="BZ5" s="233"/>
      <c r="CA5" s="233"/>
      <c r="CB5" s="233"/>
      <c r="CC5" s="233"/>
      <c r="CD5" s="233"/>
      <c r="CE5" s="233"/>
      <c r="CF5" s="233"/>
      <c r="CG5" s="233"/>
      <c r="CH5" s="233"/>
      <c r="CI5" s="233"/>
      <c r="CJ5" s="233"/>
      <c r="CK5" s="233"/>
      <c r="CL5" s="233"/>
      <c r="CM5" s="233"/>
      <c r="CN5" s="233"/>
      <c r="CO5" s="233"/>
      <c r="CP5" s="233"/>
      <c r="CQ5" s="233"/>
      <c r="CR5" s="233"/>
      <c r="CS5" s="233"/>
      <c r="CT5" s="233"/>
      <c r="CU5" s="233"/>
      <c r="CV5" s="233"/>
      <c r="CW5" s="233"/>
      <c r="CX5" s="233"/>
      <c r="CY5" s="233"/>
      <c r="CZ5" s="233"/>
      <c r="DA5" s="233"/>
      <c r="DB5" s="233"/>
      <c r="DC5" s="233"/>
      <c r="DD5" s="233"/>
      <c r="DE5" s="233"/>
      <c r="DF5" s="233"/>
      <c r="DG5" s="233"/>
      <c r="DH5" s="233"/>
      <c r="DI5" s="233"/>
      <c r="DJ5" s="233"/>
      <c r="DK5" s="233"/>
      <c r="DL5" s="233"/>
      <c r="DM5" s="233"/>
      <c r="DN5" s="233"/>
      <c r="DO5" s="233"/>
      <c r="DP5" s="233"/>
      <c r="DQ5" s="233"/>
      <c r="DR5" s="233"/>
      <c r="DS5" s="233"/>
      <c r="DT5" s="233"/>
      <c r="DU5" s="233"/>
      <c r="DV5" s="233"/>
      <c r="DW5" s="233"/>
      <c r="DX5" s="233"/>
      <c r="DY5" s="233"/>
      <c r="DZ5" s="233"/>
      <c r="EA5" s="233"/>
      <c r="EB5" s="233"/>
      <c r="EC5" s="233"/>
      <c r="ED5" s="233"/>
      <c r="EE5" s="233"/>
      <c r="EF5" s="233"/>
      <c r="EG5" s="233"/>
      <c r="EH5" s="233"/>
      <c r="EI5" s="233"/>
      <c r="EJ5" s="233"/>
      <c r="EK5" s="233"/>
      <c r="EL5" s="233"/>
      <c r="EM5" s="233"/>
      <c r="EN5" s="233"/>
      <c r="EO5" s="233"/>
      <c r="EP5" s="233"/>
      <c r="EQ5" s="233"/>
      <c r="ER5" s="233"/>
      <c r="ES5" s="233"/>
      <c r="ET5" s="233"/>
      <c r="EU5" s="233"/>
      <c r="EV5" s="233"/>
      <c r="EW5" s="233"/>
      <c r="EX5" s="233"/>
      <c r="EY5" s="233"/>
      <c r="EZ5" s="233"/>
      <c r="FA5" s="233"/>
      <c r="FB5" s="233"/>
      <c r="FC5" s="233"/>
      <c r="FD5" s="233"/>
      <c r="FE5" s="233"/>
      <c r="FF5" s="233"/>
      <c r="FG5" s="233"/>
      <c r="FH5" s="233"/>
      <c r="FI5" s="233"/>
      <c r="FJ5" s="233"/>
      <c r="FK5" s="233"/>
      <c r="FL5" s="233"/>
      <c r="FM5" s="233"/>
      <c r="FN5" s="233"/>
      <c r="FO5" s="233"/>
      <c r="FP5" s="233"/>
      <c r="FQ5" s="233"/>
      <c r="FR5" s="233"/>
      <c r="FS5" s="233"/>
      <c r="FT5" s="233"/>
      <c r="FU5" s="233"/>
      <c r="FV5" s="233"/>
      <c r="FW5" s="233"/>
      <c r="FX5" s="233"/>
      <c r="FY5" s="233"/>
      <c r="FZ5" s="233"/>
      <c r="GA5" s="233"/>
      <c r="GB5" s="233"/>
      <c r="GC5" s="233"/>
      <c r="GD5" s="233"/>
      <c r="GE5" s="233"/>
      <c r="GF5" s="233"/>
      <c r="GG5" s="233"/>
      <c r="GH5" s="233"/>
      <c r="GI5" s="233"/>
      <c r="GJ5" s="233"/>
      <c r="GK5" s="233"/>
      <c r="GL5" s="233"/>
      <c r="GM5" s="233"/>
      <c r="GN5" s="233"/>
      <c r="GO5" s="233"/>
      <c r="GP5" s="233"/>
      <c r="GQ5" s="233"/>
      <c r="GR5" s="233"/>
      <c r="GS5" s="233"/>
      <c r="GT5" s="233"/>
      <c r="GU5" s="233"/>
      <c r="GV5" s="233"/>
      <c r="GW5" s="233"/>
      <c r="GX5" s="233"/>
      <c r="GY5" s="233"/>
      <c r="GZ5" s="233"/>
      <c r="HA5" s="233"/>
      <c r="HB5" s="233"/>
      <c r="HC5" s="233"/>
      <c r="HD5" s="233"/>
      <c r="HE5" s="233"/>
      <c r="HF5" s="233"/>
      <c r="HG5" s="233"/>
      <c r="HH5" s="233"/>
      <c r="HI5" s="233"/>
      <c r="HJ5" s="233"/>
      <c r="HK5" s="233"/>
      <c r="HL5" s="233"/>
      <c r="HM5" s="233"/>
      <c r="HN5" s="233"/>
      <c r="HO5" s="233"/>
      <c r="HP5" s="233"/>
      <c r="HQ5" s="233"/>
      <c r="HR5" s="233"/>
      <c r="HS5" s="233"/>
      <c r="HT5" s="233"/>
      <c r="HU5" s="233"/>
      <c r="HV5" s="233"/>
      <c r="HW5" s="233"/>
      <c r="HX5" s="233"/>
      <c r="HY5" s="233"/>
      <c r="HZ5" s="233"/>
      <c r="IA5" s="233"/>
      <c r="IB5" s="233"/>
      <c r="IC5" s="233"/>
      <c r="ID5" s="233"/>
      <c r="IE5" s="233"/>
      <c r="IF5" s="233"/>
      <c r="IG5" s="233"/>
      <c r="IH5" s="233"/>
      <c r="II5" s="233"/>
      <c r="IJ5" s="233"/>
      <c r="IK5" s="233"/>
      <c r="IL5" s="233"/>
      <c r="IM5" s="233"/>
      <c r="IN5" s="233"/>
      <c r="IO5" s="233"/>
      <c r="IP5" s="233"/>
      <c r="IQ5" s="233"/>
      <c r="IR5" s="233"/>
      <c r="IS5" s="233"/>
      <c r="IT5" s="233"/>
      <c r="IU5" s="233"/>
      <c r="IV5" s="233"/>
      <c r="IW5" s="233"/>
      <c r="IX5" s="578" t="s">
        <v>348</v>
      </c>
      <c r="IY5" s="579"/>
      <c r="IZ5" s="579"/>
      <c r="JA5" s="579"/>
      <c r="JB5" s="579"/>
      <c r="JC5" s="580"/>
      <c r="JD5" s="233"/>
    </row>
    <row r="6" spans="1:264" ht="13.5" customHeight="1" thickBot="1" x14ac:dyDescent="0.25">
      <c r="A6" s="233"/>
      <c r="B6" s="233"/>
      <c r="C6" s="233"/>
      <c r="D6" s="233"/>
      <c r="E6" s="575"/>
      <c r="F6" s="576"/>
      <c r="G6" s="576"/>
      <c r="H6" s="576"/>
      <c r="I6" s="577"/>
      <c r="J6" s="233"/>
      <c r="K6" s="233"/>
      <c r="L6" s="233"/>
      <c r="M6" s="544"/>
      <c r="N6" s="233"/>
      <c r="O6" s="233"/>
      <c r="P6" s="233"/>
      <c r="Q6" s="233"/>
      <c r="R6" s="233"/>
      <c r="S6" s="233"/>
      <c r="T6" s="233"/>
      <c r="U6" s="233"/>
      <c r="V6" s="233"/>
      <c r="W6" s="233"/>
      <c r="X6" s="233"/>
      <c r="Y6" s="233"/>
      <c r="Z6" s="233"/>
      <c r="AA6" s="233"/>
      <c r="AB6" s="233"/>
      <c r="AC6" s="233"/>
      <c r="AD6" s="233"/>
      <c r="AE6" s="233"/>
      <c r="AF6" s="233"/>
      <c r="AG6" s="233"/>
      <c r="AH6" s="233"/>
      <c r="AI6" s="233"/>
      <c r="AJ6" s="233"/>
      <c r="AK6" s="233"/>
      <c r="AL6" s="233"/>
      <c r="AM6" s="233"/>
      <c r="AN6" s="233"/>
      <c r="AO6" s="233"/>
      <c r="AP6" s="233"/>
      <c r="AQ6" s="233"/>
      <c r="AR6" s="233"/>
      <c r="AS6" s="233"/>
      <c r="AT6" s="233"/>
      <c r="AU6" s="233"/>
      <c r="AV6" s="233"/>
      <c r="AW6" s="233"/>
      <c r="AX6" s="233"/>
      <c r="AY6" s="233"/>
      <c r="AZ6" s="233"/>
      <c r="BA6" s="233"/>
      <c r="BB6" s="233"/>
      <c r="BC6" s="233"/>
      <c r="BD6" s="233"/>
      <c r="BE6" s="233"/>
      <c r="BF6" s="233"/>
      <c r="BG6" s="233"/>
      <c r="BH6" s="233"/>
      <c r="BI6" s="233"/>
      <c r="BJ6" s="233"/>
      <c r="BK6" s="233"/>
      <c r="BL6" s="233"/>
      <c r="BM6" s="233"/>
      <c r="BN6" s="233"/>
      <c r="BO6" s="233"/>
      <c r="BP6" s="233"/>
      <c r="BQ6" s="233"/>
      <c r="BR6" s="233"/>
      <c r="BS6" s="233"/>
      <c r="BT6" s="233"/>
      <c r="BU6" s="233"/>
      <c r="BV6" s="233"/>
      <c r="BW6" s="233"/>
      <c r="BX6" s="233"/>
      <c r="BY6" s="233"/>
      <c r="BZ6" s="233"/>
      <c r="CA6" s="233"/>
      <c r="CB6" s="233"/>
      <c r="CC6" s="233"/>
      <c r="CD6" s="233"/>
      <c r="CE6" s="233"/>
      <c r="CF6" s="233"/>
      <c r="CG6" s="233"/>
      <c r="CH6" s="233"/>
      <c r="CI6" s="233"/>
      <c r="CJ6" s="233"/>
      <c r="CK6" s="233"/>
      <c r="CL6" s="233"/>
      <c r="CM6" s="233"/>
      <c r="CN6" s="233"/>
      <c r="CO6" s="233"/>
      <c r="CP6" s="233"/>
      <c r="CQ6" s="233"/>
      <c r="CR6" s="233"/>
      <c r="CS6" s="233"/>
      <c r="CT6" s="233"/>
      <c r="CU6" s="233"/>
      <c r="CV6" s="233"/>
      <c r="CW6" s="233"/>
      <c r="CX6" s="233"/>
      <c r="CY6" s="233"/>
      <c r="CZ6" s="233"/>
      <c r="DA6" s="233"/>
      <c r="DB6" s="233"/>
      <c r="DC6" s="233"/>
      <c r="DD6" s="233"/>
      <c r="DE6" s="233"/>
      <c r="DF6" s="233"/>
      <c r="DG6" s="233"/>
      <c r="DH6" s="233"/>
      <c r="DI6" s="233"/>
      <c r="DJ6" s="233"/>
      <c r="DK6" s="233"/>
      <c r="DL6" s="233"/>
      <c r="DM6" s="233"/>
      <c r="DN6" s="233"/>
      <c r="DO6" s="233"/>
      <c r="DP6" s="233"/>
      <c r="DQ6" s="233"/>
      <c r="DR6" s="233"/>
      <c r="DS6" s="233"/>
      <c r="DT6" s="233"/>
      <c r="DU6" s="233"/>
      <c r="DV6" s="233"/>
      <c r="DW6" s="233"/>
      <c r="DX6" s="233"/>
      <c r="DY6" s="233"/>
      <c r="DZ6" s="233"/>
      <c r="EA6" s="233"/>
      <c r="EB6" s="233"/>
      <c r="EC6" s="233"/>
      <c r="ED6" s="233"/>
      <c r="EE6" s="233"/>
      <c r="EF6" s="233"/>
      <c r="EG6" s="233"/>
      <c r="EH6" s="233"/>
      <c r="EI6" s="233"/>
      <c r="EJ6" s="233"/>
      <c r="EK6" s="233"/>
      <c r="EL6" s="233"/>
      <c r="EM6" s="233"/>
      <c r="EN6" s="233"/>
      <c r="EO6" s="233"/>
      <c r="EP6" s="233"/>
      <c r="EQ6" s="233"/>
      <c r="ER6" s="233"/>
      <c r="ES6" s="233"/>
      <c r="ET6" s="233"/>
      <c r="EU6" s="233"/>
      <c r="EV6" s="233"/>
      <c r="EW6" s="233"/>
      <c r="EX6" s="233"/>
      <c r="EY6" s="233"/>
      <c r="EZ6" s="233"/>
      <c r="FA6" s="233"/>
      <c r="FB6" s="233"/>
      <c r="FC6" s="233"/>
      <c r="FD6" s="233"/>
      <c r="FE6" s="233"/>
      <c r="FF6" s="233"/>
      <c r="FG6" s="233"/>
      <c r="FH6" s="233"/>
      <c r="FI6" s="233"/>
      <c r="FJ6" s="233"/>
      <c r="FK6" s="233"/>
      <c r="FL6" s="233"/>
      <c r="FM6" s="233"/>
      <c r="FN6" s="233"/>
      <c r="FO6" s="233"/>
      <c r="FP6" s="233"/>
      <c r="FQ6" s="233"/>
      <c r="FR6" s="233"/>
      <c r="FS6" s="233"/>
      <c r="FT6" s="233"/>
      <c r="FU6" s="233"/>
      <c r="FV6" s="233"/>
      <c r="FW6" s="233"/>
      <c r="FX6" s="233"/>
      <c r="FY6" s="233"/>
      <c r="FZ6" s="233"/>
      <c r="GA6" s="233"/>
      <c r="GB6" s="233"/>
      <c r="GC6" s="233"/>
      <c r="GD6" s="233"/>
      <c r="GE6" s="233"/>
      <c r="GF6" s="233"/>
      <c r="GG6" s="233"/>
      <c r="GH6" s="233"/>
      <c r="GI6" s="233"/>
      <c r="GJ6" s="233"/>
      <c r="GK6" s="233"/>
      <c r="GL6" s="233"/>
      <c r="GM6" s="233"/>
      <c r="GN6" s="233"/>
      <c r="GO6" s="233"/>
      <c r="GP6" s="233"/>
      <c r="GQ6" s="233"/>
      <c r="GR6" s="233"/>
      <c r="GS6" s="233"/>
      <c r="GT6" s="233"/>
      <c r="GU6" s="233"/>
      <c r="GV6" s="233"/>
      <c r="GW6" s="233"/>
      <c r="GX6" s="233"/>
      <c r="GY6" s="233"/>
      <c r="GZ6" s="233"/>
      <c r="HA6" s="233"/>
      <c r="HB6" s="233"/>
      <c r="HC6" s="233"/>
      <c r="HD6" s="233"/>
      <c r="HE6" s="233"/>
      <c r="HF6" s="233"/>
      <c r="HG6" s="233"/>
      <c r="HH6" s="233"/>
      <c r="HI6" s="233"/>
      <c r="HJ6" s="233"/>
      <c r="HK6" s="233"/>
      <c r="HL6" s="233"/>
      <c r="HM6" s="233"/>
      <c r="HN6" s="233"/>
      <c r="HO6" s="233"/>
      <c r="HP6" s="233"/>
      <c r="HQ6" s="233"/>
      <c r="HR6" s="233"/>
      <c r="HS6" s="233"/>
      <c r="HT6" s="233"/>
      <c r="HU6" s="233"/>
      <c r="HV6" s="233"/>
      <c r="HW6" s="233"/>
      <c r="HX6" s="233"/>
      <c r="HY6" s="233"/>
      <c r="HZ6" s="233"/>
      <c r="IA6" s="233"/>
      <c r="IB6" s="233"/>
      <c r="IC6" s="233"/>
      <c r="ID6" s="233"/>
      <c r="IE6" s="233"/>
      <c r="IF6" s="233"/>
      <c r="IG6" s="233"/>
      <c r="IH6" s="233"/>
      <c r="II6" s="233"/>
      <c r="IJ6" s="233"/>
      <c r="IK6" s="233"/>
      <c r="IL6" s="233"/>
      <c r="IM6" s="233"/>
      <c r="IN6" s="233"/>
      <c r="IO6" s="233"/>
      <c r="IP6" s="233"/>
      <c r="IQ6" s="233"/>
      <c r="IR6" s="233"/>
      <c r="IS6" s="233"/>
      <c r="IT6" s="233"/>
      <c r="IU6" s="233"/>
      <c r="IV6" s="233"/>
      <c r="IW6" s="233"/>
      <c r="IX6" s="581"/>
      <c r="IY6" s="582"/>
      <c r="IZ6" s="582"/>
      <c r="JA6" s="582"/>
      <c r="JB6" s="582"/>
      <c r="JC6" s="583"/>
      <c r="JD6" s="233"/>
    </row>
    <row r="7" spans="1:264" ht="13.5" customHeight="1" thickBot="1" x14ac:dyDescent="0.25">
      <c r="A7" s="233"/>
      <c r="B7" s="233"/>
      <c r="C7" s="233"/>
      <c r="D7" s="233"/>
      <c r="E7" s="233"/>
      <c r="F7" s="233"/>
      <c r="G7" s="233"/>
      <c r="H7" s="233"/>
      <c r="I7" s="233"/>
      <c r="J7" s="233"/>
      <c r="K7" s="233"/>
      <c r="L7" s="233"/>
      <c r="M7" s="233"/>
      <c r="N7" s="233"/>
      <c r="O7" s="233"/>
      <c r="P7" s="233"/>
      <c r="Q7" s="233"/>
      <c r="R7" s="233"/>
      <c r="S7" s="233"/>
      <c r="T7" s="233"/>
      <c r="U7" s="233"/>
      <c r="V7" s="233"/>
      <c r="W7" s="233"/>
      <c r="X7" s="233"/>
      <c r="Y7" s="233"/>
      <c r="Z7" s="233"/>
      <c r="AA7" s="233"/>
      <c r="AB7" s="233"/>
      <c r="AC7" s="233"/>
      <c r="AD7" s="233"/>
      <c r="AE7" s="233"/>
      <c r="AF7" s="233"/>
      <c r="AG7" s="233"/>
      <c r="AH7" s="233"/>
      <c r="AI7" s="233"/>
      <c r="AJ7" s="233"/>
      <c r="AK7" s="233"/>
      <c r="AL7" s="233"/>
      <c r="AM7" s="233"/>
      <c r="AN7" s="233"/>
      <c r="AO7" s="233"/>
      <c r="AP7" s="233"/>
      <c r="AQ7" s="233"/>
      <c r="AR7" s="233"/>
      <c r="AS7" s="233"/>
      <c r="AT7" s="233"/>
      <c r="AU7" s="233"/>
      <c r="AV7" s="233"/>
      <c r="AW7" s="233"/>
      <c r="AX7" s="233"/>
      <c r="AY7" s="233"/>
      <c r="AZ7" s="233"/>
      <c r="BA7" s="233"/>
      <c r="BB7" s="233"/>
      <c r="BC7" s="233"/>
      <c r="BD7" s="233"/>
      <c r="BE7" s="233"/>
      <c r="BF7" s="233"/>
      <c r="BG7" s="233"/>
      <c r="BH7" s="233"/>
      <c r="BI7" s="233"/>
      <c r="BJ7" s="233"/>
      <c r="BK7" s="233"/>
      <c r="BL7" s="233"/>
      <c r="BM7" s="233"/>
      <c r="BN7" s="233"/>
      <c r="BO7" s="233"/>
      <c r="BP7" s="233"/>
      <c r="BQ7" s="233"/>
      <c r="BR7" s="233"/>
      <c r="BS7" s="233"/>
      <c r="BT7" s="233"/>
      <c r="BU7" s="233"/>
      <c r="BV7" s="233"/>
      <c r="BW7" s="233"/>
      <c r="BX7" s="233"/>
      <c r="BY7" s="233"/>
      <c r="BZ7" s="233"/>
      <c r="CA7" s="233"/>
      <c r="CB7" s="233"/>
      <c r="CC7" s="233"/>
      <c r="CD7" s="233"/>
      <c r="CE7" s="233"/>
      <c r="CF7" s="233"/>
      <c r="CG7" s="233"/>
      <c r="CH7" s="233"/>
      <c r="CI7" s="233"/>
      <c r="CJ7" s="233"/>
      <c r="CK7" s="233"/>
      <c r="CL7" s="233"/>
      <c r="CM7" s="233"/>
      <c r="CN7" s="233"/>
      <c r="CO7" s="233"/>
      <c r="CP7" s="233"/>
      <c r="CQ7" s="233"/>
      <c r="CR7" s="233"/>
      <c r="CS7" s="233"/>
      <c r="CT7" s="233"/>
      <c r="CU7" s="233"/>
      <c r="CV7" s="233"/>
      <c r="CW7" s="233"/>
      <c r="CX7" s="233"/>
      <c r="CY7" s="233"/>
      <c r="CZ7" s="233"/>
      <c r="DA7" s="233"/>
      <c r="DB7" s="233"/>
      <c r="DC7" s="233"/>
      <c r="DD7" s="233"/>
      <c r="DE7" s="233"/>
      <c r="DF7" s="233"/>
      <c r="DG7" s="233"/>
      <c r="DH7" s="233"/>
      <c r="DI7" s="233"/>
      <c r="DJ7" s="233"/>
      <c r="DK7" s="233"/>
      <c r="DL7" s="233"/>
      <c r="DM7" s="233"/>
      <c r="DN7" s="233"/>
      <c r="DO7" s="233"/>
      <c r="DP7" s="233"/>
      <c r="DQ7" s="233"/>
      <c r="DR7" s="233"/>
      <c r="DS7" s="233"/>
      <c r="DT7" s="233"/>
      <c r="DU7" s="233"/>
      <c r="DV7" s="233"/>
      <c r="DW7" s="233"/>
      <c r="DX7" s="233"/>
      <c r="DY7" s="233"/>
      <c r="DZ7" s="233"/>
      <c r="EA7" s="233"/>
      <c r="EB7" s="233"/>
      <c r="EC7" s="233"/>
      <c r="ED7" s="233"/>
      <c r="EE7" s="233"/>
      <c r="EF7" s="233"/>
      <c r="EG7" s="233"/>
      <c r="EH7" s="233"/>
      <c r="EI7" s="233"/>
      <c r="EJ7" s="233"/>
      <c r="EK7" s="233"/>
      <c r="EL7" s="233"/>
      <c r="EM7" s="233"/>
      <c r="EN7" s="233"/>
      <c r="EO7" s="233"/>
      <c r="EP7" s="233"/>
      <c r="EQ7" s="233"/>
      <c r="ER7" s="233"/>
      <c r="ES7" s="233"/>
      <c r="ET7" s="233"/>
      <c r="EU7" s="233"/>
      <c r="EV7" s="233"/>
      <c r="EW7" s="233"/>
      <c r="EX7" s="233"/>
      <c r="EY7" s="233"/>
      <c r="EZ7" s="233"/>
      <c r="FA7" s="233"/>
      <c r="FB7" s="233"/>
      <c r="FC7" s="233"/>
      <c r="FD7" s="233"/>
      <c r="FE7" s="233"/>
      <c r="FF7" s="233"/>
      <c r="FG7" s="233"/>
      <c r="FH7" s="233"/>
      <c r="FI7" s="233"/>
      <c r="FJ7" s="233"/>
      <c r="FK7" s="233"/>
      <c r="FL7" s="233"/>
      <c r="FM7" s="233"/>
      <c r="FN7" s="233"/>
      <c r="FO7" s="233"/>
      <c r="FP7" s="233"/>
      <c r="FQ7" s="233"/>
      <c r="FR7" s="233"/>
      <c r="FS7" s="233"/>
      <c r="FT7" s="233"/>
      <c r="FU7" s="233"/>
      <c r="FV7" s="233"/>
      <c r="FW7" s="233"/>
      <c r="FX7" s="233"/>
      <c r="FY7" s="233"/>
      <c r="FZ7" s="233"/>
      <c r="GA7" s="233"/>
      <c r="GB7" s="233"/>
      <c r="GC7" s="233"/>
      <c r="GD7" s="233"/>
      <c r="GE7" s="233"/>
      <c r="GF7" s="233"/>
      <c r="GG7" s="233"/>
      <c r="GH7" s="233"/>
      <c r="GI7" s="233"/>
      <c r="GJ7" s="233"/>
      <c r="GK7" s="233"/>
      <c r="GL7" s="233"/>
      <c r="GM7" s="233"/>
      <c r="GN7" s="233"/>
      <c r="GO7" s="233"/>
      <c r="GP7" s="233"/>
      <c r="GQ7" s="233"/>
      <c r="GR7" s="233"/>
      <c r="GS7" s="233"/>
      <c r="GT7" s="233"/>
      <c r="GU7" s="233"/>
      <c r="GV7" s="233"/>
      <c r="GW7" s="233"/>
      <c r="GX7" s="233"/>
      <c r="GY7" s="233"/>
      <c r="GZ7" s="233"/>
      <c r="HA7" s="233"/>
      <c r="HB7" s="233"/>
      <c r="HC7" s="233"/>
      <c r="HD7" s="233"/>
      <c r="HE7" s="233"/>
      <c r="HF7" s="233"/>
      <c r="HG7" s="233"/>
      <c r="HH7" s="233"/>
      <c r="HI7" s="233"/>
      <c r="HJ7" s="233"/>
      <c r="HK7" s="233"/>
      <c r="HL7" s="233"/>
      <c r="HM7" s="233"/>
      <c r="HN7" s="233"/>
      <c r="HO7" s="233"/>
      <c r="HP7" s="233"/>
      <c r="HQ7" s="233"/>
      <c r="HR7" s="233"/>
      <c r="HS7" s="233"/>
      <c r="HT7" s="233"/>
      <c r="HU7" s="233"/>
      <c r="HV7" s="233"/>
      <c r="HW7" s="233"/>
      <c r="HX7" s="233"/>
      <c r="HY7" s="233"/>
      <c r="HZ7" s="233"/>
      <c r="IA7" s="233"/>
      <c r="IB7" s="233"/>
      <c r="IC7" s="233"/>
      <c r="ID7" s="233"/>
      <c r="IE7" s="233"/>
      <c r="IF7" s="233"/>
      <c r="IG7" s="233"/>
      <c r="IH7" s="233"/>
      <c r="II7" s="233"/>
      <c r="IJ7" s="233"/>
      <c r="IK7" s="233"/>
      <c r="IL7" s="233"/>
      <c r="IM7" s="233"/>
      <c r="IN7" s="233"/>
      <c r="IO7" s="233"/>
      <c r="IP7" s="233"/>
      <c r="IQ7" s="233"/>
      <c r="IR7" s="233"/>
      <c r="IS7" s="233"/>
      <c r="IT7" s="233"/>
      <c r="IU7" s="233"/>
      <c r="IV7" s="233"/>
      <c r="IW7" s="233"/>
      <c r="IX7" s="587" t="s">
        <v>346</v>
      </c>
      <c r="IY7" s="588"/>
      <c r="IZ7" s="591" t="s">
        <v>365</v>
      </c>
      <c r="JA7" s="591"/>
      <c r="JB7" s="591"/>
      <c r="JC7" s="592"/>
      <c r="JD7" s="233"/>
    </row>
    <row r="8" spans="1:264" ht="13.5" customHeight="1" thickBot="1" x14ac:dyDescent="0.25">
      <c r="A8" s="233"/>
      <c r="B8" s="233"/>
      <c r="C8" s="233"/>
      <c r="D8" s="569" t="str">
        <f>IZ7</f>
        <v>مدرسة منشأة سلطان الثانوية بنين</v>
      </c>
      <c r="E8" s="570"/>
      <c r="F8" s="570"/>
      <c r="G8" s="570"/>
      <c r="H8" s="570"/>
      <c r="I8" s="570"/>
      <c r="J8" s="571"/>
      <c r="K8" s="233"/>
      <c r="L8" s="233"/>
      <c r="M8" s="233"/>
      <c r="N8" s="233"/>
      <c r="O8" s="233"/>
      <c r="P8" s="233"/>
      <c r="Q8" s="233"/>
      <c r="R8" s="233"/>
      <c r="S8" s="233"/>
      <c r="T8" s="233"/>
      <c r="U8" s="233"/>
      <c r="V8" s="233"/>
      <c r="W8" s="233"/>
      <c r="X8" s="233"/>
      <c r="Y8" s="233"/>
      <c r="Z8" s="233"/>
      <c r="AA8" s="233"/>
      <c r="AB8" s="233"/>
      <c r="AC8" s="233"/>
      <c r="AD8" s="233"/>
      <c r="AE8" s="233"/>
      <c r="AF8" s="233"/>
      <c r="AG8" s="233"/>
      <c r="AH8" s="233"/>
      <c r="AI8" s="233"/>
      <c r="AJ8" s="233"/>
      <c r="AK8" s="233"/>
      <c r="AL8" s="233"/>
      <c r="AM8" s="233"/>
      <c r="AN8" s="233"/>
      <c r="AO8" s="233"/>
      <c r="AP8" s="233"/>
      <c r="AQ8" s="233"/>
      <c r="AR8" s="233"/>
      <c r="AS8" s="233"/>
      <c r="AT8" s="233"/>
      <c r="AU8" s="233"/>
      <c r="AV8" s="233"/>
      <c r="AW8" s="233"/>
      <c r="AX8" s="233"/>
      <c r="AY8" s="233"/>
      <c r="AZ8" s="233"/>
      <c r="BA8" s="233"/>
      <c r="BB8" s="233"/>
      <c r="BC8" s="233"/>
      <c r="BD8" s="233"/>
      <c r="BE8" s="233"/>
      <c r="BF8" s="233"/>
      <c r="BG8" s="233"/>
      <c r="BH8" s="233"/>
      <c r="BI8" s="233"/>
      <c r="BJ8" s="233"/>
      <c r="BK8" s="233"/>
      <c r="BL8" s="233"/>
      <c r="BM8" s="233"/>
      <c r="BN8" s="233"/>
      <c r="BO8" s="233"/>
      <c r="BP8" s="233"/>
      <c r="BQ8" s="233"/>
      <c r="BR8" s="233"/>
      <c r="BS8" s="233"/>
      <c r="BT8" s="233"/>
      <c r="BU8" s="233"/>
      <c r="BV8" s="233"/>
      <c r="BW8" s="233"/>
      <c r="BX8" s="233"/>
      <c r="BY8" s="233"/>
      <c r="BZ8" s="233"/>
      <c r="CA8" s="233"/>
      <c r="CB8" s="233"/>
      <c r="CC8" s="233"/>
      <c r="CD8" s="233"/>
      <c r="CE8" s="233"/>
      <c r="CF8" s="233"/>
      <c r="CG8" s="233"/>
      <c r="CH8" s="233"/>
      <c r="CI8" s="233"/>
      <c r="CJ8" s="233"/>
      <c r="CK8" s="233"/>
      <c r="CL8" s="233"/>
      <c r="CM8" s="233"/>
      <c r="CN8" s="233"/>
      <c r="CO8" s="233"/>
      <c r="CP8" s="233"/>
      <c r="CQ8" s="233"/>
      <c r="CR8" s="233"/>
      <c r="CS8" s="233"/>
      <c r="CT8" s="233"/>
      <c r="CU8" s="233"/>
      <c r="CV8" s="233"/>
      <c r="CW8" s="233"/>
      <c r="CX8" s="233"/>
      <c r="CY8" s="233"/>
      <c r="CZ8" s="233"/>
      <c r="DA8" s="233"/>
      <c r="DB8" s="233"/>
      <c r="DC8" s="233"/>
      <c r="DD8" s="233"/>
      <c r="DE8" s="233"/>
      <c r="DF8" s="233"/>
      <c r="DG8" s="233"/>
      <c r="DH8" s="233"/>
      <c r="DI8" s="233"/>
      <c r="DJ8" s="233"/>
      <c r="DK8" s="233"/>
      <c r="DL8" s="233"/>
      <c r="DM8" s="233"/>
      <c r="DN8" s="233"/>
      <c r="DO8" s="233"/>
      <c r="DP8" s="233"/>
      <c r="DQ8" s="233"/>
      <c r="DR8" s="233"/>
      <c r="DS8" s="233"/>
      <c r="DT8" s="233"/>
      <c r="DU8" s="233"/>
      <c r="DV8" s="233"/>
      <c r="DW8" s="233"/>
      <c r="DX8" s="233"/>
      <c r="DY8" s="233"/>
      <c r="DZ8" s="233"/>
      <c r="EA8" s="233"/>
      <c r="EB8" s="233"/>
      <c r="EC8" s="233"/>
      <c r="ED8" s="233"/>
      <c r="EE8" s="233"/>
      <c r="EF8" s="233"/>
      <c r="EG8" s="233"/>
      <c r="EH8" s="233"/>
      <c r="EI8" s="233"/>
      <c r="EJ8" s="233"/>
      <c r="EK8" s="233"/>
      <c r="EL8" s="233"/>
      <c r="EM8" s="233"/>
      <c r="EN8" s="233"/>
      <c r="EO8" s="233"/>
      <c r="EP8" s="233"/>
      <c r="EQ8" s="233"/>
      <c r="ER8" s="233"/>
      <c r="ES8" s="233"/>
      <c r="ET8" s="233"/>
      <c r="EU8" s="233"/>
      <c r="EV8" s="233"/>
      <c r="EW8" s="233"/>
      <c r="EX8" s="233"/>
      <c r="EY8" s="233"/>
      <c r="EZ8" s="233"/>
      <c r="FA8" s="233"/>
      <c r="FB8" s="233"/>
      <c r="FC8" s="233"/>
      <c r="FD8" s="233"/>
      <c r="FE8" s="233"/>
      <c r="FF8" s="233"/>
      <c r="FG8" s="233"/>
      <c r="FH8" s="233"/>
      <c r="FI8" s="233"/>
      <c r="FJ8" s="233"/>
      <c r="FK8" s="233"/>
      <c r="FL8" s="233"/>
      <c r="FM8" s="233"/>
      <c r="FN8" s="233"/>
      <c r="FO8" s="233"/>
      <c r="FP8" s="233"/>
      <c r="FQ8" s="233"/>
      <c r="FR8" s="233"/>
      <c r="FS8" s="233"/>
      <c r="FT8" s="233"/>
      <c r="FU8" s="233"/>
      <c r="FV8" s="233"/>
      <c r="FW8" s="233"/>
      <c r="FX8" s="233"/>
      <c r="FY8" s="233"/>
      <c r="FZ8" s="233"/>
      <c r="GA8" s="233"/>
      <c r="GB8" s="233"/>
      <c r="GC8" s="233"/>
      <c r="GD8" s="233"/>
      <c r="GE8" s="233"/>
      <c r="GF8" s="233"/>
      <c r="GG8" s="233"/>
      <c r="GH8" s="233"/>
      <c r="GI8" s="233"/>
      <c r="GJ8" s="233"/>
      <c r="GK8" s="233"/>
      <c r="GL8" s="233"/>
      <c r="GM8" s="233"/>
      <c r="GN8" s="233"/>
      <c r="GO8" s="233"/>
      <c r="GP8" s="233"/>
      <c r="GQ8" s="233"/>
      <c r="GR8" s="233"/>
      <c r="GS8" s="233"/>
      <c r="GT8" s="233"/>
      <c r="GU8" s="233"/>
      <c r="GV8" s="233"/>
      <c r="GW8" s="233"/>
      <c r="GX8" s="233"/>
      <c r="GY8" s="233"/>
      <c r="GZ8" s="233"/>
      <c r="HA8" s="233"/>
      <c r="HB8" s="233"/>
      <c r="HC8" s="233"/>
      <c r="HD8" s="233"/>
      <c r="HE8" s="233"/>
      <c r="HF8" s="233"/>
      <c r="HG8" s="233"/>
      <c r="HH8" s="233"/>
      <c r="HI8" s="233"/>
      <c r="HJ8" s="233"/>
      <c r="HK8" s="233"/>
      <c r="HL8" s="233"/>
      <c r="HM8" s="233"/>
      <c r="HN8" s="233"/>
      <c r="HO8" s="233"/>
      <c r="HP8" s="233"/>
      <c r="HQ8" s="233"/>
      <c r="HR8" s="233"/>
      <c r="HS8" s="233"/>
      <c r="HT8" s="233"/>
      <c r="HU8" s="233"/>
      <c r="HV8" s="233"/>
      <c r="HW8" s="233"/>
      <c r="HX8" s="233"/>
      <c r="HY8" s="233"/>
      <c r="HZ8" s="233"/>
      <c r="IA8" s="233"/>
      <c r="IB8" s="233"/>
      <c r="IC8" s="233"/>
      <c r="ID8" s="233"/>
      <c r="IE8" s="233"/>
      <c r="IF8" s="233"/>
      <c r="IG8" s="233"/>
      <c r="IH8" s="233"/>
      <c r="II8" s="233"/>
      <c r="IJ8" s="233"/>
      <c r="IK8" s="233"/>
      <c r="IL8" s="233"/>
      <c r="IM8" s="233"/>
      <c r="IN8" s="233"/>
      <c r="IO8" s="233"/>
      <c r="IP8" s="233"/>
      <c r="IQ8" s="233"/>
      <c r="IR8" s="233"/>
      <c r="IS8" s="233"/>
      <c r="IT8" s="233"/>
      <c r="IU8" s="233"/>
      <c r="IV8" s="233"/>
      <c r="IW8" s="233"/>
      <c r="IX8" s="589"/>
      <c r="IY8" s="590"/>
      <c r="IZ8" s="593"/>
      <c r="JA8" s="593"/>
      <c r="JB8" s="593"/>
      <c r="JC8" s="594"/>
      <c r="JD8" s="233"/>
    </row>
    <row r="9" spans="1:264" ht="26.25" customHeight="1" thickBot="1" x14ac:dyDescent="0.25">
      <c r="A9" s="233"/>
      <c r="B9" s="233"/>
      <c r="C9" s="233"/>
      <c r="D9" s="575"/>
      <c r="E9" s="576"/>
      <c r="F9" s="576"/>
      <c r="G9" s="576"/>
      <c r="H9" s="576"/>
      <c r="I9" s="576"/>
      <c r="J9" s="577"/>
      <c r="K9" s="233"/>
      <c r="L9" s="233"/>
      <c r="M9" s="233"/>
      <c r="N9" s="233"/>
      <c r="O9" s="233"/>
      <c r="P9" s="233"/>
      <c r="Q9" s="233"/>
      <c r="R9" s="233"/>
      <c r="S9" s="233"/>
      <c r="T9" s="233"/>
      <c r="U9" s="233"/>
      <c r="V9" s="233"/>
      <c r="W9" s="233"/>
      <c r="X9" s="233"/>
      <c r="Y9" s="233"/>
      <c r="Z9" s="233"/>
      <c r="AA9" s="233"/>
      <c r="AB9" s="233"/>
      <c r="AC9" s="233"/>
      <c r="AD9" s="233"/>
      <c r="AE9" s="233"/>
      <c r="AF9" s="233"/>
      <c r="AG9" s="233"/>
      <c r="AH9" s="233"/>
      <c r="AI9" s="233"/>
      <c r="AJ9" s="233"/>
      <c r="AK9" s="233"/>
      <c r="AL9" s="233"/>
      <c r="AM9" s="233"/>
      <c r="AN9" s="233"/>
      <c r="AO9" s="233"/>
      <c r="AP9" s="233"/>
      <c r="AQ9" s="233"/>
      <c r="AR9" s="233"/>
      <c r="AS9" s="233"/>
      <c r="AT9" s="233"/>
      <c r="AU9" s="233"/>
      <c r="AV9" s="233"/>
      <c r="AW9" s="233"/>
      <c r="AX9" s="233"/>
      <c r="AY9" s="233"/>
      <c r="AZ9" s="233"/>
      <c r="BA9" s="233"/>
      <c r="BB9" s="233"/>
      <c r="BC9" s="233"/>
      <c r="BD9" s="233"/>
      <c r="BE9" s="233"/>
      <c r="BF9" s="233"/>
      <c r="BG9" s="233"/>
      <c r="BH9" s="233"/>
      <c r="BI9" s="233"/>
      <c r="BJ9" s="233"/>
      <c r="BK9" s="233"/>
      <c r="BL9" s="233"/>
      <c r="BM9" s="233"/>
      <c r="BN9" s="233"/>
      <c r="BO9" s="233"/>
      <c r="BP9" s="233"/>
      <c r="BQ9" s="233"/>
      <c r="BR9" s="233"/>
      <c r="BS9" s="233"/>
      <c r="BT9" s="233"/>
      <c r="BU9" s="233"/>
      <c r="BV9" s="233"/>
      <c r="BW9" s="233"/>
      <c r="BX9" s="233"/>
      <c r="BY9" s="233"/>
      <c r="BZ9" s="233"/>
      <c r="CA9" s="233"/>
      <c r="CB9" s="233"/>
      <c r="CC9" s="233"/>
      <c r="CD9" s="233"/>
      <c r="CE9" s="233"/>
      <c r="CF9" s="233"/>
      <c r="CG9" s="233"/>
      <c r="CH9" s="233"/>
      <c r="CI9" s="233"/>
      <c r="CJ9" s="233"/>
      <c r="CK9" s="233"/>
      <c r="CL9" s="233"/>
      <c r="CM9" s="233"/>
      <c r="CN9" s="233"/>
      <c r="CO9" s="233"/>
      <c r="CP9" s="233"/>
      <c r="CQ9" s="233"/>
      <c r="CR9" s="233"/>
      <c r="CS9" s="233"/>
      <c r="CT9" s="233"/>
      <c r="CU9" s="233"/>
      <c r="CV9" s="233"/>
      <c r="CW9" s="233"/>
      <c r="CX9" s="233"/>
      <c r="CY9" s="233"/>
      <c r="CZ9" s="233"/>
      <c r="DA9" s="233"/>
      <c r="DB9" s="233"/>
      <c r="DC9" s="233"/>
      <c r="DD9" s="233"/>
      <c r="DE9" s="233"/>
      <c r="DF9" s="233"/>
      <c r="DG9" s="233"/>
      <c r="DH9" s="233"/>
      <c r="DI9" s="233"/>
      <c r="DJ9" s="233"/>
      <c r="DK9" s="233"/>
      <c r="DL9" s="233"/>
      <c r="DM9" s="233"/>
      <c r="DN9" s="233"/>
      <c r="DO9" s="233"/>
      <c r="DP9" s="233"/>
      <c r="DQ9" s="233"/>
      <c r="DR9" s="233"/>
      <c r="DS9" s="233"/>
      <c r="DT9" s="233"/>
      <c r="DU9" s="233"/>
      <c r="DV9" s="233"/>
      <c r="DW9" s="233"/>
      <c r="DX9" s="233"/>
      <c r="DY9" s="233"/>
      <c r="DZ9" s="233"/>
      <c r="EA9" s="233"/>
      <c r="EB9" s="233"/>
      <c r="EC9" s="233"/>
      <c r="ED9" s="233"/>
      <c r="EE9" s="233"/>
      <c r="EF9" s="233"/>
      <c r="EG9" s="233"/>
      <c r="EH9" s="233"/>
      <c r="EI9" s="233"/>
      <c r="EJ9" s="233"/>
      <c r="EK9" s="233"/>
      <c r="EL9" s="233"/>
      <c r="EM9" s="233"/>
      <c r="EN9" s="233"/>
      <c r="EO9" s="233"/>
      <c r="EP9" s="233"/>
      <c r="EQ9" s="233"/>
      <c r="ER9" s="233"/>
      <c r="ES9" s="233"/>
      <c r="ET9" s="233"/>
      <c r="EU9" s="233"/>
      <c r="EV9" s="233"/>
      <c r="EW9" s="233"/>
      <c r="EX9" s="233"/>
      <c r="EY9" s="233"/>
      <c r="EZ9" s="233"/>
      <c r="FA9" s="233"/>
      <c r="FB9" s="233"/>
      <c r="FC9" s="233"/>
      <c r="FD9" s="233"/>
      <c r="FE9" s="233"/>
      <c r="FF9" s="233"/>
      <c r="FG9" s="233"/>
      <c r="FH9" s="233"/>
      <c r="FI9" s="233"/>
      <c r="FJ9" s="233"/>
      <c r="FK9" s="233"/>
      <c r="FL9" s="233"/>
      <c r="FM9" s="233"/>
      <c r="FN9" s="233"/>
      <c r="FO9" s="233"/>
      <c r="FP9" s="233"/>
      <c r="FQ9" s="233"/>
      <c r="FR9" s="233"/>
      <c r="FS9" s="233"/>
      <c r="FT9" s="233"/>
      <c r="FU9" s="233"/>
      <c r="FV9" s="233"/>
      <c r="FW9" s="233"/>
      <c r="FX9" s="233"/>
      <c r="FY9" s="233"/>
      <c r="FZ9" s="233"/>
      <c r="GA9" s="233"/>
      <c r="GB9" s="233"/>
      <c r="GC9" s="233"/>
      <c r="GD9" s="233"/>
      <c r="GE9" s="233"/>
      <c r="GF9" s="233"/>
      <c r="GG9" s="233"/>
      <c r="GH9" s="233"/>
      <c r="GI9" s="233"/>
      <c r="GJ9" s="233"/>
      <c r="GK9" s="233"/>
      <c r="GL9" s="233"/>
      <c r="GM9" s="233"/>
      <c r="GN9" s="233"/>
      <c r="GO9" s="233"/>
      <c r="GP9" s="233"/>
      <c r="GQ9" s="233"/>
      <c r="GR9" s="233"/>
      <c r="GS9" s="233"/>
      <c r="GT9" s="233"/>
      <c r="GU9" s="233"/>
      <c r="GV9" s="233"/>
      <c r="GW9" s="233"/>
      <c r="GX9" s="233"/>
      <c r="GY9" s="233"/>
      <c r="GZ9" s="233"/>
      <c r="HA9" s="233"/>
      <c r="HB9" s="233"/>
      <c r="HC9" s="233"/>
      <c r="HD9" s="233"/>
      <c r="HE9" s="233"/>
      <c r="HF9" s="233"/>
      <c r="HG9" s="233"/>
      <c r="HH9" s="233"/>
      <c r="HI9" s="233"/>
      <c r="HJ9" s="233"/>
      <c r="HK9" s="233"/>
      <c r="HL9" s="233"/>
      <c r="HM9" s="233"/>
      <c r="HN9" s="233"/>
      <c r="HO9" s="233"/>
      <c r="HP9" s="233"/>
      <c r="HQ9" s="233"/>
      <c r="HR9" s="233"/>
      <c r="HS9" s="233"/>
      <c r="HT9" s="233"/>
      <c r="HU9" s="233"/>
      <c r="HV9" s="233"/>
      <c r="HW9" s="233"/>
      <c r="HX9" s="233"/>
      <c r="HY9" s="233"/>
      <c r="HZ9" s="233"/>
      <c r="IA9" s="233"/>
      <c r="IB9" s="233"/>
      <c r="IC9" s="233"/>
      <c r="ID9" s="233"/>
      <c r="IE9" s="233"/>
      <c r="IF9" s="233"/>
      <c r="IG9" s="233"/>
      <c r="IH9" s="233"/>
      <c r="II9" s="233"/>
      <c r="IJ9" s="233"/>
      <c r="IK9" s="233"/>
      <c r="IL9" s="233"/>
      <c r="IM9" s="233"/>
      <c r="IN9" s="233"/>
      <c r="IO9" s="233"/>
      <c r="IP9" s="233"/>
      <c r="IQ9" s="233"/>
      <c r="IR9" s="233"/>
      <c r="IS9" s="233"/>
      <c r="IT9" s="233"/>
      <c r="IU9" s="233"/>
      <c r="IV9" s="233"/>
      <c r="IW9" s="233"/>
      <c r="IX9" s="595" t="s">
        <v>373</v>
      </c>
      <c r="IY9" s="596"/>
      <c r="IZ9" s="597" t="s">
        <v>374</v>
      </c>
      <c r="JA9" s="597"/>
      <c r="JB9" s="597"/>
      <c r="JC9" s="598" t="s">
        <v>442</v>
      </c>
      <c r="JD9" s="599"/>
    </row>
    <row r="10" spans="1:264" ht="6" customHeight="1" x14ac:dyDescent="0.2">
      <c r="A10" s="233"/>
      <c r="B10" s="233"/>
      <c r="C10" s="233"/>
      <c r="D10" s="233"/>
      <c r="E10" s="233"/>
      <c r="F10" s="233"/>
      <c r="G10" s="233"/>
      <c r="H10" s="233"/>
      <c r="I10" s="233"/>
      <c r="J10" s="233"/>
      <c r="K10" s="233"/>
      <c r="L10" s="233"/>
      <c r="M10" s="233"/>
      <c r="N10" s="233"/>
      <c r="O10" s="233"/>
      <c r="P10" s="233"/>
      <c r="Q10" s="233"/>
      <c r="R10" s="233"/>
      <c r="S10" s="233"/>
      <c r="T10" s="233"/>
      <c r="U10" s="233"/>
      <c r="V10" s="233"/>
      <c r="W10" s="233"/>
      <c r="X10" s="233"/>
      <c r="Y10" s="233"/>
      <c r="Z10" s="233"/>
      <c r="AA10" s="233"/>
      <c r="AB10" s="233"/>
      <c r="AC10" s="233"/>
      <c r="AD10" s="233"/>
      <c r="AE10" s="233"/>
      <c r="AF10" s="233"/>
      <c r="AG10" s="233"/>
      <c r="AH10" s="233"/>
      <c r="AI10" s="233"/>
      <c r="AJ10" s="233"/>
      <c r="AK10" s="233"/>
      <c r="AL10" s="233"/>
      <c r="AM10" s="233"/>
      <c r="AN10" s="233"/>
      <c r="AO10" s="233"/>
      <c r="AP10" s="233"/>
      <c r="AQ10" s="233"/>
      <c r="AR10" s="233"/>
      <c r="AS10" s="233"/>
      <c r="AT10" s="233"/>
      <c r="AU10" s="233"/>
      <c r="AV10" s="233"/>
      <c r="AW10" s="233"/>
      <c r="AX10" s="233"/>
      <c r="AY10" s="233"/>
      <c r="AZ10" s="233"/>
      <c r="BA10" s="233"/>
      <c r="BB10" s="233"/>
      <c r="BC10" s="233"/>
      <c r="BD10" s="233"/>
      <c r="BE10" s="233"/>
      <c r="BF10" s="233"/>
      <c r="BG10" s="233"/>
      <c r="BH10" s="233"/>
      <c r="BI10" s="233"/>
      <c r="BJ10" s="233"/>
      <c r="BK10" s="233"/>
      <c r="BL10" s="233"/>
      <c r="BM10" s="233"/>
      <c r="BN10" s="233"/>
      <c r="BO10" s="233"/>
      <c r="BP10" s="233"/>
      <c r="BQ10" s="233"/>
      <c r="BR10" s="233"/>
      <c r="BS10" s="233"/>
      <c r="BT10" s="233"/>
      <c r="BU10" s="233"/>
      <c r="BV10" s="233"/>
      <c r="BW10" s="233"/>
      <c r="BX10" s="233"/>
      <c r="BY10" s="233"/>
      <c r="BZ10" s="233"/>
      <c r="CA10" s="233"/>
      <c r="CB10" s="233"/>
      <c r="CC10" s="233"/>
      <c r="CD10" s="233"/>
      <c r="CE10" s="233"/>
      <c r="CF10" s="233"/>
      <c r="CG10" s="233"/>
      <c r="CH10" s="233"/>
      <c r="CI10" s="233"/>
      <c r="CJ10" s="233"/>
      <c r="CK10" s="233"/>
      <c r="CL10" s="233"/>
      <c r="CM10" s="233"/>
      <c r="CN10" s="233"/>
      <c r="CO10" s="233"/>
      <c r="CP10" s="233"/>
      <c r="CQ10" s="233"/>
      <c r="CR10" s="233"/>
      <c r="CS10" s="233"/>
      <c r="CT10" s="233"/>
      <c r="CU10" s="233"/>
      <c r="CV10" s="233"/>
      <c r="CW10" s="233"/>
      <c r="CX10" s="233"/>
      <c r="CY10" s="233"/>
      <c r="CZ10" s="233"/>
      <c r="DA10" s="233"/>
      <c r="DB10" s="233"/>
      <c r="DC10" s="233"/>
      <c r="DD10" s="233"/>
      <c r="DE10" s="233"/>
      <c r="DF10" s="233"/>
      <c r="DG10" s="233"/>
      <c r="DH10" s="233"/>
      <c r="DI10" s="233"/>
      <c r="DJ10" s="233"/>
      <c r="DK10" s="233"/>
      <c r="DL10" s="233"/>
      <c r="DM10" s="233"/>
      <c r="DN10" s="233"/>
      <c r="DO10" s="233"/>
      <c r="DP10" s="233"/>
      <c r="DQ10" s="233"/>
      <c r="DR10" s="233"/>
      <c r="DS10" s="233"/>
      <c r="DT10" s="233"/>
      <c r="DU10" s="233"/>
      <c r="DV10" s="233"/>
      <c r="DW10" s="233"/>
      <c r="DX10" s="233"/>
      <c r="DY10" s="233"/>
      <c r="DZ10" s="233"/>
      <c r="EA10" s="233"/>
      <c r="EB10" s="233"/>
      <c r="EC10" s="233"/>
      <c r="ED10" s="233"/>
      <c r="EE10" s="233"/>
      <c r="EF10" s="233"/>
      <c r="EG10" s="233"/>
      <c r="EH10" s="233"/>
      <c r="EI10" s="233"/>
      <c r="EJ10" s="233"/>
      <c r="EK10" s="233"/>
      <c r="EL10" s="233"/>
      <c r="EM10" s="233"/>
      <c r="EN10" s="233"/>
      <c r="EO10" s="233"/>
      <c r="EP10" s="233"/>
      <c r="EQ10" s="233"/>
      <c r="ER10" s="233"/>
      <c r="ES10" s="233"/>
      <c r="ET10" s="233"/>
      <c r="EU10" s="233"/>
      <c r="EV10" s="233"/>
      <c r="EW10" s="233"/>
      <c r="EX10" s="233"/>
      <c r="EY10" s="233"/>
      <c r="EZ10" s="233"/>
      <c r="FA10" s="233"/>
      <c r="FB10" s="233"/>
      <c r="FC10" s="233"/>
      <c r="FD10" s="233"/>
      <c r="FE10" s="233"/>
      <c r="FF10" s="233"/>
      <c r="FG10" s="233"/>
      <c r="FH10" s="233"/>
      <c r="FI10" s="233"/>
      <c r="FJ10" s="233"/>
      <c r="FK10" s="233"/>
      <c r="FL10" s="233"/>
      <c r="FM10" s="233"/>
      <c r="FN10" s="233"/>
      <c r="FO10" s="233"/>
      <c r="FP10" s="233"/>
      <c r="FQ10" s="233"/>
      <c r="FR10" s="233"/>
      <c r="FS10" s="233"/>
      <c r="FT10" s="233"/>
      <c r="FU10" s="233"/>
      <c r="FV10" s="233"/>
      <c r="FW10" s="233"/>
      <c r="FX10" s="233"/>
      <c r="FY10" s="233"/>
      <c r="FZ10" s="233"/>
      <c r="GA10" s="233"/>
      <c r="GB10" s="233"/>
      <c r="GC10" s="233"/>
      <c r="GD10" s="233"/>
      <c r="GE10" s="233"/>
      <c r="GF10" s="233"/>
      <c r="GG10" s="233"/>
      <c r="GH10" s="233"/>
      <c r="GI10" s="233"/>
      <c r="GJ10" s="233"/>
      <c r="GK10" s="233"/>
      <c r="GL10" s="233"/>
      <c r="GM10" s="233"/>
      <c r="GN10" s="233"/>
      <c r="GO10" s="233"/>
      <c r="GP10" s="233"/>
      <c r="GQ10" s="233"/>
      <c r="GR10" s="233"/>
      <c r="GS10" s="233"/>
      <c r="GT10" s="233"/>
      <c r="GU10" s="233"/>
      <c r="GV10" s="233"/>
      <c r="GW10" s="233"/>
      <c r="GX10" s="233"/>
      <c r="GY10" s="233"/>
      <c r="GZ10" s="233"/>
      <c r="HA10" s="233"/>
      <c r="HB10" s="233"/>
      <c r="HC10" s="233"/>
      <c r="HD10" s="233"/>
      <c r="HE10" s="233"/>
      <c r="HF10" s="233"/>
      <c r="HG10" s="233"/>
      <c r="HH10" s="233"/>
      <c r="HI10" s="233"/>
      <c r="HJ10" s="233"/>
      <c r="HK10" s="233"/>
      <c r="HL10" s="233"/>
      <c r="HM10" s="233"/>
      <c r="HN10" s="233"/>
      <c r="HO10" s="233"/>
      <c r="HP10" s="233"/>
      <c r="HQ10" s="233"/>
      <c r="HR10" s="233"/>
      <c r="HS10" s="233"/>
      <c r="HT10" s="233"/>
      <c r="HU10" s="233"/>
      <c r="HV10" s="233"/>
      <c r="HW10" s="233"/>
      <c r="HX10" s="233"/>
      <c r="HY10" s="233"/>
      <c r="HZ10" s="233"/>
      <c r="IA10" s="233"/>
      <c r="IB10" s="233"/>
      <c r="IC10" s="233"/>
      <c r="ID10" s="233"/>
      <c r="IE10" s="233"/>
      <c r="IF10" s="233"/>
      <c r="IG10" s="233"/>
      <c r="IH10" s="233"/>
      <c r="II10" s="233"/>
      <c r="IJ10" s="233"/>
      <c r="IK10" s="233"/>
      <c r="IL10" s="233"/>
      <c r="IM10" s="233"/>
      <c r="IN10" s="233"/>
      <c r="IO10" s="233"/>
      <c r="IP10" s="233"/>
      <c r="IQ10" s="233"/>
      <c r="IR10" s="233"/>
      <c r="IS10" s="233"/>
      <c r="IT10" s="233"/>
      <c r="IU10" s="233"/>
      <c r="IV10" s="233"/>
      <c r="IW10" s="233"/>
      <c r="IX10" s="587" t="s">
        <v>347</v>
      </c>
      <c r="IY10" s="588"/>
      <c r="IZ10" s="591" t="s">
        <v>363</v>
      </c>
      <c r="JA10" s="591"/>
      <c r="JB10" s="591"/>
      <c r="JC10" s="592"/>
      <c r="JD10" s="233"/>
    </row>
    <row r="11" spans="1:264" ht="13.5" customHeight="1" thickBot="1" x14ac:dyDescent="0.25">
      <c r="A11" s="233"/>
      <c r="B11" s="233"/>
      <c r="C11" s="233"/>
      <c r="D11" s="233"/>
      <c r="E11" s="233"/>
      <c r="F11" s="233"/>
      <c r="G11" s="233"/>
      <c r="H11" s="233"/>
      <c r="I11" s="233"/>
      <c r="J11" s="233"/>
      <c r="K11" s="233"/>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c r="IQ11" s="233"/>
      <c r="IR11" s="233"/>
      <c r="IS11" s="233"/>
      <c r="IT11" s="233"/>
      <c r="IU11" s="233"/>
      <c r="IV11" s="233"/>
      <c r="IW11" s="233"/>
      <c r="IX11" s="589"/>
      <c r="IY11" s="590"/>
      <c r="IZ11" s="593"/>
      <c r="JA11" s="593"/>
      <c r="JB11" s="593"/>
      <c r="JC11" s="594"/>
      <c r="JD11" s="233"/>
    </row>
    <row r="12" spans="1:264" ht="12.75" customHeight="1" x14ac:dyDescent="0.2">
      <c r="A12" s="233"/>
      <c r="B12" s="233"/>
      <c r="C12" s="233"/>
      <c r="D12" s="233"/>
      <c r="E12" s="233"/>
      <c r="F12" s="233"/>
      <c r="G12" s="233"/>
      <c r="H12" s="233"/>
      <c r="I12" s="233"/>
      <c r="J12" s="233"/>
      <c r="K12" s="233"/>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c r="IQ12" s="233"/>
      <c r="IR12" s="233"/>
      <c r="IS12" s="233"/>
      <c r="IT12" s="233"/>
      <c r="IU12" s="233"/>
      <c r="IV12" s="233"/>
      <c r="IW12" s="233"/>
      <c r="IX12" s="233"/>
      <c r="IY12" s="233"/>
      <c r="IZ12" s="233"/>
      <c r="JA12" s="233"/>
      <c r="JB12" s="233"/>
      <c r="JC12" s="233"/>
      <c r="JD12" s="584" t="s">
        <v>352</v>
      </c>
    </row>
    <row r="13" spans="1:264" ht="12.75" customHeight="1" x14ac:dyDescent="0.2">
      <c r="A13" s="233"/>
      <c r="B13" s="233"/>
      <c r="C13" s="233"/>
      <c r="D13" s="233"/>
      <c r="E13" s="233"/>
      <c r="F13" s="233"/>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c r="IW13" s="233"/>
      <c r="IX13" s="233"/>
      <c r="IY13" s="233"/>
      <c r="IZ13" s="233"/>
      <c r="JA13" s="233"/>
      <c r="JB13" s="233"/>
      <c r="JC13" s="233"/>
      <c r="JD13" s="585"/>
    </row>
    <row r="14" spans="1:264" ht="18.75" customHeight="1" thickBot="1" x14ac:dyDescent="0.3">
      <c r="A14" s="233"/>
      <c r="B14" s="233"/>
      <c r="C14" s="233"/>
      <c r="D14" s="233"/>
      <c r="E14" s="233"/>
      <c r="F14" s="233"/>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c r="IW14" s="233"/>
      <c r="IX14" s="233"/>
      <c r="IY14" s="233"/>
      <c r="IZ14" s="233"/>
      <c r="JA14" s="233"/>
      <c r="JB14" s="233"/>
      <c r="JC14" s="236"/>
      <c r="JD14" s="586"/>
    </row>
    <row r="15" spans="1:264" ht="18.75" thickBot="1" x14ac:dyDescent="0.25">
      <c r="A15" s="233"/>
      <c r="B15" s="233"/>
      <c r="C15" s="233"/>
      <c r="D15" s="233"/>
      <c r="E15" s="233"/>
      <c r="F15" s="233"/>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c r="IW15" s="233"/>
      <c r="IX15" s="233"/>
      <c r="IY15" s="233"/>
      <c r="IZ15" s="233"/>
      <c r="JA15" s="233"/>
      <c r="JB15" s="233"/>
      <c r="JC15" s="233"/>
      <c r="JD15" s="241" t="s">
        <v>356</v>
      </c>
    </row>
    <row r="16" spans="1:264" ht="18.75" thickBot="1" x14ac:dyDescent="0.25">
      <c r="A16" s="233"/>
      <c r="B16" s="233"/>
      <c r="C16" s="233"/>
      <c r="D16" s="233"/>
      <c r="E16" s="233"/>
      <c r="F16" s="233"/>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c r="IW16" s="233"/>
      <c r="IX16" s="233"/>
      <c r="IY16" s="233"/>
      <c r="IZ16" s="233"/>
      <c r="JA16" s="233"/>
      <c r="JB16" s="233"/>
      <c r="JC16" s="233"/>
      <c r="JD16" s="241" t="s">
        <v>355</v>
      </c>
    </row>
    <row r="17" spans="1:264" ht="18.75" thickBot="1" x14ac:dyDescent="0.25">
      <c r="A17" s="233"/>
      <c r="B17" s="233"/>
      <c r="C17" s="233"/>
      <c r="D17" s="233"/>
      <c r="E17" s="233"/>
      <c r="F17" s="233"/>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c r="IW17" s="233"/>
      <c r="IX17" s="233"/>
      <c r="IY17" s="233"/>
      <c r="IZ17" s="233"/>
      <c r="JA17" s="233"/>
      <c r="JB17" s="233"/>
      <c r="JC17" s="233"/>
      <c r="JD17" s="241" t="s">
        <v>354</v>
      </c>
    </row>
    <row r="18" spans="1:264" ht="18.75" thickBot="1" x14ac:dyDescent="0.25">
      <c r="A18" s="233"/>
      <c r="B18" s="233"/>
      <c r="C18" s="233"/>
      <c r="D18" s="233"/>
      <c r="E18" s="233"/>
      <c r="F18" s="233"/>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c r="IW18" s="233"/>
      <c r="IX18" s="233"/>
      <c r="IY18" s="233"/>
      <c r="IZ18" s="233"/>
      <c r="JA18" s="233"/>
      <c r="JB18" s="233"/>
      <c r="JC18" s="233"/>
      <c r="JD18" s="241" t="s">
        <v>353</v>
      </c>
    </row>
    <row r="19" spans="1:264" ht="18.75" thickBot="1" x14ac:dyDescent="0.25">
      <c r="A19" s="233"/>
      <c r="B19" s="233"/>
      <c r="C19" s="233"/>
      <c r="D19" s="233"/>
      <c r="E19" s="233"/>
      <c r="F19" s="233"/>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c r="IW19" s="233"/>
      <c r="IX19" s="233"/>
      <c r="IY19" s="233"/>
      <c r="IZ19" s="233"/>
      <c r="JA19" s="233"/>
      <c r="JB19" s="233"/>
      <c r="JC19" s="233"/>
      <c r="JD19" s="241" t="s">
        <v>357</v>
      </c>
    </row>
    <row r="20" spans="1:264" ht="18.75" thickBot="1" x14ac:dyDescent="0.25">
      <c r="A20" s="233"/>
      <c r="B20" s="233"/>
      <c r="C20" s="233"/>
      <c r="D20" s="233"/>
      <c r="E20" s="233"/>
      <c r="F20" s="233"/>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c r="IW20" s="233"/>
      <c r="IX20" s="233"/>
      <c r="IY20" s="233"/>
      <c r="IZ20" s="233"/>
      <c r="JA20" s="233"/>
      <c r="JB20" s="233"/>
      <c r="JC20" s="233"/>
      <c r="JD20" s="241" t="s">
        <v>358</v>
      </c>
    </row>
    <row r="21" spans="1:264" ht="18.75" thickBot="1" x14ac:dyDescent="0.25">
      <c r="A21" s="233"/>
      <c r="B21" s="233"/>
      <c r="C21" s="233"/>
      <c r="D21" s="233"/>
      <c r="E21" s="233"/>
      <c r="F21" s="233"/>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c r="IW21" s="233"/>
      <c r="IX21" s="233"/>
      <c r="IY21" s="233"/>
      <c r="IZ21" s="233"/>
      <c r="JA21" s="233"/>
      <c r="JB21" s="233"/>
      <c r="JC21" s="233"/>
      <c r="JD21" s="241" t="s">
        <v>447</v>
      </c>
    </row>
    <row r="22" spans="1:264" ht="18.75" thickBot="1" x14ac:dyDescent="0.25">
      <c r="A22" s="233"/>
      <c r="B22" s="233"/>
      <c r="C22" s="233"/>
      <c r="D22" s="233"/>
      <c r="E22" s="233"/>
      <c r="F22" s="233"/>
      <c r="G22" s="233"/>
      <c r="H22" s="233"/>
      <c r="I22" s="233"/>
      <c r="J22" s="233"/>
      <c r="K22" s="233"/>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c r="IQ22" s="233"/>
      <c r="IR22" s="233"/>
      <c r="IS22" s="233"/>
      <c r="IT22" s="233"/>
      <c r="IU22" s="233"/>
      <c r="IV22" s="233"/>
      <c r="IW22" s="233"/>
      <c r="IX22" s="233"/>
      <c r="IY22" s="233"/>
      <c r="IZ22" s="233"/>
      <c r="JA22" s="233"/>
      <c r="JB22" s="233"/>
      <c r="JC22" s="233"/>
      <c r="JD22" s="241" t="s">
        <v>448</v>
      </c>
    </row>
    <row r="23" spans="1:264" ht="12.75" x14ac:dyDescent="0.2">
      <c r="A23" s="233"/>
      <c r="B23" s="233"/>
      <c r="C23" s="233"/>
      <c r="D23" s="233"/>
      <c r="E23" s="233"/>
      <c r="F23" s="233"/>
      <c r="G23" s="233"/>
      <c r="H23" s="233"/>
      <c r="I23" s="233"/>
      <c r="J23" s="233"/>
      <c r="K23" s="233"/>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c r="IQ23" s="233"/>
      <c r="IR23" s="233"/>
      <c r="IS23" s="233"/>
      <c r="IT23" s="233"/>
      <c r="IU23" s="233"/>
      <c r="IV23" s="233"/>
      <c r="IW23" s="233"/>
      <c r="IX23" s="233"/>
      <c r="IY23" s="233"/>
      <c r="IZ23" s="233"/>
      <c r="JA23" s="233"/>
      <c r="JB23" s="233"/>
      <c r="JC23" s="233"/>
      <c r="JD23" s="233"/>
    </row>
    <row r="24" spans="1:264" ht="12.75" x14ac:dyDescent="0.2">
      <c r="A24" s="233"/>
      <c r="B24" s="233"/>
      <c r="C24" s="233"/>
      <c r="D24" s="233"/>
      <c r="E24" s="233"/>
      <c r="F24" s="233"/>
      <c r="G24" s="233"/>
      <c r="H24" s="233"/>
      <c r="I24" s="233"/>
      <c r="J24" s="233"/>
      <c r="K24" s="233"/>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c r="IQ24" s="233"/>
      <c r="IR24" s="233"/>
      <c r="IS24" s="233"/>
      <c r="IT24" s="233"/>
      <c r="IU24" s="233"/>
      <c r="IV24" s="233"/>
      <c r="IW24" s="233"/>
      <c r="IX24" s="233"/>
      <c r="IY24" s="233"/>
      <c r="IZ24" s="233"/>
      <c r="JA24" s="233"/>
      <c r="JB24" s="233"/>
      <c r="JC24" s="233"/>
      <c r="JD24" s="233"/>
    </row>
    <row r="25" spans="1:264" ht="12.75" x14ac:dyDescent="0.2">
      <c r="A25" s="233"/>
      <c r="B25" s="233"/>
      <c r="C25" s="233"/>
      <c r="D25" s="233"/>
      <c r="E25" s="233"/>
      <c r="F25" s="233"/>
      <c r="G25" s="233"/>
      <c r="H25" s="233"/>
      <c r="I25" s="233"/>
      <c r="J25" s="233"/>
      <c r="K25" s="233"/>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c r="IQ25" s="233"/>
      <c r="IR25" s="233"/>
      <c r="IS25" s="233"/>
      <c r="IT25" s="233"/>
      <c r="IU25" s="233"/>
      <c r="IV25" s="233"/>
      <c r="IW25" s="233"/>
      <c r="IX25" s="233"/>
      <c r="IY25" s="233"/>
      <c r="IZ25" s="233"/>
      <c r="JA25" s="233"/>
      <c r="JB25" s="233"/>
      <c r="JC25" s="233"/>
      <c r="JD25" s="233"/>
    </row>
    <row r="26" spans="1:264" ht="12.75" hidden="1" x14ac:dyDescent="0.2">
      <c r="A26" s="233"/>
      <c r="B26" s="233"/>
      <c r="C26" s="233"/>
      <c r="D26" s="233"/>
      <c r="E26" s="233"/>
      <c r="F26" s="233"/>
      <c r="G26" s="233"/>
      <c r="H26" s="233"/>
      <c r="I26" s="233"/>
      <c r="J26" s="233"/>
      <c r="K26" s="233"/>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c r="IQ26" s="233"/>
      <c r="IR26" s="233"/>
      <c r="IS26" s="233"/>
      <c r="IT26" s="233"/>
      <c r="IU26" s="233"/>
      <c r="IV26" s="233"/>
      <c r="IW26" s="233"/>
      <c r="IX26" s="233"/>
      <c r="IY26" s="233"/>
      <c r="IZ26" s="233"/>
      <c r="JA26" s="233"/>
      <c r="JB26" s="233"/>
      <c r="JC26" s="233"/>
      <c r="JD26" s="233"/>
    </row>
    <row r="27" spans="1:264" ht="12.75" hidden="1" x14ac:dyDescent="0.2">
      <c r="A27" s="233"/>
      <c r="B27" s="233"/>
      <c r="C27" s="233"/>
      <c r="D27" s="233"/>
      <c r="E27" s="233"/>
      <c r="F27" s="233"/>
      <c r="G27" s="233"/>
      <c r="H27" s="233"/>
      <c r="I27" s="233"/>
      <c r="J27" s="233"/>
      <c r="K27" s="233"/>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c r="IQ27" s="233"/>
      <c r="IR27" s="233"/>
      <c r="IS27" s="233"/>
      <c r="IT27" s="233"/>
      <c r="IU27" s="233"/>
      <c r="IV27" s="233"/>
      <c r="IW27" s="233"/>
      <c r="IX27" s="233"/>
      <c r="IY27" s="233"/>
      <c r="IZ27" s="233"/>
      <c r="JA27" s="233"/>
      <c r="JB27" s="233"/>
      <c r="JC27" s="233"/>
      <c r="JD27" s="233"/>
    </row>
    <row r="28" spans="1:264" ht="12.75" hidden="1" x14ac:dyDescent="0.2">
      <c r="A28" s="233"/>
      <c r="B28" s="233"/>
      <c r="C28" s="233"/>
      <c r="D28" s="233"/>
      <c r="E28" s="233"/>
      <c r="F28" s="233"/>
      <c r="G28" s="233"/>
      <c r="H28" s="233"/>
      <c r="I28" s="233"/>
      <c r="J28" s="233"/>
      <c r="K28" s="233"/>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c r="IQ28" s="233"/>
      <c r="IR28" s="233"/>
      <c r="IS28" s="233"/>
      <c r="IT28" s="233"/>
      <c r="IU28" s="233"/>
      <c r="IV28" s="233"/>
      <c r="IW28" s="233"/>
      <c r="IX28" s="233"/>
      <c r="IY28" s="233"/>
      <c r="IZ28" s="233"/>
      <c r="JA28" s="233"/>
      <c r="JB28" s="233"/>
      <c r="JC28" s="233"/>
      <c r="JD28" s="233"/>
    </row>
    <row r="29" spans="1:264" ht="12.75" hidden="1" x14ac:dyDescent="0.2">
      <c r="A29" s="233"/>
      <c r="B29" s="233"/>
      <c r="C29" s="233"/>
      <c r="D29" s="233"/>
      <c r="E29" s="233"/>
      <c r="F29" s="233"/>
      <c r="G29" s="233"/>
      <c r="H29" s="233"/>
      <c r="I29" s="233"/>
      <c r="J29" s="233"/>
      <c r="K29" s="233"/>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c r="IQ29" s="233"/>
      <c r="IR29" s="233"/>
      <c r="IS29" s="233"/>
      <c r="IT29" s="233"/>
      <c r="IU29" s="233"/>
      <c r="IV29" s="233"/>
      <c r="IW29" s="233"/>
      <c r="IX29" s="233"/>
      <c r="IY29" s="233"/>
      <c r="IZ29" s="233"/>
      <c r="JA29" s="233"/>
      <c r="JB29" s="233"/>
      <c r="JC29" s="233"/>
      <c r="JD29" s="233"/>
    </row>
    <row r="30" spans="1:264" ht="12.75" hidden="1" x14ac:dyDescent="0.2"/>
    <row r="31" spans="1:264" ht="12.75" hidden="1" x14ac:dyDescent="0.2"/>
    <row r="32" spans="1:264" ht="12.75" hidden="1" x14ac:dyDescent="0.2"/>
    <row r="33" ht="12.75" hidden="1" x14ac:dyDescent="0.2"/>
    <row r="34" ht="12.75" hidden="1" x14ac:dyDescent="0.2"/>
    <row r="35" ht="12.75" hidden="1" x14ac:dyDescent="0.2"/>
    <row r="36" ht="12.75" hidden="1" x14ac:dyDescent="0.2"/>
    <row r="37" ht="12.75" hidden="1" x14ac:dyDescent="0.2"/>
    <row r="38" ht="12.75" hidden="1" x14ac:dyDescent="0.2"/>
    <row r="39" ht="12.75" hidden="1" x14ac:dyDescent="0.2"/>
    <row r="40" ht="12.75" hidden="1" x14ac:dyDescent="0.2"/>
    <row r="41" ht="12.75" hidden="1" x14ac:dyDescent="0.2"/>
    <row r="42" ht="12.75" hidden="1" x14ac:dyDescent="0.2"/>
    <row r="43" ht="12.75" hidden="1" x14ac:dyDescent="0.2"/>
    <row r="44" ht="12.75" hidden="1" x14ac:dyDescent="0.2"/>
    <row r="45" ht="12.75" hidden="1" x14ac:dyDescent="0.2"/>
    <row r="46" ht="12.75" hidden="1" x14ac:dyDescent="0.2"/>
    <row r="47" ht="12.75" hidden="1" x14ac:dyDescent="0.2"/>
    <row r="48" ht="12.75" hidden="1" x14ac:dyDescent="0.2"/>
    <row r="49" ht="12.75" hidden="1" x14ac:dyDescent="0.2"/>
    <row r="50" ht="12.75" hidden="1" x14ac:dyDescent="0.2"/>
    <row r="51" ht="12.75" hidden="1" x14ac:dyDescent="0.2"/>
    <row r="52" ht="12.75" hidden="1" x14ac:dyDescent="0.2"/>
    <row r="53" ht="12.75" hidden="1" x14ac:dyDescent="0.2"/>
    <row r="54" ht="12.75" hidden="1" x14ac:dyDescent="0.2"/>
    <row r="55" ht="12.75" hidden="1" x14ac:dyDescent="0.2"/>
    <row r="56" ht="12.75" hidden="1" x14ac:dyDescent="0.2"/>
    <row r="57" ht="12.75" hidden="1" x14ac:dyDescent="0.2"/>
    <row r="58" ht="12.75" hidden="1" x14ac:dyDescent="0.2"/>
    <row r="59" ht="12.75" hidden="1" x14ac:dyDescent="0.2"/>
    <row r="60" ht="12.75" hidden="1" x14ac:dyDescent="0.2"/>
    <row r="61" ht="12.75" hidden="1" x14ac:dyDescent="0.2"/>
    <row r="62" ht="12.75" hidden="1" x14ac:dyDescent="0.2"/>
    <row r="63" ht="12.75" hidden="1" x14ac:dyDescent="0.2"/>
    <row r="64" ht="12.75" hidden="1" x14ac:dyDescent="0.2"/>
    <row r="65" ht="12.75" hidden="1" x14ac:dyDescent="0.2"/>
    <row r="66" ht="12.75" hidden="1" x14ac:dyDescent="0.2"/>
    <row r="67" ht="12.75" hidden="1" x14ac:dyDescent="0.2"/>
    <row r="68" ht="12.75" hidden="1" x14ac:dyDescent="0.2"/>
    <row r="69" ht="12.75" hidden="1" x14ac:dyDescent="0.2"/>
    <row r="70" ht="12.75" hidden="1" x14ac:dyDescent="0.2"/>
    <row r="71" ht="12.75" hidden="1" x14ac:dyDescent="0.2"/>
    <row r="72" ht="12.75" hidden="1" x14ac:dyDescent="0.2"/>
    <row r="73" ht="12.75" hidden="1" x14ac:dyDescent="0.2"/>
    <row r="74" ht="12.75" hidden="1" x14ac:dyDescent="0.2"/>
    <row r="75" ht="12.75" hidden="1" x14ac:dyDescent="0.2"/>
    <row r="76" ht="12.75" hidden="1" x14ac:dyDescent="0.2"/>
    <row r="77" ht="12.75" hidden="1" x14ac:dyDescent="0.2"/>
    <row r="78" ht="12.75" hidden="1" x14ac:dyDescent="0.2"/>
    <row r="79" ht="12.75" hidden="1" x14ac:dyDescent="0.2"/>
    <row r="80" ht="12.75" hidden="1" x14ac:dyDescent="0.2"/>
    <row r="81" ht="12.75" hidden="1" x14ac:dyDescent="0.2"/>
    <row r="82" ht="12.75" hidden="1" x14ac:dyDescent="0.2"/>
    <row r="83" ht="12.75" hidden="1" x14ac:dyDescent="0.2"/>
    <row r="84" ht="12.75" hidden="1" x14ac:dyDescent="0.2"/>
    <row r="85" ht="12.75" hidden="1" x14ac:dyDescent="0.2"/>
    <row r="86" ht="12.75" hidden="1" x14ac:dyDescent="0.2"/>
    <row r="87" ht="12.75" hidden="1" x14ac:dyDescent="0.2"/>
    <row r="88" ht="12.75" hidden="1" x14ac:dyDescent="0.2"/>
    <row r="89" ht="12.75" hidden="1" x14ac:dyDescent="0.2"/>
    <row r="90" ht="12.75" hidden="1" x14ac:dyDescent="0.2"/>
    <row r="91" ht="12.75" hidden="1" x14ac:dyDescent="0.2"/>
    <row r="92" ht="12.75" hidden="1" x14ac:dyDescent="0.2"/>
    <row r="93" ht="12.75" hidden="1" x14ac:dyDescent="0.2"/>
    <row r="94" ht="12.75" hidden="1" x14ac:dyDescent="0.2"/>
    <row r="95" ht="12.75" hidden="1" x14ac:dyDescent="0.2"/>
    <row r="96" ht="12.75" hidden="1" x14ac:dyDescent="0.2"/>
    <row r="97" ht="12.75" hidden="1" x14ac:dyDescent="0.2"/>
    <row r="98" ht="12.75" hidden="1" x14ac:dyDescent="0.2"/>
    <row r="99" ht="12.75" hidden="1" x14ac:dyDescent="0.2"/>
    <row r="100" ht="12.75" hidden="1" x14ac:dyDescent="0.2"/>
    <row r="101" ht="12.75" hidden="1" x14ac:dyDescent="0.2"/>
    <row r="102" ht="12.75" hidden="1" x14ac:dyDescent="0.2"/>
    <row r="103" ht="12.75" hidden="1" x14ac:dyDescent="0.2"/>
    <row r="104" ht="12.75" hidden="1" x14ac:dyDescent="0.2"/>
    <row r="105" ht="12.75" hidden="1" x14ac:dyDescent="0.2"/>
    <row r="106" ht="12.75" hidden="1" x14ac:dyDescent="0.2"/>
    <row r="107" ht="12.75" hidden="1" x14ac:dyDescent="0.2"/>
    <row r="108" ht="12.75" hidden="1" x14ac:dyDescent="0.2"/>
    <row r="109" ht="12.75" hidden="1" x14ac:dyDescent="0.2"/>
    <row r="110" ht="12.75" hidden="1" x14ac:dyDescent="0.2"/>
    <row r="111" ht="12.75" hidden="1" x14ac:dyDescent="0.2"/>
    <row r="112" ht="12.75" hidden="1" x14ac:dyDescent="0.2"/>
    <row r="113" ht="12.75" hidden="1" x14ac:dyDescent="0.2"/>
    <row r="114" ht="12.75" hidden="1" x14ac:dyDescent="0.2"/>
    <row r="115" ht="12.75" hidden="1" x14ac:dyDescent="0.2"/>
    <row r="116" ht="12.75" hidden="1" x14ac:dyDescent="0.2"/>
    <row r="117" ht="12.75" hidden="1" x14ac:dyDescent="0.2"/>
    <row r="118" ht="12.75" hidden="1" x14ac:dyDescent="0.2"/>
    <row r="119" ht="12.75" hidden="1" x14ac:dyDescent="0.2"/>
    <row r="120" ht="12.75" hidden="1" x14ac:dyDescent="0.2"/>
    <row r="121" ht="12.75" hidden="1" x14ac:dyDescent="0.2"/>
    <row r="122" ht="12.75" hidden="1" x14ac:dyDescent="0.2"/>
    <row r="123" ht="12.75" hidden="1" x14ac:dyDescent="0.2"/>
    <row r="124" ht="12.75" hidden="1" x14ac:dyDescent="0.2"/>
    <row r="125" ht="12.75" hidden="1" x14ac:dyDescent="0.2"/>
    <row r="126" ht="12.75" hidden="1" x14ac:dyDescent="0.2"/>
    <row r="127" ht="12.75" hidden="1" x14ac:dyDescent="0.2"/>
    <row r="128" ht="12.75" hidden="1" x14ac:dyDescent="0.2"/>
    <row r="129" ht="12.75" hidden="1" x14ac:dyDescent="0.2"/>
    <row r="130" ht="12.75" hidden="1" x14ac:dyDescent="0.2"/>
    <row r="131" ht="12.75" hidden="1" x14ac:dyDescent="0.2"/>
    <row r="132" ht="12.75" hidden="1" x14ac:dyDescent="0.2"/>
    <row r="133" ht="12.75" hidden="1" x14ac:dyDescent="0.2"/>
    <row r="134" ht="12.75" hidden="1" x14ac:dyDescent="0.2"/>
    <row r="135" ht="12.75" hidden="1" x14ac:dyDescent="0.2"/>
    <row r="136" ht="12.75" hidden="1" x14ac:dyDescent="0.2"/>
    <row r="137" ht="12.75" hidden="1" x14ac:dyDescent="0.2"/>
    <row r="138" ht="12.75" hidden="1" x14ac:dyDescent="0.2"/>
    <row r="139" ht="12.75" hidden="1" x14ac:dyDescent="0.2"/>
    <row r="140" ht="12.75" hidden="1" x14ac:dyDescent="0.2"/>
    <row r="141" ht="12.75" hidden="1" x14ac:dyDescent="0.2"/>
    <row r="142" ht="12.75" hidden="1" x14ac:dyDescent="0.2"/>
    <row r="143" ht="12.75" hidden="1" x14ac:dyDescent="0.2"/>
    <row r="144" ht="12.75" hidden="1" x14ac:dyDescent="0.2"/>
    <row r="145" ht="12.75" hidden="1" x14ac:dyDescent="0.2"/>
    <row r="146" ht="12.75" hidden="1" x14ac:dyDescent="0.2"/>
    <row r="147" ht="12.75" hidden="1" x14ac:dyDescent="0.2"/>
    <row r="148" ht="12.75" hidden="1" x14ac:dyDescent="0.2"/>
    <row r="149" ht="12.75" hidden="1" x14ac:dyDescent="0.2"/>
    <row r="150" ht="12.75" hidden="1" x14ac:dyDescent="0.2"/>
    <row r="151" ht="12.75" hidden="1" x14ac:dyDescent="0.2"/>
    <row r="152" ht="12.75" hidden="1" x14ac:dyDescent="0.2"/>
    <row r="153" ht="12.75" hidden="1" x14ac:dyDescent="0.2"/>
    <row r="154" ht="12.75" hidden="1" x14ac:dyDescent="0.2"/>
    <row r="155" ht="12.75" hidden="1" x14ac:dyDescent="0.2"/>
    <row r="156" ht="12.75" hidden="1" x14ac:dyDescent="0.2"/>
    <row r="157" ht="12.75" hidden="1" x14ac:dyDescent="0.2"/>
    <row r="158" ht="12.75" hidden="1" x14ac:dyDescent="0.2"/>
    <row r="159" ht="12.75" hidden="1" x14ac:dyDescent="0.2"/>
    <row r="160" ht="12.75" hidden="1" x14ac:dyDescent="0.2"/>
    <row r="161" ht="12.75" hidden="1" x14ac:dyDescent="0.2"/>
    <row r="162" ht="12.75" hidden="1" x14ac:dyDescent="0.2"/>
    <row r="163" ht="12.75" hidden="1" x14ac:dyDescent="0.2"/>
    <row r="164" ht="12.75" hidden="1" x14ac:dyDescent="0.2"/>
    <row r="165" ht="12.75" hidden="1" x14ac:dyDescent="0.2"/>
    <row r="166" ht="12.75" hidden="1" x14ac:dyDescent="0.2"/>
    <row r="167" ht="12.75" hidden="1" x14ac:dyDescent="0.2"/>
    <row r="168" ht="12.75" hidden="1" x14ac:dyDescent="0.2"/>
    <row r="169" ht="12.75" hidden="1" x14ac:dyDescent="0.2"/>
    <row r="170" ht="12.75" hidden="1" x14ac:dyDescent="0.2"/>
    <row r="171" ht="12.75" hidden="1" x14ac:dyDescent="0.2"/>
    <row r="172" ht="12.75" hidden="1" x14ac:dyDescent="0.2"/>
    <row r="173" ht="12.75" hidden="1" x14ac:dyDescent="0.2"/>
    <row r="174" ht="12.75" hidden="1" x14ac:dyDescent="0.2"/>
    <row r="175" ht="12.75" hidden="1" x14ac:dyDescent="0.2"/>
    <row r="176" ht="12.75" hidden="1" x14ac:dyDescent="0.2"/>
    <row r="177" ht="12.75" hidden="1" x14ac:dyDescent="0.2"/>
    <row r="178" ht="12.75" hidden="1" x14ac:dyDescent="0.2"/>
    <row r="179" ht="12.75" hidden="1" x14ac:dyDescent="0.2"/>
    <row r="180" ht="12.75" hidden="1" x14ac:dyDescent="0.2"/>
    <row r="181" ht="12.75" hidden="1" x14ac:dyDescent="0.2"/>
    <row r="182" ht="12.75" hidden="1" x14ac:dyDescent="0.2"/>
    <row r="183" ht="12.75" hidden="1" x14ac:dyDescent="0.2"/>
    <row r="184" ht="12.75" hidden="1" x14ac:dyDescent="0.2"/>
    <row r="185" ht="12.75" hidden="1" x14ac:dyDescent="0.2"/>
    <row r="186" ht="12.75" hidden="1" x14ac:dyDescent="0.2"/>
    <row r="187" ht="12.75" hidden="1" x14ac:dyDescent="0.2"/>
    <row r="188" ht="12.75" hidden="1" x14ac:dyDescent="0.2"/>
    <row r="189" ht="12.75" hidden="1" x14ac:dyDescent="0.2"/>
    <row r="190" ht="12.75" hidden="1" x14ac:dyDescent="0.2"/>
    <row r="191" ht="12.75" hidden="1" x14ac:dyDescent="0.2"/>
    <row r="192" ht="12.75" hidden="1" x14ac:dyDescent="0.2"/>
    <row r="193" ht="12.75" hidden="1" x14ac:dyDescent="0.2"/>
    <row r="194" ht="12.75" hidden="1" x14ac:dyDescent="0.2"/>
    <row r="195" ht="12.75" hidden="1" x14ac:dyDescent="0.2"/>
    <row r="196" ht="12.75" hidden="1" x14ac:dyDescent="0.2"/>
    <row r="197" ht="12.75" hidden="1" x14ac:dyDescent="0.2"/>
    <row r="198" ht="12.75" hidden="1" x14ac:dyDescent="0.2"/>
    <row r="199" ht="12.75" hidden="1" x14ac:dyDescent="0.2"/>
    <row r="200" ht="12.75" hidden="1" x14ac:dyDescent="0.2"/>
    <row r="201" ht="12.75" hidden="1" x14ac:dyDescent="0.2"/>
    <row r="202" ht="12.75" hidden="1" x14ac:dyDescent="0.2"/>
    <row r="203" ht="12.75" hidden="1" x14ac:dyDescent="0.2"/>
    <row r="204" ht="12.75" hidden="1" x14ac:dyDescent="0.2"/>
    <row r="205" ht="12.75" hidden="1" x14ac:dyDescent="0.2"/>
    <row r="206" ht="12.75" hidden="1" x14ac:dyDescent="0.2"/>
    <row r="207" ht="12.75" hidden="1" x14ac:dyDescent="0.2"/>
    <row r="208" ht="12.75" hidden="1" x14ac:dyDescent="0.2"/>
    <row r="209" ht="12.75" hidden="1" x14ac:dyDescent="0.2"/>
    <row r="210" ht="12.75" hidden="1" x14ac:dyDescent="0.2"/>
    <row r="211" ht="12.75" hidden="1" x14ac:dyDescent="0.2"/>
    <row r="212" ht="12.75" hidden="1" x14ac:dyDescent="0.2"/>
    <row r="213" ht="12.75" hidden="1" x14ac:dyDescent="0.2"/>
    <row r="214" ht="12.75" hidden="1" x14ac:dyDescent="0.2"/>
    <row r="215" ht="12.75" hidden="1" x14ac:dyDescent="0.2"/>
    <row r="216" ht="12.75" hidden="1" x14ac:dyDescent="0.2"/>
    <row r="217" ht="12.75" hidden="1" x14ac:dyDescent="0.2"/>
    <row r="218" ht="12.75" hidden="1" x14ac:dyDescent="0.2"/>
    <row r="219" ht="12.75" hidden="1" x14ac:dyDescent="0.2"/>
    <row r="220" ht="12.75" hidden="1" x14ac:dyDescent="0.2"/>
    <row r="221" ht="12.75" hidden="1" x14ac:dyDescent="0.2"/>
    <row r="222" ht="12.75" hidden="1" x14ac:dyDescent="0.2"/>
    <row r="223" ht="12.75" hidden="1" x14ac:dyDescent="0.2"/>
    <row r="224" ht="12.75" hidden="1" x14ac:dyDescent="0.2"/>
    <row r="225" ht="12.75" hidden="1" x14ac:dyDescent="0.2"/>
    <row r="226" ht="12.75" hidden="1" x14ac:dyDescent="0.2"/>
    <row r="227" ht="12.75" hidden="1" x14ac:dyDescent="0.2"/>
    <row r="228" ht="12.75" hidden="1" x14ac:dyDescent="0.2"/>
    <row r="229" ht="12.75" hidden="1" x14ac:dyDescent="0.2"/>
    <row r="230" ht="12.75" hidden="1" x14ac:dyDescent="0.2"/>
    <row r="231" ht="12.75" hidden="1" x14ac:dyDescent="0.2"/>
    <row r="232" ht="12.75" hidden="1" x14ac:dyDescent="0.2"/>
    <row r="233" ht="12.75" hidden="1" x14ac:dyDescent="0.2"/>
    <row r="234" ht="12.75" hidden="1" x14ac:dyDescent="0.2"/>
    <row r="235" ht="12.75" hidden="1" x14ac:dyDescent="0.2"/>
    <row r="236" ht="12.75" hidden="1" x14ac:dyDescent="0.2"/>
    <row r="237" ht="12.75" hidden="1" x14ac:dyDescent="0.2"/>
    <row r="238" ht="12.75" hidden="1" x14ac:dyDescent="0.2"/>
    <row r="239" ht="12.75" hidden="1" x14ac:dyDescent="0.2"/>
    <row r="240" ht="12.75" hidden="1" x14ac:dyDescent="0.2"/>
    <row r="241" ht="12.75" hidden="1" x14ac:dyDescent="0.2"/>
    <row r="242" ht="12.75" hidden="1" x14ac:dyDescent="0.2"/>
    <row r="243" ht="12.75" hidden="1" x14ac:dyDescent="0.2"/>
    <row r="244" ht="12.75" hidden="1" x14ac:dyDescent="0.2"/>
    <row r="245" ht="12.75" hidden="1" x14ac:dyDescent="0.2"/>
    <row r="246" ht="12.75" hidden="1" x14ac:dyDescent="0.2"/>
    <row r="247" ht="12.75" hidden="1" x14ac:dyDescent="0.2"/>
    <row r="248" ht="12.75" hidden="1" x14ac:dyDescent="0.2"/>
    <row r="249" ht="12.75" hidden="1" x14ac:dyDescent="0.2"/>
    <row r="250" ht="12.75" hidden="1" x14ac:dyDescent="0.2"/>
    <row r="251" ht="12.75" hidden="1" x14ac:dyDescent="0.2"/>
    <row r="252" ht="12.75" hidden="1" x14ac:dyDescent="0.2"/>
    <row r="253" ht="12.75" hidden="1" x14ac:dyDescent="0.2"/>
    <row r="254" ht="12.75" hidden="1" x14ac:dyDescent="0.2"/>
    <row r="255" ht="12.75" hidden="1" x14ac:dyDescent="0.2"/>
    <row r="256" ht="12.75" hidden="1" x14ac:dyDescent="0.2"/>
    <row r="257" ht="12.75" hidden="1" x14ac:dyDescent="0.2"/>
    <row r="258" ht="12.75" hidden="1" x14ac:dyDescent="0.2"/>
    <row r="259" ht="12.75" hidden="1" x14ac:dyDescent="0.2"/>
    <row r="260" ht="12.75" hidden="1" x14ac:dyDescent="0.2"/>
    <row r="261" ht="12.75" hidden="1" x14ac:dyDescent="0.2"/>
    <row r="262" ht="12.75" hidden="1" x14ac:dyDescent="0.2"/>
    <row r="263" ht="12.75" hidden="1" x14ac:dyDescent="0.2"/>
    <row r="264" ht="12.75" hidden="1" x14ac:dyDescent="0.2"/>
    <row r="265" ht="12.75" hidden="1" x14ac:dyDescent="0.2"/>
    <row r="266" ht="12.75" hidden="1" x14ac:dyDescent="0.2"/>
    <row r="267" ht="12.75" hidden="1" x14ac:dyDescent="0.2"/>
    <row r="268" ht="12.75" hidden="1" x14ac:dyDescent="0.2"/>
    <row r="269" ht="12.75" hidden="1" x14ac:dyDescent="0.2"/>
    <row r="270" ht="12.75" hidden="1" x14ac:dyDescent="0.2"/>
    <row r="271" ht="12.75" hidden="1" x14ac:dyDescent="0.2"/>
    <row r="272" ht="12.75" hidden="1" x14ac:dyDescent="0.2"/>
    <row r="273" ht="12.75" hidden="1" x14ac:dyDescent="0.2"/>
    <row r="274" ht="12.75" hidden="1" x14ac:dyDescent="0.2"/>
    <row r="275" ht="12.75" hidden="1" x14ac:dyDescent="0.2"/>
    <row r="276" ht="12.75" hidden="1" x14ac:dyDescent="0.2"/>
    <row r="277" ht="12.75" hidden="1" x14ac:dyDescent="0.2"/>
    <row r="278" ht="12.75" hidden="1" x14ac:dyDescent="0.2"/>
    <row r="279" ht="12.75" hidden="1" x14ac:dyDescent="0.2"/>
    <row r="280" ht="12.75" hidden="1" x14ac:dyDescent="0.2"/>
    <row r="281" ht="12.75" hidden="1" x14ac:dyDescent="0.2"/>
    <row r="282" ht="12.75" hidden="1" x14ac:dyDescent="0.2"/>
    <row r="283" ht="12.75" hidden="1" x14ac:dyDescent="0.2"/>
    <row r="284" ht="12.75" hidden="1" x14ac:dyDescent="0.2"/>
    <row r="285" ht="12.75" hidden="1" x14ac:dyDescent="0.2"/>
    <row r="286" ht="12.75" hidden="1" x14ac:dyDescent="0.2"/>
    <row r="287" ht="12.75" hidden="1" x14ac:dyDescent="0.2"/>
    <row r="288" ht="12.75" hidden="1" x14ac:dyDescent="0.2"/>
    <row r="289" ht="12.75" hidden="1" x14ac:dyDescent="0.2"/>
    <row r="290" ht="12.75" hidden="1" x14ac:dyDescent="0.2"/>
    <row r="291" ht="12.75" hidden="1" x14ac:dyDescent="0.2"/>
    <row r="292" ht="12.75" hidden="1" x14ac:dyDescent="0.2"/>
    <row r="293" ht="12.75" hidden="1" x14ac:dyDescent="0.2"/>
    <row r="294" ht="12.75" hidden="1" x14ac:dyDescent="0.2"/>
    <row r="295" ht="12.75" hidden="1" x14ac:dyDescent="0.2"/>
    <row r="296" ht="12.75" hidden="1" x14ac:dyDescent="0.2"/>
    <row r="297" ht="12.75" hidden="1" x14ac:dyDescent="0.2"/>
    <row r="298" ht="12.75" hidden="1" x14ac:dyDescent="0.2"/>
    <row r="299" ht="12.75" hidden="1" x14ac:dyDescent="0.2"/>
    <row r="300" ht="12.75" hidden="1" x14ac:dyDescent="0.2"/>
    <row r="301" ht="12.75" hidden="1" x14ac:dyDescent="0.2"/>
    <row r="302" ht="12.75" hidden="1" x14ac:dyDescent="0.2"/>
    <row r="303" ht="12.75" hidden="1" x14ac:dyDescent="0.2"/>
    <row r="304" ht="12.75" hidden="1" x14ac:dyDescent="0.2"/>
    <row r="305" ht="12.75" hidden="1" x14ac:dyDescent="0.2"/>
    <row r="306" ht="12.75" hidden="1" x14ac:dyDescent="0.2"/>
    <row r="307" ht="12.75" hidden="1" x14ac:dyDescent="0.2"/>
    <row r="308" ht="12.75" hidden="1" x14ac:dyDescent="0.2"/>
    <row r="309" ht="12.75" hidden="1" x14ac:dyDescent="0.2"/>
    <row r="310" ht="12.75" hidden="1" x14ac:dyDescent="0.2"/>
    <row r="311" ht="12.75" hidden="1" x14ac:dyDescent="0.2"/>
    <row r="312" ht="12.75" hidden="1" x14ac:dyDescent="0.2"/>
    <row r="313" ht="12.75" hidden="1" x14ac:dyDescent="0.2"/>
    <row r="314" ht="12.75" hidden="1" x14ac:dyDescent="0.2"/>
    <row r="315" ht="12.75" hidden="1" x14ac:dyDescent="0.2"/>
    <row r="316" ht="12.75" hidden="1" x14ac:dyDescent="0.2"/>
    <row r="317" ht="12.75" hidden="1" x14ac:dyDescent="0.2"/>
    <row r="318" ht="12.75" hidden="1" x14ac:dyDescent="0.2"/>
    <row r="319" ht="12.75" hidden="1" x14ac:dyDescent="0.2"/>
    <row r="320" ht="12.75" hidden="1" x14ac:dyDescent="0.2"/>
    <row r="321" ht="12.75" hidden="1" x14ac:dyDescent="0.2"/>
    <row r="322" ht="12.75" hidden="1" x14ac:dyDescent="0.2"/>
    <row r="323" ht="12.75" hidden="1" x14ac:dyDescent="0.2"/>
    <row r="324" ht="12.75" hidden="1" x14ac:dyDescent="0.2"/>
    <row r="325" ht="12.75" hidden="1" x14ac:dyDescent="0.2"/>
    <row r="326" ht="12.75" hidden="1" x14ac:dyDescent="0.2"/>
    <row r="327" ht="12.75" hidden="1" x14ac:dyDescent="0.2"/>
    <row r="328" ht="12.75" hidden="1" x14ac:dyDescent="0.2"/>
    <row r="329" ht="12.75" hidden="1" x14ac:dyDescent="0.2"/>
    <row r="330" ht="12.75" hidden="1" x14ac:dyDescent="0.2"/>
    <row r="331" ht="12.75" hidden="1" x14ac:dyDescent="0.2"/>
    <row r="332" ht="12.75" hidden="1" x14ac:dyDescent="0.2"/>
    <row r="333" ht="12.75" hidden="1" x14ac:dyDescent="0.2"/>
    <row r="334" ht="12.75" hidden="1" x14ac:dyDescent="0.2"/>
    <row r="335" ht="12.75" hidden="1" x14ac:dyDescent="0.2"/>
    <row r="336" ht="12.75" hidden="1" x14ac:dyDescent="0.2"/>
    <row r="337" ht="12.75" hidden="1" x14ac:dyDescent="0.2"/>
    <row r="338" ht="12.75" hidden="1" x14ac:dyDescent="0.2"/>
    <row r="339" ht="12.75" hidden="1" x14ac:dyDescent="0.2"/>
    <row r="340" ht="12.75" hidden="1" x14ac:dyDescent="0.2"/>
    <row r="341" ht="12.75" hidden="1" x14ac:dyDescent="0.2"/>
    <row r="342" ht="12.75" hidden="1" x14ac:dyDescent="0.2"/>
    <row r="343" ht="12.75" hidden="1" x14ac:dyDescent="0.2"/>
    <row r="344" ht="12.75" hidden="1" x14ac:dyDescent="0.2"/>
    <row r="345" ht="12.75" hidden="1" x14ac:dyDescent="0.2"/>
    <row r="346" ht="12.75" hidden="1" x14ac:dyDescent="0.2"/>
    <row r="347" ht="12.75" hidden="1" x14ac:dyDescent="0.2"/>
    <row r="348" ht="12.75" hidden="1" x14ac:dyDescent="0.2"/>
    <row r="349" ht="12.75" hidden="1" x14ac:dyDescent="0.2"/>
    <row r="350" ht="12.75" hidden="1" x14ac:dyDescent="0.2"/>
    <row r="351" ht="12.75" hidden="1" x14ac:dyDescent="0.2"/>
    <row r="352" ht="12.75" hidden="1" x14ac:dyDescent="0.2"/>
    <row r="353" ht="12.75" hidden="1" x14ac:dyDescent="0.2"/>
    <row r="354" ht="12.75" hidden="1" x14ac:dyDescent="0.2"/>
    <row r="355" ht="12.75" hidden="1" x14ac:dyDescent="0.2"/>
    <row r="356" ht="12.75" hidden="1" x14ac:dyDescent="0.2"/>
    <row r="357" ht="12.75" hidden="1" x14ac:dyDescent="0.2"/>
    <row r="358" ht="12.75" hidden="1" x14ac:dyDescent="0.2"/>
    <row r="359" ht="12.75" hidden="1" x14ac:dyDescent="0.2"/>
    <row r="360" ht="12.75" hidden="1" x14ac:dyDescent="0.2"/>
    <row r="361" ht="12.75" hidden="1" x14ac:dyDescent="0.2"/>
    <row r="362" ht="12.75" hidden="1" x14ac:dyDescent="0.2"/>
    <row r="363" ht="12.75" hidden="1" x14ac:dyDescent="0.2"/>
    <row r="364" ht="12.75" hidden="1" x14ac:dyDescent="0.2"/>
    <row r="365" ht="12.75" hidden="1" x14ac:dyDescent="0.2"/>
    <row r="366" ht="12.75" hidden="1" x14ac:dyDescent="0.2"/>
    <row r="367" ht="12.75" hidden="1" x14ac:dyDescent="0.2"/>
    <row r="368" ht="12.75" hidden="1" x14ac:dyDescent="0.2"/>
    <row r="369" ht="12.75" hidden="1" x14ac:dyDescent="0.2"/>
    <row r="370" ht="12.75" hidden="1" x14ac:dyDescent="0.2"/>
    <row r="371" ht="12.75" hidden="1" x14ac:dyDescent="0.2"/>
    <row r="372" ht="12.75" hidden="1" x14ac:dyDescent="0.2"/>
    <row r="373" ht="12.75" hidden="1" x14ac:dyDescent="0.2"/>
    <row r="374" ht="12.75" hidden="1" x14ac:dyDescent="0.2"/>
    <row r="375" ht="12.75" hidden="1" x14ac:dyDescent="0.2"/>
    <row r="376" ht="12.75" hidden="1" x14ac:dyDescent="0.2"/>
    <row r="377" ht="12.75" hidden="1" x14ac:dyDescent="0.2"/>
    <row r="378" ht="12.75" hidden="1" x14ac:dyDescent="0.2"/>
    <row r="379" ht="12.75" hidden="1" x14ac:dyDescent="0.2"/>
    <row r="380" ht="12.75" hidden="1" x14ac:dyDescent="0.2"/>
    <row r="381" ht="12.75" hidden="1" x14ac:dyDescent="0.2"/>
    <row r="382" ht="12.75" hidden="1" x14ac:dyDescent="0.2"/>
    <row r="383" ht="12.75" hidden="1" x14ac:dyDescent="0.2"/>
    <row r="384" ht="12.75" hidden="1" x14ac:dyDescent="0.2"/>
    <row r="385" ht="12.75" hidden="1" x14ac:dyDescent="0.2"/>
    <row r="386" ht="12.75" hidden="1" x14ac:dyDescent="0.2"/>
    <row r="387" ht="12.75" hidden="1" x14ac:dyDescent="0.2"/>
    <row r="388" ht="12.75" hidden="1" x14ac:dyDescent="0.2"/>
    <row r="389" ht="12.75" hidden="1" x14ac:dyDescent="0.2"/>
    <row r="390" ht="12.75" hidden="1" x14ac:dyDescent="0.2"/>
    <row r="391" ht="12.75" hidden="1" x14ac:dyDescent="0.2"/>
    <row r="392" ht="12.75" hidden="1" x14ac:dyDescent="0.2"/>
    <row r="393" ht="12.75" hidden="1" x14ac:dyDescent="0.2"/>
    <row r="394" ht="12.75" hidden="1" x14ac:dyDescent="0.2"/>
    <row r="395" ht="12.75" hidden="1" x14ac:dyDescent="0.2"/>
    <row r="396" ht="12.75" hidden="1" x14ac:dyDescent="0.2"/>
    <row r="397" ht="12.75" hidden="1" x14ac:dyDescent="0.2"/>
    <row r="398" ht="12.75" hidden="1" x14ac:dyDescent="0.2"/>
    <row r="399" ht="12.75" hidden="1" x14ac:dyDescent="0.2"/>
    <row r="400" ht="12.75" hidden="1" x14ac:dyDescent="0.2"/>
    <row r="401" ht="12.75" hidden="1" x14ac:dyDescent="0.2"/>
    <row r="402" ht="12.75" hidden="1" x14ac:dyDescent="0.2"/>
    <row r="403" ht="12.75" hidden="1" x14ac:dyDescent="0.2"/>
    <row r="404" ht="12.75" hidden="1" x14ac:dyDescent="0.2"/>
    <row r="405" ht="12.75" hidden="1" x14ac:dyDescent="0.2"/>
    <row r="406" ht="12.75" hidden="1" x14ac:dyDescent="0.2"/>
    <row r="407" ht="12.75" hidden="1" x14ac:dyDescent="0.2"/>
    <row r="408" ht="12.75" hidden="1" x14ac:dyDescent="0.2"/>
    <row r="409" ht="12.75" hidden="1" x14ac:dyDescent="0.2"/>
    <row r="410" ht="12.75" hidden="1" x14ac:dyDescent="0.2"/>
    <row r="411" ht="12.75" hidden="1" x14ac:dyDescent="0.2"/>
    <row r="412" ht="12.75" hidden="1" x14ac:dyDescent="0.2"/>
    <row r="413" ht="12.75" hidden="1" x14ac:dyDescent="0.2"/>
    <row r="414" ht="12.75" hidden="1" x14ac:dyDescent="0.2"/>
    <row r="415" ht="12.75" hidden="1" x14ac:dyDescent="0.2"/>
    <row r="416" ht="12.75" hidden="1" x14ac:dyDescent="0.2"/>
    <row r="417" ht="12.75" hidden="1" x14ac:dyDescent="0.2"/>
    <row r="418" ht="12.75" hidden="1" x14ac:dyDescent="0.2"/>
    <row r="419" ht="12.75" hidden="1" x14ac:dyDescent="0.2"/>
    <row r="420" ht="12.75" hidden="1" x14ac:dyDescent="0.2"/>
    <row r="421" ht="12.75" hidden="1" x14ac:dyDescent="0.2"/>
    <row r="422" ht="12.75" hidden="1" x14ac:dyDescent="0.2"/>
    <row r="423" ht="12.75" hidden="1" x14ac:dyDescent="0.2"/>
    <row r="424" ht="12.75" hidden="1" x14ac:dyDescent="0.2"/>
    <row r="425" ht="12.75" hidden="1" x14ac:dyDescent="0.2"/>
    <row r="426" ht="12.75" hidden="1" x14ac:dyDescent="0.2"/>
    <row r="427" ht="12.75" hidden="1" x14ac:dyDescent="0.2"/>
    <row r="428" ht="12.75" hidden="1" x14ac:dyDescent="0.2"/>
    <row r="429" ht="12.75" hidden="1" x14ac:dyDescent="0.2"/>
    <row r="430" ht="12.75" hidden="1" x14ac:dyDescent="0.2"/>
    <row r="431" ht="12.75" hidden="1" x14ac:dyDescent="0.2"/>
    <row r="432" ht="12.75" hidden="1" x14ac:dyDescent="0.2"/>
    <row r="433" ht="12.75" hidden="1" x14ac:dyDescent="0.2"/>
    <row r="434" ht="12.75" hidden="1" x14ac:dyDescent="0.2"/>
    <row r="435" ht="12.75" hidden="1" x14ac:dyDescent="0.2"/>
    <row r="436" ht="12.75" hidden="1" x14ac:dyDescent="0.2"/>
    <row r="437" ht="12.75" hidden="1" x14ac:dyDescent="0.2"/>
    <row r="438" ht="12.75" hidden="1" x14ac:dyDescent="0.2"/>
    <row r="439" ht="12.75" hidden="1" x14ac:dyDescent="0.2"/>
    <row r="440" ht="12.75" hidden="1" x14ac:dyDescent="0.2"/>
    <row r="441" ht="12.75" hidden="1" x14ac:dyDescent="0.2"/>
    <row r="442" ht="12.75" hidden="1" x14ac:dyDescent="0.2"/>
    <row r="443" ht="12.75" hidden="1" x14ac:dyDescent="0.2"/>
    <row r="444" ht="12.75" hidden="1" x14ac:dyDescent="0.2"/>
    <row r="445" ht="12.75" hidden="1" x14ac:dyDescent="0.2"/>
    <row r="446" ht="12.75" hidden="1" x14ac:dyDescent="0.2"/>
    <row r="447" ht="12.75" hidden="1" x14ac:dyDescent="0.2"/>
    <row r="448" ht="12.75" hidden="1" x14ac:dyDescent="0.2"/>
    <row r="449" ht="12.75" hidden="1" x14ac:dyDescent="0.2"/>
    <row r="450" ht="12.75" hidden="1" x14ac:dyDescent="0.2"/>
    <row r="451" ht="12.75" hidden="1" x14ac:dyDescent="0.2"/>
    <row r="452" ht="12.75" hidden="1" x14ac:dyDescent="0.2"/>
    <row r="453" ht="12.75" hidden="1" x14ac:dyDescent="0.2"/>
    <row r="454" ht="12.75" hidden="1" x14ac:dyDescent="0.2"/>
    <row r="455" ht="12.75" hidden="1" x14ac:dyDescent="0.2"/>
    <row r="456" ht="12.75" hidden="1" x14ac:dyDescent="0.2"/>
    <row r="457" ht="12.75" hidden="1" x14ac:dyDescent="0.2"/>
    <row r="458" ht="12.75" hidden="1" x14ac:dyDescent="0.2"/>
    <row r="459" ht="12.75" hidden="1" x14ac:dyDescent="0.2"/>
    <row r="460" ht="12.75" hidden="1" x14ac:dyDescent="0.2"/>
    <row r="461" ht="12.75" hidden="1" x14ac:dyDescent="0.2"/>
    <row r="462" ht="12.75" hidden="1" x14ac:dyDescent="0.2"/>
    <row r="463" ht="12.75" hidden="1" x14ac:dyDescent="0.2"/>
    <row r="464" ht="12.75" hidden="1" x14ac:dyDescent="0.2"/>
    <row r="465" ht="12.75" hidden="1" x14ac:dyDescent="0.2"/>
    <row r="466" ht="12.75" hidden="1" x14ac:dyDescent="0.2"/>
    <row r="467" ht="12.75" hidden="1" x14ac:dyDescent="0.2"/>
    <row r="468" ht="12.75" hidden="1" x14ac:dyDescent="0.2"/>
    <row r="469" ht="12.75" hidden="1" x14ac:dyDescent="0.2"/>
    <row r="470" ht="12.75" hidden="1" x14ac:dyDescent="0.2"/>
    <row r="471" ht="12.75" hidden="1" x14ac:dyDescent="0.2"/>
    <row r="472" ht="12.75" hidden="1" x14ac:dyDescent="0.2"/>
    <row r="473" ht="12.75" hidden="1" x14ac:dyDescent="0.2"/>
    <row r="474" ht="12.75" hidden="1" x14ac:dyDescent="0.2"/>
    <row r="475" ht="12.75" hidden="1" x14ac:dyDescent="0.2"/>
    <row r="476" ht="12.75" hidden="1" x14ac:dyDescent="0.2"/>
    <row r="477" ht="12.75" hidden="1" x14ac:dyDescent="0.2"/>
    <row r="478" ht="12.75" hidden="1" x14ac:dyDescent="0.2"/>
    <row r="479" ht="12.75" hidden="1" x14ac:dyDescent="0.2"/>
    <row r="480" ht="12.75" hidden="1" x14ac:dyDescent="0.2"/>
    <row r="481" ht="12.75" hidden="1" x14ac:dyDescent="0.2"/>
    <row r="482" ht="12.75" hidden="1" x14ac:dyDescent="0.2"/>
    <row r="483" ht="12.75" hidden="1" x14ac:dyDescent="0.2"/>
    <row r="484" ht="12.75" hidden="1" x14ac:dyDescent="0.2"/>
    <row r="485" ht="12.75" hidden="1" x14ac:dyDescent="0.2"/>
    <row r="486" ht="12.75" hidden="1" x14ac:dyDescent="0.2"/>
    <row r="487" ht="12.75" hidden="1" x14ac:dyDescent="0.2"/>
    <row r="488" ht="12.75" hidden="1" x14ac:dyDescent="0.2"/>
    <row r="489" ht="12.75" hidden="1" x14ac:dyDescent="0.2"/>
    <row r="490" ht="12.75" hidden="1" x14ac:dyDescent="0.2"/>
    <row r="491" ht="12.75" hidden="1" x14ac:dyDescent="0.2"/>
    <row r="492" ht="12.75" hidden="1" x14ac:dyDescent="0.2"/>
    <row r="493" ht="12.75" hidden="1" x14ac:dyDescent="0.2"/>
    <row r="494" ht="12.75" hidden="1" x14ac:dyDescent="0.2"/>
    <row r="495" ht="12.75" hidden="1" x14ac:dyDescent="0.2"/>
    <row r="496" ht="12.75" hidden="1" x14ac:dyDescent="0.2"/>
    <row r="497" ht="12.75" hidden="1" x14ac:dyDescent="0.2"/>
    <row r="498" ht="12.75" hidden="1" x14ac:dyDescent="0.2"/>
    <row r="499" ht="12.75" hidden="1" x14ac:dyDescent="0.2"/>
    <row r="500" ht="12.75" hidden="1" x14ac:dyDescent="0.2"/>
    <row r="501" ht="12.75" hidden="1" x14ac:dyDescent="0.2"/>
    <row r="502" ht="12.75" hidden="1" x14ac:dyDescent="0.2"/>
    <row r="503" ht="12.75" hidden="1" x14ac:dyDescent="0.2"/>
    <row r="504" ht="12.75" hidden="1" x14ac:dyDescent="0.2"/>
    <row r="505" ht="12.75" hidden="1" x14ac:dyDescent="0.2"/>
    <row r="506" ht="12.75" hidden="1" x14ac:dyDescent="0.2"/>
    <row r="507" ht="12.75" hidden="1" x14ac:dyDescent="0.2"/>
    <row r="508" ht="12.75" hidden="1" x14ac:dyDescent="0.2"/>
    <row r="509" ht="12.75" hidden="1" x14ac:dyDescent="0.2"/>
    <row r="510" ht="12.75" hidden="1" x14ac:dyDescent="0.2"/>
    <row r="511" ht="12.75" hidden="1" x14ac:dyDescent="0.2"/>
    <row r="512" ht="12.75" hidden="1" x14ac:dyDescent="0.2"/>
    <row r="513" ht="12.75" hidden="1" x14ac:dyDescent="0.2"/>
    <row r="514" ht="12.75" hidden="1" x14ac:dyDescent="0.2"/>
    <row r="515" ht="12.75" hidden="1" x14ac:dyDescent="0.2"/>
    <row r="516" ht="12.75" hidden="1" x14ac:dyDescent="0.2"/>
    <row r="517" ht="12.75" hidden="1" x14ac:dyDescent="0.2"/>
    <row r="518" ht="12.75" hidden="1" x14ac:dyDescent="0.2"/>
    <row r="519" ht="12.75" hidden="1" x14ac:dyDescent="0.2"/>
    <row r="520" ht="12.75" hidden="1" x14ac:dyDescent="0.2"/>
    <row r="521" ht="12.75" hidden="1" x14ac:dyDescent="0.2"/>
    <row r="522" ht="12.75" hidden="1" x14ac:dyDescent="0.2"/>
    <row r="523" ht="12.75" hidden="1" x14ac:dyDescent="0.2"/>
    <row r="524" ht="12.75" hidden="1" x14ac:dyDescent="0.2"/>
    <row r="525" ht="12.75" hidden="1" x14ac:dyDescent="0.2"/>
    <row r="526" ht="12.75" hidden="1" x14ac:dyDescent="0.2"/>
    <row r="527" ht="12.75" hidden="1" x14ac:dyDescent="0.2"/>
    <row r="528" ht="12.75" hidden="1" x14ac:dyDescent="0.2"/>
    <row r="529" ht="12.75" hidden="1" x14ac:dyDescent="0.2"/>
    <row r="530" ht="12.75" hidden="1" x14ac:dyDescent="0.2"/>
    <row r="531" ht="12.75" hidden="1" x14ac:dyDescent="0.2"/>
    <row r="532" ht="12.75" hidden="1" x14ac:dyDescent="0.2"/>
    <row r="533" ht="12.75" hidden="1" x14ac:dyDescent="0.2"/>
    <row r="534" ht="12.75" hidden="1" x14ac:dyDescent="0.2"/>
    <row r="535" ht="12.75" hidden="1" x14ac:dyDescent="0.2"/>
    <row r="536" ht="12.75" hidden="1" x14ac:dyDescent="0.2"/>
    <row r="537" ht="12.75" hidden="1" x14ac:dyDescent="0.2"/>
    <row r="538" ht="12.75" hidden="1" x14ac:dyDescent="0.2"/>
    <row r="539" ht="12.75" hidden="1" x14ac:dyDescent="0.2"/>
    <row r="540" ht="12.75" hidden="1" x14ac:dyDescent="0.2"/>
    <row r="541" ht="12.75" hidden="1" x14ac:dyDescent="0.2"/>
    <row r="542" ht="12.75" hidden="1" x14ac:dyDescent="0.2"/>
    <row r="543" ht="12.75" hidden="1" x14ac:dyDescent="0.2"/>
    <row r="544" ht="12.75" hidden="1" x14ac:dyDescent="0.2"/>
    <row r="545" ht="12.75" hidden="1" x14ac:dyDescent="0.2"/>
    <row r="546" ht="12.75" hidden="1" x14ac:dyDescent="0.2"/>
    <row r="547" ht="12.75" hidden="1" x14ac:dyDescent="0.2"/>
    <row r="548" ht="12.75" hidden="1" x14ac:dyDescent="0.2"/>
    <row r="549" ht="12.75" hidden="1" x14ac:dyDescent="0.2"/>
    <row r="550" ht="12.75" hidden="1" x14ac:dyDescent="0.2"/>
    <row r="551" ht="12.75" hidden="1" x14ac:dyDescent="0.2"/>
    <row r="552" ht="12.75" hidden="1" x14ac:dyDescent="0.2"/>
    <row r="553" ht="12.75" hidden="1" x14ac:dyDescent="0.2"/>
    <row r="554" ht="12.75" hidden="1" x14ac:dyDescent="0.2"/>
    <row r="555" ht="12.75" hidden="1" x14ac:dyDescent="0.2"/>
    <row r="556" ht="12.75" hidden="1" x14ac:dyDescent="0.2"/>
    <row r="557" ht="12.75" hidden="1" x14ac:dyDescent="0.2"/>
    <row r="558" ht="12.75" hidden="1" x14ac:dyDescent="0.2"/>
    <row r="559" ht="12.75" hidden="1" x14ac:dyDescent="0.2"/>
    <row r="560" ht="12.75" hidden="1" x14ac:dyDescent="0.2"/>
    <row r="561" ht="12.75" hidden="1" x14ac:dyDescent="0.2"/>
    <row r="562" ht="12.75" hidden="1" x14ac:dyDescent="0.2"/>
    <row r="563" ht="12.75" hidden="1" x14ac:dyDescent="0.2"/>
    <row r="564" ht="12.75" hidden="1" x14ac:dyDescent="0.2"/>
    <row r="565" ht="12.75" hidden="1" x14ac:dyDescent="0.2"/>
    <row r="566" ht="12.75" hidden="1" x14ac:dyDescent="0.2"/>
    <row r="567" ht="12.75" hidden="1" x14ac:dyDescent="0.2"/>
    <row r="568" ht="12.75" hidden="1" x14ac:dyDescent="0.2"/>
    <row r="569" ht="12.75" hidden="1" x14ac:dyDescent="0.2"/>
    <row r="570" ht="12.75" hidden="1" x14ac:dyDescent="0.2"/>
    <row r="571" ht="12.75" hidden="1" x14ac:dyDescent="0.2"/>
    <row r="572" ht="12.75" hidden="1" x14ac:dyDescent="0.2"/>
    <row r="573" ht="12.75" hidden="1" x14ac:dyDescent="0.2"/>
    <row r="574" ht="12.75" hidden="1" x14ac:dyDescent="0.2"/>
    <row r="575" ht="12.75" hidden="1" x14ac:dyDescent="0.2"/>
    <row r="576" ht="12.75" hidden="1" x14ac:dyDescent="0.2"/>
    <row r="577" ht="12.75" hidden="1" x14ac:dyDescent="0.2"/>
    <row r="578" ht="12.75" hidden="1" x14ac:dyDescent="0.2"/>
    <row r="579" ht="12.75" hidden="1" x14ac:dyDescent="0.2"/>
    <row r="580" ht="12.75" hidden="1" x14ac:dyDescent="0.2"/>
    <row r="581" ht="12.75" hidden="1" x14ac:dyDescent="0.2"/>
    <row r="582" ht="12.75" hidden="1" x14ac:dyDescent="0.2"/>
    <row r="583" ht="12.75" hidden="1" x14ac:dyDescent="0.2"/>
    <row r="584" ht="12.75" hidden="1" x14ac:dyDescent="0.2"/>
    <row r="585" ht="12.75" hidden="1" x14ac:dyDescent="0.2"/>
    <row r="586" ht="12.75" hidden="1" x14ac:dyDescent="0.2"/>
    <row r="587" ht="12.75" hidden="1" x14ac:dyDescent="0.2"/>
    <row r="588" ht="12.75" hidden="1" x14ac:dyDescent="0.2"/>
    <row r="589" ht="12.75" hidden="1" x14ac:dyDescent="0.2"/>
    <row r="590" ht="12.75" hidden="1" x14ac:dyDescent="0.2"/>
    <row r="591" ht="12.75" hidden="1" x14ac:dyDescent="0.2"/>
    <row r="592" ht="12.75" hidden="1" x14ac:dyDescent="0.2"/>
    <row r="593" ht="12.75" hidden="1" x14ac:dyDescent="0.2"/>
    <row r="594" ht="12.75" hidden="1" x14ac:dyDescent="0.2"/>
    <row r="595" ht="12.75" hidden="1" x14ac:dyDescent="0.2"/>
    <row r="596" ht="12.75" hidden="1" x14ac:dyDescent="0.2"/>
    <row r="597" ht="12.75" hidden="1" x14ac:dyDescent="0.2"/>
    <row r="598" ht="12.75" hidden="1" x14ac:dyDescent="0.2"/>
    <row r="599" ht="12.75" hidden="1" x14ac:dyDescent="0.2"/>
    <row r="600" ht="12.75" hidden="1" x14ac:dyDescent="0.2"/>
    <row r="601" ht="12.75" hidden="1" x14ac:dyDescent="0.2"/>
    <row r="602" ht="12.75" hidden="1" x14ac:dyDescent="0.2"/>
    <row r="603" ht="12.75" hidden="1" x14ac:dyDescent="0.2"/>
    <row r="604" ht="12.75" hidden="1" x14ac:dyDescent="0.2"/>
    <row r="605" ht="12.75" hidden="1" x14ac:dyDescent="0.2"/>
    <row r="606" ht="12.75" hidden="1" x14ac:dyDescent="0.2"/>
    <row r="607" ht="12.75" hidden="1" x14ac:dyDescent="0.2"/>
    <row r="608" ht="12.75" hidden="1" x14ac:dyDescent="0.2"/>
    <row r="609" ht="12.75" hidden="1" x14ac:dyDescent="0.2"/>
    <row r="610" ht="12.75" hidden="1" x14ac:dyDescent="0.2"/>
    <row r="611" ht="12.75" hidden="1" x14ac:dyDescent="0.2"/>
    <row r="612" ht="12.75" hidden="1" x14ac:dyDescent="0.2"/>
    <row r="613" ht="12.75" hidden="1" x14ac:dyDescent="0.2"/>
    <row r="614" ht="12.75" hidden="1" x14ac:dyDescent="0.2"/>
    <row r="615" ht="12.75" hidden="1" x14ac:dyDescent="0.2"/>
    <row r="616" ht="12.75" hidden="1" x14ac:dyDescent="0.2"/>
    <row r="617" ht="12.75" hidden="1" x14ac:dyDescent="0.2"/>
    <row r="618" ht="12.75" hidden="1" x14ac:dyDescent="0.2"/>
    <row r="619" ht="12.75" hidden="1" x14ac:dyDescent="0.2"/>
    <row r="620" ht="12.75" hidden="1" x14ac:dyDescent="0.2"/>
    <row r="621" ht="12.75" hidden="1" x14ac:dyDescent="0.2"/>
    <row r="622" ht="12.75" hidden="1" x14ac:dyDescent="0.2"/>
    <row r="623" ht="12.75" hidden="1" x14ac:dyDescent="0.2"/>
    <row r="624" ht="12.75" hidden="1" x14ac:dyDescent="0.2"/>
    <row r="625" ht="12.75" hidden="1" x14ac:dyDescent="0.2"/>
    <row r="626" ht="12.75" hidden="1" x14ac:dyDescent="0.2"/>
    <row r="627" ht="12.75" hidden="1" x14ac:dyDescent="0.2"/>
    <row r="628" ht="12.75" hidden="1" x14ac:dyDescent="0.2"/>
    <row r="629" ht="12.75" hidden="1" x14ac:dyDescent="0.2"/>
    <row r="630" ht="12.75" hidden="1" x14ac:dyDescent="0.2"/>
    <row r="631" ht="12.75" hidden="1" x14ac:dyDescent="0.2"/>
    <row r="632" ht="12.75" hidden="1" x14ac:dyDescent="0.2"/>
    <row r="633" ht="12.75" hidden="1" x14ac:dyDescent="0.2"/>
    <row r="634" ht="12.75" hidden="1" x14ac:dyDescent="0.2"/>
    <row r="635" ht="12.75" hidden="1" x14ac:dyDescent="0.2"/>
    <row r="636" ht="12.75" hidden="1" x14ac:dyDescent="0.2"/>
    <row r="637" ht="12.75" hidden="1" x14ac:dyDescent="0.2"/>
    <row r="638" ht="12.75" hidden="1" x14ac:dyDescent="0.2"/>
    <row r="639" ht="12.75" hidden="1" x14ac:dyDescent="0.2"/>
    <row r="640" ht="12.75" hidden="1" x14ac:dyDescent="0.2"/>
    <row r="641" ht="12.75" hidden="1" x14ac:dyDescent="0.2"/>
    <row r="642" ht="12.75" hidden="1" x14ac:dyDescent="0.2"/>
    <row r="643" ht="12.75" hidden="1" x14ac:dyDescent="0.2"/>
    <row r="644" ht="12.75" hidden="1" x14ac:dyDescent="0.2"/>
    <row r="645" ht="12.75" hidden="1" x14ac:dyDescent="0.2"/>
    <row r="646" ht="12.75" hidden="1" x14ac:dyDescent="0.2"/>
    <row r="647" ht="12.75" hidden="1" x14ac:dyDescent="0.2"/>
    <row r="648" ht="12.75" hidden="1" x14ac:dyDescent="0.2"/>
    <row r="649" ht="12.75" hidden="1" x14ac:dyDescent="0.2"/>
    <row r="650" ht="12.75" hidden="1" x14ac:dyDescent="0.2"/>
    <row r="651" ht="12.75" hidden="1" x14ac:dyDescent="0.2"/>
    <row r="652" ht="12.75" hidden="1" x14ac:dyDescent="0.2"/>
    <row r="653" ht="12.75" hidden="1" x14ac:dyDescent="0.2"/>
    <row r="654" ht="12.75" hidden="1" x14ac:dyDescent="0.2"/>
    <row r="655" ht="12.75" hidden="1" x14ac:dyDescent="0.2"/>
    <row r="656" ht="12.75" hidden="1" x14ac:dyDescent="0.2"/>
    <row r="657" ht="12.75" hidden="1" x14ac:dyDescent="0.2"/>
    <row r="658" ht="12.75" hidden="1" x14ac:dyDescent="0.2"/>
    <row r="659" ht="12.75" hidden="1" x14ac:dyDescent="0.2"/>
    <row r="660" ht="12.75" hidden="1" x14ac:dyDescent="0.2"/>
    <row r="661" ht="12.75" hidden="1" x14ac:dyDescent="0.2"/>
    <row r="662" ht="12.75" hidden="1" x14ac:dyDescent="0.2"/>
    <row r="663" ht="12.75" hidden="1" x14ac:dyDescent="0.2"/>
    <row r="664" ht="12.75" hidden="1" x14ac:dyDescent="0.2"/>
    <row r="665" ht="12.75" hidden="1" x14ac:dyDescent="0.2"/>
    <row r="666" ht="12.75" hidden="1" x14ac:dyDescent="0.2"/>
    <row r="667" ht="12.75" hidden="1" x14ac:dyDescent="0.2"/>
    <row r="668" ht="12.75" hidden="1" x14ac:dyDescent="0.2"/>
    <row r="669" ht="12.75" hidden="1" x14ac:dyDescent="0.2"/>
    <row r="670" ht="12.75" hidden="1" x14ac:dyDescent="0.2"/>
    <row r="671" ht="12.75" hidden="1" x14ac:dyDescent="0.2"/>
    <row r="672" ht="12.75" hidden="1" x14ac:dyDescent="0.2"/>
    <row r="673" ht="12.75" hidden="1" x14ac:dyDescent="0.2"/>
    <row r="674" ht="12.75" hidden="1" x14ac:dyDescent="0.2"/>
    <row r="675" ht="12.75" hidden="1" x14ac:dyDescent="0.2"/>
    <row r="676" ht="12.75" hidden="1" x14ac:dyDescent="0.2"/>
    <row r="677" ht="12.75" hidden="1" x14ac:dyDescent="0.2"/>
    <row r="678" ht="12.75" hidden="1" x14ac:dyDescent="0.2"/>
    <row r="679" ht="12.75" hidden="1" x14ac:dyDescent="0.2"/>
    <row r="680" ht="12.75" hidden="1" x14ac:dyDescent="0.2"/>
    <row r="681" ht="12.75" hidden="1" x14ac:dyDescent="0.2"/>
    <row r="682" ht="12.75" hidden="1" x14ac:dyDescent="0.2"/>
    <row r="683" ht="12.75" hidden="1" x14ac:dyDescent="0.2"/>
    <row r="684" ht="12.75" hidden="1" x14ac:dyDescent="0.2"/>
    <row r="685" ht="12.75" hidden="1" x14ac:dyDescent="0.2"/>
    <row r="686" ht="12.75" hidden="1" x14ac:dyDescent="0.2"/>
    <row r="687" ht="12.75" hidden="1" x14ac:dyDescent="0.2"/>
    <row r="688" ht="12.75" hidden="1" x14ac:dyDescent="0.2"/>
    <row r="689" ht="12.75" hidden="1" x14ac:dyDescent="0.2"/>
    <row r="690" ht="12.75" hidden="1" x14ac:dyDescent="0.2"/>
    <row r="691" ht="12.75" hidden="1" x14ac:dyDescent="0.2"/>
    <row r="692" ht="12.75" hidden="1" x14ac:dyDescent="0.2"/>
    <row r="693" ht="12.75" hidden="1" x14ac:dyDescent="0.2"/>
    <row r="694" ht="12.75" hidden="1" x14ac:dyDescent="0.2"/>
    <row r="695" ht="12.75" hidden="1" x14ac:dyDescent="0.2"/>
    <row r="696" ht="12.75" hidden="1" x14ac:dyDescent="0.2"/>
    <row r="697" ht="12.75" hidden="1" x14ac:dyDescent="0.2"/>
    <row r="698" ht="12.75" hidden="1" x14ac:dyDescent="0.2"/>
    <row r="699" ht="12.75" hidden="1" x14ac:dyDescent="0.2"/>
    <row r="700" ht="12.75" hidden="1" x14ac:dyDescent="0.2"/>
    <row r="701" ht="12.75" hidden="1" x14ac:dyDescent="0.2"/>
    <row r="702" ht="12.75" hidden="1" x14ac:dyDescent="0.2"/>
    <row r="703" ht="12.75" hidden="1" x14ac:dyDescent="0.2"/>
    <row r="704" ht="12.75" hidden="1" x14ac:dyDescent="0.2"/>
    <row r="705" ht="12.75" hidden="1" x14ac:dyDescent="0.2"/>
    <row r="706" ht="12.75" hidden="1" x14ac:dyDescent="0.2"/>
    <row r="707" ht="12.75" hidden="1" x14ac:dyDescent="0.2"/>
    <row r="708" ht="12.75" hidden="1" x14ac:dyDescent="0.2"/>
    <row r="709" ht="12.75" hidden="1" x14ac:dyDescent="0.2"/>
    <row r="710" ht="12.75" hidden="1" x14ac:dyDescent="0.2"/>
    <row r="711" ht="12.75" hidden="1" x14ac:dyDescent="0.2"/>
    <row r="712" ht="12.75" hidden="1" x14ac:dyDescent="0.2"/>
    <row r="713" ht="12.75" hidden="1" x14ac:dyDescent="0.2"/>
    <row r="714" ht="12.75" hidden="1" x14ac:dyDescent="0.2"/>
    <row r="715" ht="12.75" hidden="1" x14ac:dyDescent="0.2"/>
    <row r="716" ht="12.75" hidden="1" x14ac:dyDescent="0.2"/>
    <row r="717" ht="12.75" hidden="1" x14ac:dyDescent="0.2"/>
    <row r="718" ht="12.75" hidden="1" x14ac:dyDescent="0.2"/>
    <row r="719" ht="12.75" hidden="1" x14ac:dyDescent="0.2"/>
    <row r="720" ht="12.75" hidden="1" x14ac:dyDescent="0.2"/>
    <row r="721" ht="12.75" hidden="1" x14ac:dyDescent="0.2"/>
    <row r="722" ht="12.75" hidden="1" x14ac:dyDescent="0.2"/>
    <row r="723" ht="12.75" hidden="1" x14ac:dyDescent="0.2"/>
    <row r="724" ht="12.75" hidden="1" x14ac:dyDescent="0.2"/>
    <row r="725" ht="12.75" hidden="1" x14ac:dyDescent="0.2"/>
    <row r="726" ht="12.75" hidden="1" x14ac:dyDescent="0.2"/>
    <row r="727" ht="12.75" hidden="1" x14ac:dyDescent="0.2"/>
    <row r="728" ht="12.75" hidden="1" x14ac:dyDescent="0.2"/>
    <row r="729" ht="12.75" hidden="1" x14ac:dyDescent="0.2"/>
    <row r="730" ht="12.75" hidden="1" x14ac:dyDescent="0.2"/>
    <row r="731" ht="12.75" hidden="1" x14ac:dyDescent="0.2"/>
    <row r="732" ht="12.75" hidden="1" x14ac:dyDescent="0.2"/>
    <row r="733" ht="12.75" hidden="1" x14ac:dyDescent="0.2"/>
    <row r="734" ht="12.75" hidden="1" x14ac:dyDescent="0.2"/>
    <row r="735" ht="12.75" hidden="1" x14ac:dyDescent="0.2"/>
    <row r="736" ht="12.75" hidden="1" x14ac:dyDescent="0.2"/>
    <row r="737" ht="12.75" hidden="1" x14ac:dyDescent="0.2"/>
    <row r="738" ht="12.75" hidden="1" x14ac:dyDescent="0.2"/>
    <row r="739" ht="12.75" hidden="1" x14ac:dyDescent="0.2"/>
    <row r="740" ht="12.75" hidden="1" x14ac:dyDescent="0.2"/>
    <row r="741" ht="12.75" hidden="1" x14ac:dyDescent="0.2"/>
    <row r="742" ht="12.75" hidden="1" x14ac:dyDescent="0.2"/>
    <row r="743" ht="12.75" hidden="1" x14ac:dyDescent="0.2"/>
    <row r="744" ht="12.75" hidden="1" x14ac:dyDescent="0.2"/>
    <row r="745" ht="12.75" hidden="1" x14ac:dyDescent="0.2"/>
    <row r="746" ht="12.75" hidden="1" x14ac:dyDescent="0.2"/>
    <row r="747" ht="12.75" hidden="1" x14ac:dyDescent="0.2"/>
    <row r="748" ht="12.75" hidden="1" x14ac:dyDescent="0.2"/>
    <row r="749" ht="12.75" hidden="1" x14ac:dyDescent="0.2"/>
    <row r="750" ht="12.75" hidden="1" x14ac:dyDescent="0.2"/>
    <row r="751" ht="12.75" hidden="1" x14ac:dyDescent="0.2"/>
    <row r="752" ht="12.75" hidden="1" x14ac:dyDescent="0.2"/>
    <row r="753" ht="12.75" hidden="1" x14ac:dyDescent="0.2"/>
    <row r="754" ht="12.75" hidden="1" x14ac:dyDescent="0.2"/>
    <row r="755" ht="12.75" hidden="1" x14ac:dyDescent="0.2"/>
    <row r="756" ht="12.75" hidden="1" x14ac:dyDescent="0.2"/>
    <row r="757" ht="12.75" hidden="1" x14ac:dyDescent="0.2"/>
    <row r="758" ht="12.75" hidden="1" x14ac:dyDescent="0.2"/>
    <row r="759" ht="12.75" hidden="1" x14ac:dyDescent="0.2"/>
    <row r="760" ht="12.75" hidden="1" x14ac:dyDescent="0.2"/>
    <row r="761" ht="12.75" hidden="1" x14ac:dyDescent="0.2"/>
    <row r="762" ht="12.75" hidden="1" x14ac:dyDescent="0.2"/>
    <row r="763" ht="12.75" hidden="1" x14ac:dyDescent="0.2"/>
    <row r="764" ht="12.75" hidden="1" x14ac:dyDescent="0.2"/>
    <row r="765" ht="12.75" hidden="1" x14ac:dyDescent="0.2"/>
    <row r="766" ht="12.75" hidden="1" x14ac:dyDescent="0.2"/>
    <row r="767" ht="12.75" hidden="1" x14ac:dyDescent="0.2"/>
    <row r="768" ht="12.75" hidden="1" x14ac:dyDescent="0.2"/>
    <row r="769" ht="12.75" hidden="1" x14ac:dyDescent="0.2"/>
    <row r="770" ht="12.75" hidden="1" x14ac:dyDescent="0.2"/>
    <row r="771" ht="12.75" hidden="1" x14ac:dyDescent="0.2"/>
    <row r="772" ht="12.75" hidden="1" x14ac:dyDescent="0.2"/>
    <row r="773" ht="12.75" hidden="1" x14ac:dyDescent="0.2"/>
    <row r="774" ht="12.75" hidden="1" x14ac:dyDescent="0.2"/>
    <row r="775" ht="12.75" hidden="1" x14ac:dyDescent="0.2"/>
    <row r="776" ht="12.75" hidden="1" x14ac:dyDescent="0.2"/>
    <row r="777" ht="12.75" hidden="1" x14ac:dyDescent="0.2"/>
    <row r="778" ht="12.75" hidden="1" x14ac:dyDescent="0.2"/>
    <row r="779" ht="12.75" hidden="1" x14ac:dyDescent="0.2"/>
    <row r="780" ht="12.75" hidden="1" x14ac:dyDescent="0.2"/>
    <row r="781" ht="12.75" hidden="1" x14ac:dyDescent="0.2"/>
    <row r="782" ht="12.75" hidden="1" x14ac:dyDescent="0.2"/>
    <row r="783" ht="12.75" hidden="1" x14ac:dyDescent="0.2"/>
    <row r="784" ht="12.75" hidden="1" x14ac:dyDescent="0.2"/>
    <row r="785" ht="12.75" hidden="1" x14ac:dyDescent="0.2"/>
    <row r="786" ht="12.75" hidden="1" x14ac:dyDescent="0.2"/>
    <row r="787" ht="12.75" hidden="1" x14ac:dyDescent="0.2"/>
    <row r="788" ht="12.75" hidden="1" x14ac:dyDescent="0.2"/>
    <row r="789" ht="12.75" hidden="1" x14ac:dyDescent="0.2"/>
    <row r="790" ht="12.75" hidden="1" x14ac:dyDescent="0.2"/>
    <row r="791" ht="12.75" hidden="1" x14ac:dyDescent="0.2"/>
    <row r="792" ht="12.75" hidden="1" x14ac:dyDescent="0.2"/>
    <row r="793" ht="12.75" hidden="1" x14ac:dyDescent="0.2"/>
    <row r="794" ht="12.75" hidden="1" x14ac:dyDescent="0.2"/>
    <row r="795" ht="12.75" hidden="1" x14ac:dyDescent="0.2"/>
    <row r="796" ht="12.75" hidden="1" x14ac:dyDescent="0.2"/>
    <row r="797" ht="12.75" hidden="1" x14ac:dyDescent="0.2"/>
    <row r="798" ht="12.75" hidden="1" x14ac:dyDescent="0.2"/>
    <row r="799" ht="12.75" hidden="1" x14ac:dyDescent="0.2"/>
    <row r="800" ht="12.75" hidden="1" x14ac:dyDescent="0.2"/>
    <row r="801" ht="12.75" hidden="1" x14ac:dyDescent="0.2"/>
    <row r="802" ht="12.75" hidden="1" x14ac:dyDescent="0.2"/>
    <row r="803" ht="12.75" hidden="1" x14ac:dyDescent="0.2"/>
    <row r="804" ht="12.75" hidden="1" x14ac:dyDescent="0.2"/>
    <row r="805" ht="12.75" hidden="1" x14ac:dyDescent="0.2"/>
    <row r="806" ht="12.75" hidden="1" x14ac:dyDescent="0.2"/>
    <row r="807" ht="12.75" hidden="1" x14ac:dyDescent="0.2"/>
    <row r="808" ht="12.75" hidden="1" x14ac:dyDescent="0.2"/>
    <row r="809" ht="12.75" hidden="1" x14ac:dyDescent="0.2"/>
    <row r="810" ht="12.75" hidden="1" x14ac:dyDescent="0.2"/>
    <row r="811" ht="12.75" hidden="1" x14ac:dyDescent="0.2"/>
    <row r="812" ht="12.75" hidden="1" x14ac:dyDescent="0.2"/>
    <row r="813" ht="12.75" hidden="1" x14ac:dyDescent="0.2"/>
    <row r="814" ht="12.75" hidden="1" x14ac:dyDescent="0.2"/>
    <row r="815" ht="12.75" hidden="1" x14ac:dyDescent="0.2"/>
    <row r="816" ht="12.75" hidden="1" x14ac:dyDescent="0.2"/>
    <row r="817" ht="12.75" hidden="1" x14ac:dyDescent="0.2"/>
    <row r="818" ht="12.75" hidden="1" x14ac:dyDescent="0.2"/>
    <row r="819" ht="12.75" hidden="1" x14ac:dyDescent="0.2"/>
    <row r="820" ht="12.75" hidden="1" x14ac:dyDescent="0.2"/>
    <row r="821" ht="12.75" hidden="1" x14ac:dyDescent="0.2"/>
    <row r="822" ht="12.75" hidden="1" x14ac:dyDescent="0.2"/>
    <row r="823" ht="12.75" hidden="1" x14ac:dyDescent="0.2"/>
    <row r="824" ht="12.75" hidden="1" x14ac:dyDescent="0.2"/>
    <row r="825" ht="12.75" hidden="1" x14ac:dyDescent="0.2"/>
    <row r="826" ht="12.75" hidden="1" x14ac:dyDescent="0.2"/>
    <row r="827" ht="12.75" hidden="1" x14ac:dyDescent="0.2"/>
    <row r="828" ht="12.75" hidden="1" x14ac:dyDescent="0.2"/>
    <row r="829" ht="12.75" hidden="1" x14ac:dyDescent="0.2"/>
    <row r="830" ht="12.75" hidden="1" x14ac:dyDescent="0.2"/>
    <row r="831" ht="12.75" hidden="1" x14ac:dyDescent="0.2"/>
    <row r="832" ht="12.75" hidden="1" x14ac:dyDescent="0.2"/>
    <row r="833" ht="12.75" hidden="1" x14ac:dyDescent="0.2"/>
    <row r="834" ht="12.75" hidden="1" x14ac:dyDescent="0.2"/>
    <row r="835" ht="12.75" hidden="1" x14ac:dyDescent="0.2"/>
    <row r="836" ht="12.75" hidden="1" x14ac:dyDescent="0.2"/>
    <row r="837" ht="12.75" hidden="1" x14ac:dyDescent="0.2"/>
    <row r="838" ht="12.75" hidden="1" x14ac:dyDescent="0.2"/>
    <row r="839" ht="12.75" hidden="1" x14ac:dyDescent="0.2"/>
    <row r="840" ht="12.75" hidden="1" x14ac:dyDescent="0.2"/>
    <row r="841" ht="12.75" hidden="1" x14ac:dyDescent="0.2"/>
    <row r="842" ht="12.75" hidden="1" x14ac:dyDescent="0.2"/>
    <row r="843" ht="12.75" hidden="1" x14ac:dyDescent="0.2"/>
    <row r="844" ht="12.75" hidden="1" x14ac:dyDescent="0.2"/>
    <row r="845" ht="12.75" hidden="1" x14ac:dyDescent="0.2"/>
    <row r="846" ht="12.75" hidden="1" x14ac:dyDescent="0.2"/>
    <row r="847" ht="12.75" hidden="1" x14ac:dyDescent="0.2"/>
    <row r="848" ht="12.75" hidden="1" x14ac:dyDescent="0.2"/>
    <row r="849" ht="12.75" hidden="1" x14ac:dyDescent="0.2"/>
    <row r="850" ht="12.75" hidden="1" x14ac:dyDescent="0.2"/>
    <row r="851" ht="12.75" hidden="1" x14ac:dyDescent="0.2"/>
    <row r="852" ht="12.75" hidden="1" x14ac:dyDescent="0.2"/>
    <row r="853" ht="12.75" hidden="1" x14ac:dyDescent="0.2"/>
    <row r="854" ht="12.75" hidden="1" x14ac:dyDescent="0.2"/>
    <row r="855" ht="12.75" hidden="1" x14ac:dyDescent="0.2"/>
    <row r="856" ht="12.75" hidden="1" x14ac:dyDescent="0.2"/>
    <row r="857" ht="12.75" hidden="1" x14ac:dyDescent="0.2"/>
    <row r="858" ht="12.75" hidden="1" x14ac:dyDescent="0.2"/>
    <row r="859" ht="12.75" hidden="1" x14ac:dyDescent="0.2"/>
    <row r="860" ht="12.75" hidden="1" x14ac:dyDescent="0.2"/>
    <row r="861" ht="12.75" hidden="1" x14ac:dyDescent="0.2"/>
    <row r="862" ht="12.75" hidden="1" x14ac:dyDescent="0.2"/>
    <row r="863" ht="12.75" hidden="1" x14ac:dyDescent="0.2"/>
    <row r="864" ht="12.75" hidden="1" x14ac:dyDescent="0.2"/>
    <row r="865" ht="12.75" hidden="1" x14ac:dyDescent="0.2"/>
    <row r="866" ht="12.75" hidden="1" x14ac:dyDescent="0.2"/>
    <row r="867" ht="12.75" hidden="1" x14ac:dyDescent="0.2"/>
    <row r="868" ht="12.75" hidden="1" x14ac:dyDescent="0.2"/>
    <row r="869" ht="12.75" hidden="1" x14ac:dyDescent="0.2"/>
    <row r="870" ht="12.75" hidden="1" x14ac:dyDescent="0.2"/>
    <row r="871" ht="12.75" hidden="1" x14ac:dyDescent="0.2"/>
    <row r="872" ht="12.75" hidden="1" x14ac:dyDescent="0.2"/>
    <row r="873" ht="12.75" hidden="1" x14ac:dyDescent="0.2"/>
    <row r="874" ht="12.75" hidden="1" x14ac:dyDescent="0.2"/>
    <row r="875" ht="12.75" hidden="1" x14ac:dyDescent="0.2"/>
    <row r="876" ht="12.75" hidden="1" x14ac:dyDescent="0.2"/>
    <row r="877" ht="12.75" hidden="1" x14ac:dyDescent="0.2"/>
    <row r="878" ht="12.75" hidden="1" x14ac:dyDescent="0.2"/>
    <row r="879" ht="12.75" hidden="1" x14ac:dyDescent="0.2"/>
    <row r="880" ht="12.75" hidden="1" x14ac:dyDescent="0.2"/>
    <row r="881" ht="12.75" hidden="1" x14ac:dyDescent="0.2"/>
    <row r="882" ht="12.75" hidden="1" x14ac:dyDescent="0.2"/>
    <row r="883" ht="12.75" hidden="1" x14ac:dyDescent="0.2"/>
    <row r="884" ht="12.75" hidden="1" x14ac:dyDescent="0.2"/>
    <row r="885" ht="12.75" hidden="1" x14ac:dyDescent="0.2"/>
    <row r="886" ht="12.75" hidden="1" x14ac:dyDescent="0.2"/>
    <row r="887" ht="12.75" hidden="1" x14ac:dyDescent="0.2"/>
    <row r="888" ht="12.75" hidden="1" x14ac:dyDescent="0.2"/>
    <row r="889" ht="12.75" hidden="1" x14ac:dyDescent="0.2"/>
    <row r="890" ht="12.75" hidden="1" x14ac:dyDescent="0.2"/>
    <row r="891" ht="12.75" hidden="1" x14ac:dyDescent="0.2"/>
    <row r="892" ht="12.75" hidden="1" x14ac:dyDescent="0.2"/>
    <row r="893" ht="12.75" hidden="1" x14ac:dyDescent="0.2"/>
    <row r="894" ht="12.75" hidden="1" x14ac:dyDescent="0.2"/>
    <row r="895" ht="12.75" hidden="1" x14ac:dyDescent="0.2"/>
    <row r="896" ht="12.75" hidden="1" x14ac:dyDescent="0.2"/>
    <row r="897" ht="12.75" hidden="1" x14ac:dyDescent="0.2"/>
    <row r="898" ht="12.75" hidden="1" x14ac:dyDescent="0.2"/>
    <row r="899" ht="12.75" hidden="1" x14ac:dyDescent="0.2"/>
    <row r="900" ht="12.75" hidden="1" x14ac:dyDescent="0.2"/>
    <row r="901" ht="12.75" hidden="1" x14ac:dyDescent="0.2"/>
    <row r="902" ht="12.75" hidden="1" x14ac:dyDescent="0.2"/>
    <row r="903" ht="12.75" hidden="1" x14ac:dyDescent="0.2"/>
    <row r="904" ht="12.75" hidden="1" x14ac:dyDescent="0.2"/>
    <row r="905" ht="12.75" hidden="1" x14ac:dyDescent="0.2"/>
    <row r="906" ht="12.75" hidden="1" x14ac:dyDescent="0.2"/>
    <row r="907" ht="12.75" hidden="1" x14ac:dyDescent="0.2"/>
    <row r="908" ht="12.75" hidden="1" x14ac:dyDescent="0.2"/>
    <row r="909" ht="12.75" hidden="1" x14ac:dyDescent="0.2"/>
    <row r="910" ht="12.75" hidden="1" x14ac:dyDescent="0.2"/>
    <row r="911" ht="12.75" hidden="1" x14ac:dyDescent="0.2"/>
    <row r="912" ht="12.75" hidden="1" x14ac:dyDescent="0.2"/>
    <row r="913" ht="12.75" hidden="1" x14ac:dyDescent="0.2"/>
    <row r="914" ht="12.75" hidden="1" x14ac:dyDescent="0.2"/>
    <row r="915" ht="12.75" hidden="1" x14ac:dyDescent="0.2"/>
    <row r="916" ht="12.75" hidden="1" x14ac:dyDescent="0.2"/>
    <row r="917" ht="12.75" hidden="1" x14ac:dyDescent="0.2"/>
    <row r="918" ht="12.75" hidden="1" x14ac:dyDescent="0.2"/>
    <row r="919" ht="12.75" hidden="1" x14ac:dyDescent="0.2"/>
    <row r="920" ht="12.75" hidden="1" x14ac:dyDescent="0.2"/>
    <row r="921" ht="12.75" hidden="1" x14ac:dyDescent="0.2"/>
    <row r="922" ht="12.75" hidden="1" x14ac:dyDescent="0.2"/>
    <row r="923" ht="12.75" hidden="1" x14ac:dyDescent="0.2"/>
    <row r="924" ht="12.75" hidden="1" x14ac:dyDescent="0.2"/>
    <row r="925" ht="12.75" hidden="1" x14ac:dyDescent="0.2"/>
    <row r="926" ht="12.75" hidden="1" x14ac:dyDescent="0.2"/>
    <row r="927" ht="12.75" hidden="1" x14ac:dyDescent="0.2"/>
    <row r="928" ht="12.75" hidden="1" x14ac:dyDescent="0.2"/>
    <row r="929" ht="12.75" hidden="1" x14ac:dyDescent="0.2"/>
    <row r="930" ht="12.75" hidden="1" x14ac:dyDescent="0.2"/>
    <row r="931" ht="12.75" hidden="1" x14ac:dyDescent="0.2"/>
    <row r="932" ht="12.75" hidden="1" x14ac:dyDescent="0.2"/>
    <row r="933" ht="12.75" hidden="1" x14ac:dyDescent="0.2"/>
    <row r="934" ht="12.75" hidden="1" x14ac:dyDescent="0.2"/>
    <row r="935" ht="12.75" hidden="1" x14ac:dyDescent="0.2"/>
    <row r="936" ht="12.75" hidden="1" x14ac:dyDescent="0.2"/>
    <row r="937" ht="12.75" hidden="1" x14ac:dyDescent="0.2"/>
    <row r="938" ht="12.75" hidden="1" x14ac:dyDescent="0.2"/>
    <row r="939" ht="12.75" hidden="1" x14ac:dyDescent="0.2"/>
    <row r="940" ht="12.75" hidden="1" x14ac:dyDescent="0.2"/>
    <row r="941" ht="12.75" hidden="1" x14ac:dyDescent="0.2"/>
    <row r="942" ht="12.75" hidden="1" x14ac:dyDescent="0.2"/>
    <row r="943" ht="12.75" hidden="1" x14ac:dyDescent="0.2"/>
    <row r="944" ht="12.75" hidden="1" x14ac:dyDescent="0.2"/>
    <row r="945" ht="12.75" hidden="1" x14ac:dyDescent="0.2"/>
    <row r="946" ht="12.75" hidden="1" x14ac:dyDescent="0.2"/>
    <row r="947" ht="12.75" hidden="1" x14ac:dyDescent="0.2"/>
    <row r="948" ht="12.75" hidden="1" x14ac:dyDescent="0.2"/>
    <row r="949" ht="12.75" hidden="1" x14ac:dyDescent="0.2"/>
    <row r="950" ht="12.75" hidden="1" x14ac:dyDescent="0.2"/>
    <row r="951" ht="12.75" hidden="1" x14ac:dyDescent="0.2"/>
    <row r="952" ht="12.75" hidden="1" x14ac:dyDescent="0.2"/>
    <row r="953" ht="12.75" hidden="1" x14ac:dyDescent="0.2"/>
    <row r="954" ht="12.75" hidden="1" x14ac:dyDescent="0.2"/>
    <row r="955" ht="12.75" hidden="1" x14ac:dyDescent="0.2"/>
    <row r="956" ht="12.75" hidden="1" x14ac:dyDescent="0.2"/>
    <row r="957" ht="12.75" hidden="1" x14ac:dyDescent="0.2"/>
    <row r="958" ht="12.75" hidden="1" x14ac:dyDescent="0.2"/>
    <row r="959" ht="12.75" hidden="1" x14ac:dyDescent="0.2"/>
    <row r="960" ht="12.75" hidden="1" x14ac:dyDescent="0.2"/>
    <row r="961" ht="12.75" hidden="1" x14ac:dyDescent="0.2"/>
    <row r="962" ht="12.75" hidden="1" x14ac:dyDescent="0.2"/>
    <row r="963" ht="12.75" hidden="1" x14ac:dyDescent="0.2"/>
    <row r="964" ht="12.75" hidden="1" x14ac:dyDescent="0.2"/>
    <row r="965" ht="12.75" hidden="1" x14ac:dyDescent="0.2"/>
    <row r="966" ht="12.75" hidden="1" x14ac:dyDescent="0.2"/>
    <row r="967" ht="12.75" hidden="1" x14ac:dyDescent="0.2"/>
    <row r="968" ht="12.75" hidden="1" x14ac:dyDescent="0.2"/>
    <row r="969" ht="12.75" hidden="1" x14ac:dyDescent="0.2"/>
    <row r="970" ht="12.75" hidden="1" x14ac:dyDescent="0.2"/>
    <row r="971" ht="12.75" hidden="1" x14ac:dyDescent="0.2"/>
    <row r="972" ht="12.75" hidden="1" x14ac:dyDescent="0.2"/>
    <row r="973" ht="12.75" hidden="1" x14ac:dyDescent="0.2"/>
    <row r="974" ht="12.75" hidden="1" x14ac:dyDescent="0.2"/>
    <row r="975" ht="12.75" hidden="1" x14ac:dyDescent="0.2"/>
    <row r="976" ht="12.75" hidden="1" x14ac:dyDescent="0.2"/>
    <row r="977" ht="12.75" hidden="1" x14ac:dyDescent="0.2"/>
    <row r="978" ht="12.75" hidden="1" x14ac:dyDescent="0.2"/>
    <row r="979" ht="12.75" hidden="1" x14ac:dyDescent="0.2"/>
    <row r="980" ht="12.75" hidden="1" x14ac:dyDescent="0.2"/>
    <row r="981" ht="12.75" hidden="1" x14ac:dyDescent="0.2"/>
    <row r="982" ht="12.75" hidden="1" x14ac:dyDescent="0.2"/>
    <row r="983" ht="12.75" hidden="1" x14ac:dyDescent="0.2"/>
    <row r="984" ht="12.75" hidden="1" x14ac:dyDescent="0.2"/>
    <row r="985" ht="12.75" hidden="1" x14ac:dyDescent="0.2"/>
    <row r="986" ht="12.75" hidden="1" x14ac:dyDescent="0.2"/>
    <row r="987" ht="12.75" hidden="1" x14ac:dyDescent="0.2"/>
    <row r="988" ht="12.75" hidden="1" x14ac:dyDescent="0.2"/>
    <row r="989" ht="12.75" hidden="1" x14ac:dyDescent="0.2"/>
    <row r="990" ht="12.75" hidden="1" x14ac:dyDescent="0.2"/>
    <row r="991" ht="12.75" hidden="1" x14ac:dyDescent="0.2"/>
    <row r="992" ht="12.75" hidden="1" x14ac:dyDescent="0.2"/>
    <row r="993" ht="12.75" hidden="1" x14ac:dyDescent="0.2"/>
    <row r="994" ht="12.75" hidden="1" x14ac:dyDescent="0.2"/>
    <row r="995" ht="12.75" hidden="1" x14ac:dyDescent="0.2"/>
    <row r="996" ht="12.75" hidden="1" x14ac:dyDescent="0.2"/>
    <row r="997" ht="12.75" hidden="1" x14ac:dyDescent="0.2"/>
    <row r="998" ht="12.75" hidden="1" x14ac:dyDescent="0.2"/>
    <row r="999" ht="12.75" hidden="1" x14ac:dyDescent="0.2"/>
    <row r="1000" ht="12.75" hidden="1" x14ac:dyDescent="0.2"/>
    <row r="1001" ht="12.75" hidden="1" x14ac:dyDescent="0.2"/>
    <row r="1002" ht="12.75" hidden="1" x14ac:dyDescent="0.2"/>
    <row r="1003" ht="12.75" hidden="1" x14ac:dyDescent="0.2"/>
    <row r="1004" ht="12.75" hidden="1" x14ac:dyDescent="0.2"/>
    <row r="1005" ht="12.75" hidden="1" x14ac:dyDescent="0.2"/>
    <row r="1006" ht="12.75" hidden="1" x14ac:dyDescent="0.2"/>
    <row r="1007" ht="12.75" hidden="1" x14ac:dyDescent="0.2"/>
    <row r="1008" ht="12.75" hidden="1" x14ac:dyDescent="0.2"/>
    <row r="1009" ht="12.75" hidden="1" x14ac:dyDescent="0.2"/>
    <row r="1010" ht="12.75" hidden="1" x14ac:dyDescent="0.2"/>
    <row r="1011" ht="12.75" hidden="1" x14ac:dyDescent="0.2"/>
    <row r="1012" ht="12.75" hidden="1" x14ac:dyDescent="0.2"/>
    <row r="1013" ht="12.75" hidden="1" x14ac:dyDescent="0.2"/>
    <row r="1014" ht="12.75" hidden="1" x14ac:dyDescent="0.2"/>
    <row r="1015" ht="12.75" hidden="1" x14ac:dyDescent="0.2"/>
    <row r="1016" ht="12.75" hidden="1" x14ac:dyDescent="0.2"/>
    <row r="1017" ht="12.75" hidden="1" x14ac:dyDescent="0.2"/>
    <row r="1018" ht="12.75" hidden="1" x14ac:dyDescent="0.2"/>
    <row r="1019" ht="12.75" hidden="1" x14ac:dyDescent="0.2"/>
    <row r="1020" ht="12.75" hidden="1" x14ac:dyDescent="0.2"/>
    <row r="1021" ht="12.75" hidden="1" x14ac:dyDescent="0.2"/>
    <row r="1022" ht="12.75" hidden="1" x14ac:dyDescent="0.2"/>
    <row r="1023" ht="12.75" hidden="1" x14ac:dyDescent="0.2"/>
    <row r="1024" ht="12.75" hidden="1" x14ac:dyDescent="0.2"/>
    <row r="1025" ht="12.75" hidden="1" x14ac:dyDescent="0.2"/>
    <row r="1026" ht="12.75" hidden="1" x14ac:dyDescent="0.2"/>
    <row r="1027" ht="12.75" hidden="1" x14ac:dyDescent="0.2"/>
    <row r="1028" ht="12.75" hidden="1" x14ac:dyDescent="0.2"/>
    <row r="1029" ht="12.75" hidden="1" x14ac:dyDescent="0.2"/>
    <row r="1030" ht="12.75" hidden="1" x14ac:dyDescent="0.2"/>
    <row r="1031" ht="12.75" hidden="1" x14ac:dyDescent="0.2"/>
    <row r="1032" ht="12.75" hidden="1" x14ac:dyDescent="0.2"/>
    <row r="1033" ht="12.75" hidden="1" x14ac:dyDescent="0.2"/>
    <row r="1034" ht="12.75" hidden="1" x14ac:dyDescent="0.2"/>
    <row r="1035" ht="12.75" hidden="1" x14ac:dyDescent="0.2"/>
    <row r="1036" ht="12.75" hidden="1" x14ac:dyDescent="0.2"/>
    <row r="1037" ht="12.75" hidden="1" x14ac:dyDescent="0.2"/>
    <row r="1038" ht="12.75" hidden="1" x14ac:dyDescent="0.2"/>
    <row r="1039" ht="12.75" hidden="1" x14ac:dyDescent="0.2"/>
    <row r="1040" ht="12.75" hidden="1" x14ac:dyDescent="0.2"/>
    <row r="1041" ht="12.75" hidden="1" x14ac:dyDescent="0.2"/>
    <row r="1042" ht="12.75" hidden="1" x14ac:dyDescent="0.2"/>
    <row r="1043" ht="12.75" hidden="1" x14ac:dyDescent="0.2"/>
    <row r="1044" ht="12.75" hidden="1" x14ac:dyDescent="0.2"/>
    <row r="1045" ht="12.75" hidden="1" x14ac:dyDescent="0.2"/>
    <row r="1046" ht="12.75" hidden="1" x14ac:dyDescent="0.2"/>
    <row r="1047" ht="12.75" hidden="1" x14ac:dyDescent="0.2"/>
    <row r="1048" ht="12.75" hidden="1" x14ac:dyDescent="0.2"/>
    <row r="1049" ht="12.75" hidden="1" x14ac:dyDescent="0.2"/>
    <row r="1050" ht="12.75" hidden="1" x14ac:dyDescent="0.2"/>
    <row r="1051" ht="12.75" hidden="1" x14ac:dyDescent="0.2"/>
    <row r="1052" ht="12.75" hidden="1" x14ac:dyDescent="0.2"/>
    <row r="1053" ht="12.75" hidden="1" x14ac:dyDescent="0.2"/>
    <row r="1054" ht="12.75" hidden="1" x14ac:dyDescent="0.2"/>
    <row r="1055" ht="12.75" hidden="1" x14ac:dyDescent="0.2"/>
    <row r="1056" ht="12.75" hidden="1" x14ac:dyDescent="0.2"/>
    <row r="1057" ht="12.75" hidden="1" x14ac:dyDescent="0.2"/>
    <row r="1058" ht="12.75" hidden="1" x14ac:dyDescent="0.2"/>
    <row r="1059" ht="12.75" hidden="1" x14ac:dyDescent="0.2"/>
    <row r="1060" ht="12.75" hidden="1" x14ac:dyDescent="0.2"/>
    <row r="1061" ht="12.75" hidden="1" x14ac:dyDescent="0.2"/>
    <row r="1062" ht="12.75" hidden="1" x14ac:dyDescent="0.2"/>
    <row r="1063" ht="12.75" hidden="1" x14ac:dyDescent="0.2"/>
    <row r="1064" ht="12.75" hidden="1" x14ac:dyDescent="0.2"/>
    <row r="1065" ht="12.75" hidden="1" x14ac:dyDescent="0.2"/>
    <row r="1066" ht="12.75" hidden="1" x14ac:dyDescent="0.2"/>
    <row r="1067" ht="12.75" hidden="1" x14ac:dyDescent="0.2"/>
    <row r="1068" ht="12.75" hidden="1" x14ac:dyDescent="0.2"/>
    <row r="1069" ht="12.75" hidden="1" x14ac:dyDescent="0.2"/>
    <row r="1070" ht="12.75" hidden="1" x14ac:dyDescent="0.2"/>
    <row r="1071" ht="12.75" hidden="1" x14ac:dyDescent="0.2"/>
    <row r="1072" ht="12.75" hidden="1" x14ac:dyDescent="0.2"/>
    <row r="1073" ht="12.75" hidden="1" x14ac:dyDescent="0.2"/>
    <row r="1074" ht="12.75" hidden="1" x14ac:dyDescent="0.2"/>
    <row r="1075" ht="12.75" hidden="1" x14ac:dyDescent="0.2"/>
    <row r="1076" ht="12.75" hidden="1" x14ac:dyDescent="0.2"/>
    <row r="1077" ht="12.75" hidden="1" x14ac:dyDescent="0.2"/>
    <row r="1078" ht="12.75" hidden="1" x14ac:dyDescent="0.2"/>
    <row r="1079" ht="12.75" hidden="1" x14ac:dyDescent="0.2"/>
    <row r="1080" ht="12.75" hidden="1" x14ac:dyDescent="0.2"/>
    <row r="1081" ht="12.75" hidden="1" x14ac:dyDescent="0.2"/>
    <row r="1082" ht="12.75" hidden="1" x14ac:dyDescent="0.2"/>
    <row r="1083" ht="12.75" hidden="1" x14ac:dyDescent="0.2"/>
    <row r="1084" ht="12.75" hidden="1" x14ac:dyDescent="0.2"/>
    <row r="1085" ht="12.75" hidden="1" x14ac:dyDescent="0.2"/>
    <row r="1086" ht="12.75" hidden="1" x14ac:dyDescent="0.2"/>
    <row r="1087" ht="12.75" hidden="1" x14ac:dyDescent="0.2"/>
    <row r="1088" ht="12.75" hidden="1" x14ac:dyDescent="0.2"/>
    <row r="1089" ht="12.75" hidden="1" x14ac:dyDescent="0.2"/>
    <row r="1090" ht="12.75" hidden="1" x14ac:dyDescent="0.2"/>
    <row r="1091" ht="12.75" hidden="1" x14ac:dyDescent="0.2"/>
    <row r="1092" ht="12.75" hidden="1" x14ac:dyDescent="0.2"/>
    <row r="1093" ht="12.75" hidden="1" x14ac:dyDescent="0.2"/>
    <row r="1094" ht="12.75" hidden="1" x14ac:dyDescent="0.2"/>
    <row r="1095" ht="12.75" hidden="1" x14ac:dyDescent="0.2"/>
    <row r="1096" ht="12.75" hidden="1" x14ac:dyDescent="0.2"/>
    <row r="1097" ht="12.75" hidden="1" x14ac:dyDescent="0.2"/>
    <row r="1098" ht="12.75" hidden="1" x14ac:dyDescent="0.2"/>
    <row r="1099" ht="12.75" hidden="1" x14ac:dyDescent="0.2"/>
    <row r="1100" ht="12.75" hidden="1" x14ac:dyDescent="0.2"/>
    <row r="1101" ht="12.75" hidden="1" x14ac:dyDescent="0.2"/>
    <row r="1102" ht="12.75" hidden="1" x14ac:dyDescent="0.2"/>
    <row r="1103" ht="12.75" hidden="1" x14ac:dyDescent="0.2"/>
    <row r="1104" ht="12.75" hidden="1" x14ac:dyDescent="0.2"/>
    <row r="1105" ht="12.75" hidden="1" x14ac:dyDescent="0.2"/>
    <row r="1106" ht="12.75" hidden="1" x14ac:dyDescent="0.2"/>
    <row r="1107" ht="12.75" hidden="1" x14ac:dyDescent="0.2"/>
    <row r="1108" ht="12.75" hidden="1" x14ac:dyDescent="0.2"/>
    <row r="1109" ht="12.75" hidden="1" x14ac:dyDescent="0.2"/>
    <row r="1110" ht="12.75" hidden="1" x14ac:dyDescent="0.2"/>
    <row r="1111" ht="12.75" hidden="1" x14ac:dyDescent="0.2"/>
    <row r="1112" ht="12.75" hidden="1" x14ac:dyDescent="0.2"/>
    <row r="1113" ht="12.75" hidden="1" x14ac:dyDescent="0.2"/>
    <row r="1114" ht="12.75" hidden="1" x14ac:dyDescent="0.2"/>
    <row r="1115" ht="12.75" hidden="1" x14ac:dyDescent="0.2"/>
    <row r="1116" ht="12.75" hidden="1" x14ac:dyDescent="0.2"/>
    <row r="1117" ht="12.75" hidden="1" x14ac:dyDescent="0.2"/>
    <row r="1118" ht="12.75" hidden="1" x14ac:dyDescent="0.2"/>
    <row r="1119" ht="12.75" hidden="1" x14ac:dyDescent="0.2"/>
    <row r="1120" ht="12.75" hidden="1" x14ac:dyDescent="0.2"/>
    <row r="1121" ht="12.75" hidden="1" x14ac:dyDescent="0.2"/>
    <row r="1122" ht="12.75" hidden="1" x14ac:dyDescent="0.2"/>
    <row r="1123" ht="12.75" hidden="1" x14ac:dyDescent="0.2"/>
    <row r="1124" ht="12.75" hidden="1" x14ac:dyDescent="0.2"/>
    <row r="1125" ht="12.75" hidden="1" x14ac:dyDescent="0.2"/>
    <row r="1126" ht="12.75" hidden="1" x14ac:dyDescent="0.2"/>
    <row r="1127" ht="12.75" hidden="1" x14ac:dyDescent="0.2"/>
    <row r="1128" ht="12.75" hidden="1" x14ac:dyDescent="0.2"/>
    <row r="1129" ht="12.75" hidden="1" x14ac:dyDescent="0.2"/>
    <row r="1130" ht="12.75" hidden="1" x14ac:dyDescent="0.2"/>
    <row r="1131" ht="12.75" hidden="1" x14ac:dyDescent="0.2"/>
    <row r="1132" ht="12.75" hidden="1" x14ac:dyDescent="0.2"/>
    <row r="1133" ht="12.75" hidden="1" x14ac:dyDescent="0.2"/>
    <row r="1134" ht="12.75" hidden="1" x14ac:dyDescent="0.2"/>
    <row r="1135" ht="12.75" hidden="1" x14ac:dyDescent="0.2"/>
    <row r="1136" ht="12.75" hidden="1" x14ac:dyDescent="0.2"/>
    <row r="1137" ht="12.75" hidden="1" x14ac:dyDescent="0.2"/>
    <row r="1138" ht="12.75" hidden="1" x14ac:dyDescent="0.2"/>
    <row r="1139" ht="12.75" hidden="1" x14ac:dyDescent="0.2"/>
    <row r="1140" ht="12.75" hidden="1" x14ac:dyDescent="0.2"/>
    <row r="1141" ht="12.75" hidden="1" x14ac:dyDescent="0.2"/>
    <row r="1142" ht="12.75" hidden="1" x14ac:dyDescent="0.2"/>
    <row r="1143" ht="12.75" hidden="1" x14ac:dyDescent="0.2"/>
    <row r="1144" ht="12.75" hidden="1" x14ac:dyDescent="0.2"/>
    <row r="1145" ht="12.75" hidden="1" x14ac:dyDescent="0.2"/>
    <row r="1146" ht="12.75" hidden="1" x14ac:dyDescent="0.2"/>
    <row r="1147" ht="12.75" hidden="1" x14ac:dyDescent="0.2"/>
    <row r="1148" ht="12.75" hidden="1" x14ac:dyDescent="0.2"/>
    <row r="1149" ht="12.75" hidden="1" x14ac:dyDescent="0.2"/>
    <row r="1150" ht="12.75" hidden="1" x14ac:dyDescent="0.2"/>
    <row r="1151" ht="12.75" hidden="1" x14ac:dyDescent="0.2"/>
    <row r="1152" ht="12.75" hidden="1" x14ac:dyDescent="0.2"/>
    <row r="1153" ht="12.75" hidden="1" x14ac:dyDescent="0.2"/>
    <row r="1154" ht="12.75" hidden="1" x14ac:dyDescent="0.2"/>
    <row r="1155" ht="12.75" hidden="1" x14ac:dyDescent="0.2"/>
    <row r="1156" ht="12.75" hidden="1" x14ac:dyDescent="0.2"/>
    <row r="1157" ht="12.75" hidden="1" x14ac:dyDescent="0.2"/>
    <row r="1158" ht="12.75" hidden="1" x14ac:dyDescent="0.2"/>
    <row r="1159" ht="12.75" hidden="1" x14ac:dyDescent="0.2"/>
    <row r="1160" ht="12.75" hidden="1" x14ac:dyDescent="0.2"/>
    <row r="1161" ht="12.75" hidden="1" x14ac:dyDescent="0.2"/>
    <row r="1162" ht="12.75" hidden="1" x14ac:dyDescent="0.2"/>
    <row r="1163" ht="12.75" hidden="1" x14ac:dyDescent="0.2"/>
    <row r="1164" ht="12.75" hidden="1" x14ac:dyDescent="0.2"/>
    <row r="1165" ht="12.75" hidden="1" x14ac:dyDescent="0.2"/>
    <row r="1166" ht="12.75" hidden="1" x14ac:dyDescent="0.2"/>
    <row r="1167" ht="12.75" hidden="1" x14ac:dyDescent="0.2"/>
    <row r="1168" ht="12.75" hidden="1" x14ac:dyDescent="0.2"/>
    <row r="1169" ht="12.75" hidden="1" x14ac:dyDescent="0.2"/>
    <row r="1170" ht="12.75" hidden="1" x14ac:dyDescent="0.2"/>
    <row r="1171" ht="12.75" hidden="1" x14ac:dyDescent="0.2"/>
    <row r="1172" ht="12.75" hidden="1" x14ac:dyDescent="0.2"/>
    <row r="1173" ht="12.75" hidden="1" x14ac:dyDescent="0.2"/>
    <row r="1174" ht="12.75" hidden="1" x14ac:dyDescent="0.2"/>
    <row r="1175" ht="12.75" hidden="1" x14ac:dyDescent="0.2"/>
    <row r="1176" ht="12.75" hidden="1" x14ac:dyDescent="0.2"/>
    <row r="1177" ht="12.75" hidden="1" x14ac:dyDescent="0.2"/>
    <row r="1178" ht="12.75" hidden="1" x14ac:dyDescent="0.2"/>
    <row r="1179" ht="12.75" hidden="1" x14ac:dyDescent="0.2"/>
    <row r="1180" ht="12.75" hidden="1" x14ac:dyDescent="0.2"/>
    <row r="1181" ht="12.75" hidden="1" x14ac:dyDescent="0.2"/>
    <row r="1182" ht="12.75" hidden="1" x14ac:dyDescent="0.2"/>
    <row r="1183" ht="12.75" hidden="1" x14ac:dyDescent="0.2"/>
    <row r="1184" ht="12.75" hidden="1" x14ac:dyDescent="0.2"/>
    <row r="1185" ht="12.75" hidden="1" x14ac:dyDescent="0.2"/>
    <row r="1186" ht="12.75" hidden="1" x14ac:dyDescent="0.2"/>
    <row r="1187" ht="12.75" hidden="1" x14ac:dyDescent="0.2"/>
    <row r="1188" ht="12.75" hidden="1" x14ac:dyDescent="0.2"/>
    <row r="1189" ht="12.75" hidden="1" x14ac:dyDescent="0.2"/>
    <row r="1190" ht="12.75" hidden="1" x14ac:dyDescent="0.2"/>
    <row r="1191" ht="12.75" hidden="1" x14ac:dyDescent="0.2"/>
    <row r="1192" ht="12.75" hidden="1" x14ac:dyDescent="0.2"/>
    <row r="1193" ht="12.75" hidden="1" x14ac:dyDescent="0.2"/>
    <row r="1194" ht="12.75" hidden="1" x14ac:dyDescent="0.2"/>
    <row r="1195" ht="12.75" hidden="1" x14ac:dyDescent="0.2"/>
    <row r="1196" ht="12.75" hidden="1" x14ac:dyDescent="0.2"/>
    <row r="1197" ht="12.75" hidden="1" x14ac:dyDescent="0.2"/>
    <row r="1198" ht="12.75" hidden="1" x14ac:dyDescent="0.2"/>
    <row r="1199" ht="12.75" hidden="1" x14ac:dyDescent="0.2"/>
    <row r="1200" ht="12.75" hidden="1" x14ac:dyDescent="0.2"/>
    <row r="1201" ht="12.75" hidden="1" x14ac:dyDescent="0.2"/>
    <row r="1202" ht="12.75" hidden="1" x14ac:dyDescent="0.2"/>
    <row r="1203" ht="12.75" hidden="1" x14ac:dyDescent="0.2"/>
    <row r="1204" ht="12.75" hidden="1" x14ac:dyDescent="0.2"/>
    <row r="1205" ht="12.75" hidden="1" x14ac:dyDescent="0.2"/>
    <row r="1206" ht="12.75" hidden="1" x14ac:dyDescent="0.2"/>
    <row r="1207" ht="12.75" hidden="1" x14ac:dyDescent="0.2"/>
    <row r="1208" ht="12.75" hidden="1" x14ac:dyDescent="0.2"/>
    <row r="1209" ht="12.75" hidden="1" x14ac:dyDescent="0.2"/>
    <row r="1210" ht="12.75" hidden="1" x14ac:dyDescent="0.2"/>
    <row r="1211" ht="12.75" hidden="1" x14ac:dyDescent="0.2"/>
    <row r="1212" ht="12.75" hidden="1" x14ac:dyDescent="0.2"/>
    <row r="1213" ht="12.75" hidden="1" x14ac:dyDescent="0.2"/>
    <row r="1214" ht="12.75" hidden="1" x14ac:dyDescent="0.2"/>
    <row r="1215" ht="12.75" hidden="1" x14ac:dyDescent="0.2"/>
    <row r="1216" ht="12.75" hidden="1" x14ac:dyDescent="0.2"/>
    <row r="1217" ht="12.75" hidden="1" x14ac:dyDescent="0.2"/>
    <row r="1218" ht="12.75" hidden="1" x14ac:dyDescent="0.2"/>
    <row r="1219" ht="12.75" hidden="1" x14ac:dyDescent="0.2"/>
    <row r="1220" ht="12.75" hidden="1" x14ac:dyDescent="0.2"/>
    <row r="1221" ht="12.75" hidden="1" x14ac:dyDescent="0.2"/>
    <row r="1222" ht="12.75" hidden="1" x14ac:dyDescent="0.2"/>
    <row r="1223" ht="12.75" hidden="1" x14ac:dyDescent="0.2"/>
    <row r="1224" ht="12.75" hidden="1" x14ac:dyDescent="0.2"/>
    <row r="1225" ht="12.75" hidden="1" x14ac:dyDescent="0.2"/>
    <row r="1226" ht="12.75" hidden="1" x14ac:dyDescent="0.2"/>
    <row r="1227" ht="12.75" hidden="1" x14ac:dyDescent="0.2"/>
    <row r="1228" ht="12.75" hidden="1" x14ac:dyDescent="0.2"/>
    <row r="1229" ht="12.75" hidden="1" x14ac:dyDescent="0.2"/>
    <row r="1230" ht="12.75" hidden="1" x14ac:dyDescent="0.2"/>
    <row r="1231" ht="12.75" hidden="1" x14ac:dyDescent="0.2"/>
    <row r="1232" ht="12.75" hidden="1" x14ac:dyDescent="0.2"/>
    <row r="1233" ht="12.75" hidden="1" x14ac:dyDescent="0.2"/>
    <row r="1234" ht="12.75" hidden="1" x14ac:dyDescent="0.2"/>
    <row r="1235" ht="12.75" hidden="1" x14ac:dyDescent="0.2"/>
    <row r="1236" ht="12.75" hidden="1" x14ac:dyDescent="0.2"/>
    <row r="1237" ht="12.75" hidden="1" x14ac:dyDescent="0.2"/>
    <row r="1238" ht="12.75" hidden="1" x14ac:dyDescent="0.2"/>
    <row r="1239" ht="12.75" hidden="1" x14ac:dyDescent="0.2"/>
    <row r="1240" ht="12.75" hidden="1" x14ac:dyDescent="0.2"/>
    <row r="1241" ht="12.75" hidden="1" x14ac:dyDescent="0.2"/>
    <row r="1242" ht="12.75" hidden="1" x14ac:dyDescent="0.2"/>
    <row r="1243" ht="12.75" hidden="1" x14ac:dyDescent="0.2"/>
    <row r="1244" ht="12.75" hidden="1" x14ac:dyDescent="0.2"/>
    <row r="1245" ht="12.75" hidden="1" x14ac:dyDescent="0.2"/>
    <row r="1246" ht="12.75" hidden="1" x14ac:dyDescent="0.2"/>
    <row r="1247" ht="12.75" hidden="1" x14ac:dyDescent="0.2"/>
    <row r="1248" ht="12.75" hidden="1" x14ac:dyDescent="0.2"/>
    <row r="1249" ht="12.75" hidden="1" x14ac:dyDescent="0.2"/>
    <row r="1250" ht="12.75" hidden="1" x14ac:dyDescent="0.2"/>
    <row r="1251" ht="12.75" hidden="1" x14ac:dyDescent="0.2"/>
    <row r="1252" ht="12.75" hidden="1" x14ac:dyDescent="0.2"/>
    <row r="1253" ht="12.75" hidden="1" x14ac:dyDescent="0.2"/>
    <row r="1254" ht="12.75" hidden="1" x14ac:dyDescent="0.2"/>
    <row r="1255" ht="12.75" hidden="1" x14ac:dyDescent="0.2"/>
    <row r="1256" ht="12.75" hidden="1" x14ac:dyDescent="0.2"/>
    <row r="1257" ht="12.75" hidden="1" x14ac:dyDescent="0.2"/>
    <row r="1258" ht="12.75" hidden="1" x14ac:dyDescent="0.2"/>
    <row r="1259" ht="12.75" hidden="1" x14ac:dyDescent="0.2"/>
    <row r="1260" ht="12.75" hidden="1" x14ac:dyDescent="0.2"/>
    <row r="1261" ht="12.75" hidden="1" x14ac:dyDescent="0.2"/>
    <row r="1262" ht="12.75" hidden="1" x14ac:dyDescent="0.2"/>
    <row r="1263" ht="12.75" hidden="1" x14ac:dyDescent="0.2"/>
    <row r="1264" ht="12.75" hidden="1" x14ac:dyDescent="0.2"/>
    <row r="1265" ht="12.75" hidden="1" x14ac:dyDescent="0.2"/>
    <row r="1266" ht="12.75" hidden="1" x14ac:dyDescent="0.2"/>
    <row r="1267" ht="12.75" hidden="1" x14ac:dyDescent="0.2"/>
    <row r="1268" ht="12.75" hidden="1" x14ac:dyDescent="0.2"/>
    <row r="1269" ht="12.75" hidden="1" x14ac:dyDescent="0.2"/>
    <row r="1270" ht="12.75" hidden="1" x14ac:dyDescent="0.2"/>
    <row r="1271" ht="12.75" hidden="1" x14ac:dyDescent="0.2"/>
    <row r="1272" ht="12.75" hidden="1" x14ac:dyDescent="0.2"/>
    <row r="1273" ht="12.75" hidden="1" x14ac:dyDescent="0.2"/>
    <row r="1274" ht="12.75" hidden="1" x14ac:dyDescent="0.2"/>
    <row r="1275" ht="12.75" hidden="1" x14ac:dyDescent="0.2"/>
    <row r="1276" ht="12.75" hidden="1" x14ac:dyDescent="0.2"/>
    <row r="1277" ht="12.75" hidden="1" x14ac:dyDescent="0.2"/>
    <row r="1278" ht="12.75" hidden="1" x14ac:dyDescent="0.2"/>
    <row r="1279" ht="12.75" hidden="1" x14ac:dyDescent="0.2"/>
    <row r="1280" ht="12.75" hidden="1" x14ac:dyDescent="0.2"/>
    <row r="1281" ht="12.75" hidden="1" x14ac:dyDescent="0.2"/>
    <row r="1282" ht="12.75" hidden="1" x14ac:dyDescent="0.2"/>
    <row r="1283" ht="12.75" hidden="1" x14ac:dyDescent="0.2"/>
    <row r="1284" ht="12.75" hidden="1" x14ac:dyDescent="0.2"/>
    <row r="1285" ht="12.75" hidden="1" x14ac:dyDescent="0.2"/>
    <row r="1286" ht="12.75" hidden="1" x14ac:dyDescent="0.2"/>
    <row r="1287" ht="12.75" hidden="1" x14ac:dyDescent="0.2"/>
    <row r="1288" ht="12.75" hidden="1" x14ac:dyDescent="0.2"/>
    <row r="1289" ht="12.75" hidden="1" x14ac:dyDescent="0.2"/>
    <row r="1290" ht="12.75" hidden="1" x14ac:dyDescent="0.2"/>
    <row r="1291" ht="12.75" hidden="1" x14ac:dyDescent="0.2"/>
    <row r="1292" ht="12.75" hidden="1" x14ac:dyDescent="0.2"/>
    <row r="1293" ht="12.75" hidden="1" x14ac:dyDescent="0.2"/>
    <row r="1294" ht="12.75" hidden="1" x14ac:dyDescent="0.2"/>
    <row r="1295" ht="12.75" hidden="1" x14ac:dyDescent="0.2"/>
    <row r="1296" ht="12.75" hidden="1" x14ac:dyDescent="0.2"/>
    <row r="1297" ht="12.75" hidden="1" x14ac:dyDescent="0.2"/>
    <row r="1298" ht="12.75" hidden="1" x14ac:dyDescent="0.2"/>
    <row r="1299" ht="12.75" hidden="1" x14ac:dyDescent="0.2"/>
    <row r="1300" ht="12.75" hidden="1" x14ac:dyDescent="0.2"/>
    <row r="1301" ht="12.75" hidden="1" x14ac:dyDescent="0.2"/>
    <row r="1302" ht="12.75" hidden="1" x14ac:dyDescent="0.2"/>
    <row r="1303" ht="12.75" hidden="1" x14ac:dyDescent="0.2"/>
    <row r="1304" ht="12.75" hidden="1" x14ac:dyDescent="0.2"/>
    <row r="1305" ht="12.75" hidden="1" x14ac:dyDescent="0.2"/>
    <row r="1306" ht="12.75" hidden="1" x14ac:dyDescent="0.2"/>
    <row r="1307" ht="12.75" hidden="1" x14ac:dyDescent="0.2"/>
    <row r="1308" ht="12.75" hidden="1" x14ac:dyDescent="0.2"/>
    <row r="1309" ht="12.75" hidden="1" x14ac:dyDescent="0.2"/>
    <row r="1310" ht="12.75" hidden="1" x14ac:dyDescent="0.2"/>
    <row r="1311" ht="12.75" hidden="1" x14ac:dyDescent="0.2"/>
    <row r="1312" ht="12.75" hidden="1" x14ac:dyDescent="0.2"/>
    <row r="1313" ht="12.75" hidden="1" x14ac:dyDescent="0.2"/>
    <row r="1314" ht="12.75" hidden="1" x14ac:dyDescent="0.2"/>
    <row r="1315" ht="12.75" hidden="1" x14ac:dyDescent="0.2"/>
    <row r="1316" ht="12.75" hidden="1" x14ac:dyDescent="0.2"/>
    <row r="1317" ht="12.75" hidden="1" x14ac:dyDescent="0.2"/>
    <row r="1318" ht="12.75" hidden="1" x14ac:dyDescent="0.2"/>
    <row r="1319" ht="12.75" hidden="1" x14ac:dyDescent="0.2"/>
    <row r="1320" ht="12.75" hidden="1" x14ac:dyDescent="0.2"/>
    <row r="1321" ht="12.75" hidden="1" x14ac:dyDescent="0.2"/>
    <row r="1322" ht="12.75" hidden="1" x14ac:dyDescent="0.2"/>
    <row r="1323" ht="12.75" hidden="1" x14ac:dyDescent="0.2"/>
    <row r="1324" ht="12.75" hidden="1" x14ac:dyDescent="0.2"/>
    <row r="1325" ht="12.75" hidden="1" x14ac:dyDescent="0.2"/>
    <row r="1326" ht="12.75" hidden="1" x14ac:dyDescent="0.2"/>
    <row r="1327" ht="12.75" hidden="1" x14ac:dyDescent="0.2"/>
    <row r="1328" ht="12.75" hidden="1" x14ac:dyDescent="0.2"/>
    <row r="1329" ht="12.75" hidden="1" x14ac:dyDescent="0.2"/>
    <row r="1330" ht="12.75" hidden="1" x14ac:dyDescent="0.2"/>
    <row r="1331" ht="12.75" hidden="1" x14ac:dyDescent="0.2"/>
    <row r="1332" ht="12.75" hidden="1" x14ac:dyDescent="0.2"/>
    <row r="1333" ht="12.75" hidden="1" x14ac:dyDescent="0.2"/>
    <row r="1334" ht="12.75" hidden="1" x14ac:dyDescent="0.2"/>
    <row r="1335" ht="12.75" hidden="1" x14ac:dyDescent="0.2"/>
    <row r="1336" ht="12.75" hidden="1" x14ac:dyDescent="0.2"/>
    <row r="1337" ht="12.75" hidden="1" x14ac:dyDescent="0.2"/>
    <row r="1338" ht="12.75" hidden="1" x14ac:dyDescent="0.2"/>
    <row r="1339" ht="12.75" hidden="1" x14ac:dyDescent="0.2"/>
    <row r="1340" ht="12.75" hidden="1" x14ac:dyDescent="0.2"/>
    <row r="1341" ht="12.75" hidden="1" x14ac:dyDescent="0.2"/>
    <row r="1342" ht="12.75" hidden="1" x14ac:dyDescent="0.2"/>
    <row r="1343" ht="12.75" hidden="1" x14ac:dyDescent="0.2"/>
    <row r="1344" ht="12.75" hidden="1" x14ac:dyDescent="0.2"/>
    <row r="1345" ht="12.75" hidden="1" x14ac:dyDescent="0.2"/>
    <row r="1346" ht="12.75" hidden="1" x14ac:dyDescent="0.2"/>
    <row r="1347" ht="12.75" hidden="1" x14ac:dyDescent="0.2"/>
    <row r="1348" ht="12.75" hidden="1" x14ac:dyDescent="0.2"/>
    <row r="1349" ht="12.75" hidden="1" x14ac:dyDescent="0.2"/>
    <row r="1350" ht="12.75" hidden="1" x14ac:dyDescent="0.2"/>
    <row r="1351" ht="12.75" hidden="1" x14ac:dyDescent="0.2"/>
    <row r="1352" ht="12.75" hidden="1" x14ac:dyDescent="0.2"/>
    <row r="1353" ht="12.75" hidden="1" x14ac:dyDescent="0.2"/>
    <row r="1354" ht="12.75" hidden="1" x14ac:dyDescent="0.2"/>
    <row r="1355" ht="12.75" hidden="1" x14ac:dyDescent="0.2"/>
    <row r="1356" ht="12.75" hidden="1" x14ac:dyDescent="0.2"/>
    <row r="1357" ht="12.75" hidden="1" x14ac:dyDescent="0.2"/>
    <row r="1358" ht="12.75" hidden="1" x14ac:dyDescent="0.2"/>
    <row r="1359" ht="12.75" hidden="1" x14ac:dyDescent="0.2"/>
    <row r="1360" ht="12.75" hidden="1" x14ac:dyDescent="0.2"/>
    <row r="1361" ht="12.75" hidden="1" x14ac:dyDescent="0.2"/>
    <row r="1362" ht="12.75" hidden="1" x14ac:dyDescent="0.2"/>
    <row r="1363" ht="12.75" hidden="1" x14ac:dyDescent="0.2"/>
    <row r="1364" ht="12.75" hidden="1" x14ac:dyDescent="0.2"/>
    <row r="1365" ht="12.75" hidden="1" x14ac:dyDescent="0.2"/>
    <row r="1366" ht="12.75" hidden="1" x14ac:dyDescent="0.2"/>
    <row r="1367" ht="12.75" hidden="1" x14ac:dyDescent="0.2"/>
    <row r="1368" ht="12.75" hidden="1" x14ac:dyDescent="0.2"/>
    <row r="1369" ht="12.75" hidden="1" x14ac:dyDescent="0.2"/>
    <row r="1370" ht="12.75" hidden="1" x14ac:dyDescent="0.2"/>
    <row r="1371" ht="12.75" hidden="1" x14ac:dyDescent="0.2"/>
    <row r="1372" ht="12.75" hidden="1" x14ac:dyDescent="0.2"/>
    <row r="1373" ht="12.75" hidden="1" x14ac:dyDescent="0.2"/>
    <row r="1374" ht="12.75" hidden="1" x14ac:dyDescent="0.2"/>
    <row r="1375" ht="12.75" hidden="1" x14ac:dyDescent="0.2"/>
    <row r="1376" ht="12.75" hidden="1" x14ac:dyDescent="0.2"/>
    <row r="1377" ht="12.75" hidden="1" x14ac:dyDescent="0.2"/>
    <row r="1378" ht="12.75" hidden="1" x14ac:dyDescent="0.2"/>
    <row r="1379" ht="12.75" hidden="1" x14ac:dyDescent="0.2"/>
    <row r="1380" ht="12.75" hidden="1" x14ac:dyDescent="0.2"/>
    <row r="1381" ht="12.75" hidden="1" x14ac:dyDescent="0.2"/>
    <row r="1382" ht="12.75" hidden="1" x14ac:dyDescent="0.2"/>
    <row r="1383" ht="12.75" hidden="1" x14ac:dyDescent="0.2"/>
    <row r="1384" ht="12.75" hidden="1" x14ac:dyDescent="0.2"/>
    <row r="1385" ht="12.75" hidden="1" x14ac:dyDescent="0.2"/>
    <row r="1386" ht="12.75" hidden="1" x14ac:dyDescent="0.2"/>
    <row r="1387" ht="12.75" hidden="1" x14ac:dyDescent="0.2"/>
    <row r="1388" ht="12.75" hidden="1" x14ac:dyDescent="0.2"/>
    <row r="1389" ht="12.75" hidden="1" x14ac:dyDescent="0.2"/>
    <row r="1390" ht="12.75" hidden="1" x14ac:dyDescent="0.2"/>
    <row r="1391" ht="12.75" hidden="1" x14ac:dyDescent="0.2"/>
    <row r="1392" ht="12.75" hidden="1" x14ac:dyDescent="0.2"/>
    <row r="1393" ht="12.75" hidden="1" x14ac:dyDescent="0.2"/>
    <row r="1394" ht="12.75" hidden="1" x14ac:dyDescent="0.2"/>
    <row r="1395" ht="12.75" hidden="1" x14ac:dyDescent="0.2"/>
    <row r="1396" ht="12.75" hidden="1" x14ac:dyDescent="0.2"/>
    <row r="1397" ht="12.75" hidden="1" x14ac:dyDescent="0.2"/>
    <row r="1398" ht="12.75" hidden="1" x14ac:dyDescent="0.2"/>
    <row r="1399" ht="12.75" hidden="1" x14ac:dyDescent="0.2"/>
    <row r="1400" ht="12.75" hidden="1" x14ac:dyDescent="0.2"/>
    <row r="1401" ht="12.75" hidden="1" x14ac:dyDescent="0.2"/>
    <row r="1402" ht="12.75" hidden="1" x14ac:dyDescent="0.2"/>
    <row r="1403" ht="12.75" hidden="1" x14ac:dyDescent="0.2"/>
    <row r="1404" ht="12.75" hidden="1" x14ac:dyDescent="0.2"/>
    <row r="1405" ht="12.75" hidden="1" x14ac:dyDescent="0.2"/>
    <row r="1406" ht="12.75" hidden="1" x14ac:dyDescent="0.2"/>
    <row r="1407" ht="12.75" hidden="1" x14ac:dyDescent="0.2"/>
    <row r="1408" ht="12.75" hidden="1" x14ac:dyDescent="0.2"/>
    <row r="1409" ht="12.75" hidden="1" x14ac:dyDescent="0.2"/>
    <row r="1410" ht="12.75" hidden="1" x14ac:dyDescent="0.2"/>
    <row r="1411" ht="12.75" hidden="1" x14ac:dyDescent="0.2"/>
    <row r="1412" ht="12.75" hidden="1" x14ac:dyDescent="0.2"/>
    <row r="1413" ht="12.75" hidden="1" x14ac:dyDescent="0.2"/>
    <row r="1414" ht="12.75" hidden="1" x14ac:dyDescent="0.2"/>
    <row r="1415" ht="12.75" hidden="1" x14ac:dyDescent="0.2"/>
    <row r="1416" ht="12.75" hidden="1" x14ac:dyDescent="0.2"/>
    <row r="1417" ht="12.75" hidden="1" x14ac:dyDescent="0.2"/>
    <row r="1418" ht="12.75" hidden="1" x14ac:dyDescent="0.2"/>
    <row r="1419" ht="12.75" hidden="1" x14ac:dyDescent="0.2"/>
    <row r="1420" ht="12.75" hidden="1" x14ac:dyDescent="0.2"/>
    <row r="1421" ht="12.75" hidden="1" x14ac:dyDescent="0.2"/>
    <row r="1422" ht="12.75" hidden="1" x14ac:dyDescent="0.2"/>
    <row r="1423" ht="12.75" hidden="1" x14ac:dyDescent="0.2"/>
    <row r="1424" ht="12.75" hidden="1" x14ac:dyDescent="0.2"/>
    <row r="1425" ht="12.75" hidden="1" x14ac:dyDescent="0.2"/>
    <row r="1426" ht="12.75" hidden="1" x14ac:dyDescent="0.2"/>
    <row r="1427" ht="12.75" hidden="1" x14ac:dyDescent="0.2"/>
    <row r="1428" ht="12.75" hidden="1" x14ac:dyDescent="0.2"/>
    <row r="1429" ht="12.75" hidden="1" x14ac:dyDescent="0.2"/>
    <row r="1430" ht="12.75" hidden="1" x14ac:dyDescent="0.2"/>
    <row r="1431" ht="12.75" hidden="1" x14ac:dyDescent="0.2"/>
    <row r="1432" ht="12.75" hidden="1" x14ac:dyDescent="0.2"/>
    <row r="1433" ht="12.75" hidden="1" x14ac:dyDescent="0.2"/>
    <row r="1434" ht="12.75" hidden="1" x14ac:dyDescent="0.2"/>
    <row r="1435" ht="12.75" hidden="1" x14ac:dyDescent="0.2"/>
    <row r="1436" ht="12.75" hidden="1" x14ac:dyDescent="0.2"/>
    <row r="1437" ht="12.75" hidden="1" x14ac:dyDescent="0.2"/>
    <row r="1438" ht="12.75" hidden="1" x14ac:dyDescent="0.2"/>
    <row r="1439" ht="12.75" hidden="1" x14ac:dyDescent="0.2"/>
    <row r="1440" ht="12.75" hidden="1" x14ac:dyDescent="0.2"/>
    <row r="1441" ht="12.75" hidden="1" x14ac:dyDescent="0.2"/>
    <row r="1442" ht="12.75" hidden="1" x14ac:dyDescent="0.2"/>
    <row r="1443" ht="12.75" hidden="1" x14ac:dyDescent="0.2"/>
    <row r="1444" ht="12.75" hidden="1" x14ac:dyDescent="0.2"/>
    <row r="1445" ht="12.75" hidden="1" x14ac:dyDescent="0.2"/>
    <row r="1446" ht="12.75" hidden="1" x14ac:dyDescent="0.2"/>
    <row r="1447" ht="12.75" hidden="1" x14ac:dyDescent="0.2"/>
    <row r="1448" ht="12.75" hidden="1" x14ac:dyDescent="0.2"/>
    <row r="1449" ht="12.75" hidden="1" x14ac:dyDescent="0.2"/>
    <row r="1450" ht="12.75" hidden="1" x14ac:dyDescent="0.2"/>
    <row r="1451" ht="12.75" hidden="1" x14ac:dyDescent="0.2"/>
    <row r="1452" ht="12.75" hidden="1" x14ac:dyDescent="0.2"/>
    <row r="1453" ht="12.75" hidden="1" x14ac:dyDescent="0.2"/>
    <row r="1454" ht="12.75" hidden="1" x14ac:dyDescent="0.2"/>
    <row r="1455" ht="12.75" hidden="1" x14ac:dyDescent="0.2"/>
    <row r="1456" ht="12.75" hidden="1" x14ac:dyDescent="0.2"/>
    <row r="1457" ht="12.75" hidden="1" x14ac:dyDescent="0.2"/>
    <row r="1458" ht="12.75" hidden="1" x14ac:dyDescent="0.2"/>
    <row r="1459" ht="12.75" hidden="1" x14ac:dyDescent="0.2"/>
    <row r="1460" ht="12.75" hidden="1" x14ac:dyDescent="0.2"/>
    <row r="1461" ht="12.75" hidden="1" x14ac:dyDescent="0.2"/>
    <row r="1462" ht="12.75" hidden="1" x14ac:dyDescent="0.2"/>
    <row r="1463" ht="12.75" hidden="1" x14ac:dyDescent="0.2"/>
    <row r="1464" ht="12.75" hidden="1" x14ac:dyDescent="0.2"/>
    <row r="1465" ht="12.75" hidden="1" x14ac:dyDescent="0.2"/>
    <row r="1466" ht="12.75" hidden="1" x14ac:dyDescent="0.2"/>
    <row r="1467" ht="12.75" hidden="1" x14ac:dyDescent="0.2"/>
    <row r="1468" ht="12.75" hidden="1" x14ac:dyDescent="0.2"/>
    <row r="1469" ht="12.75" hidden="1" x14ac:dyDescent="0.2"/>
    <row r="1470" ht="12.75" hidden="1" x14ac:dyDescent="0.2"/>
    <row r="1471" ht="12.75" hidden="1" x14ac:dyDescent="0.2"/>
    <row r="1472" ht="12.75" hidden="1" x14ac:dyDescent="0.2"/>
    <row r="1473" ht="12.75" hidden="1" x14ac:dyDescent="0.2"/>
    <row r="1474" ht="12.75" hidden="1" x14ac:dyDescent="0.2"/>
    <row r="1475" ht="12.75" hidden="1" x14ac:dyDescent="0.2"/>
    <row r="1476" ht="12.75" hidden="1" x14ac:dyDescent="0.2"/>
    <row r="1477" ht="12.75" hidden="1" x14ac:dyDescent="0.2"/>
    <row r="1478" ht="12.75" hidden="1" x14ac:dyDescent="0.2"/>
    <row r="1479" ht="12.75" hidden="1" x14ac:dyDescent="0.2"/>
    <row r="1480" ht="12.75" hidden="1" x14ac:dyDescent="0.2"/>
    <row r="1481" ht="12.75" hidden="1" x14ac:dyDescent="0.2"/>
    <row r="1482" ht="12.75" hidden="1" x14ac:dyDescent="0.2"/>
    <row r="1483" ht="12.75" hidden="1" x14ac:dyDescent="0.2"/>
    <row r="1484" ht="12.75" hidden="1" x14ac:dyDescent="0.2"/>
    <row r="1485" ht="12.75" hidden="1" x14ac:dyDescent="0.2"/>
    <row r="1486" ht="12.75" hidden="1" x14ac:dyDescent="0.2"/>
    <row r="1487" ht="12.75" hidden="1" x14ac:dyDescent="0.2"/>
    <row r="1488" ht="12.75" hidden="1" x14ac:dyDescent="0.2"/>
    <row r="1489" ht="12.75" hidden="1" x14ac:dyDescent="0.2"/>
    <row r="1490" ht="12.75" hidden="1" x14ac:dyDescent="0.2"/>
    <row r="1491" ht="12.75" hidden="1" x14ac:dyDescent="0.2"/>
    <row r="1492" ht="12.75" hidden="1" x14ac:dyDescent="0.2"/>
    <row r="1493" ht="12.75" hidden="1" x14ac:dyDescent="0.2"/>
    <row r="1494" ht="12.75" hidden="1" x14ac:dyDescent="0.2"/>
    <row r="1495" ht="12.75" hidden="1" x14ac:dyDescent="0.2"/>
    <row r="1496" ht="12.75" hidden="1" x14ac:dyDescent="0.2"/>
    <row r="1497" ht="12.75" hidden="1" x14ac:dyDescent="0.2"/>
    <row r="1498" ht="12.75" hidden="1" x14ac:dyDescent="0.2"/>
    <row r="1499" ht="12.75" hidden="1" x14ac:dyDescent="0.2"/>
    <row r="1500" ht="12.75" hidden="1" x14ac:dyDescent="0.2"/>
    <row r="1501" ht="12.75" hidden="1" x14ac:dyDescent="0.2"/>
    <row r="1502" ht="12.75" hidden="1" x14ac:dyDescent="0.2"/>
    <row r="1503" ht="12.75" hidden="1" x14ac:dyDescent="0.2"/>
    <row r="1504" ht="12.75" hidden="1" x14ac:dyDescent="0.2"/>
    <row r="1505" ht="12.75" hidden="1" x14ac:dyDescent="0.2"/>
    <row r="1506" ht="12.75" hidden="1" x14ac:dyDescent="0.2"/>
    <row r="1507" ht="12.75" hidden="1" x14ac:dyDescent="0.2"/>
    <row r="1508" ht="12.75" hidden="1" x14ac:dyDescent="0.2"/>
    <row r="1509" ht="12.75" hidden="1" x14ac:dyDescent="0.2"/>
    <row r="1510" ht="12.75" hidden="1" x14ac:dyDescent="0.2"/>
    <row r="1511" ht="12.75" hidden="1" x14ac:dyDescent="0.2"/>
    <row r="1512" ht="12.75" hidden="1" x14ac:dyDescent="0.2"/>
    <row r="1513" ht="12.75" hidden="1" x14ac:dyDescent="0.2"/>
    <row r="1514" ht="12.75" hidden="1" x14ac:dyDescent="0.2"/>
    <row r="1515" ht="12.75" hidden="1" x14ac:dyDescent="0.2"/>
    <row r="1516" ht="12.75" hidden="1" x14ac:dyDescent="0.2"/>
    <row r="1517" ht="12.75" hidden="1" x14ac:dyDescent="0.2"/>
    <row r="1518" ht="12.75" hidden="1" x14ac:dyDescent="0.2"/>
    <row r="1519" ht="12.75" hidden="1" x14ac:dyDescent="0.2"/>
    <row r="1520" ht="12.75" hidden="1" x14ac:dyDescent="0.2"/>
    <row r="1521" ht="12.75" hidden="1" x14ac:dyDescent="0.2"/>
    <row r="1522" ht="12.75" hidden="1" x14ac:dyDescent="0.2"/>
    <row r="1523" ht="12.75" hidden="1" x14ac:dyDescent="0.2"/>
    <row r="1524" ht="12.75" hidden="1" x14ac:dyDescent="0.2"/>
    <row r="1525" ht="12.75" hidden="1" x14ac:dyDescent="0.2"/>
    <row r="1526" ht="12.75" hidden="1" x14ac:dyDescent="0.2"/>
    <row r="1527" ht="12.75" hidden="1" x14ac:dyDescent="0.2"/>
    <row r="1528" ht="12.75" hidden="1" x14ac:dyDescent="0.2"/>
    <row r="1529" ht="12.75" hidden="1" x14ac:dyDescent="0.2"/>
    <row r="1530" ht="12.75" hidden="1" x14ac:dyDescent="0.2"/>
    <row r="1531" ht="12.75" hidden="1" x14ac:dyDescent="0.2"/>
    <row r="1532" ht="12.75" hidden="1" x14ac:dyDescent="0.2"/>
    <row r="1533" ht="12.75" hidden="1" x14ac:dyDescent="0.2"/>
    <row r="1534" ht="12.75" hidden="1" x14ac:dyDescent="0.2"/>
    <row r="1535" ht="12.75" hidden="1" x14ac:dyDescent="0.2"/>
    <row r="1536" ht="12.75" hidden="1" x14ac:dyDescent="0.2"/>
    <row r="1537" ht="12.75" hidden="1" x14ac:dyDescent="0.2"/>
    <row r="1538" ht="12.75" hidden="1" x14ac:dyDescent="0.2"/>
    <row r="1539" ht="12.75" hidden="1" x14ac:dyDescent="0.2"/>
    <row r="1540" ht="12.75" hidden="1" x14ac:dyDescent="0.2"/>
    <row r="1541" ht="12.75" hidden="1" x14ac:dyDescent="0.2"/>
    <row r="1542" ht="12.75" hidden="1" x14ac:dyDescent="0.2"/>
    <row r="1543" ht="12.75" hidden="1" x14ac:dyDescent="0.2"/>
    <row r="1544" ht="12.75" hidden="1" x14ac:dyDescent="0.2"/>
    <row r="1545" ht="12.75" hidden="1" x14ac:dyDescent="0.2"/>
    <row r="1546" ht="12.75" hidden="1" x14ac:dyDescent="0.2"/>
    <row r="1547" ht="12.75" hidden="1" x14ac:dyDescent="0.2"/>
    <row r="1548" ht="12.75" hidden="1" x14ac:dyDescent="0.2"/>
    <row r="1549" ht="12.75" hidden="1" x14ac:dyDescent="0.2"/>
    <row r="1550" ht="12.75" hidden="1" x14ac:dyDescent="0.2"/>
    <row r="1551" ht="12.75" hidden="1" x14ac:dyDescent="0.2"/>
    <row r="1552" ht="12.75" hidden="1" x14ac:dyDescent="0.2"/>
    <row r="1553" ht="12.75" hidden="1" x14ac:dyDescent="0.2"/>
    <row r="1554" ht="12.75" hidden="1" x14ac:dyDescent="0.2"/>
    <row r="1555" ht="12.75" hidden="1" x14ac:dyDescent="0.2"/>
    <row r="1556" ht="12.75" hidden="1" x14ac:dyDescent="0.2"/>
    <row r="1557" ht="12.75" hidden="1" x14ac:dyDescent="0.2"/>
    <row r="1558" ht="12.75" hidden="1" x14ac:dyDescent="0.2"/>
    <row r="1559" ht="12.75" hidden="1" x14ac:dyDescent="0.2"/>
    <row r="1560" ht="12.75" hidden="1" x14ac:dyDescent="0.2"/>
    <row r="1561" ht="12.75" hidden="1" x14ac:dyDescent="0.2"/>
    <row r="1562" ht="12.75" hidden="1" x14ac:dyDescent="0.2"/>
    <row r="1563" ht="12.75" hidden="1" x14ac:dyDescent="0.2"/>
    <row r="1564" ht="12.75" hidden="1" x14ac:dyDescent="0.2"/>
    <row r="1565" ht="12.75" hidden="1" x14ac:dyDescent="0.2"/>
    <row r="1566" ht="12.75" hidden="1" x14ac:dyDescent="0.2"/>
    <row r="1567" ht="12.75" hidden="1" x14ac:dyDescent="0.2"/>
    <row r="1568" ht="12.75" hidden="1" x14ac:dyDescent="0.2"/>
    <row r="1569" ht="12.75" hidden="1" x14ac:dyDescent="0.2"/>
    <row r="1570" ht="12.75" hidden="1" x14ac:dyDescent="0.2"/>
    <row r="1571" ht="12.75" hidden="1" x14ac:dyDescent="0.2"/>
    <row r="1572" ht="12.75" hidden="1" x14ac:dyDescent="0.2"/>
    <row r="1573" ht="12.75" hidden="1" x14ac:dyDescent="0.2"/>
    <row r="1574" ht="12.75" hidden="1" x14ac:dyDescent="0.2"/>
    <row r="1575" ht="12.75" hidden="1" x14ac:dyDescent="0.2"/>
    <row r="1576" ht="12.75" hidden="1" x14ac:dyDescent="0.2"/>
    <row r="1577" ht="12.75" hidden="1" x14ac:dyDescent="0.2"/>
    <row r="1578" ht="12.75" hidden="1" x14ac:dyDescent="0.2"/>
    <row r="1579" ht="12.75" hidden="1" x14ac:dyDescent="0.2"/>
    <row r="1580" ht="12.75" hidden="1" x14ac:dyDescent="0.2"/>
    <row r="1581" ht="12.75" hidden="1" x14ac:dyDescent="0.2"/>
    <row r="1582" ht="12.75" hidden="1" x14ac:dyDescent="0.2"/>
    <row r="1583" ht="12.75" hidden="1" x14ac:dyDescent="0.2"/>
    <row r="1584" ht="12.75" hidden="1" x14ac:dyDescent="0.2"/>
    <row r="1585" ht="12.75" hidden="1" x14ac:dyDescent="0.2"/>
    <row r="1586" ht="12.75" hidden="1" x14ac:dyDescent="0.2"/>
    <row r="1587" ht="12.75" hidden="1" x14ac:dyDescent="0.2"/>
    <row r="1588" ht="12.75" hidden="1" x14ac:dyDescent="0.2"/>
    <row r="1589" ht="12.75" hidden="1" x14ac:dyDescent="0.2"/>
    <row r="1590" ht="12.75" hidden="1" x14ac:dyDescent="0.2"/>
    <row r="1591" ht="12.75" hidden="1" x14ac:dyDescent="0.2"/>
    <row r="1592" ht="12.75" hidden="1" x14ac:dyDescent="0.2"/>
    <row r="1593" ht="12.75" hidden="1" x14ac:dyDescent="0.2"/>
    <row r="1594" ht="12.75" hidden="1" x14ac:dyDescent="0.2"/>
    <row r="1595" ht="12.75" hidden="1" x14ac:dyDescent="0.2"/>
    <row r="1596" ht="12.75" hidden="1" x14ac:dyDescent="0.2"/>
    <row r="1597" ht="12.75" hidden="1" x14ac:dyDescent="0.2"/>
    <row r="1598" ht="12.75" hidden="1" x14ac:dyDescent="0.2"/>
    <row r="1599" ht="12.75" hidden="1" x14ac:dyDescent="0.2"/>
    <row r="1600" ht="12.75" hidden="1" x14ac:dyDescent="0.2"/>
    <row r="1601" ht="12.75" hidden="1" x14ac:dyDescent="0.2"/>
    <row r="1602" ht="12.75" hidden="1" x14ac:dyDescent="0.2"/>
    <row r="1603" ht="12.75" hidden="1" x14ac:dyDescent="0.2"/>
    <row r="1604" ht="12.75" hidden="1" x14ac:dyDescent="0.2"/>
    <row r="1605" ht="12.75" hidden="1" x14ac:dyDescent="0.2"/>
    <row r="1606" ht="12.75" hidden="1" x14ac:dyDescent="0.2"/>
    <row r="1607" ht="12.75" hidden="1" x14ac:dyDescent="0.2"/>
    <row r="1608" ht="12.75" hidden="1" x14ac:dyDescent="0.2"/>
    <row r="1609" ht="12.75" hidden="1" x14ac:dyDescent="0.2"/>
    <row r="1610" ht="12.75" hidden="1" x14ac:dyDescent="0.2"/>
    <row r="1611" ht="12.75" hidden="1" x14ac:dyDescent="0.2"/>
    <row r="1612" ht="12.75" hidden="1" x14ac:dyDescent="0.2"/>
    <row r="1613" ht="12.75" hidden="1" x14ac:dyDescent="0.2"/>
    <row r="1614" ht="12.75" hidden="1" x14ac:dyDescent="0.2"/>
    <row r="1615" ht="12.75" hidden="1" x14ac:dyDescent="0.2"/>
    <row r="1616" ht="12.75" hidden="1" x14ac:dyDescent="0.2"/>
    <row r="1617" ht="12.75" hidden="1" x14ac:dyDescent="0.2"/>
    <row r="1618" ht="12.75" hidden="1" x14ac:dyDescent="0.2"/>
    <row r="1619" ht="12.75" hidden="1" x14ac:dyDescent="0.2"/>
    <row r="1620" ht="12.75" hidden="1" x14ac:dyDescent="0.2"/>
    <row r="1621" ht="12.75" hidden="1" x14ac:dyDescent="0.2"/>
    <row r="1622" ht="12.75" hidden="1" x14ac:dyDescent="0.2"/>
    <row r="1623" ht="12.75" hidden="1" x14ac:dyDescent="0.2"/>
    <row r="1624" ht="12.75" hidden="1" x14ac:dyDescent="0.2"/>
    <row r="1625" ht="12.75" hidden="1" x14ac:dyDescent="0.2"/>
    <row r="1626" ht="12.75" hidden="1" x14ac:dyDescent="0.2"/>
    <row r="1627" ht="12.75" hidden="1" x14ac:dyDescent="0.2"/>
    <row r="1628" ht="12.75" hidden="1" x14ac:dyDescent="0.2"/>
    <row r="1629" ht="12.75" hidden="1" x14ac:dyDescent="0.2"/>
    <row r="1630" ht="12.75" hidden="1" x14ac:dyDescent="0.2"/>
    <row r="1631" ht="12.75" hidden="1" x14ac:dyDescent="0.2"/>
    <row r="1632" ht="12.75" hidden="1" x14ac:dyDescent="0.2"/>
    <row r="1633" ht="12.75" hidden="1" x14ac:dyDescent="0.2"/>
    <row r="1634" ht="12.75" hidden="1" x14ac:dyDescent="0.2"/>
    <row r="1635" ht="12.75" hidden="1" x14ac:dyDescent="0.2"/>
    <row r="1636" ht="12.75" hidden="1" x14ac:dyDescent="0.2"/>
    <row r="1637" ht="12.75" hidden="1" x14ac:dyDescent="0.2"/>
    <row r="1638" ht="12.75" hidden="1" x14ac:dyDescent="0.2"/>
    <row r="1639" ht="12.75" hidden="1" x14ac:dyDescent="0.2"/>
    <row r="1640" ht="12.75" hidden="1" x14ac:dyDescent="0.2"/>
    <row r="1641" ht="12.75" hidden="1" x14ac:dyDescent="0.2"/>
    <row r="1642" ht="12.75" hidden="1" x14ac:dyDescent="0.2"/>
    <row r="1643" ht="12.75" hidden="1" x14ac:dyDescent="0.2"/>
    <row r="1644" ht="12.75" hidden="1" x14ac:dyDescent="0.2"/>
    <row r="1645" ht="12.75" hidden="1" x14ac:dyDescent="0.2"/>
    <row r="1646" ht="12.75" hidden="1" x14ac:dyDescent="0.2"/>
    <row r="1647" ht="12.75" hidden="1" x14ac:dyDescent="0.2"/>
    <row r="1648" ht="12.75" hidden="1" x14ac:dyDescent="0.2"/>
    <row r="1649" ht="12.75" hidden="1" x14ac:dyDescent="0.2"/>
    <row r="1650" ht="12.75" hidden="1" x14ac:dyDescent="0.2"/>
    <row r="1651" ht="12.75" hidden="1" x14ac:dyDescent="0.2"/>
    <row r="1652" ht="12.75" hidden="1" x14ac:dyDescent="0.2"/>
    <row r="1653" ht="12.75" hidden="1" x14ac:dyDescent="0.2"/>
    <row r="1654" ht="12.75" hidden="1" x14ac:dyDescent="0.2"/>
    <row r="1655" ht="12.75" hidden="1" x14ac:dyDescent="0.2"/>
    <row r="1656" ht="12.75" hidden="1" x14ac:dyDescent="0.2"/>
    <row r="1657" ht="12.75" hidden="1" x14ac:dyDescent="0.2"/>
    <row r="1658" ht="12.75" hidden="1" x14ac:dyDescent="0.2"/>
    <row r="1659" ht="12.75" hidden="1" x14ac:dyDescent="0.2"/>
    <row r="1660" ht="12.75" hidden="1" x14ac:dyDescent="0.2"/>
    <row r="1661" ht="12.75" hidden="1" x14ac:dyDescent="0.2"/>
    <row r="1662" ht="12.75" hidden="1" x14ac:dyDescent="0.2"/>
    <row r="1663" ht="12.75" hidden="1" x14ac:dyDescent="0.2"/>
    <row r="1664" ht="12.75" hidden="1" x14ac:dyDescent="0.2"/>
    <row r="1665" ht="12.75" hidden="1" x14ac:dyDescent="0.2"/>
    <row r="1666" ht="12.75" hidden="1" x14ac:dyDescent="0.2"/>
    <row r="1667" ht="12.75" hidden="1" x14ac:dyDescent="0.2"/>
    <row r="1668" ht="12.75" hidden="1" x14ac:dyDescent="0.2"/>
    <row r="1669" ht="12.75" hidden="1" x14ac:dyDescent="0.2"/>
    <row r="1670" ht="12.75" hidden="1" x14ac:dyDescent="0.2"/>
    <row r="1671" ht="12.75" hidden="1" x14ac:dyDescent="0.2"/>
    <row r="1672" ht="12.75" hidden="1" x14ac:dyDescent="0.2"/>
    <row r="1673" ht="12.75" hidden="1" x14ac:dyDescent="0.2"/>
    <row r="1674" ht="12.75" hidden="1" x14ac:dyDescent="0.2"/>
    <row r="1675" ht="12.75" hidden="1" x14ac:dyDescent="0.2"/>
    <row r="1676" ht="12.75" hidden="1" x14ac:dyDescent="0.2"/>
    <row r="1677" ht="12.75" hidden="1" x14ac:dyDescent="0.2"/>
    <row r="1678" ht="12.75" hidden="1" x14ac:dyDescent="0.2"/>
    <row r="1679" ht="12.75" hidden="1" x14ac:dyDescent="0.2"/>
    <row r="1680" ht="12.75" hidden="1" x14ac:dyDescent="0.2"/>
    <row r="1681" ht="12.75" hidden="1" x14ac:dyDescent="0.2"/>
    <row r="1682" ht="12.75" hidden="1" x14ac:dyDescent="0.2"/>
    <row r="1683" ht="12.75" hidden="1" x14ac:dyDescent="0.2"/>
    <row r="1684" ht="12.75" hidden="1" x14ac:dyDescent="0.2"/>
    <row r="1685" ht="12.75" hidden="1" x14ac:dyDescent="0.2"/>
    <row r="1686" ht="12.75" hidden="1" x14ac:dyDescent="0.2"/>
    <row r="1687" ht="12.75" hidden="1" x14ac:dyDescent="0.2"/>
    <row r="1688" ht="12.75" hidden="1" x14ac:dyDescent="0.2"/>
    <row r="1689" ht="12.75" hidden="1" x14ac:dyDescent="0.2"/>
    <row r="1690" ht="12.75" hidden="1" x14ac:dyDescent="0.2"/>
    <row r="1691" ht="12.75" hidden="1" x14ac:dyDescent="0.2"/>
    <row r="1692" ht="12.75" hidden="1" x14ac:dyDescent="0.2"/>
    <row r="1693" ht="12.75" hidden="1" x14ac:dyDescent="0.2"/>
    <row r="1694" ht="12.75" hidden="1" x14ac:dyDescent="0.2"/>
    <row r="1695" ht="12.75" hidden="1" x14ac:dyDescent="0.2"/>
    <row r="1696" ht="12.75" hidden="1" x14ac:dyDescent="0.2"/>
    <row r="1697" ht="12.75" hidden="1" x14ac:dyDescent="0.2"/>
    <row r="1698" ht="12.75" hidden="1" x14ac:dyDescent="0.2"/>
    <row r="1699" ht="12.75" hidden="1" x14ac:dyDescent="0.2"/>
    <row r="1700" ht="12.75" hidden="1" x14ac:dyDescent="0.2"/>
    <row r="1701" ht="12.75" hidden="1" x14ac:dyDescent="0.2"/>
    <row r="1702" ht="12.75" hidden="1" x14ac:dyDescent="0.2"/>
    <row r="1703" ht="12.75" hidden="1" x14ac:dyDescent="0.2"/>
    <row r="1704" ht="12.75" hidden="1" x14ac:dyDescent="0.2"/>
    <row r="1705" ht="12.75" hidden="1" x14ac:dyDescent="0.2"/>
    <row r="1706" ht="12.75" hidden="1" x14ac:dyDescent="0.2"/>
    <row r="1707" ht="12.75" hidden="1" x14ac:dyDescent="0.2"/>
    <row r="1708" ht="12.75" hidden="1" x14ac:dyDescent="0.2"/>
    <row r="1709" ht="12.75" hidden="1" x14ac:dyDescent="0.2"/>
    <row r="1710" ht="12.75" hidden="1" x14ac:dyDescent="0.2"/>
    <row r="1711" ht="12.75" hidden="1" x14ac:dyDescent="0.2"/>
    <row r="1712" ht="12.75" hidden="1" x14ac:dyDescent="0.2"/>
    <row r="1713" ht="12.75" hidden="1" x14ac:dyDescent="0.2"/>
    <row r="1714" ht="12.75" hidden="1" x14ac:dyDescent="0.2"/>
    <row r="1715" ht="12.75" hidden="1" x14ac:dyDescent="0.2"/>
    <row r="1716" ht="12.75" hidden="1" x14ac:dyDescent="0.2"/>
    <row r="1717" ht="12.75" hidden="1" x14ac:dyDescent="0.2"/>
    <row r="1718" ht="12.75" hidden="1" x14ac:dyDescent="0.2"/>
    <row r="1719" ht="12.75" hidden="1" x14ac:dyDescent="0.2"/>
    <row r="1720" ht="12.75" hidden="1" x14ac:dyDescent="0.2"/>
    <row r="1721" ht="12.75" hidden="1" x14ac:dyDescent="0.2"/>
    <row r="1722" ht="12.75" hidden="1" x14ac:dyDescent="0.2"/>
    <row r="1723" ht="12.75" hidden="1" x14ac:dyDescent="0.2"/>
    <row r="1724" ht="12.75" hidden="1" x14ac:dyDescent="0.2"/>
    <row r="1725" ht="12.75" hidden="1" x14ac:dyDescent="0.2"/>
    <row r="1726" ht="12.75" hidden="1" x14ac:dyDescent="0.2"/>
    <row r="1727" ht="12.75" hidden="1" x14ac:dyDescent="0.2"/>
    <row r="1728" ht="12.75" hidden="1" x14ac:dyDescent="0.2"/>
    <row r="1729" ht="12.75" hidden="1" x14ac:dyDescent="0.2"/>
    <row r="1730" ht="12.75" hidden="1" x14ac:dyDescent="0.2"/>
    <row r="1731" ht="12.75" hidden="1" x14ac:dyDescent="0.2"/>
    <row r="1732" ht="12.75" hidden="1" x14ac:dyDescent="0.2"/>
    <row r="1733" ht="12.75" hidden="1" x14ac:dyDescent="0.2"/>
    <row r="1734" ht="12.75" hidden="1" x14ac:dyDescent="0.2"/>
    <row r="1735" ht="12.75" hidden="1" x14ac:dyDescent="0.2"/>
    <row r="1736" ht="12.75" hidden="1" x14ac:dyDescent="0.2"/>
    <row r="1737" ht="12.75" hidden="1" x14ac:dyDescent="0.2"/>
    <row r="1738" ht="12.75" hidden="1" x14ac:dyDescent="0.2"/>
    <row r="1739" ht="12.75" hidden="1" x14ac:dyDescent="0.2"/>
    <row r="1740" ht="12.75" hidden="1" x14ac:dyDescent="0.2"/>
    <row r="1741" ht="12.75" hidden="1" x14ac:dyDescent="0.2"/>
    <row r="1742" ht="12.75" hidden="1" x14ac:dyDescent="0.2"/>
    <row r="1743" ht="12.75" hidden="1" x14ac:dyDescent="0.2"/>
    <row r="1744" ht="12.75" hidden="1" x14ac:dyDescent="0.2"/>
    <row r="1745" ht="12.75" hidden="1" x14ac:dyDescent="0.2"/>
    <row r="1746" ht="12.75" hidden="1" x14ac:dyDescent="0.2"/>
    <row r="1747" ht="12.75" hidden="1" x14ac:dyDescent="0.2"/>
    <row r="1748" ht="12.75" hidden="1" x14ac:dyDescent="0.2"/>
    <row r="1749" ht="12.75" hidden="1" x14ac:dyDescent="0.2"/>
    <row r="1750" ht="12.75" hidden="1" x14ac:dyDescent="0.2"/>
    <row r="1751" ht="12.75" hidden="1" x14ac:dyDescent="0.2"/>
    <row r="1752" ht="12.75" hidden="1" x14ac:dyDescent="0.2"/>
    <row r="1753" ht="12.75" hidden="1" x14ac:dyDescent="0.2"/>
    <row r="1754" ht="12.75" hidden="1" x14ac:dyDescent="0.2"/>
    <row r="1755" ht="12.75" hidden="1" x14ac:dyDescent="0.2"/>
    <row r="1756" ht="12.75" hidden="1" x14ac:dyDescent="0.2"/>
    <row r="1757" ht="12.75" hidden="1" x14ac:dyDescent="0.2"/>
    <row r="1758" ht="12.75" hidden="1" x14ac:dyDescent="0.2"/>
    <row r="1759" ht="12.75" hidden="1" x14ac:dyDescent="0.2"/>
    <row r="1760" ht="12.75" hidden="1" x14ac:dyDescent="0.2"/>
    <row r="1761" ht="12.75" hidden="1" x14ac:dyDescent="0.2"/>
    <row r="1762" ht="12.75" hidden="1" x14ac:dyDescent="0.2"/>
    <row r="1763" ht="12.75" hidden="1" x14ac:dyDescent="0.2"/>
    <row r="1764" ht="12.75" hidden="1" x14ac:dyDescent="0.2"/>
    <row r="1765" ht="12.75" hidden="1" x14ac:dyDescent="0.2"/>
    <row r="1766" ht="12.75" hidden="1" x14ac:dyDescent="0.2"/>
    <row r="1767" ht="12.75" hidden="1" x14ac:dyDescent="0.2"/>
    <row r="1768" ht="12.75" hidden="1" x14ac:dyDescent="0.2"/>
    <row r="1769" ht="12.75" hidden="1" x14ac:dyDescent="0.2"/>
    <row r="1770" ht="12.75" hidden="1" x14ac:dyDescent="0.2"/>
    <row r="1771" ht="12.75" hidden="1" x14ac:dyDescent="0.2"/>
    <row r="1772" ht="12.75" hidden="1" x14ac:dyDescent="0.2"/>
    <row r="1773" ht="12.75" hidden="1" x14ac:dyDescent="0.2"/>
    <row r="1774" ht="12.75" hidden="1" x14ac:dyDescent="0.2"/>
    <row r="1775" ht="12.75" hidden="1" x14ac:dyDescent="0.2"/>
    <row r="1776" ht="12.75" hidden="1" x14ac:dyDescent="0.2"/>
    <row r="1777" ht="12.75" hidden="1" x14ac:dyDescent="0.2"/>
    <row r="1778" ht="12.75" hidden="1" x14ac:dyDescent="0.2"/>
    <row r="1779" ht="12.75" hidden="1" x14ac:dyDescent="0.2"/>
    <row r="1780" ht="12.75" hidden="1" x14ac:dyDescent="0.2"/>
    <row r="1781" ht="12.75" hidden="1" x14ac:dyDescent="0.2"/>
    <row r="1782" ht="12.75" hidden="1" x14ac:dyDescent="0.2"/>
    <row r="1783" ht="12.75" hidden="1" x14ac:dyDescent="0.2"/>
    <row r="1784" ht="12.75" hidden="1" x14ac:dyDescent="0.2"/>
    <row r="1785" ht="12.75" hidden="1" x14ac:dyDescent="0.2"/>
    <row r="1786" ht="12.75" hidden="1" x14ac:dyDescent="0.2"/>
    <row r="1787" ht="12.75" hidden="1" x14ac:dyDescent="0.2"/>
    <row r="1788" ht="12.75" hidden="1" x14ac:dyDescent="0.2"/>
    <row r="1789" ht="12.75" hidden="1" x14ac:dyDescent="0.2"/>
    <row r="1790" ht="12.75" hidden="1" x14ac:dyDescent="0.2"/>
    <row r="1791" ht="12.75" hidden="1" x14ac:dyDescent="0.2"/>
    <row r="1792" ht="12.75" hidden="1" x14ac:dyDescent="0.2"/>
    <row r="1793" ht="12.75" hidden="1" x14ac:dyDescent="0.2"/>
    <row r="1794" ht="12.75" hidden="1" x14ac:dyDescent="0.2"/>
    <row r="1795" ht="12.75" hidden="1" x14ac:dyDescent="0.2"/>
    <row r="1796" ht="12.75" hidden="1" x14ac:dyDescent="0.2"/>
    <row r="1797" ht="12.75" hidden="1" x14ac:dyDescent="0.2"/>
    <row r="1798" ht="12.75" hidden="1" x14ac:dyDescent="0.2"/>
    <row r="1799" ht="12.75" hidden="1" x14ac:dyDescent="0.2"/>
    <row r="1800" ht="12.75" hidden="1" x14ac:dyDescent="0.2"/>
    <row r="1801" ht="12.75" hidden="1" x14ac:dyDescent="0.2"/>
    <row r="1802" ht="12.75" hidden="1" x14ac:dyDescent="0.2"/>
    <row r="1803" ht="12.75" hidden="1" x14ac:dyDescent="0.2"/>
    <row r="1804" ht="12.75" hidden="1" x14ac:dyDescent="0.2"/>
    <row r="1805" ht="12.75" hidden="1" x14ac:dyDescent="0.2"/>
    <row r="1806" ht="12.75" hidden="1" x14ac:dyDescent="0.2"/>
    <row r="1807" ht="12.75" hidden="1" x14ac:dyDescent="0.2"/>
    <row r="1808" ht="12.75" hidden="1" x14ac:dyDescent="0.2"/>
    <row r="1809" ht="12.75" hidden="1" x14ac:dyDescent="0.2"/>
    <row r="1810" ht="12.75" hidden="1" x14ac:dyDescent="0.2"/>
    <row r="1811" ht="12.75" hidden="1" x14ac:dyDescent="0.2"/>
    <row r="1812" ht="12.75" hidden="1" x14ac:dyDescent="0.2"/>
    <row r="1813" ht="12.75" hidden="1" x14ac:dyDescent="0.2"/>
    <row r="1814" ht="12.75" hidden="1" x14ac:dyDescent="0.2"/>
    <row r="1815" ht="12.75" hidden="1" x14ac:dyDescent="0.2"/>
    <row r="1816" ht="12.75" hidden="1" x14ac:dyDescent="0.2"/>
    <row r="1817" ht="12.75" hidden="1" x14ac:dyDescent="0.2"/>
    <row r="1818" ht="12.75" hidden="1" x14ac:dyDescent="0.2"/>
    <row r="1819" ht="12.75" hidden="1" x14ac:dyDescent="0.2"/>
    <row r="1820" ht="12.75" hidden="1" x14ac:dyDescent="0.2"/>
    <row r="1821" ht="12.75" hidden="1" x14ac:dyDescent="0.2"/>
    <row r="1822" ht="12.75" hidden="1" x14ac:dyDescent="0.2"/>
    <row r="1823" ht="12.75" hidden="1" x14ac:dyDescent="0.2"/>
    <row r="1824" ht="12.75" hidden="1" x14ac:dyDescent="0.2"/>
    <row r="1825" ht="12.75" hidden="1" x14ac:dyDescent="0.2"/>
    <row r="1826" ht="12.75" hidden="1" x14ac:dyDescent="0.2"/>
    <row r="1827" ht="12.75" hidden="1" x14ac:dyDescent="0.2"/>
    <row r="1828" ht="12.75" hidden="1" x14ac:dyDescent="0.2"/>
    <row r="1829" ht="12.75" hidden="1" x14ac:dyDescent="0.2"/>
    <row r="1830" ht="12.75" hidden="1" x14ac:dyDescent="0.2"/>
    <row r="1831" ht="12.75" hidden="1" x14ac:dyDescent="0.2"/>
    <row r="1832" ht="12.75" hidden="1" x14ac:dyDescent="0.2"/>
    <row r="1833" ht="12.75" hidden="1" x14ac:dyDescent="0.2"/>
    <row r="1834" ht="12.75" hidden="1" x14ac:dyDescent="0.2"/>
    <row r="1835" ht="12.75" hidden="1" x14ac:dyDescent="0.2"/>
    <row r="1836" ht="12.75" hidden="1" x14ac:dyDescent="0.2"/>
    <row r="1837" ht="12.75" hidden="1" x14ac:dyDescent="0.2"/>
    <row r="1838" ht="12.75" hidden="1" x14ac:dyDescent="0.2"/>
    <row r="1839" ht="12.75" hidden="1" x14ac:dyDescent="0.2"/>
    <row r="1840" ht="12.75" hidden="1" x14ac:dyDescent="0.2"/>
    <row r="1841" ht="12.75" hidden="1" x14ac:dyDescent="0.2"/>
    <row r="1842" ht="12.75" hidden="1" x14ac:dyDescent="0.2"/>
    <row r="1843" ht="12.75" hidden="1" x14ac:dyDescent="0.2"/>
    <row r="1844" ht="12.75" hidden="1" x14ac:dyDescent="0.2"/>
    <row r="1845" ht="12.75" hidden="1" x14ac:dyDescent="0.2"/>
    <row r="1846" ht="12.75" hidden="1" x14ac:dyDescent="0.2"/>
    <row r="1847" ht="12.75" hidden="1" x14ac:dyDescent="0.2"/>
    <row r="1848" ht="12.75" hidden="1" x14ac:dyDescent="0.2"/>
    <row r="1849" ht="12.75" hidden="1" x14ac:dyDescent="0.2"/>
    <row r="1850" ht="12.75" hidden="1" x14ac:dyDescent="0.2"/>
    <row r="1851" ht="12.75" hidden="1" x14ac:dyDescent="0.2"/>
    <row r="1852" ht="12.75" hidden="1" x14ac:dyDescent="0.2"/>
    <row r="1853" ht="12.75" hidden="1" x14ac:dyDescent="0.2"/>
    <row r="1854" ht="12.75" hidden="1" x14ac:dyDescent="0.2"/>
    <row r="1855" ht="12.75" hidden="1" x14ac:dyDescent="0.2"/>
    <row r="1856" ht="12.75" hidden="1" x14ac:dyDescent="0.2"/>
    <row r="1857" ht="12.75" hidden="1" x14ac:dyDescent="0.2"/>
    <row r="1858" ht="12.75" hidden="1" x14ac:dyDescent="0.2"/>
    <row r="1859" ht="12.75" hidden="1" x14ac:dyDescent="0.2"/>
    <row r="1860" ht="12.75" hidden="1" x14ac:dyDescent="0.2"/>
    <row r="1861" ht="12.75" hidden="1" x14ac:dyDescent="0.2"/>
    <row r="1862" ht="12.75" hidden="1" x14ac:dyDescent="0.2"/>
    <row r="1863" ht="12.75" hidden="1" x14ac:dyDescent="0.2"/>
    <row r="1864" ht="12.75" hidden="1" x14ac:dyDescent="0.2"/>
    <row r="1865" ht="12.75" hidden="1" x14ac:dyDescent="0.2"/>
    <row r="1866" ht="12.75" hidden="1" x14ac:dyDescent="0.2"/>
    <row r="1867" ht="12.75" hidden="1" x14ac:dyDescent="0.2"/>
    <row r="1868" ht="12.75" hidden="1" x14ac:dyDescent="0.2"/>
    <row r="1869" ht="12.75" hidden="1" x14ac:dyDescent="0.2"/>
    <row r="1870" ht="12.75" hidden="1" x14ac:dyDescent="0.2"/>
    <row r="1871" ht="12.75" hidden="1" x14ac:dyDescent="0.2"/>
    <row r="1872" ht="12.75" hidden="1" x14ac:dyDescent="0.2"/>
    <row r="1873" ht="12.75" hidden="1" x14ac:dyDescent="0.2"/>
    <row r="1874" ht="12.75" hidden="1" x14ac:dyDescent="0.2"/>
    <row r="1875" ht="12.75" hidden="1" x14ac:dyDescent="0.2"/>
    <row r="1876" ht="12.75" hidden="1" x14ac:dyDescent="0.2"/>
    <row r="1877" ht="12.75" hidden="1" x14ac:dyDescent="0.2"/>
    <row r="1878" ht="12.75" hidden="1" x14ac:dyDescent="0.2"/>
    <row r="1879" ht="12.75" hidden="1" x14ac:dyDescent="0.2"/>
    <row r="1880" ht="12.75" hidden="1" x14ac:dyDescent="0.2"/>
    <row r="1881" ht="12.75" hidden="1" x14ac:dyDescent="0.2"/>
    <row r="1882" ht="12.75" hidden="1" x14ac:dyDescent="0.2"/>
    <row r="1883" ht="12.75" hidden="1" x14ac:dyDescent="0.2"/>
    <row r="1884" ht="12.75" hidden="1" x14ac:dyDescent="0.2"/>
    <row r="1885" ht="12.75" hidden="1" x14ac:dyDescent="0.2"/>
    <row r="1886" ht="12.75" hidden="1" x14ac:dyDescent="0.2"/>
    <row r="1887" ht="12.75" hidden="1" x14ac:dyDescent="0.2"/>
    <row r="1888" ht="12.75" hidden="1" x14ac:dyDescent="0.2"/>
    <row r="1889" ht="12.75" hidden="1" x14ac:dyDescent="0.2"/>
    <row r="1890" ht="12.75" hidden="1" x14ac:dyDescent="0.2"/>
    <row r="1891" ht="12.75" hidden="1" x14ac:dyDescent="0.2"/>
    <row r="1892" ht="12.75" hidden="1" x14ac:dyDescent="0.2"/>
    <row r="1893" ht="12.75" hidden="1" x14ac:dyDescent="0.2"/>
    <row r="1894" ht="12.75" hidden="1" x14ac:dyDescent="0.2"/>
    <row r="1895" ht="12.75" hidden="1" x14ac:dyDescent="0.2"/>
    <row r="1896" ht="12.75" hidden="1" x14ac:dyDescent="0.2"/>
    <row r="1897" ht="12.75" hidden="1" x14ac:dyDescent="0.2"/>
    <row r="1898" ht="12.75" hidden="1" x14ac:dyDescent="0.2"/>
    <row r="1899" ht="12.75" hidden="1" x14ac:dyDescent="0.2"/>
    <row r="1900" ht="12.75" hidden="1" x14ac:dyDescent="0.2"/>
    <row r="1901" ht="12.75" hidden="1" x14ac:dyDescent="0.2"/>
    <row r="1902" ht="12.75" hidden="1" x14ac:dyDescent="0.2"/>
    <row r="1903" ht="12.75" hidden="1" x14ac:dyDescent="0.2"/>
    <row r="1904" ht="12.75" hidden="1" x14ac:dyDescent="0.2"/>
    <row r="1905" ht="12.75" hidden="1" x14ac:dyDescent="0.2"/>
    <row r="1906" ht="12.75" hidden="1" x14ac:dyDescent="0.2"/>
    <row r="1907" ht="12.75" hidden="1" x14ac:dyDescent="0.2"/>
    <row r="1908" ht="12.75" hidden="1" x14ac:dyDescent="0.2"/>
    <row r="1909" ht="12.75" hidden="1" x14ac:dyDescent="0.2"/>
    <row r="1910" ht="12.75" hidden="1" x14ac:dyDescent="0.2"/>
    <row r="1911" ht="12.75" hidden="1" x14ac:dyDescent="0.2"/>
    <row r="1912" ht="12.75" hidden="1" x14ac:dyDescent="0.2"/>
    <row r="1913" ht="12.75" hidden="1" x14ac:dyDescent="0.2"/>
    <row r="1914" ht="12.75" hidden="1" x14ac:dyDescent="0.2"/>
    <row r="1915" ht="12.75" hidden="1" x14ac:dyDescent="0.2"/>
    <row r="1916" ht="12.75" hidden="1" x14ac:dyDescent="0.2"/>
    <row r="1917" ht="12.75" hidden="1" x14ac:dyDescent="0.2"/>
    <row r="1918" ht="12.75" hidden="1" x14ac:dyDescent="0.2"/>
    <row r="1919" ht="12.75" hidden="1" x14ac:dyDescent="0.2"/>
    <row r="1920" ht="12.75" hidden="1" x14ac:dyDescent="0.2"/>
    <row r="1921" ht="12.75" hidden="1" x14ac:dyDescent="0.2"/>
    <row r="1922" ht="12.75" hidden="1" x14ac:dyDescent="0.2"/>
    <row r="1923" ht="12.75" hidden="1" x14ac:dyDescent="0.2"/>
    <row r="1924" ht="12.75" hidden="1" x14ac:dyDescent="0.2"/>
    <row r="1925" ht="12.75" hidden="1" x14ac:dyDescent="0.2"/>
    <row r="1926" ht="12.75" hidden="1" x14ac:dyDescent="0.2"/>
    <row r="1927" ht="12.75" hidden="1" x14ac:dyDescent="0.2"/>
    <row r="1928" ht="12.75" hidden="1" x14ac:dyDescent="0.2"/>
    <row r="1929" ht="12.75" hidden="1" x14ac:dyDescent="0.2"/>
    <row r="1930" ht="12.75" hidden="1" x14ac:dyDescent="0.2"/>
    <row r="1931" ht="12.75" hidden="1" x14ac:dyDescent="0.2"/>
    <row r="1932" ht="12.75" hidden="1" x14ac:dyDescent="0.2"/>
    <row r="1933" ht="12.75" hidden="1" x14ac:dyDescent="0.2"/>
    <row r="1934" ht="12.75" hidden="1" x14ac:dyDescent="0.2"/>
    <row r="1935" ht="12.75" hidden="1" x14ac:dyDescent="0.2"/>
    <row r="1936" ht="12.75" hidden="1" x14ac:dyDescent="0.2"/>
    <row r="1937" ht="12.75" hidden="1" x14ac:dyDescent="0.2"/>
    <row r="1938" ht="12.75" hidden="1" x14ac:dyDescent="0.2"/>
    <row r="1939" ht="12.75" hidden="1" x14ac:dyDescent="0.2"/>
    <row r="1940" ht="12.75" hidden="1" x14ac:dyDescent="0.2"/>
    <row r="1941" ht="12.75" hidden="1" x14ac:dyDescent="0.2"/>
    <row r="1942" ht="12.75" hidden="1" x14ac:dyDescent="0.2"/>
    <row r="1943" ht="12.75" hidden="1" x14ac:dyDescent="0.2"/>
    <row r="1944" ht="12.75" hidden="1" x14ac:dyDescent="0.2"/>
    <row r="1945" ht="12.75" hidden="1" x14ac:dyDescent="0.2"/>
    <row r="1946" ht="12.75" hidden="1" x14ac:dyDescent="0.2"/>
    <row r="1947" ht="12.75" hidden="1" x14ac:dyDescent="0.2"/>
    <row r="1948" ht="12.75" hidden="1" x14ac:dyDescent="0.2"/>
    <row r="1949" ht="12.75" hidden="1" x14ac:dyDescent="0.2"/>
    <row r="1950" ht="12.75" hidden="1" x14ac:dyDescent="0.2"/>
    <row r="1951" ht="12.75" hidden="1" x14ac:dyDescent="0.2"/>
    <row r="1952" ht="12.75" hidden="1" x14ac:dyDescent="0.2"/>
    <row r="1953" ht="12.75" hidden="1" x14ac:dyDescent="0.2"/>
    <row r="1954" ht="12.75" hidden="1" x14ac:dyDescent="0.2"/>
    <row r="1955" ht="12.75" hidden="1" x14ac:dyDescent="0.2"/>
    <row r="1956" ht="12.75" hidden="1" x14ac:dyDescent="0.2"/>
    <row r="1957" ht="12.75" hidden="1" x14ac:dyDescent="0.2"/>
    <row r="1958" ht="12.75" hidden="1" x14ac:dyDescent="0.2"/>
    <row r="1959" ht="12.75" hidden="1" x14ac:dyDescent="0.2"/>
    <row r="1960" ht="12.75" hidden="1" x14ac:dyDescent="0.2"/>
    <row r="1961" ht="12.75" hidden="1" x14ac:dyDescent="0.2"/>
    <row r="1962" ht="12.75" hidden="1" x14ac:dyDescent="0.2"/>
    <row r="1963" ht="12.75" hidden="1" x14ac:dyDescent="0.2"/>
    <row r="1964" ht="12.75" hidden="1" x14ac:dyDescent="0.2"/>
    <row r="1965" ht="12.75" hidden="1" x14ac:dyDescent="0.2"/>
    <row r="1966" ht="12.75" hidden="1" x14ac:dyDescent="0.2"/>
    <row r="1967" ht="12.75" hidden="1" x14ac:dyDescent="0.2"/>
    <row r="1968" ht="12.75" hidden="1" x14ac:dyDescent="0.2"/>
    <row r="1969" ht="12.75" hidden="1" x14ac:dyDescent="0.2"/>
    <row r="1970" ht="12.75" hidden="1" x14ac:dyDescent="0.2"/>
    <row r="1971" ht="12.75" hidden="1" x14ac:dyDescent="0.2"/>
    <row r="1972" ht="12.75" hidden="1" x14ac:dyDescent="0.2"/>
    <row r="1973" ht="12.75" hidden="1" x14ac:dyDescent="0.2"/>
    <row r="1974" ht="12.75" hidden="1" x14ac:dyDescent="0.2"/>
    <row r="1975" ht="12.75" hidden="1" x14ac:dyDescent="0.2"/>
    <row r="1976" ht="12.75" hidden="1" x14ac:dyDescent="0.2"/>
    <row r="1977" ht="12.75" hidden="1" x14ac:dyDescent="0.2"/>
    <row r="1978" ht="12.75" hidden="1" x14ac:dyDescent="0.2"/>
    <row r="1979" ht="12.75" hidden="1" x14ac:dyDescent="0.2"/>
    <row r="1980" ht="12.75" hidden="1" x14ac:dyDescent="0.2"/>
    <row r="1981" ht="12.75" hidden="1" x14ac:dyDescent="0.2"/>
    <row r="1982" ht="12.75" hidden="1" x14ac:dyDescent="0.2"/>
    <row r="1983" ht="12.75" hidden="1" x14ac:dyDescent="0.2"/>
    <row r="1984" ht="12.75" hidden="1" x14ac:dyDescent="0.2"/>
    <row r="1985" ht="12.75" hidden="1" x14ac:dyDescent="0.2"/>
    <row r="1986" ht="12.75" hidden="1" x14ac:dyDescent="0.2"/>
    <row r="1987" ht="12.75" hidden="1" x14ac:dyDescent="0.2"/>
    <row r="1988" ht="12.75" hidden="1" x14ac:dyDescent="0.2"/>
    <row r="1989" ht="12.75" hidden="1" x14ac:dyDescent="0.2"/>
    <row r="1990" ht="12.75" hidden="1" x14ac:dyDescent="0.2"/>
    <row r="1991" ht="12.75" hidden="1" x14ac:dyDescent="0.2"/>
    <row r="1992" ht="12.75" hidden="1" x14ac:dyDescent="0.2"/>
    <row r="1993" ht="12.75" hidden="1" x14ac:dyDescent="0.2"/>
    <row r="1994" ht="12.75" hidden="1" x14ac:dyDescent="0.2"/>
    <row r="1995" ht="12.75" hidden="1" x14ac:dyDescent="0.2"/>
    <row r="1996" ht="12.75" hidden="1" x14ac:dyDescent="0.2"/>
    <row r="1997" ht="12.75" hidden="1" x14ac:dyDescent="0.2"/>
    <row r="1998" ht="12.75" hidden="1" x14ac:dyDescent="0.2"/>
    <row r="1999" ht="12.75" hidden="1" x14ac:dyDescent="0.2"/>
    <row r="2000" ht="12.75" hidden="1" x14ac:dyDescent="0.2"/>
    <row r="2001" ht="12.75" hidden="1" x14ac:dyDescent="0.2"/>
    <row r="2002" ht="12.75" hidden="1" x14ac:dyDescent="0.2"/>
    <row r="2003" ht="12.75" hidden="1" x14ac:dyDescent="0.2"/>
    <row r="2004" ht="12.75" hidden="1" x14ac:dyDescent="0.2"/>
    <row r="2005" ht="12.75" hidden="1" x14ac:dyDescent="0.2"/>
    <row r="2006" ht="12.75" hidden="1" x14ac:dyDescent="0.2"/>
    <row r="2007" ht="12.75" hidden="1" x14ac:dyDescent="0.2"/>
    <row r="2008" ht="12.75" hidden="1" x14ac:dyDescent="0.2"/>
    <row r="2009" ht="12.75" hidden="1" x14ac:dyDescent="0.2"/>
    <row r="2010" ht="12.75" hidden="1" x14ac:dyDescent="0.2"/>
    <row r="2011" ht="12.75" hidden="1" x14ac:dyDescent="0.2"/>
    <row r="2012" ht="12.75" hidden="1" x14ac:dyDescent="0.2"/>
    <row r="2013" ht="12.75" hidden="1" x14ac:dyDescent="0.2"/>
    <row r="2014" ht="12.75" hidden="1" x14ac:dyDescent="0.2"/>
    <row r="2015" ht="12.75" hidden="1" x14ac:dyDescent="0.2"/>
    <row r="2016" ht="12.75" hidden="1" x14ac:dyDescent="0.2"/>
    <row r="2017" ht="12.75" hidden="1" x14ac:dyDescent="0.2"/>
    <row r="2018" ht="12.75" hidden="1" x14ac:dyDescent="0.2"/>
    <row r="2019" ht="12.75" hidden="1" x14ac:dyDescent="0.2"/>
    <row r="2020" ht="12.75" hidden="1" x14ac:dyDescent="0.2"/>
    <row r="2021" ht="12.75" hidden="1" x14ac:dyDescent="0.2"/>
    <row r="2022" ht="12.75" hidden="1" x14ac:dyDescent="0.2"/>
    <row r="2023" ht="12.75" hidden="1" x14ac:dyDescent="0.2"/>
    <row r="2024" ht="12.75" hidden="1" x14ac:dyDescent="0.2"/>
    <row r="2025" ht="12.75" hidden="1" x14ac:dyDescent="0.2"/>
    <row r="2026" ht="12.75" hidden="1" x14ac:dyDescent="0.2"/>
    <row r="2027" ht="12.75" hidden="1" x14ac:dyDescent="0.2"/>
    <row r="2028" ht="12.75" hidden="1" x14ac:dyDescent="0.2"/>
    <row r="2029" ht="12.75" hidden="1" x14ac:dyDescent="0.2"/>
    <row r="2030" ht="12.75" hidden="1" x14ac:dyDescent="0.2"/>
    <row r="2031" ht="12.75" hidden="1" x14ac:dyDescent="0.2"/>
    <row r="2032" ht="12.75" hidden="1" x14ac:dyDescent="0.2"/>
    <row r="2033" ht="12.75" hidden="1" x14ac:dyDescent="0.2"/>
    <row r="2034" ht="12.75" hidden="1" x14ac:dyDescent="0.2"/>
    <row r="2035" ht="12.75" hidden="1" x14ac:dyDescent="0.2"/>
    <row r="2036" ht="12.75" hidden="1" x14ac:dyDescent="0.2"/>
    <row r="2037" ht="12.75" hidden="1" x14ac:dyDescent="0.2"/>
    <row r="2038" ht="12.75" hidden="1" x14ac:dyDescent="0.2"/>
    <row r="2039" ht="12.75" hidden="1" x14ac:dyDescent="0.2"/>
    <row r="2040" ht="12.75" hidden="1" x14ac:dyDescent="0.2"/>
    <row r="2041" ht="12.75" hidden="1" x14ac:dyDescent="0.2"/>
    <row r="2042" ht="12.75" hidden="1" x14ac:dyDescent="0.2"/>
    <row r="2043" ht="12.75" hidden="1" x14ac:dyDescent="0.2"/>
    <row r="2044" ht="12.75" hidden="1" x14ac:dyDescent="0.2"/>
    <row r="2045" ht="12.75" hidden="1" x14ac:dyDescent="0.2"/>
    <row r="2046" ht="12.75" hidden="1" x14ac:dyDescent="0.2"/>
    <row r="2047" ht="12.75" hidden="1" x14ac:dyDescent="0.2"/>
    <row r="2048" ht="12.75" hidden="1" x14ac:dyDescent="0.2"/>
    <row r="2049" ht="12.75" hidden="1" x14ac:dyDescent="0.2"/>
    <row r="2050" ht="12.75" hidden="1" x14ac:dyDescent="0.2"/>
    <row r="2051" ht="12.75" hidden="1" x14ac:dyDescent="0.2"/>
    <row r="2052" ht="12.75" hidden="1" x14ac:dyDescent="0.2"/>
    <row r="2053" ht="12.75" hidden="1" x14ac:dyDescent="0.2"/>
    <row r="2054" ht="12.75" hidden="1" x14ac:dyDescent="0.2"/>
    <row r="2055" ht="12.75" hidden="1" x14ac:dyDescent="0.2"/>
    <row r="2056" ht="12.75" hidden="1" x14ac:dyDescent="0.2"/>
    <row r="2057" ht="12.75" hidden="1" x14ac:dyDescent="0.2"/>
    <row r="2058" ht="12.75" hidden="1" x14ac:dyDescent="0.2"/>
    <row r="2059" ht="12.75" hidden="1" x14ac:dyDescent="0.2"/>
    <row r="2060" ht="12.75" hidden="1" x14ac:dyDescent="0.2"/>
    <row r="2061" ht="12.75" hidden="1" x14ac:dyDescent="0.2"/>
    <row r="2062" ht="12.75" hidden="1" x14ac:dyDescent="0.2"/>
    <row r="2063" ht="12.75" hidden="1" x14ac:dyDescent="0.2"/>
    <row r="2064" ht="12.75" hidden="1" x14ac:dyDescent="0.2"/>
    <row r="2065" ht="12.75" hidden="1" x14ac:dyDescent="0.2"/>
    <row r="2066" ht="12.75" hidden="1" x14ac:dyDescent="0.2"/>
    <row r="2067" ht="12.75" hidden="1" x14ac:dyDescent="0.2"/>
    <row r="2068" ht="12.75" hidden="1" x14ac:dyDescent="0.2"/>
    <row r="2069" ht="12.75" hidden="1" x14ac:dyDescent="0.2"/>
    <row r="2070" ht="12.75" hidden="1" x14ac:dyDescent="0.2"/>
    <row r="2071" ht="12.75" hidden="1" x14ac:dyDescent="0.2"/>
    <row r="2072" ht="12.75" hidden="1" x14ac:dyDescent="0.2"/>
    <row r="2073" ht="12.75" hidden="1" x14ac:dyDescent="0.2"/>
    <row r="2074" ht="12.75" hidden="1" x14ac:dyDescent="0.2"/>
    <row r="2075" ht="12.75" hidden="1" x14ac:dyDescent="0.2"/>
    <row r="2076" ht="12.75" hidden="1" x14ac:dyDescent="0.2"/>
    <row r="2077" ht="12.75" hidden="1" x14ac:dyDescent="0.2"/>
    <row r="2078" ht="12.75" hidden="1" x14ac:dyDescent="0.2"/>
    <row r="2079" ht="12.75" hidden="1" x14ac:dyDescent="0.2"/>
    <row r="2080" ht="12.75" hidden="1" x14ac:dyDescent="0.2"/>
    <row r="2081" ht="12.75" hidden="1" x14ac:dyDescent="0.2"/>
    <row r="2082" ht="12.75" hidden="1" x14ac:dyDescent="0.2"/>
    <row r="2083" ht="12.75" hidden="1" x14ac:dyDescent="0.2"/>
    <row r="2084" ht="12.75" hidden="1" x14ac:dyDescent="0.2"/>
    <row r="2085" ht="12.75" hidden="1" x14ac:dyDescent="0.2"/>
    <row r="2086" ht="12.75" hidden="1" x14ac:dyDescent="0.2"/>
    <row r="2087" ht="12.75" hidden="1" x14ac:dyDescent="0.2"/>
    <row r="2088" ht="12.75" hidden="1" x14ac:dyDescent="0.2"/>
    <row r="2089" ht="12.75" hidden="1" x14ac:dyDescent="0.2"/>
    <row r="2090" ht="12.75" hidden="1" x14ac:dyDescent="0.2"/>
    <row r="2091" ht="12.75" hidden="1" x14ac:dyDescent="0.2"/>
    <row r="2092" ht="12.75" hidden="1" x14ac:dyDescent="0.2"/>
    <row r="2093" ht="12.75" hidden="1" x14ac:dyDescent="0.2"/>
    <row r="2094" ht="12.75" hidden="1" x14ac:dyDescent="0.2"/>
    <row r="2095" ht="12.75" hidden="1" x14ac:dyDescent="0.2"/>
    <row r="2096" ht="12.75" hidden="1" x14ac:dyDescent="0.2"/>
    <row r="2097" ht="12.75" hidden="1" x14ac:dyDescent="0.2"/>
    <row r="2098" ht="12.75" hidden="1" x14ac:dyDescent="0.2"/>
    <row r="2099" ht="12.75" hidden="1" x14ac:dyDescent="0.2"/>
    <row r="2100" ht="12.75" hidden="1" x14ac:dyDescent="0.2"/>
    <row r="2101" ht="12.75" hidden="1" x14ac:dyDescent="0.2"/>
    <row r="2102" ht="12.75" hidden="1" x14ac:dyDescent="0.2"/>
    <row r="2103" ht="12.75" hidden="1" x14ac:dyDescent="0.2"/>
    <row r="2104" ht="12.75" hidden="1" x14ac:dyDescent="0.2"/>
    <row r="2105" ht="12.75" hidden="1" x14ac:dyDescent="0.2"/>
    <row r="2106" ht="12.75" hidden="1" x14ac:dyDescent="0.2"/>
    <row r="2107" ht="12.75" hidden="1" x14ac:dyDescent="0.2"/>
    <row r="2108" ht="12.75" hidden="1" x14ac:dyDescent="0.2"/>
    <row r="2109" ht="12.75" hidden="1" x14ac:dyDescent="0.2"/>
    <row r="2110" ht="12.75" hidden="1" x14ac:dyDescent="0.2"/>
    <row r="2111" ht="12.75" hidden="1" x14ac:dyDescent="0.2"/>
    <row r="2112" ht="12.75" hidden="1" x14ac:dyDescent="0.2"/>
    <row r="2113" ht="12.75" hidden="1" x14ac:dyDescent="0.2"/>
    <row r="2114" ht="12.75" hidden="1" x14ac:dyDescent="0.2"/>
    <row r="2115" ht="12.75" hidden="1" x14ac:dyDescent="0.2"/>
    <row r="2116" ht="12.75" hidden="1" x14ac:dyDescent="0.2"/>
    <row r="2117" ht="12.75" hidden="1" x14ac:dyDescent="0.2"/>
    <row r="2118" ht="12.75" hidden="1" x14ac:dyDescent="0.2"/>
    <row r="2119" ht="12.75" hidden="1" x14ac:dyDescent="0.2"/>
    <row r="2120" ht="12.75" hidden="1" x14ac:dyDescent="0.2"/>
    <row r="2121" ht="12.75" hidden="1" x14ac:dyDescent="0.2"/>
    <row r="2122" ht="12.75" hidden="1" x14ac:dyDescent="0.2"/>
    <row r="2123" ht="12.75" hidden="1" x14ac:dyDescent="0.2"/>
    <row r="2124" ht="12.75" hidden="1" x14ac:dyDescent="0.2"/>
    <row r="2125" ht="12.75" hidden="1" x14ac:dyDescent="0.2"/>
    <row r="2126" ht="12.75" hidden="1" x14ac:dyDescent="0.2"/>
    <row r="2127" ht="12.75" hidden="1" x14ac:dyDescent="0.2"/>
    <row r="2128" ht="12.75" hidden="1" x14ac:dyDescent="0.2"/>
    <row r="2129" ht="12.75" hidden="1" x14ac:dyDescent="0.2"/>
    <row r="2130" ht="12.75" hidden="1" x14ac:dyDescent="0.2"/>
    <row r="2131" ht="12.75" hidden="1" x14ac:dyDescent="0.2"/>
    <row r="2132" ht="12.75" hidden="1" x14ac:dyDescent="0.2"/>
    <row r="2133" ht="12.75" hidden="1" x14ac:dyDescent="0.2"/>
    <row r="2134" ht="12.75" hidden="1" x14ac:dyDescent="0.2"/>
    <row r="2135" ht="12.75" hidden="1" x14ac:dyDescent="0.2"/>
    <row r="2136" ht="12.75" hidden="1" x14ac:dyDescent="0.2"/>
    <row r="2137" ht="12.75" hidden="1" x14ac:dyDescent="0.2"/>
    <row r="2138" ht="12.75" hidden="1" x14ac:dyDescent="0.2"/>
    <row r="2139" ht="12.75" hidden="1" x14ac:dyDescent="0.2"/>
    <row r="2140" ht="12.75" hidden="1" x14ac:dyDescent="0.2"/>
    <row r="2141" ht="12.75" hidden="1" x14ac:dyDescent="0.2"/>
    <row r="2142" ht="12.75" hidden="1" x14ac:dyDescent="0.2"/>
    <row r="2143" ht="12.75" hidden="1" x14ac:dyDescent="0.2"/>
    <row r="2144" ht="12.75" hidden="1" x14ac:dyDescent="0.2"/>
    <row r="2145" ht="12.75" hidden="1" x14ac:dyDescent="0.2"/>
    <row r="2146" ht="12.75" hidden="1" x14ac:dyDescent="0.2"/>
    <row r="2147" ht="12.75" hidden="1" x14ac:dyDescent="0.2"/>
    <row r="2148" ht="12.75" hidden="1" x14ac:dyDescent="0.2"/>
    <row r="2149" ht="12.75" hidden="1" x14ac:dyDescent="0.2"/>
    <row r="2150" ht="12.75" hidden="1" x14ac:dyDescent="0.2"/>
    <row r="2151" ht="12.75" hidden="1" x14ac:dyDescent="0.2"/>
    <row r="2152" ht="12.75" hidden="1" x14ac:dyDescent="0.2"/>
    <row r="2153" ht="12.75" hidden="1" x14ac:dyDescent="0.2"/>
    <row r="2154" ht="12.75" hidden="1" x14ac:dyDescent="0.2"/>
    <row r="2155" ht="12.75" hidden="1" x14ac:dyDescent="0.2"/>
    <row r="2156" ht="12.75" hidden="1" x14ac:dyDescent="0.2"/>
    <row r="2157" ht="12.75" hidden="1" x14ac:dyDescent="0.2"/>
    <row r="2158" ht="12.75" hidden="1" x14ac:dyDescent="0.2"/>
    <row r="2159" ht="12.75" hidden="1" x14ac:dyDescent="0.2"/>
    <row r="2160" ht="12.75" hidden="1" x14ac:dyDescent="0.2"/>
    <row r="2161" ht="12.75" hidden="1" x14ac:dyDescent="0.2"/>
    <row r="2162" ht="12.75" hidden="1" x14ac:dyDescent="0.2"/>
    <row r="2163" ht="12.75" hidden="1" x14ac:dyDescent="0.2"/>
    <row r="2164" ht="12.75" hidden="1" x14ac:dyDescent="0.2"/>
    <row r="2165" ht="12.75" hidden="1" x14ac:dyDescent="0.2"/>
    <row r="2166" ht="12.75" hidden="1" x14ac:dyDescent="0.2"/>
    <row r="2167" ht="12.75" hidden="1" x14ac:dyDescent="0.2"/>
    <row r="2168" ht="12.75" hidden="1" x14ac:dyDescent="0.2"/>
    <row r="2169" ht="12.75" hidden="1" x14ac:dyDescent="0.2"/>
    <row r="2170" ht="12.75" hidden="1" x14ac:dyDescent="0.2"/>
    <row r="2171" ht="12.75" hidden="1" x14ac:dyDescent="0.2"/>
    <row r="2172" ht="12.75" hidden="1" x14ac:dyDescent="0.2"/>
    <row r="2173" ht="12.75" hidden="1" x14ac:dyDescent="0.2"/>
    <row r="2174" ht="12.75" hidden="1" x14ac:dyDescent="0.2"/>
    <row r="2175" ht="12.75" hidden="1" x14ac:dyDescent="0.2"/>
    <row r="2176" ht="12.75" hidden="1" x14ac:dyDescent="0.2"/>
    <row r="2177" ht="12.75" hidden="1" x14ac:dyDescent="0.2"/>
    <row r="2178" ht="12.75" hidden="1" x14ac:dyDescent="0.2"/>
    <row r="2179" ht="12.75" hidden="1" x14ac:dyDescent="0.2"/>
    <row r="2180" ht="12.75" hidden="1" x14ac:dyDescent="0.2"/>
    <row r="2181" ht="12.75" hidden="1" x14ac:dyDescent="0.2"/>
    <row r="2182" ht="12.75" hidden="1" x14ac:dyDescent="0.2"/>
    <row r="2183" ht="12.75" hidden="1" x14ac:dyDescent="0.2"/>
    <row r="2184" ht="12.75" hidden="1" x14ac:dyDescent="0.2"/>
    <row r="2185" ht="12.75" hidden="1" x14ac:dyDescent="0.2"/>
    <row r="2186" ht="12.75" hidden="1" x14ac:dyDescent="0.2"/>
    <row r="2187" ht="12.75" hidden="1" x14ac:dyDescent="0.2"/>
    <row r="2188" ht="12.75" hidden="1" x14ac:dyDescent="0.2"/>
    <row r="2189" ht="12.75" hidden="1" x14ac:dyDescent="0.2"/>
    <row r="2190" ht="12.75" hidden="1" x14ac:dyDescent="0.2"/>
    <row r="2191" ht="12.75" hidden="1" x14ac:dyDescent="0.2"/>
    <row r="2192" ht="12.75" hidden="1" x14ac:dyDescent="0.2"/>
    <row r="2193" ht="12.75" hidden="1" x14ac:dyDescent="0.2"/>
    <row r="2194" ht="12.75" hidden="1" x14ac:dyDescent="0.2"/>
    <row r="2195" ht="12.75" hidden="1" x14ac:dyDescent="0.2"/>
    <row r="2196" ht="12.75" hidden="1" x14ac:dyDescent="0.2"/>
    <row r="2197" ht="12.75" hidden="1" x14ac:dyDescent="0.2"/>
    <row r="2198" ht="12.75" hidden="1" x14ac:dyDescent="0.2"/>
    <row r="2199" ht="12.75" hidden="1" x14ac:dyDescent="0.2"/>
    <row r="2200" ht="12.75" hidden="1" x14ac:dyDescent="0.2"/>
    <row r="2201" ht="12.75" hidden="1" x14ac:dyDescent="0.2"/>
    <row r="2202" ht="12.75" hidden="1" x14ac:dyDescent="0.2"/>
    <row r="2203" ht="12.75" hidden="1" x14ac:dyDescent="0.2"/>
    <row r="2204" ht="12.75" hidden="1" x14ac:dyDescent="0.2"/>
    <row r="2205" ht="12.75" hidden="1" x14ac:dyDescent="0.2"/>
    <row r="2206" ht="12.75" hidden="1" x14ac:dyDescent="0.2"/>
    <row r="2207" ht="12.75" hidden="1" x14ac:dyDescent="0.2"/>
    <row r="2208" ht="12.75" hidden="1" x14ac:dyDescent="0.2"/>
    <row r="2209" ht="12.75" hidden="1" x14ac:dyDescent="0.2"/>
    <row r="2210" ht="12.75" hidden="1" x14ac:dyDescent="0.2"/>
    <row r="2211" ht="12.75" hidden="1" x14ac:dyDescent="0.2"/>
    <row r="2212" ht="12.75" hidden="1" x14ac:dyDescent="0.2"/>
    <row r="2213" ht="12.75" hidden="1" x14ac:dyDescent="0.2"/>
    <row r="2214" ht="12.75" hidden="1" x14ac:dyDescent="0.2"/>
    <row r="2215" ht="12.75" hidden="1" x14ac:dyDescent="0.2"/>
    <row r="2216" ht="12.75" hidden="1" x14ac:dyDescent="0.2"/>
    <row r="2217" ht="12.75" hidden="1" x14ac:dyDescent="0.2"/>
    <row r="2218" ht="12.75" hidden="1" x14ac:dyDescent="0.2"/>
    <row r="2219" ht="12.75" hidden="1" x14ac:dyDescent="0.2"/>
    <row r="2220" ht="12.75" hidden="1" x14ac:dyDescent="0.2"/>
    <row r="2221" ht="12.75" hidden="1" x14ac:dyDescent="0.2"/>
    <row r="2222" ht="12.75" hidden="1" x14ac:dyDescent="0.2"/>
    <row r="2223" ht="12.75" hidden="1" x14ac:dyDescent="0.2"/>
    <row r="2224" ht="12.75" hidden="1" x14ac:dyDescent="0.2"/>
    <row r="2225" ht="12.75" hidden="1" x14ac:dyDescent="0.2"/>
    <row r="2226" ht="12.75" hidden="1" x14ac:dyDescent="0.2"/>
    <row r="2227" ht="12.75" hidden="1" x14ac:dyDescent="0.2"/>
    <row r="2228" ht="12.75" hidden="1" x14ac:dyDescent="0.2"/>
    <row r="2229" ht="12.75" hidden="1" x14ac:dyDescent="0.2"/>
    <row r="2230" ht="12.75" hidden="1" x14ac:dyDescent="0.2"/>
    <row r="2231" ht="12.75" hidden="1" x14ac:dyDescent="0.2"/>
    <row r="2232" ht="12.75" hidden="1" x14ac:dyDescent="0.2"/>
    <row r="2233" ht="12.75" hidden="1" x14ac:dyDescent="0.2"/>
    <row r="2234" ht="12.75" hidden="1" x14ac:dyDescent="0.2"/>
    <row r="2235" ht="12.75" hidden="1" x14ac:dyDescent="0.2"/>
    <row r="2236" ht="12.75" hidden="1" x14ac:dyDescent="0.2"/>
    <row r="2237" ht="12.75" hidden="1" x14ac:dyDescent="0.2"/>
    <row r="2238" ht="12.75" hidden="1" x14ac:dyDescent="0.2"/>
    <row r="2239" ht="12.75" hidden="1" x14ac:dyDescent="0.2"/>
    <row r="2240" ht="12.75" hidden="1" x14ac:dyDescent="0.2"/>
    <row r="2241" ht="12.75" hidden="1" x14ac:dyDescent="0.2"/>
    <row r="2242" ht="12.75" hidden="1" x14ac:dyDescent="0.2"/>
    <row r="2243" ht="12.75" hidden="1" x14ac:dyDescent="0.2"/>
    <row r="2244" ht="12.75" hidden="1" x14ac:dyDescent="0.2"/>
    <row r="2245" ht="12.75" hidden="1" x14ac:dyDescent="0.2"/>
    <row r="2246" ht="12.75" hidden="1" x14ac:dyDescent="0.2"/>
    <row r="2247" ht="12.75" hidden="1" x14ac:dyDescent="0.2"/>
    <row r="2248" ht="12.75" hidden="1" x14ac:dyDescent="0.2"/>
    <row r="2249" ht="12.75" hidden="1" x14ac:dyDescent="0.2"/>
    <row r="2250" ht="12.75" hidden="1" x14ac:dyDescent="0.2"/>
    <row r="2251" ht="12.75" hidden="1" x14ac:dyDescent="0.2"/>
    <row r="2252" ht="12.75" hidden="1" x14ac:dyDescent="0.2"/>
    <row r="2253" ht="12.75" hidden="1" x14ac:dyDescent="0.2"/>
    <row r="2254" ht="12.75" hidden="1" x14ac:dyDescent="0.2"/>
    <row r="2255" ht="12.75" hidden="1" x14ac:dyDescent="0.2"/>
    <row r="2256" ht="12.75" hidden="1" x14ac:dyDescent="0.2"/>
    <row r="2257" ht="12.75" hidden="1" x14ac:dyDescent="0.2"/>
    <row r="2258" ht="12.75" hidden="1" x14ac:dyDescent="0.2"/>
    <row r="2259" ht="12.75" hidden="1" x14ac:dyDescent="0.2"/>
    <row r="2260" ht="12.75" hidden="1" x14ac:dyDescent="0.2"/>
    <row r="2261" ht="12.75" hidden="1" x14ac:dyDescent="0.2"/>
    <row r="2262" ht="12.75" hidden="1" x14ac:dyDescent="0.2"/>
    <row r="2263" ht="12.75" hidden="1" x14ac:dyDescent="0.2"/>
    <row r="2264" ht="12.75" hidden="1" x14ac:dyDescent="0.2"/>
    <row r="2265" ht="12.75" hidden="1" x14ac:dyDescent="0.2"/>
    <row r="2266" ht="12.75" hidden="1" x14ac:dyDescent="0.2"/>
    <row r="2267" ht="12.75" hidden="1" x14ac:dyDescent="0.2"/>
    <row r="2268" ht="12.75" hidden="1" x14ac:dyDescent="0.2"/>
    <row r="2269" ht="12.75" hidden="1" x14ac:dyDescent="0.2"/>
    <row r="2270" ht="12.75" hidden="1" x14ac:dyDescent="0.2"/>
    <row r="2271" ht="12.75" hidden="1" x14ac:dyDescent="0.2"/>
    <row r="2272" ht="12.75" hidden="1" x14ac:dyDescent="0.2"/>
    <row r="2273" ht="12.75" hidden="1" x14ac:dyDescent="0.2"/>
    <row r="2274" ht="12.75" hidden="1" x14ac:dyDescent="0.2"/>
    <row r="2275" ht="12.75" hidden="1" x14ac:dyDescent="0.2"/>
    <row r="2276" ht="12.75" hidden="1" x14ac:dyDescent="0.2"/>
    <row r="2277" ht="12.75" hidden="1" x14ac:dyDescent="0.2"/>
    <row r="2278" ht="12.75" hidden="1" x14ac:dyDescent="0.2"/>
    <row r="2279" ht="12.75" hidden="1" x14ac:dyDescent="0.2"/>
    <row r="2280" ht="12.75" hidden="1" x14ac:dyDescent="0.2"/>
    <row r="2281" ht="12.75" hidden="1" x14ac:dyDescent="0.2"/>
    <row r="2282" ht="12.75" hidden="1" x14ac:dyDescent="0.2"/>
    <row r="2283" ht="12.75" hidden="1" x14ac:dyDescent="0.2"/>
    <row r="2284" ht="12.75" hidden="1" x14ac:dyDescent="0.2"/>
    <row r="2285" ht="12.75" hidden="1" x14ac:dyDescent="0.2"/>
    <row r="2286" ht="12.75" hidden="1" x14ac:dyDescent="0.2"/>
    <row r="2287" ht="12.75" hidden="1" x14ac:dyDescent="0.2"/>
    <row r="2288" ht="12.75" hidden="1" x14ac:dyDescent="0.2"/>
    <row r="2289" ht="12.75" hidden="1" x14ac:dyDescent="0.2"/>
    <row r="2290" ht="12.75" hidden="1" x14ac:dyDescent="0.2"/>
    <row r="2291" ht="12.75" hidden="1" x14ac:dyDescent="0.2"/>
    <row r="2292" ht="12.75" hidden="1" x14ac:dyDescent="0.2"/>
    <row r="2293" ht="12.75" hidden="1" x14ac:dyDescent="0.2"/>
    <row r="2294" ht="12.75" hidden="1" x14ac:dyDescent="0.2"/>
    <row r="2295" ht="12.75" hidden="1" x14ac:dyDescent="0.2"/>
    <row r="2296" ht="12.75" hidden="1" x14ac:dyDescent="0.2"/>
    <row r="2297" ht="12.75" hidden="1" x14ac:dyDescent="0.2"/>
    <row r="2298" ht="12.75" hidden="1" x14ac:dyDescent="0.2"/>
    <row r="2299" ht="12.75" hidden="1" x14ac:dyDescent="0.2"/>
    <row r="2300" ht="12.75" hidden="1" x14ac:dyDescent="0.2"/>
    <row r="2301" ht="12.75" hidden="1" x14ac:dyDescent="0.2"/>
    <row r="2302" ht="12.75" hidden="1" x14ac:dyDescent="0.2"/>
    <row r="2303" ht="12.75" hidden="1" x14ac:dyDescent="0.2"/>
    <row r="2304" ht="12.75" hidden="1" x14ac:dyDescent="0.2"/>
    <row r="2305" ht="12.75" hidden="1" x14ac:dyDescent="0.2"/>
    <row r="2306" ht="12.75" hidden="1" x14ac:dyDescent="0.2"/>
    <row r="2307" ht="12.75" hidden="1" x14ac:dyDescent="0.2"/>
    <row r="2308" ht="12.75" hidden="1" x14ac:dyDescent="0.2"/>
    <row r="2309" ht="12.75" hidden="1" x14ac:dyDescent="0.2"/>
    <row r="2310" ht="12.75" hidden="1" x14ac:dyDescent="0.2"/>
    <row r="2311" ht="12.75" hidden="1" x14ac:dyDescent="0.2"/>
    <row r="2312" ht="12.75" hidden="1" x14ac:dyDescent="0.2"/>
    <row r="2313" ht="12.75" hidden="1" x14ac:dyDescent="0.2"/>
    <row r="2314" ht="12.75" hidden="1" x14ac:dyDescent="0.2"/>
    <row r="2315" ht="12.75" hidden="1" x14ac:dyDescent="0.2"/>
    <row r="2316" ht="12.75" hidden="1" x14ac:dyDescent="0.2"/>
    <row r="2317" ht="12.75" hidden="1" x14ac:dyDescent="0.2"/>
    <row r="2318" ht="12.75" hidden="1" x14ac:dyDescent="0.2"/>
    <row r="2319" ht="12.75" hidden="1" x14ac:dyDescent="0.2"/>
    <row r="2320" ht="12.75" hidden="1" x14ac:dyDescent="0.2"/>
    <row r="2321" ht="12.75" hidden="1" x14ac:dyDescent="0.2"/>
    <row r="2322" ht="12.75" hidden="1" x14ac:dyDescent="0.2"/>
    <row r="2323" ht="12.75" hidden="1" x14ac:dyDescent="0.2"/>
    <row r="2324" ht="12.75" hidden="1" x14ac:dyDescent="0.2"/>
    <row r="2325" ht="12.75" hidden="1" x14ac:dyDescent="0.2"/>
    <row r="2326" ht="12.75" hidden="1" x14ac:dyDescent="0.2"/>
    <row r="2327" ht="12.75" hidden="1" x14ac:dyDescent="0.2"/>
    <row r="2328" ht="12.75" hidden="1" x14ac:dyDescent="0.2"/>
    <row r="2329" ht="12.75" hidden="1" x14ac:dyDescent="0.2"/>
    <row r="2330" ht="12.75" hidden="1" x14ac:dyDescent="0.2"/>
    <row r="2331" ht="12.75" hidden="1" x14ac:dyDescent="0.2"/>
    <row r="2332" ht="12.75" hidden="1" x14ac:dyDescent="0.2"/>
    <row r="2333" ht="12.75" hidden="1" x14ac:dyDescent="0.2"/>
    <row r="2334" ht="12.75" hidden="1" x14ac:dyDescent="0.2"/>
    <row r="2335" ht="12.75" hidden="1" x14ac:dyDescent="0.2"/>
    <row r="2336" ht="12.75" hidden="1" x14ac:dyDescent="0.2"/>
    <row r="2337" ht="12.75" hidden="1" x14ac:dyDescent="0.2"/>
    <row r="2338" ht="12.75" hidden="1" x14ac:dyDescent="0.2"/>
    <row r="2339" ht="12.75" hidden="1" x14ac:dyDescent="0.2"/>
    <row r="2340" ht="12.75" hidden="1" x14ac:dyDescent="0.2"/>
    <row r="2341" ht="12.75" hidden="1" x14ac:dyDescent="0.2"/>
    <row r="2342" ht="12.75" hidden="1" x14ac:dyDescent="0.2"/>
    <row r="2343" ht="12.75" hidden="1" x14ac:dyDescent="0.2"/>
    <row r="2344" ht="12.75" hidden="1" x14ac:dyDescent="0.2"/>
    <row r="2345" ht="12.75" hidden="1" x14ac:dyDescent="0.2"/>
    <row r="2346" ht="12.75" hidden="1" x14ac:dyDescent="0.2"/>
    <row r="2347" ht="12.75" hidden="1" x14ac:dyDescent="0.2"/>
    <row r="2348" ht="12.75" hidden="1" x14ac:dyDescent="0.2"/>
    <row r="2349" ht="12.75" hidden="1" x14ac:dyDescent="0.2"/>
    <row r="2350" ht="12.75" hidden="1" x14ac:dyDescent="0.2"/>
    <row r="2351" ht="12.75" hidden="1" x14ac:dyDescent="0.2"/>
    <row r="2352" ht="12.75" hidden="1" x14ac:dyDescent="0.2"/>
    <row r="2353" ht="12.75" hidden="1" x14ac:dyDescent="0.2"/>
    <row r="2354" ht="12.75" hidden="1" x14ac:dyDescent="0.2"/>
    <row r="2355" ht="12.75" hidden="1" x14ac:dyDescent="0.2"/>
    <row r="2356" ht="12.75" hidden="1" x14ac:dyDescent="0.2"/>
    <row r="2357" ht="12.75" hidden="1" x14ac:dyDescent="0.2"/>
    <row r="2358" ht="12.75" hidden="1" x14ac:dyDescent="0.2"/>
    <row r="2359" ht="12.75" hidden="1" x14ac:dyDescent="0.2"/>
    <row r="2360" ht="12.75" hidden="1" x14ac:dyDescent="0.2"/>
    <row r="2361" ht="12.75" hidden="1" x14ac:dyDescent="0.2"/>
    <row r="2362" ht="12.75" hidden="1" x14ac:dyDescent="0.2"/>
    <row r="2363" ht="12.75" hidden="1" x14ac:dyDescent="0.2"/>
    <row r="2364" ht="12.75" hidden="1" x14ac:dyDescent="0.2"/>
    <row r="2365" ht="12.75" hidden="1" x14ac:dyDescent="0.2"/>
    <row r="2366" ht="12.75" hidden="1" x14ac:dyDescent="0.2"/>
    <row r="2367" ht="12.75" hidden="1" x14ac:dyDescent="0.2"/>
    <row r="2368" ht="12.75" hidden="1" x14ac:dyDescent="0.2"/>
    <row r="2369" ht="12.75" hidden="1" x14ac:dyDescent="0.2"/>
    <row r="2370" ht="12.75" hidden="1" x14ac:dyDescent="0.2"/>
    <row r="2371" ht="12.75" hidden="1" x14ac:dyDescent="0.2"/>
    <row r="2372" ht="12.75" hidden="1" x14ac:dyDescent="0.2"/>
    <row r="2373" ht="12.75" hidden="1" x14ac:dyDescent="0.2"/>
    <row r="2374" ht="12.75" hidden="1" x14ac:dyDescent="0.2"/>
    <row r="2375" ht="12.75" hidden="1" x14ac:dyDescent="0.2"/>
    <row r="2376" ht="12.75" hidden="1" x14ac:dyDescent="0.2"/>
    <row r="2377" ht="12.75" hidden="1" x14ac:dyDescent="0.2"/>
    <row r="2378" ht="12.75" hidden="1" x14ac:dyDescent="0.2"/>
    <row r="2379" ht="12.75" hidden="1" x14ac:dyDescent="0.2"/>
    <row r="2380" ht="12.75" hidden="1" x14ac:dyDescent="0.2"/>
    <row r="2381" ht="12.75" hidden="1" x14ac:dyDescent="0.2"/>
    <row r="2382" ht="12.75" hidden="1" x14ac:dyDescent="0.2"/>
    <row r="2383" ht="12.75" hidden="1" x14ac:dyDescent="0.2"/>
    <row r="2384" ht="12.75" hidden="1" x14ac:dyDescent="0.2"/>
    <row r="2385" ht="12.75" hidden="1" x14ac:dyDescent="0.2"/>
    <row r="2386" ht="12.75" hidden="1" x14ac:dyDescent="0.2"/>
    <row r="2387" ht="12.75" hidden="1" x14ac:dyDescent="0.2"/>
    <row r="2388" ht="12.75" hidden="1" x14ac:dyDescent="0.2"/>
    <row r="2389" ht="12.75" hidden="1" x14ac:dyDescent="0.2"/>
    <row r="2390" ht="12.75" hidden="1" x14ac:dyDescent="0.2"/>
    <row r="2391" ht="12.75" hidden="1" x14ac:dyDescent="0.2"/>
    <row r="2392" ht="12.75" hidden="1" x14ac:dyDescent="0.2"/>
    <row r="2393" ht="12.75" hidden="1" x14ac:dyDescent="0.2"/>
    <row r="2394" ht="12.75" hidden="1" x14ac:dyDescent="0.2"/>
    <row r="2395" ht="12.75" hidden="1" x14ac:dyDescent="0.2"/>
    <row r="2396" ht="12.75" hidden="1" x14ac:dyDescent="0.2"/>
    <row r="2397" ht="12.75" hidden="1" x14ac:dyDescent="0.2"/>
    <row r="2398" ht="12.75" hidden="1" x14ac:dyDescent="0.2"/>
    <row r="2399" ht="12.75" hidden="1" x14ac:dyDescent="0.2"/>
    <row r="2400" ht="12.75" hidden="1" x14ac:dyDescent="0.2"/>
    <row r="2401" ht="12.75" hidden="1" x14ac:dyDescent="0.2"/>
    <row r="2402" ht="12.75" hidden="1" x14ac:dyDescent="0.2"/>
    <row r="2403" ht="12.75" hidden="1" x14ac:dyDescent="0.2"/>
    <row r="2404" ht="12.75" hidden="1" x14ac:dyDescent="0.2"/>
    <row r="2405" ht="12.75" hidden="1" x14ac:dyDescent="0.2"/>
    <row r="2406" ht="12.75" hidden="1" x14ac:dyDescent="0.2"/>
    <row r="2407" ht="12.75" hidden="1" x14ac:dyDescent="0.2"/>
    <row r="2408" ht="12.75" hidden="1" x14ac:dyDescent="0.2"/>
    <row r="2409" ht="12.75" hidden="1" x14ac:dyDescent="0.2"/>
    <row r="2410" ht="12.75" hidden="1" x14ac:dyDescent="0.2"/>
    <row r="2411" ht="12.75" hidden="1" x14ac:dyDescent="0.2"/>
    <row r="2412" ht="12.75" hidden="1" x14ac:dyDescent="0.2"/>
    <row r="2413" ht="12.75" hidden="1" x14ac:dyDescent="0.2"/>
    <row r="2414" ht="12.75" hidden="1" x14ac:dyDescent="0.2"/>
    <row r="2415" ht="12.75" hidden="1" x14ac:dyDescent="0.2"/>
    <row r="2416" ht="12.75" hidden="1" x14ac:dyDescent="0.2"/>
    <row r="2417" ht="12.75" hidden="1" x14ac:dyDescent="0.2"/>
    <row r="2418" ht="12.75" hidden="1" x14ac:dyDescent="0.2"/>
    <row r="2419" ht="12.75" hidden="1" x14ac:dyDescent="0.2"/>
    <row r="2420" ht="12.75" hidden="1" x14ac:dyDescent="0.2"/>
    <row r="2421" ht="12.75" hidden="1" x14ac:dyDescent="0.2"/>
    <row r="2422" ht="12.75" hidden="1" x14ac:dyDescent="0.2"/>
    <row r="2423" ht="12.75" hidden="1" x14ac:dyDescent="0.2"/>
    <row r="2424" ht="12.75" hidden="1" x14ac:dyDescent="0.2"/>
    <row r="2425" ht="12.75" hidden="1" x14ac:dyDescent="0.2"/>
    <row r="2426" ht="12.75" hidden="1" x14ac:dyDescent="0.2"/>
    <row r="2427" ht="12.75" hidden="1" x14ac:dyDescent="0.2"/>
    <row r="2428" ht="12.75" hidden="1" x14ac:dyDescent="0.2"/>
    <row r="2429" ht="12.75" hidden="1" x14ac:dyDescent="0.2"/>
    <row r="2430" ht="12.75" hidden="1" x14ac:dyDescent="0.2"/>
    <row r="2431" ht="12.75" hidden="1" x14ac:dyDescent="0.2"/>
    <row r="2432" ht="12.75" hidden="1" x14ac:dyDescent="0.2"/>
    <row r="2433" ht="12.75" hidden="1" x14ac:dyDescent="0.2"/>
    <row r="2434" ht="12.75" hidden="1" x14ac:dyDescent="0.2"/>
    <row r="2435" ht="12.75" hidden="1" x14ac:dyDescent="0.2"/>
    <row r="2436" ht="12.75" hidden="1" x14ac:dyDescent="0.2"/>
    <row r="2437" ht="12.75" hidden="1" x14ac:dyDescent="0.2"/>
    <row r="2438" ht="12.75" hidden="1" x14ac:dyDescent="0.2"/>
    <row r="2439" ht="12.75" hidden="1" x14ac:dyDescent="0.2"/>
    <row r="2440" ht="12.75" hidden="1" x14ac:dyDescent="0.2"/>
    <row r="2441" ht="12.75" hidden="1" x14ac:dyDescent="0.2"/>
    <row r="2442" ht="12.75" hidden="1" x14ac:dyDescent="0.2"/>
    <row r="2443" ht="12.75" hidden="1" x14ac:dyDescent="0.2"/>
    <row r="2444" ht="12.75" hidden="1" x14ac:dyDescent="0.2"/>
    <row r="2445" ht="12.75" hidden="1" x14ac:dyDescent="0.2"/>
    <row r="2446" ht="12.75" hidden="1" x14ac:dyDescent="0.2"/>
    <row r="2447" ht="12.75" hidden="1" x14ac:dyDescent="0.2"/>
    <row r="2448" ht="12.75" hidden="1" x14ac:dyDescent="0.2"/>
    <row r="2449" ht="12.75" hidden="1" x14ac:dyDescent="0.2"/>
    <row r="2450" ht="12.75" hidden="1" x14ac:dyDescent="0.2"/>
    <row r="2451" ht="12.75" hidden="1" x14ac:dyDescent="0.2"/>
    <row r="2452" ht="12.75" hidden="1" x14ac:dyDescent="0.2"/>
    <row r="2453" ht="12.75" hidden="1" x14ac:dyDescent="0.2"/>
    <row r="2454" ht="12.75" hidden="1" x14ac:dyDescent="0.2"/>
    <row r="2455" ht="12.75" hidden="1" x14ac:dyDescent="0.2"/>
    <row r="2456" ht="12.75" hidden="1" x14ac:dyDescent="0.2"/>
    <row r="2457" ht="12.75" hidden="1" x14ac:dyDescent="0.2"/>
    <row r="2458" ht="12.75" hidden="1" x14ac:dyDescent="0.2"/>
    <row r="2459" ht="12.75" hidden="1" x14ac:dyDescent="0.2"/>
    <row r="2460" ht="12.75" hidden="1" x14ac:dyDescent="0.2"/>
    <row r="2461" ht="12.75" hidden="1" x14ac:dyDescent="0.2"/>
    <row r="2462" ht="12.75" hidden="1" x14ac:dyDescent="0.2"/>
    <row r="2463" ht="12.75" hidden="1" x14ac:dyDescent="0.2"/>
    <row r="2464" ht="12.75" hidden="1" x14ac:dyDescent="0.2"/>
    <row r="2465" ht="12.75" hidden="1" x14ac:dyDescent="0.2"/>
    <row r="2466" ht="12.75" hidden="1" x14ac:dyDescent="0.2"/>
    <row r="2467" ht="12.75" hidden="1" x14ac:dyDescent="0.2"/>
    <row r="2468" ht="12.75" hidden="1" x14ac:dyDescent="0.2"/>
    <row r="2469" ht="12.75" hidden="1" x14ac:dyDescent="0.2"/>
    <row r="2470" ht="12.75" hidden="1" x14ac:dyDescent="0.2"/>
    <row r="2471" ht="12.75" hidden="1" x14ac:dyDescent="0.2"/>
    <row r="2472" ht="12.75" hidden="1" x14ac:dyDescent="0.2"/>
    <row r="2473" ht="12.75" hidden="1" x14ac:dyDescent="0.2"/>
    <row r="2474" ht="12.75" hidden="1" x14ac:dyDescent="0.2"/>
    <row r="2475" ht="12.75" hidden="1" x14ac:dyDescent="0.2"/>
    <row r="2476" ht="12.75" hidden="1" x14ac:dyDescent="0.2"/>
    <row r="2477" ht="12.75" hidden="1" x14ac:dyDescent="0.2"/>
    <row r="2478" ht="12.75" hidden="1" x14ac:dyDescent="0.2"/>
    <row r="2479" ht="12.75" hidden="1" x14ac:dyDescent="0.2"/>
    <row r="2480" ht="12.75" hidden="1" x14ac:dyDescent="0.2"/>
    <row r="2481" ht="12.75" hidden="1" x14ac:dyDescent="0.2"/>
    <row r="2482" ht="12.75" hidden="1" x14ac:dyDescent="0.2"/>
    <row r="2483" ht="12.75" hidden="1" x14ac:dyDescent="0.2"/>
    <row r="2484" ht="12.75" hidden="1" x14ac:dyDescent="0.2"/>
    <row r="2485" ht="12.75" hidden="1" x14ac:dyDescent="0.2"/>
    <row r="2486" ht="12.75" hidden="1" x14ac:dyDescent="0.2"/>
    <row r="2487" ht="12.75" hidden="1" x14ac:dyDescent="0.2"/>
    <row r="2488" ht="12.75" hidden="1" x14ac:dyDescent="0.2"/>
    <row r="2489" ht="12.75" hidden="1" x14ac:dyDescent="0.2"/>
    <row r="2490" ht="12.75" hidden="1" x14ac:dyDescent="0.2"/>
    <row r="2491" ht="12.75" hidden="1" x14ac:dyDescent="0.2"/>
    <row r="2492" ht="12.75" hidden="1" x14ac:dyDescent="0.2"/>
    <row r="2493" ht="12.75" hidden="1" x14ac:dyDescent="0.2"/>
    <row r="2494" ht="12.75" hidden="1" x14ac:dyDescent="0.2"/>
    <row r="2495" ht="12.75" hidden="1" x14ac:dyDescent="0.2"/>
    <row r="2496" ht="12.75" hidden="1" x14ac:dyDescent="0.2"/>
    <row r="2497" ht="12.75" hidden="1" x14ac:dyDescent="0.2"/>
    <row r="2498" ht="12.75" hidden="1" x14ac:dyDescent="0.2"/>
    <row r="2499" ht="12.75" hidden="1" x14ac:dyDescent="0.2"/>
    <row r="2500" ht="12.75" hidden="1" x14ac:dyDescent="0.2"/>
    <row r="2501" ht="12.75" hidden="1" x14ac:dyDescent="0.2"/>
    <row r="2502" ht="12.75" hidden="1" x14ac:dyDescent="0.2"/>
    <row r="2503" ht="12.75" hidden="1" x14ac:dyDescent="0.2"/>
    <row r="2504" ht="12.75" hidden="1" x14ac:dyDescent="0.2"/>
    <row r="2505" ht="12.75" hidden="1" x14ac:dyDescent="0.2"/>
    <row r="2506" ht="12.75" hidden="1" x14ac:dyDescent="0.2"/>
    <row r="2507" ht="12.75" hidden="1" x14ac:dyDescent="0.2"/>
    <row r="2508" ht="12.75" hidden="1" x14ac:dyDescent="0.2"/>
    <row r="2509" ht="12.75" hidden="1" x14ac:dyDescent="0.2"/>
    <row r="2510" ht="12.75" hidden="1" x14ac:dyDescent="0.2"/>
    <row r="2511" ht="12.75" hidden="1" x14ac:dyDescent="0.2"/>
    <row r="2512" ht="12.75" hidden="1" x14ac:dyDescent="0.2"/>
    <row r="2513" ht="12.75" hidden="1" x14ac:dyDescent="0.2"/>
    <row r="2514" ht="12.75" hidden="1" x14ac:dyDescent="0.2"/>
    <row r="2515" ht="12.75" hidden="1" x14ac:dyDescent="0.2"/>
    <row r="2516" ht="12.75" hidden="1" x14ac:dyDescent="0.2"/>
    <row r="2517" ht="12.75" hidden="1" x14ac:dyDescent="0.2"/>
    <row r="2518" ht="12.75" hidden="1" x14ac:dyDescent="0.2"/>
    <row r="2519" ht="12.75" hidden="1" x14ac:dyDescent="0.2"/>
    <row r="2520" ht="12.75" hidden="1" x14ac:dyDescent="0.2"/>
    <row r="2521" ht="12.75" hidden="1" x14ac:dyDescent="0.2"/>
    <row r="2522" ht="12.75" hidden="1" x14ac:dyDescent="0.2"/>
    <row r="2523" ht="12.75" hidden="1" x14ac:dyDescent="0.2"/>
    <row r="2524" ht="12.75" hidden="1" x14ac:dyDescent="0.2"/>
    <row r="2525" ht="12.75" hidden="1" x14ac:dyDescent="0.2"/>
    <row r="2526" ht="12.75" hidden="1" x14ac:dyDescent="0.2"/>
    <row r="2527" ht="12.75" hidden="1" x14ac:dyDescent="0.2"/>
    <row r="2528" ht="12.75" hidden="1" x14ac:dyDescent="0.2"/>
    <row r="2529" ht="12.75" hidden="1" x14ac:dyDescent="0.2"/>
    <row r="2530" ht="12.75" hidden="1" x14ac:dyDescent="0.2"/>
    <row r="2531" ht="12.75" hidden="1" x14ac:dyDescent="0.2"/>
    <row r="2532" ht="12.75" hidden="1" x14ac:dyDescent="0.2"/>
    <row r="2533" ht="12.75" hidden="1" x14ac:dyDescent="0.2"/>
    <row r="2534" ht="12.75" hidden="1" x14ac:dyDescent="0.2"/>
    <row r="2535" ht="12.75" hidden="1" x14ac:dyDescent="0.2"/>
    <row r="2536" ht="12.75" hidden="1" x14ac:dyDescent="0.2"/>
    <row r="2537" ht="12.75" hidden="1" x14ac:dyDescent="0.2"/>
    <row r="2538" ht="12.75" hidden="1" x14ac:dyDescent="0.2"/>
    <row r="2539" ht="12.75" hidden="1" x14ac:dyDescent="0.2"/>
    <row r="2540" ht="12.75" hidden="1" x14ac:dyDescent="0.2"/>
    <row r="2541" ht="12.75" hidden="1" x14ac:dyDescent="0.2"/>
    <row r="2542" ht="12.75" hidden="1" x14ac:dyDescent="0.2"/>
    <row r="2543" ht="12.75" hidden="1" x14ac:dyDescent="0.2"/>
    <row r="2544" ht="12.75" hidden="1" x14ac:dyDescent="0.2"/>
    <row r="2545" ht="12.75" hidden="1" x14ac:dyDescent="0.2"/>
    <row r="2546" ht="12.75" hidden="1" x14ac:dyDescent="0.2"/>
    <row r="2547" ht="12.75" hidden="1" x14ac:dyDescent="0.2"/>
    <row r="2548" ht="12.75" hidden="1" x14ac:dyDescent="0.2"/>
    <row r="2549" ht="12.75" hidden="1" x14ac:dyDescent="0.2"/>
    <row r="2550" ht="12.75" hidden="1" x14ac:dyDescent="0.2"/>
    <row r="2551" ht="12.75" hidden="1" x14ac:dyDescent="0.2"/>
    <row r="2552" ht="12.75" hidden="1" x14ac:dyDescent="0.2"/>
    <row r="2553" ht="12.75" hidden="1" x14ac:dyDescent="0.2"/>
    <row r="2554" ht="12.75" hidden="1" x14ac:dyDescent="0.2"/>
    <row r="2555" ht="12.75" hidden="1" x14ac:dyDescent="0.2"/>
    <row r="2556" ht="12.75" hidden="1" x14ac:dyDescent="0.2"/>
    <row r="2557" ht="12.75" hidden="1" x14ac:dyDescent="0.2"/>
    <row r="2558" ht="12.75" hidden="1" x14ac:dyDescent="0.2"/>
    <row r="2559" ht="12.75" hidden="1" x14ac:dyDescent="0.2"/>
    <row r="2560" ht="12.75" hidden="1" x14ac:dyDescent="0.2"/>
    <row r="2561" ht="12.75" hidden="1" x14ac:dyDescent="0.2"/>
    <row r="2562" ht="12.75" hidden="1" x14ac:dyDescent="0.2"/>
    <row r="2563" ht="12.75" hidden="1" x14ac:dyDescent="0.2"/>
    <row r="2564" ht="12.75" hidden="1" x14ac:dyDescent="0.2"/>
    <row r="2565" ht="12.75" hidden="1" x14ac:dyDescent="0.2"/>
    <row r="2566" ht="12.75" hidden="1" x14ac:dyDescent="0.2"/>
    <row r="2567" ht="12.75" hidden="1" x14ac:dyDescent="0.2"/>
    <row r="2568" ht="12.75" hidden="1" x14ac:dyDescent="0.2"/>
    <row r="2569" ht="12.75" hidden="1" x14ac:dyDescent="0.2"/>
    <row r="2570" ht="12.75" hidden="1" x14ac:dyDescent="0.2"/>
    <row r="2571" ht="12.75" hidden="1" x14ac:dyDescent="0.2"/>
    <row r="2572" ht="12.75" hidden="1" x14ac:dyDescent="0.2"/>
    <row r="2573" ht="12.75" hidden="1" x14ac:dyDescent="0.2"/>
    <row r="2574" ht="12.75" hidden="1" x14ac:dyDescent="0.2"/>
    <row r="2575" ht="12.75" hidden="1" x14ac:dyDescent="0.2"/>
    <row r="2576" ht="12.75" hidden="1" x14ac:dyDescent="0.2"/>
    <row r="2577" ht="12.75" hidden="1" x14ac:dyDescent="0.2"/>
    <row r="2578" ht="12.75" hidden="1" x14ac:dyDescent="0.2"/>
    <row r="2579" ht="12.75" hidden="1" x14ac:dyDescent="0.2"/>
    <row r="2580" ht="12.75" hidden="1" x14ac:dyDescent="0.2"/>
    <row r="2581" ht="12.75" hidden="1" x14ac:dyDescent="0.2"/>
    <row r="2582" ht="12.75" hidden="1" x14ac:dyDescent="0.2"/>
    <row r="2583" ht="12.75" hidden="1" x14ac:dyDescent="0.2"/>
    <row r="2584" ht="12.75" hidden="1" x14ac:dyDescent="0.2"/>
    <row r="2585" ht="12.75" hidden="1" x14ac:dyDescent="0.2"/>
    <row r="2586" ht="12.75" hidden="1" x14ac:dyDescent="0.2"/>
    <row r="2587" ht="12.75" hidden="1" x14ac:dyDescent="0.2"/>
    <row r="2588" ht="12.75" hidden="1" x14ac:dyDescent="0.2"/>
    <row r="2589" ht="12.75" hidden="1" x14ac:dyDescent="0.2"/>
    <row r="2590" ht="12.75" hidden="1" x14ac:dyDescent="0.2"/>
    <row r="2591" ht="12.75" hidden="1" x14ac:dyDescent="0.2"/>
    <row r="2592" ht="12.75" hidden="1" x14ac:dyDescent="0.2"/>
    <row r="2593" ht="12.75" hidden="1" x14ac:dyDescent="0.2"/>
    <row r="2594" ht="12.75" hidden="1" x14ac:dyDescent="0.2"/>
    <row r="2595" ht="12.75" hidden="1" x14ac:dyDescent="0.2"/>
    <row r="2596" ht="12.75" hidden="1" x14ac:dyDescent="0.2"/>
    <row r="2597" ht="12.75" hidden="1" x14ac:dyDescent="0.2"/>
    <row r="2598" ht="12.75" hidden="1" x14ac:dyDescent="0.2"/>
    <row r="2599" ht="12.75" hidden="1" x14ac:dyDescent="0.2"/>
    <row r="2600" ht="12.75" hidden="1" x14ac:dyDescent="0.2"/>
    <row r="2601" ht="12.75" hidden="1" x14ac:dyDescent="0.2"/>
    <row r="2602" ht="12.75" hidden="1" x14ac:dyDescent="0.2"/>
    <row r="2603" ht="12.75" hidden="1" x14ac:dyDescent="0.2"/>
    <row r="2604" ht="12.75" hidden="1" x14ac:dyDescent="0.2"/>
    <row r="2605" ht="12.75" hidden="1" x14ac:dyDescent="0.2"/>
    <row r="2606" ht="12.75" hidden="1" x14ac:dyDescent="0.2"/>
    <row r="2607" ht="12.75" hidden="1" x14ac:dyDescent="0.2"/>
    <row r="2608" ht="12.75" hidden="1" x14ac:dyDescent="0.2"/>
    <row r="2609" ht="12.75" hidden="1" x14ac:dyDescent="0.2"/>
    <row r="2610" ht="12.75" hidden="1" x14ac:dyDescent="0.2"/>
    <row r="2611" ht="12.75" hidden="1" x14ac:dyDescent="0.2"/>
    <row r="2612" ht="12.75" hidden="1" x14ac:dyDescent="0.2"/>
    <row r="2613" ht="12.75" hidden="1" x14ac:dyDescent="0.2"/>
    <row r="2614" ht="12.75" hidden="1" x14ac:dyDescent="0.2"/>
    <row r="2615" ht="12.75" hidden="1" x14ac:dyDescent="0.2"/>
    <row r="2616" ht="12.75" hidden="1" x14ac:dyDescent="0.2"/>
    <row r="2617" ht="12.75" hidden="1" x14ac:dyDescent="0.2"/>
    <row r="2618" ht="12.75" hidden="1" x14ac:dyDescent="0.2"/>
    <row r="2619" ht="12.75" hidden="1" x14ac:dyDescent="0.2"/>
    <row r="2620" ht="12.75" hidden="1" x14ac:dyDescent="0.2"/>
    <row r="2621" ht="12.75" hidden="1" x14ac:dyDescent="0.2"/>
    <row r="2622" ht="12.75" hidden="1" x14ac:dyDescent="0.2"/>
    <row r="2623" ht="12.75" hidden="1" x14ac:dyDescent="0.2"/>
    <row r="2624" ht="12.75" hidden="1" x14ac:dyDescent="0.2"/>
    <row r="2625" ht="12.75" hidden="1" x14ac:dyDescent="0.2"/>
    <row r="2626" ht="12.75" hidden="1" x14ac:dyDescent="0.2"/>
    <row r="2627" ht="12.75" hidden="1" x14ac:dyDescent="0.2"/>
    <row r="2628" ht="12.75" hidden="1" x14ac:dyDescent="0.2"/>
    <row r="2629" ht="12.75" hidden="1" x14ac:dyDescent="0.2"/>
    <row r="2630" ht="12.75" hidden="1" x14ac:dyDescent="0.2"/>
    <row r="2631" ht="12.75" hidden="1" x14ac:dyDescent="0.2"/>
    <row r="2632" ht="12.75" hidden="1" x14ac:dyDescent="0.2"/>
    <row r="2633" ht="12.75" hidden="1" x14ac:dyDescent="0.2"/>
    <row r="2634" ht="12.75" hidden="1" x14ac:dyDescent="0.2"/>
    <row r="2635" ht="12.75" hidden="1" x14ac:dyDescent="0.2"/>
    <row r="2636" ht="12.75" hidden="1" x14ac:dyDescent="0.2"/>
    <row r="2637" ht="12.75" hidden="1" x14ac:dyDescent="0.2"/>
    <row r="2638" ht="12.75" hidden="1" x14ac:dyDescent="0.2"/>
    <row r="2639" ht="12.75" hidden="1" x14ac:dyDescent="0.2"/>
    <row r="2640" ht="12.75" hidden="1" x14ac:dyDescent="0.2"/>
    <row r="2641" ht="12.75" hidden="1" x14ac:dyDescent="0.2"/>
    <row r="2642" ht="12.75" hidden="1" x14ac:dyDescent="0.2"/>
    <row r="2643" ht="12.75" hidden="1" x14ac:dyDescent="0.2"/>
    <row r="2644" ht="12.75" hidden="1" x14ac:dyDescent="0.2"/>
    <row r="2645" ht="12.75" hidden="1" x14ac:dyDescent="0.2"/>
    <row r="2646" ht="12.75" hidden="1" x14ac:dyDescent="0.2"/>
    <row r="2647" ht="12.75" hidden="1" x14ac:dyDescent="0.2"/>
    <row r="2648" ht="12.75" hidden="1" x14ac:dyDescent="0.2"/>
    <row r="2649" ht="12.75" hidden="1" x14ac:dyDescent="0.2"/>
    <row r="2650" ht="12.75" hidden="1" x14ac:dyDescent="0.2"/>
    <row r="2651" ht="12.75" hidden="1" x14ac:dyDescent="0.2"/>
    <row r="2652" ht="12.75" hidden="1" x14ac:dyDescent="0.2"/>
    <row r="2653" ht="12.75" hidden="1" x14ac:dyDescent="0.2"/>
    <row r="2654" ht="12.75" hidden="1" x14ac:dyDescent="0.2"/>
    <row r="2655" ht="12.75" hidden="1" x14ac:dyDescent="0.2"/>
    <row r="2656" ht="12.75" hidden="1" x14ac:dyDescent="0.2"/>
    <row r="2657" ht="12.75" hidden="1" x14ac:dyDescent="0.2"/>
    <row r="2658" ht="12.75" hidden="1" x14ac:dyDescent="0.2"/>
    <row r="2659" ht="12.75" hidden="1" x14ac:dyDescent="0.2"/>
    <row r="2660" ht="12.75" hidden="1" x14ac:dyDescent="0.2"/>
    <row r="2661" ht="12.75" hidden="1" x14ac:dyDescent="0.2"/>
    <row r="2662" ht="12.75" hidden="1" x14ac:dyDescent="0.2"/>
    <row r="2663" ht="12.75" hidden="1" x14ac:dyDescent="0.2"/>
    <row r="2664" ht="12.75" hidden="1" x14ac:dyDescent="0.2"/>
    <row r="2665" ht="12.75" hidden="1" x14ac:dyDescent="0.2"/>
    <row r="2666" ht="12.75" hidden="1" x14ac:dyDescent="0.2"/>
    <row r="2667" ht="12.75" hidden="1" x14ac:dyDescent="0.2"/>
    <row r="2668" ht="12.75" hidden="1" x14ac:dyDescent="0.2"/>
    <row r="2669" ht="12.75" hidden="1" x14ac:dyDescent="0.2"/>
    <row r="2670" ht="12.75" hidden="1" x14ac:dyDescent="0.2"/>
    <row r="2671" ht="12.75" hidden="1" x14ac:dyDescent="0.2"/>
    <row r="2672" ht="12.75" hidden="1" x14ac:dyDescent="0.2"/>
    <row r="2673" ht="12.75" hidden="1" x14ac:dyDescent="0.2"/>
    <row r="2674" ht="12.75" hidden="1" x14ac:dyDescent="0.2"/>
    <row r="2675" ht="12.75" hidden="1" x14ac:dyDescent="0.2"/>
    <row r="2676" ht="12.75" hidden="1" x14ac:dyDescent="0.2"/>
    <row r="2677" ht="12.75" hidden="1" x14ac:dyDescent="0.2"/>
    <row r="2678" ht="12.75" hidden="1" x14ac:dyDescent="0.2"/>
    <row r="2679" ht="12.75" hidden="1" x14ac:dyDescent="0.2"/>
    <row r="2680" ht="12.75" hidden="1" x14ac:dyDescent="0.2"/>
    <row r="2681" ht="12.75" hidden="1" x14ac:dyDescent="0.2"/>
    <row r="2682" ht="12.75" hidden="1" x14ac:dyDescent="0.2"/>
    <row r="2683" ht="12.75" hidden="1" x14ac:dyDescent="0.2"/>
    <row r="2684" ht="12.75" hidden="1" x14ac:dyDescent="0.2"/>
    <row r="2685" ht="12.75" hidden="1" x14ac:dyDescent="0.2"/>
    <row r="2686" ht="12.75" hidden="1" x14ac:dyDescent="0.2"/>
    <row r="2687" ht="12.75" hidden="1" x14ac:dyDescent="0.2"/>
    <row r="2688" ht="12.75" hidden="1" x14ac:dyDescent="0.2"/>
    <row r="2689" ht="12.75" hidden="1" x14ac:dyDescent="0.2"/>
    <row r="2690" ht="12.75" hidden="1" x14ac:dyDescent="0.2"/>
    <row r="2691" ht="12.75" hidden="1" x14ac:dyDescent="0.2"/>
    <row r="2692" ht="12.75" hidden="1" x14ac:dyDescent="0.2"/>
    <row r="2693" ht="12.75" hidden="1" x14ac:dyDescent="0.2"/>
    <row r="2694" ht="12.75" hidden="1" x14ac:dyDescent="0.2"/>
    <row r="2695" ht="12.75" hidden="1" x14ac:dyDescent="0.2"/>
    <row r="2696" ht="12.75" hidden="1" x14ac:dyDescent="0.2"/>
    <row r="2697" ht="12.75" hidden="1" x14ac:dyDescent="0.2"/>
    <row r="2698" ht="12.75" hidden="1" x14ac:dyDescent="0.2"/>
    <row r="2699" ht="12.75" hidden="1" x14ac:dyDescent="0.2"/>
    <row r="2700" ht="12.75" hidden="1" x14ac:dyDescent="0.2"/>
    <row r="2701" ht="12.75" hidden="1" x14ac:dyDescent="0.2"/>
    <row r="2702" ht="12.75" hidden="1" x14ac:dyDescent="0.2"/>
    <row r="2703" ht="12.75" hidden="1" x14ac:dyDescent="0.2"/>
    <row r="2704" ht="12.75" hidden="1" x14ac:dyDescent="0.2"/>
    <row r="2705" ht="12.75" hidden="1" x14ac:dyDescent="0.2"/>
    <row r="2706" ht="12.75" hidden="1" x14ac:dyDescent="0.2"/>
    <row r="2707" ht="12.75" hidden="1" x14ac:dyDescent="0.2"/>
    <row r="2708" ht="12.75" hidden="1" x14ac:dyDescent="0.2"/>
    <row r="2709" ht="12.75" hidden="1" x14ac:dyDescent="0.2"/>
    <row r="2710" ht="12.75" hidden="1" x14ac:dyDescent="0.2"/>
    <row r="2711" ht="12.75" hidden="1" x14ac:dyDescent="0.2"/>
    <row r="2712" ht="12.75" hidden="1" x14ac:dyDescent="0.2"/>
    <row r="2713" ht="12.75" hidden="1" x14ac:dyDescent="0.2"/>
    <row r="2714" ht="12.75" hidden="1" x14ac:dyDescent="0.2"/>
    <row r="2715" ht="12.75" hidden="1" x14ac:dyDescent="0.2"/>
    <row r="2716" ht="12.75" hidden="1" x14ac:dyDescent="0.2"/>
    <row r="2717" ht="12.75" hidden="1" x14ac:dyDescent="0.2"/>
    <row r="2718" ht="12.75" hidden="1" x14ac:dyDescent="0.2"/>
    <row r="2719" ht="12.75" hidden="1" x14ac:dyDescent="0.2"/>
    <row r="2720" ht="12.75" hidden="1" x14ac:dyDescent="0.2"/>
    <row r="2721" ht="12.75" hidden="1" x14ac:dyDescent="0.2"/>
    <row r="2722" ht="12.75" hidden="1" x14ac:dyDescent="0.2"/>
    <row r="2723" ht="12.75" hidden="1" x14ac:dyDescent="0.2"/>
    <row r="2724" ht="12.75" hidden="1" x14ac:dyDescent="0.2"/>
    <row r="2725" ht="12.75" hidden="1" x14ac:dyDescent="0.2"/>
    <row r="2726" ht="12.75" hidden="1" x14ac:dyDescent="0.2"/>
    <row r="2727" ht="12.75" hidden="1" x14ac:dyDescent="0.2"/>
    <row r="2728" ht="12.75" hidden="1" x14ac:dyDescent="0.2"/>
    <row r="2729" ht="12.75" hidden="1" x14ac:dyDescent="0.2"/>
    <row r="2730" ht="12.75" hidden="1" x14ac:dyDescent="0.2"/>
    <row r="2731" ht="12.75" hidden="1" x14ac:dyDescent="0.2"/>
    <row r="2732" ht="12.75" hidden="1" x14ac:dyDescent="0.2"/>
    <row r="2733" ht="12.75" hidden="1" x14ac:dyDescent="0.2"/>
    <row r="2734" ht="12.75" hidden="1" x14ac:dyDescent="0.2"/>
    <row r="2735" ht="12.75" hidden="1" x14ac:dyDescent="0.2"/>
    <row r="2736" ht="12.75" hidden="1" x14ac:dyDescent="0.2"/>
    <row r="2737" ht="12.75" hidden="1" x14ac:dyDescent="0.2"/>
    <row r="2738" ht="12.75" hidden="1" x14ac:dyDescent="0.2"/>
    <row r="2739" ht="12.75" hidden="1" x14ac:dyDescent="0.2"/>
    <row r="2740" ht="12.75" hidden="1" x14ac:dyDescent="0.2"/>
    <row r="2741" ht="12.75" hidden="1" x14ac:dyDescent="0.2"/>
    <row r="2742" ht="12.75" hidden="1" x14ac:dyDescent="0.2"/>
    <row r="2743" ht="12.75" hidden="1" x14ac:dyDescent="0.2"/>
    <row r="2744" ht="12.75" hidden="1" x14ac:dyDescent="0.2"/>
    <row r="2745" ht="12.75" hidden="1" x14ac:dyDescent="0.2"/>
    <row r="2746" ht="12.75" hidden="1" x14ac:dyDescent="0.2"/>
    <row r="2747" ht="12.75" hidden="1" x14ac:dyDescent="0.2"/>
    <row r="2748" ht="12.75" hidden="1" x14ac:dyDescent="0.2"/>
    <row r="2749" ht="12.75" hidden="1" x14ac:dyDescent="0.2"/>
    <row r="2750" ht="12.75" hidden="1" x14ac:dyDescent="0.2"/>
    <row r="2751" ht="12.75" hidden="1" x14ac:dyDescent="0.2"/>
    <row r="2752" ht="12.75" hidden="1" x14ac:dyDescent="0.2"/>
    <row r="2753" ht="12.75" hidden="1" x14ac:dyDescent="0.2"/>
    <row r="2754" ht="12.75" hidden="1" x14ac:dyDescent="0.2"/>
    <row r="2755" ht="12.75" hidden="1" x14ac:dyDescent="0.2"/>
    <row r="2756" ht="12.75" hidden="1" x14ac:dyDescent="0.2"/>
    <row r="2757" ht="12.75" hidden="1" x14ac:dyDescent="0.2"/>
    <row r="2758" ht="12.75" hidden="1" x14ac:dyDescent="0.2"/>
    <row r="2759" ht="12.75" hidden="1" x14ac:dyDescent="0.2"/>
    <row r="2760" ht="12.75" hidden="1" x14ac:dyDescent="0.2"/>
    <row r="2761" ht="12.75" hidden="1" x14ac:dyDescent="0.2"/>
    <row r="2762" ht="12.75" hidden="1" x14ac:dyDescent="0.2"/>
    <row r="2763" ht="12.75" hidden="1" x14ac:dyDescent="0.2"/>
    <row r="2764" ht="12.75" hidden="1" x14ac:dyDescent="0.2"/>
    <row r="2765" ht="12.75" hidden="1" x14ac:dyDescent="0.2"/>
    <row r="2766" ht="12.75" hidden="1" x14ac:dyDescent="0.2"/>
    <row r="2767" ht="12.75" hidden="1" x14ac:dyDescent="0.2"/>
    <row r="2768" ht="12.75" hidden="1" x14ac:dyDescent="0.2"/>
    <row r="2769" ht="12.75" hidden="1" x14ac:dyDescent="0.2"/>
    <row r="2770" ht="12.75" hidden="1" x14ac:dyDescent="0.2"/>
    <row r="2771" ht="12.75" hidden="1" x14ac:dyDescent="0.2"/>
    <row r="2772" ht="12.75" hidden="1" x14ac:dyDescent="0.2"/>
    <row r="2773" ht="12.75" hidden="1" x14ac:dyDescent="0.2"/>
    <row r="2774" ht="12.75" hidden="1" x14ac:dyDescent="0.2"/>
    <row r="2775" ht="12.75" hidden="1" x14ac:dyDescent="0.2"/>
    <row r="2776" ht="12.75" hidden="1" x14ac:dyDescent="0.2"/>
    <row r="2777" ht="12.75" hidden="1" x14ac:dyDescent="0.2"/>
    <row r="2778" ht="12.75" hidden="1" x14ac:dyDescent="0.2"/>
    <row r="2779" ht="12.75" hidden="1" x14ac:dyDescent="0.2"/>
    <row r="2780" ht="12.75" hidden="1" x14ac:dyDescent="0.2"/>
    <row r="2781" ht="12.75" hidden="1" x14ac:dyDescent="0.2"/>
    <row r="2782" ht="12.75" hidden="1" x14ac:dyDescent="0.2"/>
    <row r="2783" ht="12.75" hidden="1" x14ac:dyDescent="0.2"/>
    <row r="2784" ht="12.75" hidden="1" x14ac:dyDescent="0.2"/>
    <row r="2785" ht="12.75" hidden="1" x14ac:dyDescent="0.2"/>
    <row r="2786" ht="12.75" hidden="1" x14ac:dyDescent="0.2"/>
    <row r="2787" ht="12.75" hidden="1" x14ac:dyDescent="0.2"/>
    <row r="2788" ht="12.75" hidden="1" x14ac:dyDescent="0.2"/>
    <row r="2789" ht="12.75" hidden="1" x14ac:dyDescent="0.2"/>
    <row r="2790" ht="12.75" hidden="1" x14ac:dyDescent="0.2"/>
    <row r="2791" ht="12.75" hidden="1" x14ac:dyDescent="0.2"/>
    <row r="2792" ht="12.75" hidden="1" x14ac:dyDescent="0.2"/>
    <row r="2793" ht="12.75" hidden="1" x14ac:dyDescent="0.2"/>
    <row r="2794" ht="12.75" hidden="1" x14ac:dyDescent="0.2"/>
    <row r="2795" ht="12.75" hidden="1" x14ac:dyDescent="0.2"/>
    <row r="2796" ht="12.75" hidden="1" x14ac:dyDescent="0.2"/>
    <row r="2797" ht="12.75" hidden="1" x14ac:dyDescent="0.2"/>
    <row r="2798" ht="12.75" hidden="1" x14ac:dyDescent="0.2"/>
    <row r="2799" ht="12.75" hidden="1" x14ac:dyDescent="0.2"/>
    <row r="2800" ht="12.75" hidden="1" x14ac:dyDescent="0.2"/>
    <row r="2801" ht="12.75" hidden="1" x14ac:dyDescent="0.2"/>
    <row r="2802" ht="12.75" hidden="1" x14ac:dyDescent="0.2"/>
    <row r="2803" ht="12.75" hidden="1" x14ac:dyDescent="0.2"/>
    <row r="2804" ht="12.75" hidden="1" x14ac:dyDescent="0.2"/>
    <row r="2805" ht="12.75" hidden="1" x14ac:dyDescent="0.2"/>
    <row r="2806" ht="12.75" hidden="1" x14ac:dyDescent="0.2"/>
    <row r="2807" ht="12.75" hidden="1" x14ac:dyDescent="0.2"/>
    <row r="2808" ht="12.75" hidden="1" x14ac:dyDescent="0.2"/>
    <row r="2809" ht="12.75" hidden="1" x14ac:dyDescent="0.2"/>
    <row r="2810" ht="12.75" hidden="1" x14ac:dyDescent="0.2"/>
    <row r="2811" ht="12.75" hidden="1" x14ac:dyDescent="0.2"/>
    <row r="2812" ht="12.75" hidden="1" x14ac:dyDescent="0.2"/>
    <row r="2813" ht="12.75" hidden="1" x14ac:dyDescent="0.2"/>
    <row r="2814" ht="12.75" hidden="1" x14ac:dyDescent="0.2"/>
    <row r="2815" ht="12.75" hidden="1" x14ac:dyDescent="0.2"/>
    <row r="2816" ht="12.75" hidden="1" x14ac:dyDescent="0.2"/>
    <row r="2817" ht="12.75" hidden="1" x14ac:dyDescent="0.2"/>
    <row r="2818" ht="12.75" hidden="1" x14ac:dyDescent="0.2"/>
    <row r="2819" ht="12.75" hidden="1" x14ac:dyDescent="0.2"/>
    <row r="2820" ht="12.75" hidden="1" x14ac:dyDescent="0.2"/>
    <row r="2821" ht="12.75" hidden="1" x14ac:dyDescent="0.2"/>
    <row r="2822" ht="12.75" hidden="1" x14ac:dyDescent="0.2"/>
    <row r="2823" ht="12.75" hidden="1" x14ac:dyDescent="0.2"/>
    <row r="2824" ht="12.75" hidden="1" x14ac:dyDescent="0.2"/>
    <row r="2825" ht="12.75" hidden="1" x14ac:dyDescent="0.2"/>
    <row r="2826" ht="12.75" hidden="1" x14ac:dyDescent="0.2"/>
    <row r="2827" ht="12.75" hidden="1" x14ac:dyDescent="0.2"/>
    <row r="2828" ht="12.75" hidden="1" x14ac:dyDescent="0.2"/>
    <row r="2829" ht="12.75" hidden="1" x14ac:dyDescent="0.2"/>
    <row r="2830" ht="12.75" hidden="1" x14ac:dyDescent="0.2"/>
    <row r="2831" ht="12.75" hidden="1" x14ac:dyDescent="0.2"/>
    <row r="2832" ht="12.75" hidden="1" x14ac:dyDescent="0.2"/>
    <row r="2833" ht="12.75" hidden="1" x14ac:dyDescent="0.2"/>
    <row r="2834" ht="12.75" hidden="1" x14ac:dyDescent="0.2"/>
    <row r="2835" ht="12.75" hidden="1" x14ac:dyDescent="0.2"/>
    <row r="2836" ht="12.75" hidden="1" x14ac:dyDescent="0.2"/>
    <row r="2837" ht="12.75" hidden="1" x14ac:dyDescent="0.2"/>
    <row r="2838" ht="12.75" hidden="1" x14ac:dyDescent="0.2"/>
    <row r="2839" ht="12.75" hidden="1" x14ac:dyDescent="0.2"/>
    <row r="2840" ht="12.75" hidden="1" x14ac:dyDescent="0.2"/>
    <row r="2841" ht="12.75" hidden="1" x14ac:dyDescent="0.2"/>
    <row r="2842" ht="12.75" hidden="1" x14ac:dyDescent="0.2"/>
    <row r="2843" ht="12.75" hidden="1" x14ac:dyDescent="0.2"/>
    <row r="2844" ht="12.75" hidden="1" x14ac:dyDescent="0.2"/>
    <row r="2845" ht="12.75" hidden="1" x14ac:dyDescent="0.2"/>
    <row r="2846" ht="12.75" hidden="1" x14ac:dyDescent="0.2"/>
    <row r="2847" ht="12.75" hidden="1" x14ac:dyDescent="0.2"/>
    <row r="2848" ht="12.75" hidden="1" x14ac:dyDescent="0.2"/>
    <row r="2849" ht="12.75" hidden="1" x14ac:dyDescent="0.2"/>
    <row r="2850" ht="12.75" hidden="1" x14ac:dyDescent="0.2"/>
    <row r="2851" ht="12.75" hidden="1" x14ac:dyDescent="0.2"/>
    <row r="2852" ht="12.75" hidden="1" x14ac:dyDescent="0.2"/>
    <row r="2853" ht="12.75" hidden="1" x14ac:dyDescent="0.2"/>
    <row r="2854" ht="12.75" hidden="1" x14ac:dyDescent="0.2"/>
    <row r="2855" ht="12.75" hidden="1" x14ac:dyDescent="0.2"/>
    <row r="2856" ht="12.75" hidden="1" x14ac:dyDescent="0.2"/>
    <row r="2857" ht="12.75" hidden="1" x14ac:dyDescent="0.2"/>
    <row r="2858" ht="12.75" hidden="1" x14ac:dyDescent="0.2"/>
    <row r="2859" ht="12.75" hidden="1" x14ac:dyDescent="0.2"/>
    <row r="2860" ht="12.75" hidden="1" x14ac:dyDescent="0.2"/>
    <row r="2861" ht="12.75" hidden="1" x14ac:dyDescent="0.2"/>
    <row r="2862" ht="12.75" hidden="1" x14ac:dyDescent="0.2"/>
    <row r="2863" ht="12.75" hidden="1" x14ac:dyDescent="0.2"/>
    <row r="2864" ht="12.75" hidden="1" x14ac:dyDescent="0.2"/>
    <row r="2865" ht="12.75" hidden="1" x14ac:dyDescent="0.2"/>
    <row r="2866" ht="12.75" hidden="1" x14ac:dyDescent="0.2"/>
    <row r="2867" ht="12.75" hidden="1" x14ac:dyDescent="0.2"/>
    <row r="2868" ht="12.75" hidden="1" x14ac:dyDescent="0.2"/>
    <row r="2869" ht="12.75" hidden="1" x14ac:dyDescent="0.2"/>
    <row r="2870" ht="12.75" hidden="1" x14ac:dyDescent="0.2"/>
    <row r="2871" ht="12.75" hidden="1" x14ac:dyDescent="0.2"/>
    <row r="2872" ht="12.75" hidden="1" x14ac:dyDescent="0.2"/>
    <row r="2873" ht="12.75" hidden="1" x14ac:dyDescent="0.2"/>
    <row r="2874" ht="12.75" hidden="1" x14ac:dyDescent="0.2"/>
    <row r="2875" ht="12.75" hidden="1" x14ac:dyDescent="0.2"/>
    <row r="2876" ht="12.75" hidden="1" x14ac:dyDescent="0.2"/>
    <row r="2877" ht="12.75" hidden="1" x14ac:dyDescent="0.2"/>
    <row r="2878" ht="12.75" hidden="1" x14ac:dyDescent="0.2"/>
    <row r="2879" ht="12.75" hidden="1" x14ac:dyDescent="0.2"/>
    <row r="2880" ht="12.75" hidden="1" x14ac:dyDescent="0.2"/>
    <row r="2881" ht="12.75" hidden="1" x14ac:dyDescent="0.2"/>
    <row r="2882" ht="12.75" hidden="1" x14ac:dyDescent="0.2"/>
    <row r="2883" ht="12.75" hidden="1" x14ac:dyDescent="0.2"/>
    <row r="2884" ht="12.75" hidden="1" x14ac:dyDescent="0.2"/>
    <row r="2885" ht="12.75" hidden="1" x14ac:dyDescent="0.2"/>
    <row r="2886" ht="12.75" hidden="1" x14ac:dyDescent="0.2"/>
    <row r="2887" ht="12.75" hidden="1" x14ac:dyDescent="0.2"/>
    <row r="2888" ht="12.75" hidden="1" x14ac:dyDescent="0.2"/>
    <row r="2889" ht="12.75" hidden="1" x14ac:dyDescent="0.2"/>
    <row r="2890" ht="12.75" hidden="1" x14ac:dyDescent="0.2"/>
    <row r="2891" ht="12.75" hidden="1" x14ac:dyDescent="0.2"/>
    <row r="2892" ht="12.75" hidden="1" x14ac:dyDescent="0.2"/>
    <row r="2893" ht="12.75" hidden="1" x14ac:dyDescent="0.2"/>
    <row r="2894" ht="12.75" hidden="1" x14ac:dyDescent="0.2"/>
    <row r="2895" ht="12.75" hidden="1" x14ac:dyDescent="0.2"/>
    <row r="2896" ht="12.75" hidden="1" x14ac:dyDescent="0.2"/>
    <row r="2897" ht="12.75" hidden="1" x14ac:dyDescent="0.2"/>
    <row r="2898" ht="12.75" hidden="1" x14ac:dyDescent="0.2"/>
    <row r="2899" ht="12.75" hidden="1" x14ac:dyDescent="0.2"/>
    <row r="2900" ht="12.75" hidden="1" x14ac:dyDescent="0.2"/>
    <row r="2901" ht="12.75" hidden="1" x14ac:dyDescent="0.2"/>
    <row r="2902" ht="12.75" hidden="1" x14ac:dyDescent="0.2"/>
    <row r="2903" ht="12.75" hidden="1" x14ac:dyDescent="0.2"/>
    <row r="2904" ht="12.75" hidden="1" x14ac:dyDescent="0.2"/>
    <row r="2905" ht="12.75" hidden="1" x14ac:dyDescent="0.2"/>
    <row r="2906" ht="12.75" hidden="1" x14ac:dyDescent="0.2"/>
    <row r="2907" ht="12.75" hidden="1" x14ac:dyDescent="0.2"/>
    <row r="2908" ht="12.75" hidden="1" x14ac:dyDescent="0.2"/>
    <row r="2909" ht="12.75" hidden="1" x14ac:dyDescent="0.2"/>
    <row r="2910" ht="12.75" hidden="1" x14ac:dyDescent="0.2"/>
    <row r="2911" ht="12.75" hidden="1" x14ac:dyDescent="0.2"/>
    <row r="2912" ht="12.75" hidden="1" x14ac:dyDescent="0.2"/>
    <row r="2913" ht="12.75" hidden="1" x14ac:dyDescent="0.2"/>
    <row r="2914" ht="12.75" hidden="1" x14ac:dyDescent="0.2"/>
    <row r="2915" ht="12.75" hidden="1" x14ac:dyDescent="0.2"/>
    <row r="2916" ht="12.75" hidden="1" x14ac:dyDescent="0.2"/>
    <row r="2917" ht="12.75" hidden="1" x14ac:dyDescent="0.2"/>
    <row r="2918" ht="12.75" hidden="1" x14ac:dyDescent="0.2"/>
    <row r="2919" ht="12.75" hidden="1" x14ac:dyDescent="0.2"/>
    <row r="2920" ht="12.75" hidden="1" x14ac:dyDescent="0.2"/>
    <row r="2921" ht="12.75" hidden="1" x14ac:dyDescent="0.2"/>
    <row r="2922" ht="12.75" hidden="1" x14ac:dyDescent="0.2"/>
    <row r="2923" ht="12.75" hidden="1" x14ac:dyDescent="0.2"/>
    <row r="2924" ht="12.75" hidden="1" x14ac:dyDescent="0.2"/>
    <row r="2925" ht="12.75" hidden="1" x14ac:dyDescent="0.2"/>
    <row r="2926" ht="12.75" hidden="1" x14ac:dyDescent="0.2"/>
    <row r="2927" ht="12.75" hidden="1" x14ac:dyDescent="0.2"/>
    <row r="2928" ht="12.75" hidden="1" x14ac:dyDescent="0.2"/>
    <row r="2929" ht="12.75" hidden="1" x14ac:dyDescent="0.2"/>
    <row r="2930" ht="12.75" hidden="1" x14ac:dyDescent="0.2"/>
    <row r="2931" ht="12.75" hidden="1" x14ac:dyDescent="0.2"/>
    <row r="2932" ht="12.75" hidden="1" x14ac:dyDescent="0.2"/>
    <row r="2933" ht="12.75" hidden="1" x14ac:dyDescent="0.2"/>
    <row r="2934" ht="12.75" hidden="1" x14ac:dyDescent="0.2"/>
    <row r="2935" ht="12.75" hidden="1" x14ac:dyDescent="0.2"/>
    <row r="2936" ht="12.75" hidden="1" x14ac:dyDescent="0.2"/>
    <row r="2937" ht="12.75" hidden="1" x14ac:dyDescent="0.2"/>
    <row r="2938" ht="12.75" hidden="1" x14ac:dyDescent="0.2"/>
    <row r="2939" ht="12.75" hidden="1" x14ac:dyDescent="0.2"/>
    <row r="2940" ht="12.75" hidden="1" x14ac:dyDescent="0.2"/>
    <row r="2941" ht="12.75" hidden="1" x14ac:dyDescent="0.2"/>
    <row r="2942" ht="12.75" hidden="1" x14ac:dyDescent="0.2"/>
    <row r="2943" ht="12.75" hidden="1" x14ac:dyDescent="0.2"/>
    <row r="2944" ht="12.75" hidden="1" x14ac:dyDescent="0.2"/>
    <row r="2945" ht="12.75" hidden="1" x14ac:dyDescent="0.2"/>
    <row r="2946" ht="12.75" hidden="1" x14ac:dyDescent="0.2"/>
    <row r="2947" ht="12.75" hidden="1" x14ac:dyDescent="0.2"/>
    <row r="2948" ht="12.75" hidden="1" x14ac:dyDescent="0.2"/>
    <row r="2949" ht="12.75" hidden="1" x14ac:dyDescent="0.2"/>
    <row r="2950" ht="12.75" hidden="1" x14ac:dyDescent="0.2"/>
    <row r="2951" ht="12.75" hidden="1" x14ac:dyDescent="0.2"/>
    <row r="2952" ht="12.75" hidden="1" x14ac:dyDescent="0.2"/>
    <row r="2953" ht="12.75" hidden="1" x14ac:dyDescent="0.2"/>
    <row r="2954" ht="12.75" hidden="1" x14ac:dyDescent="0.2"/>
    <row r="2955" ht="12.75" hidden="1" x14ac:dyDescent="0.2"/>
    <row r="2956" ht="12.75" hidden="1" x14ac:dyDescent="0.2"/>
    <row r="2957" ht="12.75" hidden="1" x14ac:dyDescent="0.2"/>
    <row r="2958" ht="12.75" hidden="1" x14ac:dyDescent="0.2"/>
    <row r="2959" ht="12.75" hidden="1" x14ac:dyDescent="0.2"/>
    <row r="2960" ht="12.75" hidden="1" x14ac:dyDescent="0.2"/>
    <row r="2961" ht="12.75" hidden="1" x14ac:dyDescent="0.2"/>
    <row r="2962" ht="12.75" hidden="1" x14ac:dyDescent="0.2"/>
    <row r="2963" ht="12.75" hidden="1" x14ac:dyDescent="0.2"/>
    <row r="2964" ht="12.75" hidden="1" x14ac:dyDescent="0.2"/>
    <row r="2965" ht="12.75" hidden="1" x14ac:dyDescent="0.2"/>
    <row r="2966" ht="12.75" hidden="1" x14ac:dyDescent="0.2"/>
    <row r="2967" ht="12.75" hidden="1" x14ac:dyDescent="0.2"/>
    <row r="2968" ht="12.75" hidden="1" x14ac:dyDescent="0.2"/>
    <row r="2969" ht="12.75" hidden="1" x14ac:dyDescent="0.2"/>
    <row r="2970" ht="12.75" hidden="1" x14ac:dyDescent="0.2"/>
    <row r="2971" ht="12.75" hidden="1" x14ac:dyDescent="0.2"/>
    <row r="2972" ht="12.75" hidden="1" x14ac:dyDescent="0.2"/>
    <row r="2973" ht="12.75" hidden="1" x14ac:dyDescent="0.2"/>
    <row r="2974" ht="12.75" hidden="1" x14ac:dyDescent="0.2"/>
    <row r="2975" ht="12.75" hidden="1" x14ac:dyDescent="0.2"/>
    <row r="2976" ht="12.75" hidden="1" x14ac:dyDescent="0.2"/>
    <row r="2977" ht="12.75" hidden="1" x14ac:dyDescent="0.2"/>
    <row r="2978" ht="12.75" hidden="1" x14ac:dyDescent="0.2"/>
    <row r="2979" ht="12.75" hidden="1" x14ac:dyDescent="0.2"/>
    <row r="2980" ht="12.75" hidden="1" x14ac:dyDescent="0.2"/>
    <row r="2981" ht="12.75" hidden="1" x14ac:dyDescent="0.2"/>
    <row r="2982" ht="12.75" hidden="1" x14ac:dyDescent="0.2"/>
    <row r="2983" ht="12.75" hidden="1" x14ac:dyDescent="0.2"/>
    <row r="2984" ht="12.75" hidden="1" x14ac:dyDescent="0.2"/>
    <row r="2985" ht="12.75" hidden="1" x14ac:dyDescent="0.2"/>
    <row r="2986" ht="12.75" hidden="1" x14ac:dyDescent="0.2"/>
    <row r="2987" ht="12.75" hidden="1" x14ac:dyDescent="0.2"/>
    <row r="2988" ht="12.75" hidden="1" x14ac:dyDescent="0.2"/>
    <row r="2989" ht="12.75" hidden="1" x14ac:dyDescent="0.2"/>
    <row r="2990" ht="12.75" hidden="1" x14ac:dyDescent="0.2"/>
    <row r="2991" ht="12.75" hidden="1" x14ac:dyDescent="0.2"/>
    <row r="2992" ht="12.75" hidden="1" x14ac:dyDescent="0.2"/>
    <row r="2993" ht="12.75" hidden="1" x14ac:dyDescent="0.2"/>
    <row r="2994" ht="12.75" hidden="1" x14ac:dyDescent="0.2"/>
    <row r="2995" ht="12.75" hidden="1" x14ac:dyDescent="0.2"/>
    <row r="2996" ht="12.75" hidden="1" x14ac:dyDescent="0.2"/>
    <row r="2997" ht="12.75" hidden="1" x14ac:dyDescent="0.2"/>
    <row r="2998" ht="12.75" hidden="1" x14ac:dyDescent="0.2"/>
    <row r="2999" ht="12.75" hidden="1" x14ac:dyDescent="0.2"/>
    <row r="3000" ht="12.75" hidden="1" x14ac:dyDescent="0.2"/>
    <row r="3001" ht="12.75" hidden="1" x14ac:dyDescent="0.2"/>
    <row r="3002" ht="12.75" hidden="1" x14ac:dyDescent="0.2"/>
    <row r="3003" ht="12.75" hidden="1" x14ac:dyDescent="0.2"/>
    <row r="3004" ht="12.75" hidden="1" x14ac:dyDescent="0.2"/>
    <row r="3005" ht="12.75" hidden="1" x14ac:dyDescent="0.2"/>
    <row r="3006" ht="12.75" hidden="1" x14ac:dyDescent="0.2"/>
    <row r="3007" ht="12.75" hidden="1" x14ac:dyDescent="0.2"/>
    <row r="3008" ht="12.75" hidden="1" x14ac:dyDescent="0.2"/>
    <row r="3009" ht="12.75" hidden="1" x14ac:dyDescent="0.2"/>
    <row r="3010" ht="12.75" hidden="1" x14ac:dyDescent="0.2"/>
    <row r="3011" ht="12.75" hidden="1" x14ac:dyDescent="0.2"/>
    <row r="3012" ht="12.75" hidden="1" x14ac:dyDescent="0.2"/>
    <row r="3013" ht="12.75" hidden="1" x14ac:dyDescent="0.2"/>
    <row r="3014" ht="12.75" hidden="1" x14ac:dyDescent="0.2"/>
    <row r="3015" ht="12.75" hidden="1" x14ac:dyDescent="0.2"/>
    <row r="3016" ht="12.75" hidden="1" x14ac:dyDescent="0.2"/>
    <row r="3017" ht="12.75" hidden="1" x14ac:dyDescent="0.2"/>
    <row r="3018" ht="12.75" hidden="1" x14ac:dyDescent="0.2"/>
    <row r="3019" ht="12.75" hidden="1" x14ac:dyDescent="0.2"/>
    <row r="3020" ht="12.75" hidden="1" x14ac:dyDescent="0.2"/>
    <row r="3021" ht="12.75" hidden="1" x14ac:dyDescent="0.2"/>
    <row r="3022" ht="12.75" hidden="1" x14ac:dyDescent="0.2"/>
    <row r="3023" ht="12.75" hidden="1" x14ac:dyDescent="0.2"/>
    <row r="3024" ht="12.75" hidden="1" x14ac:dyDescent="0.2"/>
    <row r="3025" ht="12.75" hidden="1" x14ac:dyDescent="0.2"/>
    <row r="3026" ht="12.75" hidden="1" x14ac:dyDescent="0.2"/>
    <row r="3027" ht="12.75" hidden="1" x14ac:dyDescent="0.2"/>
    <row r="3028" ht="12.75" hidden="1" x14ac:dyDescent="0.2"/>
    <row r="3029" ht="12.75" hidden="1" x14ac:dyDescent="0.2"/>
    <row r="3030" ht="12.75" hidden="1" x14ac:dyDescent="0.2"/>
    <row r="3031" ht="12.75" hidden="1" x14ac:dyDescent="0.2"/>
    <row r="3032" ht="12.75" hidden="1" x14ac:dyDescent="0.2"/>
    <row r="3033" ht="12.75" hidden="1" x14ac:dyDescent="0.2"/>
    <row r="3034" ht="12.75" hidden="1" x14ac:dyDescent="0.2"/>
    <row r="3035" ht="12.75" hidden="1" x14ac:dyDescent="0.2"/>
    <row r="3036" ht="12.75" hidden="1" x14ac:dyDescent="0.2"/>
    <row r="3037" ht="12.75" hidden="1" x14ac:dyDescent="0.2"/>
    <row r="3038" ht="12.75" hidden="1" x14ac:dyDescent="0.2"/>
    <row r="3039" ht="12.75" hidden="1" x14ac:dyDescent="0.2"/>
    <row r="3040" ht="12.75" hidden="1" x14ac:dyDescent="0.2"/>
    <row r="3041" ht="12.75" hidden="1" x14ac:dyDescent="0.2"/>
    <row r="3042" ht="12.75" hidden="1" x14ac:dyDescent="0.2"/>
    <row r="3043" ht="12.75" hidden="1" x14ac:dyDescent="0.2"/>
    <row r="3044" ht="12.75" hidden="1" x14ac:dyDescent="0.2"/>
    <row r="3045" ht="12.75" hidden="1" x14ac:dyDescent="0.2"/>
    <row r="3046" ht="12.75" hidden="1" x14ac:dyDescent="0.2"/>
    <row r="3047" ht="12.75" hidden="1" x14ac:dyDescent="0.2"/>
    <row r="3048" ht="12.75" hidden="1" x14ac:dyDescent="0.2"/>
    <row r="3049" ht="12.75" hidden="1" x14ac:dyDescent="0.2"/>
    <row r="3050" ht="12.75" hidden="1" x14ac:dyDescent="0.2"/>
    <row r="3051" ht="12.75" hidden="1" x14ac:dyDescent="0.2"/>
    <row r="3052" ht="12.75" hidden="1" x14ac:dyDescent="0.2"/>
    <row r="3053" ht="12.75" hidden="1" x14ac:dyDescent="0.2"/>
    <row r="3054" ht="12.75" hidden="1" x14ac:dyDescent="0.2"/>
    <row r="3055" ht="12.75" hidden="1" x14ac:dyDescent="0.2"/>
    <row r="3056" ht="12.75" hidden="1" x14ac:dyDescent="0.2"/>
    <row r="3057" ht="12.75" hidden="1" x14ac:dyDescent="0.2"/>
    <row r="3058" ht="12.75" hidden="1" x14ac:dyDescent="0.2"/>
    <row r="3059" ht="12.75" hidden="1" x14ac:dyDescent="0.2"/>
    <row r="3060" ht="12.75" hidden="1" x14ac:dyDescent="0.2"/>
    <row r="3061" ht="12.75" hidden="1" x14ac:dyDescent="0.2"/>
    <row r="3062" ht="12.75" hidden="1" x14ac:dyDescent="0.2"/>
    <row r="3063" ht="12.75" hidden="1" x14ac:dyDescent="0.2"/>
    <row r="3064" ht="12.75" hidden="1" x14ac:dyDescent="0.2"/>
    <row r="3065" ht="12.75" hidden="1" x14ac:dyDescent="0.2"/>
    <row r="3066" ht="12.75" hidden="1" x14ac:dyDescent="0.2"/>
    <row r="3067" ht="12.75" hidden="1" x14ac:dyDescent="0.2"/>
    <row r="3068" ht="12.75" hidden="1" x14ac:dyDescent="0.2"/>
    <row r="3069" ht="12.75" hidden="1" x14ac:dyDescent="0.2"/>
    <row r="3070" ht="12.75" hidden="1" x14ac:dyDescent="0.2"/>
    <row r="3071" ht="12.75" hidden="1" x14ac:dyDescent="0.2"/>
    <row r="3072" ht="12.75" hidden="1" x14ac:dyDescent="0.2"/>
    <row r="3073" ht="12.75" hidden="1" x14ac:dyDescent="0.2"/>
    <row r="3074" ht="12.75" hidden="1" x14ac:dyDescent="0.2"/>
    <row r="3075" ht="12.75" hidden="1" x14ac:dyDescent="0.2"/>
    <row r="3076" ht="12.75" hidden="1" x14ac:dyDescent="0.2"/>
    <row r="3077" ht="12.75" hidden="1" x14ac:dyDescent="0.2"/>
    <row r="3078" ht="12.75" hidden="1" x14ac:dyDescent="0.2"/>
    <row r="3079" ht="12.75" hidden="1" x14ac:dyDescent="0.2"/>
    <row r="3080" ht="12.75" hidden="1" x14ac:dyDescent="0.2"/>
    <row r="3081" ht="12.75" hidden="1" x14ac:dyDescent="0.2"/>
    <row r="3082" ht="12.75" hidden="1" x14ac:dyDescent="0.2"/>
    <row r="3083" ht="12.75" hidden="1" x14ac:dyDescent="0.2"/>
    <row r="3084" ht="12.75" hidden="1" x14ac:dyDescent="0.2"/>
    <row r="3085" ht="12.75" hidden="1" x14ac:dyDescent="0.2"/>
    <row r="3086" ht="12.75" hidden="1" x14ac:dyDescent="0.2"/>
    <row r="3087" ht="12.75" hidden="1" x14ac:dyDescent="0.2"/>
    <row r="3088" ht="12.75" hidden="1" x14ac:dyDescent="0.2"/>
    <row r="3089" ht="12.75" hidden="1" x14ac:dyDescent="0.2"/>
    <row r="3090" ht="12.75" hidden="1" x14ac:dyDescent="0.2"/>
    <row r="3091" ht="12.75" hidden="1" x14ac:dyDescent="0.2"/>
    <row r="3092" ht="12.75" hidden="1" x14ac:dyDescent="0.2"/>
    <row r="3093" ht="12.75" hidden="1" x14ac:dyDescent="0.2"/>
    <row r="3094" ht="12.75" hidden="1" x14ac:dyDescent="0.2"/>
    <row r="3095" ht="12.75" hidden="1" x14ac:dyDescent="0.2"/>
    <row r="3096" ht="12.75" hidden="1" x14ac:dyDescent="0.2"/>
    <row r="3097" ht="12.75" hidden="1" x14ac:dyDescent="0.2"/>
    <row r="3098" ht="12.75" hidden="1" x14ac:dyDescent="0.2"/>
    <row r="3099" ht="12.75" hidden="1" x14ac:dyDescent="0.2"/>
    <row r="3100" ht="12.75" hidden="1" x14ac:dyDescent="0.2"/>
    <row r="3101" ht="12.75" hidden="1" x14ac:dyDescent="0.2"/>
    <row r="3102" ht="12.75" hidden="1" x14ac:dyDescent="0.2"/>
    <row r="3103" ht="12.75" hidden="1" x14ac:dyDescent="0.2"/>
    <row r="3104" ht="12.75" hidden="1" x14ac:dyDescent="0.2"/>
    <row r="3105" ht="12.75" hidden="1" x14ac:dyDescent="0.2"/>
    <row r="3106" ht="12.75" hidden="1" x14ac:dyDescent="0.2"/>
    <row r="3107" ht="12.75" hidden="1" x14ac:dyDescent="0.2"/>
    <row r="3108" ht="12.75" hidden="1" x14ac:dyDescent="0.2"/>
    <row r="3109" ht="12.75" hidden="1" x14ac:dyDescent="0.2"/>
    <row r="3110" ht="12.75" hidden="1" x14ac:dyDescent="0.2"/>
    <row r="3111" ht="12.75" hidden="1" x14ac:dyDescent="0.2"/>
    <row r="3112" ht="12.75" hidden="1" x14ac:dyDescent="0.2"/>
    <row r="3113" ht="12.75" hidden="1" x14ac:dyDescent="0.2"/>
    <row r="3114" ht="12.75" hidden="1" x14ac:dyDescent="0.2"/>
    <row r="3115" ht="12.75" hidden="1" x14ac:dyDescent="0.2"/>
    <row r="3116" ht="12.75" hidden="1" x14ac:dyDescent="0.2"/>
    <row r="3117" ht="12.75" hidden="1" x14ac:dyDescent="0.2"/>
    <row r="3118" ht="12.75" hidden="1" x14ac:dyDescent="0.2"/>
    <row r="3119" ht="12.75" hidden="1" x14ac:dyDescent="0.2"/>
    <row r="3120" ht="12.75" hidden="1" x14ac:dyDescent="0.2"/>
    <row r="3121" ht="12.75" hidden="1" x14ac:dyDescent="0.2"/>
    <row r="3122" ht="12.75" hidden="1" x14ac:dyDescent="0.2"/>
    <row r="3123" ht="12.75" hidden="1" x14ac:dyDescent="0.2"/>
    <row r="3124" ht="12.75" hidden="1" x14ac:dyDescent="0.2"/>
    <row r="3125" ht="12.75" hidden="1" x14ac:dyDescent="0.2"/>
    <row r="3126" ht="12.75" hidden="1" x14ac:dyDescent="0.2"/>
    <row r="3127" ht="12.75" hidden="1" x14ac:dyDescent="0.2"/>
    <row r="3128" ht="12.75" hidden="1" x14ac:dyDescent="0.2"/>
    <row r="3129" ht="12.75" hidden="1" x14ac:dyDescent="0.2"/>
    <row r="3130" ht="12.75" hidden="1" x14ac:dyDescent="0.2"/>
    <row r="3131" ht="12.75" hidden="1" x14ac:dyDescent="0.2"/>
    <row r="3132" ht="12.75" hidden="1" x14ac:dyDescent="0.2"/>
    <row r="3133" ht="12.75" hidden="1" x14ac:dyDescent="0.2"/>
    <row r="3134" ht="12.75" hidden="1" x14ac:dyDescent="0.2"/>
    <row r="3135" ht="12.75" hidden="1" x14ac:dyDescent="0.2"/>
    <row r="3136" ht="12.75" hidden="1" x14ac:dyDescent="0.2"/>
    <row r="3137" ht="12.75" hidden="1" x14ac:dyDescent="0.2"/>
    <row r="3138" ht="12.75" hidden="1" x14ac:dyDescent="0.2"/>
    <row r="3139" ht="12.75" hidden="1" x14ac:dyDescent="0.2"/>
    <row r="3140" ht="12.75" hidden="1" x14ac:dyDescent="0.2"/>
    <row r="3141" ht="12.75" hidden="1" x14ac:dyDescent="0.2"/>
    <row r="3142" ht="12.75" hidden="1" x14ac:dyDescent="0.2"/>
    <row r="3143" ht="12.75" hidden="1" x14ac:dyDescent="0.2"/>
    <row r="3144" ht="12.75" hidden="1" x14ac:dyDescent="0.2"/>
    <row r="3145" ht="12.75" hidden="1" x14ac:dyDescent="0.2"/>
    <row r="3146" ht="12.75" hidden="1" x14ac:dyDescent="0.2"/>
    <row r="3147" ht="12.75" hidden="1" x14ac:dyDescent="0.2"/>
    <row r="3148" ht="12.75" hidden="1" x14ac:dyDescent="0.2"/>
    <row r="3149" ht="12.75" hidden="1" x14ac:dyDescent="0.2"/>
    <row r="3150" ht="12.75" hidden="1" x14ac:dyDescent="0.2"/>
    <row r="3151" ht="12.75" hidden="1" x14ac:dyDescent="0.2"/>
    <row r="3152" ht="12.75" hidden="1" x14ac:dyDescent="0.2"/>
    <row r="3153" ht="12.75" hidden="1" x14ac:dyDescent="0.2"/>
    <row r="3154" ht="12.75" hidden="1" x14ac:dyDescent="0.2"/>
    <row r="3155" ht="12.75" hidden="1" x14ac:dyDescent="0.2"/>
    <row r="3156" ht="12.75" hidden="1" x14ac:dyDescent="0.2"/>
    <row r="3157" ht="12.75" hidden="1" x14ac:dyDescent="0.2"/>
    <row r="3158" ht="12.75" hidden="1" x14ac:dyDescent="0.2"/>
    <row r="3159" ht="12.75" hidden="1" x14ac:dyDescent="0.2"/>
    <row r="3160" ht="12.75" hidden="1" x14ac:dyDescent="0.2"/>
    <row r="3161" ht="12.75" hidden="1" x14ac:dyDescent="0.2"/>
    <row r="3162" ht="12.75" hidden="1" x14ac:dyDescent="0.2"/>
    <row r="3163" ht="12.75" hidden="1" x14ac:dyDescent="0.2"/>
    <row r="3164" ht="12.75" hidden="1" x14ac:dyDescent="0.2"/>
    <row r="3165" ht="12.75" hidden="1" x14ac:dyDescent="0.2"/>
    <row r="3166" ht="12.75" hidden="1" x14ac:dyDescent="0.2"/>
    <row r="3167" ht="12.75" hidden="1" x14ac:dyDescent="0.2"/>
    <row r="3168" ht="12.75" hidden="1" x14ac:dyDescent="0.2"/>
    <row r="3169" ht="12.75" hidden="1" x14ac:dyDescent="0.2"/>
    <row r="3170" ht="12.75" hidden="1" x14ac:dyDescent="0.2"/>
    <row r="3171" ht="12.75" hidden="1" x14ac:dyDescent="0.2"/>
    <row r="3172" ht="12.75" hidden="1" x14ac:dyDescent="0.2"/>
    <row r="3173" ht="12.75" hidden="1" x14ac:dyDescent="0.2"/>
    <row r="3174" ht="12.75" hidden="1" x14ac:dyDescent="0.2"/>
    <row r="3175" ht="12.75" hidden="1" x14ac:dyDescent="0.2"/>
    <row r="3176" ht="12.75" hidden="1" x14ac:dyDescent="0.2"/>
    <row r="3177" ht="12.75" hidden="1" x14ac:dyDescent="0.2"/>
    <row r="3178" ht="12.75" hidden="1" x14ac:dyDescent="0.2"/>
    <row r="3179" ht="12.75" hidden="1" x14ac:dyDescent="0.2"/>
    <row r="3180" ht="12.75" hidden="1" x14ac:dyDescent="0.2"/>
    <row r="3181" ht="12.75" hidden="1" x14ac:dyDescent="0.2"/>
    <row r="3182" ht="12.75" hidden="1" x14ac:dyDescent="0.2"/>
    <row r="3183" ht="12.75" hidden="1" x14ac:dyDescent="0.2"/>
    <row r="3184" ht="12.75" hidden="1" x14ac:dyDescent="0.2"/>
    <row r="3185" ht="12.75" hidden="1" x14ac:dyDescent="0.2"/>
    <row r="3186" ht="12.75" hidden="1" x14ac:dyDescent="0.2"/>
    <row r="3187" ht="12.75" hidden="1" x14ac:dyDescent="0.2"/>
    <row r="3188" ht="12.75" hidden="1" x14ac:dyDescent="0.2"/>
    <row r="3189" ht="12.75" hidden="1" x14ac:dyDescent="0.2"/>
    <row r="3190" ht="12.75" hidden="1" x14ac:dyDescent="0.2"/>
    <row r="3191" ht="12.75" hidden="1" x14ac:dyDescent="0.2"/>
    <row r="3192" ht="12.75" hidden="1" x14ac:dyDescent="0.2"/>
    <row r="3193" ht="12.75" hidden="1" x14ac:dyDescent="0.2"/>
    <row r="3194" ht="12.75" hidden="1" x14ac:dyDescent="0.2"/>
    <row r="3195" ht="12.75" hidden="1" x14ac:dyDescent="0.2"/>
    <row r="3196" ht="12.75" hidden="1" x14ac:dyDescent="0.2"/>
    <row r="3197" ht="12.75" hidden="1" x14ac:dyDescent="0.2"/>
    <row r="3198" ht="12.75" hidden="1" x14ac:dyDescent="0.2"/>
    <row r="3199" ht="12.75" hidden="1" x14ac:dyDescent="0.2"/>
    <row r="3200" ht="12.75" hidden="1" x14ac:dyDescent="0.2"/>
    <row r="3201" ht="12.75" hidden="1" x14ac:dyDescent="0.2"/>
    <row r="3202" ht="12.75" hidden="1" x14ac:dyDescent="0.2"/>
    <row r="3203" ht="12.75" hidden="1" x14ac:dyDescent="0.2"/>
    <row r="3204" ht="12.75" hidden="1" x14ac:dyDescent="0.2"/>
    <row r="3205" ht="12.75" hidden="1" x14ac:dyDescent="0.2"/>
    <row r="3206" ht="12.75" hidden="1" x14ac:dyDescent="0.2"/>
    <row r="3207" ht="12.75" hidden="1" x14ac:dyDescent="0.2"/>
    <row r="3208" ht="12.75" hidden="1" x14ac:dyDescent="0.2"/>
    <row r="3209" ht="12.75" hidden="1" x14ac:dyDescent="0.2"/>
    <row r="3210" ht="12.75" hidden="1" x14ac:dyDescent="0.2"/>
    <row r="3211" ht="12.75" hidden="1" x14ac:dyDescent="0.2"/>
    <row r="3212" ht="12.75" hidden="1" x14ac:dyDescent="0.2"/>
    <row r="3213" ht="12.75" hidden="1" x14ac:dyDescent="0.2"/>
    <row r="3214" ht="12.75" hidden="1" x14ac:dyDescent="0.2"/>
    <row r="3215" ht="12.75" hidden="1" x14ac:dyDescent="0.2"/>
    <row r="3216" ht="12.75" hidden="1" x14ac:dyDescent="0.2"/>
    <row r="3217" ht="12.75" hidden="1" x14ac:dyDescent="0.2"/>
    <row r="3218" ht="12.75" hidden="1" x14ac:dyDescent="0.2"/>
    <row r="3219" ht="12.75" hidden="1" x14ac:dyDescent="0.2"/>
    <row r="3220" ht="12.75" hidden="1" x14ac:dyDescent="0.2"/>
    <row r="3221" ht="12.75" hidden="1" x14ac:dyDescent="0.2"/>
    <row r="3222" ht="12.75" hidden="1" x14ac:dyDescent="0.2"/>
    <row r="3223" ht="12.75" hidden="1" x14ac:dyDescent="0.2"/>
    <row r="3224" ht="12.75" hidden="1" x14ac:dyDescent="0.2"/>
    <row r="3225" ht="12.75" hidden="1" x14ac:dyDescent="0.2"/>
    <row r="3226" ht="12.75" hidden="1" x14ac:dyDescent="0.2"/>
    <row r="3227" ht="12.75" hidden="1" x14ac:dyDescent="0.2"/>
    <row r="3228" ht="12.75" hidden="1" x14ac:dyDescent="0.2"/>
    <row r="3229" ht="12.75" hidden="1" x14ac:dyDescent="0.2"/>
    <row r="3230" ht="12.75" hidden="1" x14ac:dyDescent="0.2"/>
    <row r="3231" ht="12.75" hidden="1" x14ac:dyDescent="0.2"/>
    <row r="3232" ht="12.75" hidden="1" x14ac:dyDescent="0.2"/>
    <row r="3233" ht="12.75" hidden="1" x14ac:dyDescent="0.2"/>
    <row r="3234" ht="12.75" hidden="1" x14ac:dyDescent="0.2"/>
    <row r="3235" ht="12.75" hidden="1" x14ac:dyDescent="0.2"/>
    <row r="3236" ht="12.75" hidden="1" x14ac:dyDescent="0.2"/>
    <row r="3237" ht="12.75" hidden="1" x14ac:dyDescent="0.2"/>
    <row r="3238" ht="12.75" hidden="1" x14ac:dyDescent="0.2"/>
    <row r="3239" ht="12.75" hidden="1" x14ac:dyDescent="0.2"/>
    <row r="3240" ht="12.75" hidden="1" x14ac:dyDescent="0.2"/>
    <row r="3241" ht="12.75" hidden="1" x14ac:dyDescent="0.2"/>
    <row r="3242" ht="12.75" hidden="1" x14ac:dyDescent="0.2"/>
    <row r="3243" ht="12.75" hidden="1" x14ac:dyDescent="0.2"/>
    <row r="3244" ht="12.75" hidden="1" x14ac:dyDescent="0.2"/>
    <row r="3245" ht="12.75" hidden="1" x14ac:dyDescent="0.2"/>
    <row r="3246" ht="12.75" hidden="1" x14ac:dyDescent="0.2"/>
    <row r="3247" ht="12.75" hidden="1" x14ac:dyDescent="0.2"/>
    <row r="3248" ht="12.75" hidden="1" x14ac:dyDescent="0.2"/>
    <row r="3249" ht="12.75" hidden="1" x14ac:dyDescent="0.2"/>
    <row r="3250" ht="12.75" hidden="1" x14ac:dyDescent="0.2"/>
    <row r="3251" ht="12.75" hidden="1" x14ac:dyDescent="0.2"/>
    <row r="3252" ht="12.75" hidden="1" x14ac:dyDescent="0.2"/>
    <row r="3253" ht="12.75" hidden="1" x14ac:dyDescent="0.2"/>
    <row r="3254" ht="12.75" hidden="1" x14ac:dyDescent="0.2"/>
    <row r="3255" ht="12.75" hidden="1" x14ac:dyDescent="0.2"/>
    <row r="3256" ht="12.75" hidden="1" x14ac:dyDescent="0.2"/>
    <row r="3257" ht="12.75" hidden="1" x14ac:dyDescent="0.2"/>
    <row r="3258" ht="12.75" hidden="1" x14ac:dyDescent="0.2"/>
    <row r="3259" ht="12.75" hidden="1" x14ac:dyDescent="0.2"/>
    <row r="3260" ht="12.75" hidden="1" x14ac:dyDescent="0.2"/>
    <row r="3261" ht="12.75" hidden="1" x14ac:dyDescent="0.2"/>
    <row r="3262" ht="12.75" hidden="1" x14ac:dyDescent="0.2"/>
    <row r="3263" ht="12.75" hidden="1" x14ac:dyDescent="0.2"/>
    <row r="3264" ht="12.75" hidden="1" x14ac:dyDescent="0.2"/>
    <row r="3265" ht="12.75" hidden="1" x14ac:dyDescent="0.2"/>
    <row r="3266" ht="12.75" hidden="1" x14ac:dyDescent="0.2"/>
    <row r="3267" ht="12.75" hidden="1" x14ac:dyDescent="0.2"/>
    <row r="3268" ht="12.75" hidden="1" x14ac:dyDescent="0.2"/>
    <row r="3269" ht="12.75" hidden="1" x14ac:dyDescent="0.2"/>
    <row r="3270" ht="12.75" hidden="1" x14ac:dyDescent="0.2"/>
    <row r="3271" ht="12.75" hidden="1" x14ac:dyDescent="0.2"/>
    <row r="3272" ht="12.75" hidden="1" x14ac:dyDescent="0.2"/>
    <row r="3273" ht="12.75" hidden="1" x14ac:dyDescent="0.2"/>
    <row r="3274" ht="12.75" hidden="1" x14ac:dyDescent="0.2"/>
    <row r="3275" ht="12.75" hidden="1" x14ac:dyDescent="0.2"/>
    <row r="3276" ht="12.75" hidden="1" x14ac:dyDescent="0.2"/>
    <row r="3277" ht="12.75" hidden="1" x14ac:dyDescent="0.2"/>
    <row r="3278" ht="12.75" hidden="1" x14ac:dyDescent="0.2"/>
    <row r="3279" ht="12.75" hidden="1" x14ac:dyDescent="0.2"/>
    <row r="3280" ht="12.75" hidden="1" x14ac:dyDescent="0.2"/>
    <row r="3281" ht="12.75" hidden="1" x14ac:dyDescent="0.2"/>
    <row r="3282" ht="12.75" hidden="1" x14ac:dyDescent="0.2"/>
    <row r="3283" ht="12.75" hidden="1" x14ac:dyDescent="0.2"/>
    <row r="3284" ht="12.75" hidden="1" x14ac:dyDescent="0.2"/>
    <row r="3285" ht="12.75" hidden="1" x14ac:dyDescent="0.2"/>
    <row r="3286" ht="12.75" hidden="1" x14ac:dyDescent="0.2"/>
    <row r="3287" ht="12.75" hidden="1" x14ac:dyDescent="0.2"/>
    <row r="3288" ht="12.75" hidden="1" x14ac:dyDescent="0.2"/>
    <row r="3289" ht="12.75" hidden="1" x14ac:dyDescent="0.2"/>
    <row r="3290" ht="12.75" hidden="1" x14ac:dyDescent="0.2"/>
    <row r="3291" ht="12.75" hidden="1" x14ac:dyDescent="0.2"/>
    <row r="3292" ht="12.75" hidden="1" x14ac:dyDescent="0.2"/>
    <row r="3293" ht="12.75" hidden="1" x14ac:dyDescent="0.2"/>
    <row r="3294" ht="12.75" hidden="1" x14ac:dyDescent="0.2"/>
    <row r="3295" ht="12.75" hidden="1" x14ac:dyDescent="0.2"/>
    <row r="3296" ht="12.75" hidden="1" x14ac:dyDescent="0.2"/>
    <row r="3297" ht="12.75" hidden="1" x14ac:dyDescent="0.2"/>
    <row r="3298" ht="12.75" hidden="1" x14ac:dyDescent="0.2"/>
    <row r="3299" ht="12.75" hidden="1" x14ac:dyDescent="0.2"/>
    <row r="3300" ht="12.75" hidden="1" x14ac:dyDescent="0.2"/>
    <row r="3301" ht="12.75" hidden="1" x14ac:dyDescent="0.2"/>
    <row r="3302" ht="12.75" hidden="1" x14ac:dyDescent="0.2"/>
    <row r="3303" ht="12.75" hidden="1" x14ac:dyDescent="0.2"/>
    <row r="3304" ht="12.75" hidden="1" x14ac:dyDescent="0.2"/>
    <row r="3305" ht="12.75" hidden="1" x14ac:dyDescent="0.2"/>
    <row r="3306" ht="12.75" hidden="1" x14ac:dyDescent="0.2"/>
    <row r="3307" ht="12.75" hidden="1" x14ac:dyDescent="0.2"/>
    <row r="3308" ht="12.75" hidden="1" x14ac:dyDescent="0.2"/>
    <row r="3309" ht="12.75" hidden="1" x14ac:dyDescent="0.2"/>
    <row r="3310" ht="12.75" hidden="1" x14ac:dyDescent="0.2"/>
    <row r="3311" ht="12.75" hidden="1" x14ac:dyDescent="0.2"/>
    <row r="3312" ht="12.75" hidden="1" x14ac:dyDescent="0.2"/>
    <row r="3313" ht="12.75" hidden="1" x14ac:dyDescent="0.2"/>
    <row r="3314" ht="12.75" hidden="1" x14ac:dyDescent="0.2"/>
    <row r="3315" ht="12.75" hidden="1" x14ac:dyDescent="0.2"/>
    <row r="3316" ht="12.75" hidden="1" x14ac:dyDescent="0.2"/>
    <row r="3317" ht="12.75" hidden="1" x14ac:dyDescent="0.2"/>
    <row r="3318" ht="12.75" hidden="1" x14ac:dyDescent="0.2"/>
    <row r="3319" ht="12.75" hidden="1" x14ac:dyDescent="0.2"/>
    <row r="3320" ht="12.75" hidden="1" x14ac:dyDescent="0.2"/>
    <row r="3321" ht="12.75" hidden="1" x14ac:dyDescent="0.2"/>
    <row r="3322" ht="12.75" hidden="1" x14ac:dyDescent="0.2"/>
    <row r="3323" ht="12.75" hidden="1" x14ac:dyDescent="0.2"/>
    <row r="3324" ht="12.75" hidden="1" x14ac:dyDescent="0.2"/>
    <row r="3325" ht="12.75" hidden="1" x14ac:dyDescent="0.2"/>
    <row r="3326" ht="12.75" hidden="1" x14ac:dyDescent="0.2"/>
    <row r="3327" ht="12.75" hidden="1" x14ac:dyDescent="0.2"/>
    <row r="3328" ht="12.75" hidden="1" x14ac:dyDescent="0.2"/>
    <row r="3329" ht="12.75" hidden="1" x14ac:dyDescent="0.2"/>
    <row r="3330" ht="12.75" hidden="1" x14ac:dyDescent="0.2"/>
    <row r="3331" ht="12.75" hidden="1" x14ac:dyDescent="0.2"/>
    <row r="3332" ht="12.75" hidden="1" x14ac:dyDescent="0.2"/>
    <row r="3333" ht="12.75" hidden="1" x14ac:dyDescent="0.2"/>
    <row r="3334" ht="12.75" hidden="1" x14ac:dyDescent="0.2"/>
    <row r="3335" ht="12.75" hidden="1" x14ac:dyDescent="0.2"/>
    <row r="3336" ht="12.75" hidden="1" x14ac:dyDescent="0.2"/>
    <row r="3337" ht="12.75" hidden="1" x14ac:dyDescent="0.2"/>
    <row r="3338" ht="12.75" hidden="1" x14ac:dyDescent="0.2"/>
    <row r="3339" ht="12.75" hidden="1" x14ac:dyDescent="0.2"/>
    <row r="3340" ht="12.75" hidden="1" x14ac:dyDescent="0.2"/>
    <row r="3341" ht="12.75" hidden="1" x14ac:dyDescent="0.2"/>
    <row r="3342" ht="12.75" hidden="1" x14ac:dyDescent="0.2"/>
    <row r="3343" ht="12.75" hidden="1" x14ac:dyDescent="0.2"/>
    <row r="3344" ht="12.75" hidden="1" x14ac:dyDescent="0.2"/>
    <row r="3345" ht="12.75" hidden="1" x14ac:dyDescent="0.2"/>
    <row r="3346" ht="12.75" hidden="1" x14ac:dyDescent="0.2"/>
    <row r="3347" ht="12.75" hidden="1" x14ac:dyDescent="0.2"/>
    <row r="3348" ht="12.75" hidden="1" x14ac:dyDescent="0.2"/>
    <row r="3349" ht="12.75" hidden="1" x14ac:dyDescent="0.2"/>
    <row r="3350" ht="12.75" hidden="1" x14ac:dyDescent="0.2"/>
    <row r="3351" ht="12.75" hidden="1" x14ac:dyDescent="0.2"/>
    <row r="3352" ht="12.75" hidden="1" x14ac:dyDescent="0.2"/>
    <row r="3353" ht="12.75" hidden="1" x14ac:dyDescent="0.2"/>
    <row r="3354" ht="12.75" hidden="1" x14ac:dyDescent="0.2"/>
    <row r="3355" ht="12.75" hidden="1" x14ac:dyDescent="0.2"/>
    <row r="3356" ht="12.75" hidden="1" x14ac:dyDescent="0.2"/>
    <row r="3357" ht="12.75" hidden="1" x14ac:dyDescent="0.2"/>
    <row r="3358" ht="12.75" hidden="1" x14ac:dyDescent="0.2"/>
    <row r="3359" ht="12.75" hidden="1" x14ac:dyDescent="0.2"/>
    <row r="3360" ht="12.75" hidden="1" x14ac:dyDescent="0.2"/>
    <row r="3361" ht="12.75" hidden="1" x14ac:dyDescent="0.2"/>
    <row r="3362" ht="12.75" hidden="1" x14ac:dyDescent="0.2"/>
    <row r="3363" ht="12.75" hidden="1" x14ac:dyDescent="0.2"/>
    <row r="3364" ht="12.75" hidden="1" x14ac:dyDescent="0.2"/>
    <row r="3365" ht="12.75" hidden="1" x14ac:dyDescent="0.2"/>
    <row r="3366" ht="12.75" hidden="1" x14ac:dyDescent="0.2"/>
    <row r="3367" ht="12.75" hidden="1" x14ac:dyDescent="0.2"/>
    <row r="3368" ht="12.75" hidden="1" x14ac:dyDescent="0.2"/>
    <row r="3369" ht="12.75" hidden="1" x14ac:dyDescent="0.2"/>
    <row r="3370" ht="12.75" hidden="1" x14ac:dyDescent="0.2"/>
    <row r="3371" ht="12.75" hidden="1" x14ac:dyDescent="0.2"/>
    <row r="3372" ht="12.75" hidden="1" x14ac:dyDescent="0.2"/>
    <row r="3373" ht="12.75" hidden="1" x14ac:dyDescent="0.2"/>
    <row r="3374" ht="12.75" hidden="1" x14ac:dyDescent="0.2"/>
    <row r="3375" ht="12.75" hidden="1" x14ac:dyDescent="0.2"/>
    <row r="3376" ht="12.75" hidden="1" x14ac:dyDescent="0.2"/>
    <row r="3377" ht="12.75" hidden="1" x14ac:dyDescent="0.2"/>
    <row r="3378" ht="12.75" hidden="1" x14ac:dyDescent="0.2"/>
    <row r="3379" ht="12.75" hidden="1" x14ac:dyDescent="0.2"/>
    <row r="3380" ht="12.75" hidden="1" x14ac:dyDescent="0.2"/>
    <row r="3381" ht="12.75" hidden="1" x14ac:dyDescent="0.2"/>
    <row r="3382" ht="12.75" hidden="1" x14ac:dyDescent="0.2"/>
    <row r="3383" ht="12.75" hidden="1" x14ac:dyDescent="0.2"/>
    <row r="3384" ht="12.75" hidden="1" x14ac:dyDescent="0.2"/>
    <row r="3385" ht="12.75" hidden="1" x14ac:dyDescent="0.2"/>
    <row r="3386" ht="12.75" hidden="1" x14ac:dyDescent="0.2"/>
    <row r="3387" ht="12.75" hidden="1" x14ac:dyDescent="0.2"/>
    <row r="3388" ht="12.75" hidden="1" x14ac:dyDescent="0.2"/>
    <row r="3389" ht="12.75" hidden="1" x14ac:dyDescent="0.2"/>
    <row r="3390" ht="12.75" hidden="1" x14ac:dyDescent="0.2"/>
    <row r="3391" ht="12.75" hidden="1" x14ac:dyDescent="0.2"/>
    <row r="3392" ht="12.75" hidden="1" x14ac:dyDescent="0.2"/>
    <row r="3393" ht="12.75" hidden="1" x14ac:dyDescent="0.2"/>
    <row r="3394" ht="12.75" hidden="1" x14ac:dyDescent="0.2"/>
    <row r="3395" ht="12.75" hidden="1" x14ac:dyDescent="0.2"/>
    <row r="3396" ht="12.75" hidden="1" x14ac:dyDescent="0.2"/>
    <row r="3397" ht="12.75" hidden="1" x14ac:dyDescent="0.2"/>
    <row r="3398" ht="12.75" hidden="1" x14ac:dyDescent="0.2"/>
    <row r="3399" ht="12.75" hidden="1" x14ac:dyDescent="0.2"/>
    <row r="3400" ht="12.75" hidden="1" x14ac:dyDescent="0.2"/>
    <row r="3401" ht="12.75" hidden="1" x14ac:dyDescent="0.2"/>
    <row r="3402" ht="12.75" hidden="1" x14ac:dyDescent="0.2"/>
    <row r="3403" ht="12.75" hidden="1" x14ac:dyDescent="0.2"/>
    <row r="3404" ht="12.75" hidden="1" x14ac:dyDescent="0.2"/>
    <row r="3405" ht="12.75" hidden="1" x14ac:dyDescent="0.2"/>
    <row r="3406" ht="12.75" hidden="1" x14ac:dyDescent="0.2"/>
    <row r="3407" ht="12.75" hidden="1" x14ac:dyDescent="0.2"/>
    <row r="3408" ht="12.75" hidden="1" x14ac:dyDescent="0.2"/>
    <row r="3409" ht="12.75" hidden="1" x14ac:dyDescent="0.2"/>
    <row r="3410" ht="12.75" hidden="1" x14ac:dyDescent="0.2"/>
    <row r="3411" ht="12.75" hidden="1" x14ac:dyDescent="0.2"/>
    <row r="3412" ht="12.75" hidden="1" x14ac:dyDescent="0.2"/>
    <row r="3413" ht="12.75" hidden="1" x14ac:dyDescent="0.2"/>
    <row r="3414" ht="12.75" hidden="1" x14ac:dyDescent="0.2"/>
    <row r="3415" ht="12.75" hidden="1" x14ac:dyDescent="0.2"/>
    <row r="3416" ht="12.75" hidden="1" x14ac:dyDescent="0.2"/>
    <row r="3417" ht="12.75" hidden="1" x14ac:dyDescent="0.2"/>
    <row r="3418" ht="12.75" hidden="1" x14ac:dyDescent="0.2"/>
    <row r="3419" ht="12.75" hidden="1" x14ac:dyDescent="0.2"/>
    <row r="3420" ht="12.75" hidden="1" x14ac:dyDescent="0.2"/>
    <row r="3421" ht="12.75" hidden="1" x14ac:dyDescent="0.2"/>
    <row r="3422" ht="12.75" hidden="1" x14ac:dyDescent="0.2"/>
    <row r="3423" ht="12.75" hidden="1" x14ac:dyDescent="0.2"/>
    <row r="3424" ht="12.75" hidden="1" x14ac:dyDescent="0.2"/>
    <row r="3425" ht="12.75" hidden="1" x14ac:dyDescent="0.2"/>
    <row r="3426" ht="12.75" hidden="1" x14ac:dyDescent="0.2"/>
    <row r="3427" ht="12.75" hidden="1" x14ac:dyDescent="0.2"/>
    <row r="3428" ht="12.75" hidden="1" x14ac:dyDescent="0.2"/>
    <row r="3429" ht="12.75" hidden="1" x14ac:dyDescent="0.2"/>
    <row r="3430" ht="12.75" hidden="1" x14ac:dyDescent="0.2"/>
    <row r="3431" ht="12.75" hidden="1" x14ac:dyDescent="0.2"/>
    <row r="3432" ht="12.75" hidden="1" x14ac:dyDescent="0.2"/>
    <row r="3433" ht="12.75" hidden="1" x14ac:dyDescent="0.2"/>
    <row r="3434" ht="12.75" hidden="1" x14ac:dyDescent="0.2"/>
    <row r="3435" ht="12.75" hidden="1" x14ac:dyDescent="0.2"/>
    <row r="3436" ht="12.75" hidden="1" x14ac:dyDescent="0.2"/>
    <row r="3437" ht="12.75" hidden="1" x14ac:dyDescent="0.2"/>
    <row r="3438" ht="12.75" hidden="1" x14ac:dyDescent="0.2"/>
    <row r="3439" ht="12.75" hidden="1" x14ac:dyDescent="0.2"/>
    <row r="3440" ht="12.75" hidden="1" x14ac:dyDescent="0.2"/>
    <row r="3441" ht="12.75" hidden="1" x14ac:dyDescent="0.2"/>
    <row r="3442" ht="12.75" hidden="1" x14ac:dyDescent="0.2"/>
    <row r="3443" ht="12.75" hidden="1" x14ac:dyDescent="0.2"/>
    <row r="3444" ht="12.75" hidden="1" x14ac:dyDescent="0.2"/>
    <row r="3445" ht="12.75" hidden="1" x14ac:dyDescent="0.2"/>
    <row r="3446" ht="12.75" hidden="1" x14ac:dyDescent="0.2"/>
    <row r="3447" ht="12.75" hidden="1" x14ac:dyDescent="0.2"/>
    <row r="3448" ht="12.75" hidden="1" x14ac:dyDescent="0.2"/>
    <row r="3449" ht="12.75" hidden="1" x14ac:dyDescent="0.2"/>
    <row r="3450" ht="12.75" hidden="1" x14ac:dyDescent="0.2"/>
    <row r="3451" ht="12.75" hidden="1" x14ac:dyDescent="0.2"/>
    <row r="3452" ht="12.75" hidden="1" x14ac:dyDescent="0.2"/>
    <row r="3453" ht="12.75" hidden="1" x14ac:dyDescent="0.2"/>
    <row r="3454" ht="12.75" hidden="1" x14ac:dyDescent="0.2"/>
    <row r="3455" ht="12.75" hidden="1" x14ac:dyDescent="0.2"/>
    <row r="3456" ht="12.75" hidden="1" x14ac:dyDescent="0.2"/>
    <row r="3457" ht="12.75" hidden="1" x14ac:dyDescent="0.2"/>
    <row r="3458" ht="12.75" hidden="1" x14ac:dyDescent="0.2"/>
    <row r="3459" ht="12.75" hidden="1" x14ac:dyDescent="0.2"/>
    <row r="3460" ht="12.75" hidden="1" x14ac:dyDescent="0.2"/>
    <row r="3461" ht="12.75" hidden="1" x14ac:dyDescent="0.2"/>
    <row r="3462" ht="12.75" hidden="1" x14ac:dyDescent="0.2"/>
    <row r="3463" ht="12.75" hidden="1" x14ac:dyDescent="0.2"/>
    <row r="3464" ht="12.75" hidden="1" x14ac:dyDescent="0.2"/>
    <row r="3465" ht="12.75" hidden="1" x14ac:dyDescent="0.2"/>
    <row r="3466" ht="12.75" hidden="1" x14ac:dyDescent="0.2"/>
    <row r="3467" ht="12.75" hidden="1" x14ac:dyDescent="0.2"/>
    <row r="3468" ht="12.75" hidden="1" x14ac:dyDescent="0.2"/>
    <row r="3469" ht="12.75" hidden="1" x14ac:dyDescent="0.2"/>
    <row r="3470" ht="12.75" hidden="1" x14ac:dyDescent="0.2"/>
    <row r="3471" ht="12.75" hidden="1" x14ac:dyDescent="0.2"/>
    <row r="3472" ht="12.75" hidden="1" x14ac:dyDescent="0.2"/>
    <row r="3473" ht="12.75" hidden="1" x14ac:dyDescent="0.2"/>
    <row r="3474" ht="12.75" hidden="1" x14ac:dyDescent="0.2"/>
    <row r="3475" ht="12.75" hidden="1" x14ac:dyDescent="0.2"/>
    <row r="3476" ht="12.75" hidden="1" x14ac:dyDescent="0.2"/>
    <row r="3477" ht="12.75" hidden="1" x14ac:dyDescent="0.2"/>
    <row r="3478" ht="12.75" hidden="1" x14ac:dyDescent="0.2"/>
    <row r="3479" ht="12.75" hidden="1" x14ac:dyDescent="0.2"/>
    <row r="3480" ht="12.75" hidden="1" x14ac:dyDescent="0.2"/>
    <row r="3481" ht="12.75" hidden="1" x14ac:dyDescent="0.2"/>
    <row r="3482" ht="12.75" hidden="1" x14ac:dyDescent="0.2"/>
    <row r="3483" ht="12.75" hidden="1" x14ac:dyDescent="0.2"/>
    <row r="3484" ht="12.75" hidden="1" x14ac:dyDescent="0.2"/>
    <row r="3485" ht="12.75" hidden="1" x14ac:dyDescent="0.2"/>
    <row r="3486" ht="12.75" hidden="1" x14ac:dyDescent="0.2"/>
    <row r="3487" ht="12.75" hidden="1" x14ac:dyDescent="0.2"/>
    <row r="3488" ht="12.75" hidden="1" x14ac:dyDescent="0.2"/>
    <row r="3489" ht="12.75" hidden="1" x14ac:dyDescent="0.2"/>
    <row r="3490" ht="12.75" hidden="1" x14ac:dyDescent="0.2"/>
    <row r="3491" ht="12.75" hidden="1" x14ac:dyDescent="0.2"/>
    <row r="3492" ht="12.75" hidden="1" x14ac:dyDescent="0.2"/>
    <row r="3493" ht="12.75" hidden="1" x14ac:dyDescent="0.2"/>
    <row r="3494" ht="12.75" hidden="1" x14ac:dyDescent="0.2"/>
    <row r="3495" ht="12.75" hidden="1" x14ac:dyDescent="0.2"/>
    <row r="3496" ht="12.75" hidden="1" x14ac:dyDescent="0.2"/>
    <row r="3497" ht="12.75" hidden="1" x14ac:dyDescent="0.2"/>
    <row r="3498" ht="12.75" hidden="1" x14ac:dyDescent="0.2"/>
    <row r="3499" ht="12.75" hidden="1" x14ac:dyDescent="0.2"/>
    <row r="3500" ht="12.75" hidden="1" x14ac:dyDescent="0.2"/>
    <row r="3501" ht="12.75" hidden="1" x14ac:dyDescent="0.2"/>
    <row r="3502" ht="12.75" hidden="1" x14ac:dyDescent="0.2"/>
    <row r="3503" ht="12.75" hidden="1" x14ac:dyDescent="0.2"/>
    <row r="3504" ht="12.75" hidden="1" x14ac:dyDescent="0.2"/>
    <row r="3505" ht="12.75" hidden="1" x14ac:dyDescent="0.2"/>
    <row r="3506" ht="12.75" hidden="1" x14ac:dyDescent="0.2"/>
    <row r="3507" ht="12.75" hidden="1" x14ac:dyDescent="0.2"/>
    <row r="3508" ht="12.75" hidden="1" x14ac:dyDescent="0.2"/>
    <row r="3509" ht="12.75" hidden="1" x14ac:dyDescent="0.2"/>
    <row r="3510" ht="12.75" hidden="1" x14ac:dyDescent="0.2"/>
    <row r="3511" ht="12.75" hidden="1" x14ac:dyDescent="0.2"/>
    <row r="3512" ht="12.75" hidden="1" x14ac:dyDescent="0.2"/>
    <row r="3513" ht="12.75" hidden="1" x14ac:dyDescent="0.2"/>
    <row r="3514" ht="12.75" hidden="1" x14ac:dyDescent="0.2"/>
    <row r="3515" ht="12.75" hidden="1" x14ac:dyDescent="0.2"/>
    <row r="3516" ht="12.75" hidden="1" x14ac:dyDescent="0.2"/>
    <row r="3517" ht="12.75" hidden="1" x14ac:dyDescent="0.2"/>
    <row r="3518" ht="12.75" hidden="1" x14ac:dyDescent="0.2"/>
    <row r="3519" ht="12.75" hidden="1" x14ac:dyDescent="0.2"/>
    <row r="3520" ht="12.75" hidden="1" x14ac:dyDescent="0.2"/>
    <row r="3521" ht="12.75" hidden="1" x14ac:dyDescent="0.2"/>
    <row r="3522" ht="12.75" hidden="1" x14ac:dyDescent="0.2"/>
    <row r="3523" ht="12.75" hidden="1" x14ac:dyDescent="0.2"/>
    <row r="3524" ht="12.75" hidden="1" x14ac:dyDescent="0.2"/>
    <row r="3525" ht="12.75" hidden="1" x14ac:dyDescent="0.2"/>
    <row r="3526" ht="12.75" hidden="1" x14ac:dyDescent="0.2"/>
    <row r="3527" ht="12.75" hidden="1" x14ac:dyDescent="0.2"/>
    <row r="3528" ht="12.75" hidden="1" x14ac:dyDescent="0.2"/>
    <row r="3529" ht="12.75" hidden="1" x14ac:dyDescent="0.2"/>
    <row r="3530" ht="12.75" hidden="1" x14ac:dyDescent="0.2"/>
    <row r="3531" ht="12.75" hidden="1" x14ac:dyDescent="0.2"/>
    <row r="3532" ht="12.75" hidden="1" x14ac:dyDescent="0.2"/>
    <row r="3533" ht="12.75" hidden="1" x14ac:dyDescent="0.2"/>
    <row r="3534" ht="12.75" hidden="1" x14ac:dyDescent="0.2"/>
    <row r="3535" ht="12.75" hidden="1" x14ac:dyDescent="0.2"/>
    <row r="3536" ht="12.75" hidden="1" x14ac:dyDescent="0.2"/>
    <row r="3537" ht="12.75" hidden="1" x14ac:dyDescent="0.2"/>
    <row r="3538" ht="12.75" hidden="1" x14ac:dyDescent="0.2"/>
    <row r="3539" ht="12.75" hidden="1" x14ac:dyDescent="0.2"/>
    <row r="3540" ht="12.75" hidden="1" x14ac:dyDescent="0.2"/>
    <row r="3541" ht="12.75" hidden="1" x14ac:dyDescent="0.2"/>
    <row r="3542" ht="12.75" hidden="1" x14ac:dyDescent="0.2"/>
    <row r="3543" ht="12.75" hidden="1" x14ac:dyDescent="0.2"/>
    <row r="3544" ht="12.75" hidden="1" x14ac:dyDescent="0.2"/>
    <row r="3545" ht="12.75" hidden="1" x14ac:dyDescent="0.2"/>
    <row r="3546" ht="12.75" hidden="1" x14ac:dyDescent="0.2"/>
    <row r="3547" ht="12.75" hidden="1" x14ac:dyDescent="0.2"/>
    <row r="3548" ht="12.75" hidden="1" x14ac:dyDescent="0.2"/>
    <row r="3549" ht="12.75" hidden="1" x14ac:dyDescent="0.2"/>
    <row r="3550" ht="12.75" hidden="1" x14ac:dyDescent="0.2"/>
    <row r="3551" ht="12.75" hidden="1" x14ac:dyDescent="0.2"/>
    <row r="3552" ht="12.75" hidden="1" x14ac:dyDescent="0.2"/>
    <row r="3553" ht="12.75" hidden="1" x14ac:dyDescent="0.2"/>
    <row r="3554" ht="12.75" hidden="1" x14ac:dyDescent="0.2"/>
    <row r="3555" ht="12.75" hidden="1" x14ac:dyDescent="0.2"/>
    <row r="3556" ht="12.75" hidden="1" x14ac:dyDescent="0.2"/>
    <row r="3557" ht="12.75" hidden="1" x14ac:dyDescent="0.2"/>
    <row r="3558" ht="12.75" hidden="1" x14ac:dyDescent="0.2"/>
    <row r="3559" ht="12.75" hidden="1" x14ac:dyDescent="0.2"/>
    <row r="3560" ht="12.75" hidden="1" x14ac:dyDescent="0.2"/>
    <row r="3561" ht="12.75" hidden="1" x14ac:dyDescent="0.2"/>
    <row r="3562" ht="12.75" hidden="1" x14ac:dyDescent="0.2"/>
    <row r="3563" ht="12.75" hidden="1" x14ac:dyDescent="0.2"/>
    <row r="3564" ht="12.75" hidden="1" x14ac:dyDescent="0.2"/>
    <row r="3565" ht="12.75" hidden="1" x14ac:dyDescent="0.2"/>
    <row r="3566" ht="12.75" hidden="1" x14ac:dyDescent="0.2"/>
    <row r="3567" ht="12.75" hidden="1" x14ac:dyDescent="0.2"/>
    <row r="3568" ht="12.75" hidden="1" x14ac:dyDescent="0.2"/>
    <row r="3569" ht="12.75" hidden="1" x14ac:dyDescent="0.2"/>
    <row r="3570" ht="12.75" hidden="1" x14ac:dyDescent="0.2"/>
    <row r="3571" ht="12.75" hidden="1" x14ac:dyDescent="0.2"/>
    <row r="3572" ht="12.75" hidden="1" x14ac:dyDescent="0.2"/>
    <row r="3573" ht="12.75" hidden="1" x14ac:dyDescent="0.2"/>
    <row r="3574" ht="12.75" hidden="1" x14ac:dyDescent="0.2"/>
    <row r="3575" ht="12.75" hidden="1" x14ac:dyDescent="0.2"/>
    <row r="3576" ht="12.75" hidden="1" x14ac:dyDescent="0.2"/>
    <row r="3577" ht="12.75" hidden="1" x14ac:dyDescent="0.2"/>
    <row r="3578" ht="12.75" hidden="1" x14ac:dyDescent="0.2"/>
    <row r="3579" ht="12.75" hidden="1" x14ac:dyDescent="0.2"/>
    <row r="3580" ht="12.75" hidden="1" x14ac:dyDescent="0.2"/>
    <row r="3581" ht="12.75" hidden="1" x14ac:dyDescent="0.2"/>
    <row r="3582" ht="12.75" hidden="1" x14ac:dyDescent="0.2"/>
    <row r="3583" ht="12.75" hidden="1" x14ac:dyDescent="0.2"/>
    <row r="3584" ht="12.75" hidden="1" x14ac:dyDescent="0.2"/>
    <row r="3585" ht="12.75" hidden="1" x14ac:dyDescent="0.2"/>
    <row r="3586" ht="12.75" hidden="1" x14ac:dyDescent="0.2"/>
    <row r="3587" ht="12.75" hidden="1" x14ac:dyDescent="0.2"/>
    <row r="3588" ht="12.75" hidden="1" x14ac:dyDescent="0.2"/>
    <row r="3589" ht="12.75" hidden="1" x14ac:dyDescent="0.2"/>
    <row r="3590" ht="12.75" hidden="1" x14ac:dyDescent="0.2"/>
    <row r="3591" ht="12.75" hidden="1" x14ac:dyDescent="0.2"/>
    <row r="3592" ht="12.75" hidden="1" x14ac:dyDescent="0.2"/>
    <row r="3593" ht="12.75" hidden="1" x14ac:dyDescent="0.2"/>
    <row r="3594" ht="12.75" hidden="1" x14ac:dyDescent="0.2"/>
    <row r="3595" ht="12.75" hidden="1" x14ac:dyDescent="0.2"/>
    <row r="3596" ht="12.75" hidden="1" x14ac:dyDescent="0.2"/>
    <row r="3597" ht="12.75" hidden="1" x14ac:dyDescent="0.2"/>
    <row r="3598" ht="12.75" hidden="1" x14ac:dyDescent="0.2"/>
    <row r="3599" ht="12.75" hidden="1" x14ac:dyDescent="0.2"/>
    <row r="3600" ht="12.75" hidden="1" x14ac:dyDescent="0.2"/>
    <row r="3601" ht="12.75" hidden="1" x14ac:dyDescent="0.2"/>
    <row r="3602" ht="12.75" hidden="1" x14ac:dyDescent="0.2"/>
    <row r="3603" ht="12.75" hidden="1" x14ac:dyDescent="0.2"/>
    <row r="3604" ht="12.75" hidden="1" x14ac:dyDescent="0.2"/>
    <row r="3605" ht="12.75" hidden="1" x14ac:dyDescent="0.2"/>
    <row r="3606" ht="12.75" hidden="1" x14ac:dyDescent="0.2"/>
    <row r="3607" ht="12.75" hidden="1" x14ac:dyDescent="0.2"/>
    <row r="3608" ht="12.75" hidden="1" x14ac:dyDescent="0.2"/>
    <row r="3609" ht="12.75" hidden="1" x14ac:dyDescent="0.2"/>
    <row r="3610" ht="12.75" hidden="1" x14ac:dyDescent="0.2"/>
    <row r="3611" ht="12.75" hidden="1" x14ac:dyDescent="0.2"/>
    <row r="3612" ht="12.75" hidden="1" x14ac:dyDescent="0.2"/>
    <row r="3613" ht="12.75" hidden="1" x14ac:dyDescent="0.2"/>
    <row r="3614" ht="12.75" hidden="1" x14ac:dyDescent="0.2"/>
    <row r="3615" ht="12.75" hidden="1" x14ac:dyDescent="0.2"/>
    <row r="3616" ht="12.75" hidden="1" x14ac:dyDescent="0.2"/>
    <row r="3617" ht="12.75" hidden="1" x14ac:dyDescent="0.2"/>
    <row r="3618" ht="12.75" hidden="1" x14ac:dyDescent="0.2"/>
    <row r="3619" ht="12.75" hidden="1" x14ac:dyDescent="0.2"/>
    <row r="3620" ht="12.75" hidden="1" x14ac:dyDescent="0.2"/>
    <row r="3621" ht="12.75" hidden="1" x14ac:dyDescent="0.2"/>
    <row r="3622" ht="12.75" hidden="1" x14ac:dyDescent="0.2"/>
    <row r="3623" ht="12.75" hidden="1" x14ac:dyDescent="0.2"/>
    <row r="3624" ht="12.75" hidden="1" x14ac:dyDescent="0.2"/>
    <row r="3625" ht="12.75" hidden="1" x14ac:dyDescent="0.2"/>
    <row r="3626" ht="12.75" hidden="1" x14ac:dyDescent="0.2"/>
    <row r="3627" ht="12.75" hidden="1" x14ac:dyDescent="0.2"/>
    <row r="3628" ht="12.75" hidden="1" x14ac:dyDescent="0.2"/>
    <row r="3629" ht="12.75" hidden="1" x14ac:dyDescent="0.2"/>
    <row r="3630" ht="12.75" hidden="1" x14ac:dyDescent="0.2"/>
    <row r="3631" ht="12.75" hidden="1" x14ac:dyDescent="0.2"/>
    <row r="3632" ht="12.75" hidden="1" x14ac:dyDescent="0.2"/>
    <row r="3633" ht="12.75" hidden="1" x14ac:dyDescent="0.2"/>
    <row r="3634" ht="12.75" hidden="1" x14ac:dyDescent="0.2"/>
    <row r="3635" ht="12.75" hidden="1" x14ac:dyDescent="0.2"/>
    <row r="3636" ht="12.75" hidden="1" x14ac:dyDescent="0.2"/>
    <row r="3637" ht="12.75" hidden="1" x14ac:dyDescent="0.2"/>
    <row r="3638" ht="12.75" hidden="1" x14ac:dyDescent="0.2"/>
    <row r="3639" ht="12.75" hidden="1" x14ac:dyDescent="0.2"/>
    <row r="3640" ht="12.75" hidden="1" x14ac:dyDescent="0.2"/>
    <row r="3641" ht="12.75" hidden="1" x14ac:dyDescent="0.2"/>
    <row r="3642" ht="12.75" hidden="1" x14ac:dyDescent="0.2"/>
    <row r="3643" ht="12.75" hidden="1" x14ac:dyDescent="0.2"/>
    <row r="3644" ht="12.75" hidden="1" x14ac:dyDescent="0.2"/>
    <row r="3645" ht="12.75" hidden="1" x14ac:dyDescent="0.2"/>
    <row r="3646" ht="12.75" hidden="1" x14ac:dyDescent="0.2"/>
    <row r="3647" ht="12.75" hidden="1" x14ac:dyDescent="0.2"/>
    <row r="3648" ht="12.75" hidden="1" x14ac:dyDescent="0.2"/>
    <row r="3649" ht="12.75" hidden="1" x14ac:dyDescent="0.2"/>
    <row r="3650" ht="12.75" hidden="1" x14ac:dyDescent="0.2"/>
    <row r="3651" ht="12.75" hidden="1" x14ac:dyDescent="0.2"/>
    <row r="3652" ht="12.75" hidden="1" x14ac:dyDescent="0.2"/>
    <row r="3653" ht="12.75" hidden="1" x14ac:dyDescent="0.2"/>
    <row r="3654" ht="12.75" hidden="1" x14ac:dyDescent="0.2"/>
    <row r="3655" ht="12.75" hidden="1" x14ac:dyDescent="0.2"/>
    <row r="3656" ht="12.75" hidden="1" x14ac:dyDescent="0.2"/>
    <row r="3657" ht="12.75" hidden="1" x14ac:dyDescent="0.2"/>
    <row r="3658" ht="12.75" hidden="1" x14ac:dyDescent="0.2"/>
    <row r="3659" ht="12.75" hidden="1" x14ac:dyDescent="0.2"/>
    <row r="3660" ht="12.75" hidden="1" x14ac:dyDescent="0.2"/>
    <row r="3661" ht="12.75" hidden="1" x14ac:dyDescent="0.2"/>
    <row r="3662" ht="12.75" hidden="1" x14ac:dyDescent="0.2"/>
    <row r="3663" ht="12.75" hidden="1" x14ac:dyDescent="0.2"/>
    <row r="3664" ht="12.75" hidden="1" x14ac:dyDescent="0.2"/>
    <row r="3665" ht="12.75" hidden="1" x14ac:dyDescent="0.2"/>
    <row r="3666" ht="12.75" hidden="1" x14ac:dyDescent="0.2"/>
    <row r="3667" ht="12.75" hidden="1" x14ac:dyDescent="0.2"/>
    <row r="3668" ht="12.75" hidden="1" x14ac:dyDescent="0.2"/>
    <row r="3669" ht="12.75" hidden="1" x14ac:dyDescent="0.2"/>
    <row r="3670" ht="12.75" hidden="1" x14ac:dyDescent="0.2"/>
    <row r="3671" ht="12.75" hidden="1" x14ac:dyDescent="0.2"/>
    <row r="3672" ht="12.75" hidden="1" x14ac:dyDescent="0.2"/>
    <row r="3673" ht="12.75" hidden="1" x14ac:dyDescent="0.2"/>
    <row r="3674" ht="12.75" hidden="1" x14ac:dyDescent="0.2"/>
    <row r="3675" ht="12.75" hidden="1" x14ac:dyDescent="0.2"/>
    <row r="3676" ht="12.75" hidden="1" x14ac:dyDescent="0.2"/>
    <row r="3677" ht="12.75" hidden="1" x14ac:dyDescent="0.2"/>
    <row r="3678" ht="12.75" hidden="1" x14ac:dyDescent="0.2"/>
    <row r="3679" ht="12.75" hidden="1" x14ac:dyDescent="0.2"/>
    <row r="3680" ht="12.75" hidden="1" x14ac:dyDescent="0.2"/>
    <row r="3681" ht="12.75" hidden="1" x14ac:dyDescent="0.2"/>
    <row r="3682" ht="12.75" hidden="1" x14ac:dyDescent="0.2"/>
    <row r="3683" ht="12.75" hidden="1" x14ac:dyDescent="0.2"/>
    <row r="3684" ht="12.75" hidden="1" x14ac:dyDescent="0.2"/>
    <row r="3685" ht="12.75" hidden="1" x14ac:dyDescent="0.2"/>
    <row r="3686" ht="12.75" hidden="1" x14ac:dyDescent="0.2"/>
    <row r="3687" ht="12.75" hidden="1" x14ac:dyDescent="0.2"/>
    <row r="3688" ht="12.75" hidden="1" x14ac:dyDescent="0.2"/>
    <row r="3689" ht="12.75" hidden="1" x14ac:dyDescent="0.2"/>
    <row r="3690" ht="12.75" hidden="1" x14ac:dyDescent="0.2"/>
    <row r="3691" ht="12.75" hidden="1" x14ac:dyDescent="0.2"/>
    <row r="3692" ht="12.75" hidden="1" x14ac:dyDescent="0.2"/>
    <row r="3693" ht="12.75" hidden="1" x14ac:dyDescent="0.2"/>
    <row r="3694" ht="12.75" hidden="1" x14ac:dyDescent="0.2"/>
    <row r="3695" ht="12.75" hidden="1" x14ac:dyDescent="0.2"/>
    <row r="3696" ht="12.75" hidden="1" x14ac:dyDescent="0.2"/>
    <row r="3697" ht="12.75" hidden="1" x14ac:dyDescent="0.2"/>
    <row r="3698" ht="12.75" hidden="1" x14ac:dyDescent="0.2"/>
    <row r="3699" ht="12.75" hidden="1" x14ac:dyDescent="0.2"/>
    <row r="3700" ht="12.75" hidden="1" x14ac:dyDescent="0.2"/>
    <row r="3701" ht="12.75" hidden="1" x14ac:dyDescent="0.2"/>
    <row r="3702" ht="12.75" hidden="1" x14ac:dyDescent="0.2"/>
    <row r="3703" ht="12.75" hidden="1" x14ac:dyDescent="0.2"/>
    <row r="3704" ht="12.75" hidden="1" x14ac:dyDescent="0.2"/>
    <row r="3705" ht="12.75" hidden="1" x14ac:dyDescent="0.2"/>
    <row r="3706" ht="12.75" hidden="1" x14ac:dyDescent="0.2"/>
    <row r="3707" ht="12.75" hidden="1" x14ac:dyDescent="0.2"/>
    <row r="3708" ht="12.75" hidden="1" x14ac:dyDescent="0.2"/>
    <row r="3709" ht="12.75" hidden="1" x14ac:dyDescent="0.2"/>
    <row r="3710" ht="12.75" hidden="1" x14ac:dyDescent="0.2"/>
    <row r="3711" ht="12.75" hidden="1" x14ac:dyDescent="0.2"/>
    <row r="3712" ht="12.75" hidden="1" x14ac:dyDescent="0.2"/>
    <row r="3713" ht="12.75" hidden="1" x14ac:dyDescent="0.2"/>
    <row r="3714" ht="12.75" hidden="1" x14ac:dyDescent="0.2"/>
    <row r="3715" ht="12.75" hidden="1" x14ac:dyDescent="0.2"/>
    <row r="3716" ht="12.75" hidden="1" x14ac:dyDescent="0.2"/>
    <row r="3717" ht="12.75" hidden="1" x14ac:dyDescent="0.2"/>
    <row r="3718" ht="12.75" hidden="1" x14ac:dyDescent="0.2"/>
    <row r="3719" ht="12.75" hidden="1" x14ac:dyDescent="0.2"/>
    <row r="3720" ht="12.75" hidden="1" x14ac:dyDescent="0.2"/>
    <row r="3721" ht="12.75" hidden="1" x14ac:dyDescent="0.2"/>
    <row r="3722" ht="12.75" hidden="1" x14ac:dyDescent="0.2"/>
    <row r="3723" ht="12.75" hidden="1" x14ac:dyDescent="0.2"/>
    <row r="3724" ht="12.75" hidden="1" x14ac:dyDescent="0.2"/>
    <row r="3725" ht="12.75" hidden="1" x14ac:dyDescent="0.2"/>
    <row r="3726" ht="12.75" hidden="1" x14ac:dyDescent="0.2"/>
    <row r="3727" ht="12.75" hidden="1" x14ac:dyDescent="0.2"/>
    <row r="3728" ht="12.75" hidden="1" x14ac:dyDescent="0.2"/>
    <row r="3729" ht="12.75" hidden="1" x14ac:dyDescent="0.2"/>
    <row r="3730" ht="12.75" hidden="1" x14ac:dyDescent="0.2"/>
    <row r="3731" ht="12.75" hidden="1" x14ac:dyDescent="0.2"/>
    <row r="3732" ht="12.75" hidden="1" x14ac:dyDescent="0.2"/>
    <row r="3733" ht="12.75" hidden="1" x14ac:dyDescent="0.2"/>
    <row r="3734" ht="12.75" hidden="1" x14ac:dyDescent="0.2"/>
    <row r="3735" ht="12.75" hidden="1" x14ac:dyDescent="0.2"/>
    <row r="3736" ht="12.75" hidden="1" x14ac:dyDescent="0.2"/>
    <row r="3737" ht="12.75" hidden="1" x14ac:dyDescent="0.2"/>
    <row r="3738" ht="12.75" hidden="1" x14ac:dyDescent="0.2"/>
    <row r="3739" ht="12.75" hidden="1" x14ac:dyDescent="0.2"/>
    <row r="3740" ht="12.75" hidden="1" x14ac:dyDescent="0.2"/>
    <row r="3741" ht="12.75" hidden="1" x14ac:dyDescent="0.2"/>
    <row r="3742" ht="12.75" hidden="1" x14ac:dyDescent="0.2"/>
    <row r="3743" ht="12.75" hidden="1" x14ac:dyDescent="0.2"/>
    <row r="3744" ht="12.75" hidden="1" x14ac:dyDescent="0.2"/>
    <row r="3745" ht="12.75" hidden="1" x14ac:dyDescent="0.2"/>
    <row r="3746" ht="12.75" hidden="1" x14ac:dyDescent="0.2"/>
    <row r="3747" ht="12.75" hidden="1" x14ac:dyDescent="0.2"/>
    <row r="3748" ht="12.75" hidden="1" x14ac:dyDescent="0.2"/>
    <row r="3749" ht="12.75" hidden="1" x14ac:dyDescent="0.2"/>
    <row r="3750" ht="12.75" hidden="1" x14ac:dyDescent="0.2"/>
    <row r="3751" ht="12.75" hidden="1" x14ac:dyDescent="0.2"/>
    <row r="3752" ht="12.75" hidden="1" x14ac:dyDescent="0.2"/>
    <row r="3753" ht="12.75" hidden="1" x14ac:dyDescent="0.2"/>
    <row r="3754" ht="12.75" hidden="1" x14ac:dyDescent="0.2"/>
    <row r="3755" ht="12.75" hidden="1" x14ac:dyDescent="0.2"/>
    <row r="3756" ht="12.75" hidden="1" x14ac:dyDescent="0.2"/>
    <row r="3757" ht="12.75" hidden="1" x14ac:dyDescent="0.2"/>
    <row r="3758" ht="12.75" hidden="1" x14ac:dyDescent="0.2"/>
    <row r="3759" ht="12.75" hidden="1" x14ac:dyDescent="0.2"/>
    <row r="3760" ht="12.75" hidden="1" x14ac:dyDescent="0.2"/>
    <row r="3761" ht="12.75" hidden="1" x14ac:dyDescent="0.2"/>
    <row r="3762" ht="12.75" hidden="1" x14ac:dyDescent="0.2"/>
    <row r="3763" ht="12.75" hidden="1" x14ac:dyDescent="0.2"/>
    <row r="3764" ht="12.75" hidden="1" x14ac:dyDescent="0.2"/>
    <row r="3765" ht="12.75" hidden="1" x14ac:dyDescent="0.2"/>
    <row r="3766" ht="12.75" hidden="1" x14ac:dyDescent="0.2"/>
    <row r="3767" ht="12.75" hidden="1" x14ac:dyDescent="0.2"/>
    <row r="3768" ht="12.75" hidden="1" x14ac:dyDescent="0.2"/>
    <row r="3769" ht="12.75" hidden="1" x14ac:dyDescent="0.2"/>
    <row r="3770" ht="12.75" hidden="1" x14ac:dyDescent="0.2"/>
    <row r="3771" ht="12.75" hidden="1" x14ac:dyDescent="0.2"/>
    <row r="3772" ht="12.75" hidden="1" x14ac:dyDescent="0.2"/>
    <row r="3773" ht="12.75" hidden="1" x14ac:dyDescent="0.2"/>
    <row r="3774" ht="12.75" hidden="1" x14ac:dyDescent="0.2"/>
    <row r="3775" ht="12.75" hidden="1" x14ac:dyDescent="0.2"/>
    <row r="3776" ht="12.75" hidden="1" x14ac:dyDescent="0.2"/>
    <row r="3777" ht="12.75" hidden="1" x14ac:dyDescent="0.2"/>
    <row r="3778" ht="12.75" hidden="1" x14ac:dyDescent="0.2"/>
    <row r="3779" ht="12.75" hidden="1" x14ac:dyDescent="0.2"/>
    <row r="3780" ht="12.75" hidden="1" x14ac:dyDescent="0.2"/>
    <row r="3781" ht="12.75" hidden="1" x14ac:dyDescent="0.2"/>
    <row r="3782" ht="12.75" hidden="1" x14ac:dyDescent="0.2"/>
    <row r="3783" ht="12.75" hidden="1" x14ac:dyDescent="0.2"/>
    <row r="3784" ht="12.75" hidden="1" x14ac:dyDescent="0.2"/>
    <row r="3785" ht="12.75" hidden="1" x14ac:dyDescent="0.2"/>
    <row r="3786" ht="12.75" hidden="1" x14ac:dyDescent="0.2"/>
    <row r="3787" ht="12.75" hidden="1" x14ac:dyDescent="0.2"/>
    <row r="3788" ht="12.75" hidden="1" x14ac:dyDescent="0.2"/>
    <row r="3789" ht="12.75" hidden="1" x14ac:dyDescent="0.2"/>
    <row r="3790" ht="12.75" hidden="1" x14ac:dyDescent="0.2"/>
    <row r="3791" ht="12.75" hidden="1" x14ac:dyDescent="0.2"/>
    <row r="3792" ht="12.75" hidden="1" x14ac:dyDescent="0.2"/>
    <row r="3793" ht="12.75" hidden="1" x14ac:dyDescent="0.2"/>
    <row r="3794" ht="12.75" hidden="1" x14ac:dyDescent="0.2"/>
    <row r="3795" ht="12.75" hidden="1" x14ac:dyDescent="0.2"/>
    <row r="3796" ht="12.75" hidden="1" x14ac:dyDescent="0.2"/>
    <row r="3797" ht="12.75" hidden="1" x14ac:dyDescent="0.2"/>
    <row r="3798" ht="12.75" hidden="1" x14ac:dyDescent="0.2"/>
    <row r="3799" ht="12.75" hidden="1" x14ac:dyDescent="0.2"/>
    <row r="3800" ht="12.75" hidden="1" x14ac:dyDescent="0.2"/>
    <row r="3801" ht="12.75" hidden="1" x14ac:dyDescent="0.2"/>
    <row r="3802" ht="12.75" hidden="1" x14ac:dyDescent="0.2"/>
    <row r="3803" ht="12.75" hidden="1" x14ac:dyDescent="0.2"/>
    <row r="3804" ht="12.75" hidden="1" x14ac:dyDescent="0.2"/>
    <row r="3805" ht="12.75" hidden="1" x14ac:dyDescent="0.2"/>
    <row r="3806" ht="12.75" hidden="1" x14ac:dyDescent="0.2"/>
    <row r="3807" ht="12.75" hidden="1" x14ac:dyDescent="0.2"/>
    <row r="3808" ht="12.75" hidden="1" x14ac:dyDescent="0.2"/>
    <row r="3809" ht="12.75" hidden="1" x14ac:dyDescent="0.2"/>
    <row r="3810" ht="12.75" hidden="1" x14ac:dyDescent="0.2"/>
    <row r="3811" ht="12.75" hidden="1" x14ac:dyDescent="0.2"/>
    <row r="3812" ht="12.75" hidden="1" x14ac:dyDescent="0.2"/>
    <row r="3813" ht="12.75" hidden="1" x14ac:dyDescent="0.2"/>
    <row r="3814" ht="12.75" hidden="1" x14ac:dyDescent="0.2"/>
    <row r="3815" ht="12.75" hidden="1" x14ac:dyDescent="0.2"/>
    <row r="3816" ht="12.75" hidden="1" x14ac:dyDescent="0.2"/>
    <row r="3817" ht="12.75" hidden="1" x14ac:dyDescent="0.2"/>
    <row r="3818" ht="12.75" hidden="1" x14ac:dyDescent="0.2"/>
    <row r="3819" ht="12.75" hidden="1" x14ac:dyDescent="0.2"/>
    <row r="3820" ht="12.75" hidden="1" x14ac:dyDescent="0.2"/>
    <row r="3821" ht="12.75" hidden="1" x14ac:dyDescent="0.2"/>
    <row r="3822" ht="12.75" hidden="1" x14ac:dyDescent="0.2"/>
    <row r="3823" ht="12.75" hidden="1" x14ac:dyDescent="0.2"/>
    <row r="3824" ht="12.75" hidden="1" x14ac:dyDescent="0.2"/>
    <row r="3825" ht="12.75" hidden="1" x14ac:dyDescent="0.2"/>
    <row r="3826" ht="12.75" hidden="1" x14ac:dyDescent="0.2"/>
    <row r="3827" ht="12.75" hidden="1" x14ac:dyDescent="0.2"/>
    <row r="3828" ht="12.75" hidden="1" x14ac:dyDescent="0.2"/>
    <row r="3829" ht="12.75" hidden="1" x14ac:dyDescent="0.2"/>
    <row r="3830" ht="12.75" hidden="1" x14ac:dyDescent="0.2"/>
    <row r="3831" ht="12.75" hidden="1" x14ac:dyDescent="0.2"/>
    <row r="3832" ht="12.75" hidden="1" x14ac:dyDescent="0.2"/>
    <row r="3833" ht="12.75" hidden="1" x14ac:dyDescent="0.2"/>
    <row r="3834" ht="12.75" hidden="1" x14ac:dyDescent="0.2"/>
    <row r="3835" ht="12.75" hidden="1" x14ac:dyDescent="0.2"/>
    <row r="3836" ht="12.75" hidden="1" x14ac:dyDescent="0.2"/>
    <row r="3837" ht="12.75" hidden="1" x14ac:dyDescent="0.2"/>
    <row r="3838" ht="12.75" hidden="1" x14ac:dyDescent="0.2"/>
    <row r="3839" ht="12.75" hidden="1" x14ac:dyDescent="0.2"/>
    <row r="3840" ht="12.75" hidden="1" x14ac:dyDescent="0.2"/>
    <row r="3841" ht="12.75" hidden="1" x14ac:dyDescent="0.2"/>
    <row r="3842" ht="12.75" hidden="1" x14ac:dyDescent="0.2"/>
    <row r="3843" ht="12.75" hidden="1" x14ac:dyDescent="0.2"/>
    <row r="3844" ht="12.75" hidden="1" x14ac:dyDescent="0.2"/>
    <row r="3845" ht="12.75" hidden="1" x14ac:dyDescent="0.2"/>
    <row r="3846" ht="12.75" hidden="1" x14ac:dyDescent="0.2"/>
    <row r="3847" ht="12.75" hidden="1" x14ac:dyDescent="0.2"/>
    <row r="3848" ht="12.75" hidden="1" x14ac:dyDescent="0.2"/>
    <row r="3849" ht="12.75" hidden="1" x14ac:dyDescent="0.2"/>
    <row r="3850" ht="12.75" hidden="1" x14ac:dyDescent="0.2"/>
    <row r="3851" ht="12.75" hidden="1" x14ac:dyDescent="0.2"/>
    <row r="3852" ht="12.75" hidden="1" x14ac:dyDescent="0.2"/>
    <row r="3853" ht="12.75" hidden="1" x14ac:dyDescent="0.2"/>
    <row r="3854" ht="12.75" hidden="1" x14ac:dyDescent="0.2"/>
    <row r="3855" ht="12.75" hidden="1" x14ac:dyDescent="0.2"/>
    <row r="3856" ht="12.75" hidden="1" x14ac:dyDescent="0.2"/>
    <row r="3857" ht="12.75" hidden="1" x14ac:dyDescent="0.2"/>
    <row r="3858" ht="12.75" hidden="1" x14ac:dyDescent="0.2"/>
    <row r="3859" ht="12.75" hidden="1" x14ac:dyDescent="0.2"/>
    <row r="3860" ht="12.75" hidden="1" x14ac:dyDescent="0.2"/>
    <row r="3861" ht="12.75" hidden="1" x14ac:dyDescent="0.2"/>
    <row r="3862" ht="12.75" hidden="1" x14ac:dyDescent="0.2"/>
    <row r="3863" ht="12.75" hidden="1" x14ac:dyDescent="0.2"/>
    <row r="3864" ht="12.75" hidden="1" x14ac:dyDescent="0.2"/>
    <row r="3865" ht="12.75" hidden="1" x14ac:dyDescent="0.2"/>
    <row r="3866" ht="12.75" hidden="1" x14ac:dyDescent="0.2"/>
    <row r="3867" ht="12.75" hidden="1" x14ac:dyDescent="0.2"/>
    <row r="3868" ht="12.75" hidden="1" x14ac:dyDescent="0.2"/>
    <row r="3869" ht="12.75" hidden="1" x14ac:dyDescent="0.2"/>
    <row r="3870" ht="12.75" hidden="1" x14ac:dyDescent="0.2"/>
    <row r="3871" ht="12.75" hidden="1" x14ac:dyDescent="0.2"/>
    <row r="3872" ht="12.75" hidden="1" x14ac:dyDescent="0.2"/>
    <row r="3873" ht="12.75" hidden="1" x14ac:dyDescent="0.2"/>
    <row r="3874" ht="12.75" hidden="1" x14ac:dyDescent="0.2"/>
    <row r="3875" ht="12.75" hidden="1" x14ac:dyDescent="0.2"/>
    <row r="3876" ht="12.75" hidden="1" x14ac:dyDescent="0.2"/>
    <row r="3877" ht="12.75" hidden="1" x14ac:dyDescent="0.2"/>
    <row r="3878" ht="12.75" hidden="1" x14ac:dyDescent="0.2"/>
    <row r="3879" ht="12.75" hidden="1" x14ac:dyDescent="0.2"/>
    <row r="3880" ht="12.75" hidden="1" x14ac:dyDescent="0.2"/>
    <row r="3881" ht="12.75" hidden="1" x14ac:dyDescent="0.2"/>
    <row r="3882" ht="12.75" hidden="1" x14ac:dyDescent="0.2"/>
    <row r="3883" ht="12.75" hidden="1" x14ac:dyDescent="0.2"/>
    <row r="3884" ht="12.75" hidden="1" x14ac:dyDescent="0.2"/>
    <row r="3885" ht="12.75" hidden="1" x14ac:dyDescent="0.2"/>
    <row r="3886" ht="12.75" hidden="1" x14ac:dyDescent="0.2"/>
    <row r="3887" ht="12.75" hidden="1" x14ac:dyDescent="0.2"/>
    <row r="3888" ht="12.75" hidden="1" x14ac:dyDescent="0.2"/>
    <row r="3889" ht="12.75" hidden="1" x14ac:dyDescent="0.2"/>
    <row r="3890" ht="12.75" hidden="1" x14ac:dyDescent="0.2"/>
    <row r="3891" ht="12.75" hidden="1" x14ac:dyDescent="0.2"/>
    <row r="3892" ht="12.75" hidden="1" x14ac:dyDescent="0.2"/>
    <row r="3893" ht="12.75" hidden="1" x14ac:dyDescent="0.2"/>
    <row r="3894" ht="12.75" hidden="1" x14ac:dyDescent="0.2"/>
    <row r="3895" ht="12.75" hidden="1" x14ac:dyDescent="0.2"/>
    <row r="3896" ht="12.75" hidden="1" x14ac:dyDescent="0.2"/>
    <row r="3897" ht="12.75" hidden="1" x14ac:dyDescent="0.2"/>
    <row r="3898" ht="12.75" hidden="1" x14ac:dyDescent="0.2"/>
    <row r="3899" ht="12.75" hidden="1" x14ac:dyDescent="0.2"/>
    <row r="3900" ht="12.75" hidden="1" x14ac:dyDescent="0.2"/>
    <row r="3901" ht="12.75" hidden="1" x14ac:dyDescent="0.2"/>
    <row r="3902" ht="12.75" hidden="1" x14ac:dyDescent="0.2"/>
    <row r="3903" ht="12.75" hidden="1" x14ac:dyDescent="0.2"/>
    <row r="3904" ht="12.75" hidden="1" x14ac:dyDescent="0.2"/>
    <row r="3905" ht="12.75" hidden="1" x14ac:dyDescent="0.2"/>
    <row r="3906" ht="12.75" hidden="1" x14ac:dyDescent="0.2"/>
    <row r="3907" ht="12.75" hidden="1" x14ac:dyDescent="0.2"/>
    <row r="3908" ht="12.75" hidden="1" x14ac:dyDescent="0.2"/>
    <row r="3909" ht="12.75" hidden="1" x14ac:dyDescent="0.2"/>
    <row r="3910" ht="12.75" hidden="1" x14ac:dyDescent="0.2"/>
    <row r="3911" ht="12.75" hidden="1" x14ac:dyDescent="0.2"/>
    <row r="3912" ht="12.75" hidden="1" x14ac:dyDescent="0.2"/>
    <row r="3913" ht="12.75" hidden="1" x14ac:dyDescent="0.2"/>
    <row r="3914" ht="12.75" hidden="1" x14ac:dyDescent="0.2"/>
    <row r="3915" ht="12.75" hidden="1" x14ac:dyDescent="0.2"/>
    <row r="3916" ht="12.75" hidden="1" x14ac:dyDescent="0.2"/>
    <row r="3917" ht="12.75" hidden="1" x14ac:dyDescent="0.2"/>
    <row r="3918" ht="12.75" hidden="1" x14ac:dyDescent="0.2"/>
    <row r="3919" ht="12.75" hidden="1" x14ac:dyDescent="0.2"/>
    <row r="3920" ht="12.75" hidden="1" x14ac:dyDescent="0.2"/>
    <row r="3921" ht="12.75" hidden="1" x14ac:dyDescent="0.2"/>
    <row r="3922" ht="12.75" hidden="1" x14ac:dyDescent="0.2"/>
    <row r="3923" ht="12.75" hidden="1" x14ac:dyDescent="0.2"/>
    <row r="3924" ht="12.75" hidden="1" x14ac:dyDescent="0.2"/>
    <row r="3925" ht="12.75" hidden="1" x14ac:dyDescent="0.2"/>
    <row r="3926" ht="12.75" hidden="1" x14ac:dyDescent="0.2"/>
    <row r="3927" ht="12.75" hidden="1" x14ac:dyDescent="0.2"/>
    <row r="3928" ht="12.75" hidden="1" x14ac:dyDescent="0.2"/>
    <row r="3929" ht="12.75" hidden="1" x14ac:dyDescent="0.2"/>
    <row r="3930" ht="12.75" hidden="1" x14ac:dyDescent="0.2"/>
    <row r="3931" ht="12.75" hidden="1" x14ac:dyDescent="0.2"/>
    <row r="3932" ht="12.75" hidden="1" x14ac:dyDescent="0.2"/>
    <row r="3933" ht="12.75" hidden="1" x14ac:dyDescent="0.2"/>
    <row r="3934" ht="12.75" hidden="1" x14ac:dyDescent="0.2"/>
    <row r="3935" ht="12.75" hidden="1" x14ac:dyDescent="0.2"/>
    <row r="3936" ht="12.75" hidden="1" x14ac:dyDescent="0.2"/>
    <row r="3937" ht="12.75" hidden="1" x14ac:dyDescent="0.2"/>
    <row r="3938" ht="12.75" hidden="1" x14ac:dyDescent="0.2"/>
    <row r="3939" ht="12.75" hidden="1" x14ac:dyDescent="0.2"/>
    <row r="3940" ht="12.75" hidden="1" x14ac:dyDescent="0.2"/>
    <row r="3941" ht="12.75" hidden="1" x14ac:dyDescent="0.2"/>
    <row r="3942" ht="12.75" hidden="1" x14ac:dyDescent="0.2"/>
    <row r="3943" ht="12.75" hidden="1" x14ac:dyDescent="0.2"/>
    <row r="3944" ht="12.75" hidden="1" x14ac:dyDescent="0.2"/>
    <row r="3945" ht="12.75" hidden="1" x14ac:dyDescent="0.2"/>
    <row r="3946" ht="12.75" hidden="1" x14ac:dyDescent="0.2"/>
    <row r="3947" ht="12.75" hidden="1" x14ac:dyDescent="0.2"/>
    <row r="3948" ht="12.75" hidden="1" x14ac:dyDescent="0.2"/>
    <row r="3949" ht="12.75" hidden="1" x14ac:dyDescent="0.2"/>
    <row r="3950" ht="12.75" hidden="1" x14ac:dyDescent="0.2"/>
    <row r="3951" ht="12.75" hidden="1" x14ac:dyDescent="0.2"/>
    <row r="3952" ht="12.75" hidden="1" x14ac:dyDescent="0.2"/>
    <row r="3953" ht="12.75" hidden="1" x14ac:dyDescent="0.2"/>
    <row r="3954" ht="12.75" hidden="1" x14ac:dyDescent="0.2"/>
    <row r="3955" ht="12.75" hidden="1" x14ac:dyDescent="0.2"/>
    <row r="3956" ht="12.75" hidden="1" x14ac:dyDescent="0.2"/>
    <row r="3957" ht="12.75" hidden="1" x14ac:dyDescent="0.2"/>
    <row r="3958" ht="12.75" hidden="1" x14ac:dyDescent="0.2"/>
    <row r="3959" ht="12.75" hidden="1" x14ac:dyDescent="0.2"/>
    <row r="3960" ht="12.75" hidden="1" x14ac:dyDescent="0.2"/>
    <row r="3961" ht="12.75" hidden="1" x14ac:dyDescent="0.2"/>
    <row r="3962" ht="12.75" hidden="1" x14ac:dyDescent="0.2"/>
    <row r="3963" ht="12.75" hidden="1" x14ac:dyDescent="0.2"/>
    <row r="3964" ht="12.75" hidden="1" x14ac:dyDescent="0.2"/>
    <row r="3965" ht="12.75" hidden="1" x14ac:dyDescent="0.2"/>
    <row r="3966" ht="12.75" hidden="1" x14ac:dyDescent="0.2"/>
    <row r="3967" ht="12.75" hidden="1" x14ac:dyDescent="0.2"/>
    <row r="3968" ht="12.75" hidden="1" x14ac:dyDescent="0.2"/>
    <row r="3969" ht="12.75" hidden="1" x14ac:dyDescent="0.2"/>
    <row r="3970" ht="12.75" hidden="1" x14ac:dyDescent="0.2"/>
    <row r="3971" ht="12.75" hidden="1" x14ac:dyDescent="0.2"/>
    <row r="3972" ht="12.75" hidden="1" x14ac:dyDescent="0.2"/>
    <row r="3973" ht="12.75" hidden="1" x14ac:dyDescent="0.2"/>
    <row r="3974" ht="12.75" hidden="1" x14ac:dyDescent="0.2"/>
    <row r="3975" ht="12.75" hidden="1" x14ac:dyDescent="0.2"/>
    <row r="3976" ht="12.75" hidden="1" x14ac:dyDescent="0.2"/>
    <row r="3977" ht="12.75" hidden="1" x14ac:dyDescent="0.2"/>
    <row r="3978" ht="12.75" hidden="1" x14ac:dyDescent="0.2"/>
    <row r="3979" ht="12.75" hidden="1" x14ac:dyDescent="0.2"/>
    <row r="3980" ht="12.75" hidden="1" x14ac:dyDescent="0.2"/>
    <row r="3981" ht="12.75" hidden="1" x14ac:dyDescent="0.2"/>
    <row r="3982" ht="12.75" hidden="1" x14ac:dyDescent="0.2"/>
    <row r="3983" ht="12.75" hidden="1" x14ac:dyDescent="0.2"/>
    <row r="3984" ht="12.75" hidden="1" x14ac:dyDescent="0.2"/>
    <row r="3985" ht="12.75" hidden="1" x14ac:dyDescent="0.2"/>
    <row r="3986" ht="12.75" hidden="1" x14ac:dyDescent="0.2"/>
    <row r="3987" ht="12.75" hidden="1" x14ac:dyDescent="0.2"/>
    <row r="3988" ht="12.75" hidden="1" x14ac:dyDescent="0.2"/>
    <row r="3989" ht="12.75" hidden="1" x14ac:dyDescent="0.2"/>
    <row r="3990" ht="12.75" hidden="1" x14ac:dyDescent="0.2"/>
    <row r="3991" ht="12.75" hidden="1" x14ac:dyDescent="0.2"/>
    <row r="3992" ht="12.75" hidden="1" x14ac:dyDescent="0.2"/>
    <row r="3993" ht="12.75" hidden="1" x14ac:dyDescent="0.2"/>
    <row r="3994" ht="12.75" hidden="1" x14ac:dyDescent="0.2"/>
    <row r="3995" ht="12.75" hidden="1" x14ac:dyDescent="0.2"/>
    <row r="3996" ht="12.75" hidden="1" x14ac:dyDescent="0.2"/>
    <row r="3997" ht="12.75" hidden="1" x14ac:dyDescent="0.2"/>
    <row r="3998" ht="12.75" hidden="1" x14ac:dyDescent="0.2"/>
    <row r="3999" ht="12.75" hidden="1" x14ac:dyDescent="0.2"/>
    <row r="4000" ht="12.75" hidden="1" x14ac:dyDescent="0.2"/>
    <row r="4001" ht="12.75" hidden="1" x14ac:dyDescent="0.2"/>
    <row r="4002" ht="12.75" hidden="1" x14ac:dyDescent="0.2"/>
    <row r="4003" ht="12.75" hidden="1" x14ac:dyDescent="0.2"/>
    <row r="4004" ht="12.75" hidden="1" x14ac:dyDescent="0.2"/>
    <row r="4005" ht="12.75" hidden="1" x14ac:dyDescent="0.2"/>
    <row r="4006" ht="12.75" hidden="1" x14ac:dyDescent="0.2"/>
    <row r="4007" ht="12.75" hidden="1" x14ac:dyDescent="0.2"/>
    <row r="4008" ht="12.75" hidden="1" x14ac:dyDescent="0.2"/>
    <row r="4009" ht="12.75" hidden="1" x14ac:dyDescent="0.2"/>
    <row r="4010" ht="12.75" hidden="1" x14ac:dyDescent="0.2"/>
    <row r="4011" ht="12.75" hidden="1" x14ac:dyDescent="0.2"/>
    <row r="4012" ht="12.75" hidden="1" x14ac:dyDescent="0.2"/>
    <row r="4013" ht="12.75" hidden="1" x14ac:dyDescent="0.2"/>
    <row r="4014" ht="12.75" hidden="1" x14ac:dyDescent="0.2"/>
    <row r="4015" ht="12.75" hidden="1" x14ac:dyDescent="0.2"/>
    <row r="4016" ht="12.75" hidden="1" x14ac:dyDescent="0.2"/>
    <row r="4017" ht="12.75" hidden="1" x14ac:dyDescent="0.2"/>
    <row r="4018" ht="12.75" hidden="1" x14ac:dyDescent="0.2"/>
    <row r="4019" ht="12.75" hidden="1" x14ac:dyDescent="0.2"/>
    <row r="4020" ht="12.75" hidden="1" x14ac:dyDescent="0.2"/>
    <row r="4021" ht="12.75" hidden="1" x14ac:dyDescent="0.2"/>
    <row r="4022" ht="12.75" hidden="1" x14ac:dyDescent="0.2"/>
    <row r="4023" ht="12.75" hidden="1" x14ac:dyDescent="0.2"/>
    <row r="4024" ht="12.75" hidden="1" x14ac:dyDescent="0.2"/>
    <row r="4025" ht="12.75" hidden="1" x14ac:dyDescent="0.2"/>
    <row r="4026" ht="12.75" hidden="1" x14ac:dyDescent="0.2"/>
    <row r="4027" ht="12.75" hidden="1" x14ac:dyDescent="0.2"/>
    <row r="4028" ht="12.75" hidden="1" x14ac:dyDescent="0.2"/>
    <row r="4029" ht="12.75" hidden="1" x14ac:dyDescent="0.2"/>
    <row r="4030" ht="12.75" hidden="1" x14ac:dyDescent="0.2"/>
    <row r="4031" ht="12.75" hidden="1" x14ac:dyDescent="0.2"/>
    <row r="4032" ht="12.75" hidden="1" x14ac:dyDescent="0.2"/>
    <row r="4033" ht="12.75" hidden="1" x14ac:dyDescent="0.2"/>
    <row r="4034" ht="12.75" hidden="1" x14ac:dyDescent="0.2"/>
    <row r="4035" ht="12.75" hidden="1" x14ac:dyDescent="0.2"/>
    <row r="4036" ht="12.75" hidden="1" x14ac:dyDescent="0.2"/>
    <row r="4037" ht="12.75" hidden="1" x14ac:dyDescent="0.2"/>
    <row r="4038" ht="12.75" hidden="1" x14ac:dyDescent="0.2"/>
    <row r="4039" ht="12.75" hidden="1" x14ac:dyDescent="0.2"/>
    <row r="4040" ht="12.75" hidden="1" x14ac:dyDescent="0.2"/>
    <row r="4041" ht="12.75" hidden="1" x14ac:dyDescent="0.2"/>
    <row r="4042" ht="12.75" hidden="1" x14ac:dyDescent="0.2"/>
    <row r="4043" ht="12.75" hidden="1" x14ac:dyDescent="0.2"/>
    <row r="4044" ht="12.75" hidden="1" x14ac:dyDescent="0.2"/>
    <row r="4045" ht="12.75" hidden="1" x14ac:dyDescent="0.2"/>
    <row r="4046" ht="12.75" hidden="1" x14ac:dyDescent="0.2"/>
    <row r="4047" ht="12.75" hidden="1" x14ac:dyDescent="0.2"/>
    <row r="4048" ht="12.75" hidden="1" x14ac:dyDescent="0.2"/>
    <row r="4049" ht="12.75" hidden="1" x14ac:dyDescent="0.2"/>
    <row r="4050" ht="12.75" hidden="1" x14ac:dyDescent="0.2"/>
    <row r="4051" ht="12.75" hidden="1" x14ac:dyDescent="0.2"/>
    <row r="4052" ht="12.75" hidden="1" x14ac:dyDescent="0.2"/>
    <row r="4053" ht="12.75" hidden="1" x14ac:dyDescent="0.2"/>
    <row r="4054" ht="12.75" hidden="1" x14ac:dyDescent="0.2"/>
    <row r="4055" ht="12.75" hidden="1" x14ac:dyDescent="0.2"/>
    <row r="4056" ht="12.75" hidden="1" x14ac:dyDescent="0.2"/>
    <row r="4057" ht="12.75" hidden="1" x14ac:dyDescent="0.2"/>
    <row r="4058" ht="12.75" hidden="1" x14ac:dyDescent="0.2"/>
    <row r="4059" ht="12.75" hidden="1" x14ac:dyDescent="0.2"/>
    <row r="4060" ht="12.75" hidden="1" x14ac:dyDescent="0.2"/>
    <row r="4061" ht="12.75" hidden="1" x14ac:dyDescent="0.2"/>
    <row r="4062" ht="12.75" hidden="1" x14ac:dyDescent="0.2"/>
    <row r="4063" ht="12.75" hidden="1" x14ac:dyDescent="0.2"/>
    <row r="4064" ht="12.75" hidden="1" x14ac:dyDescent="0.2"/>
    <row r="4065" ht="12.75" hidden="1" x14ac:dyDescent="0.2"/>
    <row r="4066" ht="12.75" hidden="1" x14ac:dyDescent="0.2"/>
    <row r="4067" ht="12.75" hidden="1" x14ac:dyDescent="0.2"/>
    <row r="4068" ht="12.75" hidden="1" x14ac:dyDescent="0.2"/>
    <row r="4069" ht="12.75" hidden="1" x14ac:dyDescent="0.2"/>
    <row r="4070" ht="12.75" hidden="1" x14ac:dyDescent="0.2"/>
    <row r="4071" ht="12.75" hidden="1" x14ac:dyDescent="0.2"/>
    <row r="4072" ht="12.75" hidden="1" x14ac:dyDescent="0.2"/>
    <row r="4073" ht="12.75" hidden="1" x14ac:dyDescent="0.2"/>
    <row r="4074" ht="12.75" hidden="1" x14ac:dyDescent="0.2"/>
    <row r="4075" ht="12.75" hidden="1" x14ac:dyDescent="0.2"/>
    <row r="4076" ht="12.75" hidden="1" x14ac:dyDescent="0.2"/>
    <row r="4077" ht="12.75" hidden="1" x14ac:dyDescent="0.2"/>
    <row r="4078" ht="12.75" hidden="1" x14ac:dyDescent="0.2"/>
    <row r="4079" ht="12.75" hidden="1" x14ac:dyDescent="0.2"/>
    <row r="4080" ht="12.75" hidden="1" x14ac:dyDescent="0.2"/>
    <row r="4081" ht="12.75" hidden="1" x14ac:dyDescent="0.2"/>
    <row r="4082" ht="12.75" hidden="1" x14ac:dyDescent="0.2"/>
    <row r="4083" ht="12.75" hidden="1" x14ac:dyDescent="0.2"/>
    <row r="4084" ht="12.75" hidden="1" x14ac:dyDescent="0.2"/>
    <row r="4085" ht="12.75" hidden="1" x14ac:dyDescent="0.2"/>
    <row r="4086" ht="12.75" hidden="1" x14ac:dyDescent="0.2"/>
    <row r="4087" ht="12.75" hidden="1" x14ac:dyDescent="0.2"/>
    <row r="4088" ht="12.75" hidden="1" x14ac:dyDescent="0.2"/>
    <row r="4089" ht="12.75" hidden="1" x14ac:dyDescent="0.2"/>
    <row r="4090" ht="12.75" hidden="1" x14ac:dyDescent="0.2"/>
    <row r="4091" ht="12.75" hidden="1" x14ac:dyDescent="0.2"/>
    <row r="4092" ht="12.75" hidden="1" x14ac:dyDescent="0.2"/>
    <row r="4093" ht="12.75" hidden="1" x14ac:dyDescent="0.2"/>
    <row r="4094" ht="12.75" hidden="1" x14ac:dyDescent="0.2"/>
    <row r="4095" ht="12.75" hidden="1" x14ac:dyDescent="0.2"/>
    <row r="4096" ht="12.75" hidden="1" x14ac:dyDescent="0.2"/>
    <row r="4097" ht="12.75" hidden="1" x14ac:dyDescent="0.2"/>
    <row r="4098" ht="12.75" hidden="1" x14ac:dyDescent="0.2"/>
    <row r="4099" ht="12.75" hidden="1" x14ac:dyDescent="0.2"/>
    <row r="4100" ht="12.75" hidden="1" x14ac:dyDescent="0.2"/>
    <row r="4101" ht="12.75" hidden="1" x14ac:dyDescent="0.2"/>
    <row r="4102" ht="12.75" hidden="1" x14ac:dyDescent="0.2"/>
    <row r="4103" ht="12.75" hidden="1" x14ac:dyDescent="0.2"/>
    <row r="4104" ht="12.75" hidden="1" x14ac:dyDescent="0.2"/>
    <row r="4105" ht="12.75" hidden="1" x14ac:dyDescent="0.2"/>
    <row r="4106" ht="12.75" hidden="1" x14ac:dyDescent="0.2"/>
    <row r="4107" ht="12.75" hidden="1" x14ac:dyDescent="0.2"/>
    <row r="4108" ht="12.75" hidden="1" x14ac:dyDescent="0.2"/>
    <row r="4109" ht="12.75" hidden="1" x14ac:dyDescent="0.2"/>
    <row r="4110" ht="12.75" hidden="1" x14ac:dyDescent="0.2"/>
    <row r="4111" ht="12.75" hidden="1" x14ac:dyDescent="0.2"/>
    <row r="4112" ht="12.75" hidden="1" x14ac:dyDescent="0.2"/>
    <row r="4113" ht="12.75" hidden="1" x14ac:dyDescent="0.2"/>
    <row r="4114" ht="12.75" hidden="1" x14ac:dyDescent="0.2"/>
    <row r="4115" ht="12.75" hidden="1" x14ac:dyDescent="0.2"/>
    <row r="4116" ht="12.75" hidden="1" x14ac:dyDescent="0.2"/>
    <row r="4117" ht="12.75" hidden="1" x14ac:dyDescent="0.2"/>
    <row r="4118" ht="12.75" hidden="1" x14ac:dyDescent="0.2"/>
    <row r="4119" ht="12.75" hidden="1" x14ac:dyDescent="0.2"/>
    <row r="4120" ht="12.75" hidden="1" x14ac:dyDescent="0.2"/>
    <row r="4121" ht="12.75" hidden="1" x14ac:dyDescent="0.2"/>
    <row r="4122" ht="12.75" hidden="1" x14ac:dyDescent="0.2"/>
    <row r="4123" ht="12.75" hidden="1" x14ac:dyDescent="0.2"/>
    <row r="4124" ht="12.75" hidden="1" x14ac:dyDescent="0.2"/>
    <row r="4125" ht="12.75" hidden="1" x14ac:dyDescent="0.2"/>
    <row r="4126" ht="12.75" hidden="1" x14ac:dyDescent="0.2"/>
    <row r="4127" ht="12.75" hidden="1" x14ac:dyDescent="0.2"/>
    <row r="4128" ht="12.75" hidden="1" x14ac:dyDescent="0.2"/>
    <row r="4129" ht="12.75" hidden="1" x14ac:dyDescent="0.2"/>
    <row r="4130" ht="12.75" hidden="1" x14ac:dyDescent="0.2"/>
    <row r="4131" ht="12.75" hidden="1" x14ac:dyDescent="0.2"/>
    <row r="4132" ht="12.75" hidden="1" x14ac:dyDescent="0.2"/>
    <row r="4133" ht="12.75" hidden="1" x14ac:dyDescent="0.2"/>
    <row r="4134" ht="12.75" hidden="1" x14ac:dyDescent="0.2"/>
    <row r="4135" ht="12.75" hidden="1" x14ac:dyDescent="0.2"/>
    <row r="4136" ht="12.75" hidden="1" x14ac:dyDescent="0.2"/>
    <row r="4137" ht="12.75" hidden="1" x14ac:dyDescent="0.2"/>
    <row r="4138" ht="12.75" hidden="1" x14ac:dyDescent="0.2"/>
    <row r="4139" ht="12.75" hidden="1" x14ac:dyDescent="0.2"/>
    <row r="4140" ht="12.75" hidden="1" x14ac:dyDescent="0.2"/>
    <row r="4141" ht="12.75" hidden="1" x14ac:dyDescent="0.2"/>
    <row r="4142" ht="12.75" hidden="1" x14ac:dyDescent="0.2"/>
    <row r="4143" ht="12.75" hidden="1" x14ac:dyDescent="0.2"/>
    <row r="4144" ht="12.75" hidden="1" x14ac:dyDescent="0.2"/>
    <row r="4145" ht="12.75" hidden="1" x14ac:dyDescent="0.2"/>
    <row r="4146" ht="12.75" hidden="1" x14ac:dyDescent="0.2"/>
    <row r="4147" ht="12.75" hidden="1" x14ac:dyDescent="0.2"/>
    <row r="4148" ht="12.75" hidden="1" x14ac:dyDescent="0.2"/>
    <row r="4149" ht="12.75" hidden="1" x14ac:dyDescent="0.2"/>
    <row r="4150" ht="12.75" hidden="1" x14ac:dyDescent="0.2"/>
    <row r="4151" ht="12.75" hidden="1" x14ac:dyDescent="0.2"/>
    <row r="4152" ht="12.75" hidden="1" x14ac:dyDescent="0.2"/>
    <row r="4153" ht="12.75" hidden="1" x14ac:dyDescent="0.2"/>
    <row r="4154" ht="12.75" hidden="1" x14ac:dyDescent="0.2"/>
    <row r="4155" ht="12.75" hidden="1" x14ac:dyDescent="0.2"/>
    <row r="4156" ht="12.75" hidden="1" x14ac:dyDescent="0.2"/>
    <row r="4157" ht="12.75" hidden="1" x14ac:dyDescent="0.2"/>
    <row r="4158" ht="12.75" hidden="1" x14ac:dyDescent="0.2"/>
    <row r="4159" ht="12.75" hidden="1" x14ac:dyDescent="0.2"/>
    <row r="4160" ht="12.75" hidden="1" x14ac:dyDescent="0.2"/>
    <row r="4161" ht="12.75" hidden="1" x14ac:dyDescent="0.2"/>
    <row r="4162" ht="12.75" hidden="1" x14ac:dyDescent="0.2"/>
    <row r="4163" ht="12.75" hidden="1" x14ac:dyDescent="0.2"/>
    <row r="4164" ht="12.75" hidden="1" x14ac:dyDescent="0.2"/>
    <row r="4165" ht="12.75" hidden="1" x14ac:dyDescent="0.2"/>
    <row r="4166" ht="12.75" hidden="1" x14ac:dyDescent="0.2"/>
    <row r="4167" ht="12.75" hidden="1" x14ac:dyDescent="0.2"/>
    <row r="4168" ht="12.75" hidden="1" x14ac:dyDescent="0.2"/>
    <row r="4169" ht="12.75" hidden="1" x14ac:dyDescent="0.2"/>
    <row r="4170" ht="12.75" hidden="1" x14ac:dyDescent="0.2"/>
    <row r="4171" ht="12.75" hidden="1" x14ac:dyDescent="0.2"/>
    <row r="4172" ht="12.75" hidden="1" x14ac:dyDescent="0.2"/>
    <row r="4173" ht="12.75" hidden="1" x14ac:dyDescent="0.2"/>
    <row r="4174" ht="12.75" hidden="1" x14ac:dyDescent="0.2"/>
    <row r="4175" ht="12.75" hidden="1" x14ac:dyDescent="0.2"/>
    <row r="4176" ht="12.75" hidden="1" x14ac:dyDescent="0.2"/>
    <row r="4177" ht="12.75" hidden="1" x14ac:dyDescent="0.2"/>
    <row r="4178" ht="12.75" hidden="1" x14ac:dyDescent="0.2"/>
    <row r="4179" ht="12.75" hidden="1" x14ac:dyDescent="0.2"/>
    <row r="4180" ht="12.75" hidden="1" x14ac:dyDescent="0.2"/>
    <row r="4181" ht="12.75" hidden="1" x14ac:dyDescent="0.2"/>
    <row r="4182" ht="12.75" hidden="1" x14ac:dyDescent="0.2"/>
    <row r="4183" ht="12.75" hidden="1" x14ac:dyDescent="0.2"/>
    <row r="4184" ht="12.75" hidden="1" x14ac:dyDescent="0.2"/>
    <row r="4185" ht="12.75" hidden="1" x14ac:dyDescent="0.2"/>
    <row r="4186" ht="12.75" hidden="1" x14ac:dyDescent="0.2"/>
    <row r="4187" ht="12.75" hidden="1" x14ac:dyDescent="0.2"/>
    <row r="4188" ht="12.75" hidden="1" x14ac:dyDescent="0.2"/>
    <row r="4189" ht="12.75" hidden="1" x14ac:dyDescent="0.2"/>
    <row r="4190" ht="12.75" hidden="1" x14ac:dyDescent="0.2"/>
    <row r="4191" ht="12.75" hidden="1" x14ac:dyDescent="0.2"/>
    <row r="4192" ht="12.75" hidden="1" x14ac:dyDescent="0.2"/>
    <row r="4193" ht="12.75" hidden="1" x14ac:dyDescent="0.2"/>
    <row r="4194" ht="12.75" hidden="1" x14ac:dyDescent="0.2"/>
    <row r="4195" ht="12.75" hidden="1" x14ac:dyDescent="0.2"/>
    <row r="4196" ht="12.75" hidden="1" x14ac:dyDescent="0.2"/>
    <row r="4197" ht="12.75" hidden="1" x14ac:dyDescent="0.2"/>
    <row r="4198" ht="12.75" hidden="1" x14ac:dyDescent="0.2"/>
    <row r="4199" ht="12.75" hidden="1" x14ac:dyDescent="0.2"/>
    <row r="4200" ht="12.75" hidden="1" x14ac:dyDescent="0.2"/>
    <row r="4201" ht="12.75" hidden="1" x14ac:dyDescent="0.2"/>
    <row r="4202" ht="12.75" hidden="1" x14ac:dyDescent="0.2"/>
    <row r="4203" ht="12.75" hidden="1" x14ac:dyDescent="0.2"/>
    <row r="4204" ht="12.75" hidden="1" x14ac:dyDescent="0.2"/>
    <row r="4205" ht="12.75" hidden="1" x14ac:dyDescent="0.2"/>
    <row r="4206" ht="12.75" hidden="1" x14ac:dyDescent="0.2"/>
    <row r="4207" ht="12.75" hidden="1" x14ac:dyDescent="0.2"/>
    <row r="4208" ht="12.75" hidden="1" x14ac:dyDescent="0.2"/>
    <row r="4209" ht="12.75" hidden="1" x14ac:dyDescent="0.2"/>
    <row r="4210" ht="12.75" hidden="1" x14ac:dyDescent="0.2"/>
    <row r="4211" ht="12.75" hidden="1" x14ac:dyDescent="0.2"/>
    <row r="4212" ht="12.75" hidden="1" x14ac:dyDescent="0.2"/>
    <row r="4213" ht="12.75" hidden="1" x14ac:dyDescent="0.2"/>
    <row r="4214" ht="12.75" hidden="1" x14ac:dyDescent="0.2"/>
    <row r="4215" ht="12.75" hidden="1" x14ac:dyDescent="0.2"/>
    <row r="4216" ht="12.75" hidden="1" x14ac:dyDescent="0.2"/>
    <row r="4217" ht="12.75" hidden="1" x14ac:dyDescent="0.2"/>
    <row r="4218" ht="12.75" hidden="1" x14ac:dyDescent="0.2"/>
    <row r="4219" ht="12.75" hidden="1" x14ac:dyDescent="0.2"/>
    <row r="4220" ht="12.75" hidden="1" x14ac:dyDescent="0.2"/>
    <row r="4221" ht="12.75" hidden="1" x14ac:dyDescent="0.2"/>
    <row r="4222" ht="12.75" hidden="1" x14ac:dyDescent="0.2"/>
    <row r="4223" ht="12.75" hidden="1" x14ac:dyDescent="0.2"/>
    <row r="4224" ht="12.75" hidden="1" x14ac:dyDescent="0.2"/>
    <row r="4225" ht="12.75" hidden="1" x14ac:dyDescent="0.2"/>
    <row r="4226" ht="12.75" hidden="1" x14ac:dyDescent="0.2"/>
    <row r="4227" ht="12.75" hidden="1" x14ac:dyDescent="0.2"/>
    <row r="4228" ht="12.75" hidden="1" x14ac:dyDescent="0.2"/>
    <row r="4229" ht="12.75" hidden="1" x14ac:dyDescent="0.2"/>
    <row r="4230" ht="12.75" hidden="1" x14ac:dyDescent="0.2"/>
    <row r="4231" ht="12.75" hidden="1" x14ac:dyDescent="0.2"/>
    <row r="4232" ht="12.75" hidden="1" x14ac:dyDescent="0.2"/>
    <row r="4233" ht="12.75" hidden="1" x14ac:dyDescent="0.2"/>
    <row r="4234" ht="12.75" hidden="1" x14ac:dyDescent="0.2"/>
    <row r="4235" ht="12.75" hidden="1" x14ac:dyDescent="0.2"/>
    <row r="4236" ht="12.75" hidden="1" x14ac:dyDescent="0.2"/>
    <row r="4237" ht="12.75" hidden="1" x14ac:dyDescent="0.2"/>
    <row r="4238" ht="12.75" hidden="1" x14ac:dyDescent="0.2"/>
    <row r="4239" ht="12.75" hidden="1" x14ac:dyDescent="0.2"/>
    <row r="4240" ht="12.75" hidden="1" x14ac:dyDescent="0.2"/>
    <row r="4241" ht="12.75" hidden="1" x14ac:dyDescent="0.2"/>
    <row r="4242" ht="12.75" hidden="1" x14ac:dyDescent="0.2"/>
    <row r="4243" ht="12.75" hidden="1" x14ac:dyDescent="0.2"/>
    <row r="4244" ht="12.75" hidden="1" x14ac:dyDescent="0.2"/>
    <row r="4245" ht="12.75" hidden="1" x14ac:dyDescent="0.2"/>
    <row r="4246" ht="12.75" hidden="1" x14ac:dyDescent="0.2"/>
    <row r="4247" ht="12.75" hidden="1" x14ac:dyDescent="0.2"/>
    <row r="4248" ht="12.75" hidden="1" x14ac:dyDescent="0.2"/>
    <row r="4249" ht="12.75" hidden="1" x14ac:dyDescent="0.2"/>
    <row r="4250" ht="12.75" hidden="1" x14ac:dyDescent="0.2"/>
    <row r="4251" ht="12.75" hidden="1" x14ac:dyDescent="0.2"/>
    <row r="4252" ht="12.75" hidden="1" x14ac:dyDescent="0.2"/>
    <row r="4253" ht="12.75" hidden="1" x14ac:dyDescent="0.2"/>
    <row r="4254" ht="12.75" hidden="1" x14ac:dyDescent="0.2"/>
    <row r="4255" ht="12.75" hidden="1" x14ac:dyDescent="0.2"/>
    <row r="4256" ht="12.75" hidden="1" x14ac:dyDescent="0.2"/>
    <row r="4257" ht="12.75" hidden="1" x14ac:dyDescent="0.2"/>
    <row r="4258" ht="12.75" hidden="1" x14ac:dyDescent="0.2"/>
    <row r="4259" ht="12.75" hidden="1" x14ac:dyDescent="0.2"/>
    <row r="4260" ht="12.75" hidden="1" x14ac:dyDescent="0.2"/>
    <row r="4261" ht="12.75" hidden="1" x14ac:dyDescent="0.2"/>
    <row r="4262" ht="12.75" hidden="1" x14ac:dyDescent="0.2"/>
    <row r="4263" ht="12.75" hidden="1" x14ac:dyDescent="0.2"/>
    <row r="4264" ht="12.75" hidden="1" x14ac:dyDescent="0.2"/>
    <row r="4265" ht="12.75" hidden="1" x14ac:dyDescent="0.2"/>
    <row r="4266" ht="12.75" hidden="1" x14ac:dyDescent="0.2"/>
    <row r="4267" ht="12.75" hidden="1" x14ac:dyDescent="0.2"/>
    <row r="4268" ht="12.75" hidden="1" x14ac:dyDescent="0.2"/>
    <row r="4269" ht="12.75" hidden="1" x14ac:dyDescent="0.2"/>
    <row r="4270" ht="12.75" hidden="1" x14ac:dyDescent="0.2"/>
    <row r="4271" ht="12.75" hidden="1" x14ac:dyDescent="0.2"/>
    <row r="4272" ht="12.75" hidden="1" x14ac:dyDescent="0.2"/>
    <row r="4273" ht="12.75" hidden="1" x14ac:dyDescent="0.2"/>
    <row r="4274" ht="12.75" hidden="1" x14ac:dyDescent="0.2"/>
    <row r="4275" ht="12.75" hidden="1" x14ac:dyDescent="0.2"/>
    <row r="4276" ht="12.75" hidden="1" x14ac:dyDescent="0.2"/>
    <row r="4277" ht="12.75" hidden="1" x14ac:dyDescent="0.2"/>
    <row r="4278" ht="12.75" hidden="1" x14ac:dyDescent="0.2"/>
    <row r="4279" ht="12.75" hidden="1" x14ac:dyDescent="0.2"/>
    <row r="4280" ht="12.75" hidden="1" x14ac:dyDescent="0.2"/>
    <row r="4281" ht="12.75" hidden="1" x14ac:dyDescent="0.2"/>
    <row r="4282" ht="12.75" hidden="1" x14ac:dyDescent="0.2"/>
    <row r="4283" ht="12.75" hidden="1" x14ac:dyDescent="0.2"/>
    <row r="4284" ht="12.75" hidden="1" x14ac:dyDescent="0.2"/>
    <row r="4285" ht="12.75" hidden="1" x14ac:dyDescent="0.2"/>
    <row r="4286" ht="12.75" hidden="1" x14ac:dyDescent="0.2"/>
    <row r="4287" ht="12.75" hidden="1" x14ac:dyDescent="0.2"/>
    <row r="4288" ht="12.75" hidden="1" x14ac:dyDescent="0.2"/>
    <row r="4289" ht="12.75" hidden="1" x14ac:dyDescent="0.2"/>
    <row r="4290" ht="12.75" hidden="1" x14ac:dyDescent="0.2"/>
    <row r="4291" ht="12.75" hidden="1" x14ac:dyDescent="0.2"/>
    <row r="4292" ht="12.75" hidden="1" x14ac:dyDescent="0.2"/>
    <row r="4293" ht="12.75" hidden="1" x14ac:dyDescent="0.2"/>
    <row r="4294" ht="12.75" hidden="1" x14ac:dyDescent="0.2"/>
    <row r="4295" ht="12.75" hidden="1" x14ac:dyDescent="0.2"/>
    <row r="4296" ht="12.75" hidden="1" x14ac:dyDescent="0.2"/>
    <row r="4297" ht="12.75" hidden="1" x14ac:dyDescent="0.2"/>
    <row r="4298" ht="12.75" hidden="1" x14ac:dyDescent="0.2"/>
    <row r="4299" ht="12.75" hidden="1" x14ac:dyDescent="0.2"/>
    <row r="4300" ht="12.75" hidden="1" x14ac:dyDescent="0.2"/>
    <row r="4301" ht="12.75" hidden="1" x14ac:dyDescent="0.2"/>
    <row r="4302" ht="12.75" hidden="1" x14ac:dyDescent="0.2"/>
    <row r="4303" ht="12.75" hidden="1" x14ac:dyDescent="0.2"/>
    <row r="4304" ht="12.75" hidden="1" x14ac:dyDescent="0.2"/>
    <row r="4305" ht="12.75" hidden="1" x14ac:dyDescent="0.2"/>
    <row r="4306" ht="12.75" hidden="1" x14ac:dyDescent="0.2"/>
    <row r="4307" ht="12.75" hidden="1" x14ac:dyDescent="0.2"/>
    <row r="4308" ht="12.75" hidden="1" x14ac:dyDescent="0.2"/>
    <row r="4309" ht="12.75" hidden="1" x14ac:dyDescent="0.2"/>
    <row r="4310" ht="12.75" hidden="1" x14ac:dyDescent="0.2"/>
    <row r="4311" ht="12.75" hidden="1" x14ac:dyDescent="0.2"/>
    <row r="4312" ht="12.75" hidden="1" x14ac:dyDescent="0.2"/>
    <row r="4313" ht="12.75" hidden="1" x14ac:dyDescent="0.2"/>
    <row r="4314" ht="12.75" hidden="1" x14ac:dyDescent="0.2"/>
    <row r="4315" ht="12.75" hidden="1" x14ac:dyDescent="0.2"/>
    <row r="4316" ht="12.75" hidden="1" x14ac:dyDescent="0.2"/>
    <row r="4317" ht="12.75" hidden="1" x14ac:dyDescent="0.2"/>
    <row r="4318" ht="12.75" hidden="1" x14ac:dyDescent="0.2"/>
    <row r="4319" ht="12.75" hidden="1" x14ac:dyDescent="0.2"/>
    <row r="4320" ht="12.75" hidden="1" x14ac:dyDescent="0.2"/>
    <row r="4321" ht="12.75" hidden="1" x14ac:dyDescent="0.2"/>
    <row r="4322" ht="12.75" hidden="1" x14ac:dyDescent="0.2"/>
    <row r="4323" ht="12.75" hidden="1" x14ac:dyDescent="0.2"/>
    <row r="4324" ht="12.75" hidden="1" x14ac:dyDescent="0.2"/>
    <row r="4325" ht="12.75" hidden="1" x14ac:dyDescent="0.2"/>
    <row r="4326" ht="12.75" hidden="1" x14ac:dyDescent="0.2"/>
    <row r="4327" ht="12.75" hidden="1" x14ac:dyDescent="0.2"/>
    <row r="4328" ht="12.75" hidden="1" x14ac:dyDescent="0.2"/>
    <row r="4329" ht="12.75" hidden="1" x14ac:dyDescent="0.2"/>
    <row r="4330" ht="12.75" hidden="1" x14ac:dyDescent="0.2"/>
    <row r="4331" ht="12.75" hidden="1" x14ac:dyDescent="0.2"/>
    <row r="4332" ht="12.75" hidden="1" x14ac:dyDescent="0.2"/>
    <row r="4333" ht="12.75" hidden="1" x14ac:dyDescent="0.2"/>
    <row r="4334" ht="12.75" hidden="1" x14ac:dyDescent="0.2"/>
    <row r="4335" ht="12.75" hidden="1" x14ac:dyDescent="0.2"/>
    <row r="4336" ht="12.75" hidden="1" x14ac:dyDescent="0.2"/>
    <row r="4337" ht="12.75" hidden="1" x14ac:dyDescent="0.2"/>
    <row r="4338" ht="12.75" hidden="1" x14ac:dyDescent="0.2"/>
    <row r="4339" ht="12.75" hidden="1" x14ac:dyDescent="0.2"/>
    <row r="4340" ht="12.75" hidden="1" x14ac:dyDescent="0.2"/>
    <row r="4341" ht="12.75" hidden="1" x14ac:dyDescent="0.2"/>
    <row r="4342" ht="12.75" hidden="1" x14ac:dyDescent="0.2"/>
    <row r="4343" ht="12.75" hidden="1" x14ac:dyDescent="0.2"/>
    <row r="4344" ht="12.75" hidden="1" x14ac:dyDescent="0.2"/>
    <row r="4345" ht="12.75" hidden="1" x14ac:dyDescent="0.2"/>
    <row r="4346" ht="12.75" hidden="1" x14ac:dyDescent="0.2"/>
    <row r="4347" ht="12.75" hidden="1" x14ac:dyDescent="0.2"/>
    <row r="4348" ht="12.75" hidden="1" x14ac:dyDescent="0.2"/>
    <row r="4349" ht="12.75" hidden="1" x14ac:dyDescent="0.2"/>
    <row r="4350" ht="12.75" hidden="1" x14ac:dyDescent="0.2"/>
    <row r="4351" ht="12.75" hidden="1" x14ac:dyDescent="0.2"/>
    <row r="4352" ht="12.75" hidden="1" x14ac:dyDescent="0.2"/>
    <row r="4353" ht="12.75" hidden="1" x14ac:dyDescent="0.2"/>
    <row r="4354" ht="12.75" hidden="1" x14ac:dyDescent="0.2"/>
    <row r="4355" ht="12.75" hidden="1" x14ac:dyDescent="0.2"/>
    <row r="4356" ht="12.75" hidden="1" x14ac:dyDescent="0.2"/>
    <row r="4357" ht="12.75" hidden="1" x14ac:dyDescent="0.2"/>
    <row r="4358" ht="12.75" hidden="1" x14ac:dyDescent="0.2"/>
    <row r="4359" ht="12.75" hidden="1" x14ac:dyDescent="0.2"/>
    <row r="4360" ht="12.75" hidden="1" x14ac:dyDescent="0.2"/>
    <row r="4361" ht="12.75" hidden="1" x14ac:dyDescent="0.2"/>
    <row r="4362" ht="12.75" hidden="1" x14ac:dyDescent="0.2"/>
    <row r="4363" ht="12.75" hidden="1" x14ac:dyDescent="0.2"/>
    <row r="4364" ht="12.75" hidden="1" x14ac:dyDescent="0.2"/>
    <row r="4365" ht="12.75" hidden="1" x14ac:dyDescent="0.2"/>
    <row r="4366" ht="12.75" hidden="1" x14ac:dyDescent="0.2"/>
    <row r="4367" ht="12.75" hidden="1" x14ac:dyDescent="0.2"/>
    <row r="4368" ht="12.75" hidden="1" x14ac:dyDescent="0.2"/>
    <row r="4369" ht="12.75" hidden="1" x14ac:dyDescent="0.2"/>
    <row r="4370" ht="12.75" hidden="1" x14ac:dyDescent="0.2"/>
    <row r="4371" ht="12.75" hidden="1" x14ac:dyDescent="0.2"/>
    <row r="4372" ht="12.75" hidden="1" x14ac:dyDescent="0.2"/>
    <row r="4373" ht="12.75" hidden="1" x14ac:dyDescent="0.2"/>
    <row r="4374" ht="12.75" hidden="1" x14ac:dyDescent="0.2"/>
    <row r="4375" ht="12.75" hidden="1" x14ac:dyDescent="0.2"/>
    <row r="4376" ht="12.75" hidden="1" x14ac:dyDescent="0.2"/>
    <row r="4377" ht="12.75" hidden="1" x14ac:dyDescent="0.2"/>
    <row r="4378" ht="12.75" hidden="1" x14ac:dyDescent="0.2"/>
    <row r="4379" ht="12.75" hidden="1" x14ac:dyDescent="0.2"/>
    <row r="4380" ht="12.75" hidden="1" x14ac:dyDescent="0.2"/>
    <row r="4381" ht="12.75" hidden="1" x14ac:dyDescent="0.2"/>
    <row r="4382" ht="12.75" hidden="1" x14ac:dyDescent="0.2"/>
    <row r="4383" ht="12.75" hidden="1" x14ac:dyDescent="0.2"/>
    <row r="4384" ht="12.75" hidden="1" x14ac:dyDescent="0.2"/>
    <row r="4385" ht="12.75" hidden="1" x14ac:dyDescent="0.2"/>
    <row r="4386" ht="12.75" hidden="1" x14ac:dyDescent="0.2"/>
    <row r="4387" ht="12.75" hidden="1" x14ac:dyDescent="0.2"/>
    <row r="4388" ht="12.75" hidden="1" x14ac:dyDescent="0.2"/>
    <row r="4389" ht="12.75" hidden="1" x14ac:dyDescent="0.2"/>
    <row r="4390" ht="12.75" hidden="1" x14ac:dyDescent="0.2"/>
    <row r="4391" ht="12.75" hidden="1" x14ac:dyDescent="0.2"/>
    <row r="4392" ht="12.75" hidden="1" x14ac:dyDescent="0.2"/>
    <row r="4393" ht="12.75" hidden="1" x14ac:dyDescent="0.2"/>
    <row r="4394" ht="12.75" hidden="1" x14ac:dyDescent="0.2"/>
    <row r="4395" ht="12.75" hidden="1" x14ac:dyDescent="0.2"/>
    <row r="4396" ht="12.75" hidden="1" x14ac:dyDescent="0.2"/>
    <row r="4397" ht="12.75" hidden="1" x14ac:dyDescent="0.2"/>
    <row r="4398" ht="12.75" hidden="1" x14ac:dyDescent="0.2"/>
    <row r="4399" ht="12.75" hidden="1" x14ac:dyDescent="0.2"/>
    <row r="4400" ht="12.75" hidden="1" x14ac:dyDescent="0.2"/>
    <row r="4401" ht="12.75" hidden="1" x14ac:dyDescent="0.2"/>
    <row r="4402" ht="12.75" hidden="1" x14ac:dyDescent="0.2"/>
    <row r="4403" ht="12.75" hidden="1" x14ac:dyDescent="0.2"/>
    <row r="4404" ht="12.75" hidden="1" x14ac:dyDescent="0.2"/>
    <row r="4405" ht="12.75" hidden="1" x14ac:dyDescent="0.2"/>
    <row r="4406" ht="12.75" hidden="1" x14ac:dyDescent="0.2"/>
    <row r="4407" ht="12.75" hidden="1" x14ac:dyDescent="0.2"/>
    <row r="4408" ht="12.75" hidden="1" x14ac:dyDescent="0.2"/>
    <row r="4409" ht="12.75" hidden="1" x14ac:dyDescent="0.2"/>
    <row r="4410" ht="12.75" hidden="1" x14ac:dyDescent="0.2"/>
    <row r="4411" ht="12.75" hidden="1" x14ac:dyDescent="0.2"/>
    <row r="4412" ht="12.75" hidden="1" x14ac:dyDescent="0.2"/>
    <row r="4413" ht="12.75" hidden="1" x14ac:dyDescent="0.2"/>
    <row r="4414" ht="12.75" hidden="1" x14ac:dyDescent="0.2"/>
    <row r="4415" ht="12.75" hidden="1" x14ac:dyDescent="0.2"/>
    <row r="4416" ht="12.75" hidden="1" x14ac:dyDescent="0.2"/>
    <row r="4417" ht="12.75" hidden="1" x14ac:dyDescent="0.2"/>
    <row r="4418" ht="12.75" hidden="1" x14ac:dyDescent="0.2"/>
    <row r="4419" ht="12.75" hidden="1" x14ac:dyDescent="0.2"/>
    <row r="4420" ht="12.75" hidden="1" x14ac:dyDescent="0.2"/>
    <row r="4421" ht="12.75" hidden="1" x14ac:dyDescent="0.2"/>
    <row r="4422" ht="12.75" hidden="1" x14ac:dyDescent="0.2"/>
    <row r="4423" ht="12.75" hidden="1" x14ac:dyDescent="0.2"/>
    <row r="4424" ht="12.75" hidden="1" x14ac:dyDescent="0.2"/>
    <row r="4425" ht="12.75" hidden="1" x14ac:dyDescent="0.2"/>
    <row r="4426" ht="12.75" hidden="1" x14ac:dyDescent="0.2"/>
    <row r="4427" ht="12.75" hidden="1" x14ac:dyDescent="0.2"/>
    <row r="4428" ht="12.75" hidden="1" x14ac:dyDescent="0.2"/>
    <row r="4429" ht="12.75" hidden="1" x14ac:dyDescent="0.2"/>
    <row r="4430" ht="12.75" hidden="1" x14ac:dyDescent="0.2"/>
    <row r="4431" ht="12.75" hidden="1" x14ac:dyDescent="0.2"/>
    <row r="4432" ht="12.75" hidden="1" x14ac:dyDescent="0.2"/>
    <row r="4433" ht="12.75" hidden="1" x14ac:dyDescent="0.2"/>
    <row r="4434" ht="12.75" hidden="1" x14ac:dyDescent="0.2"/>
    <row r="4435" ht="12.75" hidden="1" x14ac:dyDescent="0.2"/>
    <row r="4436" ht="12.75" hidden="1" x14ac:dyDescent="0.2"/>
    <row r="4437" ht="12.75" hidden="1" x14ac:dyDescent="0.2"/>
    <row r="4438" ht="12.75" hidden="1" x14ac:dyDescent="0.2"/>
    <row r="4439" ht="12.75" hidden="1" x14ac:dyDescent="0.2"/>
    <row r="4440" ht="12.75" hidden="1" x14ac:dyDescent="0.2"/>
    <row r="4441" ht="12.75" hidden="1" x14ac:dyDescent="0.2"/>
    <row r="4442" ht="12.75" hidden="1" x14ac:dyDescent="0.2"/>
    <row r="4443" ht="12.75" hidden="1" x14ac:dyDescent="0.2"/>
    <row r="4444" ht="12.75" hidden="1" x14ac:dyDescent="0.2"/>
    <row r="4445" ht="12.75" hidden="1" x14ac:dyDescent="0.2"/>
    <row r="4446" ht="12.75" hidden="1" x14ac:dyDescent="0.2"/>
    <row r="4447" ht="12.75" hidden="1" x14ac:dyDescent="0.2"/>
    <row r="4448" ht="12.75" hidden="1" x14ac:dyDescent="0.2"/>
    <row r="4449" ht="12.75" hidden="1" x14ac:dyDescent="0.2"/>
    <row r="4450" ht="12.75" hidden="1" x14ac:dyDescent="0.2"/>
    <row r="4451" ht="12.75" hidden="1" x14ac:dyDescent="0.2"/>
    <row r="4452" ht="12.75" hidden="1" x14ac:dyDescent="0.2"/>
    <row r="4453" ht="12.75" hidden="1" x14ac:dyDescent="0.2"/>
    <row r="4454" ht="12.75" hidden="1" x14ac:dyDescent="0.2"/>
    <row r="4455" ht="12.75" hidden="1" x14ac:dyDescent="0.2"/>
    <row r="4456" ht="12.75" hidden="1" x14ac:dyDescent="0.2"/>
    <row r="4457" ht="12.75" hidden="1" x14ac:dyDescent="0.2"/>
    <row r="4458" ht="12.75" hidden="1" x14ac:dyDescent="0.2"/>
    <row r="4459" ht="12.75" hidden="1" x14ac:dyDescent="0.2"/>
    <row r="4460" ht="12.75" hidden="1" x14ac:dyDescent="0.2"/>
    <row r="4461" ht="12.75" hidden="1" x14ac:dyDescent="0.2"/>
    <row r="4462" ht="12.75" hidden="1" x14ac:dyDescent="0.2"/>
    <row r="4463" ht="12.75" hidden="1" x14ac:dyDescent="0.2"/>
    <row r="4464" ht="12.75" hidden="1" x14ac:dyDescent="0.2"/>
    <row r="4465" ht="12.75" hidden="1" x14ac:dyDescent="0.2"/>
    <row r="4466" ht="12.75" hidden="1" x14ac:dyDescent="0.2"/>
    <row r="4467" ht="12.75" hidden="1" x14ac:dyDescent="0.2"/>
    <row r="4468" ht="12.75" hidden="1" x14ac:dyDescent="0.2"/>
    <row r="4469" ht="12.75" hidden="1" x14ac:dyDescent="0.2"/>
    <row r="4470" ht="12.75" hidden="1" x14ac:dyDescent="0.2"/>
    <row r="4471" ht="12.75" hidden="1" x14ac:dyDescent="0.2"/>
    <row r="4472" ht="12.75" hidden="1" x14ac:dyDescent="0.2"/>
    <row r="4473" ht="12.75" hidden="1" x14ac:dyDescent="0.2"/>
    <row r="4474" ht="12.75" hidden="1" x14ac:dyDescent="0.2"/>
    <row r="4475" ht="12.75" hidden="1" x14ac:dyDescent="0.2"/>
    <row r="4476" ht="12.75" hidden="1" x14ac:dyDescent="0.2"/>
    <row r="4477" ht="12.75" hidden="1" x14ac:dyDescent="0.2"/>
    <row r="4478" ht="12.75" hidden="1" x14ac:dyDescent="0.2"/>
    <row r="4479" ht="12.75" hidden="1" x14ac:dyDescent="0.2"/>
    <row r="4480" ht="12.75" hidden="1" x14ac:dyDescent="0.2"/>
    <row r="4481" ht="12.75" hidden="1" x14ac:dyDescent="0.2"/>
    <row r="4482" ht="12.75" hidden="1" x14ac:dyDescent="0.2"/>
    <row r="4483" ht="12.75" hidden="1" x14ac:dyDescent="0.2"/>
    <row r="4484" ht="12.75" hidden="1" x14ac:dyDescent="0.2"/>
    <row r="4485" ht="12.75" hidden="1" x14ac:dyDescent="0.2"/>
    <row r="4486" ht="12.75" hidden="1" x14ac:dyDescent="0.2"/>
    <row r="4487" ht="12.75" hidden="1" x14ac:dyDescent="0.2"/>
    <row r="4488" ht="12.75" hidden="1" x14ac:dyDescent="0.2"/>
    <row r="4489" ht="12.75" hidden="1" x14ac:dyDescent="0.2"/>
    <row r="4490" ht="12.75" hidden="1" x14ac:dyDescent="0.2"/>
    <row r="4491" ht="12.75" hidden="1" x14ac:dyDescent="0.2"/>
    <row r="4492" ht="12.75" hidden="1" x14ac:dyDescent="0.2"/>
    <row r="4493" ht="12.75" hidden="1" x14ac:dyDescent="0.2"/>
    <row r="4494" ht="12.75" hidden="1" x14ac:dyDescent="0.2"/>
    <row r="4495" ht="12.75" hidden="1" x14ac:dyDescent="0.2"/>
    <row r="4496" ht="12.75" hidden="1" x14ac:dyDescent="0.2"/>
    <row r="4497" ht="12.75" hidden="1" x14ac:dyDescent="0.2"/>
    <row r="4498" ht="12.75" hidden="1" x14ac:dyDescent="0.2"/>
    <row r="4499" ht="12.75" hidden="1" x14ac:dyDescent="0.2"/>
    <row r="4500" ht="12.75" hidden="1" x14ac:dyDescent="0.2"/>
    <row r="4501" ht="12.75" hidden="1" x14ac:dyDescent="0.2"/>
    <row r="4502" ht="12.75" hidden="1" x14ac:dyDescent="0.2"/>
    <row r="4503" ht="12.75" hidden="1" x14ac:dyDescent="0.2"/>
    <row r="4504" ht="12.75" hidden="1" x14ac:dyDescent="0.2"/>
    <row r="4505" ht="12.75" hidden="1" x14ac:dyDescent="0.2"/>
    <row r="4506" ht="12.75" hidden="1" x14ac:dyDescent="0.2"/>
    <row r="4507" ht="12.75" hidden="1" x14ac:dyDescent="0.2"/>
    <row r="4508" ht="12.75" hidden="1" x14ac:dyDescent="0.2"/>
    <row r="4509" ht="12.75" hidden="1" x14ac:dyDescent="0.2"/>
    <row r="4510" ht="12.75" hidden="1" x14ac:dyDescent="0.2"/>
    <row r="4511" ht="12.75" hidden="1" x14ac:dyDescent="0.2"/>
    <row r="4512" ht="12.75" hidden="1" x14ac:dyDescent="0.2"/>
    <row r="4513" ht="12.75" hidden="1" x14ac:dyDescent="0.2"/>
    <row r="4514" ht="12.75" hidden="1" x14ac:dyDescent="0.2"/>
    <row r="4515" ht="12.75" hidden="1" x14ac:dyDescent="0.2"/>
    <row r="4516" ht="12.75" hidden="1" x14ac:dyDescent="0.2"/>
    <row r="4517" ht="12.75" hidden="1" x14ac:dyDescent="0.2"/>
    <row r="4518" ht="12.75" hidden="1" x14ac:dyDescent="0.2"/>
    <row r="4519" ht="12.75" hidden="1" x14ac:dyDescent="0.2"/>
    <row r="4520" ht="12.75" hidden="1" x14ac:dyDescent="0.2"/>
    <row r="4521" ht="12.75" hidden="1" x14ac:dyDescent="0.2"/>
    <row r="4522" ht="12.75" hidden="1" x14ac:dyDescent="0.2"/>
    <row r="4523" ht="12.75" hidden="1" x14ac:dyDescent="0.2"/>
    <row r="4524" ht="12.75" hidden="1" x14ac:dyDescent="0.2"/>
    <row r="4525" ht="12.75" hidden="1" x14ac:dyDescent="0.2"/>
    <row r="4526" ht="12.75" hidden="1" x14ac:dyDescent="0.2"/>
    <row r="4527" ht="12.75" hidden="1" x14ac:dyDescent="0.2"/>
    <row r="4528" ht="12.75" hidden="1" x14ac:dyDescent="0.2"/>
    <row r="4529" ht="12.75" hidden="1" x14ac:dyDescent="0.2"/>
    <row r="4530" ht="12.75" hidden="1" x14ac:dyDescent="0.2"/>
    <row r="4531" ht="12.75" hidden="1" x14ac:dyDescent="0.2"/>
    <row r="4532" ht="12.75" hidden="1" x14ac:dyDescent="0.2"/>
    <row r="4533" ht="12.75" hidden="1" x14ac:dyDescent="0.2"/>
    <row r="4534" ht="12.75" hidden="1" x14ac:dyDescent="0.2"/>
    <row r="4535" ht="12.75" hidden="1" x14ac:dyDescent="0.2"/>
    <row r="4536" ht="12.75" hidden="1" x14ac:dyDescent="0.2"/>
    <row r="4537" ht="12.75" hidden="1" x14ac:dyDescent="0.2"/>
    <row r="4538" ht="12.75" hidden="1" x14ac:dyDescent="0.2"/>
    <row r="4539" ht="12.75" hidden="1" x14ac:dyDescent="0.2"/>
    <row r="4540" ht="12.75" hidden="1" x14ac:dyDescent="0.2"/>
    <row r="4541" ht="12.75" hidden="1" x14ac:dyDescent="0.2"/>
    <row r="4542" ht="12.75" hidden="1" x14ac:dyDescent="0.2"/>
    <row r="4543" ht="12.75" hidden="1" x14ac:dyDescent="0.2"/>
    <row r="4544" ht="12.75" hidden="1" x14ac:dyDescent="0.2"/>
    <row r="4545" ht="12.75" hidden="1" x14ac:dyDescent="0.2"/>
    <row r="4546" ht="12.75" hidden="1" x14ac:dyDescent="0.2"/>
    <row r="4547" ht="12.75" hidden="1" x14ac:dyDescent="0.2"/>
    <row r="4548" ht="12.75" hidden="1" x14ac:dyDescent="0.2"/>
    <row r="4549" ht="12.75" hidden="1" x14ac:dyDescent="0.2"/>
    <row r="4550" ht="12.75" hidden="1" x14ac:dyDescent="0.2"/>
    <row r="4551" ht="12.75" hidden="1" x14ac:dyDescent="0.2"/>
    <row r="4552" ht="12.75" hidden="1" x14ac:dyDescent="0.2"/>
    <row r="4553" ht="12.75" hidden="1" x14ac:dyDescent="0.2"/>
    <row r="4554" ht="12.75" hidden="1" x14ac:dyDescent="0.2"/>
    <row r="4555" ht="12.75" hidden="1" x14ac:dyDescent="0.2"/>
    <row r="4556" ht="12.75" hidden="1" x14ac:dyDescent="0.2"/>
    <row r="4557" ht="12.75" hidden="1" x14ac:dyDescent="0.2"/>
    <row r="4558" ht="12.75" hidden="1" x14ac:dyDescent="0.2"/>
    <row r="4559" ht="12.75" hidden="1" x14ac:dyDescent="0.2"/>
    <row r="4560" ht="12.75" hidden="1" x14ac:dyDescent="0.2"/>
    <row r="4561" ht="12.75" hidden="1" x14ac:dyDescent="0.2"/>
    <row r="4562" ht="12.75" hidden="1" x14ac:dyDescent="0.2"/>
    <row r="4563" ht="12.75" hidden="1" x14ac:dyDescent="0.2"/>
    <row r="4564" ht="12.75" hidden="1" x14ac:dyDescent="0.2"/>
    <row r="4565" ht="12.75" hidden="1" x14ac:dyDescent="0.2"/>
    <row r="4566" ht="12.75" hidden="1" x14ac:dyDescent="0.2"/>
    <row r="4567" ht="12.75" hidden="1" x14ac:dyDescent="0.2"/>
    <row r="4568" ht="12.75" hidden="1" x14ac:dyDescent="0.2"/>
    <row r="4569" ht="12.75" hidden="1" x14ac:dyDescent="0.2"/>
    <row r="4570" ht="12.75" hidden="1" x14ac:dyDescent="0.2"/>
    <row r="4571" ht="12.75" hidden="1" x14ac:dyDescent="0.2"/>
    <row r="4572" ht="12.75" hidden="1" x14ac:dyDescent="0.2"/>
    <row r="4573" ht="12.75" hidden="1" x14ac:dyDescent="0.2"/>
    <row r="4574" ht="12.75" hidden="1" x14ac:dyDescent="0.2"/>
    <row r="4575" ht="12.75" hidden="1" x14ac:dyDescent="0.2"/>
    <row r="4576" ht="12.75" hidden="1" x14ac:dyDescent="0.2"/>
    <row r="4577" ht="12.75" hidden="1" x14ac:dyDescent="0.2"/>
    <row r="4578" ht="12.75" hidden="1" x14ac:dyDescent="0.2"/>
    <row r="4579" ht="12.75" hidden="1" x14ac:dyDescent="0.2"/>
    <row r="4580" ht="12.75" hidden="1" x14ac:dyDescent="0.2"/>
    <row r="4581" ht="12.75" hidden="1" x14ac:dyDescent="0.2"/>
    <row r="4582" ht="12.75" hidden="1" x14ac:dyDescent="0.2"/>
    <row r="4583" ht="12.75" hidden="1" x14ac:dyDescent="0.2"/>
    <row r="4584" ht="12.75" hidden="1" x14ac:dyDescent="0.2"/>
    <row r="4585" ht="12.75" hidden="1" x14ac:dyDescent="0.2"/>
    <row r="4586" ht="12.75" hidden="1" x14ac:dyDescent="0.2"/>
    <row r="4587" ht="12.75" hidden="1" x14ac:dyDescent="0.2"/>
    <row r="4588" ht="12.75" hidden="1" x14ac:dyDescent="0.2"/>
    <row r="4589" ht="12.75" hidden="1" x14ac:dyDescent="0.2"/>
    <row r="4590" ht="12.75" hidden="1" x14ac:dyDescent="0.2"/>
    <row r="4591" ht="12.75" hidden="1" x14ac:dyDescent="0.2"/>
    <row r="4592" ht="12.75" hidden="1" x14ac:dyDescent="0.2"/>
    <row r="4593" ht="12.75" hidden="1" x14ac:dyDescent="0.2"/>
    <row r="4594" ht="12.75" hidden="1" x14ac:dyDescent="0.2"/>
    <row r="4595" ht="12.75" hidden="1" x14ac:dyDescent="0.2"/>
    <row r="4596" ht="12.75" hidden="1" x14ac:dyDescent="0.2"/>
    <row r="4597" ht="12.75" hidden="1" x14ac:dyDescent="0.2"/>
    <row r="4598" ht="12.75" hidden="1" x14ac:dyDescent="0.2"/>
    <row r="4599" ht="12.75" hidden="1" x14ac:dyDescent="0.2"/>
    <row r="4600" ht="12.75" hidden="1" x14ac:dyDescent="0.2"/>
    <row r="4601" ht="12.75" hidden="1" x14ac:dyDescent="0.2"/>
    <row r="4602" ht="12.75" hidden="1" x14ac:dyDescent="0.2"/>
    <row r="4603" ht="12.75" hidden="1" x14ac:dyDescent="0.2"/>
    <row r="4604" ht="12.75" hidden="1" x14ac:dyDescent="0.2"/>
    <row r="4605" ht="12.75" hidden="1" x14ac:dyDescent="0.2"/>
    <row r="4606" ht="12.75" hidden="1" x14ac:dyDescent="0.2"/>
    <row r="4607" ht="12.75" hidden="1" x14ac:dyDescent="0.2"/>
    <row r="4608" ht="12.75" hidden="1" x14ac:dyDescent="0.2"/>
    <row r="4609" ht="12.75" hidden="1" x14ac:dyDescent="0.2"/>
    <row r="4610" ht="12.75" hidden="1" x14ac:dyDescent="0.2"/>
    <row r="4611" ht="12.75" hidden="1" x14ac:dyDescent="0.2"/>
    <row r="4612" ht="12.75" hidden="1" x14ac:dyDescent="0.2"/>
    <row r="4613" ht="12.75" hidden="1" x14ac:dyDescent="0.2"/>
    <row r="4614" ht="12.75" hidden="1" x14ac:dyDescent="0.2"/>
    <row r="4615" ht="12.75" hidden="1" x14ac:dyDescent="0.2"/>
    <row r="4616" ht="12.75" hidden="1" x14ac:dyDescent="0.2"/>
    <row r="4617" ht="12.75" hidden="1" x14ac:dyDescent="0.2"/>
    <row r="4618" ht="12.75" hidden="1" x14ac:dyDescent="0.2"/>
    <row r="4619" ht="12.75" hidden="1" x14ac:dyDescent="0.2"/>
    <row r="4620" ht="12.75" hidden="1" x14ac:dyDescent="0.2"/>
    <row r="4621" ht="12.75" hidden="1" x14ac:dyDescent="0.2"/>
    <row r="4622" ht="12.75" hidden="1" x14ac:dyDescent="0.2"/>
    <row r="4623" ht="12.75" hidden="1" x14ac:dyDescent="0.2"/>
    <row r="4624" ht="12.75" hidden="1" x14ac:dyDescent="0.2"/>
    <row r="4625" ht="12.75" hidden="1" x14ac:dyDescent="0.2"/>
    <row r="4626" ht="12.75" hidden="1" x14ac:dyDescent="0.2"/>
    <row r="4627" ht="12.75" hidden="1" x14ac:dyDescent="0.2"/>
    <row r="4628" ht="12.75" hidden="1" x14ac:dyDescent="0.2"/>
    <row r="4629" ht="12.75" hidden="1" x14ac:dyDescent="0.2"/>
    <row r="4630" ht="12.75" hidden="1" x14ac:dyDescent="0.2"/>
    <row r="4631" ht="12.75" hidden="1" x14ac:dyDescent="0.2"/>
    <row r="4632" ht="12.75" hidden="1" x14ac:dyDescent="0.2"/>
    <row r="4633" ht="12.75" hidden="1" x14ac:dyDescent="0.2"/>
    <row r="4634" ht="12.75" hidden="1" x14ac:dyDescent="0.2"/>
    <row r="4635" ht="12.75" hidden="1" x14ac:dyDescent="0.2"/>
    <row r="4636" ht="12.75" hidden="1" x14ac:dyDescent="0.2"/>
    <row r="4637" ht="12.75" hidden="1" x14ac:dyDescent="0.2"/>
    <row r="4638" ht="12.75" hidden="1" x14ac:dyDescent="0.2"/>
    <row r="4639" ht="12.75" hidden="1" x14ac:dyDescent="0.2"/>
    <row r="4640" ht="12.75" hidden="1" x14ac:dyDescent="0.2"/>
    <row r="4641" ht="12.75" hidden="1" x14ac:dyDescent="0.2"/>
    <row r="4642" ht="12.75" hidden="1" x14ac:dyDescent="0.2"/>
    <row r="4643" ht="12.75" hidden="1" x14ac:dyDescent="0.2"/>
    <row r="4644" ht="12.75" hidden="1" x14ac:dyDescent="0.2"/>
    <row r="4645" ht="12.75" hidden="1" x14ac:dyDescent="0.2"/>
    <row r="4646" ht="12.75" hidden="1" x14ac:dyDescent="0.2"/>
    <row r="4647" ht="12.75" hidden="1" x14ac:dyDescent="0.2"/>
    <row r="4648" ht="12.75" hidden="1" x14ac:dyDescent="0.2"/>
    <row r="4649" ht="12.75" hidden="1" x14ac:dyDescent="0.2"/>
    <row r="4650" ht="12.75" hidden="1" x14ac:dyDescent="0.2"/>
    <row r="4651" ht="12.75" hidden="1" x14ac:dyDescent="0.2"/>
    <row r="4652" ht="12.75" hidden="1" x14ac:dyDescent="0.2"/>
    <row r="4653" ht="12.75" hidden="1" x14ac:dyDescent="0.2"/>
    <row r="4654" ht="12.75" hidden="1" x14ac:dyDescent="0.2"/>
    <row r="4655" ht="12.75" hidden="1" x14ac:dyDescent="0.2"/>
    <row r="4656" ht="12.75" hidden="1" x14ac:dyDescent="0.2"/>
    <row r="4657" ht="12.75" hidden="1" x14ac:dyDescent="0.2"/>
    <row r="4658" ht="12.75" hidden="1" x14ac:dyDescent="0.2"/>
    <row r="4659" ht="12.75" hidden="1" x14ac:dyDescent="0.2"/>
    <row r="4660" ht="12.75" hidden="1" x14ac:dyDescent="0.2"/>
    <row r="4661" ht="12.75" hidden="1" x14ac:dyDescent="0.2"/>
    <row r="4662" ht="12.75" hidden="1" x14ac:dyDescent="0.2"/>
    <row r="4663" ht="12.75" hidden="1" x14ac:dyDescent="0.2"/>
    <row r="4664" ht="12.75" hidden="1" x14ac:dyDescent="0.2"/>
    <row r="4665" ht="12.75" hidden="1" x14ac:dyDescent="0.2"/>
    <row r="4666" ht="12.75" hidden="1" x14ac:dyDescent="0.2"/>
    <row r="4667" ht="12.75" hidden="1" x14ac:dyDescent="0.2"/>
    <row r="4668" ht="12.75" hidden="1" x14ac:dyDescent="0.2"/>
    <row r="4669" ht="12.75" hidden="1" x14ac:dyDescent="0.2"/>
    <row r="4670" ht="12.75" hidden="1" x14ac:dyDescent="0.2"/>
    <row r="4671" ht="12.75" hidden="1" x14ac:dyDescent="0.2"/>
    <row r="4672" ht="12.75" hidden="1" x14ac:dyDescent="0.2"/>
    <row r="4673" ht="12.75" hidden="1" x14ac:dyDescent="0.2"/>
    <row r="4674" ht="12.75" hidden="1" x14ac:dyDescent="0.2"/>
    <row r="4675" ht="12.75" hidden="1" x14ac:dyDescent="0.2"/>
    <row r="4676" ht="12.75" hidden="1" x14ac:dyDescent="0.2"/>
    <row r="4677" ht="12.75" hidden="1" x14ac:dyDescent="0.2"/>
    <row r="4678" ht="12.75" hidden="1" x14ac:dyDescent="0.2"/>
    <row r="4679" ht="12.75" hidden="1" x14ac:dyDescent="0.2"/>
    <row r="4680" ht="12.75" hidden="1" x14ac:dyDescent="0.2"/>
    <row r="4681" ht="12.75" hidden="1" x14ac:dyDescent="0.2"/>
    <row r="4682" ht="12.75" hidden="1" x14ac:dyDescent="0.2"/>
    <row r="4683" ht="12.75" hidden="1" x14ac:dyDescent="0.2"/>
    <row r="4684" ht="12.75" hidden="1" x14ac:dyDescent="0.2"/>
    <row r="4685" ht="12.75" hidden="1" x14ac:dyDescent="0.2"/>
    <row r="4686" ht="12.75" hidden="1" x14ac:dyDescent="0.2"/>
    <row r="4687" ht="12.75" hidden="1" x14ac:dyDescent="0.2"/>
    <row r="4688" ht="12.75" hidden="1" x14ac:dyDescent="0.2"/>
    <row r="4689" ht="12.75" hidden="1" x14ac:dyDescent="0.2"/>
    <row r="4690" ht="12.75" hidden="1" x14ac:dyDescent="0.2"/>
    <row r="4691" ht="12.75" hidden="1" x14ac:dyDescent="0.2"/>
    <row r="4692" ht="12.75" hidden="1" x14ac:dyDescent="0.2"/>
    <row r="4693" ht="12.75" hidden="1" x14ac:dyDescent="0.2"/>
    <row r="4694" ht="12.75" hidden="1" x14ac:dyDescent="0.2"/>
    <row r="4695" ht="12.75" hidden="1" x14ac:dyDescent="0.2"/>
    <row r="4696" ht="12.75" hidden="1" x14ac:dyDescent="0.2"/>
    <row r="4697" ht="12.75" hidden="1" x14ac:dyDescent="0.2"/>
    <row r="4698" ht="12.75" hidden="1" x14ac:dyDescent="0.2"/>
    <row r="4699" ht="12.75" hidden="1" x14ac:dyDescent="0.2"/>
    <row r="4700" ht="12.75" hidden="1" x14ac:dyDescent="0.2"/>
    <row r="4701" ht="12.75" hidden="1" x14ac:dyDescent="0.2"/>
    <row r="4702" ht="12.75" hidden="1" x14ac:dyDescent="0.2"/>
    <row r="4703" ht="12.75" hidden="1" x14ac:dyDescent="0.2"/>
    <row r="4704" ht="12.75" hidden="1" x14ac:dyDescent="0.2"/>
    <row r="4705" ht="12.75" hidden="1" x14ac:dyDescent="0.2"/>
    <row r="4706" ht="12.75" hidden="1" x14ac:dyDescent="0.2"/>
    <row r="4707" ht="12.75" hidden="1" x14ac:dyDescent="0.2"/>
    <row r="4708" ht="12.75" hidden="1" x14ac:dyDescent="0.2"/>
    <row r="4709" ht="12.75" hidden="1" x14ac:dyDescent="0.2"/>
    <row r="4710" ht="12.75" hidden="1" x14ac:dyDescent="0.2"/>
    <row r="4711" ht="12.75" hidden="1" x14ac:dyDescent="0.2"/>
    <row r="4712" ht="12.75" hidden="1" x14ac:dyDescent="0.2"/>
    <row r="4713" ht="12.75" hidden="1" x14ac:dyDescent="0.2"/>
    <row r="4714" ht="12.75" hidden="1" x14ac:dyDescent="0.2"/>
    <row r="4715" ht="12.75" hidden="1" x14ac:dyDescent="0.2"/>
    <row r="4716" ht="12.75" hidden="1" x14ac:dyDescent="0.2"/>
    <row r="4717" ht="12.75" hidden="1" x14ac:dyDescent="0.2"/>
    <row r="4718" ht="12.75" hidden="1" x14ac:dyDescent="0.2"/>
    <row r="4719" ht="12.75" hidden="1" x14ac:dyDescent="0.2"/>
    <row r="4720" ht="12.75" hidden="1" x14ac:dyDescent="0.2"/>
    <row r="4721" ht="12.75" hidden="1" x14ac:dyDescent="0.2"/>
    <row r="4722" ht="12.75" hidden="1" x14ac:dyDescent="0.2"/>
    <row r="4723" ht="12.75" hidden="1" x14ac:dyDescent="0.2"/>
    <row r="4724" ht="12.75" hidden="1" x14ac:dyDescent="0.2"/>
    <row r="4725" ht="12.75" hidden="1" x14ac:dyDescent="0.2"/>
    <row r="4726" ht="12.75" hidden="1" x14ac:dyDescent="0.2"/>
    <row r="4727" ht="12.75" hidden="1" x14ac:dyDescent="0.2"/>
    <row r="4728" ht="12.75" hidden="1" x14ac:dyDescent="0.2"/>
    <row r="4729" ht="12.75" hidden="1" x14ac:dyDescent="0.2"/>
    <row r="4730" ht="12.75" hidden="1" x14ac:dyDescent="0.2"/>
    <row r="4731" ht="12.75" hidden="1" x14ac:dyDescent="0.2"/>
    <row r="4732" ht="12.75" hidden="1" x14ac:dyDescent="0.2"/>
    <row r="4733" ht="12.75" hidden="1" x14ac:dyDescent="0.2"/>
    <row r="4734" ht="12.75" hidden="1" x14ac:dyDescent="0.2"/>
    <row r="4735" ht="12.75" hidden="1" x14ac:dyDescent="0.2"/>
    <row r="4736" ht="12.75" hidden="1" x14ac:dyDescent="0.2"/>
    <row r="4737" ht="12.75" hidden="1" x14ac:dyDescent="0.2"/>
    <row r="4738" ht="12.75" hidden="1" x14ac:dyDescent="0.2"/>
    <row r="4739" ht="12.75" hidden="1" x14ac:dyDescent="0.2"/>
    <row r="4740" ht="12.75" hidden="1" x14ac:dyDescent="0.2"/>
    <row r="4741" ht="12.75" hidden="1" x14ac:dyDescent="0.2"/>
    <row r="4742" ht="12.75" hidden="1" x14ac:dyDescent="0.2"/>
    <row r="4743" ht="12.75" hidden="1" x14ac:dyDescent="0.2"/>
    <row r="4744" ht="12.75" hidden="1" x14ac:dyDescent="0.2"/>
    <row r="4745" ht="12.75" hidden="1" x14ac:dyDescent="0.2"/>
    <row r="4746" ht="12.75" hidden="1" x14ac:dyDescent="0.2"/>
    <row r="4747" ht="12.75" hidden="1" x14ac:dyDescent="0.2"/>
    <row r="4748" ht="12.75" hidden="1" x14ac:dyDescent="0.2"/>
    <row r="4749" ht="12.75" hidden="1" x14ac:dyDescent="0.2"/>
    <row r="4750" ht="12.75" hidden="1" x14ac:dyDescent="0.2"/>
    <row r="4751" ht="12.75" hidden="1" x14ac:dyDescent="0.2"/>
    <row r="4752" ht="12.75" hidden="1" x14ac:dyDescent="0.2"/>
    <row r="4753" ht="12.75" hidden="1" x14ac:dyDescent="0.2"/>
    <row r="4754" ht="12.75" hidden="1" x14ac:dyDescent="0.2"/>
    <row r="4755" ht="12.75" hidden="1" x14ac:dyDescent="0.2"/>
    <row r="4756" ht="12.75" hidden="1" x14ac:dyDescent="0.2"/>
    <row r="4757" ht="12.75" hidden="1" x14ac:dyDescent="0.2"/>
    <row r="4758" ht="12.75" hidden="1" x14ac:dyDescent="0.2"/>
    <row r="4759" ht="12.75" hidden="1" x14ac:dyDescent="0.2"/>
    <row r="4760" ht="12.75" hidden="1" x14ac:dyDescent="0.2"/>
    <row r="4761" ht="12.75" hidden="1" x14ac:dyDescent="0.2"/>
    <row r="4762" ht="12.75" hidden="1" x14ac:dyDescent="0.2"/>
    <row r="4763" ht="12.75" hidden="1" x14ac:dyDescent="0.2"/>
    <row r="4764" ht="12.75" hidden="1" x14ac:dyDescent="0.2"/>
    <row r="4765" ht="12.75" hidden="1" x14ac:dyDescent="0.2"/>
    <row r="4766" ht="12.75" hidden="1" x14ac:dyDescent="0.2"/>
    <row r="4767" ht="12.75" hidden="1" x14ac:dyDescent="0.2"/>
    <row r="4768" ht="12.75" hidden="1" x14ac:dyDescent="0.2"/>
    <row r="4769" ht="12.75" hidden="1" x14ac:dyDescent="0.2"/>
    <row r="4770" ht="12.75" hidden="1" x14ac:dyDescent="0.2"/>
    <row r="4771" ht="12.75" hidden="1" x14ac:dyDescent="0.2"/>
    <row r="4772" ht="12.75" hidden="1" x14ac:dyDescent="0.2"/>
    <row r="4773" ht="12.75" hidden="1" x14ac:dyDescent="0.2"/>
    <row r="4774" ht="12.75" hidden="1" x14ac:dyDescent="0.2"/>
    <row r="4775" ht="12.75" hidden="1" x14ac:dyDescent="0.2"/>
    <row r="4776" ht="12.75" hidden="1" x14ac:dyDescent="0.2"/>
    <row r="4777" ht="12.75" hidden="1" x14ac:dyDescent="0.2"/>
    <row r="4778" ht="12.75" hidden="1" x14ac:dyDescent="0.2"/>
    <row r="4779" ht="12.75" hidden="1" x14ac:dyDescent="0.2"/>
    <row r="4780" ht="12.75" hidden="1" x14ac:dyDescent="0.2"/>
    <row r="4781" ht="12.75" hidden="1" x14ac:dyDescent="0.2"/>
    <row r="4782" ht="12.75" hidden="1" x14ac:dyDescent="0.2"/>
    <row r="4783" ht="12.75" hidden="1" x14ac:dyDescent="0.2"/>
    <row r="4784" ht="12.75" hidden="1" x14ac:dyDescent="0.2"/>
    <row r="4785" ht="12.75" hidden="1" x14ac:dyDescent="0.2"/>
    <row r="4786" ht="12.75" hidden="1" x14ac:dyDescent="0.2"/>
    <row r="4787" ht="12.75" hidden="1" x14ac:dyDescent="0.2"/>
    <row r="4788" ht="12.75" hidden="1" x14ac:dyDescent="0.2"/>
    <row r="4789" ht="12.75" hidden="1" x14ac:dyDescent="0.2"/>
    <row r="4790" ht="12.75" hidden="1" x14ac:dyDescent="0.2"/>
    <row r="4791" ht="12.75" hidden="1" x14ac:dyDescent="0.2"/>
    <row r="4792" ht="12.75" hidden="1" x14ac:dyDescent="0.2"/>
    <row r="4793" ht="12.75" hidden="1" x14ac:dyDescent="0.2"/>
    <row r="4794" ht="12.75" hidden="1" x14ac:dyDescent="0.2"/>
    <row r="4795" ht="12.75" hidden="1" x14ac:dyDescent="0.2"/>
    <row r="4796" ht="12.75" hidden="1" x14ac:dyDescent="0.2"/>
    <row r="4797" ht="12.75" hidden="1" x14ac:dyDescent="0.2"/>
    <row r="4798" ht="12.75" hidden="1" x14ac:dyDescent="0.2"/>
    <row r="4799" ht="12.75" hidden="1" x14ac:dyDescent="0.2"/>
    <row r="4800" ht="12.75" hidden="1" x14ac:dyDescent="0.2"/>
    <row r="4801" ht="12.75" hidden="1" x14ac:dyDescent="0.2"/>
    <row r="4802" ht="12.75" hidden="1" x14ac:dyDescent="0.2"/>
    <row r="4803" ht="12.75" hidden="1" x14ac:dyDescent="0.2"/>
    <row r="4804" ht="12.75" hidden="1" x14ac:dyDescent="0.2"/>
    <row r="4805" ht="12.75" hidden="1" x14ac:dyDescent="0.2"/>
    <row r="4806" ht="12.75" hidden="1" x14ac:dyDescent="0.2"/>
    <row r="4807" ht="12.75" hidden="1" x14ac:dyDescent="0.2"/>
    <row r="4808" ht="12.75" hidden="1" x14ac:dyDescent="0.2"/>
    <row r="4809" ht="12.75" hidden="1" x14ac:dyDescent="0.2"/>
    <row r="4810" ht="12.75" hidden="1" x14ac:dyDescent="0.2"/>
    <row r="4811" ht="12.75" hidden="1" x14ac:dyDescent="0.2"/>
    <row r="4812" ht="12.75" hidden="1" x14ac:dyDescent="0.2"/>
    <row r="4813" ht="12.75" hidden="1" x14ac:dyDescent="0.2"/>
    <row r="4814" ht="12.75" hidden="1" x14ac:dyDescent="0.2"/>
    <row r="4815" ht="12.75" hidden="1" x14ac:dyDescent="0.2"/>
    <row r="4816" ht="12.75" hidden="1" x14ac:dyDescent="0.2"/>
    <row r="4817" ht="12.75" hidden="1" x14ac:dyDescent="0.2"/>
    <row r="4818" ht="12.75" hidden="1" x14ac:dyDescent="0.2"/>
    <row r="4819" ht="12.75" hidden="1" x14ac:dyDescent="0.2"/>
    <row r="4820" ht="12.75" hidden="1" x14ac:dyDescent="0.2"/>
    <row r="4821" ht="12.75" hidden="1" x14ac:dyDescent="0.2"/>
    <row r="4822" ht="12.75" hidden="1" x14ac:dyDescent="0.2"/>
    <row r="4823" ht="12.75" hidden="1" x14ac:dyDescent="0.2"/>
    <row r="4824" ht="12.75" hidden="1" x14ac:dyDescent="0.2"/>
    <row r="4825" ht="12.75" hidden="1" x14ac:dyDescent="0.2"/>
    <row r="4826" ht="12.75" hidden="1" x14ac:dyDescent="0.2"/>
    <row r="4827" ht="12.75" hidden="1" x14ac:dyDescent="0.2"/>
    <row r="4828" ht="12.75" hidden="1" x14ac:dyDescent="0.2"/>
    <row r="4829" ht="12.75" hidden="1" x14ac:dyDescent="0.2"/>
    <row r="4830" ht="12.75" hidden="1" x14ac:dyDescent="0.2"/>
    <row r="4831" ht="12.75" hidden="1" x14ac:dyDescent="0.2"/>
    <row r="4832" ht="12.75" hidden="1" x14ac:dyDescent="0.2"/>
    <row r="4833" ht="12.75" hidden="1" x14ac:dyDescent="0.2"/>
    <row r="4834" ht="12.75" hidden="1" x14ac:dyDescent="0.2"/>
    <row r="4835" ht="12.75" hidden="1" x14ac:dyDescent="0.2"/>
    <row r="4836" ht="12.75" hidden="1" x14ac:dyDescent="0.2"/>
    <row r="4837" ht="12.75" hidden="1" x14ac:dyDescent="0.2"/>
    <row r="4838" ht="12.75" hidden="1" x14ac:dyDescent="0.2"/>
    <row r="4839" ht="12.75" hidden="1" x14ac:dyDescent="0.2"/>
    <row r="4840" ht="12.75" hidden="1" x14ac:dyDescent="0.2"/>
    <row r="4841" ht="12.75" hidden="1" x14ac:dyDescent="0.2"/>
    <row r="4842" ht="12.75" hidden="1" x14ac:dyDescent="0.2"/>
    <row r="4843" ht="12.75" hidden="1" x14ac:dyDescent="0.2"/>
    <row r="4844" ht="12.75" hidden="1" x14ac:dyDescent="0.2"/>
    <row r="4845" ht="12.75" hidden="1" x14ac:dyDescent="0.2"/>
    <row r="4846" ht="12.75" hidden="1" x14ac:dyDescent="0.2"/>
    <row r="4847" ht="12.75" hidden="1" x14ac:dyDescent="0.2"/>
    <row r="4848" ht="12.75" hidden="1" x14ac:dyDescent="0.2"/>
    <row r="4849" ht="12.75" hidden="1" x14ac:dyDescent="0.2"/>
    <row r="4850" ht="12.75" hidden="1" x14ac:dyDescent="0.2"/>
    <row r="4851" ht="12.75" hidden="1" x14ac:dyDescent="0.2"/>
    <row r="4852" ht="12.75" hidden="1" x14ac:dyDescent="0.2"/>
    <row r="4853" ht="12.75" hidden="1" x14ac:dyDescent="0.2"/>
    <row r="4854" ht="12.75" hidden="1" x14ac:dyDescent="0.2"/>
    <row r="4855" ht="12.75" hidden="1" x14ac:dyDescent="0.2"/>
    <row r="4856" ht="12.75" hidden="1" x14ac:dyDescent="0.2"/>
    <row r="4857" ht="12.75" hidden="1" x14ac:dyDescent="0.2"/>
    <row r="4858" ht="12.75" hidden="1" x14ac:dyDescent="0.2"/>
    <row r="4859" ht="12.75" hidden="1" x14ac:dyDescent="0.2"/>
    <row r="4860" ht="12.75" hidden="1" x14ac:dyDescent="0.2"/>
    <row r="4861" ht="12.75" hidden="1" x14ac:dyDescent="0.2"/>
    <row r="4862" ht="12.75" hidden="1" x14ac:dyDescent="0.2"/>
    <row r="4863" ht="12.75" hidden="1" x14ac:dyDescent="0.2"/>
    <row r="4864" ht="12.75" hidden="1" x14ac:dyDescent="0.2"/>
    <row r="4865" ht="12.75" hidden="1" x14ac:dyDescent="0.2"/>
    <row r="4866" ht="12.75" hidden="1" x14ac:dyDescent="0.2"/>
    <row r="4867" ht="12.75" hidden="1" x14ac:dyDescent="0.2"/>
    <row r="4868" ht="12.75" hidden="1" x14ac:dyDescent="0.2"/>
    <row r="4869" ht="12.75" hidden="1" x14ac:dyDescent="0.2"/>
    <row r="4870" ht="12.75" hidden="1" x14ac:dyDescent="0.2"/>
    <row r="4871" ht="12.75" hidden="1" x14ac:dyDescent="0.2"/>
    <row r="4872" ht="12.75" hidden="1" x14ac:dyDescent="0.2"/>
    <row r="4873" ht="12.75" hidden="1" x14ac:dyDescent="0.2"/>
    <row r="4874" ht="12.75" hidden="1" x14ac:dyDescent="0.2"/>
    <row r="4875" ht="12.75" hidden="1" x14ac:dyDescent="0.2"/>
    <row r="4876" ht="12.75" hidden="1" x14ac:dyDescent="0.2"/>
    <row r="4877" ht="12.75" hidden="1" x14ac:dyDescent="0.2"/>
    <row r="4878" ht="12.75" hidden="1" x14ac:dyDescent="0.2"/>
    <row r="4879" ht="12.75" hidden="1" x14ac:dyDescent="0.2"/>
    <row r="4880" ht="12.75" hidden="1" x14ac:dyDescent="0.2"/>
    <row r="4881" ht="12.75" hidden="1" x14ac:dyDescent="0.2"/>
    <row r="4882" ht="12.75" hidden="1" x14ac:dyDescent="0.2"/>
    <row r="4883" ht="12.75" hidden="1" x14ac:dyDescent="0.2"/>
    <row r="4884" ht="12.75" hidden="1" x14ac:dyDescent="0.2"/>
    <row r="4885" ht="12.75" hidden="1" x14ac:dyDescent="0.2"/>
    <row r="4886" ht="12.75" hidden="1" x14ac:dyDescent="0.2"/>
    <row r="4887" ht="12.75" hidden="1" x14ac:dyDescent="0.2"/>
    <row r="4888" ht="12.75" hidden="1" x14ac:dyDescent="0.2"/>
    <row r="4889" ht="12.75" hidden="1" x14ac:dyDescent="0.2"/>
    <row r="4890" ht="12.75" hidden="1" x14ac:dyDescent="0.2"/>
    <row r="4891" ht="12.75" hidden="1" x14ac:dyDescent="0.2"/>
    <row r="4892" ht="12.75" hidden="1" x14ac:dyDescent="0.2"/>
    <row r="4893" ht="12.75" hidden="1" x14ac:dyDescent="0.2"/>
    <row r="4894" ht="12.75" hidden="1" x14ac:dyDescent="0.2"/>
    <row r="4895" ht="12.75" hidden="1" x14ac:dyDescent="0.2"/>
    <row r="4896" ht="12.75" hidden="1" x14ac:dyDescent="0.2"/>
    <row r="4897" ht="12.75" hidden="1" x14ac:dyDescent="0.2"/>
    <row r="4898" ht="12.75" hidden="1" x14ac:dyDescent="0.2"/>
    <row r="4899" ht="12.75" hidden="1" x14ac:dyDescent="0.2"/>
    <row r="4900" ht="12.75" hidden="1" x14ac:dyDescent="0.2"/>
    <row r="4901" ht="12.75" hidden="1" x14ac:dyDescent="0.2"/>
    <row r="4902" ht="12.75" hidden="1" x14ac:dyDescent="0.2"/>
    <row r="4903" ht="12.75" hidden="1" x14ac:dyDescent="0.2"/>
    <row r="4904" ht="12.75" hidden="1" x14ac:dyDescent="0.2"/>
    <row r="4905" ht="12.75" hidden="1" x14ac:dyDescent="0.2"/>
    <row r="4906" ht="12.75" hidden="1" x14ac:dyDescent="0.2"/>
    <row r="4907" ht="12.75" hidden="1" x14ac:dyDescent="0.2"/>
    <row r="4908" ht="12.75" hidden="1" x14ac:dyDescent="0.2"/>
    <row r="4909" ht="12.75" hidden="1" x14ac:dyDescent="0.2"/>
    <row r="4910" ht="12.75" hidden="1" x14ac:dyDescent="0.2"/>
    <row r="4911" ht="12.75" hidden="1" x14ac:dyDescent="0.2"/>
    <row r="4912" ht="12.75" hidden="1" x14ac:dyDescent="0.2"/>
    <row r="4913" ht="12.75" hidden="1" x14ac:dyDescent="0.2"/>
    <row r="4914" ht="12.75" hidden="1" x14ac:dyDescent="0.2"/>
    <row r="4915" ht="12.75" hidden="1" x14ac:dyDescent="0.2"/>
    <row r="4916" ht="12.75" hidden="1" x14ac:dyDescent="0.2"/>
    <row r="4917" ht="12.75" hidden="1" x14ac:dyDescent="0.2"/>
    <row r="4918" ht="12.75" hidden="1" x14ac:dyDescent="0.2"/>
    <row r="4919" ht="12.75" hidden="1" x14ac:dyDescent="0.2"/>
    <row r="4920" ht="12.75" hidden="1" x14ac:dyDescent="0.2"/>
    <row r="4921" ht="12.75" hidden="1" x14ac:dyDescent="0.2"/>
    <row r="4922" ht="12.75" hidden="1" x14ac:dyDescent="0.2"/>
    <row r="4923" ht="12.75" hidden="1" x14ac:dyDescent="0.2"/>
    <row r="4924" ht="12.75" hidden="1" x14ac:dyDescent="0.2"/>
    <row r="4925" ht="12.75" hidden="1" x14ac:dyDescent="0.2"/>
    <row r="4926" ht="12.75" hidden="1" x14ac:dyDescent="0.2"/>
    <row r="4927" ht="12.75" hidden="1" x14ac:dyDescent="0.2"/>
    <row r="4928" ht="12.75" hidden="1" x14ac:dyDescent="0.2"/>
    <row r="4929" ht="12.75" hidden="1" x14ac:dyDescent="0.2"/>
    <row r="4930" ht="12.75" hidden="1" x14ac:dyDescent="0.2"/>
    <row r="4931" ht="12.75" hidden="1" x14ac:dyDescent="0.2"/>
    <row r="4932" ht="12.75" hidden="1" x14ac:dyDescent="0.2"/>
    <row r="4933" ht="12.75" hidden="1" x14ac:dyDescent="0.2"/>
    <row r="4934" ht="12.75" hidden="1" x14ac:dyDescent="0.2"/>
    <row r="4935" ht="12.75" hidden="1" x14ac:dyDescent="0.2"/>
    <row r="4936" ht="12.75" hidden="1" x14ac:dyDescent="0.2"/>
    <row r="4937" ht="12.75" hidden="1" x14ac:dyDescent="0.2"/>
    <row r="4938" ht="12.75" hidden="1" x14ac:dyDescent="0.2"/>
    <row r="4939" ht="12.75" hidden="1" x14ac:dyDescent="0.2"/>
    <row r="4940" ht="12.75" hidden="1" x14ac:dyDescent="0.2"/>
    <row r="4941" ht="12.75" hidden="1" x14ac:dyDescent="0.2"/>
    <row r="4942" ht="12.75" hidden="1" x14ac:dyDescent="0.2"/>
    <row r="4943" ht="12.75" hidden="1" x14ac:dyDescent="0.2"/>
    <row r="4944" ht="12.75" hidden="1" x14ac:dyDescent="0.2"/>
    <row r="4945" ht="12.75" hidden="1" x14ac:dyDescent="0.2"/>
    <row r="4946" ht="12.75" hidden="1" x14ac:dyDescent="0.2"/>
    <row r="4947" ht="12.75" hidden="1" x14ac:dyDescent="0.2"/>
    <row r="4948" ht="12.75" hidden="1" x14ac:dyDescent="0.2"/>
    <row r="4949" ht="12.75" hidden="1" x14ac:dyDescent="0.2"/>
    <row r="4950" ht="12.75" hidden="1" x14ac:dyDescent="0.2"/>
    <row r="4951" ht="12.75" hidden="1" x14ac:dyDescent="0.2"/>
    <row r="4952" ht="12.75" hidden="1" x14ac:dyDescent="0.2"/>
    <row r="4953" ht="12.75" hidden="1" x14ac:dyDescent="0.2"/>
    <row r="4954" ht="12.75" hidden="1" x14ac:dyDescent="0.2"/>
    <row r="4955" ht="12.75" hidden="1" x14ac:dyDescent="0.2"/>
    <row r="4956" ht="12.75" hidden="1" x14ac:dyDescent="0.2"/>
    <row r="4957" ht="12.75" hidden="1" x14ac:dyDescent="0.2"/>
    <row r="4958" ht="12.75" hidden="1" x14ac:dyDescent="0.2"/>
    <row r="4959" ht="12.75" hidden="1" x14ac:dyDescent="0.2"/>
    <row r="4960" ht="12.75" hidden="1" x14ac:dyDescent="0.2"/>
    <row r="4961" ht="12.75" hidden="1" x14ac:dyDescent="0.2"/>
    <row r="4962" ht="12.75" hidden="1" x14ac:dyDescent="0.2"/>
    <row r="4963" ht="12.75" hidden="1" x14ac:dyDescent="0.2"/>
    <row r="4964" ht="12.75" hidden="1" x14ac:dyDescent="0.2"/>
    <row r="4965" ht="12.75" hidden="1" x14ac:dyDescent="0.2"/>
    <row r="4966" ht="12.75" hidden="1" x14ac:dyDescent="0.2"/>
    <row r="4967" ht="12.75" hidden="1" x14ac:dyDescent="0.2"/>
    <row r="4968" ht="12.75" hidden="1" x14ac:dyDescent="0.2"/>
    <row r="4969" ht="12.75" hidden="1" x14ac:dyDescent="0.2"/>
    <row r="4970" ht="12.75" hidden="1" x14ac:dyDescent="0.2"/>
    <row r="4971" ht="12.75" hidden="1" x14ac:dyDescent="0.2"/>
    <row r="4972" ht="12.75" hidden="1" x14ac:dyDescent="0.2"/>
    <row r="4973" ht="12.75" hidden="1" x14ac:dyDescent="0.2"/>
    <row r="4974" ht="12.75" hidden="1" x14ac:dyDescent="0.2"/>
    <row r="4975" ht="12.75" hidden="1" x14ac:dyDescent="0.2"/>
    <row r="4976" ht="12.75" hidden="1" x14ac:dyDescent="0.2"/>
    <row r="4977" ht="12.75" hidden="1" x14ac:dyDescent="0.2"/>
    <row r="4978" ht="12.75" hidden="1" x14ac:dyDescent="0.2"/>
    <row r="4979" ht="12.75" hidden="1" x14ac:dyDescent="0.2"/>
    <row r="4980" ht="12.75" hidden="1" x14ac:dyDescent="0.2"/>
    <row r="4981" ht="12.75" hidden="1" x14ac:dyDescent="0.2"/>
    <row r="4982" ht="12.75" hidden="1" x14ac:dyDescent="0.2"/>
    <row r="4983" ht="12.75" hidden="1" x14ac:dyDescent="0.2"/>
    <row r="4984" ht="12.75" hidden="1" x14ac:dyDescent="0.2"/>
    <row r="4985" ht="12.75" hidden="1" x14ac:dyDescent="0.2"/>
    <row r="4986" ht="12.75" hidden="1" x14ac:dyDescent="0.2"/>
    <row r="4987" ht="12.75" hidden="1" x14ac:dyDescent="0.2"/>
    <row r="4988" ht="12.75" hidden="1" x14ac:dyDescent="0.2"/>
    <row r="4989" ht="12.75" hidden="1" x14ac:dyDescent="0.2"/>
    <row r="4990" ht="12.75" hidden="1" x14ac:dyDescent="0.2"/>
    <row r="4991" ht="12.75" hidden="1" x14ac:dyDescent="0.2"/>
    <row r="4992" ht="12.75" hidden="1" x14ac:dyDescent="0.2"/>
    <row r="4993" ht="12.75" hidden="1" x14ac:dyDescent="0.2"/>
    <row r="4994" ht="12.75" hidden="1" x14ac:dyDescent="0.2"/>
    <row r="4995" ht="12.75" hidden="1" x14ac:dyDescent="0.2"/>
    <row r="4996" ht="12.75" hidden="1" x14ac:dyDescent="0.2"/>
    <row r="4997" ht="12.75" hidden="1" x14ac:dyDescent="0.2"/>
    <row r="4998" ht="12.75" hidden="1" x14ac:dyDescent="0.2"/>
    <row r="4999" ht="12.75" hidden="1" x14ac:dyDescent="0.2"/>
    <row r="5000" ht="12.75" hidden="1" x14ac:dyDescent="0.2"/>
    <row r="5001" ht="12.75" hidden="1" x14ac:dyDescent="0.2"/>
    <row r="5002" ht="12.75" hidden="1" x14ac:dyDescent="0.2"/>
    <row r="5003" ht="12.75" hidden="1" x14ac:dyDescent="0.2"/>
    <row r="5004" ht="12.75" hidden="1" x14ac:dyDescent="0.2"/>
    <row r="5005" ht="12.75" hidden="1" x14ac:dyDescent="0.2"/>
    <row r="5006" ht="12.75" hidden="1" x14ac:dyDescent="0.2"/>
    <row r="5007" ht="12.75" hidden="1" x14ac:dyDescent="0.2"/>
    <row r="5008" ht="12.75" hidden="1" x14ac:dyDescent="0.2"/>
    <row r="5009" ht="12.75" hidden="1" x14ac:dyDescent="0.2"/>
    <row r="5010" ht="12.75" hidden="1" x14ac:dyDescent="0.2"/>
    <row r="5011" ht="12.75" hidden="1" x14ac:dyDescent="0.2"/>
    <row r="5012" ht="12.75" hidden="1" x14ac:dyDescent="0.2"/>
    <row r="5013" ht="12.75" hidden="1" x14ac:dyDescent="0.2"/>
    <row r="5014" ht="12.75" hidden="1" x14ac:dyDescent="0.2"/>
    <row r="5015" ht="12.75" hidden="1" x14ac:dyDescent="0.2"/>
    <row r="5016" ht="12.75" hidden="1" x14ac:dyDescent="0.2"/>
    <row r="5017" ht="12.75" hidden="1" x14ac:dyDescent="0.2"/>
    <row r="5018" ht="12.75" hidden="1" x14ac:dyDescent="0.2"/>
    <row r="5019" ht="12.75" hidden="1" x14ac:dyDescent="0.2"/>
    <row r="5020" ht="12.75" hidden="1" x14ac:dyDescent="0.2"/>
    <row r="5021" ht="12.75" hidden="1" x14ac:dyDescent="0.2"/>
    <row r="5022" ht="12.75" hidden="1" x14ac:dyDescent="0.2"/>
    <row r="5023" ht="12.75" hidden="1" x14ac:dyDescent="0.2"/>
    <row r="5024" ht="12.75" hidden="1" x14ac:dyDescent="0.2"/>
    <row r="5025" ht="12.75" hidden="1" x14ac:dyDescent="0.2"/>
    <row r="5026" ht="12.75" hidden="1" x14ac:dyDescent="0.2"/>
    <row r="5027" ht="12.75" hidden="1" x14ac:dyDescent="0.2"/>
    <row r="5028" ht="12.75" hidden="1" x14ac:dyDescent="0.2"/>
    <row r="5029" ht="12.75" hidden="1" x14ac:dyDescent="0.2"/>
    <row r="5030" ht="12.75" hidden="1" x14ac:dyDescent="0.2"/>
    <row r="5031" ht="12.75" hidden="1" x14ac:dyDescent="0.2"/>
    <row r="5032" ht="12.75" hidden="1" x14ac:dyDescent="0.2"/>
    <row r="5033" ht="12.75" hidden="1" x14ac:dyDescent="0.2"/>
    <row r="5034" ht="12.75" hidden="1" x14ac:dyDescent="0.2"/>
    <row r="5035" ht="12.75" hidden="1" x14ac:dyDescent="0.2"/>
    <row r="5036" ht="12.75" hidden="1" x14ac:dyDescent="0.2"/>
    <row r="5037" ht="12.75" hidden="1" x14ac:dyDescent="0.2"/>
    <row r="5038" ht="12.75" hidden="1" x14ac:dyDescent="0.2"/>
    <row r="5039" ht="12.75" hidden="1" x14ac:dyDescent="0.2"/>
    <row r="5040" ht="12.75" hidden="1" x14ac:dyDescent="0.2"/>
    <row r="5041" ht="12.75" hidden="1" x14ac:dyDescent="0.2"/>
    <row r="5042" ht="12.75" hidden="1" x14ac:dyDescent="0.2"/>
    <row r="5043" ht="12.75" hidden="1" x14ac:dyDescent="0.2"/>
    <row r="5044" ht="12.75" hidden="1" x14ac:dyDescent="0.2"/>
    <row r="5045" ht="12.75" hidden="1" x14ac:dyDescent="0.2"/>
    <row r="5046" ht="12.75" hidden="1" x14ac:dyDescent="0.2"/>
    <row r="5047" ht="12.75" hidden="1" x14ac:dyDescent="0.2"/>
    <row r="5048" ht="12.75" hidden="1" x14ac:dyDescent="0.2"/>
    <row r="5049" ht="12.75" hidden="1" x14ac:dyDescent="0.2"/>
    <row r="5050" ht="12.75" hidden="1" x14ac:dyDescent="0.2"/>
    <row r="5051" ht="12.75" hidden="1" x14ac:dyDescent="0.2"/>
    <row r="5052" ht="12.75" hidden="1" x14ac:dyDescent="0.2"/>
    <row r="5053" ht="12.75" hidden="1" x14ac:dyDescent="0.2"/>
    <row r="5054" ht="12.75" hidden="1" x14ac:dyDescent="0.2"/>
    <row r="5055" ht="12.75" hidden="1" x14ac:dyDescent="0.2"/>
    <row r="5056" ht="12.75" hidden="1" x14ac:dyDescent="0.2"/>
    <row r="5057" ht="12.75" hidden="1" x14ac:dyDescent="0.2"/>
    <row r="5058" ht="12.75" hidden="1" x14ac:dyDescent="0.2"/>
    <row r="5059" ht="12.75" hidden="1" x14ac:dyDescent="0.2"/>
    <row r="5060" ht="12.75" hidden="1" x14ac:dyDescent="0.2"/>
    <row r="5061" ht="12.75" hidden="1" x14ac:dyDescent="0.2"/>
    <row r="5062" ht="12.75" hidden="1" x14ac:dyDescent="0.2"/>
    <row r="5063" ht="12.75" hidden="1" x14ac:dyDescent="0.2"/>
    <row r="5064" ht="12.75" hidden="1" x14ac:dyDescent="0.2"/>
    <row r="5065" ht="12.75" hidden="1" x14ac:dyDescent="0.2"/>
    <row r="5066" ht="12.75" hidden="1" x14ac:dyDescent="0.2"/>
    <row r="5067" ht="12.75" hidden="1" x14ac:dyDescent="0.2"/>
    <row r="5068" ht="12.75" hidden="1" x14ac:dyDescent="0.2"/>
    <row r="5069" ht="12.75" hidden="1" x14ac:dyDescent="0.2"/>
    <row r="5070" ht="12.75" hidden="1" x14ac:dyDescent="0.2"/>
    <row r="5071" ht="12.75" hidden="1" x14ac:dyDescent="0.2"/>
    <row r="5072" ht="12.75" hidden="1" x14ac:dyDescent="0.2"/>
    <row r="5073" ht="12.75" hidden="1" x14ac:dyDescent="0.2"/>
    <row r="5074" ht="12.75" hidden="1" x14ac:dyDescent="0.2"/>
    <row r="5075" ht="12.75" hidden="1" x14ac:dyDescent="0.2"/>
    <row r="5076" ht="12.75" hidden="1" x14ac:dyDescent="0.2"/>
    <row r="5077" ht="12.75" hidden="1" x14ac:dyDescent="0.2"/>
    <row r="5078" ht="12.75" hidden="1" x14ac:dyDescent="0.2"/>
    <row r="5079" ht="12.75" hidden="1" x14ac:dyDescent="0.2"/>
    <row r="5080" ht="12.75" hidden="1" x14ac:dyDescent="0.2"/>
    <row r="5081" ht="12.75" hidden="1" x14ac:dyDescent="0.2"/>
    <row r="5082" ht="12.75" hidden="1" x14ac:dyDescent="0.2"/>
    <row r="5083" ht="12.75" hidden="1" x14ac:dyDescent="0.2"/>
    <row r="5084" ht="12.75" hidden="1" x14ac:dyDescent="0.2"/>
    <row r="5085" ht="12.75" hidden="1" x14ac:dyDescent="0.2"/>
    <row r="5086" ht="12.75" hidden="1" x14ac:dyDescent="0.2"/>
    <row r="5087" ht="12.75" hidden="1" x14ac:dyDescent="0.2"/>
    <row r="5088" ht="12.75" hidden="1" x14ac:dyDescent="0.2"/>
    <row r="5089" ht="12.75" hidden="1" x14ac:dyDescent="0.2"/>
    <row r="5090" ht="12.75" hidden="1" x14ac:dyDescent="0.2"/>
    <row r="5091" ht="12.75" hidden="1" x14ac:dyDescent="0.2"/>
    <row r="5092" ht="12.75" hidden="1" x14ac:dyDescent="0.2"/>
    <row r="5093" ht="12.75" hidden="1" x14ac:dyDescent="0.2"/>
    <row r="5094" ht="12.75" hidden="1" x14ac:dyDescent="0.2"/>
    <row r="5095" ht="12.75" hidden="1" x14ac:dyDescent="0.2"/>
    <row r="5096" ht="12.75" hidden="1" x14ac:dyDescent="0.2"/>
    <row r="5097" ht="12.75" hidden="1" x14ac:dyDescent="0.2"/>
    <row r="5098" ht="12.75" hidden="1" x14ac:dyDescent="0.2"/>
    <row r="5099" ht="12.75" hidden="1" x14ac:dyDescent="0.2"/>
    <row r="5100" ht="12.75" hidden="1" x14ac:dyDescent="0.2"/>
    <row r="5101" ht="12.75" hidden="1" x14ac:dyDescent="0.2"/>
    <row r="5102" ht="12.75" hidden="1" x14ac:dyDescent="0.2"/>
    <row r="5103" ht="12.75" hidden="1" x14ac:dyDescent="0.2"/>
    <row r="5104" ht="12.75" hidden="1" x14ac:dyDescent="0.2"/>
    <row r="5105" ht="12.75" hidden="1" x14ac:dyDescent="0.2"/>
    <row r="5106" ht="12.75" hidden="1" x14ac:dyDescent="0.2"/>
    <row r="5107" ht="12.75" hidden="1" x14ac:dyDescent="0.2"/>
    <row r="5108" ht="12.75" hidden="1" x14ac:dyDescent="0.2"/>
    <row r="5109" ht="12.75" hidden="1" x14ac:dyDescent="0.2"/>
    <row r="5110" ht="12.75" hidden="1" x14ac:dyDescent="0.2"/>
    <row r="5111" ht="12.75" hidden="1" x14ac:dyDescent="0.2"/>
    <row r="5112" ht="12.75" hidden="1" x14ac:dyDescent="0.2"/>
    <row r="5113" ht="12.75" hidden="1" x14ac:dyDescent="0.2"/>
    <row r="5114" ht="12.75" hidden="1" x14ac:dyDescent="0.2"/>
    <row r="5115" ht="12.75" hidden="1" x14ac:dyDescent="0.2"/>
    <row r="5116" ht="12.75" hidden="1" x14ac:dyDescent="0.2"/>
    <row r="5117" ht="12.75" hidden="1" x14ac:dyDescent="0.2"/>
    <row r="5118" ht="12.75" hidden="1" x14ac:dyDescent="0.2"/>
    <row r="5119" ht="12.75" hidden="1" x14ac:dyDescent="0.2"/>
    <row r="5120" ht="12.75" hidden="1" x14ac:dyDescent="0.2"/>
    <row r="5121" ht="12.75" hidden="1" x14ac:dyDescent="0.2"/>
    <row r="5122" ht="12.75" hidden="1" x14ac:dyDescent="0.2"/>
    <row r="5123" ht="12.75" hidden="1" x14ac:dyDescent="0.2"/>
    <row r="5124" ht="12.75" hidden="1" x14ac:dyDescent="0.2"/>
    <row r="5125" ht="12.75" hidden="1" x14ac:dyDescent="0.2"/>
    <row r="5126" ht="12.75" hidden="1" x14ac:dyDescent="0.2"/>
    <row r="5127" ht="12.75" hidden="1" x14ac:dyDescent="0.2"/>
    <row r="5128" ht="12.75" hidden="1" x14ac:dyDescent="0.2"/>
    <row r="5129" ht="12.75" hidden="1" x14ac:dyDescent="0.2"/>
    <row r="5130" ht="12.75" hidden="1" x14ac:dyDescent="0.2"/>
    <row r="5131" ht="12.75" hidden="1" x14ac:dyDescent="0.2"/>
    <row r="5132" ht="12.75" hidden="1" x14ac:dyDescent="0.2"/>
    <row r="5133" ht="12.75" hidden="1" x14ac:dyDescent="0.2"/>
    <row r="5134" ht="12.75" hidden="1" x14ac:dyDescent="0.2"/>
    <row r="5135" ht="12.75" hidden="1" x14ac:dyDescent="0.2"/>
    <row r="5136" ht="12.75" hidden="1" x14ac:dyDescent="0.2"/>
    <row r="5137" ht="12.75" hidden="1" x14ac:dyDescent="0.2"/>
    <row r="5138" ht="12.75" hidden="1" x14ac:dyDescent="0.2"/>
    <row r="5139" ht="12.75" hidden="1" x14ac:dyDescent="0.2"/>
    <row r="5140" ht="12.75" hidden="1" x14ac:dyDescent="0.2"/>
    <row r="5141" ht="12.75" hidden="1" x14ac:dyDescent="0.2"/>
    <row r="5142" ht="12.75" hidden="1" x14ac:dyDescent="0.2"/>
    <row r="5143" ht="12.75" hidden="1" x14ac:dyDescent="0.2"/>
    <row r="5144" ht="12.75" hidden="1" x14ac:dyDescent="0.2"/>
    <row r="5145" ht="12.75" hidden="1" x14ac:dyDescent="0.2"/>
    <row r="5146" ht="12.75" hidden="1" x14ac:dyDescent="0.2"/>
    <row r="5147" ht="12.75" hidden="1" x14ac:dyDescent="0.2"/>
    <row r="5148" ht="12.75" hidden="1" x14ac:dyDescent="0.2"/>
    <row r="5149" ht="12.75" hidden="1" x14ac:dyDescent="0.2"/>
    <row r="5150" ht="12.75" hidden="1" x14ac:dyDescent="0.2"/>
    <row r="5151" ht="12.75" hidden="1" x14ac:dyDescent="0.2"/>
    <row r="5152" ht="12.75" hidden="1" x14ac:dyDescent="0.2"/>
    <row r="5153" ht="12.75" hidden="1" x14ac:dyDescent="0.2"/>
    <row r="5154" ht="12.75" hidden="1" x14ac:dyDescent="0.2"/>
    <row r="5155" ht="12.75" hidden="1" x14ac:dyDescent="0.2"/>
    <row r="5156" ht="12.75" hidden="1" x14ac:dyDescent="0.2"/>
    <row r="5157" ht="12.75" hidden="1" x14ac:dyDescent="0.2"/>
    <row r="5158" ht="12.75" hidden="1" x14ac:dyDescent="0.2"/>
    <row r="5159" ht="12.75" hidden="1" x14ac:dyDescent="0.2"/>
    <row r="5160" ht="12.75" hidden="1" x14ac:dyDescent="0.2"/>
    <row r="5161" ht="12.75" hidden="1" x14ac:dyDescent="0.2"/>
    <row r="5162" ht="12.75" hidden="1" x14ac:dyDescent="0.2"/>
    <row r="5163" ht="12.75" hidden="1" x14ac:dyDescent="0.2"/>
    <row r="5164" ht="12.75" hidden="1" x14ac:dyDescent="0.2"/>
    <row r="5165" ht="12.75" hidden="1" x14ac:dyDescent="0.2"/>
    <row r="5166" ht="12.75" hidden="1" x14ac:dyDescent="0.2"/>
    <row r="5167" ht="12.75" hidden="1" x14ac:dyDescent="0.2"/>
    <row r="5168" ht="12.75" hidden="1" x14ac:dyDescent="0.2"/>
    <row r="5169" ht="12.75" hidden="1" x14ac:dyDescent="0.2"/>
    <row r="5170" ht="12.75" hidden="1" x14ac:dyDescent="0.2"/>
    <row r="5171" ht="12.75" hidden="1" x14ac:dyDescent="0.2"/>
    <row r="5172" ht="12.75" hidden="1" x14ac:dyDescent="0.2"/>
    <row r="5173" ht="12.75" hidden="1" x14ac:dyDescent="0.2"/>
    <row r="5174" ht="12.75" hidden="1" x14ac:dyDescent="0.2"/>
    <row r="5175" ht="12.75" hidden="1" x14ac:dyDescent="0.2"/>
    <row r="5176" ht="12.75" hidden="1" x14ac:dyDescent="0.2"/>
    <row r="5177" ht="12.75" hidden="1" x14ac:dyDescent="0.2"/>
    <row r="5178" ht="12.75" hidden="1" x14ac:dyDescent="0.2"/>
    <row r="5179" ht="12.75" hidden="1" x14ac:dyDescent="0.2"/>
    <row r="5180" ht="12.75" hidden="1" x14ac:dyDescent="0.2"/>
    <row r="5181" ht="12.75" hidden="1" x14ac:dyDescent="0.2"/>
    <row r="5182" ht="12.75" hidden="1" x14ac:dyDescent="0.2"/>
    <row r="5183" ht="12.75" hidden="1" x14ac:dyDescent="0.2"/>
    <row r="5184" ht="12.75" hidden="1" x14ac:dyDescent="0.2"/>
    <row r="5185" ht="12.75" hidden="1" x14ac:dyDescent="0.2"/>
    <row r="5186" ht="12.75" hidden="1" x14ac:dyDescent="0.2"/>
    <row r="5187" ht="12.75" hidden="1" x14ac:dyDescent="0.2"/>
    <row r="5188" ht="12.75" hidden="1" x14ac:dyDescent="0.2"/>
    <row r="5189" ht="12.75" hidden="1" x14ac:dyDescent="0.2"/>
    <row r="5190" ht="12.75" hidden="1" x14ac:dyDescent="0.2"/>
    <row r="5191" ht="12.75" hidden="1" x14ac:dyDescent="0.2"/>
    <row r="5192" ht="12.75" hidden="1" x14ac:dyDescent="0.2"/>
    <row r="5193" ht="12.75" hidden="1" x14ac:dyDescent="0.2"/>
    <row r="5194" ht="12.75" hidden="1" x14ac:dyDescent="0.2"/>
    <row r="5195" ht="12.75" hidden="1" x14ac:dyDescent="0.2"/>
    <row r="5196" ht="12.75" hidden="1" x14ac:dyDescent="0.2"/>
    <row r="5197" ht="12.75" hidden="1" x14ac:dyDescent="0.2"/>
    <row r="5198" ht="12.75" hidden="1" x14ac:dyDescent="0.2"/>
    <row r="5199" ht="12.75" hidden="1" x14ac:dyDescent="0.2"/>
    <row r="5200" ht="12.75" hidden="1" x14ac:dyDescent="0.2"/>
    <row r="5201" ht="12.75" hidden="1" x14ac:dyDescent="0.2"/>
    <row r="5202" ht="12.75" hidden="1" x14ac:dyDescent="0.2"/>
    <row r="5203" ht="12.75" hidden="1" x14ac:dyDescent="0.2"/>
    <row r="5204" ht="12.75" hidden="1" x14ac:dyDescent="0.2"/>
    <row r="5205" ht="12.75" hidden="1" x14ac:dyDescent="0.2"/>
    <row r="5206" ht="12.75" hidden="1" x14ac:dyDescent="0.2"/>
    <row r="5207" ht="12.75" hidden="1" x14ac:dyDescent="0.2"/>
    <row r="5208" ht="12.75" hidden="1" x14ac:dyDescent="0.2"/>
    <row r="5209" ht="12.75" hidden="1" x14ac:dyDescent="0.2"/>
    <row r="5210" ht="12.75" hidden="1" x14ac:dyDescent="0.2"/>
    <row r="5211" ht="12.75" hidden="1" x14ac:dyDescent="0.2"/>
    <row r="5212" ht="12.75" hidden="1" x14ac:dyDescent="0.2"/>
    <row r="5213" ht="12.75" hidden="1" x14ac:dyDescent="0.2"/>
    <row r="5214" ht="12.75" hidden="1" x14ac:dyDescent="0.2"/>
    <row r="5215" ht="12.75" hidden="1" x14ac:dyDescent="0.2"/>
    <row r="5216" ht="12.75" hidden="1" x14ac:dyDescent="0.2"/>
    <row r="5217" ht="12.75" hidden="1" x14ac:dyDescent="0.2"/>
    <row r="5218" ht="12.75" hidden="1" x14ac:dyDescent="0.2"/>
    <row r="5219" ht="12.75" hidden="1" x14ac:dyDescent="0.2"/>
    <row r="5220" ht="12.75" hidden="1" x14ac:dyDescent="0.2"/>
    <row r="5221" ht="12.75" hidden="1" x14ac:dyDescent="0.2"/>
    <row r="5222" ht="12.75" hidden="1" x14ac:dyDescent="0.2"/>
    <row r="5223" ht="12.75" hidden="1" x14ac:dyDescent="0.2"/>
    <row r="5224" ht="12.75" hidden="1" x14ac:dyDescent="0.2"/>
    <row r="5225" ht="12.75" hidden="1" x14ac:dyDescent="0.2"/>
    <row r="5226" ht="12.75" hidden="1" x14ac:dyDescent="0.2"/>
    <row r="5227" ht="12.75" hidden="1" x14ac:dyDescent="0.2"/>
    <row r="5228" ht="12.75" hidden="1" x14ac:dyDescent="0.2"/>
    <row r="5229" ht="12.75" hidden="1" x14ac:dyDescent="0.2"/>
    <row r="5230" ht="12.75" hidden="1" x14ac:dyDescent="0.2"/>
    <row r="5231" ht="12.75" hidden="1" x14ac:dyDescent="0.2"/>
    <row r="5232" ht="12.75" hidden="1" x14ac:dyDescent="0.2"/>
    <row r="5233" ht="12.75" hidden="1" x14ac:dyDescent="0.2"/>
    <row r="5234" ht="12.75" hidden="1" x14ac:dyDescent="0.2"/>
    <row r="5235" ht="12.75" hidden="1" x14ac:dyDescent="0.2"/>
    <row r="5236" ht="12.75" hidden="1" x14ac:dyDescent="0.2"/>
    <row r="5237" ht="12.75" hidden="1" x14ac:dyDescent="0.2"/>
    <row r="5238" ht="12.75" hidden="1" x14ac:dyDescent="0.2"/>
    <row r="5239" ht="12.75" hidden="1" x14ac:dyDescent="0.2"/>
    <row r="5240" ht="12.75" hidden="1" x14ac:dyDescent="0.2"/>
    <row r="5241" ht="12.75" hidden="1" x14ac:dyDescent="0.2"/>
    <row r="5242" ht="12.75" hidden="1" x14ac:dyDescent="0.2"/>
    <row r="5243" ht="12.75" hidden="1" x14ac:dyDescent="0.2"/>
    <row r="5244" ht="12.75" hidden="1" x14ac:dyDescent="0.2"/>
    <row r="5245" ht="12.75" hidden="1" x14ac:dyDescent="0.2"/>
    <row r="5246" ht="12.75" hidden="1" x14ac:dyDescent="0.2"/>
    <row r="5247" ht="12.75" hidden="1" x14ac:dyDescent="0.2"/>
    <row r="5248" ht="12.75" hidden="1" x14ac:dyDescent="0.2"/>
    <row r="5249" ht="12.75" hidden="1" x14ac:dyDescent="0.2"/>
    <row r="5250" ht="12.75" hidden="1" x14ac:dyDescent="0.2"/>
    <row r="5251" ht="12.75" hidden="1" x14ac:dyDescent="0.2"/>
    <row r="5252" ht="12.75" hidden="1" x14ac:dyDescent="0.2"/>
    <row r="5253" ht="12.75" hidden="1" x14ac:dyDescent="0.2"/>
    <row r="5254" ht="12.75" hidden="1" x14ac:dyDescent="0.2"/>
    <row r="5255" ht="12.75" hidden="1" x14ac:dyDescent="0.2"/>
    <row r="5256" ht="12.75" hidden="1" x14ac:dyDescent="0.2"/>
    <row r="5257" ht="12.75" hidden="1" x14ac:dyDescent="0.2"/>
    <row r="5258" ht="12.75" hidden="1" x14ac:dyDescent="0.2"/>
    <row r="5259" ht="12.75" hidden="1" x14ac:dyDescent="0.2"/>
    <row r="5260" ht="12.75" hidden="1" x14ac:dyDescent="0.2"/>
    <row r="5261" ht="12.75" hidden="1" x14ac:dyDescent="0.2"/>
    <row r="5262" ht="12.75" hidden="1" x14ac:dyDescent="0.2"/>
    <row r="5263" ht="12.75" hidden="1" x14ac:dyDescent="0.2"/>
    <row r="5264" ht="12.75" hidden="1" x14ac:dyDescent="0.2"/>
    <row r="5265" ht="12.75" hidden="1" x14ac:dyDescent="0.2"/>
    <row r="5266" ht="12.75" hidden="1" x14ac:dyDescent="0.2"/>
    <row r="5267" ht="12.75" hidden="1" x14ac:dyDescent="0.2"/>
    <row r="5268" ht="12.75" hidden="1" x14ac:dyDescent="0.2"/>
    <row r="5269" ht="12.75" hidden="1" x14ac:dyDescent="0.2"/>
    <row r="5270" ht="12.75" hidden="1" x14ac:dyDescent="0.2"/>
    <row r="5271" ht="12.75" hidden="1" x14ac:dyDescent="0.2"/>
    <row r="5272" ht="12.75" hidden="1" x14ac:dyDescent="0.2"/>
    <row r="5273" ht="12.75" hidden="1" x14ac:dyDescent="0.2"/>
    <row r="5274" ht="12.75" hidden="1" x14ac:dyDescent="0.2"/>
    <row r="5275" ht="12.75" hidden="1" x14ac:dyDescent="0.2"/>
    <row r="5276" ht="12.75" hidden="1" x14ac:dyDescent="0.2"/>
    <row r="5277" ht="12.75" hidden="1" x14ac:dyDescent="0.2"/>
    <row r="5278" ht="12.75" hidden="1" x14ac:dyDescent="0.2"/>
    <row r="5279" ht="12.75" hidden="1" x14ac:dyDescent="0.2"/>
    <row r="5280" ht="12.75" hidden="1" x14ac:dyDescent="0.2"/>
    <row r="5281" ht="12.75" hidden="1" x14ac:dyDescent="0.2"/>
    <row r="5282" ht="12.75" hidden="1" x14ac:dyDescent="0.2"/>
    <row r="5283" ht="12.75" hidden="1" x14ac:dyDescent="0.2"/>
    <row r="5284" ht="12.75" hidden="1" x14ac:dyDescent="0.2"/>
    <row r="5285" ht="12.75" hidden="1" x14ac:dyDescent="0.2"/>
    <row r="5286" ht="12.75" hidden="1" x14ac:dyDescent="0.2"/>
    <row r="5287" ht="12.75" hidden="1" x14ac:dyDescent="0.2"/>
    <row r="5288" ht="12.75" hidden="1" x14ac:dyDescent="0.2"/>
    <row r="5289" ht="12.75" hidden="1" x14ac:dyDescent="0.2"/>
    <row r="5290" ht="12.75" hidden="1" x14ac:dyDescent="0.2"/>
    <row r="5291" ht="12.75" hidden="1" x14ac:dyDescent="0.2"/>
    <row r="5292" ht="12.75" hidden="1" x14ac:dyDescent="0.2"/>
    <row r="5293" ht="12.75" hidden="1" x14ac:dyDescent="0.2"/>
    <row r="5294" ht="12.75" hidden="1" x14ac:dyDescent="0.2"/>
    <row r="5295" ht="12.75" hidden="1" x14ac:dyDescent="0.2"/>
    <row r="5296" ht="12.75" hidden="1" x14ac:dyDescent="0.2"/>
    <row r="5297" ht="12.75" hidden="1" x14ac:dyDescent="0.2"/>
    <row r="5298" ht="12.75" hidden="1" x14ac:dyDescent="0.2"/>
    <row r="5299" ht="12.75" hidden="1" x14ac:dyDescent="0.2"/>
    <row r="5300" ht="12.75" hidden="1" x14ac:dyDescent="0.2"/>
    <row r="5301" ht="12.75" hidden="1" x14ac:dyDescent="0.2"/>
    <row r="5302" ht="12.75" hidden="1" x14ac:dyDescent="0.2"/>
    <row r="5303" ht="12.75" hidden="1" x14ac:dyDescent="0.2"/>
    <row r="5304" ht="12.75" hidden="1" x14ac:dyDescent="0.2"/>
    <row r="5305" ht="12.75" hidden="1" x14ac:dyDescent="0.2"/>
    <row r="5306" ht="12.75" hidden="1" x14ac:dyDescent="0.2"/>
    <row r="5307" ht="12.75" hidden="1" x14ac:dyDescent="0.2"/>
    <row r="5308" ht="12.75" hidden="1" x14ac:dyDescent="0.2"/>
    <row r="5309" ht="12.75" hidden="1" x14ac:dyDescent="0.2"/>
    <row r="5310" ht="12.75" hidden="1" x14ac:dyDescent="0.2"/>
    <row r="5311" ht="12.75" hidden="1" x14ac:dyDescent="0.2"/>
    <row r="5312" ht="12.75" hidden="1" x14ac:dyDescent="0.2"/>
    <row r="5313" ht="12.75" hidden="1" x14ac:dyDescent="0.2"/>
    <row r="5314" ht="12.75" hidden="1" x14ac:dyDescent="0.2"/>
    <row r="5315" ht="12.75" hidden="1" x14ac:dyDescent="0.2"/>
    <row r="5316" ht="12.75" hidden="1" x14ac:dyDescent="0.2"/>
    <row r="5317" ht="12.75" hidden="1" x14ac:dyDescent="0.2"/>
    <row r="5318" ht="12.75" hidden="1" x14ac:dyDescent="0.2"/>
    <row r="5319" ht="12.75" hidden="1" x14ac:dyDescent="0.2"/>
    <row r="5320" ht="12.75" hidden="1" x14ac:dyDescent="0.2"/>
    <row r="5321" ht="12.75" hidden="1" x14ac:dyDescent="0.2"/>
    <row r="5322" ht="12.75" hidden="1" x14ac:dyDescent="0.2"/>
    <row r="5323" ht="12.75" hidden="1" x14ac:dyDescent="0.2"/>
    <row r="5324" ht="12.75" hidden="1" x14ac:dyDescent="0.2"/>
    <row r="5325" ht="12.75" hidden="1" x14ac:dyDescent="0.2"/>
    <row r="5326" ht="12.75" hidden="1" x14ac:dyDescent="0.2"/>
    <row r="5327" ht="12.75" hidden="1" x14ac:dyDescent="0.2"/>
    <row r="5328" ht="12.75" hidden="1" x14ac:dyDescent="0.2"/>
    <row r="5329" ht="12.75" hidden="1" x14ac:dyDescent="0.2"/>
    <row r="5330" ht="12.75" hidden="1" x14ac:dyDescent="0.2"/>
    <row r="5331" ht="12.75" hidden="1" x14ac:dyDescent="0.2"/>
    <row r="5332" ht="12.75" hidden="1" x14ac:dyDescent="0.2"/>
    <row r="5333" ht="12.75" hidden="1" x14ac:dyDescent="0.2"/>
    <row r="5334" ht="12.75" hidden="1" x14ac:dyDescent="0.2"/>
    <row r="5335" ht="12.75" hidden="1" x14ac:dyDescent="0.2"/>
    <row r="5336" ht="12.75" hidden="1" x14ac:dyDescent="0.2"/>
    <row r="5337" ht="12.75" hidden="1" x14ac:dyDescent="0.2"/>
    <row r="5338" ht="12.75" hidden="1" x14ac:dyDescent="0.2"/>
    <row r="5339" ht="12.75" hidden="1" x14ac:dyDescent="0.2"/>
    <row r="5340" ht="12.75" hidden="1" x14ac:dyDescent="0.2"/>
    <row r="5341" ht="12.75" hidden="1" x14ac:dyDescent="0.2"/>
    <row r="5342" ht="12.75" hidden="1" x14ac:dyDescent="0.2"/>
    <row r="5343" ht="12.75" hidden="1" x14ac:dyDescent="0.2"/>
    <row r="5344" ht="12.75" hidden="1" x14ac:dyDescent="0.2"/>
    <row r="5345" ht="12.75" hidden="1" x14ac:dyDescent="0.2"/>
    <row r="5346" ht="12.75" hidden="1" x14ac:dyDescent="0.2"/>
    <row r="5347" ht="12.75" hidden="1" x14ac:dyDescent="0.2"/>
    <row r="5348" ht="12.75" hidden="1" x14ac:dyDescent="0.2"/>
    <row r="5349" ht="12.75" hidden="1" x14ac:dyDescent="0.2"/>
    <row r="5350" ht="12.75" hidden="1" x14ac:dyDescent="0.2"/>
    <row r="5351" ht="12.75" hidden="1" x14ac:dyDescent="0.2"/>
    <row r="5352" ht="12.75" hidden="1" x14ac:dyDescent="0.2"/>
    <row r="5353" ht="12.75" hidden="1" x14ac:dyDescent="0.2"/>
    <row r="5354" ht="12.75" hidden="1" x14ac:dyDescent="0.2"/>
    <row r="5355" ht="12.75" hidden="1" x14ac:dyDescent="0.2"/>
    <row r="5356" ht="12.75" hidden="1" x14ac:dyDescent="0.2"/>
    <row r="5357" ht="12.75" hidden="1" x14ac:dyDescent="0.2"/>
    <row r="5358" ht="12.75" hidden="1" x14ac:dyDescent="0.2"/>
    <row r="5359" ht="12.75" hidden="1" x14ac:dyDescent="0.2"/>
    <row r="5360" ht="12.75" hidden="1" x14ac:dyDescent="0.2"/>
    <row r="5361" ht="12.75" hidden="1" x14ac:dyDescent="0.2"/>
    <row r="5362" ht="12.75" hidden="1" x14ac:dyDescent="0.2"/>
    <row r="5363" ht="12.75" hidden="1" x14ac:dyDescent="0.2"/>
    <row r="5364" ht="12.75" hidden="1" x14ac:dyDescent="0.2"/>
    <row r="5365" ht="12.75" hidden="1" x14ac:dyDescent="0.2"/>
    <row r="5366" ht="12.75" hidden="1" x14ac:dyDescent="0.2"/>
    <row r="5367" ht="12.75" hidden="1" x14ac:dyDescent="0.2"/>
    <row r="5368" ht="12.75" hidden="1" x14ac:dyDescent="0.2"/>
    <row r="5369" ht="12.75" hidden="1" x14ac:dyDescent="0.2"/>
    <row r="5370" ht="12.75" hidden="1" x14ac:dyDescent="0.2"/>
    <row r="5371" ht="12.75" hidden="1" x14ac:dyDescent="0.2"/>
    <row r="5372" ht="12.75" hidden="1" x14ac:dyDescent="0.2"/>
    <row r="5373" ht="12.75" hidden="1" x14ac:dyDescent="0.2"/>
    <row r="5374" ht="12.75" hidden="1" x14ac:dyDescent="0.2"/>
    <row r="5375" ht="12.75" hidden="1" x14ac:dyDescent="0.2"/>
    <row r="5376" ht="12.75" hidden="1" x14ac:dyDescent="0.2"/>
    <row r="5377" ht="12.75" hidden="1" x14ac:dyDescent="0.2"/>
    <row r="5378" ht="12.75" hidden="1" x14ac:dyDescent="0.2"/>
    <row r="5379" ht="12.75" hidden="1" x14ac:dyDescent="0.2"/>
    <row r="5380" ht="12.75" hidden="1" x14ac:dyDescent="0.2"/>
    <row r="5381" ht="12.75" hidden="1" x14ac:dyDescent="0.2"/>
    <row r="5382" ht="12.75" hidden="1" x14ac:dyDescent="0.2"/>
    <row r="5383" ht="12.75" hidden="1" x14ac:dyDescent="0.2"/>
    <row r="5384" ht="12.75" hidden="1" x14ac:dyDescent="0.2"/>
    <row r="5385" ht="12.75" hidden="1" x14ac:dyDescent="0.2"/>
    <row r="5386" ht="12.75" hidden="1" x14ac:dyDescent="0.2"/>
    <row r="5387" ht="12.75" hidden="1" x14ac:dyDescent="0.2"/>
    <row r="5388" ht="12.75" hidden="1" x14ac:dyDescent="0.2"/>
    <row r="5389" ht="12.75" hidden="1" x14ac:dyDescent="0.2"/>
    <row r="5390" ht="12.75" hidden="1" x14ac:dyDescent="0.2"/>
    <row r="5391" ht="12.75" hidden="1" x14ac:dyDescent="0.2"/>
    <row r="5392" ht="12.75" hidden="1" x14ac:dyDescent="0.2"/>
    <row r="5393" ht="12.75" hidden="1" x14ac:dyDescent="0.2"/>
    <row r="5394" ht="12.75" hidden="1" x14ac:dyDescent="0.2"/>
    <row r="5395" ht="12.75" hidden="1" x14ac:dyDescent="0.2"/>
    <row r="5396" ht="12.75" hidden="1" x14ac:dyDescent="0.2"/>
    <row r="5397" ht="12.75" hidden="1" x14ac:dyDescent="0.2"/>
    <row r="5398" ht="12.75" hidden="1" x14ac:dyDescent="0.2"/>
    <row r="5399" ht="12.75" hidden="1" x14ac:dyDescent="0.2"/>
    <row r="5400" ht="12.75" hidden="1" x14ac:dyDescent="0.2"/>
    <row r="5401" ht="12.75" hidden="1" x14ac:dyDescent="0.2"/>
    <row r="5402" ht="12.75" hidden="1" x14ac:dyDescent="0.2"/>
    <row r="5403" ht="12.75" hidden="1" x14ac:dyDescent="0.2"/>
    <row r="5404" ht="12.75" hidden="1" x14ac:dyDescent="0.2"/>
    <row r="5405" ht="12.75" hidden="1" x14ac:dyDescent="0.2"/>
    <row r="5406" ht="12.75" hidden="1" x14ac:dyDescent="0.2"/>
    <row r="5407" ht="12.75" hidden="1" x14ac:dyDescent="0.2"/>
    <row r="5408" ht="12.75" hidden="1" x14ac:dyDescent="0.2"/>
    <row r="5409" ht="12.75" hidden="1" x14ac:dyDescent="0.2"/>
    <row r="5410" ht="12.75" hidden="1" x14ac:dyDescent="0.2"/>
    <row r="5411" ht="12.75" hidden="1" x14ac:dyDescent="0.2"/>
    <row r="5412" ht="12.75" hidden="1" x14ac:dyDescent="0.2"/>
    <row r="5413" ht="12.75" hidden="1" x14ac:dyDescent="0.2"/>
    <row r="5414" ht="12.75" hidden="1" x14ac:dyDescent="0.2"/>
    <row r="5415" ht="12.75" hidden="1" x14ac:dyDescent="0.2"/>
    <row r="5416" ht="12.75" hidden="1" x14ac:dyDescent="0.2"/>
    <row r="5417" ht="12.75" hidden="1" x14ac:dyDescent="0.2"/>
    <row r="5418" ht="12.75" hidden="1" x14ac:dyDescent="0.2"/>
    <row r="5419" ht="12.75" hidden="1" x14ac:dyDescent="0.2"/>
    <row r="5420" ht="12.75" hidden="1" x14ac:dyDescent="0.2"/>
    <row r="5421" ht="12.75" hidden="1" x14ac:dyDescent="0.2"/>
    <row r="5422" ht="12.75" hidden="1" x14ac:dyDescent="0.2"/>
    <row r="5423" ht="12.75" hidden="1" x14ac:dyDescent="0.2"/>
    <row r="5424" ht="12.75" hidden="1" x14ac:dyDescent="0.2"/>
    <row r="5425" ht="12.75" hidden="1" x14ac:dyDescent="0.2"/>
    <row r="5426" ht="12.75" hidden="1" x14ac:dyDescent="0.2"/>
    <row r="5427" ht="12.75" hidden="1" x14ac:dyDescent="0.2"/>
    <row r="5428" ht="12.75" hidden="1" x14ac:dyDescent="0.2"/>
    <row r="5429" ht="12.75" hidden="1" x14ac:dyDescent="0.2"/>
    <row r="5430" ht="12.75" hidden="1" x14ac:dyDescent="0.2"/>
    <row r="5431" ht="12.75" hidden="1" x14ac:dyDescent="0.2"/>
    <row r="5432" ht="12.75" hidden="1" x14ac:dyDescent="0.2"/>
    <row r="5433" ht="12.75" hidden="1" x14ac:dyDescent="0.2"/>
    <row r="5434" ht="12.75" hidden="1" x14ac:dyDescent="0.2"/>
    <row r="5435" ht="12.75" hidden="1" x14ac:dyDescent="0.2"/>
    <row r="5436" ht="12.75" hidden="1" x14ac:dyDescent="0.2"/>
    <row r="5437" ht="12.75" hidden="1" x14ac:dyDescent="0.2"/>
    <row r="5438" ht="12.75" hidden="1" x14ac:dyDescent="0.2"/>
    <row r="5439" ht="12.75" hidden="1" x14ac:dyDescent="0.2"/>
    <row r="5440" ht="12.75" hidden="1" x14ac:dyDescent="0.2"/>
    <row r="5441" ht="12.75" hidden="1" x14ac:dyDescent="0.2"/>
    <row r="5442" ht="12.75" hidden="1" x14ac:dyDescent="0.2"/>
    <row r="5443" ht="12.75" hidden="1" x14ac:dyDescent="0.2"/>
    <row r="5444" ht="12.75" hidden="1" x14ac:dyDescent="0.2"/>
    <row r="5445" ht="12.75" hidden="1" x14ac:dyDescent="0.2"/>
    <row r="5446" ht="12.75" hidden="1" x14ac:dyDescent="0.2"/>
    <row r="5447" ht="12.75" hidden="1" x14ac:dyDescent="0.2"/>
    <row r="5448" ht="12.75" hidden="1" x14ac:dyDescent="0.2"/>
    <row r="5449" ht="12.75" hidden="1" x14ac:dyDescent="0.2"/>
    <row r="5450" ht="12.75" hidden="1" x14ac:dyDescent="0.2"/>
    <row r="5451" ht="12.75" hidden="1" x14ac:dyDescent="0.2"/>
    <row r="5452" ht="12.75" hidden="1" x14ac:dyDescent="0.2"/>
    <row r="5453" ht="12.75" hidden="1" x14ac:dyDescent="0.2"/>
    <row r="5454" ht="12.75" hidden="1" x14ac:dyDescent="0.2"/>
    <row r="5455" ht="12.75" hidden="1" x14ac:dyDescent="0.2"/>
    <row r="5456" ht="12.75" hidden="1" x14ac:dyDescent="0.2"/>
    <row r="5457" ht="12.75" hidden="1" x14ac:dyDescent="0.2"/>
    <row r="5458" ht="12.75" hidden="1" x14ac:dyDescent="0.2"/>
    <row r="5459" ht="12.75" hidden="1" x14ac:dyDescent="0.2"/>
    <row r="5460" ht="12.75" hidden="1" x14ac:dyDescent="0.2"/>
    <row r="5461" ht="12.75" hidden="1" x14ac:dyDescent="0.2"/>
    <row r="5462" ht="12.75" hidden="1" x14ac:dyDescent="0.2"/>
    <row r="5463" ht="12.75" hidden="1" x14ac:dyDescent="0.2"/>
    <row r="5464" ht="12.75" hidden="1" x14ac:dyDescent="0.2"/>
    <row r="5465" ht="12.75" hidden="1" x14ac:dyDescent="0.2"/>
    <row r="5466" ht="12.75" hidden="1" x14ac:dyDescent="0.2"/>
    <row r="5467" ht="12.75" hidden="1" x14ac:dyDescent="0.2"/>
    <row r="5468" ht="12.75" hidden="1" x14ac:dyDescent="0.2"/>
    <row r="5469" ht="12.75" hidden="1" x14ac:dyDescent="0.2"/>
    <row r="5470" ht="12.75" hidden="1" x14ac:dyDescent="0.2"/>
    <row r="5471" ht="12.75" hidden="1" x14ac:dyDescent="0.2"/>
    <row r="5472" ht="12.75" hidden="1" x14ac:dyDescent="0.2"/>
    <row r="5473" ht="12.75" hidden="1" x14ac:dyDescent="0.2"/>
    <row r="5474" ht="12.75" hidden="1" x14ac:dyDescent="0.2"/>
    <row r="5475" ht="12.75" hidden="1" x14ac:dyDescent="0.2"/>
    <row r="5476" ht="12.75" hidden="1" x14ac:dyDescent="0.2"/>
    <row r="5477" ht="12.75" hidden="1" x14ac:dyDescent="0.2"/>
    <row r="5478" ht="12.75" hidden="1" x14ac:dyDescent="0.2"/>
    <row r="5479" ht="12.75" hidden="1" x14ac:dyDescent="0.2"/>
    <row r="5480" ht="12.75" hidden="1" x14ac:dyDescent="0.2"/>
    <row r="5481" ht="12.75" hidden="1" x14ac:dyDescent="0.2"/>
    <row r="5482" ht="12.75" hidden="1" x14ac:dyDescent="0.2"/>
    <row r="5483" ht="12.75" hidden="1" x14ac:dyDescent="0.2"/>
    <row r="5484" ht="12.75" hidden="1" x14ac:dyDescent="0.2"/>
    <row r="5485" ht="12.75" hidden="1" x14ac:dyDescent="0.2"/>
    <row r="5486" ht="12.75" hidden="1" x14ac:dyDescent="0.2"/>
    <row r="5487" ht="12.75" hidden="1" x14ac:dyDescent="0.2"/>
    <row r="5488" ht="12.75" hidden="1" x14ac:dyDescent="0.2"/>
    <row r="5489" ht="12.75" hidden="1" x14ac:dyDescent="0.2"/>
    <row r="5490" ht="12.75" hidden="1" x14ac:dyDescent="0.2"/>
    <row r="5491" ht="12.75" hidden="1" x14ac:dyDescent="0.2"/>
    <row r="5492" ht="12.75" hidden="1" x14ac:dyDescent="0.2"/>
    <row r="5493" ht="12.75" hidden="1" x14ac:dyDescent="0.2"/>
    <row r="5494" ht="12.75" hidden="1" x14ac:dyDescent="0.2"/>
    <row r="5495" ht="12.75" hidden="1" x14ac:dyDescent="0.2"/>
    <row r="5496" ht="12.75" hidden="1" x14ac:dyDescent="0.2"/>
    <row r="5497" ht="12.75" hidden="1" x14ac:dyDescent="0.2"/>
    <row r="5498" ht="12.75" hidden="1" x14ac:dyDescent="0.2"/>
    <row r="5499" ht="12.75" hidden="1" x14ac:dyDescent="0.2"/>
    <row r="5500" ht="12.75" hidden="1" x14ac:dyDescent="0.2"/>
    <row r="5501" ht="12.75" hidden="1" x14ac:dyDescent="0.2"/>
    <row r="5502" ht="12.75" hidden="1" x14ac:dyDescent="0.2"/>
    <row r="5503" ht="12.75" hidden="1" x14ac:dyDescent="0.2"/>
    <row r="5504" ht="12.75" hidden="1" x14ac:dyDescent="0.2"/>
    <row r="5505" ht="12.75" hidden="1" x14ac:dyDescent="0.2"/>
    <row r="5506" ht="12.75" hidden="1" x14ac:dyDescent="0.2"/>
    <row r="5507" ht="12.75" hidden="1" x14ac:dyDescent="0.2"/>
    <row r="5508" ht="12.75" hidden="1" x14ac:dyDescent="0.2"/>
    <row r="5509" ht="12.75" hidden="1" x14ac:dyDescent="0.2"/>
    <row r="5510" ht="12.75" hidden="1" x14ac:dyDescent="0.2"/>
    <row r="5511" ht="12.75" hidden="1" x14ac:dyDescent="0.2"/>
    <row r="5512" ht="12.75" hidden="1" x14ac:dyDescent="0.2"/>
    <row r="5513" ht="12.75" hidden="1" x14ac:dyDescent="0.2"/>
    <row r="5514" ht="12.75" hidden="1" x14ac:dyDescent="0.2"/>
    <row r="5515" ht="12.75" hidden="1" x14ac:dyDescent="0.2"/>
    <row r="5516" ht="12.75" hidden="1" x14ac:dyDescent="0.2"/>
    <row r="5517" ht="12.75" hidden="1" x14ac:dyDescent="0.2"/>
    <row r="5518" ht="12.75" hidden="1" x14ac:dyDescent="0.2"/>
    <row r="5519" ht="12.75" hidden="1" x14ac:dyDescent="0.2"/>
    <row r="5520" ht="12.75" hidden="1" x14ac:dyDescent="0.2"/>
    <row r="5521" ht="12.75" hidden="1" x14ac:dyDescent="0.2"/>
    <row r="5522" ht="12.75" hidden="1" x14ac:dyDescent="0.2"/>
    <row r="5523" ht="12.75" hidden="1" x14ac:dyDescent="0.2"/>
    <row r="5524" ht="12.75" hidden="1" x14ac:dyDescent="0.2"/>
    <row r="5525" ht="12.75" hidden="1" x14ac:dyDescent="0.2"/>
    <row r="5526" ht="12.75" hidden="1" x14ac:dyDescent="0.2"/>
    <row r="5527" ht="12.75" hidden="1" x14ac:dyDescent="0.2"/>
    <row r="5528" ht="12.75" hidden="1" x14ac:dyDescent="0.2"/>
    <row r="5529" ht="12.75" hidden="1" x14ac:dyDescent="0.2"/>
    <row r="5530" ht="12.75" hidden="1" x14ac:dyDescent="0.2"/>
    <row r="5531" ht="12.75" hidden="1" x14ac:dyDescent="0.2"/>
    <row r="5532" ht="12.75" hidden="1" x14ac:dyDescent="0.2"/>
    <row r="5533" ht="12.75" hidden="1" x14ac:dyDescent="0.2"/>
    <row r="5534" ht="12.75" hidden="1" x14ac:dyDescent="0.2"/>
    <row r="5535" ht="12.75" hidden="1" x14ac:dyDescent="0.2"/>
    <row r="5536" ht="12.75" hidden="1" x14ac:dyDescent="0.2"/>
    <row r="5537" ht="12.75" hidden="1" x14ac:dyDescent="0.2"/>
    <row r="5538" ht="12.75" hidden="1" x14ac:dyDescent="0.2"/>
    <row r="5539" ht="12.75" hidden="1" x14ac:dyDescent="0.2"/>
    <row r="5540" ht="12.75" hidden="1" x14ac:dyDescent="0.2"/>
    <row r="5541" ht="12.75" hidden="1" x14ac:dyDescent="0.2"/>
    <row r="5542" ht="12.75" hidden="1" x14ac:dyDescent="0.2"/>
    <row r="5543" ht="12.75" hidden="1" x14ac:dyDescent="0.2"/>
    <row r="5544" ht="12.75" hidden="1" x14ac:dyDescent="0.2"/>
    <row r="5545" ht="12.75" hidden="1" x14ac:dyDescent="0.2"/>
    <row r="5546" ht="12.75" hidden="1" x14ac:dyDescent="0.2"/>
    <row r="5547" ht="12.75" hidden="1" x14ac:dyDescent="0.2"/>
    <row r="5548" ht="12.75" hidden="1" x14ac:dyDescent="0.2"/>
    <row r="5549" ht="12.75" hidden="1" x14ac:dyDescent="0.2"/>
    <row r="5550" ht="12.75" hidden="1" x14ac:dyDescent="0.2"/>
    <row r="5551" ht="12.75" hidden="1" x14ac:dyDescent="0.2"/>
    <row r="5552" ht="12.75" hidden="1" x14ac:dyDescent="0.2"/>
    <row r="5553" ht="12.75" hidden="1" x14ac:dyDescent="0.2"/>
    <row r="5554" ht="12.75" hidden="1" x14ac:dyDescent="0.2"/>
    <row r="5555" ht="12.75" hidden="1" x14ac:dyDescent="0.2"/>
    <row r="5556" ht="12.75" hidden="1" x14ac:dyDescent="0.2"/>
    <row r="5557" ht="12.75" hidden="1" x14ac:dyDescent="0.2"/>
    <row r="5558" ht="12.75" hidden="1" x14ac:dyDescent="0.2"/>
    <row r="5559" ht="12.75" hidden="1" x14ac:dyDescent="0.2"/>
    <row r="5560" ht="12.75" hidden="1" x14ac:dyDescent="0.2"/>
    <row r="5561" ht="12.75" hidden="1" x14ac:dyDescent="0.2"/>
    <row r="5562" ht="12.75" hidden="1" x14ac:dyDescent="0.2"/>
    <row r="5563" ht="12.75" hidden="1" x14ac:dyDescent="0.2"/>
    <row r="5564" ht="12.75" hidden="1" x14ac:dyDescent="0.2"/>
    <row r="5565" ht="12.75" hidden="1" x14ac:dyDescent="0.2"/>
    <row r="5566" ht="12.75" hidden="1" x14ac:dyDescent="0.2"/>
    <row r="5567" ht="12.75" hidden="1" x14ac:dyDescent="0.2"/>
    <row r="5568" ht="12.75" hidden="1" x14ac:dyDescent="0.2"/>
    <row r="5569" ht="12.75" hidden="1" x14ac:dyDescent="0.2"/>
    <row r="5570" ht="12.75" hidden="1" x14ac:dyDescent="0.2"/>
    <row r="5571" ht="12.75" hidden="1" x14ac:dyDescent="0.2"/>
    <row r="5572" ht="12.75" hidden="1" x14ac:dyDescent="0.2"/>
    <row r="5573" ht="12.75" hidden="1" x14ac:dyDescent="0.2"/>
    <row r="5574" ht="12.75" hidden="1" x14ac:dyDescent="0.2"/>
    <row r="5575" ht="12.75" hidden="1" x14ac:dyDescent="0.2"/>
    <row r="5576" ht="12.75" hidden="1" x14ac:dyDescent="0.2"/>
    <row r="5577" ht="12.75" hidden="1" x14ac:dyDescent="0.2"/>
    <row r="5578" ht="12.75" hidden="1" x14ac:dyDescent="0.2"/>
    <row r="5579" ht="12.75" hidden="1" x14ac:dyDescent="0.2"/>
    <row r="5580" ht="12.75" hidden="1" x14ac:dyDescent="0.2"/>
    <row r="5581" ht="12.75" hidden="1" x14ac:dyDescent="0.2"/>
    <row r="5582" ht="12.75" hidden="1" x14ac:dyDescent="0.2"/>
    <row r="5583" ht="12.75" hidden="1" x14ac:dyDescent="0.2"/>
    <row r="5584" ht="12.75" hidden="1" x14ac:dyDescent="0.2"/>
    <row r="5585" ht="12.75" hidden="1" x14ac:dyDescent="0.2"/>
    <row r="5586" ht="12.75" hidden="1" x14ac:dyDescent="0.2"/>
    <row r="5587" ht="12.75" hidden="1" x14ac:dyDescent="0.2"/>
    <row r="5588" ht="12.75" hidden="1" x14ac:dyDescent="0.2"/>
    <row r="5589" ht="12.75" hidden="1" x14ac:dyDescent="0.2"/>
    <row r="5590" ht="12.75" hidden="1" x14ac:dyDescent="0.2"/>
    <row r="5591" ht="12.75" hidden="1" x14ac:dyDescent="0.2"/>
    <row r="5592" ht="12.75" hidden="1" x14ac:dyDescent="0.2"/>
    <row r="5593" ht="12.75" hidden="1" x14ac:dyDescent="0.2"/>
    <row r="5594" ht="12.75" hidden="1" x14ac:dyDescent="0.2"/>
    <row r="5595" ht="12.75" hidden="1" x14ac:dyDescent="0.2"/>
    <row r="5596" ht="12.75" hidden="1" x14ac:dyDescent="0.2"/>
    <row r="5597" ht="12.75" hidden="1" x14ac:dyDescent="0.2"/>
    <row r="5598" ht="12.75" hidden="1" x14ac:dyDescent="0.2"/>
    <row r="5599" ht="12.75" hidden="1" x14ac:dyDescent="0.2"/>
    <row r="5600" ht="12.75" hidden="1" x14ac:dyDescent="0.2"/>
    <row r="5601" ht="12.75" hidden="1" x14ac:dyDescent="0.2"/>
    <row r="5602" ht="12.75" hidden="1" x14ac:dyDescent="0.2"/>
    <row r="5603" ht="12.75" hidden="1" x14ac:dyDescent="0.2"/>
    <row r="5604" ht="12.75" hidden="1" x14ac:dyDescent="0.2"/>
    <row r="5605" ht="12.75" hidden="1" x14ac:dyDescent="0.2"/>
    <row r="5606" ht="12.75" hidden="1" x14ac:dyDescent="0.2"/>
    <row r="5607" ht="12.75" hidden="1" x14ac:dyDescent="0.2"/>
    <row r="5608" ht="12.75" hidden="1" x14ac:dyDescent="0.2"/>
    <row r="5609" ht="12.75" hidden="1" x14ac:dyDescent="0.2"/>
    <row r="5610" ht="12.75" hidden="1" x14ac:dyDescent="0.2"/>
    <row r="5611" ht="12.75" hidden="1" x14ac:dyDescent="0.2"/>
    <row r="5612" ht="12.75" hidden="1" x14ac:dyDescent="0.2"/>
    <row r="5613" ht="12.75" hidden="1" x14ac:dyDescent="0.2"/>
    <row r="5614" ht="12.75" hidden="1" x14ac:dyDescent="0.2"/>
    <row r="5615" ht="12.75" hidden="1" x14ac:dyDescent="0.2"/>
    <row r="5616" ht="12.75" hidden="1" x14ac:dyDescent="0.2"/>
    <row r="5617" ht="12.75" hidden="1" x14ac:dyDescent="0.2"/>
    <row r="5618" ht="12.75" hidden="1" x14ac:dyDescent="0.2"/>
    <row r="5619" ht="12.75" hidden="1" x14ac:dyDescent="0.2"/>
    <row r="5620" ht="12.75" hidden="1" x14ac:dyDescent="0.2"/>
    <row r="5621" ht="12.75" hidden="1" x14ac:dyDescent="0.2"/>
    <row r="5622" ht="12.75" hidden="1" x14ac:dyDescent="0.2"/>
    <row r="5623" ht="12.75" hidden="1" x14ac:dyDescent="0.2"/>
    <row r="5624" ht="12.75" hidden="1" x14ac:dyDescent="0.2"/>
    <row r="5625" ht="12.75" hidden="1" x14ac:dyDescent="0.2"/>
    <row r="5626" ht="12.75" hidden="1" x14ac:dyDescent="0.2"/>
    <row r="5627" ht="12.75" hidden="1" x14ac:dyDescent="0.2"/>
    <row r="5628" ht="12.75" hidden="1" x14ac:dyDescent="0.2"/>
    <row r="5629" ht="12.75" hidden="1" x14ac:dyDescent="0.2"/>
    <row r="5630" ht="12.75" hidden="1" x14ac:dyDescent="0.2"/>
    <row r="5631" ht="12.75" hidden="1" x14ac:dyDescent="0.2"/>
    <row r="5632" ht="12.75" hidden="1" x14ac:dyDescent="0.2"/>
    <row r="5633" ht="12.75" hidden="1" x14ac:dyDescent="0.2"/>
    <row r="5634" ht="12.75" hidden="1" x14ac:dyDescent="0.2"/>
    <row r="5635" ht="12.75" hidden="1" x14ac:dyDescent="0.2"/>
    <row r="5636" ht="12.75" hidden="1" x14ac:dyDescent="0.2"/>
    <row r="5637" ht="12.75" hidden="1" x14ac:dyDescent="0.2"/>
    <row r="5638" ht="12.75" hidden="1" x14ac:dyDescent="0.2"/>
    <row r="5639" ht="12.75" hidden="1" x14ac:dyDescent="0.2"/>
    <row r="5640" ht="12.75" hidden="1" x14ac:dyDescent="0.2"/>
    <row r="5641" ht="12.75" hidden="1" x14ac:dyDescent="0.2"/>
    <row r="5642" ht="12.75" hidden="1" x14ac:dyDescent="0.2"/>
    <row r="5643" ht="12.75" hidden="1" x14ac:dyDescent="0.2"/>
    <row r="5644" ht="12.75" hidden="1" x14ac:dyDescent="0.2"/>
    <row r="5645" ht="12.75" hidden="1" x14ac:dyDescent="0.2"/>
    <row r="5646" ht="12.75" hidden="1" x14ac:dyDescent="0.2"/>
    <row r="5647" ht="12.75" hidden="1" x14ac:dyDescent="0.2"/>
    <row r="5648" ht="12.75" hidden="1" x14ac:dyDescent="0.2"/>
    <row r="5649" ht="12.75" hidden="1" x14ac:dyDescent="0.2"/>
    <row r="5650" ht="12.75" hidden="1" x14ac:dyDescent="0.2"/>
    <row r="5651" ht="12.75" hidden="1" x14ac:dyDescent="0.2"/>
    <row r="5652" ht="12.75" hidden="1" x14ac:dyDescent="0.2"/>
    <row r="5653" ht="12.75" hidden="1" x14ac:dyDescent="0.2"/>
    <row r="5654" ht="12.75" hidden="1" x14ac:dyDescent="0.2"/>
    <row r="5655" ht="12.75" hidden="1" x14ac:dyDescent="0.2"/>
    <row r="5656" ht="12.75" hidden="1" x14ac:dyDescent="0.2"/>
    <row r="5657" ht="12.75" hidden="1" x14ac:dyDescent="0.2"/>
    <row r="5658" ht="12.75" hidden="1" x14ac:dyDescent="0.2"/>
    <row r="5659" ht="12.75" hidden="1" x14ac:dyDescent="0.2"/>
    <row r="5660" ht="12.75" hidden="1" x14ac:dyDescent="0.2"/>
    <row r="5661" ht="12.75" hidden="1" x14ac:dyDescent="0.2"/>
    <row r="5662" ht="12.75" hidden="1" x14ac:dyDescent="0.2"/>
    <row r="5663" ht="12.75" hidden="1" x14ac:dyDescent="0.2"/>
    <row r="5664" ht="12.75" hidden="1" x14ac:dyDescent="0.2"/>
    <row r="5665" ht="12.75" hidden="1" x14ac:dyDescent="0.2"/>
    <row r="5666" ht="12.75" hidden="1" x14ac:dyDescent="0.2"/>
    <row r="5667" ht="12.75" hidden="1" x14ac:dyDescent="0.2"/>
    <row r="5668" ht="12.75" hidden="1" x14ac:dyDescent="0.2"/>
    <row r="5669" ht="12.75" hidden="1" x14ac:dyDescent="0.2"/>
    <row r="5670" ht="12.75" hidden="1" x14ac:dyDescent="0.2"/>
    <row r="5671" ht="12.75" hidden="1" x14ac:dyDescent="0.2"/>
    <row r="5672" ht="12.75" hidden="1" x14ac:dyDescent="0.2"/>
    <row r="5673" ht="12.75" hidden="1" x14ac:dyDescent="0.2"/>
    <row r="5674" ht="12.75" hidden="1" x14ac:dyDescent="0.2"/>
    <row r="5675" ht="12.75" hidden="1" x14ac:dyDescent="0.2"/>
    <row r="5676" ht="12.75" hidden="1" x14ac:dyDescent="0.2"/>
    <row r="5677" ht="12.75" hidden="1" x14ac:dyDescent="0.2"/>
    <row r="5678" ht="12.75" hidden="1" x14ac:dyDescent="0.2"/>
    <row r="5679" ht="12.75" hidden="1" x14ac:dyDescent="0.2"/>
    <row r="5680" ht="12.75" hidden="1" x14ac:dyDescent="0.2"/>
    <row r="5681" ht="12.75" hidden="1" x14ac:dyDescent="0.2"/>
    <row r="5682" ht="12.75" hidden="1" x14ac:dyDescent="0.2"/>
    <row r="5683" ht="12.75" hidden="1" x14ac:dyDescent="0.2"/>
    <row r="5684" ht="12.75" hidden="1" x14ac:dyDescent="0.2"/>
    <row r="5685" ht="12.75" hidden="1" x14ac:dyDescent="0.2"/>
    <row r="5686" ht="12.75" hidden="1" x14ac:dyDescent="0.2"/>
    <row r="5687" ht="12.75" hidden="1" x14ac:dyDescent="0.2"/>
    <row r="5688" ht="12.75" hidden="1" x14ac:dyDescent="0.2"/>
    <row r="5689" ht="12.75" hidden="1" x14ac:dyDescent="0.2"/>
    <row r="5690" ht="12.75" hidden="1" x14ac:dyDescent="0.2"/>
    <row r="5691" ht="12.75" hidden="1" x14ac:dyDescent="0.2"/>
    <row r="5692" ht="12.75" hidden="1" x14ac:dyDescent="0.2"/>
    <row r="5693" ht="12.75" hidden="1" x14ac:dyDescent="0.2"/>
    <row r="5694" ht="12.75" hidden="1" x14ac:dyDescent="0.2"/>
    <row r="5695" ht="12.75" hidden="1" x14ac:dyDescent="0.2"/>
    <row r="5696" ht="12.75" hidden="1" x14ac:dyDescent="0.2"/>
    <row r="5697" ht="12.75" hidden="1" x14ac:dyDescent="0.2"/>
    <row r="5698" ht="12.75" hidden="1" x14ac:dyDescent="0.2"/>
    <row r="5699" ht="12.75" hidden="1" x14ac:dyDescent="0.2"/>
    <row r="5700" ht="12.75" hidden="1" x14ac:dyDescent="0.2"/>
    <row r="5701" ht="12.75" hidden="1" x14ac:dyDescent="0.2"/>
    <row r="5702" ht="12.75" hidden="1" x14ac:dyDescent="0.2"/>
    <row r="5703" ht="12.75" hidden="1" x14ac:dyDescent="0.2"/>
    <row r="5704" ht="12.75" hidden="1" x14ac:dyDescent="0.2"/>
    <row r="5705" ht="12.75" hidden="1" x14ac:dyDescent="0.2"/>
    <row r="5706" ht="12.75" hidden="1" x14ac:dyDescent="0.2"/>
    <row r="5707" ht="12.75" hidden="1" x14ac:dyDescent="0.2"/>
    <row r="5708" ht="12.75" hidden="1" x14ac:dyDescent="0.2"/>
    <row r="5709" ht="12.75" hidden="1" x14ac:dyDescent="0.2"/>
    <row r="5710" ht="12.75" hidden="1" x14ac:dyDescent="0.2"/>
    <row r="5711" ht="12.75" hidden="1" x14ac:dyDescent="0.2"/>
    <row r="5712" ht="12.75" hidden="1" x14ac:dyDescent="0.2"/>
    <row r="5713" ht="12.75" hidden="1" x14ac:dyDescent="0.2"/>
    <row r="5714" ht="12.75" hidden="1" x14ac:dyDescent="0.2"/>
    <row r="5715" ht="12.75" hidden="1" x14ac:dyDescent="0.2"/>
    <row r="5716" ht="12.75" hidden="1" x14ac:dyDescent="0.2"/>
    <row r="5717" ht="12.75" hidden="1" x14ac:dyDescent="0.2"/>
    <row r="5718" ht="12.75" hidden="1" x14ac:dyDescent="0.2"/>
    <row r="5719" ht="12.75" hidden="1" x14ac:dyDescent="0.2"/>
    <row r="5720" ht="12.75" hidden="1" x14ac:dyDescent="0.2"/>
    <row r="5721" ht="12.75" hidden="1" x14ac:dyDescent="0.2"/>
    <row r="5722" ht="12.75" hidden="1" x14ac:dyDescent="0.2"/>
    <row r="5723" ht="12.75" hidden="1" x14ac:dyDescent="0.2"/>
    <row r="5724" ht="12.75" hidden="1" x14ac:dyDescent="0.2"/>
    <row r="5725" ht="12.75" hidden="1" x14ac:dyDescent="0.2"/>
    <row r="5726" ht="12.75" hidden="1" x14ac:dyDescent="0.2"/>
    <row r="5727" ht="12.75" hidden="1" x14ac:dyDescent="0.2"/>
    <row r="5728" ht="12.75" hidden="1" x14ac:dyDescent="0.2"/>
    <row r="5729" ht="12.75" hidden="1" x14ac:dyDescent="0.2"/>
    <row r="5730" ht="12.75" hidden="1" x14ac:dyDescent="0.2"/>
    <row r="5731" ht="12.75" hidden="1" x14ac:dyDescent="0.2"/>
    <row r="5732" ht="12.75" hidden="1" x14ac:dyDescent="0.2"/>
    <row r="5733" ht="12.75" hidden="1" x14ac:dyDescent="0.2"/>
    <row r="5734" ht="12.75" hidden="1" x14ac:dyDescent="0.2"/>
    <row r="5735" ht="12.75" hidden="1" x14ac:dyDescent="0.2"/>
    <row r="5736" ht="12.75" hidden="1" x14ac:dyDescent="0.2"/>
    <row r="5737" ht="12.75" hidden="1" x14ac:dyDescent="0.2"/>
    <row r="5738" ht="12.75" hidden="1" x14ac:dyDescent="0.2"/>
    <row r="5739" ht="12.75" hidden="1" x14ac:dyDescent="0.2"/>
    <row r="5740" ht="12.75" hidden="1" x14ac:dyDescent="0.2"/>
    <row r="5741" ht="12.75" hidden="1" x14ac:dyDescent="0.2"/>
    <row r="5742" ht="12.75" hidden="1" x14ac:dyDescent="0.2"/>
    <row r="5743" ht="12.75" hidden="1" x14ac:dyDescent="0.2"/>
    <row r="5744" ht="12.75" hidden="1" x14ac:dyDescent="0.2"/>
    <row r="5745" ht="12.75" hidden="1" x14ac:dyDescent="0.2"/>
    <row r="5746" ht="12.75" hidden="1" x14ac:dyDescent="0.2"/>
    <row r="5747" ht="12.75" hidden="1" x14ac:dyDescent="0.2"/>
    <row r="5748" ht="12.75" hidden="1" x14ac:dyDescent="0.2"/>
    <row r="5749" ht="12.75" hidden="1" x14ac:dyDescent="0.2"/>
    <row r="5750" ht="12.75" hidden="1" x14ac:dyDescent="0.2"/>
    <row r="5751" ht="12.75" hidden="1" x14ac:dyDescent="0.2"/>
    <row r="5752" ht="12.75" hidden="1" x14ac:dyDescent="0.2"/>
    <row r="5753" ht="12.75" hidden="1" x14ac:dyDescent="0.2"/>
    <row r="5754" ht="12.75" hidden="1" x14ac:dyDescent="0.2"/>
    <row r="5755" ht="12.75" hidden="1" x14ac:dyDescent="0.2"/>
    <row r="5756" ht="12.75" hidden="1" x14ac:dyDescent="0.2"/>
    <row r="5757" ht="12.75" hidden="1" x14ac:dyDescent="0.2"/>
    <row r="5758" ht="12.75" hidden="1" x14ac:dyDescent="0.2"/>
    <row r="5759" ht="12.75" hidden="1" x14ac:dyDescent="0.2"/>
    <row r="5760" ht="12.75" hidden="1" x14ac:dyDescent="0.2"/>
    <row r="5761" ht="12.75" hidden="1" x14ac:dyDescent="0.2"/>
    <row r="5762" ht="12.75" hidden="1" x14ac:dyDescent="0.2"/>
    <row r="5763" ht="12.75" hidden="1" x14ac:dyDescent="0.2"/>
    <row r="5764" ht="12.75" hidden="1" x14ac:dyDescent="0.2"/>
    <row r="5765" ht="12.75" hidden="1" x14ac:dyDescent="0.2"/>
    <row r="5766" ht="12.75" hidden="1" x14ac:dyDescent="0.2"/>
    <row r="5767" ht="12.75" hidden="1" x14ac:dyDescent="0.2"/>
    <row r="5768" ht="12.75" hidden="1" x14ac:dyDescent="0.2"/>
    <row r="5769" ht="12.75" hidden="1" x14ac:dyDescent="0.2"/>
    <row r="5770" ht="12.75" hidden="1" x14ac:dyDescent="0.2"/>
    <row r="5771" ht="12.75" hidden="1" x14ac:dyDescent="0.2"/>
    <row r="5772" ht="12.75" hidden="1" x14ac:dyDescent="0.2"/>
    <row r="5773" ht="12.75" hidden="1" x14ac:dyDescent="0.2"/>
    <row r="5774" ht="12.75" hidden="1" x14ac:dyDescent="0.2"/>
    <row r="5775" ht="12.75" hidden="1" x14ac:dyDescent="0.2"/>
    <row r="5776" ht="12.75" hidden="1" x14ac:dyDescent="0.2"/>
    <row r="5777" ht="12.75" hidden="1" x14ac:dyDescent="0.2"/>
    <row r="5778" ht="12.75" hidden="1" x14ac:dyDescent="0.2"/>
    <row r="5779" ht="12.75" hidden="1" x14ac:dyDescent="0.2"/>
    <row r="5780" ht="12.75" hidden="1" x14ac:dyDescent="0.2"/>
    <row r="5781" ht="12.75" hidden="1" x14ac:dyDescent="0.2"/>
    <row r="5782" ht="12.75" hidden="1" x14ac:dyDescent="0.2"/>
    <row r="5783" ht="12.75" hidden="1" x14ac:dyDescent="0.2"/>
    <row r="5784" ht="12.75" hidden="1" x14ac:dyDescent="0.2"/>
    <row r="5785" ht="12.75" hidden="1" x14ac:dyDescent="0.2"/>
    <row r="5786" ht="12.75" hidden="1" x14ac:dyDescent="0.2"/>
    <row r="5787" ht="12.75" hidden="1" x14ac:dyDescent="0.2"/>
    <row r="5788" ht="12.75" hidden="1" x14ac:dyDescent="0.2"/>
    <row r="5789" ht="12.75" hidden="1" x14ac:dyDescent="0.2"/>
    <row r="5790" ht="12.75" hidden="1" x14ac:dyDescent="0.2"/>
    <row r="5791" ht="12.75" hidden="1" x14ac:dyDescent="0.2"/>
    <row r="5792" ht="12.75" hidden="1" x14ac:dyDescent="0.2"/>
    <row r="5793" ht="12.75" hidden="1" x14ac:dyDescent="0.2"/>
    <row r="5794" ht="12.75" hidden="1" x14ac:dyDescent="0.2"/>
    <row r="5795" ht="12.75" hidden="1" x14ac:dyDescent="0.2"/>
    <row r="5796" ht="12.75" hidden="1" x14ac:dyDescent="0.2"/>
    <row r="5797" ht="12.75" hidden="1" x14ac:dyDescent="0.2"/>
    <row r="5798" ht="12.75" hidden="1" x14ac:dyDescent="0.2"/>
    <row r="5799" ht="12.75" hidden="1" x14ac:dyDescent="0.2"/>
    <row r="5800" ht="12.75" hidden="1" x14ac:dyDescent="0.2"/>
    <row r="5801" ht="12.75" hidden="1" x14ac:dyDescent="0.2"/>
    <row r="5802" ht="12.75" hidden="1" x14ac:dyDescent="0.2"/>
    <row r="5803" ht="12.75" hidden="1" x14ac:dyDescent="0.2"/>
    <row r="5804" ht="12.75" hidden="1" x14ac:dyDescent="0.2"/>
    <row r="5805" ht="12.75" hidden="1" x14ac:dyDescent="0.2"/>
    <row r="5806" ht="12.75" hidden="1" x14ac:dyDescent="0.2"/>
    <row r="5807" ht="12.75" hidden="1" x14ac:dyDescent="0.2"/>
    <row r="5808" ht="12.75" hidden="1" x14ac:dyDescent="0.2"/>
    <row r="5809" ht="12.75" hidden="1" x14ac:dyDescent="0.2"/>
    <row r="5810" ht="12.75" hidden="1" x14ac:dyDescent="0.2"/>
    <row r="5811" ht="12.75" hidden="1" x14ac:dyDescent="0.2"/>
    <row r="5812" ht="12.75" hidden="1" x14ac:dyDescent="0.2"/>
    <row r="5813" ht="12.75" hidden="1" x14ac:dyDescent="0.2"/>
    <row r="5814" ht="12.75" hidden="1" x14ac:dyDescent="0.2"/>
    <row r="5815" ht="12.75" hidden="1" x14ac:dyDescent="0.2"/>
    <row r="5816" ht="12.75" hidden="1" x14ac:dyDescent="0.2"/>
    <row r="5817" ht="12.75" hidden="1" x14ac:dyDescent="0.2"/>
    <row r="5818" ht="12.75" hidden="1" x14ac:dyDescent="0.2"/>
    <row r="5819" ht="12.75" hidden="1" x14ac:dyDescent="0.2"/>
    <row r="5820" ht="12.75" hidden="1" x14ac:dyDescent="0.2"/>
    <row r="5821" ht="12.75" hidden="1" x14ac:dyDescent="0.2"/>
    <row r="5822" ht="12.75" hidden="1" x14ac:dyDescent="0.2"/>
    <row r="5823" ht="12.75" hidden="1" x14ac:dyDescent="0.2"/>
    <row r="5824" ht="12.75" hidden="1" x14ac:dyDescent="0.2"/>
    <row r="5825" ht="12.75" hidden="1" x14ac:dyDescent="0.2"/>
    <row r="5826" ht="12.75" hidden="1" x14ac:dyDescent="0.2"/>
    <row r="5827" ht="12.75" hidden="1" x14ac:dyDescent="0.2"/>
    <row r="5828" ht="12.75" hidden="1" x14ac:dyDescent="0.2"/>
    <row r="5829" ht="12.75" hidden="1" x14ac:dyDescent="0.2"/>
    <row r="5830" ht="12.75" hidden="1" x14ac:dyDescent="0.2"/>
    <row r="5831" ht="12.75" hidden="1" x14ac:dyDescent="0.2"/>
    <row r="5832" ht="12.75" hidden="1" x14ac:dyDescent="0.2"/>
    <row r="5833" ht="12.75" hidden="1" x14ac:dyDescent="0.2"/>
    <row r="5834" ht="12.75" hidden="1" x14ac:dyDescent="0.2"/>
    <row r="5835" ht="12.75" hidden="1" x14ac:dyDescent="0.2"/>
    <row r="5836" ht="12.75" hidden="1" x14ac:dyDescent="0.2"/>
    <row r="5837" ht="12.75" hidden="1" x14ac:dyDescent="0.2"/>
    <row r="5838" ht="12.75" hidden="1" x14ac:dyDescent="0.2"/>
    <row r="5839" ht="12.75" hidden="1" x14ac:dyDescent="0.2"/>
    <row r="5840" ht="12.75" hidden="1" x14ac:dyDescent="0.2"/>
    <row r="5841" ht="12.75" hidden="1" x14ac:dyDescent="0.2"/>
    <row r="5842" ht="12.75" hidden="1" x14ac:dyDescent="0.2"/>
    <row r="5843" ht="12.75" hidden="1" x14ac:dyDescent="0.2"/>
    <row r="5844" ht="12.75" hidden="1" x14ac:dyDescent="0.2"/>
    <row r="5845" ht="12.75" hidden="1" x14ac:dyDescent="0.2"/>
    <row r="5846" ht="12.75" hidden="1" x14ac:dyDescent="0.2"/>
    <row r="5847" ht="12.75" hidden="1" x14ac:dyDescent="0.2"/>
    <row r="5848" ht="12.75" hidden="1" x14ac:dyDescent="0.2"/>
    <row r="5849" ht="12.75" hidden="1" x14ac:dyDescent="0.2"/>
    <row r="5850" ht="12.75" hidden="1" x14ac:dyDescent="0.2"/>
    <row r="5851" ht="12.75" hidden="1" x14ac:dyDescent="0.2"/>
    <row r="5852" ht="12.75" hidden="1" x14ac:dyDescent="0.2"/>
    <row r="5853" ht="12.75" hidden="1" x14ac:dyDescent="0.2"/>
    <row r="5854" ht="12.75" hidden="1" x14ac:dyDescent="0.2"/>
    <row r="5855" ht="12.75" hidden="1" x14ac:dyDescent="0.2"/>
    <row r="5856" ht="12.75" hidden="1" x14ac:dyDescent="0.2"/>
    <row r="5857" ht="12.75" hidden="1" x14ac:dyDescent="0.2"/>
    <row r="5858" ht="12.75" hidden="1" x14ac:dyDescent="0.2"/>
    <row r="5859" ht="12.75" hidden="1" x14ac:dyDescent="0.2"/>
    <row r="5860" ht="12.75" hidden="1" x14ac:dyDescent="0.2"/>
    <row r="5861" ht="12.75" hidden="1" x14ac:dyDescent="0.2"/>
    <row r="5862" ht="12.75" hidden="1" x14ac:dyDescent="0.2"/>
    <row r="5863" ht="12.75" hidden="1" x14ac:dyDescent="0.2"/>
    <row r="5864" ht="12.75" hidden="1" x14ac:dyDescent="0.2"/>
    <row r="5865" ht="12.75" hidden="1" x14ac:dyDescent="0.2"/>
    <row r="5866" ht="12.75" hidden="1" x14ac:dyDescent="0.2"/>
    <row r="5867" ht="12.75" hidden="1" x14ac:dyDescent="0.2"/>
    <row r="5868" ht="12.75" hidden="1" x14ac:dyDescent="0.2"/>
    <row r="5869" ht="12.75" hidden="1" x14ac:dyDescent="0.2"/>
    <row r="5870" ht="12.75" hidden="1" x14ac:dyDescent="0.2"/>
    <row r="5871" ht="12.75" hidden="1" x14ac:dyDescent="0.2"/>
    <row r="5872" ht="12.75" hidden="1" x14ac:dyDescent="0.2"/>
    <row r="5873" ht="12.75" hidden="1" x14ac:dyDescent="0.2"/>
    <row r="5874" ht="12.75" hidden="1" x14ac:dyDescent="0.2"/>
    <row r="5875" ht="12.75" hidden="1" x14ac:dyDescent="0.2"/>
    <row r="5876" ht="12.75" hidden="1" x14ac:dyDescent="0.2"/>
    <row r="5877" ht="12.75" hidden="1" x14ac:dyDescent="0.2"/>
    <row r="5878" ht="12.75" hidden="1" x14ac:dyDescent="0.2"/>
    <row r="5879" ht="12.75" hidden="1" x14ac:dyDescent="0.2"/>
    <row r="5880" ht="12.75" hidden="1" x14ac:dyDescent="0.2"/>
    <row r="5881" ht="12.75" hidden="1" x14ac:dyDescent="0.2"/>
    <row r="5882" ht="12.75" hidden="1" x14ac:dyDescent="0.2"/>
    <row r="5883" ht="12.75" hidden="1" x14ac:dyDescent="0.2"/>
    <row r="5884" ht="12.75" hidden="1" x14ac:dyDescent="0.2"/>
    <row r="5885" ht="12.75" hidden="1" x14ac:dyDescent="0.2"/>
    <row r="5886" ht="12.75" hidden="1" x14ac:dyDescent="0.2"/>
    <row r="5887" ht="12.75" hidden="1" x14ac:dyDescent="0.2"/>
    <row r="5888" ht="12.75" hidden="1" x14ac:dyDescent="0.2"/>
    <row r="5889" ht="12.75" hidden="1" x14ac:dyDescent="0.2"/>
    <row r="5890" ht="12.75" hidden="1" x14ac:dyDescent="0.2"/>
    <row r="5891" ht="12.75" hidden="1" x14ac:dyDescent="0.2"/>
    <row r="5892" ht="12.75" hidden="1" x14ac:dyDescent="0.2"/>
    <row r="5893" ht="12.75" hidden="1" x14ac:dyDescent="0.2"/>
    <row r="5894" ht="12.75" hidden="1" x14ac:dyDescent="0.2"/>
    <row r="5895" ht="12.75" hidden="1" x14ac:dyDescent="0.2"/>
    <row r="5896" ht="12.75" hidden="1" x14ac:dyDescent="0.2"/>
    <row r="5897" ht="12.75" hidden="1" x14ac:dyDescent="0.2"/>
    <row r="5898" ht="12.75" hidden="1" x14ac:dyDescent="0.2"/>
    <row r="5899" ht="12.75" hidden="1" x14ac:dyDescent="0.2"/>
    <row r="5900" ht="12.75" hidden="1" x14ac:dyDescent="0.2"/>
    <row r="5901" ht="12.75" hidden="1" x14ac:dyDescent="0.2"/>
    <row r="5902" ht="12.75" hidden="1" x14ac:dyDescent="0.2"/>
    <row r="5903" ht="12.75" hidden="1" x14ac:dyDescent="0.2"/>
    <row r="5904" ht="12.75" hidden="1" x14ac:dyDescent="0.2"/>
    <row r="5905" ht="12.75" hidden="1" x14ac:dyDescent="0.2"/>
    <row r="5906" ht="12.75" hidden="1" x14ac:dyDescent="0.2"/>
    <row r="5907" ht="12.75" hidden="1" x14ac:dyDescent="0.2"/>
    <row r="5908" ht="12.75" hidden="1" x14ac:dyDescent="0.2"/>
    <row r="5909" ht="12.75" hidden="1" x14ac:dyDescent="0.2"/>
    <row r="5910" ht="12.75" hidden="1" x14ac:dyDescent="0.2"/>
    <row r="5911" ht="12.75" hidden="1" x14ac:dyDescent="0.2"/>
    <row r="5912" ht="12.75" hidden="1" x14ac:dyDescent="0.2"/>
    <row r="5913" ht="12.75" hidden="1" x14ac:dyDescent="0.2"/>
    <row r="5914" ht="12.75" hidden="1" x14ac:dyDescent="0.2"/>
    <row r="5915" ht="12.75" hidden="1" x14ac:dyDescent="0.2"/>
    <row r="5916" ht="12.75" hidden="1" x14ac:dyDescent="0.2"/>
    <row r="5917" ht="12.75" hidden="1" x14ac:dyDescent="0.2"/>
    <row r="5918" ht="12.75" hidden="1" x14ac:dyDescent="0.2"/>
    <row r="5919" ht="12.75" hidden="1" x14ac:dyDescent="0.2"/>
    <row r="5920" ht="12.75" hidden="1" x14ac:dyDescent="0.2"/>
    <row r="5921" ht="12.75" hidden="1" x14ac:dyDescent="0.2"/>
    <row r="5922" ht="12.75" hidden="1" x14ac:dyDescent="0.2"/>
    <row r="5923" ht="12.75" hidden="1" x14ac:dyDescent="0.2"/>
    <row r="5924" ht="12.75" hidden="1" x14ac:dyDescent="0.2"/>
    <row r="5925" ht="12.75" hidden="1" x14ac:dyDescent="0.2"/>
    <row r="5926" ht="12.75" hidden="1" x14ac:dyDescent="0.2"/>
    <row r="5927" ht="12.75" hidden="1" x14ac:dyDescent="0.2"/>
    <row r="5928" ht="12.75" hidden="1" x14ac:dyDescent="0.2"/>
    <row r="5929" ht="12.75" hidden="1" x14ac:dyDescent="0.2"/>
    <row r="5930" ht="12.75" hidden="1" x14ac:dyDescent="0.2"/>
    <row r="5931" ht="12.75" hidden="1" x14ac:dyDescent="0.2"/>
    <row r="5932" ht="12.75" hidden="1" x14ac:dyDescent="0.2"/>
    <row r="5933" ht="12.75" hidden="1" x14ac:dyDescent="0.2"/>
    <row r="5934" ht="12.75" hidden="1" x14ac:dyDescent="0.2"/>
    <row r="5935" ht="12.75" hidden="1" x14ac:dyDescent="0.2"/>
    <row r="5936" ht="12.75" hidden="1" x14ac:dyDescent="0.2"/>
    <row r="5937" ht="12.75" hidden="1" x14ac:dyDescent="0.2"/>
    <row r="5938" ht="12.75" hidden="1" x14ac:dyDescent="0.2"/>
    <row r="5939" ht="12.75" hidden="1" x14ac:dyDescent="0.2"/>
    <row r="5940" ht="12.75" hidden="1" x14ac:dyDescent="0.2"/>
    <row r="5941" ht="12.75" hidden="1" x14ac:dyDescent="0.2"/>
    <row r="5942" ht="12.75" hidden="1" x14ac:dyDescent="0.2"/>
    <row r="5943" ht="12.75" hidden="1" x14ac:dyDescent="0.2"/>
    <row r="5944" ht="12.75" hidden="1" x14ac:dyDescent="0.2"/>
    <row r="5945" ht="12.75" hidden="1" x14ac:dyDescent="0.2"/>
    <row r="5946" ht="12.75" hidden="1" x14ac:dyDescent="0.2"/>
    <row r="5947" ht="12.75" hidden="1" x14ac:dyDescent="0.2"/>
    <row r="5948" ht="12.75" hidden="1" x14ac:dyDescent="0.2"/>
    <row r="5949" ht="12.75" hidden="1" x14ac:dyDescent="0.2"/>
    <row r="5950" ht="12.75" hidden="1" x14ac:dyDescent="0.2"/>
    <row r="5951" ht="12.75" hidden="1" x14ac:dyDescent="0.2"/>
    <row r="5952" ht="12.75" hidden="1" x14ac:dyDescent="0.2"/>
    <row r="5953" ht="12.75" hidden="1" x14ac:dyDescent="0.2"/>
    <row r="5954" ht="12.75" hidden="1" x14ac:dyDescent="0.2"/>
    <row r="5955" ht="12.75" hidden="1" x14ac:dyDescent="0.2"/>
    <row r="5956" ht="12.75" hidden="1" x14ac:dyDescent="0.2"/>
    <row r="5957" ht="12.75" hidden="1" x14ac:dyDescent="0.2"/>
    <row r="5958" ht="12.75" hidden="1" x14ac:dyDescent="0.2"/>
    <row r="5959" ht="12.75" hidden="1" x14ac:dyDescent="0.2"/>
    <row r="5960" ht="12.75" hidden="1" x14ac:dyDescent="0.2"/>
    <row r="5961" ht="12.75" hidden="1" x14ac:dyDescent="0.2"/>
    <row r="5962" ht="12.75" hidden="1" x14ac:dyDescent="0.2"/>
    <row r="5963" ht="12.75" hidden="1" x14ac:dyDescent="0.2"/>
    <row r="5964" ht="12.75" hidden="1" x14ac:dyDescent="0.2"/>
    <row r="5965" ht="12.75" hidden="1" x14ac:dyDescent="0.2"/>
    <row r="5966" ht="12.75" hidden="1" x14ac:dyDescent="0.2"/>
    <row r="5967" ht="12.75" hidden="1" x14ac:dyDescent="0.2"/>
    <row r="5968" ht="12.75" hidden="1" x14ac:dyDescent="0.2"/>
    <row r="5969" ht="12.75" hidden="1" x14ac:dyDescent="0.2"/>
    <row r="5970" ht="12.75" hidden="1" x14ac:dyDescent="0.2"/>
    <row r="5971" ht="12.75" hidden="1" x14ac:dyDescent="0.2"/>
    <row r="5972" ht="12.75" hidden="1" x14ac:dyDescent="0.2"/>
    <row r="5973" ht="12.75" hidden="1" x14ac:dyDescent="0.2"/>
    <row r="5974" ht="12.75" hidden="1" x14ac:dyDescent="0.2"/>
    <row r="5975" ht="12.75" hidden="1" x14ac:dyDescent="0.2"/>
    <row r="5976" ht="12.75" hidden="1" x14ac:dyDescent="0.2"/>
    <row r="5977" ht="12.75" hidden="1" x14ac:dyDescent="0.2"/>
    <row r="5978" ht="12.75" hidden="1" x14ac:dyDescent="0.2"/>
    <row r="5979" ht="12.75" hidden="1" x14ac:dyDescent="0.2"/>
    <row r="5980" ht="12.75" hidden="1" x14ac:dyDescent="0.2"/>
    <row r="5981" ht="12.75" hidden="1" x14ac:dyDescent="0.2"/>
    <row r="5982" ht="12.75" hidden="1" x14ac:dyDescent="0.2"/>
    <row r="5983" ht="12.75" hidden="1" x14ac:dyDescent="0.2"/>
    <row r="5984" ht="12.75" hidden="1" x14ac:dyDescent="0.2"/>
    <row r="5985" ht="12.75" hidden="1" x14ac:dyDescent="0.2"/>
    <row r="5986" ht="12.75" hidden="1" x14ac:dyDescent="0.2"/>
    <row r="5987" ht="12.75" hidden="1" x14ac:dyDescent="0.2"/>
    <row r="5988" ht="12.75" hidden="1" x14ac:dyDescent="0.2"/>
    <row r="5989" ht="12.75" hidden="1" x14ac:dyDescent="0.2"/>
    <row r="5990" ht="12.75" hidden="1" x14ac:dyDescent="0.2"/>
    <row r="5991" ht="12.75" hidden="1" x14ac:dyDescent="0.2"/>
    <row r="5992" ht="12.75" hidden="1" x14ac:dyDescent="0.2"/>
    <row r="5993" ht="12.75" hidden="1" x14ac:dyDescent="0.2"/>
    <row r="5994" ht="12.75" hidden="1" x14ac:dyDescent="0.2"/>
    <row r="5995" ht="12.75" hidden="1" x14ac:dyDescent="0.2"/>
    <row r="5996" ht="12.75" hidden="1" x14ac:dyDescent="0.2"/>
    <row r="5997" ht="12.75" hidden="1" x14ac:dyDescent="0.2"/>
    <row r="5998" ht="12.75" hidden="1" x14ac:dyDescent="0.2"/>
    <row r="5999" ht="12.75" hidden="1" x14ac:dyDescent="0.2"/>
    <row r="6000" ht="12.75" hidden="1" x14ac:dyDescent="0.2"/>
    <row r="6001" ht="12.75" hidden="1" x14ac:dyDescent="0.2"/>
    <row r="6002" ht="12.75" hidden="1" x14ac:dyDescent="0.2"/>
    <row r="6003" ht="12.75" hidden="1" x14ac:dyDescent="0.2"/>
    <row r="6004" ht="12.75" hidden="1" x14ac:dyDescent="0.2"/>
    <row r="6005" ht="12.75" hidden="1" x14ac:dyDescent="0.2"/>
    <row r="6006" ht="12.75" hidden="1" x14ac:dyDescent="0.2"/>
    <row r="6007" ht="12.75" hidden="1" x14ac:dyDescent="0.2"/>
    <row r="6008" ht="12.75" hidden="1" x14ac:dyDescent="0.2"/>
    <row r="6009" ht="12.75" hidden="1" x14ac:dyDescent="0.2"/>
    <row r="6010" ht="12.75" hidden="1" x14ac:dyDescent="0.2"/>
    <row r="6011" ht="12.75" hidden="1" x14ac:dyDescent="0.2"/>
    <row r="6012" ht="12.75" hidden="1" x14ac:dyDescent="0.2"/>
    <row r="6013" ht="12.75" hidden="1" x14ac:dyDescent="0.2"/>
    <row r="6014" ht="12.75" hidden="1" x14ac:dyDescent="0.2"/>
    <row r="6015" ht="12.75" hidden="1" x14ac:dyDescent="0.2"/>
    <row r="6016" ht="12.75" hidden="1" x14ac:dyDescent="0.2"/>
    <row r="6017" ht="12.75" hidden="1" x14ac:dyDescent="0.2"/>
    <row r="6018" ht="12.75" hidden="1" x14ac:dyDescent="0.2"/>
    <row r="6019" ht="12.75" hidden="1" x14ac:dyDescent="0.2"/>
    <row r="6020" ht="12.75" hidden="1" x14ac:dyDescent="0.2"/>
    <row r="6021" ht="12.75" hidden="1" x14ac:dyDescent="0.2"/>
    <row r="6022" ht="12.75" hidden="1" x14ac:dyDescent="0.2"/>
    <row r="6023" ht="12.75" hidden="1" x14ac:dyDescent="0.2"/>
    <row r="6024" ht="12.75" hidden="1" x14ac:dyDescent="0.2"/>
    <row r="6025" ht="12.75" hidden="1" x14ac:dyDescent="0.2"/>
    <row r="6026" ht="12.75" hidden="1" x14ac:dyDescent="0.2"/>
    <row r="6027" ht="12.75" hidden="1" x14ac:dyDescent="0.2"/>
    <row r="6028" ht="12.75" hidden="1" x14ac:dyDescent="0.2"/>
    <row r="6029" ht="12.75" hidden="1" x14ac:dyDescent="0.2"/>
    <row r="6030" ht="12.75" hidden="1" x14ac:dyDescent="0.2"/>
    <row r="6031" ht="12.75" hidden="1" x14ac:dyDescent="0.2"/>
    <row r="6032" ht="12.75" hidden="1" x14ac:dyDescent="0.2"/>
    <row r="6033" ht="12.75" hidden="1" x14ac:dyDescent="0.2"/>
    <row r="6034" ht="12.75" hidden="1" x14ac:dyDescent="0.2"/>
    <row r="6035" ht="12.75" hidden="1" x14ac:dyDescent="0.2"/>
    <row r="6036" ht="12.75" hidden="1" x14ac:dyDescent="0.2"/>
    <row r="6037" ht="12.75" hidden="1" x14ac:dyDescent="0.2"/>
    <row r="6038" ht="12.75" hidden="1" x14ac:dyDescent="0.2"/>
    <row r="6039" ht="12.75" hidden="1" x14ac:dyDescent="0.2"/>
    <row r="6040" ht="12.75" hidden="1" x14ac:dyDescent="0.2"/>
    <row r="6041" ht="12.75" hidden="1" x14ac:dyDescent="0.2"/>
    <row r="6042" ht="12.75" hidden="1" x14ac:dyDescent="0.2"/>
    <row r="6043" ht="12.75" hidden="1" x14ac:dyDescent="0.2"/>
    <row r="6044" ht="12.75" hidden="1" x14ac:dyDescent="0.2"/>
    <row r="6045" ht="12.75" hidden="1" x14ac:dyDescent="0.2"/>
    <row r="6046" ht="12.75" hidden="1" x14ac:dyDescent="0.2"/>
    <row r="6047" ht="12.75" hidden="1" x14ac:dyDescent="0.2"/>
    <row r="6048" ht="12.75" hidden="1" x14ac:dyDescent="0.2"/>
    <row r="6049" ht="12.75" hidden="1" x14ac:dyDescent="0.2"/>
    <row r="6050" ht="12.75" hidden="1" x14ac:dyDescent="0.2"/>
    <row r="6051" ht="12.75" hidden="1" x14ac:dyDescent="0.2"/>
    <row r="6052" ht="12.75" hidden="1" x14ac:dyDescent="0.2"/>
    <row r="6053" ht="12.75" hidden="1" x14ac:dyDescent="0.2"/>
    <row r="6054" ht="12.75" hidden="1" x14ac:dyDescent="0.2"/>
    <row r="6055" ht="12.75" hidden="1" x14ac:dyDescent="0.2"/>
    <row r="6056" ht="12.75" hidden="1" x14ac:dyDescent="0.2"/>
    <row r="6057" ht="12.75" hidden="1" x14ac:dyDescent="0.2"/>
    <row r="6058" ht="12.75" hidden="1" x14ac:dyDescent="0.2"/>
    <row r="6059" ht="12.75" hidden="1" x14ac:dyDescent="0.2"/>
    <row r="6060" ht="12.75" hidden="1" x14ac:dyDescent="0.2"/>
    <row r="6061" ht="12.75" hidden="1" x14ac:dyDescent="0.2"/>
    <row r="6062" ht="12.75" hidden="1" x14ac:dyDescent="0.2"/>
    <row r="6063" ht="12.75" hidden="1" x14ac:dyDescent="0.2"/>
    <row r="6064" ht="12.75" hidden="1" x14ac:dyDescent="0.2"/>
    <row r="6065" ht="12.75" hidden="1" x14ac:dyDescent="0.2"/>
    <row r="6066" ht="12.75" hidden="1" x14ac:dyDescent="0.2"/>
    <row r="6067" ht="12.75" hidden="1" x14ac:dyDescent="0.2"/>
    <row r="6068" ht="12.75" hidden="1" x14ac:dyDescent="0.2"/>
    <row r="6069" ht="12.75" hidden="1" x14ac:dyDescent="0.2"/>
    <row r="6070" ht="12.75" hidden="1" x14ac:dyDescent="0.2"/>
    <row r="6071" ht="12.75" hidden="1" x14ac:dyDescent="0.2"/>
    <row r="6072" ht="12.75" hidden="1" x14ac:dyDescent="0.2"/>
    <row r="6073" ht="12.75" hidden="1" x14ac:dyDescent="0.2"/>
    <row r="6074" ht="12.75" hidden="1" x14ac:dyDescent="0.2"/>
    <row r="6075" ht="12.75" hidden="1" x14ac:dyDescent="0.2"/>
    <row r="6076" ht="12.75" hidden="1" x14ac:dyDescent="0.2"/>
    <row r="6077" ht="12.75" hidden="1" x14ac:dyDescent="0.2"/>
    <row r="6078" ht="12.75" hidden="1" x14ac:dyDescent="0.2"/>
    <row r="6079" ht="12.75" hidden="1" x14ac:dyDescent="0.2"/>
    <row r="6080" ht="12.75" hidden="1" x14ac:dyDescent="0.2"/>
    <row r="6081" ht="12.75" hidden="1" x14ac:dyDescent="0.2"/>
    <row r="6082" ht="12.75" hidden="1" x14ac:dyDescent="0.2"/>
    <row r="6083" ht="12.75" hidden="1" x14ac:dyDescent="0.2"/>
    <row r="6084" ht="12.75" hidden="1" x14ac:dyDescent="0.2"/>
    <row r="6085" ht="12.75" hidden="1" x14ac:dyDescent="0.2"/>
    <row r="6086" ht="12.75" hidden="1" x14ac:dyDescent="0.2"/>
    <row r="6087" ht="12.75" hidden="1" x14ac:dyDescent="0.2"/>
    <row r="6088" ht="12.75" hidden="1" x14ac:dyDescent="0.2"/>
    <row r="6089" ht="12.75" hidden="1" x14ac:dyDescent="0.2"/>
    <row r="6090" ht="12.75" hidden="1" x14ac:dyDescent="0.2"/>
    <row r="6091" ht="12.75" hidden="1" x14ac:dyDescent="0.2"/>
    <row r="6092" ht="12.75" hidden="1" x14ac:dyDescent="0.2"/>
    <row r="6093" ht="12.75" hidden="1" x14ac:dyDescent="0.2"/>
    <row r="6094" ht="12.75" hidden="1" x14ac:dyDescent="0.2"/>
    <row r="6095" ht="12.75" hidden="1" x14ac:dyDescent="0.2"/>
    <row r="6096" ht="12.75" hidden="1" x14ac:dyDescent="0.2"/>
    <row r="6097" ht="12.75" hidden="1" x14ac:dyDescent="0.2"/>
    <row r="6098" ht="12.75" hidden="1" x14ac:dyDescent="0.2"/>
    <row r="6099" ht="12.75" hidden="1" x14ac:dyDescent="0.2"/>
    <row r="6100" ht="12.75" hidden="1" x14ac:dyDescent="0.2"/>
    <row r="6101" ht="12.75" hidden="1" x14ac:dyDescent="0.2"/>
    <row r="6102" ht="12.75" hidden="1" x14ac:dyDescent="0.2"/>
    <row r="6103" ht="12.75" hidden="1" x14ac:dyDescent="0.2"/>
    <row r="6104" ht="12.75" hidden="1" x14ac:dyDescent="0.2"/>
    <row r="6105" ht="12.75" hidden="1" x14ac:dyDescent="0.2"/>
    <row r="6106" ht="12.75" hidden="1" x14ac:dyDescent="0.2"/>
    <row r="6107" ht="12.75" hidden="1" x14ac:dyDescent="0.2"/>
    <row r="6108" ht="12.75" hidden="1" x14ac:dyDescent="0.2"/>
    <row r="6109" ht="12.75" hidden="1" x14ac:dyDescent="0.2"/>
    <row r="6110" ht="12.75" hidden="1" x14ac:dyDescent="0.2"/>
    <row r="6111" ht="12.75" hidden="1" x14ac:dyDescent="0.2"/>
    <row r="6112" ht="12.75" hidden="1" x14ac:dyDescent="0.2"/>
    <row r="6113" ht="12.75" hidden="1" x14ac:dyDescent="0.2"/>
    <row r="6114" ht="12.75" hidden="1" x14ac:dyDescent="0.2"/>
    <row r="6115" ht="12.75" hidden="1" x14ac:dyDescent="0.2"/>
    <row r="6116" ht="12.75" hidden="1" x14ac:dyDescent="0.2"/>
    <row r="6117" ht="12.75" hidden="1" x14ac:dyDescent="0.2"/>
    <row r="6118" ht="12.75" hidden="1" x14ac:dyDescent="0.2"/>
    <row r="6119" ht="12.75" hidden="1" x14ac:dyDescent="0.2"/>
    <row r="6120" ht="12.75" hidden="1" x14ac:dyDescent="0.2"/>
    <row r="6121" ht="12.75" hidden="1" x14ac:dyDescent="0.2"/>
    <row r="6122" ht="12.75" hidden="1" x14ac:dyDescent="0.2"/>
    <row r="6123" ht="12.75" hidden="1" x14ac:dyDescent="0.2"/>
    <row r="6124" ht="12.75" hidden="1" x14ac:dyDescent="0.2"/>
    <row r="6125" ht="12.75" hidden="1" x14ac:dyDescent="0.2"/>
    <row r="6126" ht="12.75" hidden="1" x14ac:dyDescent="0.2"/>
    <row r="6127" ht="12.75" hidden="1" x14ac:dyDescent="0.2"/>
    <row r="6128" ht="12.75" hidden="1" x14ac:dyDescent="0.2"/>
    <row r="6129" ht="12.75" hidden="1" x14ac:dyDescent="0.2"/>
    <row r="6130" ht="12.75" hidden="1" x14ac:dyDescent="0.2"/>
    <row r="6131" ht="12.75" hidden="1" x14ac:dyDescent="0.2"/>
    <row r="6132" ht="12.75" hidden="1" x14ac:dyDescent="0.2"/>
    <row r="6133" ht="12.75" hidden="1" x14ac:dyDescent="0.2"/>
    <row r="6134" ht="12.75" hidden="1" x14ac:dyDescent="0.2"/>
    <row r="6135" ht="12.75" hidden="1" x14ac:dyDescent="0.2"/>
    <row r="6136" ht="12.75" hidden="1" x14ac:dyDescent="0.2"/>
    <row r="6137" ht="12.75" hidden="1" x14ac:dyDescent="0.2"/>
    <row r="6138" ht="12.75" hidden="1" x14ac:dyDescent="0.2"/>
    <row r="6139" ht="12.75" hidden="1" x14ac:dyDescent="0.2"/>
    <row r="6140" ht="12.75" hidden="1" x14ac:dyDescent="0.2"/>
    <row r="6141" ht="12.75" hidden="1" x14ac:dyDescent="0.2"/>
    <row r="6142" ht="12.75" hidden="1" x14ac:dyDescent="0.2"/>
    <row r="6143" ht="12.75" hidden="1" x14ac:dyDescent="0.2"/>
    <row r="6144" ht="12.75" hidden="1" x14ac:dyDescent="0.2"/>
    <row r="6145" ht="12.75" hidden="1" x14ac:dyDescent="0.2"/>
    <row r="6146" ht="12.75" hidden="1" x14ac:dyDescent="0.2"/>
    <row r="6147" ht="12.75" hidden="1" x14ac:dyDescent="0.2"/>
    <row r="6148" ht="12.75" hidden="1" x14ac:dyDescent="0.2"/>
    <row r="6149" ht="12.75" hidden="1" x14ac:dyDescent="0.2"/>
    <row r="6150" ht="12.75" hidden="1" x14ac:dyDescent="0.2"/>
    <row r="6151" ht="12.75" hidden="1" x14ac:dyDescent="0.2"/>
    <row r="6152" ht="12.75" hidden="1" x14ac:dyDescent="0.2"/>
    <row r="6153" ht="12.75" hidden="1" x14ac:dyDescent="0.2"/>
    <row r="6154" ht="12.75" hidden="1" x14ac:dyDescent="0.2"/>
    <row r="6155" ht="12.75" hidden="1" x14ac:dyDescent="0.2"/>
    <row r="6156" ht="12.75" hidden="1" x14ac:dyDescent="0.2"/>
    <row r="6157" ht="12.75" hidden="1" x14ac:dyDescent="0.2"/>
    <row r="6158" ht="12.75" hidden="1" x14ac:dyDescent="0.2"/>
    <row r="6159" ht="12.75" hidden="1" x14ac:dyDescent="0.2"/>
    <row r="6160" ht="12.75" hidden="1" x14ac:dyDescent="0.2"/>
    <row r="6161" ht="12.75" hidden="1" x14ac:dyDescent="0.2"/>
    <row r="6162" ht="12.75" hidden="1" x14ac:dyDescent="0.2"/>
    <row r="6163" ht="12.75" hidden="1" x14ac:dyDescent="0.2"/>
    <row r="6164" ht="12.75" hidden="1" x14ac:dyDescent="0.2"/>
    <row r="6165" ht="12.75" hidden="1" x14ac:dyDescent="0.2"/>
    <row r="6166" ht="12.75" hidden="1" x14ac:dyDescent="0.2"/>
    <row r="6167" ht="12.75" hidden="1" x14ac:dyDescent="0.2"/>
    <row r="6168" ht="12.75" hidden="1" x14ac:dyDescent="0.2"/>
    <row r="6169" ht="12.75" hidden="1" x14ac:dyDescent="0.2"/>
    <row r="6170" ht="12.75" hidden="1" x14ac:dyDescent="0.2"/>
    <row r="6171" ht="12.75" hidden="1" x14ac:dyDescent="0.2"/>
    <row r="6172" ht="12.75" hidden="1" x14ac:dyDescent="0.2"/>
    <row r="6173" ht="12.75" hidden="1" x14ac:dyDescent="0.2"/>
    <row r="6174" ht="12.75" hidden="1" x14ac:dyDescent="0.2"/>
    <row r="6175" ht="12.75" hidden="1" x14ac:dyDescent="0.2"/>
    <row r="6176" ht="12.75" hidden="1" x14ac:dyDescent="0.2"/>
    <row r="6177" ht="12.75" hidden="1" x14ac:dyDescent="0.2"/>
    <row r="6178" ht="12.75" hidden="1" x14ac:dyDescent="0.2"/>
    <row r="6179" ht="12.75" hidden="1" x14ac:dyDescent="0.2"/>
    <row r="6180" ht="12.75" hidden="1" x14ac:dyDescent="0.2"/>
    <row r="6181" ht="12.75" hidden="1" x14ac:dyDescent="0.2"/>
    <row r="6182" ht="12.75" hidden="1" x14ac:dyDescent="0.2"/>
    <row r="6183" ht="12.75" hidden="1" x14ac:dyDescent="0.2"/>
    <row r="6184" ht="12.75" hidden="1" x14ac:dyDescent="0.2"/>
    <row r="6185" ht="12.75" hidden="1" x14ac:dyDescent="0.2"/>
    <row r="6186" ht="12.75" hidden="1" x14ac:dyDescent="0.2"/>
    <row r="6187" ht="12.75" hidden="1" x14ac:dyDescent="0.2"/>
    <row r="6188" ht="12.75" hidden="1" x14ac:dyDescent="0.2"/>
    <row r="6189" ht="12.75" hidden="1" x14ac:dyDescent="0.2"/>
    <row r="6190" ht="12.75" hidden="1" x14ac:dyDescent="0.2"/>
    <row r="6191" ht="12.75" hidden="1" x14ac:dyDescent="0.2"/>
    <row r="6192" ht="12.75" hidden="1" x14ac:dyDescent="0.2"/>
    <row r="6193" ht="12.75" hidden="1" x14ac:dyDescent="0.2"/>
    <row r="6194" ht="12.75" hidden="1" x14ac:dyDescent="0.2"/>
    <row r="6195" ht="12.75" hidden="1" x14ac:dyDescent="0.2"/>
    <row r="6196" ht="12.75" hidden="1" x14ac:dyDescent="0.2"/>
    <row r="6197" ht="12.75" hidden="1" x14ac:dyDescent="0.2"/>
    <row r="6198" ht="12.75" hidden="1" x14ac:dyDescent="0.2"/>
    <row r="6199" ht="12.75" hidden="1" x14ac:dyDescent="0.2"/>
    <row r="6200" ht="12.75" hidden="1" x14ac:dyDescent="0.2"/>
    <row r="6201" ht="12.75" hidden="1" x14ac:dyDescent="0.2"/>
    <row r="6202" ht="12.75" hidden="1" x14ac:dyDescent="0.2"/>
    <row r="6203" ht="12.75" hidden="1" x14ac:dyDescent="0.2"/>
    <row r="6204" ht="12.75" hidden="1" x14ac:dyDescent="0.2"/>
    <row r="6205" ht="12.75" hidden="1" x14ac:dyDescent="0.2"/>
    <row r="6206" ht="12.75" hidden="1" x14ac:dyDescent="0.2"/>
    <row r="6207" ht="12.75" hidden="1" x14ac:dyDescent="0.2"/>
    <row r="6208" ht="12.75" hidden="1" x14ac:dyDescent="0.2"/>
    <row r="6209" ht="12.75" hidden="1" x14ac:dyDescent="0.2"/>
    <row r="6210" ht="12.75" hidden="1" x14ac:dyDescent="0.2"/>
    <row r="6211" ht="12.75" hidden="1" x14ac:dyDescent="0.2"/>
    <row r="6212" ht="12.75" hidden="1" x14ac:dyDescent="0.2"/>
    <row r="6213" ht="12.75" hidden="1" x14ac:dyDescent="0.2"/>
    <row r="6214" ht="12.75" hidden="1" x14ac:dyDescent="0.2"/>
    <row r="6215" ht="12.75" hidden="1" x14ac:dyDescent="0.2"/>
    <row r="6216" ht="12.75" hidden="1" x14ac:dyDescent="0.2"/>
    <row r="6217" ht="12.75" hidden="1" x14ac:dyDescent="0.2"/>
    <row r="6218" ht="12.75" hidden="1" x14ac:dyDescent="0.2"/>
    <row r="6219" ht="12.75" hidden="1" x14ac:dyDescent="0.2"/>
    <row r="6220" ht="12.75" hidden="1" x14ac:dyDescent="0.2"/>
    <row r="6221" ht="12.75" hidden="1" x14ac:dyDescent="0.2"/>
    <row r="6222" ht="12.75" hidden="1" x14ac:dyDescent="0.2"/>
    <row r="6223" ht="12.75" hidden="1" x14ac:dyDescent="0.2"/>
    <row r="6224" ht="12.75" hidden="1" x14ac:dyDescent="0.2"/>
    <row r="6225" ht="12.75" hidden="1" x14ac:dyDescent="0.2"/>
    <row r="6226" ht="12.75" hidden="1" x14ac:dyDescent="0.2"/>
    <row r="6227" ht="12.75" hidden="1" x14ac:dyDescent="0.2"/>
    <row r="6228" ht="12.75" hidden="1" x14ac:dyDescent="0.2"/>
    <row r="6229" ht="12.75" hidden="1" x14ac:dyDescent="0.2"/>
    <row r="6230" ht="12.75" hidden="1" x14ac:dyDescent="0.2"/>
    <row r="6231" ht="12.75" hidden="1" x14ac:dyDescent="0.2"/>
    <row r="6232" ht="12.75" hidden="1" x14ac:dyDescent="0.2"/>
    <row r="6233" ht="12.75" hidden="1" x14ac:dyDescent="0.2"/>
    <row r="6234" ht="12.75" hidden="1" x14ac:dyDescent="0.2"/>
    <row r="6235" ht="12.75" hidden="1" x14ac:dyDescent="0.2"/>
    <row r="6236" ht="12.75" hidden="1" x14ac:dyDescent="0.2"/>
    <row r="6237" ht="12.75" hidden="1" x14ac:dyDescent="0.2"/>
    <row r="6238" ht="12.75" hidden="1" x14ac:dyDescent="0.2"/>
    <row r="6239" ht="12.75" hidden="1" x14ac:dyDescent="0.2"/>
    <row r="6240" ht="12.75" hidden="1" x14ac:dyDescent="0.2"/>
    <row r="6241" ht="12.75" hidden="1" x14ac:dyDescent="0.2"/>
    <row r="6242" ht="12.75" hidden="1" x14ac:dyDescent="0.2"/>
    <row r="6243" ht="12.75" hidden="1" x14ac:dyDescent="0.2"/>
    <row r="6244" ht="12.75" hidden="1" x14ac:dyDescent="0.2"/>
    <row r="6245" ht="12.75" hidden="1" x14ac:dyDescent="0.2"/>
    <row r="6246" ht="12.75" hidden="1" x14ac:dyDescent="0.2"/>
    <row r="6247" ht="12.75" hidden="1" x14ac:dyDescent="0.2"/>
    <row r="6248" ht="12.75" hidden="1" x14ac:dyDescent="0.2"/>
    <row r="6249" ht="12.75" hidden="1" x14ac:dyDescent="0.2"/>
    <row r="6250" ht="12.75" hidden="1" x14ac:dyDescent="0.2"/>
    <row r="6251" ht="12.75" hidden="1" x14ac:dyDescent="0.2"/>
    <row r="6252" ht="12.75" hidden="1" x14ac:dyDescent="0.2"/>
    <row r="6253" ht="12.75" hidden="1" x14ac:dyDescent="0.2"/>
    <row r="6254" ht="12.75" hidden="1" x14ac:dyDescent="0.2"/>
    <row r="6255" ht="12.75" hidden="1" x14ac:dyDescent="0.2"/>
    <row r="6256" ht="12.75" hidden="1" x14ac:dyDescent="0.2"/>
    <row r="6257" ht="12.75" hidden="1" x14ac:dyDescent="0.2"/>
    <row r="6258" ht="12.75" hidden="1" x14ac:dyDescent="0.2"/>
    <row r="6259" ht="12.75" hidden="1" x14ac:dyDescent="0.2"/>
    <row r="6260" ht="12.75" hidden="1" x14ac:dyDescent="0.2"/>
    <row r="6261" ht="12.75" hidden="1" x14ac:dyDescent="0.2"/>
    <row r="6262" ht="12.75" hidden="1" x14ac:dyDescent="0.2"/>
    <row r="6263" ht="12.75" hidden="1" x14ac:dyDescent="0.2"/>
    <row r="6264" ht="12.75" hidden="1" x14ac:dyDescent="0.2"/>
    <row r="6265" ht="12.75" hidden="1" x14ac:dyDescent="0.2"/>
    <row r="6266" ht="12.75" hidden="1" x14ac:dyDescent="0.2"/>
    <row r="6267" ht="12.75" hidden="1" x14ac:dyDescent="0.2"/>
    <row r="6268" ht="12.75" hidden="1" x14ac:dyDescent="0.2"/>
    <row r="6269" ht="12.75" hidden="1" x14ac:dyDescent="0.2"/>
    <row r="6270" ht="12.75" hidden="1" x14ac:dyDescent="0.2"/>
    <row r="6271" ht="12.75" hidden="1" x14ac:dyDescent="0.2"/>
    <row r="6272" ht="12.75" hidden="1" x14ac:dyDescent="0.2"/>
    <row r="6273" ht="12.75" hidden="1" x14ac:dyDescent="0.2"/>
    <row r="6274" ht="12.75" hidden="1" x14ac:dyDescent="0.2"/>
    <row r="6275" ht="12.75" hidden="1" x14ac:dyDescent="0.2"/>
    <row r="6276" ht="12.75" hidden="1" x14ac:dyDescent="0.2"/>
    <row r="6277" ht="12.75" hidden="1" x14ac:dyDescent="0.2"/>
    <row r="6278" ht="12.75" hidden="1" x14ac:dyDescent="0.2"/>
    <row r="6279" ht="12.75" hidden="1" x14ac:dyDescent="0.2"/>
    <row r="6280" ht="12.75" hidden="1" x14ac:dyDescent="0.2"/>
    <row r="6281" ht="12.75" hidden="1" x14ac:dyDescent="0.2"/>
    <row r="6282" ht="12.75" hidden="1" x14ac:dyDescent="0.2"/>
    <row r="6283" ht="12.75" hidden="1" x14ac:dyDescent="0.2"/>
    <row r="6284" ht="12.75" hidden="1" x14ac:dyDescent="0.2"/>
    <row r="6285" ht="12.75" hidden="1" x14ac:dyDescent="0.2"/>
    <row r="6286" ht="12.75" hidden="1" x14ac:dyDescent="0.2"/>
    <row r="6287" ht="12.75" hidden="1" x14ac:dyDescent="0.2"/>
    <row r="6288" ht="12.75" hidden="1" x14ac:dyDescent="0.2"/>
    <row r="6289" ht="12.75" hidden="1" x14ac:dyDescent="0.2"/>
    <row r="6290" ht="12.75" hidden="1" x14ac:dyDescent="0.2"/>
    <row r="6291" ht="12.75" hidden="1" x14ac:dyDescent="0.2"/>
    <row r="6292" ht="12.75" hidden="1" x14ac:dyDescent="0.2"/>
    <row r="6293" ht="12.75" hidden="1" x14ac:dyDescent="0.2"/>
    <row r="6294" ht="12.75" hidden="1" x14ac:dyDescent="0.2"/>
    <row r="6295" ht="12.75" hidden="1" x14ac:dyDescent="0.2"/>
    <row r="6296" ht="12.75" hidden="1" x14ac:dyDescent="0.2"/>
    <row r="6297" ht="12.75" hidden="1" x14ac:dyDescent="0.2"/>
    <row r="6298" ht="12.75" hidden="1" x14ac:dyDescent="0.2"/>
    <row r="6299" ht="12.75" hidden="1" x14ac:dyDescent="0.2"/>
    <row r="6300" ht="12.75" hidden="1" x14ac:dyDescent="0.2"/>
    <row r="6301" ht="12.75" hidden="1" x14ac:dyDescent="0.2"/>
    <row r="6302" ht="12.75" hidden="1" x14ac:dyDescent="0.2"/>
    <row r="6303" ht="12.75" hidden="1" x14ac:dyDescent="0.2"/>
    <row r="6304" ht="12.75" hidden="1" x14ac:dyDescent="0.2"/>
    <row r="6305" ht="12.75" hidden="1" x14ac:dyDescent="0.2"/>
    <row r="6306" ht="12.75" hidden="1" x14ac:dyDescent="0.2"/>
    <row r="6307" ht="12.75" hidden="1" x14ac:dyDescent="0.2"/>
    <row r="6308" ht="12.75" hidden="1" x14ac:dyDescent="0.2"/>
    <row r="6309" ht="12.75" hidden="1" x14ac:dyDescent="0.2"/>
    <row r="6310" ht="12.75" hidden="1" x14ac:dyDescent="0.2"/>
    <row r="6311" ht="12.75" hidden="1" x14ac:dyDescent="0.2"/>
    <row r="6312" ht="12.75" hidden="1" x14ac:dyDescent="0.2"/>
    <row r="6313" ht="12.75" hidden="1" x14ac:dyDescent="0.2"/>
    <row r="6314" ht="12.75" hidden="1" x14ac:dyDescent="0.2"/>
    <row r="6315" ht="12.75" hidden="1" x14ac:dyDescent="0.2"/>
    <row r="6316" ht="12.75" hidden="1" x14ac:dyDescent="0.2"/>
    <row r="6317" ht="12.75" hidden="1" x14ac:dyDescent="0.2"/>
    <row r="6318" ht="12.75" hidden="1" x14ac:dyDescent="0.2"/>
    <row r="6319" ht="12.75" hidden="1" x14ac:dyDescent="0.2"/>
    <row r="6320" ht="12.75" hidden="1" x14ac:dyDescent="0.2"/>
    <row r="6321" ht="12.75" hidden="1" x14ac:dyDescent="0.2"/>
    <row r="6322" ht="12.75" hidden="1" x14ac:dyDescent="0.2"/>
    <row r="6323" ht="12.75" hidden="1" x14ac:dyDescent="0.2"/>
    <row r="6324" ht="12.75" hidden="1" x14ac:dyDescent="0.2"/>
    <row r="6325" ht="12.75" hidden="1" x14ac:dyDescent="0.2"/>
    <row r="6326" ht="12.75" hidden="1" x14ac:dyDescent="0.2"/>
    <row r="6327" ht="12.75" hidden="1" x14ac:dyDescent="0.2"/>
    <row r="6328" ht="12.75" hidden="1" x14ac:dyDescent="0.2"/>
    <row r="6329" ht="12.75" hidden="1" x14ac:dyDescent="0.2"/>
    <row r="6330" ht="12.75" hidden="1" x14ac:dyDescent="0.2"/>
    <row r="6331" ht="12.75" hidden="1" x14ac:dyDescent="0.2"/>
    <row r="6332" ht="12.75" hidden="1" x14ac:dyDescent="0.2"/>
    <row r="6333" ht="12.75" hidden="1" x14ac:dyDescent="0.2"/>
    <row r="6334" ht="12.75" hidden="1" x14ac:dyDescent="0.2"/>
    <row r="6335" ht="12.75" hidden="1" x14ac:dyDescent="0.2"/>
    <row r="6336" ht="12.75" hidden="1" x14ac:dyDescent="0.2"/>
    <row r="6337" ht="12.75" hidden="1" x14ac:dyDescent="0.2"/>
    <row r="6338" ht="12.75" hidden="1" x14ac:dyDescent="0.2"/>
    <row r="6339" ht="12.75" hidden="1" x14ac:dyDescent="0.2"/>
    <row r="6340" ht="12.75" hidden="1" x14ac:dyDescent="0.2"/>
    <row r="6341" ht="12.75" hidden="1" x14ac:dyDescent="0.2"/>
    <row r="6342" ht="12.75" hidden="1" x14ac:dyDescent="0.2"/>
    <row r="6343" ht="12.75" hidden="1" x14ac:dyDescent="0.2"/>
    <row r="6344" ht="12.75" hidden="1" x14ac:dyDescent="0.2"/>
    <row r="6345" ht="12.75" hidden="1" x14ac:dyDescent="0.2"/>
    <row r="6346" ht="12.75" hidden="1" x14ac:dyDescent="0.2"/>
    <row r="6347" ht="12.75" hidden="1" x14ac:dyDescent="0.2"/>
    <row r="6348" ht="12.75" hidden="1" x14ac:dyDescent="0.2"/>
    <row r="6349" ht="12.75" hidden="1" x14ac:dyDescent="0.2"/>
    <row r="6350" ht="12.75" hidden="1" x14ac:dyDescent="0.2"/>
    <row r="6351" ht="12.75" hidden="1" x14ac:dyDescent="0.2"/>
    <row r="6352" ht="12.75" hidden="1" x14ac:dyDescent="0.2"/>
    <row r="6353" ht="12.75" hidden="1" x14ac:dyDescent="0.2"/>
    <row r="6354" ht="12.75" hidden="1" x14ac:dyDescent="0.2"/>
    <row r="6355" ht="12.75" hidden="1" x14ac:dyDescent="0.2"/>
    <row r="6356" ht="12.75" hidden="1" x14ac:dyDescent="0.2"/>
    <row r="6357" ht="12.75" hidden="1" x14ac:dyDescent="0.2"/>
    <row r="6358" ht="12.75" hidden="1" x14ac:dyDescent="0.2"/>
    <row r="6359" ht="12.75" hidden="1" x14ac:dyDescent="0.2"/>
    <row r="6360" ht="12.75" hidden="1" x14ac:dyDescent="0.2"/>
    <row r="6361" ht="12.75" hidden="1" x14ac:dyDescent="0.2"/>
    <row r="6362" ht="12.75" hidden="1" x14ac:dyDescent="0.2"/>
    <row r="6363" ht="12.75" hidden="1" x14ac:dyDescent="0.2"/>
    <row r="6364" ht="12.75" hidden="1" x14ac:dyDescent="0.2"/>
    <row r="6365" ht="12.75" hidden="1" x14ac:dyDescent="0.2"/>
    <row r="6366" ht="12.75" hidden="1" x14ac:dyDescent="0.2"/>
    <row r="6367" ht="12.75" hidden="1" x14ac:dyDescent="0.2"/>
    <row r="6368" ht="12.75" hidden="1" x14ac:dyDescent="0.2"/>
    <row r="6369" ht="12.75" hidden="1" x14ac:dyDescent="0.2"/>
    <row r="6370" ht="12.75" hidden="1" x14ac:dyDescent="0.2"/>
    <row r="6371" ht="12.75" hidden="1" x14ac:dyDescent="0.2"/>
    <row r="6372" ht="12.75" hidden="1" x14ac:dyDescent="0.2"/>
    <row r="6373" ht="12.75" hidden="1" x14ac:dyDescent="0.2"/>
    <row r="6374" ht="12.75" hidden="1" x14ac:dyDescent="0.2"/>
    <row r="6375" ht="12.75" hidden="1" x14ac:dyDescent="0.2"/>
    <row r="6376" ht="12.75" hidden="1" x14ac:dyDescent="0.2"/>
    <row r="6377" ht="12.75" hidden="1" x14ac:dyDescent="0.2"/>
    <row r="6378" ht="12.75" hidden="1" x14ac:dyDescent="0.2"/>
    <row r="6379" ht="12.75" hidden="1" x14ac:dyDescent="0.2"/>
    <row r="6380" ht="12.75" hidden="1" x14ac:dyDescent="0.2"/>
    <row r="6381" ht="12.75" hidden="1" x14ac:dyDescent="0.2"/>
    <row r="6382" ht="12.75" hidden="1" x14ac:dyDescent="0.2"/>
    <row r="6383" ht="12.75" hidden="1" x14ac:dyDescent="0.2"/>
    <row r="6384" ht="12.75" hidden="1" x14ac:dyDescent="0.2"/>
    <row r="6385" ht="12.75" hidden="1" x14ac:dyDescent="0.2"/>
    <row r="6386" ht="12.75" hidden="1" x14ac:dyDescent="0.2"/>
    <row r="6387" ht="12.75" hidden="1" x14ac:dyDescent="0.2"/>
    <row r="6388" ht="12.75" hidden="1" x14ac:dyDescent="0.2"/>
    <row r="6389" ht="12.75" hidden="1" x14ac:dyDescent="0.2"/>
    <row r="6390" ht="12.75" hidden="1" x14ac:dyDescent="0.2"/>
    <row r="6391" ht="12.75" hidden="1" x14ac:dyDescent="0.2"/>
    <row r="6392" ht="12.75" hidden="1" x14ac:dyDescent="0.2"/>
    <row r="6393" ht="12.75" hidden="1" x14ac:dyDescent="0.2"/>
    <row r="6394" ht="12.75" hidden="1" x14ac:dyDescent="0.2"/>
    <row r="6395" ht="12.75" hidden="1" x14ac:dyDescent="0.2"/>
    <row r="6396" ht="12.75" hidden="1" x14ac:dyDescent="0.2"/>
    <row r="6397" ht="12.75" hidden="1" x14ac:dyDescent="0.2"/>
    <row r="6398" ht="12.75" hidden="1" x14ac:dyDescent="0.2"/>
    <row r="6399" ht="12.75" hidden="1" x14ac:dyDescent="0.2"/>
    <row r="6400" ht="12.75" hidden="1" x14ac:dyDescent="0.2"/>
    <row r="6401" ht="12.75" hidden="1" x14ac:dyDescent="0.2"/>
    <row r="6402" ht="12.75" hidden="1" x14ac:dyDescent="0.2"/>
    <row r="6403" ht="12.75" hidden="1" x14ac:dyDescent="0.2"/>
    <row r="6404" ht="12.75" hidden="1" x14ac:dyDescent="0.2"/>
    <row r="6405" ht="12.75" hidden="1" x14ac:dyDescent="0.2"/>
    <row r="6406" ht="12.75" hidden="1" x14ac:dyDescent="0.2"/>
    <row r="6407" ht="12.75" hidden="1" x14ac:dyDescent="0.2"/>
    <row r="6408" ht="12.75" hidden="1" x14ac:dyDescent="0.2"/>
    <row r="6409" ht="12.75" hidden="1" x14ac:dyDescent="0.2"/>
    <row r="6410" ht="12.75" hidden="1" x14ac:dyDescent="0.2"/>
    <row r="6411" ht="12.75" hidden="1" x14ac:dyDescent="0.2"/>
    <row r="6412" ht="12.75" hidden="1" x14ac:dyDescent="0.2"/>
    <row r="6413" ht="12.75" hidden="1" x14ac:dyDescent="0.2"/>
    <row r="6414" ht="12.75" hidden="1" x14ac:dyDescent="0.2"/>
    <row r="6415" ht="12.75" hidden="1" x14ac:dyDescent="0.2"/>
    <row r="6416" ht="12.75" hidden="1" x14ac:dyDescent="0.2"/>
    <row r="6417" ht="12.75" hidden="1" x14ac:dyDescent="0.2"/>
    <row r="6418" ht="12.75" hidden="1" x14ac:dyDescent="0.2"/>
    <row r="6419" ht="12.75" hidden="1" x14ac:dyDescent="0.2"/>
    <row r="6420" ht="12.75" hidden="1" x14ac:dyDescent="0.2"/>
    <row r="6421" ht="12.75" hidden="1" x14ac:dyDescent="0.2"/>
    <row r="6422" ht="12.75" hidden="1" x14ac:dyDescent="0.2"/>
    <row r="6423" ht="12.75" hidden="1" x14ac:dyDescent="0.2"/>
    <row r="6424" ht="12.75" hidden="1" x14ac:dyDescent="0.2"/>
    <row r="6425" ht="12.75" hidden="1" x14ac:dyDescent="0.2"/>
    <row r="6426" ht="12.75" hidden="1" x14ac:dyDescent="0.2"/>
    <row r="6427" ht="12.75" hidden="1" x14ac:dyDescent="0.2"/>
    <row r="6428" ht="12.75" hidden="1" x14ac:dyDescent="0.2"/>
    <row r="6429" ht="12.75" hidden="1" x14ac:dyDescent="0.2"/>
    <row r="6430" ht="12.75" hidden="1" x14ac:dyDescent="0.2"/>
    <row r="6431" ht="12.75" hidden="1" x14ac:dyDescent="0.2"/>
    <row r="6432" ht="12.75" hidden="1" x14ac:dyDescent="0.2"/>
    <row r="6433" ht="12.75" hidden="1" x14ac:dyDescent="0.2"/>
    <row r="6434" ht="12.75" hidden="1" x14ac:dyDescent="0.2"/>
    <row r="6435" ht="12.75" hidden="1" x14ac:dyDescent="0.2"/>
    <row r="6436" ht="12.75" hidden="1" x14ac:dyDescent="0.2"/>
    <row r="6437" ht="12.75" hidden="1" x14ac:dyDescent="0.2"/>
    <row r="6438" ht="12.75" hidden="1" x14ac:dyDescent="0.2"/>
    <row r="6439" ht="12.75" hidden="1" x14ac:dyDescent="0.2"/>
    <row r="6440" ht="12.75" hidden="1" x14ac:dyDescent="0.2"/>
    <row r="6441" ht="12.75" hidden="1" x14ac:dyDescent="0.2"/>
    <row r="6442" ht="12.75" hidden="1" x14ac:dyDescent="0.2"/>
    <row r="6443" ht="12.75" hidden="1" x14ac:dyDescent="0.2"/>
    <row r="6444" ht="12.75" hidden="1" x14ac:dyDescent="0.2"/>
    <row r="6445" ht="12.75" hidden="1" x14ac:dyDescent="0.2"/>
    <row r="6446" ht="12.75" hidden="1" x14ac:dyDescent="0.2"/>
    <row r="6447" ht="12.75" hidden="1" x14ac:dyDescent="0.2"/>
    <row r="6448" ht="12.75" hidden="1" x14ac:dyDescent="0.2"/>
    <row r="6449" ht="12.75" hidden="1" x14ac:dyDescent="0.2"/>
    <row r="6450" ht="12.75" hidden="1" x14ac:dyDescent="0.2"/>
    <row r="6451" ht="12.75" hidden="1" x14ac:dyDescent="0.2"/>
    <row r="6452" ht="12.75" hidden="1" x14ac:dyDescent="0.2"/>
    <row r="6453" ht="12.75" hidden="1" x14ac:dyDescent="0.2"/>
    <row r="6454" ht="12.75" hidden="1" x14ac:dyDescent="0.2"/>
    <row r="6455" ht="12.75" hidden="1" x14ac:dyDescent="0.2"/>
    <row r="6456" ht="12.75" hidden="1" x14ac:dyDescent="0.2"/>
    <row r="6457" ht="12.75" hidden="1" x14ac:dyDescent="0.2"/>
    <row r="6458" ht="12.75" hidden="1" x14ac:dyDescent="0.2"/>
    <row r="6459" ht="12.75" hidden="1" x14ac:dyDescent="0.2"/>
    <row r="6460" ht="12.75" hidden="1" x14ac:dyDescent="0.2"/>
    <row r="6461" ht="12.75" hidden="1" x14ac:dyDescent="0.2"/>
    <row r="6462" ht="12.75" hidden="1" x14ac:dyDescent="0.2"/>
    <row r="6463" ht="12.75" hidden="1" x14ac:dyDescent="0.2"/>
    <row r="6464" ht="12.75" hidden="1" x14ac:dyDescent="0.2"/>
    <row r="6465" ht="12.75" hidden="1" x14ac:dyDescent="0.2"/>
    <row r="6466" ht="12.75" hidden="1" x14ac:dyDescent="0.2"/>
    <row r="6467" ht="12.75" hidden="1" x14ac:dyDescent="0.2"/>
    <row r="6468" ht="12.75" hidden="1" x14ac:dyDescent="0.2"/>
    <row r="6469" ht="12.75" hidden="1" x14ac:dyDescent="0.2"/>
    <row r="6470" ht="12.75" hidden="1" x14ac:dyDescent="0.2"/>
    <row r="6471" ht="12.75" hidden="1" x14ac:dyDescent="0.2"/>
    <row r="6472" ht="12.75" hidden="1" x14ac:dyDescent="0.2"/>
    <row r="6473" ht="12.75" hidden="1" x14ac:dyDescent="0.2"/>
    <row r="6474" ht="12.75" hidden="1" x14ac:dyDescent="0.2"/>
    <row r="6475" ht="12.75" hidden="1" x14ac:dyDescent="0.2"/>
    <row r="6476" ht="12.75" hidden="1" x14ac:dyDescent="0.2"/>
    <row r="6477" ht="12.75" hidden="1" x14ac:dyDescent="0.2"/>
    <row r="6478" ht="12.75" hidden="1" x14ac:dyDescent="0.2"/>
    <row r="6479" ht="12.75" hidden="1" x14ac:dyDescent="0.2"/>
    <row r="6480" ht="12.75" hidden="1" x14ac:dyDescent="0.2"/>
    <row r="6481" ht="12.75" hidden="1" x14ac:dyDescent="0.2"/>
    <row r="6482" ht="12.75" hidden="1" x14ac:dyDescent="0.2"/>
    <row r="6483" ht="12.75" hidden="1" x14ac:dyDescent="0.2"/>
    <row r="6484" ht="12.75" hidden="1" x14ac:dyDescent="0.2"/>
    <row r="6485" ht="12.75" hidden="1" x14ac:dyDescent="0.2"/>
    <row r="6486" ht="12.75" hidden="1" x14ac:dyDescent="0.2"/>
    <row r="6487" ht="12.75" hidden="1" x14ac:dyDescent="0.2"/>
    <row r="6488" ht="12.75" hidden="1" x14ac:dyDescent="0.2"/>
    <row r="6489" ht="12.75" hidden="1" x14ac:dyDescent="0.2"/>
    <row r="6490" ht="12.75" hidden="1" x14ac:dyDescent="0.2"/>
    <row r="6491" ht="12.75" hidden="1" x14ac:dyDescent="0.2"/>
    <row r="6492" ht="12.75" hidden="1" x14ac:dyDescent="0.2"/>
    <row r="6493" ht="12.75" hidden="1" x14ac:dyDescent="0.2"/>
    <row r="6494" ht="12.75" hidden="1" x14ac:dyDescent="0.2"/>
    <row r="6495" ht="12.75" hidden="1" x14ac:dyDescent="0.2"/>
    <row r="6496" ht="12.75" hidden="1" x14ac:dyDescent="0.2"/>
    <row r="6497" ht="12.75" hidden="1" x14ac:dyDescent="0.2"/>
    <row r="6498" ht="12.75" hidden="1" x14ac:dyDescent="0.2"/>
    <row r="6499" ht="12.75" hidden="1" x14ac:dyDescent="0.2"/>
    <row r="6500" ht="12.75" hidden="1" x14ac:dyDescent="0.2"/>
    <row r="6501" ht="12.75" hidden="1" x14ac:dyDescent="0.2"/>
    <row r="6502" ht="12.75" hidden="1" x14ac:dyDescent="0.2"/>
    <row r="6503" ht="12.75" hidden="1" x14ac:dyDescent="0.2"/>
    <row r="6504" ht="12.75" hidden="1" x14ac:dyDescent="0.2"/>
    <row r="6505" ht="12.75" hidden="1" x14ac:dyDescent="0.2"/>
    <row r="6506" ht="12.75" hidden="1" x14ac:dyDescent="0.2"/>
    <row r="6507" ht="12.75" hidden="1" x14ac:dyDescent="0.2"/>
    <row r="6508" ht="12.75" hidden="1" x14ac:dyDescent="0.2"/>
    <row r="6509" ht="12.75" hidden="1" x14ac:dyDescent="0.2"/>
    <row r="6510" ht="12.75" hidden="1" x14ac:dyDescent="0.2"/>
    <row r="6511" ht="12.75" hidden="1" x14ac:dyDescent="0.2"/>
    <row r="6512" ht="12.75" hidden="1" x14ac:dyDescent="0.2"/>
    <row r="6513" ht="12.75" hidden="1" x14ac:dyDescent="0.2"/>
    <row r="6514" ht="12.75" hidden="1" x14ac:dyDescent="0.2"/>
    <row r="6515" ht="12.75" hidden="1" x14ac:dyDescent="0.2"/>
    <row r="6516" ht="12.75" hidden="1" x14ac:dyDescent="0.2"/>
    <row r="6517" ht="12.75" hidden="1" x14ac:dyDescent="0.2"/>
    <row r="6518" ht="12.75" hidden="1" x14ac:dyDescent="0.2"/>
    <row r="6519" ht="12.75" hidden="1" x14ac:dyDescent="0.2"/>
    <row r="6520" ht="12.75" hidden="1" x14ac:dyDescent="0.2"/>
    <row r="6521" ht="12.75" hidden="1" x14ac:dyDescent="0.2"/>
    <row r="6522" ht="12.75" hidden="1" x14ac:dyDescent="0.2"/>
    <row r="6523" ht="12.75" hidden="1" x14ac:dyDescent="0.2"/>
    <row r="6524" ht="12.75" hidden="1" x14ac:dyDescent="0.2"/>
    <row r="6525" ht="12.75" hidden="1" x14ac:dyDescent="0.2"/>
    <row r="6526" ht="12.75" hidden="1" x14ac:dyDescent="0.2"/>
    <row r="6527" ht="12.75" hidden="1" x14ac:dyDescent="0.2"/>
    <row r="6528" ht="12.75" hidden="1" x14ac:dyDescent="0.2"/>
    <row r="6529" ht="12.75" hidden="1" x14ac:dyDescent="0.2"/>
    <row r="6530" ht="12.75" hidden="1" x14ac:dyDescent="0.2"/>
    <row r="6531" ht="12.75" hidden="1" x14ac:dyDescent="0.2"/>
    <row r="6532" ht="12.75" hidden="1" x14ac:dyDescent="0.2"/>
    <row r="6533" ht="12.75" hidden="1" x14ac:dyDescent="0.2"/>
    <row r="6534" ht="12.75" hidden="1" x14ac:dyDescent="0.2"/>
    <row r="6535" ht="12.75" hidden="1" x14ac:dyDescent="0.2"/>
    <row r="6536" ht="12.75" hidden="1" x14ac:dyDescent="0.2"/>
    <row r="6537" ht="12.75" hidden="1" x14ac:dyDescent="0.2"/>
    <row r="6538" ht="12.75" hidden="1" x14ac:dyDescent="0.2"/>
    <row r="6539" ht="12.75" hidden="1" x14ac:dyDescent="0.2"/>
    <row r="6540" ht="12.75" hidden="1" x14ac:dyDescent="0.2"/>
    <row r="6541" ht="12.75" hidden="1" x14ac:dyDescent="0.2"/>
    <row r="6542" ht="12.75" hidden="1" x14ac:dyDescent="0.2"/>
    <row r="6543" ht="12.75" hidden="1" x14ac:dyDescent="0.2"/>
    <row r="6544" ht="12.75" hidden="1" x14ac:dyDescent="0.2"/>
    <row r="6545" ht="12.75" hidden="1" x14ac:dyDescent="0.2"/>
    <row r="6546" ht="12.75" hidden="1" x14ac:dyDescent="0.2"/>
    <row r="6547" ht="12.75" hidden="1" x14ac:dyDescent="0.2"/>
    <row r="6548" ht="12.75" hidden="1" x14ac:dyDescent="0.2"/>
    <row r="6549" ht="12.75" hidden="1" x14ac:dyDescent="0.2"/>
    <row r="6550" ht="12.75" hidden="1" x14ac:dyDescent="0.2"/>
    <row r="6551" ht="12.75" hidden="1" x14ac:dyDescent="0.2"/>
    <row r="6552" ht="12.75" hidden="1" x14ac:dyDescent="0.2"/>
    <row r="6553" ht="12.75" hidden="1" x14ac:dyDescent="0.2"/>
    <row r="6554" ht="12.75" hidden="1" x14ac:dyDescent="0.2"/>
    <row r="6555" ht="12.75" hidden="1" x14ac:dyDescent="0.2"/>
    <row r="6556" ht="12.75" hidden="1" x14ac:dyDescent="0.2"/>
    <row r="6557" ht="12.75" hidden="1" x14ac:dyDescent="0.2"/>
    <row r="6558" ht="12.75" hidden="1" x14ac:dyDescent="0.2"/>
    <row r="6559" ht="12.75" hidden="1" x14ac:dyDescent="0.2"/>
    <row r="6560" ht="12.75" hidden="1" x14ac:dyDescent="0.2"/>
    <row r="6561" ht="12.75" hidden="1" x14ac:dyDescent="0.2"/>
    <row r="6562" ht="12.75" hidden="1" x14ac:dyDescent="0.2"/>
    <row r="6563" ht="12.75" hidden="1" x14ac:dyDescent="0.2"/>
    <row r="6564" ht="12.75" hidden="1" x14ac:dyDescent="0.2"/>
    <row r="6565" ht="12.75" hidden="1" x14ac:dyDescent="0.2"/>
    <row r="6566" ht="12.75" hidden="1" x14ac:dyDescent="0.2"/>
    <row r="6567" ht="12.75" hidden="1" x14ac:dyDescent="0.2"/>
    <row r="6568" ht="12.75" hidden="1" x14ac:dyDescent="0.2"/>
    <row r="6569" ht="12.75" hidden="1" x14ac:dyDescent="0.2"/>
    <row r="6570" ht="12.75" hidden="1" x14ac:dyDescent="0.2"/>
    <row r="6571" ht="12.75" hidden="1" x14ac:dyDescent="0.2"/>
    <row r="6572" ht="12.75" hidden="1" x14ac:dyDescent="0.2"/>
    <row r="6573" ht="12.75" hidden="1" x14ac:dyDescent="0.2"/>
    <row r="6574" ht="12.75" hidden="1" x14ac:dyDescent="0.2"/>
    <row r="6575" ht="12.75" hidden="1" x14ac:dyDescent="0.2"/>
    <row r="6576" ht="12.75" hidden="1" x14ac:dyDescent="0.2"/>
    <row r="6577" ht="12.75" hidden="1" x14ac:dyDescent="0.2"/>
    <row r="6578" ht="12.75" hidden="1" x14ac:dyDescent="0.2"/>
    <row r="6579" ht="12.75" hidden="1" x14ac:dyDescent="0.2"/>
    <row r="6580" ht="12.75" hidden="1" x14ac:dyDescent="0.2"/>
    <row r="6581" ht="12.75" hidden="1" x14ac:dyDescent="0.2"/>
    <row r="6582" ht="12.75" hidden="1" x14ac:dyDescent="0.2"/>
    <row r="6583" ht="12.75" hidden="1" x14ac:dyDescent="0.2"/>
    <row r="6584" ht="12.75" hidden="1" x14ac:dyDescent="0.2"/>
    <row r="6585" ht="12.75" hidden="1" x14ac:dyDescent="0.2"/>
    <row r="6586" ht="12.75" hidden="1" x14ac:dyDescent="0.2"/>
    <row r="6587" ht="12.75" hidden="1" x14ac:dyDescent="0.2"/>
    <row r="6588" ht="12.75" hidden="1" x14ac:dyDescent="0.2"/>
    <row r="6589" ht="12.75" hidden="1" x14ac:dyDescent="0.2"/>
    <row r="6590" ht="12.75" hidden="1" x14ac:dyDescent="0.2"/>
    <row r="6591" ht="12.75" hidden="1" x14ac:dyDescent="0.2"/>
    <row r="6592" ht="12.75" hidden="1" x14ac:dyDescent="0.2"/>
    <row r="6593" ht="12.75" hidden="1" x14ac:dyDescent="0.2"/>
    <row r="6594" ht="12.75" hidden="1" x14ac:dyDescent="0.2"/>
    <row r="6595" ht="12.75" hidden="1" x14ac:dyDescent="0.2"/>
    <row r="6596" ht="12.75" hidden="1" x14ac:dyDescent="0.2"/>
    <row r="6597" ht="12.75" hidden="1" x14ac:dyDescent="0.2"/>
    <row r="6598" ht="12.75" hidden="1" x14ac:dyDescent="0.2"/>
    <row r="6599" ht="12.75" hidden="1" x14ac:dyDescent="0.2"/>
    <row r="6600" ht="12.75" hidden="1" x14ac:dyDescent="0.2"/>
    <row r="6601" ht="12.75" hidden="1" x14ac:dyDescent="0.2"/>
    <row r="6602" ht="12.75" hidden="1" x14ac:dyDescent="0.2"/>
    <row r="6603" ht="12.75" hidden="1" x14ac:dyDescent="0.2"/>
    <row r="6604" ht="12.75" hidden="1" x14ac:dyDescent="0.2"/>
    <row r="6605" ht="12.75" hidden="1" x14ac:dyDescent="0.2"/>
    <row r="6606" ht="12.75" hidden="1" x14ac:dyDescent="0.2"/>
    <row r="6607" ht="12.75" hidden="1" x14ac:dyDescent="0.2"/>
    <row r="6608" ht="12.75" hidden="1" x14ac:dyDescent="0.2"/>
    <row r="6609" ht="12.75" hidden="1" x14ac:dyDescent="0.2"/>
    <row r="6610" ht="12.75" hidden="1" x14ac:dyDescent="0.2"/>
    <row r="6611" ht="12.75" hidden="1" x14ac:dyDescent="0.2"/>
    <row r="6612" ht="12.75" hidden="1" x14ac:dyDescent="0.2"/>
    <row r="6613" ht="12.75" hidden="1" x14ac:dyDescent="0.2"/>
    <row r="6614" ht="12.75" hidden="1" x14ac:dyDescent="0.2"/>
    <row r="6615" ht="12.75" hidden="1" x14ac:dyDescent="0.2"/>
    <row r="6616" ht="12.75" hidden="1" x14ac:dyDescent="0.2"/>
    <row r="6617" ht="12.75" hidden="1" x14ac:dyDescent="0.2"/>
    <row r="6618" ht="12.75" hidden="1" x14ac:dyDescent="0.2"/>
    <row r="6619" ht="12.75" hidden="1" x14ac:dyDescent="0.2"/>
    <row r="6620" ht="12.75" hidden="1" x14ac:dyDescent="0.2"/>
    <row r="6621" ht="12.75" hidden="1" x14ac:dyDescent="0.2"/>
    <row r="6622" ht="12.75" hidden="1" x14ac:dyDescent="0.2"/>
    <row r="6623" ht="12.75" hidden="1" x14ac:dyDescent="0.2"/>
    <row r="6624" ht="12.75" hidden="1" x14ac:dyDescent="0.2"/>
    <row r="6625" ht="12.75" hidden="1" x14ac:dyDescent="0.2"/>
    <row r="6626" ht="12.75" hidden="1" x14ac:dyDescent="0.2"/>
    <row r="6627" ht="12.75" hidden="1" x14ac:dyDescent="0.2"/>
    <row r="6628" ht="12.75" hidden="1" x14ac:dyDescent="0.2"/>
    <row r="6629" ht="12.75" hidden="1" x14ac:dyDescent="0.2"/>
    <row r="6630" ht="12.75" hidden="1" x14ac:dyDescent="0.2"/>
    <row r="6631" ht="12.75" hidden="1" x14ac:dyDescent="0.2"/>
    <row r="6632" ht="12.75" hidden="1" x14ac:dyDescent="0.2"/>
    <row r="6633" ht="12.75" hidden="1" x14ac:dyDescent="0.2"/>
    <row r="6634" ht="12.75" hidden="1" x14ac:dyDescent="0.2"/>
    <row r="6635" ht="12.75" hidden="1" x14ac:dyDescent="0.2"/>
    <row r="6636" ht="12.75" hidden="1" x14ac:dyDescent="0.2"/>
    <row r="6637" ht="12.75" hidden="1" x14ac:dyDescent="0.2"/>
    <row r="6638" ht="12.75" hidden="1" x14ac:dyDescent="0.2"/>
    <row r="6639" ht="12.75" hidden="1" x14ac:dyDescent="0.2"/>
    <row r="6640" ht="12.75" hidden="1" x14ac:dyDescent="0.2"/>
    <row r="6641" ht="12.75" hidden="1" x14ac:dyDescent="0.2"/>
    <row r="6642" ht="12.75" hidden="1" x14ac:dyDescent="0.2"/>
    <row r="6643" ht="12.75" hidden="1" x14ac:dyDescent="0.2"/>
    <row r="6644" ht="12.75" hidden="1" x14ac:dyDescent="0.2"/>
    <row r="6645" ht="12.75" hidden="1" x14ac:dyDescent="0.2"/>
    <row r="6646" ht="12.75" hidden="1" x14ac:dyDescent="0.2"/>
    <row r="6647" ht="12.75" hidden="1" x14ac:dyDescent="0.2"/>
    <row r="6648" ht="12.75" hidden="1" x14ac:dyDescent="0.2"/>
    <row r="6649" ht="12.75" hidden="1" x14ac:dyDescent="0.2"/>
    <row r="6650" ht="12.75" hidden="1" x14ac:dyDescent="0.2"/>
    <row r="6651" ht="12.75" hidden="1" x14ac:dyDescent="0.2"/>
    <row r="6652" ht="12.75" hidden="1" x14ac:dyDescent="0.2"/>
    <row r="6653" ht="12.75" hidden="1" x14ac:dyDescent="0.2"/>
    <row r="6654" ht="12.75" hidden="1" x14ac:dyDescent="0.2"/>
    <row r="6655" ht="12.75" hidden="1" x14ac:dyDescent="0.2"/>
    <row r="6656" ht="12.75" hidden="1" x14ac:dyDescent="0.2"/>
    <row r="6657" ht="12.75" hidden="1" x14ac:dyDescent="0.2"/>
    <row r="6658" ht="12.75" hidden="1" x14ac:dyDescent="0.2"/>
    <row r="6659" ht="12.75" hidden="1" x14ac:dyDescent="0.2"/>
    <row r="6660" ht="12.75" hidden="1" x14ac:dyDescent="0.2"/>
    <row r="6661" ht="12.75" hidden="1" x14ac:dyDescent="0.2"/>
    <row r="6662" ht="12.75" hidden="1" x14ac:dyDescent="0.2"/>
    <row r="6663" ht="12.75" hidden="1" x14ac:dyDescent="0.2"/>
    <row r="6664" ht="12.75" hidden="1" x14ac:dyDescent="0.2"/>
    <row r="6665" ht="12.75" hidden="1" x14ac:dyDescent="0.2"/>
    <row r="6666" ht="12.75" hidden="1" x14ac:dyDescent="0.2"/>
    <row r="6667" ht="12.75" hidden="1" x14ac:dyDescent="0.2"/>
    <row r="6668" ht="12.75" hidden="1" x14ac:dyDescent="0.2"/>
    <row r="6669" ht="12.75" hidden="1" x14ac:dyDescent="0.2"/>
    <row r="6670" ht="12.75" hidden="1" x14ac:dyDescent="0.2"/>
    <row r="6671" ht="12.75" hidden="1" x14ac:dyDescent="0.2"/>
    <row r="6672" ht="12.75" hidden="1" x14ac:dyDescent="0.2"/>
    <row r="6673" ht="12.75" hidden="1" x14ac:dyDescent="0.2"/>
    <row r="6674" ht="12.75" hidden="1" x14ac:dyDescent="0.2"/>
    <row r="6675" ht="12.75" hidden="1" x14ac:dyDescent="0.2"/>
    <row r="6676" ht="12.75" hidden="1" x14ac:dyDescent="0.2"/>
    <row r="6677" ht="12.75" hidden="1" x14ac:dyDescent="0.2"/>
    <row r="6678" ht="12.75" hidden="1" x14ac:dyDescent="0.2"/>
    <row r="6679" ht="12.75" hidden="1" x14ac:dyDescent="0.2"/>
    <row r="6680" ht="12.75" hidden="1" x14ac:dyDescent="0.2"/>
    <row r="6681" ht="12.75" hidden="1" x14ac:dyDescent="0.2"/>
    <row r="6682" ht="12.75" hidden="1" x14ac:dyDescent="0.2"/>
    <row r="6683" ht="12.75" hidden="1" x14ac:dyDescent="0.2"/>
    <row r="6684" ht="12.75" hidden="1" x14ac:dyDescent="0.2"/>
    <row r="6685" ht="12.75" hidden="1" x14ac:dyDescent="0.2"/>
    <row r="6686" ht="12.75" hidden="1" x14ac:dyDescent="0.2"/>
    <row r="6687" ht="12.75" hidden="1" x14ac:dyDescent="0.2"/>
    <row r="6688" ht="12.75" hidden="1" x14ac:dyDescent="0.2"/>
    <row r="6689" ht="12.75" hidden="1" x14ac:dyDescent="0.2"/>
    <row r="6690" ht="12.75" hidden="1" x14ac:dyDescent="0.2"/>
    <row r="6691" ht="12.75" hidden="1" x14ac:dyDescent="0.2"/>
    <row r="6692" ht="12.75" hidden="1" x14ac:dyDescent="0.2"/>
    <row r="6693" ht="12.75" hidden="1" x14ac:dyDescent="0.2"/>
    <row r="6694" ht="12.75" hidden="1" x14ac:dyDescent="0.2"/>
    <row r="6695" ht="12.75" hidden="1" x14ac:dyDescent="0.2"/>
    <row r="6696" ht="12.75" hidden="1" x14ac:dyDescent="0.2"/>
    <row r="6697" ht="12.75" hidden="1" x14ac:dyDescent="0.2"/>
    <row r="6698" ht="12.75" hidden="1" x14ac:dyDescent="0.2"/>
    <row r="6699" ht="12.75" hidden="1" x14ac:dyDescent="0.2"/>
    <row r="6700" ht="12.75" hidden="1" x14ac:dyDescent="0.2"/>
    <row r="6701" ht="12.75" hidden="1" x14ac:dyDescent="0.2"/>
    <row r="6702" ht="12.75" hidden="1" x14ac:dyDescent="0.2"/>
    <row r="6703" ht="12.75" hidden="1" x14ac:dyDescent="0.2"/>
    <row r="6704" ht="12.75" hidden="1" x14ac:dyDescent="0.2"/>
    <row r="6705" ht="12.75" hidden="1" x14ac:dyDescent="0.2"/>
    <row r="6706" ht="12.75" hidden="1" x14ac:dyDescent="0.2"/>
    <row r="6707" ht="12.75" hidden="1" x14ac:dyDescent="0.2"/>
    <row r="6708" ht="12.75" hidden="1" x14ac:dyDescent="0.2"/>
    <row r="6709" ht="12.75" hidden="1" x14ac:dyDescent="0.2"/>
    <row r="6710" ht="12.75" hidden="1" x14ac:dyDescent="0.2"/>
    <row r="6711" ht="12.75" hidden="1" x14ac:dyDescent="0.2"/>
    <row r="6712" ht="12.75" hidden="1" x14ac:dyDescent="0.2"/>
    <row r="6713" ht="12.75" hidden="1" x14ac:dyDescent="0.2"/>
    <row r="6714" ht="12.75" hidden="1" x14ac:dyDescent="0.2"/>
    <row r="6715" ht="12.75" hidden="1" x14ac:dyDescent="0.2"/>
    <row r="6716" ht="12.75" hidden="1" x14ac:dyDescent="0.2"/>
    <row r="6717" ht="12.75" hidden="1" x14ac:dyDescent="0.2"/>
    <row r="6718" ht="12.75" hidden="1" x14ac:dyDescent="0.2"/>
    <row r="6719" ht="12.75" hidden="1" x14ac:dyDescent="0.2"/>
    <row r="6720" ht="12.75" hidden="1" x14ac:dyDescent="0.2"/>
    <row r="6721" ht="12.75" hidden="1" x14ac:dyDescent="0.2"/>
    <row r="6722" ht="12.75" hidden="1" x14ac:dyDescent="0.2"/>
    <row r="6723" ht="12.75" hidden="1" x14ac:dyDescent="0.2"/>
    <row r="6724" ht="12.75" hidden="1" x14ac:dyDescent="0.2"/>
    <row r="6725" ht="12.75" hidden="1" x14ac:dyDescent="0.2"/>
    <row r="6726" ht="12.75" hidden="1" x14ac:dyDescent="0.2"/>
    <row r="6727" ht="12.75" hidden="1" x14ac:dyDescent="0.2"/>
    <row r="6728" ht="12.75" hidden="1" x14ac:dyDescent="0.2"/>
    <row r="6729" ht="12.75" hidden="1" x14ac:dyDescent="0.2"/>
    <row r="6730" ht="12.75" hidden="1" x14ac:dyDescent="0.2"/>
    <row r="6731" ht="12.75" hidden="1" x14ac:dyDescent="0.2"/>
    <row r="6732" ht="12.75" hidden="1" x14ac:dyDescent="0.2"/>
    <row r="6733" ht="12.75" hidden="1" x14ac:dyDescent="0.2"/>
    <row r="6734" ht="12.75" hidden="1" x14ac:dyDescent="0.2"/>
    <row r="6735" ht="12.75" hidden="1" x14ac:dyDescent="0.2"/>
    <row r="6736" ht="12.75" hidden="1" x14ac:dyDescent="0.2"/>
    <row r="6737" ht="12.75" hidden="1" x14ac:dyDescent="0.2"/>
    <row r="6738" ht="12.75" hidden="1" x14ac:dyDescent="0.2"/>
    <row r="6739" ht="12.75" hidden="1" x14ac:dyDescent="0.2"/>
    <row r="6740" ht="12.75" hidden="1" x14ac:dyDescent="0.2"/>
    <row r="6741" ht="12.75" hidden="1" x14ac:dyDescent="0.2"/>
    <row r="6742" ht="12.75" hidden="1" x14ac:dyDescent="0.2"/>
    <row r="6743" ht="12.75" hidden="1" x14ac:dyDescent="0.2"/>
    <row r="6744" ht="12.75" hidden="1" x14ac:dyDescent="0.2"/>
    <row r="6745" ht="12.75" hidden="1" x14ac:dyDescent="0.2"/>
    <row r="6746" ht="12.75" hidden="1" x14ac:dyDescent="0.2"/>
    <row r="6747" ht="12.75" hidden="1" x14ac:dyDescent="0.2"/>
    <row r="6748" ht="12.75" hidden="1" x14ac:dyDescent="0.2"/>
    <row r="6749" ht="12.75" hidden="1" x14ac:dyDescent="0.2"/>
    <row r="6750" ht="12.75" hidden="1" x14ac:dyDescent="0.2"/>
    <row r="6751" ht="12.75" hidden="1" x14ac:dyDescent="0.2"/>
    <row r="6752" ht="12.75" hidden="1" x14ac:dyDescent="0.2"/>
    <row r="6753" ht="12.75" hidden="1" x14ac:dyDescent="0.2"/>
    <row r="6754" ht="12.75" hidden="1" x14ac:dyDescent="0.2"/>
    <row r="6755" ht="12.75" hidden="1" x14ac:dyDescent="0.2"/>
    <row r="6756" ht="12.75" hidden="1" x14ac:dyDescent="0.2"/>
    <row r="6757" ht="12.75" hidden="1" x14ac:dyDescent="0.2"/>
    <row r="6758" ht="12.75" hidden="1" x14ac:dyDescent="0.2"/>
    <row r="6759" ht="12.75" hidden="1" x14ac:dyDescent="0.2"/>
    <row r="6760" ht="12.75" hidden="1" x14ac:dyDescent="0.2"/>
    <row r="6761" ht="12.75" hidden="1" x14ac:dyDescent="0.2"/>
    <row r="6762" ht="12.75" hidden="1" x14ac:dyDescent="0.2"/>
    <row r="6763" ht="12.75" hidden="1" x14ac:dyDescent="0.2"/>
    <row r="6764" ht="12.75" hidden="1" x14ac:dyDescent="0.2"/>
    <row r="6765" ht="12.75" hidden="1" x14ac:dyDescent="0.2"/>
    <row r="6766" ht="12.75" hidden="1" x14ac:dyDescent="0.2"/>
    <row r="6767" ht="12.75" hidden="1" x14ac:dyDescent="0.2"/>
    <row r="6768" ht="12.75" hidden="1" x14ac:dyDescent="0.2"/>
    <row r="6769" ht="12.75" hidden="1" x14ac:dyDescent="0.2"/>
    <row r="6770" ht="12.75" hidden="1" x14ac:dyDescent="0.2"/>
    <row r="6771" ht="12.75" hidden="1" x14ac:dyDescent="0.2"/>
    <row r="6772" ht="12.75" hidden="1" x14ac:dyDescent="0.2"/>
    <row r="6773" ht="12.75" hidden="1" x14ac:dyDescent="0.2"/>
    <row r="6774" ht="12.75" hidden="1" x14ac:dyDescent="0.2"/>
    <row r="6775" ht="12.75" hidden="1" x14ac:dyDescent="0.2"/>
    <row r="6776" ht="12.75" hidden="1" x14ac:dyDescent="0.2"/>
    <row r="6777" ht="12.75" hidden="1" x14ac:dyDescent="0.2"/>
    <row r="6778" ht="12.75" hidden="1" x14ac:dyDescent="0.2"/>
    <row r="6779" ht="12.75" hidden="1" x14ac:dyDescent="0.2"/>
    <row r="6780" ht="12.75" hidden="1" x14ac:dyDescent="0.2"/>
    <row r="6781" ht="12.75" hidden="1" x14ac:dyDescent="0.2"/>
    <row r="6782" ht="12.75" hidden="1" x14ac:dyDescent="0.2"/>
    <row r="6783" ht="12.75" hidden="1" x14ac:dyDescent="0.2"/>
    <row r="6784" ht="12.75" hidden="1" x14ac:dyDescent="0.2"/>
    <row r="6785" ht="12.75" hidden="1" x14ac:dyDescent="0.2"/>
    <row r="6786" ht="12.75" hidden="1" x14ac:dyDescent="0.2"/>
    <row r="6787" ht="12.75" hidden="1" x14ac:dyDescent="0.2"/>
    <row r="6788" ht="12.75" hidden="1" x14ac:dyDescent="0.2"/>
    <row r="6789" ht="12.75" hidden="1" x14ac:dyDescent="0.2"/>
    <row r="6790" ht="12.75" hidden="1" x14ac:dyDescent="0.2"/>
    <row r="6791" ht="12.75" hidden="1" x14ac:dyDescent="0.2"/>
    <row r="6792" ht="12.75" hidden="1" x14ac:dyDescent="0.2"/>
    <row r="6793" ht="12.75" hidden="1" x14ac:dyDescent="0.2"/>
    <row r="6794" ht="12.75" hidden="1" x14ac:dyDescent="0.2"/>
    <row r="6795" ht="12.75" hidden="1" x14ac:dyDescent="0.2"/>
    <row r="6796" ht="12.75" hidden="1" x14ac:dyDescent="0.2"/>
    <row r="6797" ht="12.75" hidden="1" x14ac:dyDescent="0.2"/>
    <row r="6798" ht="12.75" hidden="1" x14ac:dyDescent="0.2"/>
    <row r="6799" ht="12.75" hidden="1" x14ac:dyDescent="0.2"/>
    <row r="6800" ht="12.75" hidden="1" x14ac:dyDescent="0.2"/>
    <row r="6801" ht="12.75" hidden="1" x14ac:dyDescent="0.2"/>
    <row r="6802" ht="12.75" hidden="1" x14ac:dyDescent="0.2"/>
    <row r="6803" ht="12.75" hidden="1" x14ac:dyDescent="0.2"/>
    <row r="6804" ht="12.75" hidden="1" x14ac:dyDescent="0.2"/>
    <row r="6805" ht="12.75" hidden="1" x14ac:dyDescent="0.2"/>
    <row r="6806" ht="12.75" hidden="1" x14ac:dyDescent="0.2"/>
    <row r="6807" ht="12.75" hidden="1" x14ac:dyDescent="0.2"/>
    <row r="6808" ht="12.75" hidden="1" x14ac:dyDescent="0.2"/>
    <row r="6809" ht="12.75" hidden="1" x14ac:dyDescent="0.2"/>
    <row r="6810" ht="12.75" hidden="1" x14ac:dyDescent="0.2"/>
    <row r="6811" ht="12.75" hidden="1" x14ac:dyDescent="0.2"/>
    <row r="6812" ht="12.75" hidden="1" x14ac:dyDescent="0.2"/>
    <row r="6813" ht="12.75" hidden="1" x14ac:dyDescent="0.2"/>
    <row r="6814" ht="12.75" hidden="1" x14ac:dyDescent="0.2"/>
    <row r="6815" ht="12.75" hidden="1" x14ac:dyDescent="0.2"/>
    <row r="6816" ht="12.75" hidden="1" x14ac:dyDescent="0.2"/>
    <row r="6817" ht="12.75" hidden="1" x14ac:dyDescent="0.2"/>
    <row r="6818" ht="12.75" hidden="1" x14ac:dyDescent="0.2"/>
    <row r="6819" ht="12.75" hidden="1" x14ac:dyDescent="0.2"/>
    <row r="6820" ht="12.75" hidden="1" x14ac:dyDescent="0.2"/>
    <row r="6821" ht="12.75" hidden="1" x14ac:dyDescent="0.2"/>
    <row r="6822" ht="12.75" hidden="1" x14ac:dyDescent="0.2"/>
    <row r="6823" ht="12.75" hidden="1" x14ac:dyDescent="0.2"/>
    <row r="6824" ht="12.75" hidden="1" x14ac:dyDescent="0.2"/>
    <row r="6825" ht="12.75" hidden="1" x14ac:dyDescent="0.2"/>
    <row r="6826" ht="12.75" hidden="1" x14ac:dyDescent="0.2"/>
    <row r="6827" ht="12.75" hidden="1" x14ac:dyDescent="0.2"/>
    <row r="6828" ht="12.75" hidden="1" x14ac:dyDescent="0.2"/>
    <row r="6829" ht="12.75" hidden="1" x14ac:dyDescent="0.2"/>
    <row r="6830" ht="12.75" hidden="1" x14ac:dyDescent="0.2"/>
    <row r="6831" ht="12.75" hidden="1" x14ac:dyDescent="0.2"/>
    <row r="6832" ht="12.75" hidden="1" x14ac:dyDescent="0.2"/>
    <row r="6833" ht="12.75" hidden="1" x14ac:dyDescent="0.2"/>
    <row r="6834" ht="12.75" hidden="1" x14ac:dyDescent="0.2"/>
    <row r="6835" ht="12.75" hidden="1" x14ac:dyDescent="0.2"/>
    <row r="6836" ht="12.75" hidden="1" x14ac:dyDescent="0.2"/>
    <row r="6837" ht="12.75" hidden="1" x14ac:dyDescent="0.2"/>
    <row r="6838" ht="12.75" hidden="1" x14ac:dyDescent="0.2"/>
    <row r="6839" ht="12.75" hidden="1" x14ac:dyDescent="0.2"/>
    <row r="6840" ht="12.75" hidden="1" x14ac:dyDescent="0.2"/>
    <row r="6841" ht="12.75" hidden="1" x14ac:dyDescent="0.2"/>
    <row r="6842" ht="12.75" hidden="1" x14ac:dyDescent="0.2"/>
    <row r="6843" ht="12.75" hidden="1" x14ac:dyDescent="0.2"/>
    <row r="6844" ht="12.75" hidden="1" x14ac:dyDescent="0.2"/>
    <row r="6845" ht="12.75" hidden="1" x14ac:dyDescent="0.2"/>
    <row r="6846" ht="12.75" hidden="1" x14ac:dyDescent="0.2"/>
    <row r="6847" ht="12.75" hidden="1" x14ac:dyDescent="0.2"/>
    <row r="6848" ht="12.75" hidden="1" x14ac:dyDescent="0.2"/>
    <row r="6849" ht="12.75" hidden="1" x14ac:dyDescent="0.2"/>
    <row r="6850" ht="12.75" hidden="1" x14ac:dyDescent="0.2"/>
    <row r="6851" ht="12.75" hidden="1" x14ac:dyDescent="0.2"/>
    <row r="6852" ht="12.75" hidden="1" x14ac:dyDescent="0.2"/>
    <row r="6853" ht="12.75" hidden="1" x14ac:dyDescent="0.2"/>
    <row r="6854" ht="12.75" hidden="1" x14ac:dyDescent="0.2"/>
    <row r="6855" ht="12.75" hidden="1" x14ac:dyDescent="0.2"/>
    <row r="6856" ht="12.75" hidden="1" x14ac:dyDescent="0.2"/>
    <row r="6857" ht="12.75" hidden="1" x14ac:dyDescent="0.2"/>
    <row r="6858" ht="12.75" hidden="1" x14ac:dyDescent="0.2"/>
    <row r="6859" ht="12.75" hidden="1" x14ac:dyDescent="0.2"/>
    <row r="6860" ht="12.75" hidden="1" x14ac:dyDescent="0.2"/>
    <row r="6861" ht="12.75" hidden="1" x14ac:dyDescent="0.2"/>
    <row r="6862" ht="12.75" hidden="1" x14ac:dyDescent="0.2"/>
    <row r="6863" ht="12.75" hidden="1" x14ac:dyDescent="0.2"/>
    <row r="6864" ht="12.75" hidden="1" x14ac:dyDescent="0.2"/>
    <row r="6865" ht="12.75" hidden="1" x14ac:dyDescent="0.2"/>
    <row r="6866" ht="12.75" hidden="1" x14ac:dyDescent="0.2"/>
    <row r="6867" ht="12.75" hidden="1" x14ac:dyDescent="0.2"/>
    <row r="6868" ht="12.75" hidden="1" x14ac:dyDescent="0.2"/>
    <row r="6869" ht="12.75" hidden="1" x14ac:dyDescent="0.2"/>
    <row r="6870" ht="12.75" hidden="1" x14ac:dyDescent="0.2"/>
    <row r="6871" ht="12.75" hidden="1" x14ac:dyDescent="0.2"/>
    <row r="6872" ht="12.75" hidden="1" x14ac:dyDescent="0.2"/>
    <row r="6873" ht="12.75" hidden="1" x14ac:dyDescent="0.2"/>
    <row r="6874" ht="12.75" hidden="1" x14ac:dyDescent="0.2"/>
    <row r="6875" ht="12.75" hidden="1" x14ac:dyDescent="0.2"/>
    <row r="6876" ht="12.75" hidden="1" x14ac:dyDescent="0.2"/>
    <row r="6877" ht="12.75" hidden="1" x14ac:dyDescent="0.2"/>
    <row r="6878" ht="12.75" hidden="1" x14ac:dyDescent="0.2"/>
    <row r="6879" ht="12.75" hidden="1" x14ac:dyDescent="0.2"/>
    <row r="6880" ht="12.75" hidden="1" x14ac:dyDescent="0.2"/>
    <row r="6881" ht="12.75" hidden="1" x14ac:dyDescent="0.2"/>
    <row r="6882" ht="12.75" hidden="1" x14ac:dyDescent="0.2"/>
    <row r="6883" ht="12.75" hidden="1" x14ac:dyDescent="0.2"/>
    <row r="6884" ht="12.75" hidden="1" x14ac:dyDescent="0.2"/>
    <row r="6885" ht="12.75" hidden="1" x14ac:dyDescent="0.2"/>
    <row r="6886" ht="12.75" hidden="1" x14ac:dyDescent="0.2"/>
    <row r="6887" ht="12.75" hidden="1" x14ac:dyDescent="0.2"/>
    <row r="6888" ht="12.75" hidden="1" x14ac:dyDescent="0.2"/>
    <row r="6889" ht="12.75" hidden="1" x14ac:dyDescent="0.2"/>
    <row r="6890" ht="12.75" hidden="1" x14ac:dyDescent="0.2"/>
    <row r="6891" ht="12.75" hidden="1" x14ac:dyDescent="0.2"/>
    <row r="6892" ht="12.75" hidden="1" x14ac:dyDescent="0.2"/>
    <row r="6893" ht="12.75" hidden="1" x14ac:dyDescent="0.2"/>
    <row r="6894" ht="12.75" hidden="1" x14ac:dyDescent="0.2"/>
    <row r="6895" ht="12.75" hidden="1" x14ac:dyDescent="0.2"/>
    <row r="6896" ht="12.75" hidden="1" x14ac:dyDescent="0.2"/>
    <row r="6897" ht="12.75" hidden="1" x14ac:dyDescent="0.2"/>
    <row r="6898" ht="12.75" hidden="1" x14ac:dyDescent="0.2"/>
    <row r="6899" ht="12.75" hidden="1" x14ac:dyDescent="0.2"/>
    <row r="6900" ht="12.75" hidden="1" x14ac:dyDescent="0.2"/>
    <row r="6901" ht="12.75" hidden="1" x14ac:dyDescent="0.2"/>
    <row r="6902" ht="12.75" hidden="1" x14ac:dyDescent="0.2"/>
    <row r="6903" ht="12.75" hidden="1" x14ac:dyDescent="0.2"/>
    <row r="6904" ht="12.75" hidden="1" x14ac:dyDescent="0.2"/>
    <row r="6905" ht="12.75" hidden="1" x14ac:dyDescent="0.2"/>
    <row r="6906" ht="12.75" hidden="1" x14ac:dyDescent="0.2"/>
    <row r="6907" ht="12.75" hidden="1" x14ac:dyDescent="0.2"/>
    <row r="6908" ht="12.75" hidden="1" x14ac:dyDescent="0.2"/>
    <row r="6909" ht="12.75" hidden="1" x14ac:dyDescent="0.2"/>
    <row r="6910" ht="12.75" hidden="1" x14ac:dyDescent="0.2"/>
    <row r="6911" ht="12.75" hidden="1" x14ac:dyDescent="0.2"/>
    <row r="6912" ht="12.75" hidden="1" x14ac:dyDescent="0.2"/>
    <row r="6913" ht="12.75" hidden="1" x14ac:dyDescent="0.2"/>
    <row r="6914" ht="12.75" hidden="1" x14ac:dyDescent="0.2"/>
    <row r="6915" ht="12.75" hidden="1" x14ac:dyDescent="0.2"/>
    <row r="6916" ht="12.75" hidden="1" x14ac:dyDescent="0.2"/>
    <row r="6917" ht="12.75" hidden="1" x14ac:dyDescent="0.2"/>
    <row r="6918" ht="12.75" hidden="1" x14ac:dyDescent="0.2"/>
    <row r="6919" ht="12.75" hidden="1" x14ac:dyDescent="0.2"/>
    <row r="6920" ht="12.75" hidden="1" x14ac:dyDescent="0.2"/>
    <row r="6921" ht="12.75" hidden="1" x14ac:dyDescent="0.2"/>
    <row r="6922" ht="12.75" hidden="1" x14ac:dyDescent="0.2"/>
    <row r="6923" ht="12.75" hidden="1" x14ac:dyDescent="0.2"/>
    <row r="6924" ht="12.75" hidden="1" x14ac:dyDescent="0.2"/>
    <row r="6925" ht="12.75" hidden="1" x14ac:dyDescent="0.2"/>
    <row r="6926" ht="12.75" hidden="1" x14ac:dyDescent="0.2"/>
    <row r="6927" ht="12.75" hidden="1" x14ac:dyDescent="0.2"/>
    <row r="6928" ht="12.75" hidden="1" x14ac:dyDescent="0.2"/>
    <row r="6929" ht="12.75" hidden="1" x14ac:dyDescent="0.2"/>
    <row r="6930" ht="12.75" hidden="1" x14ac:dyDescent="0.2"/>
    <row r="6931" ht="12.75" hidden="1" x14ac:dyDescent="0.2"/>
    <row r="6932" ht="12.75" hidden="1" x14ac:dyDescent="0.2"/>
    <row r="6933" ht="12.75" hidden="1" x14ac:dyDescent="0.2"/>
    <row r="6934" ht="12.75" hidden="1" x14ac:dyDescent="0.2"/>
    <row r="6935" ht="12.75" hidden="1" x14ac:dyDescent="0.2"/>
    <row r="6936" ht="12.75" hidden="1" x14ac:dyDescent="0.2"/>
    <row r="6937" ht="12.75" hidden="1" x14ac:dyDescent="0.2"/>
    <row r="6938" ht="12.75" hidden="1" x14ac:dyDescent="0.2"/>
    <row r="6939" ht="12.75" hidden="1" x14ac:dyDescent="0.2"/>
    <row r="6940" ht="12.75" hidden="1" x14ac:dyDescent="0.2"/>
    <row r="6941" ht="12.75" hidden="1" x14ac:dyDescent="0.2"/>
    <row r="6942" ht="12.75" hidden="1" x14ac:dyDescent="0.2"/>
    <row r="6943" ht="12.75" hidden="1" x14ac:dyDescent="0.2"/>
    <row r="6944" ht="12.75" hidden="1" x14ac:dyDescent="0.2"/>
    <row r="6945" ht="12.75" hidden="1" x14ac:dyDescent="0.2"/>
    <row r="6946" ht="12.75" hidden="1" x14ac:dyDescent="0.2"/>
    <row r="6947" ht="12.75" hidden="1" x14ac:dyDescent="0.2"/>
    <row r="6948" ht="12.75" hidden="1" x14ac:dyDescent="0.2"/>
    <row r="6949" ht="12.75" hidden="1" x14ac:dyDescent="0.2"/>
    <row r="6950" ht="12.75" hidden="1" x14ac:dyDescent="0.2"/>
    <row r="6951" ht="12.75" hidden="1" x14ac:dyDescent="0.2"/>
    <row r="6952" ht="12.75" hidden="1" x14ac:dyDescent="0.2"/>
    <row r="6953" ht="12.75" hidden="1" x14ac:dyDescent="0.2"/>
    <row r="6954" ht="12.75" hidden="1" x14ac:dyDescent="0.2"/>
    <row r="6955" ht="12.75" hidden="1" x14ac:dyDescent="0.2"/>
    <row r="6956" ht="12.75" hidden="1" x14ac:dyDescent="0.2"/>
    <row r="6957" ht="12.75" hidden="1" x14ac:dyDescent="0.2"/>
    <row r="6958" ht="12.75" hidden="1" x14ac:dyDescent="0.2"/>
    <row r="6959" ht="12.75" hidden="1" x14ac:dyDescent="0.2"/>
    <row r="6960" ht="12.75" hidden="1" x14ac:dyDescent="0.2"/>
    <row r="6961" ht="12.75" hidden="1" x14ac:dyDescent="0.2"/>
    <row r="6962" ht="12.75" hidden="1" x14ac:dyDescent="0.2"/>
    <row r="6963" ht="12.75" hidden="1" x14ac:dyDescent="0.2"/>
    <row r="6964" ht="12.75" hidden="1" x14ac:dyDescent="0.2"/>
    <row r="6965" ht="12.75" hidden="1" x14ac:dyDescent="0.2"/>
    <row r="6966" ht="12.75" hidden="1" x14ac:dyDescent="0.2"/>
    <row r="6967" ht="12.75" hidden="1" x14ac:dyDescent="0.2"/>
    <row r="6968" ht="12.75" hidden="1" x14ac:dyDescent="0.2"/>
    <row r="6969" ht="12.75" hidden="1" x14ac:dyDescent="0.2"/>
    <row r="6970" ht="12.75" hidden="1" x14ac:dyDescent="0.2"/>
    <row r="6971" ht="12.75" hidden="1" x14ac:dyDescent="0.2"/>
    <row r="6972" ht="12.75" hidden="1" x14ac:dyDescent="0.2"/>
    <row r="6973" ht="12.75" hidden="1" x14ac:dyDescent="0.2"/>
    <row r="6974" ht="12.75" hidden="1" x14ac:dyDescent="0.2"/>
    <row r="6975" ht="12.75" hidden="1" x14ac:dyDescent="0.2"/>
    <row r="6976" ht="12.75" hidden="1" x14ac:dyDescent="0.2"/>
    <row r="6977" ht="12.75" hidden="1" x14ac:dyDescent="0.2"/>
    <row r="6978" ht="12.75" hidden="1" x14ac:dyDescent="0.2"/>
    <row r="6979" ht="12.75" hidden="1" x14ac:dyDescent="0.2"/>
    <row r="6980" ht="12.75" hidden="1" x14ac:dyDescent="0.2"/>
    <row r="6981" ht="12.75" hidden="1" x14ac:dyDescent="0.2"/>
    <row r="6982" ht="12.75" hidden="1" x14ac:dyDescent="0.2"/>
    <row r="6983" ht="12.75" hidden="1" x14ac:dyDescent="0.2"/>
    <row r="6984" ht="12.75" hidden="1" x14ac:dyDescent="0.2"/>
    <row r="6985" ht="12.75" hidden="1" x14ac:dyDescent="0.2"/>
    <row r="6986" ht="12.75" hidden="1" x14ac:dyDescent="0.2"/>
    <row r="6987" ht="12.75" hidden="1" x14ac:dyDescent="0.2"/>
    <row r="6988" ht="12.75" hidden="1" x14ac:dyDescent="0.2"/>
    <row r="6989" ht="12.75" hidden="1" x14ac:dyDescent="0.2"/>
    <row r="6990" ht="12.75" hidden="1" x14ac:dyDescent="0.2"/>
    <row r="6991" ht="12.75" hidden="1" x14ac:dyDescent="0.2"/>
    <row r="6992" ht="12.75" hidden="1" x14ac:dyDescent="0.2"/>
    <row r="6993" ht="12.75" hidden="1" x14ac:dyDescent="0.2"/>
    <row r="6994" ht="12.75" hidden="1" x14ac:dyDescent="0.2"/>
    <row r="6995" ht="12.75" hidden="1" x14ac:dyDescent="0.2"/>
    <row r="6996" ht="12.75" hidden="1" x14ac:dyDescent="0.2"/>
    <row r="6997" ht="12.75" hidden="1" x14ac:dyDescent="0.2"/>
    <row r="6998" ht="12.75" hidden="1" x14ac:dyDescent="0.2"/>
    <row r="6999" ht="12.75" hidden="1" x14ac:dyDescent="0.2"/>
    <row r="7000" ht="12.75" hidden="1" x14ac:dyDescent="0.2"/>
    <row r="7001" ht="12.75" hidden="1" x14ac:dyDescent="0.2"/>
    <row r="7002" ht="12.75" hidden="1" x14ac:dyDescent="0.2"/>
    <row r="7003" ht="12.75" hidden="1" x14ac:dyDescent="0.2"/>
    <row r="7004" ht="12.75" hidden="1" x14ac:dyDescent="0.2"/>
    <row r="7005" ht="12.75" hidden="1" x14ac:dyDescent="0.2"/>
    <row r="7006" ht="12.75" hidden="1" x14ac:dyDescent="0.2"/>
    <row r="7007" ht="12.75" hidden="1" x14ac:dyDescent="0.2"/>
    <row r="7008" ht="12.75" hidden="1" x14ac:dyDescent="0.2"/>
    <row r="7009" ht="12.75" hidden="1" x14ac:dyDescent="0.2"/>
    <row r="7010" ht="12.75" hidden="1" x14ac:dyDescent="0.2"/>
    <row r="7011" ht="12.75" hidden="1" x14ac:dyDescent="0.2"/>
    <row r="7012" ht="12.75" hidden="1" x14ac:dyDescent="0.2"/>
    <row r="7013" ht="12.75" hidden="1" x14ac:dyDescent="0.2"/>
    <row r="7014" ht="12.75" hidden="1" x14ac:dyDescent="0.2"/>
    <row r="7015" ht="12.75" hidden="1" x14ac:dyDescent="0.2"/>
    <row r="7016" ht="12.75" hidden="1" x14ac:dyDescent="0.2"/>
    <row r="7017" ht="12.75" hidden="1" x14ac:dyDescent="0.2"/>
    <row r="7018" ht="12.75" hidden="1" x14ac:dyDescent="0.2"/>
    <row r="7019" ht="12.75" hidden="1" x14ac:dyDescent="0.2"/>
    <row r="7020" ht="12.75" hidden="1" x14ac:dyDescent="0.2"/>
    <row r="7021" ht="12.75" hidden="1" x14ac:dyDescent="0.2"/>
    <row r="7022" ht="12.75" hidden="1" x14ac:dyDescent="0.2"/>
    <row r="7023" ht="12.75" hidden="1" x14ac:dyDescent="0.2"/>
    <row r="7024" ht="12.75" hidden="1" x14ac:dyDescent="0.2"/>
    <row r="7025" ht="12.75" hidden="1" x14ac:dyDescent="0.2"/>
    <row r="7026" ht="12.75" hidden="1" x14ac:dyDescent="0.2"/>
    <row r="7027" ht="12.75" hidden="1" x14ac:dyDescent="0.2"/>
    <row r="7028" ht="12.75" hidden="1" x14ac:dyDescent="0.2"/>
    <row r="7029" ht="12.75" hidden="1" x14ac:dyDescent="0.2"/>
    <row r="7030" ht="12.75" hidden="1" x14ac:dyDescent="0.2"/>
    <row r="7031" ht="12.75" hidden="1" x14ac:dyDescent="0.2"/>
    <row r="7032" ht="12.75" hidden="1" x14ac:dyDescent="0.2"/>
    <row r="7033" ht="12.75" hidden="1" x14ac:dyDescent="0.2"/>
    <row r="7034" ht="12.75" hidden="1" x14ac:dyDescent="0.2"/>
    <row r="7035" ht="12.75" hidden="1" x14ac:dyDescent="0.2"/>
    <row r="7036" ht="12.75" hidden="1" x14ac:dyDescent="0.2"/>
    <row r="7037" ht="12.75" hidden="1" x14ac:dyDescent="0.2"/>
    <row r="7038" ht="12.75" hidden="1" x14ac:dyDescent="0.2"/>
    <row r="7039" ht="12.75" hidden="1" x14ac:dyDescent="0.2"/>
    <row r="7040" ht="12.75" hidden="1" x14ac:dyDescent="0.2"/>
    <row r="7041" ht="12.75" hidden="1" x14ac:dyDescent="0.2"/>
    <row r="7042" ht="12.75" hidden="1" x14ac:dyDescent="0.2"/>
    <row r="7043" ht="12.75" hidden="1" x14ac:dyDescent="0.2"/>
    <row r="7044" ht="12.75" hidden="1" x14ac:dyDescent="0.2"/>
    <row r="7045" ht="12.75" hidden="1" x14ac:dyDescent="0.2"/>
    <row r="7046" ht="12.75" hidden="1" x14ac:dyDescent="0.2"/>
    <row r="7047" ht="12.75" hidden="1" x14ac:dyDescent="0.2"/>
    <row r="7048" ht="12.75" hidden="1" x14ac:dyDescent="0.2"/>
    <row r="7049" ht="12.75" hidden="1" x14ac:dyDescent="0.2"/>
    <row r="7050" ht="12.75" hidden="1" x14ac:dyDescent="0.2"/>
    <row r="7051" ht="12.75" hidden="1" x14ac:dyDescent="0.2"/>
    <row r="7052" ht="12.75" hidden="1" x14ac:dyDescent="0.2"/>
    <row r="7053" ht="12.75" hidden="1" x14ac:dyDescent="0.2"/>
    <row r="7054" ht="12.75" hidden="1" x14ac:dyDescent="0.2"/>
    <row r="7055" ht="12.75" hidden="1" x14ac:dyDescent="0.2"/>
    <row r="7056" ht="12.75" hidden="1" x14ac:dyDescent="0.2"/>
    <row r="7057" ht="12.75" hidden="1" x14ac:dyDescent="0.2"/>
    <row r="7058" ht="12.75" hidden="1" x14ac:dyDescent="0.2"/>
    <row r="7059" ht="12.75" hidden="1" x14ac:dyDescent="0.2"/>
    <row r="7060" ht="12.75" hidden="1" x14ac:dyDescent="0.2"/>
    <row r="7061" ht="12.75" hidden="1" x14ac:dyDescent="0.2"/>
    <row r="7062" ht="12.75" hidden="1" x14ac:dyDescent="0.2"/>
    <row r="7063" ht="12.75" hidden="1" x14ac:dyDescent="0.2"/>
    <row r="7064" ht="12.75" hidden="1" x14ac:dyDescent="0.2"/>
    <row r="7065" ht="12.75" hidden="1" x14ac:dyDescent="0.2"/>
    <row r="7066" ht="12.75" hidden="1" x14ac:dyDescent="0.2"/>
    <row r="7067" ht="12.75" hidden="1" x14ac:dyDescent="0.2"/>
    <row r="7068" ht="12.75" hidden="1" x14ac:dyDescent="0.2"/>
    <row r="7069" ht="12.75" hidden="1" x14ac:dyDescent="0.2"/>
    <row r="7070" ht="12.75" hidden="1" x14ac:dyDescent="0.2"/>
    <row r="7071" ht="12.75" hidden="1" x14ac:dyDescent="0.2"/>
    <row r="7072" ht="12.75" hidden="1" x14ac:dyDescent="0.2"/>
    <row r="7073" ht="12.75" hidden="1" x14ac:dyDescent="0.2"/>
    <row r="7074" ht="12.75" hidden="1" x14ac:dyDescent="0.2"/>
    <row r="7075" ht="12.75" hidden="1" x14ac:dyDescent="0.2"/>
    <row r="7076" ht="12.75" hidden="1" x14ac:dyDescent="0.2"/>
    <row r="7077" ht="12.75" hidden="1" x14ac:dyDescent="0.2"/>
    <row r="7078" ht="12.75" hidden="1" x14ac:dyDescent="0.2"/>
    <row r="7079" ht="12.75" hidden="1" x14ac:dyDescent="0.2"/>
    <row r="7080" ht="12.75" hidden="1" x14ac:dyDescent="0.2"/>
    <row r="7081" ht="12.75" hidden="1" x14ac:dyDescent="0.2"/>
    <row r="7082" ht="12.75" hidden="1" x14ac:dyDescent="0.2"/>
    <row r="7083" ht="12.75" hidden="1" x14ac:dyDescent="0.2"/>
    <row r="7084" ht="12.75" hidden="1" x14ac:dyDescent="0.2"/>
    <row r="7085" ht="12.75" hidden="1" x14ac:dyDescent="0.2"/>
    <row r="7086" ht="12.75" hidden="1" x14ac:dyDescent="0.2"/>
    <row r="7087" ht="12.75" hidden="1" x14ac:dyDescent="0.2"/>
    <row r="7088" ht="12.75" hidden="1" x14ac:dyDescent="0.2"/>
    <row r="7089" ht="12.75" hidden="1" x14ac:dyDescent="0.2"/>
    <row r="7090" ht="12.75" hidden="1" x14ac:dyDescent="0.2"/>
    <row r="7091" ht="12.75" hidden="1" x14ac:dyDescent="0.2"/>
    <row r="7092" ht="12.75" hidden="1" x14ac:dyDescent="0.2"/>
    <row r="7093" ht="12.75" hidden="1" x14ac:dyDescent="0.2"/>
    <row r="7094" ht="12.75" hidden="1" x14ac:dyDescent="0.2"/>
    <row r="7095" ht="12.75" hidden="1" x14ac:dyDescent="0.2"/>
    <row r="7096" ht="12.75" hidden="1" x14ac:dyDescent="0.2"/>
    <row r="7097" ht="12.75" hidden="1" x14ac:dyDescent="0.2"/>
    <row r="7098" ht="12.75" hidden="1" x14ac:dyDescent="0.2"/>
    <row r="7099" ht="12.75" hidden="1" x14ac:dyDescent="0.2"/>
    <row r="7100" ht="12.75" hidden="1" x14ac:dyDescent="0.2"/>
    <row r="7101" ht="12.75" hidden="1" x14ac:dyDescent="0.2"/>
    <row r="7102" ht="12.75" hidden="1" x14ac:dyDescent="0.2"/>
    <row r="7103" ht="12.75" hidden="1" x14ac:dyDescent="0.2"/>
    <row r="7104" ht="12.75" hidden="1" x14ac:dyDescent="0.2"/>
    <row r="7105" ht="12.75" hidden="1" x14ac:dyDescent="0.2"/>
    <row r="7106" ht="12.75" hidden="1" x14ac:dyDescent="0.2"/>
    <row r="7107" ht="12.75" hidden="1" x14ac:dyDescent="0.2"/>
    <row r="7108" ht="12.75" hidden="1" x14ac:dyDescent="0.2"/>
    <row r="7109" ht="12.75" hidden="1" x14ac:dyDescent="0.2"/>
    <row r="7110" ht="12.75" hidden="1" x14ac:dyDescent="0.2"/>
    <row r="7111" ht="12.75" hidden="1" x14ac:dyDescent="0.2"/>
    <row r="7112" ht="12.75" hidden="1" x14ac:dyDescent="0.2"/>
    <row r="7113" ht="12.75" hidden="1" x14ac:dyDescent="0.2"/>
    <row r="7114" ht="12.75" hidden="1" x14ac:dyDescent="0.2"/>
    <row r="7115" ht="12.75" hidden="1" x14ac:dyDescent="0.2"/>
    <row r="7116" ht="12.75" hidden="1" x14ac:dyDescent="0.2"/>
    <row r="7117" ht="12.75" hidden="1" x14ac:dyDescent="0.2"/>
    <row r="7118" ht="12.75" hidden="1" x14ac:dyDescent="0.2"/>
    <row r="7119" ht="12.75" hidden="1" x14ac:dyDescent="0.2"/>
    <row r="7120" ht="12.75" hidden="1" x14ac:dyDescent="0.2"/>
    <row r="7121" ht="12.75" hidden="1" x14ac:dyDescent="0.2"/>
    <row r="7122" ht="12.75" hidden="1" x14ac:dyDescent="0.2"/>
    <row r="7123" ht="12.75" hidden="1" x14ac:dyDescent="0.2"/>
    <row r="7124" ht="12.75" hidden="1" x14ac:dyDescent="0.2"/>
    <row r="7125" ht="12.75" hidden="1" x14ac:dyDescent="0.2"/>
    <row r="7126" ht="12.75" hidden="1" x14ac:dyDescent="0.2"/>
    <row r="7127" ht="12.75" hidden="1" x14ac:dyDescent="0.2"/>
    <row r="7128" ht="12.75" hidden="1" x14ac:dyDescent="0.2"/>
    <row r="7129" ht="12.75" hidden="1" x14ac:dyDescent="0.2"/>
    <row r="7130" ht="12.75" hidden="1" x14ac:dyDescent="0.2"/>
    <row r="7131" ht="12.75" hidden="1" x14ac:dyDescent="0.2"/>
    <row r="7132" ht="12.75" hidden="1" x14ac:dyDescent="0.2"/>
    <row r="7133" ht="12.75" hidden="1" x14ac:dyDescent="0.2"/>
    <row r="7134" ht="12.75" hidden="1" x14ac:dyDescent="0.2"/>
    <row r="7135" ht="12.75" hidden="1" x14ac:dyDescent="0.2"/>
    <row r="7136" ht="12.75" hidden="1" x14ac:dyDescent="0.2"/>
    <row r="7137" ht="12.75" hidden="1" x14ac:dyDescent="0.2"/>
    <row r="7138" ht="12.75" hidden="1" x14ac:dyDescent="0.2"/>
    <row r="7139" ht="12.75" hidden="1" x14ac:dyDescent="0.2"/>
    <row r="7140" ht="12.75" hidden="1" x14ac:dyDescent="0.2"/>
    <row r="7141" ht="12.75" hidden="1" x14ac:dyDescent="0.2"/>
    <row r="7142" ht="12.75" hidden="1" x14ac:dyDescent="0.2"/>
    <row r="7143" ht="12.75" hidden="1" x14ac:dyDescent="0.2"/>
    <row r="7144" ht="12.75" hidden="1" x14ac:dyDescent="0.2"/>
    <row r="7145" ht="12.75" hidden="1" x14ac:dyDescent="0.2"/>
    <row r="7146" ht="12.75" hidden="1" x14ac:dyDescent="0.2"/>
    <row r="7147" ht="12.75" hidden="1" x14ac:dyDescent="0.2"/>
    <row r="7148" ht="12.75" hidden="1" x14ac:dyDescent="0.2"/>
    <row r="7149" ht="12.75" hidden="1" x14ac:dyDescent="0.2"/>
    <row r="7150" ht="12.75" hidden="1" x14ac:dyDescent="0.2"/>
    <row r="7151" ht="12.75" hidden="1" x14ac:dyDescent="0.2"/>
    <row r="7152" ht="12.75" hidden="1" x14ac:dyDescent="0.2"/>
    <row r="7153" ht="12.75" hidden="1" x14ac:dyDescent="0.2"/>
    <row r="7154" ht="12.75" hidden="1" x14ac:dyDescent="0.2"/>
    <row r="7155" ht="12.75" hidden="1" x14ac:dyDescent="0.2"/>
    <row r="7156" ht="12.75" hidden="1" x14ac:dyDescent="0.2"/>
    <row r="7157" ht="12.75" hidden="1" x14ac:dyDescent="0.2"/>
    <row r="7158" ht="12.75" hidden="1" x14ac:dyDescent="0.2"/>
    <row r="7159" ht="12.75" hidden="1" x14ac:dyDescent="0.2"/>
    <row r="7160" ht="12.75" hidden="1" x14ac:dyDescent="0.2"/>
    <row r="7161" ht="12.75" hidden="1" x14ac:dyDescent="0.2"/>
    <row r="7162" ht="12.75" hidden="1" x14ac:dyDescent="0.2"/>
    <row r="7163" ht="12.75" hidden="1" x14ac:dyDescent="0.2"/>
    <row r="7164" ht="12.75" hidden="1" x14ac:dyDescent="0.2"/>
    <row r="7165" ht="12.75" hidden="1" x14ac:dyDescent="0.2"/>
    <row r="7166" ht="12.75" hidden="1" x14ac:dyDescent="0.2"/>
    <row r="7167" ht="12.75" hidden="1" x14ac:dyDescent="0.2"/>
    <row r="7168" ht="12.75" hidden="1" x14ac:dyDescent="0.2"/>
    <row r="7169" ht="12.75" hidden="1" x14ac:dyDescent="0.2"/>
    <row r="7170" ht="12.75" hidden="1" x14ac:dyDescent="0.2"/>
    <row r="7171" ht="12.75" hidden="1" x14ac:dyDescent="0.2"/>
    <row r="7172" ht="12.75" hidden="1" x14ac:dyDescent="0.2"/>
    <row r="7173" ht="12.75" hidden="1" x14ac:dyDescent="0.2"/>
    <row r="7174" ht="12.75" hidden="1" x14ac:dyDescent="0.2"/>
    <row r="7175" ht="12.75" hidden="1" x14ac:dyDescent="0.2"/>
    <row r="7176" ht="12.75" hidden="1" x14ac:dyDescent="0.2"/>
    <row r="7177" ht="12.75" hidden="1" x14ac:dyDescent="0.2"/>
    <row r="7178" ht="12.75" hidden="1" x14ac:dyDescent="0.2"/>
    <row r="7179" ht="12.75" hidden="1" x14ac:dyDescent="0.2"/>
    <row r="7180" ht="12.75" hidden="1" x14ac:dyDescent="0.2"/>
    <row r="7181" ht="12.75" hidden="1" x14ac:dyDescent="0.2"/>
    <row r="7182" ht="12.75" hidden="1" x14ac:dyDescent="0.2"/>
    <row r="7183" ht="12.75" hidden="1" x14ac:dyDescent="0.2"/>
    <row r="7184" ht="12.75" hidden="1" x14ac:dyDescent="0.2"/>
    <row r="7185" ht="12.75" hidden="1" x14ac:dyDescent="0.2"/>
    <row r="7186" ht="12.75" hidden="1" x14ac:dyDescent="0.2"/>
    <row r="7187" ht="12.75" hidden="1" x14ac:dyDescent="0.2"/>
    <row r="7188" ht="12.75" hidden="1" x14ac:dyDescent="0.2"/>
    <row r="7189" ht="12.75" hidden="1" x14ac:dyDescent="0.2"/>
    <row r="7190" ht="12.75" hidden="1" x14ac:dyDescent="0.2"/>
    <row r="7191" ht="12.75" hidden="1" x14ac:dyDescent="0.2"/>
    <row r="7192" ht="12.75" hidden="1" x14ac:dyDescent="0.2"/>
    <row r="7193" ht="12.75" hidden="1" x14ac:dyDescent="0.2"/>
    <row r="7194" ht="12.75" hidden="1" x14ac:dyDescent="0.2"/>
    <row r="7195" ht="12.75" hidden="1" x14ac:dyDescent="0.2"/>
    <row r="7196" ht="12.75" hidden="1" x14ac:dyDescent="0.2"/>
    <row r="7197" ht="12.75" hidden="1" x14ac:dyDescent="0.2"/>
    <row r="7198" ht="12.75" hidden="1" x14ac:dyDescent="0.2"/>
    <row r="7199" ht="12.75" hidden="1" x14ac:dyDescent="0.2"/>
    <row r="7200" ht="12.75" hidden="1" x14ac:dyDescent="0.2"/>
    <row r="7201" ht="12.75" hidden="1" x14ac:dyDescent="0.2"/>
    <row r="7202" ht="12.75" hidden="1" x14ac:dyDescent="0.2"/>
    <row r="7203" ht="12.75" hidden="1" x14ac:dyDescent="0.2"/>
    <row r="7204" ht="12.75" hidden="1" x14ac:dyDescent="0.2"/>
    <row r="7205" ht="12.75" hidden="1" x14ac:dyDescent="0.2"/>
    <row r="7206" ht="12.75" hidden="1" x14ac:dyDescent="0.2"/>
    <row r="7207" ht="12.75" hidden="1" x14ac:dyDescent="0.2"/>
    <row r="7208" ht="12.75" hidden="1" x14ac:dyDescent="0.2"/>
    <row r="7209" ht="12.75" hidden="1" x14ac:dyDescent="0.2"/>
    <row r="7210" ht="12.75" hidden="1" x14ac:dyDescent="0.2"/>
    <row r="7211" ht="12.75" hidden="1" x14ac:dyDescent="0.2"/>
    <row r="7212" ht="12.75" hidden="1" x14ac:dyDescent="0.2"/>
    <row r="7213" ht="12.75" hidden="1" x14ac:dyDescent="0.2"/>
    <row r="7214" ht="12.75" hidden="1" x14ac:dyDescent="0.2"/>
    <row r="7215" ht="12.75" hidden="1" x14ac:dyDescent="0.2"/>
    <row r="7216" ht="12.75" hidden="1" x14ac:dyDescent="0.2"/>
    <row r="7217" ht="12.75" hidden="1" x14ac:dyDescent="0.2"/>
    <row r="7218" ht="12.75" hidden="1" x14ac:dyDescent="0.2"/>
    <row r="7219" ht="12.75" hidden="1" x14ac:dyDescent="0.2"/>
    <row r="7220" ht="12.75" hidden="1" x14ac:dyDescent="0.2"/>
    <row r="7221" ht="12.75" hidden="1" x14ac:dyDescent="0.2"/>
    <row r="7222" ht="12.75" hidden="1" x14ac:dyDescent="0.2"/>
    <row r="7223" ht="12.75" hidden="1" x14ac:dyDescent="0.2"/>
    <row r="7224" ht="12.75" hidden="1" x14ac:dyDescent="0.2"/>
    <row r="7225" ht="12.75" hidden="1" x14ac:dyDescent="0.2"/>
    <row r="7226" ht="12.75" hidden="1" x14ac:dyDescent="0.2"/>
    <row r="7227" ht="12.75" hidden="1" x14ac:dyDescent="0.2"/>
    <row r="7228" ht="12.75" hidden="1" x14ac:dyDescent="0.2"/>
    <row r="7229" ht="12.75" hidden="1" x14ac:dyDescent="0.2"/>
    <row r="7230" ht="12.75" hidden="1" x14ac:dyDescent="0.2"/>
    <row r="7231" ht="12.75" hidden="1" x14ac:dyDescent="0.2"/>
    <row r="7232" ht="12.75" hidden="1" x14ac:dyDescent="0.2"/>
    <row r="7233" ht="12.75" hidden="1" x14ac:dyDescent="0.2"/>
    <row r="7234" ht="12.75" hidden="1" x14ac:dyDescent="0.2"/>
    <row r="7235" ht="12.75" hidden="1" x14ac:dyDescent="0.2"/>
    <row r="7236" ht="12.75" hidden="1" x14ac:dyDescent="0.2"/>
    <row r="7237" ht="12.75" hidden="1" x14ac:dyDescent="0.2"/>
    <row r="7238" ht="12.75" hidden="1" x14ac:dyDescent="0.2"/>
    <row r="7239" ht="12.75" hidden="1" x14ac:dyDescent="0.2"/>
    <row r="7240" ht="12.75" hidden="1" x14ac:dyDescent="0.2"/>
    <row r="7241" ht="12.75" hidden="1" x14ac:dyDescent="0.2"/>
    <row r="7242" ht="12.75" hidden="1" x14ac:dyDescent="0.2"/>
    <row r="7243" ht="12.75" hidden="1" x14ac:dyDescent="0.2"/>
    <row r="7244" ht="12.75" hidden="1" x14ac:dyDescent="0.2"/>
    <row r="7245" ht="12.75" hidden="1" x14ac:dyDescent="0.2"/>
    <row r="7246" ht="12.75" hidden="1" x14ac:dyDescent="0.2"/>
    <row r="7247" ht="12.75" hidden="1" x14ac:dyDescent="0.2"/>
    <row r="7248" ht="12.75" hidden="1" x14ac:dyDescent="0.2"/>
    <row r="7249" ht="12.75" hidden="1" x14ac:dyDescent="0.2"/>
    <row r="7250" ht="12.75" hidden="1" x14ac:dyDescent="0.2"/>
    <row r="7251" ht="12.75" hidden="1" x14ac:dyDescent="0.2"/>
    <row r="7252" ht="12.75" hidden="1" x14ac:dyDescent="0.2"/>
    <row r="7253" ht="12.75" hidden="1" x14ac:dyDescent="0.2"/>
    <row r="7254" ht="12.75" hidden="1" x14ac:dyDescent="0.2"/>
    <row r="7255" ht="12.75" hidden="1" x14ac:dyDescent="0.2"/>
    <row r="7256" ht="12.75" hidden="1" x14ac:dyDescent="0.2"/>
    <row r="7257" ht="12.75" hidden="1" x14ac:dyDescent="0.2"/>
    <row r="7258" ht="12.75" hidden="1" x14ac:dyDescent="0.2"/>
    <row r="7259" ht="12.75" hidden="1" x14ac:dyDescent="0.2"/>
    <row r="7260" ht="12.75" hidden="1" x14ac:dyDescent="0.2"/>
    <row r="7261" ht="12.75" hidden="1" x14ac:dyDescent="0.2"/>
    <row r="7262" ht="12.75" hidden="1" x14ac:dyDescent="0.2"/>
    <row r="7263" ht="12.75" hidden="1" x14ac:dyDescent="0.2"/>
    <row r="7264" ht="12.75" hidden="1" x14ac:dyDescent="0.2"/>
    <row r="7265" ht="12.75" hidden="1" x14ac:dyDescent="0.2"/>
    <row r="7266" ht="12.75" hidden="1" x14ac:dyDescent="0.2"/>
    <row r="7267" ht="12.75" hidden="1" x14ac:dyDescent="0.2"/>
    <row r="7268" ht="12.75" hidden="1" x14ac:dyDescent="0.2"/>
    <row r="7269" ht="12.75" hidden="1" x14ac:dyDescent="0.2"/>
    <row r="7270" ht="12.75" hidden="1" x14ac:dyDescent="0.2"/>
    <row r="7271" ht="12.75" hidden="1" x14ac:dyDescent="0.2"/>
    <row r="7272" ht="12.75" hidden="1" x14ac:dyDescent="0.2"/>
    <row r="7273" ht="12.75" hidden="1" x14ac:dyDescent="0.2"/>
    <row r="7274" ht="12.75" hidden="1" x14ac:dyDescent="0.2"/>
    <row r="7275" ht="12.75" hidden="1" x14ac:dyDescent="0.2"/>
    <row r="7276" ht="12.75" hidden="1" x14ac:dyDescent="0.2"/>
    <row r="7277" ht="12.75" hidden="1" x14ac:dyDescent="0.2"/>
    <row r="7278" ht="12.75" hidden="1" x14ac:dyDescent="0.2"/>
    <row r="7279" ht="12.75" hidden="1" x14ac:dyDescent="0.2"/>
    <row r="7280" ht="12.75" hidden="1" x14ac:dyDescent="0.2"/>
    <row r="7281" ht="12.75" hidden="1" x14ac:dyDescent="0.2"/>
    <row r="7282" ht="12.75" hidden="1" x14ac:dyDescent="0.2"/>
    <row r="7283" ht="12.75" hidden="1" x14ac:dyDescent="0.2"/>
    <row r="7284" ht="12.75" hidden="1" x14ac:dyDescent="0.2"/>
    <row r="7285" ht="12.75" hidden="1" x14ac:dyDescent="0.2"/>
    <row r="7286" ht="12.75" hidden="1" x14ac:dyDescent="0.2"/>
    <row r="7287" ht="12.75" hidden="1" x14ac:dyDescent="0.2"/>
    <row r="7288" ht="12.75" hidden="1" x14ac:dyDescent="0.2"/>
    <row r="7289" ht="12.75" hidden="1" x14ac:dyDescent="0.2"/>
    <row r="7290" ht="12.75" hidden="1" x14ac:dyDescent="0.2"/>
    <row r="7291" ht="12.75" hidden="1" x14ac:dyDescent="0.2"/>
    <row r="7292" ht="12.75" hidden="1" x14ac:dyDescent="0.2"/>
    <row r="7293" ht="12.75" hidden="1" x14ac:dyDescent="0.2"/>
    <row r="7294" ht="12.75" hidden="1" x14ac:dyDescent="0.2"/>
    <row r="7295" ht="12.75" hidden="1" x14ac:dyDescent="0.2"/>
    <row r="7296" ht="12.75" hidden="1" x14ac:dyDescent="0.2"/>
    <row r="7297" ht="12.75" hidden="1" x14ac:dyDescent="0.2"/>
    <row r="7298" ht="12.75" hidden="1" x14ac:dyDescent="0.2"/>
    <row r="7299" ht="12.75" hidden="1" x14ac:dyDescent="0.2"/>
    <row r="7300" ht="12.75" hidden="1" x14ac:dyDescent="0.2"/>
    <row r="7301" ht="12.75" hidden="1" x14ac:dyDescent="0.2"/>
    <row r="7302" ht="12.75" hidden="1" x14ac:dyDescent="0.2"/>
    <row r="7303" ht="12.75" hidden="1" x14ac:dyDescent="0.2"/>
    <row r="7304" ht="12.75" hidden="1" x14ac:dyDescent="0.2"/>
    <row r="7305" ht="12.75" hidden="1" x14ac:dyDescent="0.2"/>
    <row r="7306" ht="12.75" hidden="1" x14ac:dyDescent="0.2"/>
    <row r="7307" ht="12.75" hidden="1" x14ac:dyDescent="0.2"/>
    <row r="7308" ht="12.75" hidden="1" x14ac:dyDescent="0.2"/>
    <row r="7309" ht="12.75" hidden="1" x14ac:dyDescent="0.2"/>
    <row r="7310" ht="12.75" hidden="1" x14ac:dyDescent="0.2"/>
    <row r="7311" ht="12.75" hidden="1" x14ac:dyDescent="0.2"/>
    <row r="7312" ht="12.75" hidden="1" x14ac:dyDescent="0.2"/>
    <row r="7313" ht="12.75" hidden="1" x14ac:dyDescent="0.2"/>
    <row r="7314" ht="12.75" hidden="1" x14ac:dyDescent="0.2"/>
    <row r="7315" ht="12.75" hidden="1" x14ac:dyDescent="0.2"/>
    <row r="7316" ht="12.75" hidden="1" x14ac:dyDescent="0.2"/>
    <row r="7317" ht="12.75" hidden="1" x14ac:dyDescent="0.2"/>
    <row r="7318" ht="12.75" hidden="1" x14ac:dyDescent="0.2"/>
    <row r="7319" ht="12.75" hidden="1" x14ac:dyDescent="0.2"/>
    <row r="7320" ht="12.75" hidden="1" x14ac:dyDescent="0.2"/>
    <row r="7321" ht="12.75" hidden="1" x14ac:dyDescent="0.2"/>
    <row r="7322" ht="12.75" hidden="1" x14ac:dyDescent="0.2"/>
    <row r="7323" ht="12.75" hidden="1" x14ac:dyDescent="0.2"/>
    <row r="7324" ht="12.75" hidden="1" x14ac:dyDescent="0.2"/>
    <row r="7325" ht="12.75" hidden="1" x14ac:dyDescent="0.2"/>
    <row r="7326" ht="12.75" hidden="1" x14ac:dyDescent="0.2"/>
    <row r="7327" ht="12.75" hidden="1" x14ac:dyDescent="0.2"/>
    <row r="7328" ht="12.75" hidden="1" x14ac:dyDescent="0.2"/>
    <row r="7329" ht="12.75" hidden="1" x14ac:dyDescent="0.2"/>
    <row r="7330" ht="12.75" hidden="1" x14ac:dyDescent="0.2"/>
    <row r="7331" ht="12.75" hidden="1" x14ac:dyDescent="0.2"/>
    <row r="7332" ht="12.75" hidden="1" x14ac:dyDescent="0.2"/>
    <row r="7333" ht="12.75" hidden="1" x14ac:dyDescent="0.2"/>
    <row r="7334" ht="12.75" hidden="1" x14ac:dyDescent="0.2"/>
    <row r="7335" ht="12.75" hidden="1" x14ac:dyDescent="0.2"/>
    <row r="7336" ht="12.75" hidden="1" x14ac:dyDescent="0.2"/>
    <row r="7337" ht="12.75" hidden="1" x14ac:dyDescent="0.2"/>
    <row r="7338" ht="12.75" hidden="1" x14ac:dyDescent="0.2"/>
    <row r="7339" ht="12.75" hidden="1" x14ac:dyDescent="0.2"/>
    <row r="7340" ht="12.75" hidden="1" x14ac:dyDescent="0.2"/>
    <row r="7341" ht="12.75" hidden="1" x14ac:dyDescent="0.2"/>
    <row r="7342" ht="12.75" hidden="1" x14ac:dyDescent="0.2"/>
    <row r="7343" ht="12.75" hidden="1" x14ac:dyDescent="0.2"/>
    <row r="7344" ht="12.75" hidden="1" x14ac:dyDescent="0.2"/>
    <row r="7345" ht="12.75" hidden="1" x14ac:dyDescent="0.2"/>
    <row r="7346" ht="12.75" hidden="1" x14ac:dyDescent="0.2"/>
    <row r="7347" ht="12.75" hidden="1" x14ac:dyDescent="0.2"/>
    <row r="7348" ht="12.75" hidden="1" x14ac:dyDescent="0.2"/>
    <row r="7349" ht="12.75" hidden="1" x14ac:dyDescent="0.2"/>
    <row r="7350" ht="12.75" hidden="1" x14ac:dyDescent="0.2"/>
    <row r="7351" ht="12.75" hidden="1" x14ac:dyDescent="0.2"/>
    <row r="7352" ht="12.75" hidden="1" x14ac:dyDescent="0.2"/>
    <row r="7353" ht="12.75" hidden="1" x14ac:dyDescent="0.2"/>
    <row r="7354" ht="12.75" hidden="1" x14ac:dyDescent="0.2"/>
    <row r="7355" ht="12.75" hidden="1" x14ac:dyDescent="0.2"/>
    <row r="7356" ht="12.75" hidden="1" x14ac:dyDescent="0.2"/>
    <row r="7357" ht="12.75" hidden="1" x14ac:dyDescent="0.2"/>
    <row r="7358" ht="12.75" hidden="1" x14ac:dyDescent="0.2"/>
    <row r="7359" ht="12.75" hidden="1" x14ac:dyDescent="0.2"/>
    <row r="7360" ht="12.75" hidden="1" x14ac:dyDescent="0.2"/>
    <row r="7361" ht="12.75" hidden="1" x14ac:dyDescent="0.2"/>
    <row r="7362" ht="12.75" hidden="1" x14ac:dyDescent="0.2"/>
    <row r="7363" ht="12.75" hidden="1" x14ac:dyDescent="0.2"/>
    <row r="7364" ht="12.75" hidden="1" x14ac:dyDescent="0.2"/>
    <row r="7365" ht="12.75" hidden="1" x14ac:dyDescent="0.2"/>
    <row r="7366" ht="12.75" hidden="1" x14ac:dyDescent="0.2"/>
    <row r="7367" ht="12.75" hidden="1" x14ac:dyDescent="0.2"/>
    <row r="7368" ht="12.75" hidden="1" x14ac:dyDescent="0.2"/>
    <row r="7369" ht="12.75" hidden="1" x14ac:dyDescent="0.2"/>
    <row r="7370" ht="12.75" hidden="1" x14ac:dyDescent="0.2"/>
    <row r="7371" ht="12.75" hidden="1" x14ac:dyDescent="0.2"/>
    <row r="7372" ht="12.75" hidden="1" x14ac:dyDescent="0.2"/>
    <row r="7373" ht="12.75" hidden="1" x14ac:dyDescent="0.2"/>
    <row r="7374" ht="12.75" hidden="1" x14ac:dyDescent="0.2"/>
    <row r="7375" ht="12.75" hidden="1" x14ac:dyDescent="0.2"/>
    <row r="7376" ht="12.75" hidden="1" x14ac:dyDescent="0.2"/>
    <row r="7377" ht="12.75" hidden="1" x14ac:dyDescent="0.2"/>
    <row r="7378" ht="12.75" hidden="1" x14ac:dyDescent="0.2"/>
    <row r="7379" ht="12.75" hidden="1" x14ac:dyDescent="0.2"/>
    <row r="7380" ht="12.75" hidden="1" x14ac:dyDescent="0.2"/>
    <row r="7381" ht="12.75" hidden="1" x14ac:dyDescent="0.2"/>
    <row r="7382" ht="12.75" hidden="1" x14ac:dyDescent="0.2"/>
    <row r="7383" ht="12.75" hidden="1" x14ac:dyDescent="0.2"/>
    <row r="7384" ht="12.75" hidden="1" x14ac:dyDescent="0.2"/>
    <row r="7385" ht="12.75" hidden="1" x14ac:dyDescent="0.2"/>
    <row r="7386" ht="12.75" hidden="1" x14ac:dyDescent="0.2"/>
    <row r="7387" ht="12.75" hidden="1" x14ac:dyDescent="0.2"/>
    <row r="7388" ht="12.75" hidden="1" x14ac:dyDescent="0.2"/>
    <row r="7389" ht="12.75" hidden="1" x14ac:dyDescent="0.2"/>
    <row r="7390" ht="12.75" hidden="1" x14ac:dyDescent="0.2"/>
    <row r="7391" ht="12.75" hidden="1" x14ac:dyDescent="0.2"/>
    <row r="7392" ht="12.75" hidden="1" x14ac:dyDescent="0.2"/>
    <row r="7393" ht="12.75" hidden="1" x14ac:dyDescent="0.2"/>
    <row r="7394" ht="12.75" hidden="1" x14ac:dyDescent="0.2"/>
    <row r="7395" ht="12.75" hidden="1" x14ac:dyDescent="0.2"/>
    <row r="7396" ht="12.75" hidden="1" x14ac:dyDescent="0.2"/>
    <row r="7397" ht="12.75" hidden="1" x14ac:dyDescent="0.2"/>
    <row r="7398" ht="12.75" hidden="1" x14ac:dyDescent="0.2"/>
    <row r="7399" ht="12.75" hidden="1" x14ac:dyDescent="0.2"/>
    <row r="7400" ht="12.75" hidden="1" x14ac:dyDescent="0.2"/>
    <row r="7401" ht="12.75" hidden="1" x14ac:dyDescent="0.2"/>
    <row r="7402" ht="12.75" hidden="1" x14ac:dyDescent="0.2"/>
    <row r="7403" ht="12.75" hidden="1" x14ac:dyDescent="0.2"/>
    <row r="7404" ht="12.75" hidden="1" x14ac:dyDescent="0.2"/>
    <row r="7405" ht="12.75" hidden="1" x14ac:dyDescent="0.2"/>
    <row r="7406" ht="12.75" hidden="1" x14ac:dyDescent="0.2"/>
    <row r="7407" ht="12.75" hidden="1" x14ac:dyDescent="0.2"/>
    <row r="7408" ht="12.75" hidden="1" x14ac:dyDescent="0.2"/>
    <row r="7409" ht="12.75" hidden="1" x14ac:dyDescent="0.2"/>
    <row r="7410" ht="12.75" hidden="1" x14ac:dyDescent="0.2"/>
    <row r="7411" ht="12.75" hidden="1" x14ac:dyDescent="0.2"/>
    <row r="7412" ht="12.75" hidden="1" x14ac:dyDescent="0.2"/>
    <row r="7413" ht="12.75" hidden="1" x14ac:dyDescent="0.2"/>
    <row r="7414" ht="12.75" hidden="1" x14ac:dyDescent="0.2"/>
    <row r="7415" ht="12.75" hidden="1" x14ac:dyDescent="0.2"/>
    <row r="7416" ht="12.75" hidden="1" x14ac:dyDescent="0.2"/>
    <row r="7417" ht="12.75" hidden="1" x14ac:dyDescent="0.2"/>
    <row r="7418" ht="12.75" hidden="1" x14ac:dyDescent="0.2"/>
    <row r="7419" ht="12.75" hidden="1" x14ac:dyDescent="0.2"/>
    <row r="7420" ht="12.75" hidden="1" x14ac:dyDescent="0.2"/>
    <row r="7421" ht="12.75" hidden="1" x14ac:dyDescent="0.2"/>
    <row r="7422" ht="12.75" hidden="1" x14ac:dyDescent="0.2"/>
    <row r="7423" ht="12.75" hidden="1" x14ac:dyDescent="0.2"/>
    <row r="7424" ht="12.75" hidden="1" x14ac:dyDescent="0.2"/>
    <row r="7425" ht="12.75" hidden="1" x14ac:dyDescent="0.2"/>
    <row r="7426" ht="12.75" hidden="1" x14ac:dyDescent="0.2"/>
    <row r="7427" ht="12.75" hidden="1" x14ac:dyDescent="0.2"/>
    <row r="7428" ht="12.75" hidden="1" x14ac:dyDescent="0.2"/>
    <row r="7429" ht="12.75" hidden="1" x14ac:dyDescent="0.2"/>
    <row r="7430" ht="12.75" hidden="1" x14ac:dyDescent="0.2"/>
    <row r="7431" ht="12.75" hidden="1" x14ac:dyDescent="0.2"/>
    <row r="7432" ht="12.75" hidden="1" x14ac:dyDescent="0.2"/>
    <row r="7433" ht="12.75" hidden="1" x14ac:dyDescent="0.2"/>
    <row r="7434" ht="12.75" hidden="1" x14ac:dyDescent="0.2"/>
    <row r="7435" ht="12.75" hidden="1" x14ac:dyDescent="0.2"/>
    <row r="7436" ht="12.75" hidden="1" x14ac:dyDescent="0.2"/>
    <row r="7437" ht="12.75" hidden="1" x14ac:dyDescent="0.2"/>
    <row r="7438" ht="12.75" hidden="1" x14ac:dyDescent="0.2"/>
    <row r="7439" ht="12.75" hidden="1" x14ac:dyDescent="0.2"/>
    <row r="7440" ht="12.75" hidden="1" x14ac:dyDescent="0.2"/>
    <row r="7441" ht="12.75" hidden="1" x14ac:dyDescent="0.2"/>
    <row r="7442" ht="12.75" hidden="1" x14ac:dyDescent="0.2"/>
    <row r="7443" ht="12.75" hidden="1" x14ac:dyDescent="0.2"/>
    <row r="7444" ht="12.75" hidden="1" x14ac:dyDescent="0.2"/>
    <row r="7445" ht="12.75" hidden="1" x14ac:dyDescent="0.2"/>
    <row r="7446" ht="12.75" hidden="1" x14ac:dyDescent="0.2"/>
    <row r="7447" ht="12.75" hidden="1" x14ac:dyDescent="0.2"/>
    <row r="7448" ht="12.75" hidden="1" x14ac:dyDescent="0.2"/>
    <row r="7449" ht="12.75" hidden="1" x14ac:dyDescent="0.2"/>
    <row r="7450" ht="12.75" hidden="1" x14ac:dyDescent="0.2"/>
    <row r="7451" ht="12.75" hidden="1" x14ac:dyDescent="0.2"/>
    <row r="7452" ht="12.75" hidden="1" x14ac:dyDescent="0.2"/>
    <row r="7453" ht="12.75" hidden="1" x14ac:dyDescent="0.2"/>
    <row r="7454" ht="12.75" hidden="1" x14ac:dyDescent="0.2"/>
    <row r="7455" ht="12.75" hidden="1" x14ac:dyDescent="0.2"/>
    <row r="7456" ht="12.75" hidden="1" x14ac:dyDescent="0.2"/>
    <row r="7457" ht="12.75" hidden="1" x14ac:dyDescent="0.2"/>
    <row r="7458" ht="12.75" hidden="1" x14ac:dyDescent="0.2"/>
    <row r="7459" ht="12.75" hidden="1" x14ac:dyDescent="0.2"/>
    <row r="7460" ht="12.75" hidden="1" x14ac:dyDescent="0.2"/>
    <row r="7461" ht="12.75" hidden="1" x14ac:dyDescent="0.2"/>
    <row r="7462" ht="12.75" hidden="1" x14ac:dyDescent="0.2"/>
    <row r="7463" ht="12.75" hidden="1" x14ac:dyDescent="0.2"/>
    <row r="7464" ht="12.75" hidden="1" x14ac:dyDescent="0.2"/>
    <row r="7465" ht="12.75" hidden="1" x14ac:dyDescent="0.2"/>
    <row r="7466" ht="12.75" hidden="1" x14ac:dyDescent="0.2"/>
    <row r="7467" ht="12.75" hidden="1" x14ac:dyDescent="0.2"/>
    <row r="7468" ht="12.75" hidden="1" x14ac:dyDescent="0.2"/>
    <row r="7469" ht="12.75" hidden="1" x14ac:dyDescent="0.2"/>
    <row r="7470" ht="12.75" hidden="1" x14ac:dyDescent="0.2"/>
    <row r="7471" ht="12.75" hidden="1" x14ac:dyDescent="0.2"/>
    <row r="7472" ht="12.75" hidden="1" x14ac:dyDescent="0.2"/>
    <row r="7473" ht="12.75" hidden="1" x14ac:dyDescent="0.2"/>
    <row r="7474" ht="12.75" hidden="1" x14ac:dyDescent="0.2"/>
    <row r="7475" ht="12.75" hidden="1" x14ac:dyDescent="0.2"/>
    <row r="7476" ht="12.75" hidden="1" x14ac:dyDescent="0.2"/>
    <row r="7477" ht="12.75" hidden="1" x14ac:dyDescent="0.2"/>
    <row r="7478" ht="12.75" hidden="1" x14ac:dyDescent="0.2"/>
    <row r="7479" ht="12.75" hidden="1" x14ac:dyDescent="0.2"/>
    <row r="7480" ht="12.75" hidden="1" x14ac:dyDescent="0.2"/>
    <row r="7481" ht="12.75" hidden="1" x14ac:dyDescent="0.2"/>
    <row r="7482" ht="12.75" hidden="1" x14ac:dyDescent="0.2"/>
    <row r="7483" ht="12.75" hidden="1" x14ac:dyDescent="0.2"/>
    <row r="7484" ht="12.75" hidden="1" x14ac:dyDescent="0.2"/>
    <row r="7485" ht="12.75" hidden="1" x14ac:dyDescent="0.2"/>
    <row r="7486" ht="12.75" hidden="1" x14ac:dyDescent="0.2"/>
    <row r="7487" ht="12.75" hidden="1" x14ac:dyDescent="0.2"/>
    <row r="7488" ht="12.75" hidden="1" x14ac:dyDescent="0.2"/>
    <row r="7489" ht="12.75" hidden="1" x14ac:dyDescent="0.2"/>
    <row r="7490" ht="12.75" hidden="1" x14ac:dyDescent="0.2"/>
    <row r="7491" ht="12.75" hidden="1" x14ac:dyDescent="0.2"/>
    <row r="7492" ht="12.75" hidden="1" x14ac:dyDescent="0.2"/>
    <row r="7493" ht="12.75" hidden="1" x14ac:dyDescent="0.2"/>
    <row r="7494" ht="12.75" hidden="1" x14ac:dyDescent="0.2"/>
    <row r="7495" ht="12.75" hidden="1" x14ac:dyDescent="0.2"/>
    <row r="7496" ht="12.75" hidden="1" x14ac:dyDescent="0.2"/>
    <row r="7497" ht="12.75" hidden="1" x14ac:dyDescent="0.2"/>
    <row r="7498" ht="12.75" hidden="1" x14ac:dyDescent="0.2"/>
    <row r="7499" ht="12.75" hidden="1" x14ac:dyDescent="0.2"/>
    <row r="7500" ht="12.75" hidden="1" x14ac:dyDescent="0.2"/>
    <row r="7501" ht="12.75" hidden="1" x14ac:dyDescent="0.2"/>
    <row r="7502" ht="12.75" hidden="1" x14ac:dyDescent="0.2"/>
    <row r="7503" ht="12.75" hidden="1" x14ac:dyDescent="0.2"/>
    <row r="7504" ht="12.75" hidden="1" x14ac:dyDescent="0.2"/>
    <row r="7505" ht="12.75" hidden="1" x14ac:dyDescent="0.2"/>
    <row r="7506" ht="12.75" hidden="1" x14ac:dyDescent="0.2"/>
    <row r="7507" ht="12.75" hidden="1" x14ac:dyDescent="0.2"/>
    <row r="7508" ht="12.75" hidden="1" x14ac:dyDescent="0.2"/>
    <row r="7509" ht="12.75" hidden="1" x14ac:dyDescent="0.2"/>
    <row r="7510" ht="12.75" hidden="1" x14ac:dyDescent="0.2"/>
    <row r="7511" ht="12.75" hidden="1" x14ac:dyDescent="0.2"/>
    <row r="7512" ht="12.75" hidden="1" x14ac:dyDescent="0.2"/>
    <row r="7513" ht="12.75" hidden="1" x14ac:dyDescent="0.2"/>
    <row r="7514" ht="12.75" hidden="1" x14ac:dyDescent="0.2"/>
    <row r="7515" ht="12.75" hidden="1" x14ac:dyDescent="0.2"/>
    <row r="7516" ht="12.75" hidden="1" x14ac:dyDescent="0.2"/>
    <row r="7517" ht="12.75" hidden="1" x14ac:dyDescent="0.2"/>
    <row r="7518" ht="12.75" hidden="1" x14ac:dyDescent="0.2"/>
    <row r="7519" ht="12.75" hidden="1" x14ac:dyDescent="0.2"/>
    <row r="7520" ht="12.75" hidden="1" x14ac:dyDescent="0.2"/>
    <row r="7521" ht="12.75" hidden="1" x14ac:dyDescent="0.2"/>
    <row r="7522" ht="12.75" hidden="1" x14ac:dyDescent="0.2"/>
    <row r="7523" ht="12.75" hidden="1" x14ac:dyDescent="0.2"/>
    <row r="7524" ht="12.75" hidden="1" x14ac:dyDescent="0.2"/>
    <row r="7525" ht="12.75" hidden="1" x14ac:dyDescent="0.2"/>
    <row r="7526" ht="12.75" hidden="1" x14ac:dyDescent="0.2"/>
    <row r="7527" ht="12.75" hidden="1" x14ac:dyDescent="0.2"/>
    <row r="7528" ht="12.75" hidden="1" x14ac:dyDescent="0.2"/>
    <row r="7529" ht="12.75" hidden="1" x14ac:dyDescent="0.2"/>
    <row r="7530" ht="12.75" hidden="1" x14ac:dyDescent="0.2"/>
    <row r="7531" ht="12.75" hidden="1" x14ac:dyDescent="0.2"/>
    <row r="7532" ht="12.75" hidden="1" x14ac:dyDescent="0.2"/>
    <row r="7533" ht="12.75" hidden="1" x14ac:dyDescent="0.2"/>
    <row r="7534" ht="12.75" hidden="1" x14ac:dyDescent="0.2"/>
    <row r="7535" ht="12.75" hidden="1" x14ac:dyDescent="0.2"/>
    <row r="7536" ht="12.75" hidden="1" x14ac:dyDescent="0.2"/>
    <row r="7537" ht="12.75" hidden="1" x14ac:dyDescent="0.2"/>
    <row r="7538" ht="12.75" hidden="1" x14ac:dyDescent="0.2"/>
    <row r="7539" ht="12.75" hidden="1" x14ac:dyDescent="0.2"/>
    <row r="7540" ht="12.75" hidden="1" x14ac:dyDescent="0.2"/>
    <row r="7541" ht="12.75" hidden="1" x14ac:dyDescent="0.2"/>
    <row r="7542" ht="12.75" hidden="1" x14ac:dyDescent="0.2"/>
    <row r="7543" ht="12.75" hidden="1" x14ac:dyDescent="0.2"/>
    <row r="7544" ht="12.75" hidden="1" x14ac:dyDescent="0.2"/>
    <row r="7545" ht="12.75" hidden="1" x14ac:dyDescent="0.2"/>
    <row r="7546" ht="12.75" hidden="1" x14ac:dyDescent="0.2"/>
    <row r="7547" ht="12.75" hidden="1" x14ac:dyDescent="0.2"/>
    <row r="7548" ht="12.75" hidden="1" x14ac:dyDescent="0.2"/>
    <row r="7549" ht="12.75" hidden="1" x14ac:dyDescent="0.2"/>
    <row r="7550" ht="12.75" hidden="1" x14ac:dyDescent="0.2"/>
    <row r="7551" ht="12.75" hidden="1" x14ac:dyDescent="0.2"/>
    <row r="7552" ht="12.75" hidden="1" x14ac:dyDescent="0.2"/>
    <row r="7553" ht="12.75" hidden="1" x14ac:dyDescent="0.2"/>
    <row r="7554" ht="12.75" hidden="1" x14ac:dyDescent="0.2"/>
    <row r="7555" ht="12.75" hidden="1" x14ac:dyDescent="0.2"/>
    <row r="7556" ht="12.75" hidden="1" x14ac:dyDescent="0.2"/>
    <row r="7557" ht="12.75" hidden="1" x14ac:dyDescent="0.2"/>
    <row r="7558" ht="12.75" hidden="1" x14ac:dyDescent="0.2"/>
    <row r="7559" ht="12.75" hidden="1" x14ac:dyDescent="0.2"/>
    <row r="7560" ht="12.75" hidden="1" x14ac:dyDescent="0.2"/>
    <row r="7561" ht="12.75" hidden="1" x14ac:dyDescent="0.2"/>
    <row r="7562" ht="12.75" hidden="1" x14ac:dyDescent="0.2"/>
    <row r="7563" ht="12.75" hidden="1" x14ac:dyDescent="0.2"/>
    <row r="7564" ht="12.75" hidden="1" x14ac:dyDescent="0.2"/>
    <row r="7565" ht="12.75" hidden="1" x14ac:dyDescent="0.2"/>
    <row r="7566" ht="12.75" hidden="1" x14ac:dyDescent="0.2"/>
    <row r="7567" ht="12.75" hidden="1" x14ac:dyDescent="0.2"/>
    <row r="7568" ht="12.75" hidden="1" x14ac:dyDescent="0.2"/>
    <row r="7569" ht="12.75" hidden="1" x14ac:dyDescent="0.2"/>
    <row r="7570" ht="12.75" hidden="1" x14ac:dyDescent="0.2"/>
    <row r="7571" ht="12.75" hidden="1" x14ac:dyDescent="0.2"/>
    <row r="7572" ht="12.75" hidden="1" x14ac:dyDescent="0.2"/>
    <row r="7573" ht="12.75" hidden="1" x14ac:dyDescent="0.2"/>
    <row r="7574" ht="12.75" hidden="1" x14ac:dyDescent="0.2"/>
    <row r="7575" ht="12.75" hidden="1" x14ac:dyDescent="0.2"/>
    <row r="7576" ht="12.75" hidden="1" x14ac:dyDescent="0.2"/>
    <row r="7577" ht="12.75" hidden="1" x14ac:dyDescent="0.2"/>
    <row r="7578" ht="12.75" hidden="1" x14ac:dyDescent="0.2"/>
    <row r="7579" ht="12.75" hidden="1" x14ac:dyDescent="0.2"/>
    <row r="7580" ht="12.75" hidden="1" x14ac:dyDescent="0.2"/>
    <row r="7581" ht="12.75" hidden="1" x14ac:dyDescent="0.2"/>
    <row r="7582" ht="12.75" hidden="1" x14ac:dyDescent="0.2"/>
    <row r="7583" ht="12.75" hidden="1" x14ac:dyDescent="0.2"/>
    <row r="7584" ht="12.75" hidden="1" x14ac:dyDescent="0.2"/>
    <row r="7585" ht="12.75" hidden="1" x14ac:dyDescent="0.2"/>
    <row r="7586" ht="12.75" hidden="1" x14ac:dyDescent="0.2"/>
    <row r="7587" ht="12.75" hidden="1" x14ac:dyDescent="0.2"/>
    <row r="7588" ht="12.75" hidden="1" x14ac:dyDescent="0.2"/>
    <row r="7589" ht="12.75" hidden="1" x14ac:dyDescent="0.2"/>
    <row r="7590" ht="12.75" hidden="1" x14ac:dyDescent="0.2"/>
    <row r="7591" ht="12.75" hidden="1" x14ac:dyDescent="0.2"/>
    <row r="7592" ht="12.75" hidden="1" x14ac:dyDescent="0.2"/>
    <row r="7593" ht="12.75" hidden="1" x14ac:dyDescent="0.2"/>
    <row r="7594" ht="12.75" hidden="1" x14ac:dyDescent="0.2"/>
    <row r="7595" ht="12.75" hidden="1" x14ac:dyDescent="0.2"/>
    <row r="7596" ht="12.75" hidden="1" x14ac:dyDescent="0.2"/>
    <row r="7597" ht="12.75" hidden="1" x14ac:dyDescent="0.2"/>
    <row r="7598" ht="12.75" hidden="1" x14ac:dyDescent="0.2"/>
    <row r="7599" ht="12.75" hidden="1" x14ac:dyDescent="0.2"/>
    <row r="7600" ht="12.75" hidden="1" x14ac:dyDescent="0.2"/>
    <row r="7601" ht="12.75" hidden="1" x14ac:dyDescent="0.2"/>
    <row r="7602" ht="12.75" hidden="1" x14ac:dyDescent="0.2"/>
    <row r="7603" ht="12.75" hidden="1" x14ac:dyDescent="0.2"/>
    <row r="7604" ht="12.75" hidden="1" x14ac:dyDescent="0.2"/>
    <row r="7605" ht="12.75" hidden="1" x14ac:dyDescent="0.2"/>
    <row r="7606" ht="12.75" hidden="1" x14ac:dyDescent="0.2"/>
    <row r="7607" ht="12.75" hidden="1" x14ac:dyDescent="0.2"/>
    <row r="7608" ht="12.75" hidden="1" x14ac:dyDescent="0.2"/>
    <row r="7609" ht="12.75" hidden="1" x14ac:dyDescent="0.2"/>
    <row r="7610" ht="12.75" hidden="1" x14ac:dyDescent="0.2"/>
    <row r="7611" ht="12.75" hidden="1" x14ac:dyDescent="0.2"/>
    <row r="7612" ht="12.75" hidden="1" x14ac:dyDescent="0.2"/>
    <row r="7613" ht="12.75" hidden="1" x14ac:dyDescent="0.2"/>
    <row r="7614" ht="12.75" hidden="1" x14ac:dyDescent="0.2"/>
    <row r="7615" ht="12.75" hidden="1" x14ac:dyDescent="0.2"/>
    <row r="7616" ht="12.75" hidden="1" x14ac:dyDescent="0.2"/>
    <row r="7617" ht="12.75" hidden="1" x14ac:dyDescent="0.2"/>
    <row r="7618" ht="12.75" hidden="1" x14ac:dyDescent="0.2"/>
    <row r="7619" ht="12.75" hidden="1" x14ac:dyDescent="0.2"/>
    <row r="7620" ht="12.75" hidden="1" x14ac:dyDescent="0.2"/>
    <row r="7621" ht="12.75" hidden="1" x14ac:dyDescent="0.2"/>
    <row r="7622" ht="12.75" hidden="1" x14ac:dyDescent="0.2"/>
    <row r="7623" ht="12.75" hidden="1" x14ac:dyDescent="0.2"/>
    <row r="7624" ht="12.75" hidden="1" x14ac:dyDescent="0.2"/>
    <row r="7625" ht="12.75" hidden="1" x14ac:dyDescent="0.2"/>
    <row r="7626" ht="12.75" hidden="1" x14ac:dyDescent="0.2"/>
    <row r="7627" ht="12.75" hidden="1" x14ac:dyDescent="0.2"/>
    <row r="7628" ht="12.75" hidden="1" x14ac:dyDescent="0.2"/>
    <row r="7629" ht="12.75" hidden="1" x14ac:dyDescent="0.2"/>
    <row r="7630" ht="12.75" hidden="1" x14ac:dyDescent="0.2"/>
    <row r="7631" ht="12.75" hidden="1" x14ac:dyDescent="0.2"/>
    <row r="7632" ht="12.75" hidden="1" x14ac:dyDescent="0.2"/>
    <row r="7633" ht="12.75" hidden="1" x14ac:dyDescent="0.2"/>
    <row r="7634" ht="12.75" hidden="1" x14ac:dyDescent="0.2"/>
    <row r="7635" ht="12.75" hidden="1" x14ac:dyDescent="0.2"/>
    <row r="7636" ht="12.75" hidden="1" x14ac:dyDescent="0.2"/>
    <row r="7637" ht="12.75" hidden="1" x14ac:dyDescent="0.2"/>
    <row r="7638" ht="12.75" hidden="1" x14ac:dyDescent="0.2"/>
    <row r="7639" ht="12.75" hidden="1" x14ac:dyDescent="0.2"/>
    <row r="7640" ht="12.75" hidden="1" x14ac:dyDescent="0.2"/>
    <row r="7641" ht="12.75" hidden="1" x14ac:dyDescent="0.2"/>
    <row r="7642" ht="12.75" hidden="1" x14ac:dyDescent="0.2"/>
    <row r="7643" ht="12.75" hidden="1" x14ac:dyDescent="0.2"/>
    <row r="7644" ht="12.75" hidden="1" x14ac:dyDescent="0.2"/>
    <row r="7645" ht="12.75" hidden="1" x14ac:dyDescent="0.2"/>
    <row r="7646" ht="12.75" hidden="1" x14ac:dyDescent="0.2"/>
    <row r="7647" ht="12.75" hidden="1" x14ac:dyDescent="0.2"/>
    <row r="7648" ht="12.75" hidden="1" x14ac:dyDescent="0.2"/>
    <row r="7649" ht="12.75" hidden="1" x14ac:dyDescent="0.2"/>
    <row r="7650" ht="12.75" hidden="1" x14ac:dyDescent="0.2"/>
    <row r="7651" ht="12.75" hidden="1" x14ac:dyDescent="0.2"/>
    <row r="7652" ht="12.75" hidden="1" x14ac:dyDescent="0.2"/>
    <row r="7653" ht="12.75" hidden="1" x14ac:dyDescent="0.2"/>
    <row r="7654" ht="12.75" hidden="1" x14ac:dyDescent="0.2"/>
    <row r="7655" ht="12.75" hidden="1" x14ac:dyDescent="0.2"/>
    <row r="7656" ht="12.75" hidden="1" x14ac:dyDescent="0.2"/>
    <row r="7657" ht="12.75" hidden="1" x14ac:dyDescent="0.2"/>
    <row r="7658" ht="12.75" hidden="1" x14ac:dyDescent="0.2"/>
    <row r="7659" ht="12.75" hidden="1" x14ac:dyDescent="0.2"/>
    <row r="7660" ht="12.75" hidden="1" x14ac:dyDescent="0.2"/>
    <row r="7661" ht="12.75" hidden="1" x14ac:dyDescent="0.2"/>
    <row r="7662" ht="12.75" hidden="1" x14ac:dyDescent="0.2"/>
    <row r="7663" ht="12.75" hidden="1" x14ac:dyDescent="0.2"/>
    <row r="7664" ht="12.75" hidden="1" x14ac:dyDescent="0.2"/>
    <row r="7665" ht="12.75" hidden="1" x14ac:dyDescent="0.2"/>
    <row r="7666" ht="12.75" hidden="1" x14ac:dyDescent="0.2"/>
    <row r="7667" ht="12.75" hidden="1" x14ac:dyDescent="0.2"/>
    <row r="7668" ht="12.75" hidden="1" x14ac:dyDescent="0.2"/>
    <row r="7669" ht="12.75" hidden="1" x14ac:dyDescent="0.2"/>
    <row r="7670" ht="12.75" hidden="1" x14ac:dyDescent="0.2"/>
    <row r="7671" ht="12.75" hidden="1" x14ac:dyDescent="0.2"/>
    <row r="7672" ht="12.75" hidden="1" x14ac:dyDescent="0.2"/>
    <row r="7673" ht="12.75" hidden="1" x14ac:dyDescent="0.2"/>
    <row r="7674" ht="12.75" hidden="1" x14ac:dyDescent="0.2"/>
    <row r="7675" ht="12.75" hidden="1" x14ac:dyDescent="0.2"/>
    <row r="7676" ht="12.75" hidden="1" x14ac:dyDescent="0.2"/>
    <row r="7677" ht="12.75" hidden="1" x14ac:dyDescent="0.2"/>
    <row r="7678" ht="12.75" hidden="1" x14ac:dyDescent="0.2"/>
    <row r="7679" ht="12.75" hidden="1" x14ac:dyDescent="0.2"/>
    <row r="7680" ht="12.75" hidden="1" x14ac:dyDescent="0.2"/>
    <row r="7681" ht="12.75" hidden="1" x14ac:dyDescent="0.2"/>
    <row r="7682" ht="12.75" hidden="1" x14ac:dyDescent="0.2"/>
    <row r="7683" ht="12.75" hidden="1" x14ac:dyDescent="0.2"/>
    <row r="7684" ht="12.75" hidden="1" x14ac:dyDescent="0.2"/>
    <row r="7685" ht="12.75" hidden="1" x14ac:dyDescent="0.2"/>
    <row r="7686" ht="12.75" hidden="1" x14ac:dyDescent="0.2"/>
    <row r="7687" ht="12.75" hidden="1" x14ac:dyDescent="0.2"/>
    <row r="7688" ht="12.75" hidden="1" x14ac:dyDescent="0.2"/>
    <row r="7689" ht="12.75" hidden="1" x14ac:dyDescent="0.2"/>
    <row r="7690" ht="12.75" hidden="1" x14ac:dyDescent="0.2"/>
    <row r="7691" ht="12.75" hidden="1" x14ac:dyDescent="0.2"/>
    <row r="7692" ht="12.75" hidden="1" x14ac:dyDescent="0.2"/>
    <row r="7693" ht="12.75" hidden="1" x14ac:dyDescent="0.2"/>
    <row r="7694" ht="12.75" hidden="1" x14ac:dyDescent="0.2"/>
    <row r="7695" ht="12.75" hidden="1" x14ac:dyDescent="0.2"/>
    <row r="7696" ht="12.75" hidden="1" x14ac:dyDescent="0.2"/>
    <row r="7697" ht="12.75" hidden="1" x14ac:dyDescent="0.2"/>
    <row r="7698" ht="12.75" hidden="1" x14ac:dyDescent="0.2"/>
    <row r="7699" ht="12.75" hidden="1" x14ac:dyDescent="0.2"/>
    <row r="7700" ht="12.75" hidden="1" x14ac:dyDescent="0.2"/>
    <row r="7701" ht="12.75" hidden="1" x14ac:dyDescent="0.2"/>
    <row r="7702" ht="12.75" hidden="1" x14ac:dyDescent="0.2"/>
    <row r="7703" ht="12.75" hidden="1" x14ac:dyDescent="0.2"/>
    <row r="7704" ht="12.75" hidden="1" x14ac:dyDescent="0.2"/>
    <row r="7705" ht="12.75" hidden="1" x14ac:dyDescent="0.2"/>
    <row r="7706" ht="12.75" hidden="1" x14ac:dyDescent="0.2"/>
    <row r="7707" ht="12.75" hidden="1" x14ac:dyDescent="0.2"/>
    <row r="7708" ht="12.75" hidden="1" x14ac:dyDescent="0.2"/>
    <row r="7709" ht="12.75" hidden="1" x14ac:dyDescent="0.2"/>
    <row r="7710" ht="12.75" hidden="1" x14ac:dyDescent="0.2"/>
    <row r="7711" ht="12.75" hidden="1" x14ac:dyDescent="0.2"/>
    <row r="7712" ht="12.75" hidden="1" x14ac:dyDescent="0.2"/>
    <row r="7713" ht="12.75" hidden="1" x14ac:dyDescent="0.2"/>
    <row r="7714" ht="12.75" hidden="1" x14ac:dyDescent="0.2"/>
    <row r="7715" ht="12.75" hidden="1" x14ac:dyDescent="0.2"/>
    <row r="7716" ht="12.75" hidden="1" x14ac:dyDescent="0.2"/>
    <row r="7717" ht="12.75" hidden="1" x14ac:dyDescent="0.2"/>
    <row r="7718" ht="12.75" hidden="1" x14ac:dyDescent="0.2"/>
    <row r="7719" ht="12.75" hidden="1" x14ac:dyDescent="0.2"/>
    <row r="7720" ht="12.75" hidden="1" x14ac:dyDescent="0.2"/>
    <row r="7721" ht="12.75" hidden="1" x14ac:dyDescent="0.2"/>
    <row r="7722" ht="12.75" hidden="1" x14ac:dyDescent="0.2"/>
    <row r="7723" ht="12.75" hidden="1" x14ac:dyDescent="0.2"/>
    <row r="7724" ht="12.75" hidden="1" x14ac:dyDescent="0.2"/>
    <row r="7725" ht="12.75" hidden="1" x14ac:dyDescent="0.2"/>
    <row r="7726" ht="12.75" hidden="1" x14ac:dyDescent="0.2"/>
    <row r="7727" ht="12.75" hidden="1" x14ac:dyDescent="0.2"/>
    <row r="7728" ht="12.75" hidden="1" x14ac:dyDescent="0.2"/>
    <row r="7729" ht="12.75" hidden="1" x14ac:dyDescent="0.2"/>
    <row r="7730" ht="12.75" hidden="1" x14ac:dyDescent="0.2"/>
    <row r="7731" ht="12.75" hidden="1" x14ac:dyDescent="0.2"/>
    <row r="7732" ht="12.75" hidden="1" x14ac:dyDescent="0.2"/>
    <row r="7733" ht="12.75" hidden="1" x14ac:dyDescent="0.2"/>
    <row r="7734" ht="12.75" hidden="1" x14ac:dyDescent="0.2"/>
    <row r="7735" ht="12.75" hidden="1" x14ac:dyDescent="0.2"/>
    <row r="7736" ht="12.75" hidden="1" x14ac:dyDescent="0.2"/>
    <row r="7737" ht="12.75" hidden="1" x14ac:dyDescent="0.2"/>
    <row r="7738" ht="12.75" hidden="1" x14ac:dyDescent="0.2"/>
    <row r="7739" ht="12.75" hidden="1" x14ac:dyDescent="0.2"/>
    <row r="7740" ht="12.75" hidden="1" x14ac:dyDescent="0.2"/>
    <row r="7741" ht="12.75" hidden="1" x14ac:dyDescent="0.2"/>
    <row r="7742" ht="12.75" hidden="1" x14ac:dyDescent="0.2"/>
    <row r="7743" ht="12.75" hidden="1" x14ac:dyDescent="0.2"/>
    <row r="7744" ht="12.75" hidden="1" x14ac:dyDescent="0.2"/>
    <row r="7745" ht="12.75" hidden="1" x14ac:dyDescent="0.2"/>
    <row r="7746" ht="12.75" hidden="1" x14ac:dyDescent="0.2"/>
    <row r="7747" ht="12.75" hidden="1" x14ac:dyDescent="0.2"/>
    <row r="7748" ht="12.75" hidden="1" x14ac:dyDescent="0.2"/>
    <row r="7749" ht="12.75" hidden="1" x14ac:dyDescent="0.2"/>
    <row r="7750" ht="12.75" hidden="1" x14ac:dyDescent="0.2"/>
    <row r="7751" ht="12.75" hidden="1" x14ac:dyDescent="0.2"/>
    <row r="7752" ht="12.75" hidden="1" x14ac:dyDescent="0.2"/>
    <row r="7753" ht="12.75" hidden="1" x14ac:dyDescent="0.2"/>
    <row r="7754" ht="12.75" hidden="1" x14ac:dyDescent="0.2"/>
    <row r="7755" ht="12.75" hidden="1" x14ac:dyDescent="0.2"/>
    <row r="7756" ht="12.75" hidden="1" x14ac:dyDescent="0.2"/>
    <row r="7757" ht="12.75" hidden="1" x14ac:dyDescent="0.2"/>
    <row r="7758" ht="12.75" hidden="1" x14ac:dyDescent="0.2"/>
    <row r="7759" ht="12.75" hidden="1" x14ac:dyDescent="0.2"/>
    <row r="7760" ht="12.75" hidden="1" x14ac:dyDescent="0.2"/>
    <row r="7761" ht="12.75" hidden="1" x14ac:dyDescent="0.2"/>
    <row r="7762" ht="12.75" hidden="1" x14ac:dyDescent="0.2"/>
    <row r="7763" ht="12.75" hidden="1" x14ac:dyDescent="0.2"/>
    <row r="7764" ht="12.75" hidden="1" x14ac:dyDescent="0.2"/>
    <row r="7765" ht="12.75" hidden="1" x14ac:dyDescent="0.2"/>
    <row r="7766" ht="12.75" hidden="1" x14ac:dyDescent="0.2"/>
    <row r="7767" ht="12.75" hidden="1" x14ac:dyDescent="0.2"/>
    <row r="7768" ht="12.75" hidden="1" x14ac:dyDescent="0.2"/>
    <row r="7769" ht="12.75" hidden="1" x14ac:dyDescent="0.2"/>
    <row r="7770" ht="12.75" hidden="1" x14ac:dyDescent="0.2"/>
    <row r="7771" ht="12.75" hidden="1" x14ac:dyDescent="0.2"/>
    <row r="7772" ht="12.75" hidden="1" x14ac:dyDescent="0.2"/>
    <row r="7773" ht="12.75" hidden="1" x14ac:dyDescent="0.2"/>
    <row r="7774" ht="12.75" hidden="1" x14ac:dyDescent="0.2"/>
    <row r="7775" ht="12.75" hidden="1" x14ac:dyDescent="0.2"/>
    <row r="7776" ht="12.75" hidden="1" x14ac:dyDescent="0.2"/>
    <row r="7777" ht="12.75" hidden="1" x14ac:dyDescent="0.2"/>
    <row r="7778" ht="12.75" hidden="1" x14ac:dyDescent="0.2"/>
    <row r="7779" ht="12.75" hidden="1" x14ac:dyDescent="0.2"/>
    <row r="7780" ht="12.75" hidden="1" x14ac:dyDescent="0.2"/>
    <row r="7781" ht="12.75" hidden="1" x14ac:dyDescent="0.2"/>
    <row r="7782" ht="12.75" hidden="1" x14ac:dyDescent="0.2"/>
    <row r="7783" ht="12.75" hidden="1" x14ac:dyDescent="0.2"/>
    <row r="7784" ht="12.75" hidden="1" x14ac:dyDescent="0.2"/>
    <row r="7785" ht="12.75" hidden="1" x14ac:dyDescent="0.2"/>
    <row r="7786" ht="12.75" hidden="1" x14ac:dyDescent="0.2"/>
    <row r="7787" ht="12.75" hidden="1" x14ac:dyDescent="0.2"/>
    <row r="7788" ht="12.75" hidden="1" x14ac:dyDescent="0.2"/>
    <row r="7789" ht="12.75" hidden="1" x14ac:dyDescent="0.2"/>
    <row r="7790" ht="12.75" hidden="1" x14ac:dyDescent="0.2"/>
    <row r="7791" ht="12.75" hidden="1" x14ac:dyDescent="0.2"/>
    <row r="7792" ht="12.75" hidden="1" x14ac:dyDescent="0.2"/>
    <row r="7793" ht="12.75" hidden="1" x14ac:dyDescent="0.2"/>
    <row r="7794" ht="12.75" hidden="1" x14ac:dyDescent="0.2"/>
    <row r="7795" ht="12.75" hidden="1" x14ac:dyDescent="0.2"/>
    <row r="7796" ht="12.75" hidden="1" x14ac:dyDescent="0.2"/>
    <row r="7797" ht="12.75" hidden="1" x14ac:dyDescent="0.2"/>
    <row r="7798" ht="12.75" hidden="1" x14ac:dyDescent="0.2"/>
    <row r="7799" ht="12.75" hidden="1" x14ac:dyDescent="0.2"/>
    <row r="7800" ht="12.75" hidden="1" x14ac:dyDescent="0.2"/>
    <row r="7801" ht="12.75" hidden="1" x14ac:dyDescent="0.2"/>
    <row r="7802" ht="12.75" hidden="1" x14ac:dyDescent="0.2"/>
    <row r="7803" ht="12.75" hidden="1" x14ac:dyDescent="0.2"/>
    <row r="7804" ht="12.75" hidden="1" x14ac:dyDescent="0.2"/>
    <row r="7805" ht="12.75" hidden="1" x14ac:dyDescent="0.2"/>
    <row r="7806" ht="12.75" hidden="1" x14ac:dyDescent="0.2"/>
    <row r="7807" ht="12.75" hidden="1" x14ac:dyDescent="0.2"/>
    <row r="7808" ht="12.75" hidden="1" x14ac:dyDescent="0.2"/>
    <row r="7809" ht="12.75" hidden="1" x14ac:dyDescent="0.2"/>
    <row r="7810" ht="12.75" hidden="1" x14ac:dyDescent="0.2"/>
    <row r="7811" ht="12.75" hidden="1" x14ac:dyDescent="0.2"/>
    <row r="7812" ht="12.75" hidden="1" x14ac:dyDescent="0.2"/>
    <row r="7813" ht="12.75" hidden="1" x14ac:dyDescent="0.2"/>
    <row r="7814" ht="12.75" hidden="1" x14ac:dyDescent="0.2"/>
    <row r="7815" ht="12.75" hidden="1" x14ac:dyDescent="0.2"/>
    <row r="7816" ht="12.75" hidden="1" x14ac:dyDescent="0.2"/>
    <row r="7817" ht="12.75" hidden="1" x14ac:dyDescent="0.2"/>
    <row r="7818" ht="12.75" hidden="1" x14ac:dyDescent="0.2"/>
    <row r="7819" ht="12.75" hidden="1" x14ac:dyDescent="0.2"/>
    <row r="7820" ht="12.75" hidden="1" x14ac:dyDescent="0.2"/>
    <row r="7821" ht="12.75" hidden="1" x14ac:dyDescent="0.2"/>
    <row r="7822" ht="12.75" hidden="1" x14ac:dyDescent="0.2"/>
    <row r="7823" ht="12.75" hidden="1" x14ac:dyDescent="0.2"/>
    <row r="7824" ht="12.75" hidden="1" x14ac:dyDescent="0.2"/>
    <row r="7825" ht="12.75" hidden="1" x14ac:dyDescent="0.2"/>
    <row r="7826" ht="12.75" hidden="1" x14ac:dyDescent="0.2"/>
    <row r="7827" ht="12.75" hidden="1" x14ac:dyDescent="0.2"/>
    <row r="7828" ht="12.75" hidden="1" x14ac:dyDescent="0.2"/>
    <row r="7829" ht="12.75" hidden="1" x14ac:dyDescent="0.2"/>
    <row r="7830" ht="12.75" hidden="1" x14ac:dyDescent="0.2"/>
    <row r="7831" ht="12.75" hidden="1" x14ac:dyDescent="0.2"/>
    <row r="7832" ht="12.75" hidden="1" x14ac:dyDescent="0.2"/>
    <row r="7833" ht="12.75" hidden="1" x14ac:dyDescent="0.2"/>
    <row r="7834" ht="12.75" hidden="1" x14ac:dyDescent="0.2"/>
    <row r="7835" ht="12.75" hidden="1" x14ac:dyDescent="0.2"/>
    <row r="7836" ht="12.75" hidden="1" x14ac:dyDescent="0.2"/>
    <row r="7837" ht="12.75" hidden="1" x14ac:dyDescent="0.2"/>
    <row r="7838" ht="12.75" hidden="1" x14ac:dyDescent="0.2"/>
    <row r="7839" ht="12.75" hidden="1" x14ac:dyDescent="0.2"/>
    <row r="7840" ht="12.75" hidden="1" x14ac:dyDescent="0.2"/>
    <row r="7841" ht="12.75" hidden="1" x14ac:dyDescent="0.2"/>
    <row r="7842" ht="12.75" hidden="1" x14ac:dyDescent="0.2"/>
    <row r="7843" ht="12.75" hidden="1" x14ac:dyDescent="0.2"/>
    <row r="7844" ht="12.75" hidden="1" x14ac:dyDescent="0.2"/>
    <row r="7845" ht="12.75" hidden="1" x14ac:dyDescent="0.2"/>
    <row r="7846" ht="12.75" hidden="1" x14ac:dyDescent="0.2"/>
    <row r="7847" ht="12.75" hidden="1" x14ac:dyDescent="0.2"/>
    <row r="7848" ht="12.75" hidden="1" x14ac:dyDescent="0.2"/>
    <row r="7849" ht="12.75" hidden="1" x14ac:dyDescent="0.2"/>
    <row r="7850" ht="12.75" hidden="1" x14ac:dyDescent="0.2"/>
    <row r="7851" ht="12.75" hidden="1" x14ac:dyDescent="0.2"/>
    <row r="7852" ht="12.75" hidden="1" x14ac:dyDescent="0.2"/>
    <row r="7853" ht="12.75" hidden="1" x14ac:dyDescent="0.2"/>
    <row r="7854" ht="12.75" hidden="1" x14ac:dyDescent="0.2"/>
    <row r="7855" ht="12.75" hidden="1" x14ac:dyDescent="0.2"/>
    <row r="7856" ht="12.75" hidden="1" x14ac:dyDescent="0.2"/>
    <row r="7857" ht="12.75" hidden="1" x14ac:dyDescent="0.2"/>
    <row r="7858" ht="12.75" hidden="1" x14ac:dyDescent="0.2"/>
    <row r="7859" ht="12.75" hidden="1" x14ac:dyDescent="0.2"/>
    <row r="7860" ht="12.75" hidden="1" x14ac:dyDescent="0.2"/>
    <row r="7861" ht="12.75" hidden="1" x14ac:dyDescent="0.2"/>
    <row r="7862" ht="12.75" hidden="1" x14ac:dyDescent="0.2"/>
    <row r="7863" ht="12.75" hidden="1" x14ac:dyDescent="0.2"/>
    <row r="7864" ht="12.75" hidden="1" x14ac:dyDescent="0.2"/>
    <row r="7865" ht="12.75" hidden="1" x14ac:dyDescent="0.2"/>
    <row r="7866" ht="12.75" hidden="1" x14ac:dyDescent="0.2"/>
    <row r="7867" ht="12.75" hidden="1" x14ac:dyDescent="0.2"/>
    <row r="7868" ht="12.75" hidden="1" x14ac:dyDescent="0.2"/>
    <row r="7869" ht="12.75" hidden="1" x14ac:dyDescent="0.2"/>
    <row r="7870" ht="12.75" hidden="1" x14ac:dyDescent="0.2"/>
    <row r="7871" ht="12.75" hidden="1" x14ac:dyDescent="0.2"/>
    <row r="7872" ht="12.75" hidden="1" x14ac:dyDescent="0.2"/>
    <row r="7873" ht="12.75" hidden="1" x14ac:dyDescent="0.2"/>
    <row r="7874" ht="12.75" hidden="1" x14ac:dyDescent="0.2"/>
    <row r="7875" ht="12.75" hidden="1" x14ac:dyDescent="0.2"/>
    <row r="7876" ht="12.75" hidden="1" x14ac:dyDescent="0.2"/>
    <row r="7877" ht="12.75" hidden="1" x14ac:dyDescent="0.2"/>
    <row r="7878" ht="12.75" hidden="1" x14ac:dyDescent="0.2"/>
    <row r="7879" ht="12.75" hidden="1" x14ac:dyDescent="0.2"/>
    <row r="7880" ht="12.75" hidden="1" x14ac:dyDescent="0.2"/>
    <row r="7881" ht="12.75" hidden="1" x14ac:dyDescent="0.2"/>
    <row r="7882" ht="12.75" hidden="1" x14ac:dyDescent="0.2"/>
    <row r="7883" ht="12.75" hidden="1" x14ac:dyDescent="0.2"/>
    <row r="7884" ht="12.75" hidden="1" x14ac:dyDescent="0.2"/>
    <row r="7885" ht="12.75" hidden="1" x14ac:dyDescent="0.2"/>
    <row r="7886" ht="12.75" hidden="1" x14ac:dyDescent="0.2"/>
    <row r="7887" ht="12.75" hidden="1" x14ac:dyDescent="0.2"/>
    <row r="7888" ht="12.75" hidden="1" x14ac:dyDescent="0.2"/>
    <row r="7889" ht="12.75" hidden="1" x14ac:dyDescent="0.2"/>
    <row r="7890" ht="12.75" hidden="1" x14ac:dyDescent="0.2"/>
    <row r="7891" ht="12.75" hidden="1" x14ac:dyDescent="0.2"/>
    <row r="7892" ht="12.75" hidden="1" x14ac:dyDescent="0.2"/>
    <row r="7893" ht="12.75" hidden="1" x14ac:dyDescent="0.2"/>
    <row r="7894" ht="12.75" hidden="1" x14ac:dyDescent="0.2"/>
    <row r="7895" ht="12.75" hidden="1" x14ac:dyDescent="0.2"/>
    <row r="7896" ht="12.75" hidden="1" x14ac:dyDescent="0.2"/>
    <row r="7897" ht="12.75" hidden="1" x14ac:dyDescent="0.2"/>
    <row r="7898" ht="12.75" hidden="1" x14ac:dyDescent="0.2"/>
    <row r="7899" ht="12.75" hidden="1" x14ac:dyDescent="0.2"/>
    <row r="7900" ht="12.75" hidden="1" x14ac:dyDescent="0.2"/>
    <row r="7901" ht="12.75" hidden="1" x14ac:dyDescent="0.2"/>
    <row r="7902" ht="12.75" hidden="1" x14ac:dyDescent="0.2"/>
    <row r="7903" ht="12.75" hidden="1" x14ac:dyDescent="0.2"/>
    <row r="7904" ht="12.75" hidden="1" x14ac:dyDescent="0.2"/>
    <row r="7905" ht="12.75" hidden="1" x14ac:dyDescent="0.2"/>
    <row r="7906" ht="12.75" hidden="1" x14ac:dyDescent="0.2"/>
    <row r="7907" ht="12.75" hidden="1" x14ac:dyDescent="0.2"/>
    <row r="7908" ht="12.75" hidden="1" x14ac:dyDescent="0.2"/>
    <row r="7909" ht="12.75" hidden="1" x14ac:dyDescent="0.2"/>
    <row r="7910" ht="12.75" hidden="1" x14ac:dyDescent="0.2"/>
    <row r="7911" ht="12.75" hidden="1" x14ac:dyDescent="0.2"/>
    <row r="7912" ht="12.75" hidden="1" x14ac:dyDescent="0.2"/>
    <row r="7913" ht="12.75" hidden="1" x14ac:dyDescent="0.2"/>
    <row r="7914" ht="12.75" hidden="1" x14ac:dyDescent="0.2"/>
    <row r="7915" ht="12.75" hidden="1" x14ac:dyDescent="0.2"/>
    <row r="7916" ht="12.75" hidden="1" x14ac:dyDescent="0.2"/>
    <row r="7917" ht="12.75" hidden="1" x14ac:dyDescent="0.2"/>
    <row r="7918" ht="12.75" hidden="1" x14ac:dyDescent="0.2"/>
    <row r="7919" ht="12.75" hidden="1" x14ac:dyDescent="0.2"/>
    <row r="7920" ht="12.75" hidden="1" x14ac:dyDescent="0.2"/>
    <row r="7921" ht="12.75" hidden="1" x14ac:dyDescent="0.2"/>
    <row r="7922" ht="12.75" hidden="1" x14ac:dyDescent="0.2"/>
    <row r="7923" ht="12.75" hidden="1" x14ac:dyDescent="0.2"/>
    <row r="7924" ht="12.75" hidden="1" x14ac:dyDescent="0.2"/>
    <row r="7925" ht="12.75" hidden="1" x14ac:dyDescent="0.2"/>
    <row r="7926" ht="12.75" hidden="1" x14ac:dyDescent="0.2"/>
    <row r="7927" ht="12.75" hidden="1" x14ac:dyDescent="0.2"/>
    <row r="7928" ht="12.75" hidden="1" x14ac:dyDescent="0.2"/>
    <row r="7929" ht="12.75" hidden="1" x14ac:dyDescent="0.2"/>
    <row r="7930" ht="12.75" hidden="1" x14ac:dyDescent="0.2"/>
    <row r="7931" ht="12.75" hidden="1" x14ac:dyDescent="0.2"/>
    <row r="7932" ht="12.75" hidden="1" x14ac:dyDescent="0.2"/>
    <row r="7933" ht="12.75" hidden="1" x14ac:dyDescent="0.2"/>
    <row r="7934" ht="12.75" hidden="1" x14ac:dyDescent="0.2"/>
    <row r="7935" ht="12.75" hidden="1" x14ac:dyDescent="0.2"/>
    <row r="7936" ht="12.75" hidden="1" x14ac:dyDescent="0.2"/>
    <row r="7937" ht="12.75" hidden="1" x14ac:dyDescent="0.2"/>
    <row r="7938" ht="12.75" hidden="1" x14ac:dyDescent="0.2"/>
    <row r="7939" ht="12.75" hidden="1" x14ac:dyDescent="0.2"/>
    <row r="7940" ht="12.75" hidden="1" x14ac:dyDescent="0.2"/>
    <row r="7941" ht="12.75" hidden="1" x14ac:dyDescent="0.2"/>
    <row r="7942" ht="12.75" hidden="1" x14ac:dyDescent="0.2"/>
    <row r="7943" ht="12.75" hidden="1" x14ac:dyDescent="0.2"/>
    <row r="7944" ht="12.75" hidden="1" x14ac:dyDescent="0.2"/>
    <row r="7945" ht="12.75" hidden="1" x14ac:dyDescent="0.2"/>
    <row r="7946" ht="12.75" hidden="1" x14ac:dyDescent="0.2"/>
    <row r="7947" ht="12.75" hidden="1" x14ac:dyDescent="0.2"/>
    <row r="7948" ht="12.75" hidden="1" x14ac:dyDescent="0.2"/>
    <row r="7949" ht="12.75" hidden="1" x14ac:dyDescent="0.2"/>
    <row r="7950" ht="12.75" hidden="1" x14ac:dyDescent="0.2"/>
    <row r="7951" ht="12.75" hidden="1" x14ac:dyDescent="0.2"/>
    <row r="7952" ht="12.75" hidden="1" x14ac:dyDescent="0.2"/>
    <row r="7953" ht="12.75" hidden="1" x14ac:dyDescent="0.2"/>
    <row r="7954" ht="12.75" hidden="1" x14ac:dyDescent="0.2"/>
    <row r="7955" ht="12.75" hidden="1" x14ac:dyDescent="0.2"/>
    <row r="7956" ht="12.75" hidden="1" x14ac:dyDescent="0.2"/>
    <row r="7957" ht="12.75" hidden="1" x14ac:dyDescent="0.2"/>
    <row r="7958" ht="12.75" hidden="1" x14ac:dyDescent="0.2"/>
    <row r="7959" ht="12.75" hidden="1" x14ac:dyDescent="0.2"/>
    <row r="7960" ht="12.75" hidden="1" x14ac:dyDescent="0.2"/>
    <row r="7961" ht="12.75" hidden="1" x14ac:dyDescent="0.2"/>
    <row r="7962" ht="12.75" hidden="1" x14ac:dyDescent="0.2"/>
    <row r="7963" ht="12.75" hidden="1" x14ac:dyDescent="0.2"/>
    <row r="7964" ht="12.75" hidden="1" x14ac:dyDescent="0.2"/>
    <row r="7965" ht="12.75" hidden="1" x14ac:dyDescent="0.2"/>
    <row r="7966" ht="12.75" hidden="1" x14ac:dyDescent="0.2"/>
    <row r="7967" ht="12.75" hidden="1" x14ac:dyDescent="0.2"/>
    <row r="7968" ht="12.75" hidden="1" x14ac:dyDescent="0.2"/>
    <row r="7969" ht="12.75" hidden="1" x14ac:dyDescent="0.2"/>
    <row r="7970" ht="12.75" hidden="1" x14ac:dyDescent="0.2"/>
    <row r="7971" ht="12.75" hidden="1" x14ac:dyDescent="0.2"/>
    <row r="7972" ht="12.75" hidden="1" x14ac:dyDescent="0.2"/>
    <row r="7973" ht="12.75" hidden="1" x14ac:dyDescent="0.2"/>
    <row r="7974" ht="12.75" hidden="1" x14ac:dyDescent="0.2"/>
    <row r="7975" ht="12.75" hidden="1" x14ac:dyDescent="0.2"/>
    <row r="7976" ht="12.75" hidden="1" x14ac:dyDescent="0.2"/>
    <row r="7977" ht="12.75" hidden="1" x14ac:dyDescent="0.2"/>
    <row r="7978" ht="12.75" hidden="1" x14ac:dyDescent="0.2"/>
    <row r="7979" ht="12.75" hidden="1" x14ac:dyDescent="0.2"/>
    <row r="7980" ht="12.75" hidden="1" x14ac:dyDescent="0.2"/>
    <row r="7981" ht="12.75" hidden="1" x14ac:dyDescent="0.2"/>
    <row r="7982" ht="12.75" hidden="1" x14ac:dyDescent="0.2"/>
    <row r="7983" ht="12.75" hidden="1" x14ac:dyDescent="0.2"/>
    <row r="7984" ht="12.75" hidden="1" x14ac:dyDescent="0.2"/>
    <row r="7985" ht="12.75" hidden="1" x14ac:dyDescent="0.2"/>
    <row r="7986" ht="12.75" hidden="1" x14ac:dyDescent="0.2"/>
    <row r="7987" ht="12.75" hidden="1" x14ac:dyDescent="0.2"/>
    <row r="7988" ht="12.75" hidden="1" x14ac:dyDescent="0.2"/>
    <row r="7989" ht="12.75" hidden="1" x14ac:dyDescent="0.2"/>
    <row r="7990" ht="12.75" hidden="1" x14ac:dyDescent="0.2"/>
    <row r="7991" ht="12.75" hidden="1" x14ac:dyDescent="0.2"/>
    <row r="7992" ht="12.75" hidden="1" x14ac:dyDescent="0.2"/>
    <row r="7993" ht="12.75" hidden="1" x14ac:dyDescent="0.2"/>
    <row r="7994" ht="12.75" hidden="1" x14ac:dyDescent="0.2"/>
    <row r="7995" ht="12.75" hidden="1" x14ac:dyDescent="0.2"/>
    <row r="7996" ht="12.75" hidden="1" x14ac:dyDescent="0.2"/>
    <row r="7997" ht="12.75" hidden="1" x14ac:dyDescent="0.2"/>
    <row r="7998" ht="12.75" hidden="1" x14ac:dyDescent="0.2"/>
    <row r="7999" ht="12.75" hidden="1" x14ac:dyDescent="0.2"/>
    <row r="8000" ht="12.75" hidden="1" x14ac:dyDescent="0.2"/>
    <row r="8001" ht="12.75" hidden="1" x14ac:dyDescent="0.2"/>
    <row r="8002" ht="12.75" hidden="1" x14ac:dyDescent="0.2"/>
    <row r="8003" ht="12.75" hidden="1" x14ac:dyDescent="0.2"/>
    <row r="8004" ht="12.75" hidden="1" x14ac:dyDescent="0.2"/>
    <row r="8005" ht="12.75" hidden="1" x14ac:dyDescent="0.2"/>
    <row r="8006" ht="12.75" hidden="1" x14ac:dyDescent="0.2"/>
    <row r="8007" ht="12.75" hidden="1" x14ac:dyDescent="0.2"/>
    <row r="8008" ht="12.75" hidden="1" x14ac:dyDescent="0.2"/>
    <row r="8009" ht="12.75" hidden="1" x14ac:dyDescent="0.2"/>
    <row r="8010" ht="12.75" hidden="1" x14ac:dyDescent="0.2"/>
    <row r="8011" ht="12.75" hidden="1" x14ac:dyDescent="0.2"/>
    <row r="8012" ht="12.75" hidden="1" x14ac:dyDescent="0.2"/>
    <row r="8013" ht="12.75" hidden="1" x14ac:dyDescent="0.2"/>
    <row r="8014" ht="12.75" hidden="1" x14ac:dyDescent="0.2"/>
    <row r="8015" ht="12.75" hidden="1" x14ac:dyDescent="0.2"/>
    <row r="8016" ht="12.75" hidden="1" x14ac:dyDescent="0.2"/>
    <row r="8017" ht="12.75" hidden="1" x14ac:dyDescent="0.2"/>
    <row r="8018" ht="12.75" hidden="1" x14ac:dyDescent="0.2"/>
    <row r="8019" ht="12.75" hidden="1" x14ac:dyDescent="0.2"/>
    <row r="8020" ht="12.75" hidden="1" x14ac:dyDescent="0.2"/>
    <row r="8021" ht="12.75" hidden="1" x14ac:dyDescent="0.2"/>
    <row r="8022" ht="12.75" hidden="1" x14ac:dyDescent="0.2"/>
    <row r="8023" ht="12.75" hidden="1" x14ac:dyDescent="0.2"/>
    <row r="8024" ht="12.75" hidden="1" x14ac:dyDescent="0.2"/>
    <row r="8025" ht="12.75" hidden="1" x14ac:dyDescent="0.2"/>
    <row r="8026" ht="12.75" hidden="1" x14ac:dyDescent="0.2"/>
    <row r="8027" ht="12.75" hidden="1" x14ac:dyDescent="0.2"/>
    <row r="8028" ht="12.75" hidden="1" x14ac:dyDescent="0.2"/>
    <row r="8029" ht="12.75" hidden="1" x14ac:dyDescent="0.2"/>
    <row r="8030" ht="12.75" hidden="1" x14ac:dyDescent="0.2"/>
    <row r="8031" ht="12.75" hidden="1" x14ac:dyDescent="0.2"/>
    <row r="8032" ht="12.75" hidden="1" x14ac:dyDescent="0.2"/>
    <row r="8033" ht="12.75" hidden="1" x14ac:dyDescent="0.2"/>
    <row r="8034" ht="12.75" hidden="1" x14ac:dyDescent="0.2"/>
    <row r="8035" ht="12.75" hidden="1" x14ac:dyDescent="0.2"/>
    <row r="8036" ht="12.75" hidden="1" x14ac:dyDescent="0.2"/>
    <row r="8037" ht="12.75" hidden="1" x14ac:dyDescent="0.2"/>
    <row r="8038" ht="12.75" hidden="1" x14ac:dyDescent="0.2"/>
    <row r="8039" ht="12.75" hidden="1" x14ac:dyDescent="0.2"/>
    <row r="8040" ht="12.75" hidden="1" x14ac:dyDescent="0.2"/>
    <row r="8041" ht="12.75" hidden="1" x14ac:dyDescent="0.2"/>
    <row r="8042" ht="12.75" hidden="1" x14ac:dyDescent="0.2"/>
    <row r="8043" ht="12.75" hidden="1" x14ac:dyDescent="0.2"/>
    <row r="8044" ht="12.75" hidden="1" x14ac:dyDescent="0.2"/>
    <row r="8045" ht="12.75" hidden="1" x14ac:dyDescent="0.2"/>
    <row r="8046" ht="12.75" hidden="1" x14ac:dyDescent="0.2"/>
    <row r="8047" ht="12.75" hidden="1" x14ac:dyDescent="0.2"/>
    <row r="8048" ht="12.75" hidden="1" x14ac:dyDescent="0.2"/>
    <row r="8049" ht="12.75" hidden="1" x14ac:dyDescent="0.2"/>
    <row r="8050" ht="12.75" hidden="1" x14ac:dyDescent="0.2"/>
    <row r="8051" ht="12.75" hidden="1" x14ac:dyDescent="0.2"/>
    <row r="8052" ht="12.75" hidden="1" x14ac:dyDescent="0.2"/>
    <row r="8053" ht="12.75" hidden="1" x14ac:dyDescent="0.2"/>
    <row r="8054" ht="12.75" hidden="1" x14ac:dyDescent="0.2"/>
    <row r="8055" ht="12.75" hidden="1" x14ac:dyDescent="0.2"/>
    <row r="8056" ht="12.75" hidden="1" x14ac:dyDescent="0.2"/>
    <row r="8057" ht="12.75" hidden="1" x14ac:dyDescent="0.2"/>
    <row r="8058" ht="12.75" hidden="1" x14ac:dyDescent="0.2"/>
    <row r="8059" ht="12.75" hidden="1" x14ac:dyDescent="0.2"/>
    <row r="8060" ht="12.75" hidden="1" x14ac:dyDescent="0.2"/>
    <row r="8061" ht="12.75" hidden="1" x14ac:dyDescent="0.2"/>
    <row r="8062" ht="12.75" hidden="1" x14ac:dyDescent="0.2"/>
    <row r="8063" ht="12.75" hidden="1" x14ac:dyDescent="0.2"/>
    <row r="8064" ht="12.75" hidden="1" x14ac:dyDescent="0.2"/>
    <row r="8065" ht="12.75" hidden="1" x14ac:dyDescent="0.2"/>
    <row r="8066" ht="12.75" hidden="1" x14ac:dyDescent="0.2"/>
    <row r="8067" ht="12.75" hidden="1" x14ac:dyDescent="0.2"/>
    <row r="8068" ht="12.75" hidden="1" x14ac:dyDescent="0.2"/>
    <row r="8069" ht="12.75" hidden="1" x14ac:dyDescent="0.2"/>
    <row r="8070" ht="12.75" hidden="1" x14ac:dyDescent="0.2"/>
    <row r="8071" ht="12.75" hidden="1" x14ac:dyDescent="0.2"/>
    <row r="8072" ht="12.75" hidden="1" x14ac:dyDescent="0.2"/>
    <row r="8073" ht="12.75" hidden="1" x14ac:dyDescent="0.2"/>
    <row r="8074" ht="12.75" hidden="1" x14ac:dyDescent="0.2"/>
    <row r="8075" ht="12.75" hidden="1" x14ac:dyDescent="0.2"/>
    <row r="8076" ht="12.75" hidden="1" x14ac:dyDescent="0.2"/>
    <row r="8077" ht="12.75" hidden="1" x14ac:dyDescent="0.2"/>
    <row r="8078" ht="12.75" hidden="1" x14ac:dyDescent="0.2"/>
    <row r="8079" ht="12.75" hidden="1" x14ac:dyDescent="0.2"/>
    <row r="8080" ht="12.75" hidden="1" x14ac:dyDescent="0.2"/>
    <row r="8081" ht="12.75" hidden="1" x14ac:dyDescent="0.2"/>
    <row r="8082" ht="12.75" hidden="1" x14ac:dyDescent="0.2"/>
    <row r="8083" ht="12.75" hidden="1" x14ac:dyDescent="0.2"/>
    <row r="8084" ht="12.75" hidden="1" x14ac:dyDescent="0.2"/>
    <row r="8085" ht="12.75" hidden="1" x14ac:dyDescent="0.2"/>
    <row r="8086" ht="12.75" hidden="1" x14ac:dyDescent="0.2"/>
    <row r="8087" ht="12.75" hidden="1" x14ac:dyDescent="0.2"/>
    <row r="8088" ht="12.75" hidden="1" x14ac:dyDescent="0.2"/>
    <row r="8089" ht="12.75" hidden="1" x14ac:dyDescent="0.2"/>
    <row r="8090" ht="12.75" hidden="1" x14ac:dyDescent="0.2"/>
    <row r="8091" ht="12.75" hidden="1" x14ac:dyDescent="0.2"/>
    <row r="8092" ht="12.75" hidden="1" x14ac:dyDescent="0.2"/>
    <row r="8093" ht="12.75" hidden="1" x14ac:dyDescent="0.2"/>
    <row r="8094" ht="12.75" hidden="1" x14ac:dyDescent="0.2"/>
    <row r="8095" ht="12.75" hidden="1" x14ac:dyDescent="0.2"/>
    <row r="8096" ht="12.75" hidden="1" x14ac:dyDescent="0.2"/>
    <row r="8097" ht="12.75" hidden="1" x14ac:dyDescent="0.2"/>
    <row r="8098" ht="12.75" hidden="1" x14ac:dyDescent="0.2"/>
    <row r="8099" ht="12.75" hidden="1" x14ac:dyDescent="0.2"/>
    <row r="8100" ht="12.75" hidden="1" x14ac:dyDescent="0.2"/>
    <row r="8101" ht="12.75" hidden="1" x14ac:dyDescent="0.2"/>
    <row r="8102" ht="12.75" hidden="1" x14ac:dyDescent="0.2"/>
    <row r="8103" ht="12.75" hidden="1" x14ac:dyDescent="0.2"/>
    <row r="8104" ht="12.75" hidden="1" x14ac:dyDescent="0.2"/>
    <row r="8105" ht="12.75" hidden="1" x14ac:dyDescent="0.2"/>
    <row r="8106" ht="12.75" hidden="1" x14ac:dyDescent="0.2"/>
    <row r="8107" ht="12.75" hidden="1" x14ac:dyDescent="0.2"/>
    <row r="8108" ht="12.75" hidden="1" x14ac:dyDescent="0.2"/>
    <row r="8109" ht="12.75" hidden="1" x14ac:dyDescent="0.2"/>
    <row r="8110" ht="12.75" hidden="1" x14ac:dyDescent="0.2"/>
    <row r="8111" ht="12.75" hidden="1" x14ac:dyDescent="0.2"/>
    <row r="8112" ht="12.75" hidden="1" x14ac:dyDescent="0.2"/>
    <row r="8113" ht="12.75" hidden="1" x14ac:dyDescent="0.2"/>
    <row r="8114" ht="12.75" hidden="1" x14ac:dyDescent="0.2"/>
    <row r="8115" ht="12.75" hidden="1" x14ac:dyDescent="0.2"/>
    <row r="8116" ht="12.75" hidden="1" x14ac:dyDescent="0.2"/>
    <row r="8117" ht="12.75" hidden="1" x14ac:dyDescent="0.2"/>
    <row r="8118" ht="12.75" hidden="1" x14ac:dyDescent="0.2"/>
    <row r="8119" ht="12.75" hidden="1" x14ac:dyDescent="0.2"/>
    <row r="8120" ht="12.75" hidden="1" x14ac:dyDescent="0.2"/>
    <row r="8121" ht="12.75" hidden="1" x14ac:dyDescent="0.2"/>
    <row r="8122" ht="12.75" hidden="1" x14ac:dyDescent="0.2"/>
    <row r="8123" ht="12.75" hidden="1" x14ac:dyDescent="0.2"/>
    <row r="8124" ht="12.75" hidden="1" x14ac:dyDescent="0.2"/>
    <row r="8125" ht="12.75" hidden="1" x14ac:dyDescent="0.2"/>
    <row r="8126" ht="12.75" hidden="1" x14ac:dyDescent="0.2"/>
    <row r="8127" ht="12.75" hidden="1" x14ac:dyDescent="0.2"/>
    <row r="8128" ht="12.75" hidden="1" x14ac:dyDescent="0.2"/>
    <row r="8129" ht="12.75" hidden="1" x14ac:dyDescent="0.2"/>
    <row r="8130" ht="12.75" hidden="1" x14ac:dyDescent="0.2"/>
    <row r="8131" ht="12.75" hidden="1" x14ac:dyDescent="0.2"/>
    <row r="8132" ht="12.75" hidden="1" x14ac:dyDescent="0.2"/>
    <row r="8133" ht="12.75" hidden="1" x14ac:dyDescent="0.2"/>
    <row r="8134" ht="12.75" hidden="1" x14ac:dyDescent="0.2"/>
    <row r="8135" ht="12.75" hidden="1" x14ac:dyDescent="0.2"/>
    <row r="8136" ht="12.75" hidden="1" x14ac:dyDescent="0.2"/>
    <row r="8137" ht="12.75" hidden="1" x14ac:dyDescent="0.2"/>
    <row r="8138" ht="12.75" hidden="1" x14ac:dyDescent="0.2"/>
    <row r="8139" ht="12.75" hidden="1" x14ac:dyDescent="0.2"/>
    <row r="8140" ht="12.75" hidden="1" x14ac:dyDescent="0.2"/>
    <row r="8141" ht="12.75" hidden="1" x14ac:dyDescent="0.2"/>
    <row r="8142" ht="12.75" hidden="1" x14ac:dyDescent="0.2"/>
    <row r="8143" ht="12.75" hidden="1" x14ac:dyDescent="0.2"/>
    <row r="8144" ht="12.75" hidden="1" x14ac:dyDescent="0.2"/>
    <row r="8145" ht="12.75" hidden="1" x14ac:dyDescent="0.2"/>
    <row r="8146" ht="12.75" hidden="1" x14ac:dyDescent="0.2"/>
    <row r="8147" ht="12.75" hidden="1" x14ac:dyDescent="0.2"/>
    <row r="8148" ht="12.75" hidden="1" x14ac:dyDescent="0.2"/>
    <row r="8149" ht="12.75" hidden="1" x14ac:dyDescent="0.2"/>
    <row r="8150" ht="12.75" hidden="1" x14ac:dyDescent="0.2"/>
    <row r="8151" ht="12.75" hidden="1" x14ac:dyDescent="0.2"/>
    <row r="8152" ht="12.75" hidden="1" x14ac:dyDescent="0.2"/>
    <row r="8153" ht="12.75" hidden="1" x14ac:dyDescent="0.2"/>
    <row r="8154" ht="12.75" hidden="1" x14ac:dyDescent="0.2"/>
    <row r="8155" ht="12.75" hidden="1" x14ac:dyDescent="0.2"/>
    <row r="8156" ht="12.75" hidden="1" x14ac:dyDescent="0.2"/>
    <row r="8157" ht="12.75" hidden="1" x14ac:dyDescent="0.2"/>
    <row r="8158" ht="12.75" hidden="1" x14ac:dyDescent="0.2"/>
    <row r="8159" ht="12.75" hidden="1" x14ac:dyDescent="0.2"/>
    <row r="8160" ht="12.75" hidden="1" x14ac:dyDescent="0.2"/>
    <row r="8161" ht="12.75" hidden="1" x14ac:dyDescent="0.2"/>
    <row r="8162" ht="12.75" hidden="1" x14ac:dyDescent="0.2"/>
    <row r="8163" ht="12.75" hidden="1" x14ac:dyDescent="0.2"/>
    <row r="8164" ht="12.75" hidden="1" x14ac:dyDescent="0.2"/>
    <row r="8165" ht="12.75" hidden="1" x14ac:dyDescent="0.2"/>
    <row r="8166" ht="12.75" hidden="1" x14ac:dyDescent="0.2"/>
    <row r="8167" ht="12.75" hidden="1" x14ac:dyDescent="0.2"/>
    <row r="8168" ht="12.75" hidden="1" x14ac:dyDescent="0.2"/>
    <row r="8169" ht="12.75" hidden="1" x14ac:dyDescent="0.2"/>
    <row r="8170" ht="12.75" hidden="1" x14ac:dyDescent="0.2"/>
    <row r="8171" ht="12.75" hidden="1" x14ac:dyDescent="0.2"/>
    <row r="8172" ht="12.75" hidden="1" x14ac:dyDescent="0.2"/>
    <row r="8173" ht="12.75" hidden="1" x14ac:dyDescent="0.2"/>
    <row r="8174" ht="12.75" hidden="1" x14ac:dyDescent="0.2"/>
    <row r="8175" ht="12.75" hidden="1" x14ac:dyDescent="0.2"/>
    <row r="8176" ht="12.75" hidden="1" x14ac:dyDescent="0.2"/>
    <row r="8177" ht="12.75" hidden="1" x14ac:dyDescent="0.2"/>
    <row r="8178" ht="12.75" hidden="1" x14ac:dyDescent="0.2"/>
    <row r="8179" ht="12.75" hidden="1" x14ac:dyDescent="0.2"/>
    <row r="8180" ht="12.75" hidden="1" x14ac:dyDescent="0.2"/>
    <row r="8181" ht="12.75" hidden="1" x14ac:dyDescent="0.2"/>
    <row r="8182" ht="12.75" hidden="1" x14ac:dyDescent="0.2"/>
    <row r="8183" ht="12.75" hidden="1" x14ac:dyDescent="0.2"/>
    <row r="8184" ht="12.75" hidden="1" x14ac:dyDescent="0.2"/>
    <row r="8185" ht="12.75" hidden="1" x14ac:dyDescent="0.2"/>
    <row r="8186" ht="12.75" hidden="1" x14ac:dyDescent="0.2"/>
    <row r="8187" ht="12.75" hidden="1" x14ac:dyDescent="0.2"/>
    <row r="8188" ht="12.75" hidden="1" x14ac:dyDescent="0.2"/>
    <row r="8189" ht="12.75" hidden="1" x14ac:dyDescent="0.2"/>
    <row r="8190" ht="12.75" hidden="1" x14ac:dyDescent="0.2"/>
    <row r="8191" ht="12.75" hidden="1" x14ac:dyDescent="0.2"/>
    <row r="8192" ht="12.75" hidden="1" x14ac:dyDescent="0.2"/>
    <row r="8193" ht="12.75" hidden="1" x14ac:dyDescent="0.2"/>
    <row r="8194" ht="12.75" hidden="1" x14ac:dyDescent="0.2"/>
    <row r="8195" ht="12.75" hidden="1" x14ac:dyDescent="0.2"/>
    <row r="8196" ht="12.75" hidden="1" x14ac:dyDescent="0.2"/>
    <row r="8197" ht="12.75" hidden="1" x14ac:dyDescent="0.2"/>
    <row r="8198" ht="12.75" hidden="1" x14ac:dyDescent="0.2"/>
    <row r="8199" ht="12.75" hidden="1" x14ac:dyDescent="0.2"/>
    <row r="8200" ht="12.75" hidden="1" x14ac:dyDescent="0.2"/>
    <row r="8201" ht="12.75" hidden="1" x14ac:dyDescent="0.2"/>
    <row r="8202" ht="12.75" hidden="1" x14ac:dyDescent="0.2"/>
    <row r="8203" ht="12.75" hidden="1" x14ac:dyDescent="0.2"/>
    <row r="8204" ht="12.75" hidden="1" x14ac:dyDescent="0.2"/>
    <row r="8205" ht="12.75" hidden="1" x14ac:dyDescent="0.2"/>
    <row r="8206" ht="12.75" hidden="1" x14ac:dyDescent="0.2"/>
    <row r="8207" ht="12.75" hidden="1" x14ac:dyDescent="0.2"/>
    <row r="8208" ht="12.75" hidden="1" x14ac:dyDescent="0.2"/>
    <row r="8209" ht="12.75" hidden="1" x14ac:dyDescent="0.2"/>
    <row r="8210" ht="12.75" hidden="1" x14ac:dyDescent="0.2"/>
    <row r="8211" ht="12.75" hidden="1" x14ac:dyDescent="0.2"/>
    <row r="8212" ht="12.75" hidden="1" x14ac:dyDescent="0.2"/>
    <row r="8213" ht="12.75" hidden="1" x14ac:dyDescent="0.2"/>
    <row r="8214" ht="12.75" hidden="1" x14ac:dyDescent="0.2"/>
    <row r="8215" ht="12.75" hidden="1" x14ac:dyDescent="0.2"/>
    <row r="8216" ht="12.75" hidden="1" x14ac:dyDescent="0.2"/>
    <row r="8217" ht="12.75" hidden="1" x14ac:dyDescent="0.2"/>
    <row r="8218" ht="12.75" hidden="1" x14ac:dyDescent="0.2"/>
    <row r="8219" ht="12.75" hidden="1" x14ac:dyDescent="0.2"/>
    <row r="8220" ht="12.75" hidden="1" x14ac:dyDescent="0.2"/>
    <row r="8221" ht="12.75" hidden="1" x14ac:dyDescent="0.2"/>
    <row r="8222" ht="12.75" hidden="1" x14ac:dyDescent="0.2"/>
    <row r="8223" ht="12.75" hidden="1" x14ac:dyDescent="0.2"/>
    <row r="8224" ht="12.75" hidden="1" x14ac:dyDescent="0.2"/>
    <row r="8225" ht="12.75" hidden="1" x14ac:dyDescent="0.2"/>
    <row r="8226" ht="12.75" hidden="1" x14ac:dyDescent="0.2"/>
    <row r="8227" ht="12.75" hidden="1" x14ac:dyDescent="0.2"/>
    <row r="8228" ht="12.75" hidden="1" x14ac:dyDescent="0.2"/>
    <row r="8229" ht="12.75" hidden="1" x14ac:dyDescent="0.2"/>
    <row r="8230" ht="12.75" hidden="1" x14ac:dyDescent="0.2"/>
    <row r="8231" ht="12.75" hidden="1" x14ac:dyDescent="0.2"/>
    <row r="8232" ht="12.75" hidden="1" x14ac:dyDescent="0.2"/>
    <row r="8233" ht="12.75" hidden="1" x14ac:dyDescent="0.2"/>
    <row r="8234" ht="12.75" hidden="1" x14ac:dyDescent="0.2"/>
    <row r="8235" ht="12.75" hidden="1" x14ac:dyDescent="0.2"/>
    <row r="8236" ht="12.75" hidden="1" x14ac:dyDescent="0.2"/>
    <row r="8237" ht="12.75" hidden="1" x14ac:dyDescent="0.2"/>
    <row r="8238" ht="12.75" hidden="1" x14ac:dyDescent="0.2"/>
    <row r="8239" ht="12.75" hidden="1" x14ac:dyDescent="0.2"/>
    <row r="8240" ht="12.75" hidden="1" x14ac:dyDescent="0.2"/>
    <row r="8241" ht="12.75" hidden="1" x14ac:dyDescent="0.2"/>
    <row r="8242" ht="12.75" hidden="1" x14ac:dyDescent="0.2"/>
    <row r="8243" ht="12.75" hidden="1" x14ac:dyDescent="0.2"/>
    <row r="8244" ht="12.75" hidden="1" x14ac:dyDescent="0.2"/>
    <row r="8245" ht="12.75" hidden="1" x14ac:dyDescent="0.2"/>
    <row r="8246" ht="12.75" hidden="1" x14ac:dyDescent="0.2"/>
    <row r="8247" ht="12.75" hidden="1" x14ac:dyDescent="0.2"/>
    <row r="8248" ht="12.75" hidden="1" x14ac:dyDescent="0.2"/>
    <row r="8249" ht="12.75" hidden="1" x14ac:dyDescent="0.2"/>
    <row r="8250" ht="12.75" hidden="1" x14ac:dyDescent="0.2"/>
    <row r="8251" ht="12.75" hidden="1" x14ac:dyDescent="0.2"/>
    <row r="8252" ht="12.75" hidden="1" x14ac:dyDescent="0.2"/>
    <row r="8253" ht="12.75" hidden="1" x14ac:dyDescent="0.2"/>
    <row r="8254" ht="12.75" hidden="1" x14ac:dyDescent="0.2"/>
    <row r="8255" ht="12.75" hidden="1" x14ac:dyDescent="0.2"/>
    <row r="8256" ht="12.75" hidden="1" x14ac:dyDescent="0.2"/>
    <row r="8257" ht="12.75" hidden="1" x14ac:dyDescent="0.2"/>
    <row r="8258" ht="12.75" hidden="1" x14ac:dyDescent="0.2"/>
    <row r="8259" ht="12.75" hidden="1" x14ac:dyDescent="0.2"/>
    <row r="8260" ht="12.75" hidden="1" x14ac:dyDescent="0.2"/>
    <row r="8261" ht="12.75" hidden="1" x14ac:dyDescent="0.2"/>
    <row r="8262" ht="12.75" hidden="1" x14ac:dyDescent="0.2"/>
    <row r="8263" ht="12.75" hidden="1" x14ac:dyDescent="0.2"/>
    <row r="8264" ht="12.75" hidden="1" x14ac:dyDescent="0.2"/>
    <row r="8265" ht="12.75" hidden="1" x14ac:dyDescent="0.2"/>
    <row r="8266" ht="12.75" hidden="1" x14ac:dyDescent="0.2"/>
    <row r="8267" ht="12.75" hidden="1" x14ac:dyDescent="0.2"/>
    <row r="8268" ht="12.75" hidden="1" x14ac:dyDescent="0.2"/>
    <row r="8269" ht="12.75" hidden="1" x14ac:dyDescent="0.2"/>
    <row r="8270" ht="12.75" hidden="1" x14ac:dyDescent="0.2"/>
    <row r="8271" ht="12.75" hidden="1" x14ac:dyDescent="0.2"/>
    <row r="8272" ht="12.75" hidden="1" x14ac:dyDescent="0.2"/>
    <row r="8273" ht="12.75" hidden="1" x14ac:dyDescent="0.2"/>
    <row r="8274" ht="12.75" hidden="1" x14ac:dyDescent="0.2"/>
    <row r="8275" ht="12.75" hidden="1" x14ac:dyDescent="0.2"/>
    <row r="8276" ht="12.75" hidden="1" x14ac:dyDescent="0.2"/>
    <row r="8277" ht="12.75" hidden="1" x14ac:dyDescent="0.2"/>
    <row r="8278" ht="12.75" hidden="1" x14ac:dyDescent="0.2"/>
    <row r="8279" ht="12.75" hidden="1" x14ac:dyDescent="0.2"/>
    <row r="8280" ht="12.75" hidden="1" x14ac:dyDescent="0.2"/>
    <row r="8281" ht="12.75" hidden="1" x14ac:dyDescent="0.2"/>
    <row r="8282" ht="12.75" hidden="1" x14ac:dyDescent="0.2"/>
    <row r="8283" ht="12.75" hidden="1" x14ac:dyDescent="0.2"/>
    <row r="8284" ht="12.75" hidden="1" x14ac:dyDescent="0.2"/>
    <row r="8285" ht="12.75" hidden="1" x14ac:dyDescent="0.2"/>
    <row r="8286" ht="12.75" hidden="1" x14ac:dyDescent="0.2"/>
    <row r="8287" ht="12.75" hidden="1" x14ac:dyDescent="0.2"/>
    <row r="8288" ht="12.75" hidden="1" x14ac:dyDescent="0.2"/>
    <row r="8289" ht="12.75" hidden="1" x14ac:dyDescent="0.2"/>
    <row r="8290" ht="12.75" hidden="1" x14ac:dyDescent="0.2"/>
    <row r="8291" ht="12.75" hidden="1" x14ac:dyDescent="0.2"/>
    <row r="8292" ht="12.75" hidden="1" x14ac:dyDescent="0.2"/>
    <row r="8293" ht="12.75" hidden="1" x14ac:dyDescent="0.2"/>
    <row r="8294" ht="12.75" hidden="1" x14ac:dyDescent="0.2"/>
    <row r="8295" ht="12.75" hidden="1" x14ac:dyDescent="0.2"/>
    <row r="8296" ht="12.75" hidden="1" x14ac:dyDescent="0.2"/>
    <row r="8297" ht="12.75" hidden="1" x14ac:dyDescent="0.2"/>
    <row r="8298" ht="12.75" hidden="1" x14ac:dyDescent="0.2"/>
    <row r="8299" ht="12.75" hidden="1" x14ac:dyDescent="0.2"/>
    <row r="8300" ht="12.75" hidden="1" x14ac:dyDescent="0.2"/>
    <row r="8301" ht="12.75" hidden="1" x14ac:dyDescent="0.2"/>
    <row r="8302" ht="12.75" hidden="1" x14ac:dyDescent="0.2"/>
    <row r="8303" ht="12.75" hidden="1" x14ac:dyDescent="0.2"/>
    <row r="8304" ht="12.75" hidden="1" x14ac:dyDescent="0.2"/>
    <row r="8305" ht="12.75" hidden="1" x14ac:dyDescent="0.2"/>
    <row r="8306" ht="12.75" hidden="1" x14ac:dyDescent="0.2"/>
    <row r="8307" ht="12.75" hidden="1" x14ac:dyDescent="0.2"/>
    <row r="8308" ht="12.75" hidden="1" x14ac:dyDescent="0.2"/>
    <row r="8309" ht="12.75" hidden="1" x14ac:dyDescent="0.2"/>
    <row r="8310" ht="12.75" hidden="1" x14ac:dyDescent="0.2"/>
    <row r="8311" ht="12.75" hidden="1" x14ac:dyDescent="0.2"/>
    <row r="8312" ht="12.75" hidden="1" x14ac:dyDescent="0.2"/>
    <row r="8313" ht="12.75" hidden="1" x14ac:dyDescent="0.2"/>
    <row r="8314" ht="12.75" hidden="1" x14ac:dyDescent="0.2"/>
    <row r="8315" ht="12.75" hidden="1" x14ac:dyDescent="0.2"/>
    <row r="8316" ht="12.75" hidden="1" x14ac:dyDescent="0.2"/>
    <row r="8317" ht="12.75" hidden="1" x14ac:dyDescent="0.2"/>
    <row r="8318" ht="12.75" hidden="1" x14ac:dyDescent="0.2"/>
    <row r="8319" ht="12.75" hidden="1" x14ac:dyDescent="0.2"/>
    <row r="8320" ht="12.75" hidden="1" x14ac:dyDescent="0.2"/>
    <row r="8321" ht="12.75" hidden="1" x14ac:dyDescent="0.2"/>
    <row r="8322" ht="12.75" hidden="1" x14ac:dyDescent="0.2"/>
    <row r="8323" ht="12.75" hidden="1" x14ac:dyDescent="0.2"/>
    <row r="8324" ht="12.75" hidden="1" x14ac:dyDescent="0.2"/>
    <row r="8325" ht="12.75" hidden="1" x14ac:dyDescent="0.2"/>
    <row r="8326" ht="12.75" hidden="1" x14ac:dyDescent="0.2"/>
    <row r="8327" ht="12.75" hidden="1" x14ac:dyDescent="0.2"/>
    <row r="8328" ht="12.75" hidden="1" x14ac:dyDescent="0.2"/>
    <row r="8329" ht="12.75" hidden="1" x14ac:dyDescent="0.2"/>
    <row r="8330" ht="12.75" hidden="1" x14ac:dyDescent="0.2"/>
    <row r="8331" ht="12.75" hidden="1" x14ac:dyDescent="0.2"/>
    <row r="8332" ht="12.75" hidden="1" x14ac:dyDescent="0.2"/>
    <row r="8333" ht="12.75" hidden="1" x14ac:dyDescent="0.2"/>
    <row r="8334" ht="12.75" hidden="1" x14ac:dyDescent="0.2"/>
    <row r="8335" ht="12.75" hidden="1" x14ac:dyDescent="0.2"/>
    <row r="8336" ht="12.75" hidden="1" x14ac:dyDescent="0.2"/>
    <row r="8337" ht="12.75" hidden="1" x14ac:dyDescent="0.2"/>
    <row r="8338" ht="12.75" hidden="1" x14ac:dyDescent="0.2"/>
    <row r="8339" ht="12.75" hidden="1" x14ac:dyDescent="0.2"/>
    <row r="8340" ht="12.75" hidden="1" x14ac:dyDescent="0.2"/>
    <row r="8341" ht="12.75" hidden="1" x14ac:dyDescent="0.2"/>
    <row r="8342" ht="12.75" hidden="1" x14ac:dyDescent="0.2"/>
    <row r="8343" ht="12.75" hidden="1" x14ac:dyDescent="0.2"/>
    <row r="8344" ht="12.75" hidden="1" x14ac:dyDescent="0.2"/>
    <row r="8345" ht="12.75" hidden="1" x14ac:dyDescent="0.2"/>
    <row r="8346" ht="12.75" hidden="1" x14ac:dyDescent="0.2"/>
    <row r="8347" ht="12.75" hidden="1" x14ac:dyDescent="0.2"/>
    <row r="8348" ht="12.75" hidden="1" x14ac:dyDescent="0.2"/>
    <row r="8349" ht="12.75" hidden="1" x14ac:dyDescent="0.2"/>
    <row r="8350" ht="12.75" hidden="1" x14ac:dyDescent="0.2"/>
    <row r="8351" ht="12.75" hidden="1" x14ac:dyDescent="0.2"/>
    <row r="8352" ht="12.75" hidden="1" x14ac:dyDescent="0.2"/>
    <row r="8353" ht="12.75" hidden="1" x14ac:dyDescent="0.2"/>
    <row r="8354" ht="12.75" hidden="1" x14ac:dyDescent="0.2"/>
    <row r="8355" ht="12.75" hidden="1" x14ac:dyDescent="0.2"/>
    <row r="8356" ht="12.75" hidden="1" x14ac:dyDescent="0.2"/>
    <row r="8357" ht="12.75" hidden="1" x14ac:dyDescent="0.2"/>
    <row r="8358" ht="12.75" hidden="1" x14ac:dyDescent="0.2"/>
    <row r="8359" ht="12.75" hidden="1" x14ac:dyDescent="0.2"/>
    <row r="8360" ht="12.75" hidden="1" x14ac:dyDescent="0.2"/>
    <row r="8361" ht="12.75" hidden="1" x14ac:dyDescent="0.2"/>
    <row r="8362" ht="12.75" hidden="1" x14ac:dyDescent="0.2"/>
    <row r="8363" ht="12.75" hidden="1" x14ac:dyDescent="0.2"/>
    <row r="8364" ht="12.75" hidden="1" x14ac:dyDescent="0.2"/>
    <row r="8365" ht="12.75" hidden="1" x14ac:dyDescent="0.2"/>
    <row r="8366" ht="12.75" hidden="1" x14ac:dyDescent="0.2"/>
    <row r="8367" ht="12.75" hidden="1" x14ac:dyDescent="0.2"/>
    <row r="8368" ht="12.75" hidden="1" x14ac:dyDescent="0.2"/>
    <row r="8369" ht="12.75" hidden="1" x14ac:dyDescent="0.2"/>
    <row r="8370" ht="12.75" hidden="1" x14ac:dyDescent="0.2"/>
    <row r="8371" ht="12.75" hidden="1" x14ac:dyDescent="0.2"/>
    <row r="8372" ht="12.75" hidden="1" x14ac:dyDescent="0.2"/>
    <row r="8373" ht="12.75" hidden="1" x14ac:dyDescent="0.2"/>
    <row r="8374" ht="12.75" hidden="1" x14ac:dyDescent="0.2"/>
    <row r="8375" ht="12.75" hidden="1" x14ac:dyDescent="0.2"/>
    <row r="8376" ht="12.75" hidden="1" x14ac:dyDescent="0.2"/>
    <row r="8377" ht="12.75" hidden="1" x14ac:dyDescent="0.2"/>
    <row r="8378" ht="12.75" hidden="1" x14ac:dyDescent="0.2"/>
    <row r="8379" ht="12.75" hidden="1" x14ac:dyDescent="0.2"/>
    <row r="8380" ht="12.75" hidden="1" x14ac:dyDescent="0.2"/>
    <row r="8381" ht="12.75" hidden="1" x14ac:dyDescent="0.2"/>
    <row r="8382" ht="12.75" hidden="1" x14ac:dyDescent="0.2"/>
    <row r="8383" ht="12.75" hidden="1" x14ac:dyDescent="0.2"/>
    <row r="8384" ht="12.75" hidden="1" x14ac:dyDescent="0.2"/>
    <row r="8385" ht="12.75" hidden="1" x14ac:dyDescent="0.2"/>
    <row r="8386" ht="12.75" hidden="1" x14ac:dyDescent="0.2"/>
    <row r="8387" ht="12.75" hidden="1" x14ac:dyDescent="0.2"/>
    <row r="8388" ht="12.75" hidden="1" x14ac:dyDescent="0.2"/>
    <row r="8389" ht="12.75" hidden="1" x14ac:dyDescent="0.2"/>
    <row r="8390" ht="12.75" hidden="1" x14ac:dyDescent="0.2"/>
    <row r="8391" ht="12.75" hidden="1" x14ac:dyDescent="0.2"/>
    <row r="8392" ht="12.75" hidden="1" x14ac:dyDescent="0.2"/>
    <row r="8393" ht="12.75" hidden="1" x14ac:dyDescent="0.2"/>
    <row r="8394" ht="12.75" hidden="1" x14ac:dyDescent="0.2"/>
    <row r="8395" ht="12.75" hidden="1" x14ac:dyDescent="0.2"/>
    <row r="8396" ht="12.75" hidden="1" x14ac:dyDescent="0.2"/>
    <row r="8397" ht="12.75" hidden="1" x14ac:dyDescent="0.2"/>
    <row r="8398" ht="12.75" hidden="1" x14ac:dyDescent="0.2"/>
    <row r="8399" ht="12.75" hidden="1" x14ac:dyDescent="0.2"/>
    <row r="8400" ht="12.75" hidden="1" x14ac:dyDescent="0.2"/>
    <row r="8401" ht="12.75" hidden="1" x14ac:dyDescent="0.2"/>
    <row r="8402" ht="12.75" hidden="1" x14ac:dyDescent="0.2"/>
    <row r="8403" ht="12.75" hidden="1" x14ac:dyDescent="0.2"/>
    <row r="8404" ht="12.75" hidden="1" x14ac:dyDescent="0.2"/>
    <row r="8405" ht="12.75" hidden="1" x14ac:dyDescent="0.2"/>
    <row r="8406" ht="12.75" hidden="1" x14ac:dyDescent="0.2"/>
    <row r="8407" ht="12.75" hidden="1" x14ac:dyDescent="0.2"/>
    <row r="8408" ht="12.75" hidden="1" x14ac:dyDescent="0.2"/>
    <row r="8409" ht="12.75" hidden="1" x14ac:dyDescent="0.2"/>
    <row r="8410" ht="12.75" hidden="1" x14ac:dyDescent="0.2"/>
    <row r="8411" ht="12.75" hidden="1" x14ac:dyDescent="0.2"/>
    <row r="8412" ht="12.75" hidden="1" x14ac:dyDescent="0.2"/>
    <row r="8413" ht="12.75" hidden="1" x14ac:dyDescent="0.2"/>
    <row r="8414" ht="12.75" hidden="1" x14ac:dyDescent="0.2"/>
    <row r="8415" ht="12.75" hidden="1" x14ac:dyDescent="0.2"/>
    <row r="8416" ht="12.75" hidden="1" x14ac:dyDescent="0.2"/>
    <row r="8417" ht="12.75" hidden="1" x14ac:dyDescent="0.2"/>
    <row r="8418" ht="12.75" hidden="1" x14ac:dyDescent="0.2"/>
    <row r="8419" ht="12.75" hidden="1" x14ac:dyDescent="0.2"/>
    <row r="8420" ht="12.75" hidden="1" x14ac:dyDescent="0.2"/>
    <row r="8421" ht="12.75" hidden="1" x14ac:dyDescent="0.2"/>
    <row r="8422" ht="12.75" hidden="1" x14ac:dyDescent="0.2"/>
    <row r="8423" ht="12.75" hidden="1" x14ac:dyDescent="0.2"/>
    <row r="8424" ht="12.75" hidden="1" x14ac:dyDescent="0.2"/>
    <row r="8425" ht="12.75" hidden="1" x14ac:dyDescent="0.2"/>
    <row r="8426" ht="12.75" hidden="1" x14ac:dyDescent="0.2"/>
    <row r="8427" ht="12.75" hidden="1" x14ac:dyDescent="0.2"/>
    <row r="8428" ht="12.75" hidden="1" x14ac:dyDescent="0.2"/>
    <row r="8429" ht="12.75" hidden="1" x14ac:dyDescent="0.2"/>
    <row r="8430" ht="12.75" hidden="1" x14ac:dyDescent="0.2"/>
    <row r="8431" ht="12.75" hidden="1" x14ac:dyDescent="0.2"/>
    <row r="8432" ht="12.75" hidden="1" x14ac:dyDescent="0.2"/>
    <row r="8433" ht="12.75" hidden="1" x14ac:dyDescent="0.2"/>
    <row r="8434" ht="12.75" hidden="1" x14ac:dyDescent="0.2"/>
    <row r="8435" ht="12.75" hidden="1" x14ac:dyDescent="0.2"/>
    <row r="8436" ht="12.75" hidden="1" x14ac:dyDescent="0.2"/>
    <row r="8437" ht="12.75" hidden="1" x14ac:dyDescent="0.2"/>
    <row r="8438" ht="12.75" hidden="1" x14ac:dyDescent="0.2"/>
    <row r="8439" ht="12.75" hidden="1" x14ac:dyDescent="0.2"/>
    <row r="8440" ht="12.75" hidden="1" x14ac:dyDescent="0.2"/>
    <row r="8441" ht="12.75" hidden="1" x14ac:dyDescent="0.2"/>
    <row r="8442" ht="12.75" hidden="1" x14ac:dyDescent="0.2"/>
    <row r="8443" ht="12.75" hidden="1" x14ac:dyDescent="0.2"/>
    <row r="8444" ht="12.75" hidden="1" x14ac:dyDescent="0.2"/>
    <row r="8445" ht="12.75" hidden="1" x14ac:dyDescent="0.2"/>
    <row r="8446" ht="12.75" hidden="1" x14ac:dyDescent="0.2"/>
    <row r="8447" ht="12.75" hidden="1" x14ac:dyDescent="0.2"/>
    <row r="8448" ht="12.75" hidden="1" x14ac:dyDescent="0.2"/>
    <row r="8449" ht="12.75" hidden="1" x14ac:dyDescent="0.2"/>
    <row r="8450" ht="12.75" hidden="1" x14ac:dyDescent="0.2"/>
    <row r="8451" ht="12.75" hidden="1" x14ac:dyDescent="0.2"/>
    <row r="8452" ht="12.75" hidden="1" x14ac:dyDescent="0.2"/>
    <row r="8453" ht="12.75" hidden="1" x14ac:dyDescent="0.2"/>
    <row r="8454" ht="12.75" hidden="1" x14ac:dyDescent="0.2"/>
    <row r="8455" ht="12.75" hidden="1" x14ac:dyDescent="0.2"/>
    <row r="8456" ht="12.75" hidden="1" x14ac:dyDescent="0.2"/>
    <row r="8457" ht="12.75" hidden="1" x14ac:dyDescent="0.2"/>
    <row r="8458" ht="12.75" hidden="1" x14ac:dyDescent="0.2"/>
    <row r="8459" ht="12.75" hidden="1" x14ac:dyDescent="0.2"/>
    <row r="8460" ht="12.75" hidden="1" x14ac:dyDescent="0.2"/>
    <row r="8461" ht="12.75" hidden="1" x14ac:dyDescent="0.2"/>
    <row r="8462" ht="12.75" hidden="1" x14ac:dyDescent="0.2"/>
    <row r="8463" ht="12.75" hidden="1" x14ac:dyDescent="0.2"/>
    <row r="8464" ht="12.75" hidden="1" x14ac:dyDescent="0.2"/>
    <row r="8465" ht="12.75" hidden="1" x14ac:dyDescent="0.2"/>
    <row r="8466" ht="12.75" hidden="1" x14ac:dyDescent="0.2"/>
    <row r="8467" ht="12.75" hidden="1" x14ac:dyDescent="0.2"/>
    <row r="8468" ht="12.75" hidden="1" x14ac:dyDescent="0.2"/>
    <row r="8469" ht="12.75" hidden="1" x14ac:dyDescent="0.2"/>
    <row r="8470" ht="12.75" hidden="1" x14ac:dyDescent="0.2"/>
    <row r="8471" ht="12.75" hidden="1" x14ac:dyDescent="0.2"/>
    <row r="8472" ht="12.75" hidden="1" x14ac:dyDescent="0.2"/>
    <row r="8473" ht="12.75" hidden="1" x14ac:dyDescent="0.2"/>
    <row r="8474" ht="12.75" hidden="1" x14ac:dyDescent="0.2"/>
    <row r="8475" ht="12.75" hidden="1" x14ac:dyDescent="0.2"/>
    <row r="8476" ht="12.75" hidden="1" x14ac:dyDescent="0.2"/>
    <row r="8477" ht="12.75" hidden="1" x14ac:dyDescent="0.2"/>
    <row r="8478" ht="12.75" hidden="1" x14ac:dyDescent="0.2"/>
    <row r="8479" ht="12.75" hidden="1" x14ac:dyDescent="0.2"/>
    <row r="8480" ht="12.75" hidden="1" x14ac:dyDescent="0.2"/>
    <row r="8481" ht="12.75" hidden="1" x14ac:dyDescent="0.2"/>
    <row r="8482" ht="12.75" hidden="1" x14ac:dyDescent="0.2"/>
    <row r="8483" ht="12.75" hidden="1" x14ac:dyDescent="0.2"/>
    <row r="8484" ht="12.75" hidden="1" x14ac:dyDescent="0.2"/>
    <row r="8485" ht="12.75" hidden="1" x14ac:dyDescent="0.2"/>
    <row r="8486" ht="12.75" hidden="1" x14ac:dyDescent="0.2"/>
    <row r="8487" ht="12.75" hidden="1" x14ac:dyDescent="0.2"/>
    <row r="8488" ht="12.75" hidden="1" x14ac:dyDescent="0.2"/>
    <row r="8489" ht="12.75" hidden="1" x14ac:dyDescent="0.2"/>
    <row r="8490" ht="12.75" hidden="1" x14ac:dyDescent="0.2"/>
    <row r="8491" ht="12.75" hidden="1" x14ac:dyDescent="0.2"/>
    <row r="8492" ht="12.75" hidden="1" x14ac:dyDescent="0.2"/>
    <row r="8493" ht="12.75" hidden="1" x14ac:dyDescent="0.2"/>
    <row r="8494" ht="12.75" hidden="1" x14ac:dyDescent="0.2"/>
    <row r="8495" ht="12.75" hidden="1" x14ac:dyDescent="0.2"/>
    <row r="8496" ht="12.75" hidden="1" x14ac:dyDescent="0.2"/>
    <row r="8497" ht="12.75" hidden="1" x14ac:dyDescent="0.2"/>
    <row r="8498" ht="12.75" hidden="1" x14ac:dyDescent="0.2"/>
    <row r="8499" ht="12.75" hidden="1" x14ac:dyDescent="0.2"/>
    <row r="8500" ht="12.75" hidden="1" x14ac:dyDescent="0.2"/>
    <row r="8501" ht="12.75" hidden="1" x14ac:dyDescent="0.2"/>
    <row r="8502" ht="12.75" hidden="1" x14ac:dyDescent="0.2"/>
    <row r="8503" ht="12.75" hidden="1" x14ac:dyDescent="0.2"/>
    <row r="8504" ht="12.75" hidden="1" x14ac:dyDescent="0.2"/>
    <row r="8505" ht="12.75" hidden="1" x14ac:dyDescent="0.2"/>
    <row r="8506" ht="12.75" hidden="1" x14ac:dyDescent="0.2"/>
    <row r="8507" ht="12.75" hidden="1" x14ac:dyDescent="0.2"/>
    <row r="8508" ht="12.75" hidden="1" x14ac:dyDescent="0.2"/>
    <row r="8509" ht="12.75" hidden="1" x14ac:dyDescent="0.2"/>
    <row r="8510" ht="12.75" hidden="1" x14ac:dyDescent="0.2"/>
    <row r="8511" ht="12.75" hidden="1" x14ac:dyDescent="0.2"/>
    <row r="8512" ht="12.75" hidden="1" x14ac:dyDescent="0.2"/>
    <row r="8513" ht="12.75" hidden="1" x14ac:dyDescent="0.2"/>
    <row r="8514" ht="12.75" hidden="1" x14ac:dyDescent="0.2"/>
    <row r="8515" ht="12.75" hidden="1" x14ac:dyDescent="0.2"/>
    <row r="8516" ht="12.75" hidden="1" x14ac:dyDescent="0.2"/>
    <row r="8517" ht="12.75" hidden="1" x14ac:dyDescent="0.2"/>
    <row r="8518" ht="12.75" hidden="1" x14ac:dyDescent="0.2"/>
    <row r="8519" ht="12.75" hidden="1" x14ac:dyDescent="0.2"/>
    <row r="8520" ht="12.75" hidden="1" x14ac:dyDescent="0.2"/>
    <row r="8521" ht="12.75" hidden="1" x14ac:dyDescent="0.2"/>
    <row r="8522" ht="12.75" hidden="1" x14ac:dyDescent="0.2"/>
    <row r="8523" ht="12.75" hidden="1" x14ac:dyDescent="0.2"/>
    <row r="8524" ht="12.75" hidden="1" x14ac:dyDescent="0.2"/>
    <row r="8525" ht="12.75" hidden="1" x14ac:dyDescent="0.2"/>
    <row r="8526" ht="12.75" hidden="1" x14ac:dyDescent="0.2"/>
    <row r="8527" ht="12.75" hidden="1" x14ac:dyDescent="0.2"/>
    <row r="8528" ht="12.75" hidden="1" x14ac:dyDescent="0.2"/>
    <row r="8529" ht="12.75" hidden="1" x14ac:dyDescent="0.2"/>
    <row r="8530" ht="12.75" hidden="1" x14ac:dyDescent="0.2"/>
    <row r="8531" ht="12.75" hidden="1" x14ac:dyDescent="0.2"/>
    <row r="8532" ht="12.75" hidden="1" x14ac:dyDescent="0.2"/>
    <row r="8533" ht="12.75" hidden="1" x14ac:dyDescent="0.2"/>
    <row r="8534" ht="12.75" hidden="1" x14ac:dyDescent="0.2"/>
    <row r="8535" ht="12.75" hidden="1" x14ac:dyDescent="0.2"/>
    <row r="8536" ht="12.75" hidden="1" x14ac:dyDescent="0.2"/>
    <row r="8537" ht="12.75" hidden="1" x14ac:dyDescent="0.2"/>
    <row r="8538" ht="12.75" hidden="1" x14ac:dyDescent="0.2"/>
    <row r="8539" ht="12.75" hidden="1" x14ac:dyDescent="0.2"/>
    <row r="8540" ht="12.75" hidden="1" x14ac:dyDescent="0.2"/>
    <row r="8541" ht="12.75" hidden="1" x14ac:dyDescent="0.2"/>
    <row r="8542" ht="12.75" hidden="1" x14ac:dyDescent="0.2"/>
    <row r="8543" ht="12.75" hidden="1" x14ac:dyDescent="0.2"/>
    <row r="8544" ht="12.75" hidden="1" x14ac:dyDescent="0.2"/>
    <row r="8545" ht="12.75" hidden="1" x14ac:dyDescent="0.2"/>
    <row r="8546" ht="12.75" hidden="1" x14ac:dyDescent="0.2"/>
    <row r="8547" ht="12.75" hidden="1" x14ac:dyDescent="0.2"/>
    <row r="8548" ht="12.75" hidden="1" x14ac:dyDescent="0.2"/>
    <row r="8549" ht="12.75" hidden="1" x14ac:dyDescent="0.2"/>
    <row r="8550" ht="12.75" hidden="1" x14ac:dyDescent="0.2"/>
    <row r="8551" ht="12.75" hidden="1" x14ac:dyDescent="0.2"/>
    <row r="8552" ht="12.75" hidden="1" x14ac:dyDescent="0.2"/>
    <row r="8553" ht="12.75" hidden="1" x14ac:dyDescent="0.2"/>
    <row r="8554" ht="12.75" hidden="1" x14ac:dyDescent="0.2"/>
    <row r="8555" ht="12.75" hidden="1" x14ac:dyDescent="0.2"/>
    <row r="8556" ht="12.75" hidden="1" x14ac:dyDescent="0.2"/>
    <row r="8557" ht="12.75" hidden="1" x14ac:dyDescent="0.2"/>
    <row r="8558" ht="12.75" hidden="1" x14ac:dyDescent="0.2"/>
    <row r="8559" ht="12.75" hidden="1" x14ac:dyDescent="0.2"/>
    <row r="8560" ht="12.75" hidden="1" x14ac:dyDescent="0.2"/>
    <row r="8561" ht="12.75" hidden="1" x14ac:dyDescent="0.2"/>
    <row r="8562" ht="12.75" hidden="1" x14ac:dyDescent="0.2"/>
    <row r="8563" ht="12.75" hidden="1" x14ac:dyDescent="0.2"/>
    <row r="8564" ht="12.75" hidden="1" x14ac:dyDescent="0.2"/>
    <row r="8565" ht="12.75" hidden="1" x14ac:dyDescent="0.2"/>
    <row r="8566" ht="12.75" hidden="1" x14ac:dyDescent="0.2"/>
    <row r="8567" ht="12.75" hidden="1" x14ac:dyDescent="0.2"/>
    <row r="8568" ht="12.75" hidden="1" x14ac:dyDescent="0.2"/>
    <row r="8569" ht="12.75" hidden="1" x14ac:dyDescent="0.2"/>
    <row r="8570" ht="12.75" hidden="1" x14ac:dyDescent="0.2"/>
    <row r="8571" ht="12.75" hidden="1" x14ac:dyDescent="0.2"/>
    <row r="8572" ht="12.75" hidden="1" x14ac:dyDescent="0.2"/>
    <row r="8573" ht="12.75" hidden="1" x14ac:dyDescent="0.2"/>
    <row r="8574" ht="12.75" hidden="1" x14ac:dyDescent="0.2"/>
    <row r="8575" ht="12.75" hidden="1" x14ac:dyDescent="0.2"/>
    <row r="8576" ht="12.75" hidden="1" x14ac:dyDescent="0.2"/>
    <row r="8577" ht="12.75" hidden="1" x14ac:dyDescent="0.2"/>
    <row r="8578" ht="12.75" hidden="1" x14ac:dyDescent="0.2"/>
    <row r="8579" ht="12.75" hidden="1" x14ac:dyDescent="0.2"/>
    <row r="8580" ht="12.75" hidden="1" x14ac:dyDescent="0.2"/>
    <row r="8581" ht="12.75" hidden="1" x14ac:dyDescent="0.2"/>
    <row r="8582" ht="12.75" hidden="1" x14ac:dyDescent="0.2"/>
    <row r="8583" ht="12.75" hidden="1" x14ac:dyDescent="0.2"/>
    <row r="8584" ht="12.75" hidden="1" x14ac:dyDescent="0.2"/>
    <row r="8585" ht="12.75" hidden="1" x14ac:dyDescent="0.2"/>
    <row r="8586" ht="12.75" hidden="1" x14ac:dyDescent="0.2"/>
    <row r="8587" ht="12.75" hidden="1" x14ac:dyDescent="0.2"/>
    <row r="8588" ht="12.75" hidden="1" x14ac:dyDescent="0.2"/>
    <row r="8589" ht="12.75" hidden="1" x14ac:dyDescent="0.2"/>
    <row r="8590" ht="12.75" hidden="1" x14ac:dyDescent="0.2"/>
    <row r="8591" ht="12.75" hidden="1" x14ac:dyDescent="0.2"/>
    <row r="8592" ht="12.75" hidden="1" x14ac:dyDescent="0.2"/>
    <row r="8593" ht="12.75" hidden="1" x14ac:dyDescent="0.2"/>
    <row r="8594" ht="12.75" hidden="1" x14ac:dyDescent="0.2"/>
    <row r="8595" ht="12.75" hidden="1" x14ac:dyDescent="0.2"/>
    <row r="8596" ht="12.75" hidden="1" x14ac:dyDescent="0.2"/>
    <row r="8597" ht="12.75" hidden="1" x14ac:dyDescent="0.2"/>
    <row r="8598" ht="12.75" hidden="1" x14ac:dyDescent="0.2"/>
    <row r="8599" ht="12.75" hidden="1" x14ac:dyDescent="0.2"/>
    <row r="8600" ht="12.75" hidden="1" x14ac:dyDescent="0.2"/>
    <row r="8601" ht="12.75" hidden="1" x14ac:dyDescent="0.2"/>
    <row r="8602" ht="12.75" hidden="1" x14ac:dyDescent="0.2"/>
    <row r="8603" ht="12.75" hidden="1" x14ac:dyDescent="0.2"/>
    <row r="8604" ht="12.75" hidden="1" x14ac:dyDescent="0.2"/>
    <row r="8605" ht="12.75" hidden="1" x14ac:dyDescent="0.2"/>
    <row r="8606" ht="12.75" hidden="1" x14ac:dyDescent="0.2"/>
    <row r="8607" ht="12.75" hidden="1" x14ac:dyDescent="0.2"/>
    <row r="8608" ht="12.75" hidden="1" x14ac:dyDescent="0.2"/>
    <row r="8609" ht="12.75" hidden="1" x14ac:dyDescent="0.2"/>
    <row r="8610" ht="12.75" hidden="1" x14ac:dyDescent="0.2"/>
    <row r="8611" ht="12.75" hidden="1" x14ac:dyDescent="0.2"/>
    <row r="8612" ht="12.75" hidden="1" x14ac:dyDescent="0.2"/>
    <row r="8613" ht="12.75" hidden="1" x14ac:dyDescent="0.2"/>
    <row r="8614" ht="12.75" hidden="1" x14ac:dyDescent="0.2"/>
    <row r="8615" ht="12.75" hidden="1" x14ac:dyDescent="0.2"/>
    <row r="8616" ht="12.75" hidden="1" x14ac:dyDescent="0.2"/>
    <row r="8617" ht="12.75" hidden="1" x14ac:dyDescent="0.2"/>
    <row r="8618" ht="12.75" hidden="1" x14ac:dyDescent="0.2"/>
    <row r="8619" ht="12.75" hidden="1" x14ac:dyDescent="0.2"/>
    <row r="8620" ht="12.75" hidden="1" x14ac:dyDescent="0.2"/>
    <row r="8621" ht="12.75" hidden="1" x14ac:dyDescent="0.2"/>
    <row r="8622" ht="12.75" hidden="1" x14ac:dyDescent="0.2"/>
    <row r="8623" ht="12.75" hidden="1" x14ac:dyDescent="0.2"/>
    <row r="8624" ht="12.75" hidden="1" x14ac:dyDescent="0.2"/>
    <row r="8625" ht="12.75" hidden="1" x14ac:dyDescent="0.2"/>
    <row r="8626" ht="12.75" hidden="1" x14ac:dyDescent="0.2"/>
    <row r="8627" ht="12.75" hidden="1" x14ac:dyDescent="0.2"/>
    <row r="8628" ht="12.75" hidden="1" x14ac:dyDescent="0.2"/>
    <row r="8629" ht="12.75" hidden="1" x14ac:dyDescent="0.2"/>
    <row r="8630" ht="12.75" hidden="1" x14ac:dyDescent="0.2"/>
    <row r="8631" ht="12.75" hidden="1" x14ac:dyDescent="0.2"/>
    <row r="8632" ht="12.75" hidden="1" x14ac:dyDescent="0.2"/>
    <row r="8633" ht="12.75" hidden="1" x14ac:dyDescent="0.2"/>
    <row r="8634" ht="12.75" hidden="1" x14ac:dyDescent="0.2"/>
    <row r="8635" ht="12.75" hidden="1" x14ac:dyDescent="0.2"/>
    <row r="8636" ht="12.75" hidden="1" x14ac:dyDescent="0.2"/>
    <row r="8637" ht="12.75" hidden="1" x14ac:dyDescent="0.2"/>
    <row r="8638" ht="12.75" hidden="1" x14ac:dyDescent="0.2"/>
    <row r="8639" ht="12.75" hidden="1" x14ac:dyDescent="0.2"/>
    <row r="8640" ht="12.75" hidden="1" x14ac:dyDescent="0.2"/>
    <row r="8641" ht="12.75" hidden="1" x14ac:dyDescent="0.2"/>
    <row r="8642" ht="12.75" hidden="1" x14ac:dyDescent="0.2"/>
    <row r="8643" ht="12.75" hidden="1" x14ac:dyDescent="0.2"/>
    <row r="8644" ht="12.75" hidden="1" x14ac:dyDescent="0.2"/>
    <row r="8645" ht="12.75" hidden="1" x14ac:dyDescent="0.2"/>
    <row r="8646" ht="12.75" hidden="1" x14ac:dyDescent="0.2"/>
    <row r="8647" ht="12.75" hidden="1" x14ac:dyDescent="0.2"/>
    <row r="8648" ht="12.75" hidden="1" x14ac:dyDescent="0.2"/>
    <row r="8649" ht="12.75" hidden="1" x14ac:dyDescent="0.2"/>
    <row r="8650" ht="12.75" hidden="1" x14ac:dyDescent="0.2"/>
    <row r="8651" ht="12.75" hidden="1" x14ac:dyDescent="0.2"/>
    <row r="8652" ht="12.75" hidden="1" x14ac:dyDescent="0.2"/>
    <row r="8653" ht="12.75" hidden="1" x14ac:dyDescent="0.2"/>
    <row r="8654" ht="12.75" hidden="1" x14ac:dyDescent="0.2"/>
    <row r="8655" ht="12.75" hidden="1" x14ac:dyDescent="0.2"/>
    <row r="8656" ht="12.75" hidden="1" x14ac:dyDescent="0.2"/>
    <row r="8657" ht="12.75" hidden="1" x14ac:dyDescent="0.2"/>
    <row r="8658" ht="12.75" hidden="1" x14ac:dyDescent="0.2"/>
    <row r="8659" ht="12.75" hidden="1" x14ac:dyDescent="0.2"/>
    <row r="8660" ht="12.75" hidden="1" x14ac:dyDescent="0.2"/>
    <row r="8661" ht="12.75" hidden="1" x14ac:dyDescent="0.2"/>
    <row r="8662" ht="12.75" hidden="1" x14ac:dyDescent="0.2"/>
    <row r="8663" ht="12.75" hidden="1" x14ac:dyDescent="0.2"/>
    <row r="8664" ht="12.75" hidden="1" x14ac:dyDescent="0.2"/>
    <row r="8665" ht="12.75" hidden="1" x14ac:dyDescent="0.2"/>
    <row r="8666" ht="12.75" hidden="1" x14ac:dyDescent="0.2"/>
    <row r="8667" ht="12.75" hidden="1" x14ac:dyDescent="0.2"/>
    <row r="8668" ht="12.75" hidden="1" x14ac:dyDescent="0.2"/>
    <row r="8669" ht="12.75" hidden="1" x14ac:dyDescent="0.2"/>
    <row r="8670" ht="12.75" hidden="1" x14ac:dyDescent="0.2"/>
    <row r="8671" ht="12.75" hidden="1" x14ac:dyDescent="0.2"/>
    <row r="8672" ht="12.75" hidden="1" x14ac:dyDescent="0.2"/>
    <row r="8673" ht="12.75" hidden="1" x14ac:dyDescent="0.2"/>
    <row r="8674" ht="12.75" hidden="1" x14ac:dyDescent="0.2"/>
    <row r="8675" ht="12.75" hidden="1" x14ac:dyDescent="0.2"/>
    <row r="8676" ht="12.75" hidden="1" x14ac:dyDescent="0.2"/>
    <row r="8677" ht="12.75" hidden="1" x14ac:dyDescent="0.2"/>
    <row r="8678" ht="12.75" hidden="1" x14ac:dyDescent="0.2"/>
    <row r="8679" ht="12.75" hidden="1" x14ac:dyDescent="0.2"/>
    <row r="8680" ht="12.75" hidden="1" x14ac:dyDescent="0.2"/>
    <row r="8681" ht="12.75" hidden="1" x14ac:dyDescent="0.2"/>
    <row r="8682" ht="12.75" hidden="1" x14ac:dyDescent="0.2"/>
    <row r="8683" ht="12.75" hidden="1" x14ac:dyDescent="0.2"/>
    <row r="8684" ht="12.75" hidden="1" x14ac:dyDescent="0.2"/>
    <row r="8685" ht="12.75" hidden="1" x14ac:dyDescent="0.2"/>
    <row r="8686" ht="12.75" hidden="1" x14ac:dyDescent="0.2"/>
    <row r="8687" ht="12.75" hidden="1" x14ac:dyDescent="0.2"/>
    <row r="8688" ht="12.75" hidden="1" x14ac:dyDescent="0.2"/>
    <row r="8689" ht="12.75" hidden="1" x14ac:dyDescent="0.2"/>
    <row r="8690" ht="12.75" hidden="1" x14ac:dyDescent="0.2"/>
    <row r="8691" ht="12.75" hidden="1" x14ac:dyDescent="0.2"/>
    <row r="8692" ht="12.75" hidden="1" x14ac:dyDescent="0.2"/>
    <row r="8693" ht="12.75" hidden="1" x14ac:dyDescent="0.2"/>
    <row r="8694" ht="12.75" hidden="1" x14ac:dyDescent="0.2"/>
    <row r="8695" ht="12.75" hidden="1" x14ac:dyDescent="0.2"/>
    <row r="8696" ht="12.75" hidden="1" x14ac:dyDescent="0.2"/>
    <row r="8697" ht="12.75" hidden="1" x14ac:dyDescent="0.2"/>
    <row r="8698" ht="12.75" hidden="1" x14ac:dyDescent="0.2"/>
    <row r="8699" ht="12.75" hidden="1" x14ac:dyDescent="0.2"/>
    <row r="8700" ht="12.75" hidden="1" x14ac:dyDescent="0.2"/>
    <row r="8701" ht="12.75" hidden="1" x14ac:dyDescent="0.2"/>
    <row r="8702" ht="12.75" hidden="1" x14ac:dyDescent="0.2"/>
    <row r="8703" ht="12.75" hidden="1" x14ac:dyDescent="0.2"/>
    <row r="8704" ht="12.75" hidden="1" x14ac:dyDescent="0.2"/>
    <row r="8705" ht="12.75" hidden="1" x14ac:dyDescent="0.2"/>
    <row r="8706" ht="12.75" hidden="1" x14ac:dyDescent="0.2"/>
    <row r="8707" ht="12.75" hidden="1" x14ac:dyDescent="0.2"/>
    <row r="8708" ht="12.75" hidden="1" x14ac:dyDescent="0.2"/>
    <row r="8709" ht="12.75" hidden="1" x14ac:dyDescent="0.2"/>
    <row r="8710" ht="12.75" hidden="1" x14ac:dyDescent="0.2"/>
    <row r="8711" ht="12.75" hidden="1" x14ac:dyDescent="0.2"/>
    <row r="8712" ht="12.75" hidden="1" x14ac:dyDescent="0.2"/>
    <row r="8713" ht="12.75" hidden="1" x14ac:dyDescent="0.2"/>
    <row r="8714" ht="12.75" hidden="1" x14ac:dyDescent="0.2"/>
    <row r="8715" ht="12.75" hidden="1" x14ac:dyDescent="0.2"/>
    <row r="8716" ht="12.75" hidden="1" x14ac:dyDescent="0.2"/>
    <row r="8717" ht="12.75" hidden="1" x14ac:dyDescent="0.2"/>
    <row r="8718" ht="12.75" hidden="1" x14ac:dyDescent="0.2"/>
    <row r="8719" ht="12.75" hidden="1" x14ac:dyDescent="0.2"/>
    <row r="8720" ht="12.75" hidden="1" x14ac:dyDescent="0.2"/>
    <row r="8721" ht="12.75" hidden="1" x14ac:dyDescent="0.2"/>
    <row r="8722" ht="12.75" hidden="1" x14ac:dyDescent="0.2"/>
    <row r="8723" ht="12.75" hidden="1" x14ac:dyDescent="0.2"/>
    <row r="8724" ht="12.75" hidden="1" x14ac:dyDescent="0.2"/>
    <row r="8725" ht="12.75" hidden="1" x14ac:dyDescent="0.2"/>
    <row r="8726" ht="12.75" hidden="1" x14ac:dyDescent="0.2"/>
    <row r="8727" ht="12.75" hidden="1" x14ac:dyDescent="0.2"/>
    <row r="8728" ht="12.75" hidden="1" x14ac:dyDescent="0.2"/>
    <row r="8729" ht="12.75" hidden="1" x14ac:dyDescent="0.2"/>
    <row r="8730" ht="12.75" hidden="1" x14ac:dyDescent="0.2"/>
    <row r="8731" ht="12.75" hidden="1" x14ac:dyDescent="0.2"/>
    <row r="8732" ht="12.75" hidden="1" x14ac:dyDescent="0.2"/>
    <row r="8733" ht="12.75" hidden="1" x14ac:dyDescent="0.2"/>
    <row r="8734" ht="12.75" hidden="1" x14ac:dyDescent="0.2"/>
    <row r="8735" ht="12.75" hidden="1" x14ac:dyDescent="0.2"/>
    <row r="8736" ht="12.75" hidden="1" x14ac:dyDescent="0.2"/>
    <row r="8737" ht="12.75" hidden="1" x14ac:dyDescent="0.2"/>
    <row r="8738" ht="12.75" hidden="1" x14ac:dyDescent="0.2"/>
    <row r="8739" ht="12.75" hidden="1" x14ac:dyDescent="0.2"/>
    <row r="8740" ht="12.75" hidden="1" x14ac:dyDescent="0.2"/>
    <row r="8741" ht="12.75" hidden="1" x14ac:dyDescent="0.2"/>
    <row r="8742" ht="12.75" hidden="1" x14ac:dyDescent="0.2"/>
    <row r="8743" ht="12.75" hidden="1" x14ac:dyDescent="0.2"/>
    <row r="8744" ht="12.75" hidden="1" x14ac:dyDescent="0.2"/>
    <row r="8745" ht="12.75" hidden="1" x14ac:dyDescent="0.2"/>
    <row r="8746" ht="12.75" hidden="1" x14ac:dyDescent="0.2"/>
    <row r="8747" ht="12.75" hidden="1" x14ac:dyDescent="0.2"/>
    <row r="8748" ht="12.75" hidden="1" x14ac:dyDescent="0.2"/>
    <row r="8749" ht="12.75" hidden="1" x14ac:dyDescent="0.2"/>
    <row r="8750" ht="12.75" hidden="1" x14ac:dyDescent="0.2"/>
    <row r="8751" ht="12.75" hidden="1" x14ac:dyDescent="0.2"/>
    <row r="8752" ht="12.75" hidden="1" x14ac:dyDescent="0.2"/>
    <row r="8753" ht="12.75" hidden="1" x14ac:dyDescent="0.2"/>
    <row r="8754" ht="12.75" hidden="1" x14ac:dyDescent="0.2"/>
    <row r="8755" ht="12.75" hidden="1" x14ac:dyDescent="0.2"/>
    <row r="8756" ht="12.75" hidden="1" x14ac:dyDescent="0.2"/>
    <row r="8757" ht="12.75" hidden="1" x14ac:dyDescent="0.2"/>
    <row r="8758" ht="12.75" hidden="1" x14ac:dyDescent="0.2"/>
    <row r="8759" ht="12.75" hidden="1" x14ac:dyDescent="0.2"/>
    <row r="8760" ht="12.75" hidden="1" x14ac:dyDescent="0.2"/>
    <row r="8761" ht="12.75" hidden="1" x14ac:dyDescent="0.2"/>
    <row r="8762" ht="12.75" hidden="1" x14ac:dyDescent="0.2"/>
    <row r="8763" ht="12.75" hidden="1" x14ac:dyDescent="0.2"/>
    <row r="8764" ht="12.75" hidden="1" x14ac:dyDescent="0.2"/>
    <row r="8765" ht="12.75" hidden="1" x14ac:dyDescent="0.2"/>
    <row r="8766" ht="12.75" hidden="1" x14ac:dyDescent="0.2"/>
    <row r="8767" ht="12.75" hidden="1" x14ac:dyDescent="0.2"/>
    <row r="8768" ht="12.75" hidden="1" x14ac:dyDescent="0.2"/>
    <row r="8769" ht="12.75" hidden="1" x14ac:dyDescent="0.2"/>
    <row r="8770" ht="12.75" hidden="1" x14ac:dyDescent="0.2"/>
    <row r="8771" ht="12.75" hidden="1" x14ac:dyDescent="0.2"/>
    <row r="8772" ht="12.75" hidden="1" x14ac:dyDescent="0.2"/>
    <row r="8773" ht="12.75" hidden="1" x14ac:dyDescent="0.2"/>
    <row r="8774" ht="12.75" hidden="1" x14ac:dyDescent="0.2"/>
    <row r="8775" ht="12.75" hidden="1" x14ac:dyDescent="0.2"/>
    <row r="8776" ht="12.75" hidden="1" x14ac:dyDescent="0.2"/>
    <row r="8777" ht="12.75" hidden="1" x14ac:dyDescent="0.2"/>
    <row r="8778" ht="12.75" hidden="1" x14ac:dyDescent="0.2"/>
    <row r="8779" ht="12.75" hidden="1" x14ac:dyDescent="0.2"/>
    <row r="8780" ht="12.75" hidden="1" x14ac:dyDescent="0.2"/>
    <row r="8781" ht="12.75" hidden="1" x14ac:dyDescent="0.2"/>
    <row r="8782" ht="12.75" hidden="1" x14ac:dyDescent="0.2"/>
    <row r="8783" ht="12.75" hidden="1" x14ac:dyDescent="0.2"/>
    <row r="8784" ht="12.75" hidden="1" x14ac:dyDescent="0.2"/>
    <row r="8785" ht="12.75" hidden="1" x14ac:dyDescent="0.2"/>
    <row r="8786" ht="12.75" hidden="1" x14ac:dyDescent="0.2"/>
    <row r="8787" ht="12.75" hidden="1" x14ac:dyDescent="0.2"/>
    <row r="8788" ht="12.75" hidden="1" x14ac:dyDescent="0.2"/>
    <row r="8789" ht="12.75" hidden="1" x14ac:dyDescent="0.2"/>
    <row r="8790" ht="12.75" hidden="1" x14ac:dyDescent="0.2"/>
    <row r="8791" ht="12.75" hidden="1" x14ac:dyDescent="0.2"/>
    <row r="8792" ht="12.75" hidden="1" x14ac:dyDescent="0.2"/>
    <row r="8793" ht="12.75" hidden="1" x14ac:dyDescent="0.2"/>
    <row r="8794" ht="12.75" hidden="1" x14ac:dyDescent="0.2"/>
    <row r="8795" ht="12.75" hidden="1" x14ac:dyDescent="0.2"/>
    <row r="8796" ht="12.75" hidden="1" x14ac:dyDescent="0.2"/>
    <row r="8797" ht="12.75" hidden="1" x14ac:dyDescent="0.2"/>
    <row r="8798" ht="12.75" hidden="1" x14ac:dyDescent="0.2"/>
    <row r="8799" ht="12.75" hidden="1" x14ac:dyDescent="0.2"/>
    <row r="8800" ht="12.75" hidden="1" x14ac:dyDescent="0.2"/>
    <row r="8801" ht="12.75" hidden="1" x14ac:dyDescent="0.2"/>
    <row r="8802" ht="12.75" hidden="1" x14ac:dyDescent="0.2"/>
    <row r="8803" ht="12.75" hidden="1" x14ac:dyDescent="0.2"/>
    <row r="8804" ht="12.75" hidden="1" x14ac:dyDescent="0.2"/>
    <row r="8805" ht="12.75" hidden="1" x14ac:dyDescent="0.2"/>
    <row r="8806" ht="12.75" hidden="1" x14ac:dyDescent="0.2"/>
    <row r="8807" ht="12.75" hidden="1" x14ac:dyDescent="0.2"/>
    <row r="8808" ht="12.75" hidden="1" x14ac:dyDescent="0.2"/>
    <row r="8809" ht="12.75" hidden="1" x14ac:dyDescent="0.2"/>
    <row r="8810" ht="12.75" hidden="1" x14ac:dyDescent="0.2"/>
    <row r="8811" ht="12.75" hidden="1" x14ac:dyDescent="0.2"/>
    <row r="8812" ht="12.75" hidden="1" x14ac:dyDescent="0.2"/>
    <row r="8813" ht="12.75" hidden="1" x14ac:dyDescent="0.2"/>
    <row r="8814" ht="12.75" hidden="1" x14ac:dyDescent="0.2"/>
    <row r="8815" ht="12.75" hidden="1" x14ac:dyDescent="0.2"/>
    <row r="8816" ht="12.75" hidden="1" x14ac:dyDescent="0.2"/>
    <row r="8817" ht="12.75" hidden="1" x14ac:dyDescent="0.2"/>
    <row r="8818" ht="12.75" hidden="1" x14ac:dyDescent="0.2"/>
    <row r="8819" ht="12.75" hidden="1" x14ac:dyDescent="0.2"/>
    <row r="8820" ht="12.75" hidden="1" x14ac:dyDescent="0.2"/>
    <row r="8821" ht="12.75" hidden="1" x14ac:dyDescent="0.2"/>
    <row r="8822" ht="12.75" hidden="1" x14ac:dyDescent="0.2"/>
    <row r="8823" ht="12.75" hidden="1" x14ac:dyDescent="0.2"/>
    <row r="8824" ht="12.75" hidden="1" x14ac:dyDescent="0.2"/>
    <row r="8825" ht="12.75" hidden="1" x14ac:dyDescent="0.2"/>
    <row r="8826" ht="12.75" hidden="1" x14ac:dyDescent="0.2"/>
    <row r="8827" ht="12.75" hidden="1" x14ac:dyDescent="0.2"/>
    <row r="8828" ht="12.75" hidden="1" x14ac:dyDescent="0.2"/>
    <row r="8829" ht="12.75" hidden="1" x14ac:dyDescent="0.2"/>
    <row r="8830" ht="12.75" hidden="1" x14ac:dyDescent="0.2"/>
    <row r="8831" ht="12.75" hidden="1" x14ac:dyDescent="0.2"/>
    <row r="8832" ht="12.75" hidden="1" x14ac:dyDescent="0.2"/>
    <row r="8833" ht="12.75" hidden="1" x14ac:dyDescent="0.2"/>
    <row r="8834" ht="12.75" hidden="1" x14ac:dyDescent="0.2"/>
    <row r="8835" ht="12.75" hidden="1" x14ac:dyDescent="0.2"/>
    <row r="8836" ht="12.75" hidden="1" x14ac:dyDescent="0.2"/>
    <row r="8837" ht="12.75" hidden="1" x14ac:dyDescent="0.2"/>
    <row r="8838" ht="12.75" hidden="1" x14ac:dyDescent="0.2"/>
    <row r="8839" ht="12.75" hidden="1" x14ac:dyDescent="0.2"/>
    <row r="8840" ht="12.75" hidden="1" x14ac:dyDescent="0.2"/>
    <row r="8841" ht="12.75" hidden="1" x14ac:dyDescent="0.2"/>
    <row r="8842" ht="12.75" hidden="1" x14ac:dyDescent="0.2"/>
    <row r="8843" ht="12.75" hidden="1" x14ac:dyDescent="0.2"/>
    <row r="8844" ht="12.75" hidden="1" x14ac:dyDescent="0.2"/>
    <row r="8845" ht="12.75" hidden="1" x14ac:dyDescent="0.2"/>
    <row r="8846" ht="12.75" hidden="1" x14ac:dyDescent="0.2"/>
    <row r="8847" ht="12.75" hidden="1" x14ac:dyDescent="0.2"/>
    <row r="8848" ht="12.75" hidden="1" x14ac:dyDescent="0.2"/>
    <row r="8849" ht="12.75" hidden="1" x14ac:dyDescent="0.2"/>
    <row r="8850" ht="12.75" hidden="1" x14ac:dyDescent="0.2"/>
    <row r="8851" ht="12.75" hidden="1" x14ac:dyDescent="0.2"/>
    <row r="8852" ht="12.75" hidden="1" x14ac:dyDescent="0.2"/>
    <row r="8853" ht="12.75" hidden="1" x14ac:dyDescent="0.2"/>
    <row r="8854" ht="12.75" hidden="1" x14ac:dyDescent="0.2"/>
    <row r="8855" ht="12.75" hidden="1" x14ac:dyDescent="0.2"/>
    <row r="8856" ht="12.75" hidden="1" x14ac:dyDescent="0.2"/>
    <row r="8857" ht="12.75" hidden="1" x14ac:dyDescent="0.2"/>
    <row r="8858" ht="12.75" hidden="1" x14ac:dyDescent="0.2"/>
    <row r="8859" ht="12.75" hidden="1" x14ac:dyDescent="0.2"/>
    <row r="8860" ht="12.75" hidden="1" x14ac:dyDescent="0.2"/>
    <row r="8861" ht="12.75" hidden="1" x14ac:dyDescent="0.2"/>
    <row r="8862" ht="12.75" hidden="1" x14ac:dyDescent="0.2"/>
    <row r="8863" ht="12.75" hidden="1" x14ac:dyDescent="0.2"/>
    <row r="8864" ht="12.75" hidden="1" x14ac:dyDescent="0.2"/>
    <row r="8865" ht="12.75" hidden="1" x14ac:dyDescent="0.2"/>
    <row r="8866" ht="12.75" hidden="1" x14ac:dyDescent="0.2"/>
    <row r="8867" ht="12.75" hidden="1" x14ac:dyDescent="0.2"/>
    <row r="8868" ht="12.75" hidden="1" x14ac:dyDescent="0.2"/>
    <row r="8869" ht="12.75" hidden="1" x14ac:dyDescent="0.2"/>
    <row r="8870" ht="12.75" hidden="1" x14ac:dyDescent="0.2"/>
    <row r="8871" ht="12.75" hidden="1" x14ac:dyDescent="0.2"/>
    <row r="8872" ht="12.75" hidden="1" x14ac:dyDescent="0.2"/>
    <row r="8873" ht="12.75" hidden="1" x14ac:dyDescent="0.2"/>
    <row r="8874" ht="12.75" hidden="1" x14ac:dyDescent="0.2"/>
    <row r="8875" ht="12.75" hidden="1" x14ac:dyDescent="0.2"/>
    <row r="8876" ht="12.75" hidden="1" x14ac:dyDescent="0.2"/>
    <row r="8877" ht="12.75" hidden="1" x14ac:dyDescent="0.2"/>
    <row r="8878" ht="12.75" hidden="1" x14ac:dyDescent="0.2"/>
    <row r="8879" ht="12.75" hidden="1" x14ac:dyDescent="0.2"/>
    <row r="8880" ht="12.75" hidden="1" x14ac:dyDescent="0.2"/>
    <row r="8881" ht="12.75" hidden="1" x14ac:dyDescent="0.2"/>
    <row r="8882" ht="12.75" hidden="1" x14ac:dyDescent="0.2"/>
    <row r="8883" ht="12.75" hidden="1" x14ac:dyDescent="0.2"/>
    <row r="8884" ht="12.75" hidden="1" x14ac:dyDescent="0.2"/>
    <row r="8885" ht="12.75" hidden="1" x14ac:dyDescent="0.2"/>
    <row r="8886" ht="12.75" hidden="1" x14ac:dyDescent="0.2"/>
    <row r="8887" ht="12.75" hidden="1" x14ac:dyDescent="0.2"/>
    <row r="8888" ht="12.75" hidden="1" x14ac:dyDescent="0.2"/>
    <row r="8889" ht="12.75" hidden="1" x14ac:dyDescent="0.2"/>
    <row r="8890" ht="12.75" hidden="1" x14ac:dyDescent="0.2"/>
    <row r="8891" ht="12.75" hidden="1" x14ac:dyDescent="0.2"/>
    <row r="8892" ht="12.75" hidden="1" x14ac:dyDescent="0.2"/>
    <row r="8893" ht="12.75" hidden="1" x14ac:dyDescent="0.2"/>
    <row r="8894" ht="12.75" hidden="1" x14ac:dyDescent="0.2"/>
    <row r="8895" ht="12.75" hidden="1" x14ac:dyDescent="0.2"/>
    <row r="8896" ht="12.75" hidden="1" x14ac:dyDescent="0.2"/>
    <row r="8897" ht="12.75" hidden="1" x14ac:dyDescent="0.2"/>
    <row r="8898" ht="12.75" hidden="1" x14ac:dyDescent="0.2"/>
    <row r="8899" ht="12.75" hidden="1" x14ac:dyDescent="0.2"/>
    <row r="8900" ht="12.75" hidden="1" x14ac:dyDescent="0.2"/>
    <row r="8901" ht="12.75" hidden="1" x14ac:dyDescent="0.2"/>
    <row r="8902" ht="12.75" hidden="1" x14ac:dyDescent="0.2"/>
    <row r="8903" ht="12.75" hidden="1" x14ac:dyDescent="0.2"/>
    <row r="8904" ht="12.75" hidden="1" x14ac:dyDescent="0.2"/>
    <row r="8905" ht="12.75" hidden="1" x14ac:dyDescent="0.2"/>
    <row r="8906" ht="12.75" hidden="1" x14ac:dyDescent="0.2"/>
    <row r="8907" ht="12.75" hidden="1" x14ac:dyDescent="0.2"/>
    <row r="8908" ht="12.75" hidden="1" x14ac:dyDescent="0.2"/>
    <row r="8909" ht="12.75" hidden="1" x14ac:dyDescent="0.2"/>
    <row r="8910" ht="12.75" hidden="1" x14ac:dyDescent="0.2"/>
    <row r="8911" ht="12.75" hidden="1" x14ac:dyDescent="0.2"/>
    <row r="8912" ht="12.75" hidden="1" x14ac:dyDescent="0.2"/>
    <row r="8913" ht="12.75" hidden="1" x14ac:dyDescent="0.2"/>
    <row r="8914" ht="12.75" hidden="1" x14ac:dyDescent="0.2"/>
    <row r="8915" ht="12.75" hidden="1" x14ac:dyDescent="0.2"/>
    <row r="8916" ht="12.75" hidden="1" x14ac:dyDescent="0.2"/>
    <row r="8917" ht="12.75" hidden="1" x14ac:dyDescent="0.2"/>
    <row r="8918" ht="12.75" hidden="1" x14ac:dyDescent="0.2"/>
    <row r="8919" ht="12.75" hidden="1" x14ac:dyDescent="0.2"/>
    <row r="8920" ht="12.75" hidden="1" x14ac:dyDescent="0.2"/>
    <row r="8921" ht="12.75" hidden="1" x14ac:dyDescent="0.2"/>
    <row r="8922" ht="12.75" hidden="1" x14ac:dyDescent="0.2"/>
    <row r="8923" ht="12.75" hidden="1" x14ac:dyDescent="0.2"/>
    <row r="8924" ht="12.75" hidden="1" x14ac:dyDescent="0.2"/>
    <row r="8925" ht="12.75" hidden="1" x14ac:dyDescent="0.2"/>
    <row r="8926" ht="12.75" hidden="1" x14ac:dyDescent="0.2"/>
    <row r="8927" ht="12.75" hidden="1" x14ac:dyDescent="0.2"/>
    <row r="8928" ht="12.75" hidden="1" x14ac:dyDescent="0.2"/>
    <row r="8929" ht="12.75" hidden="1" x14ac:dyDescent="0.2"/>
    <row r="8930" ht="12.75" hidden="1" x14ac:dyDescent="0.2"/>
    <row r="8931" ht="12.75" hidden="1" x14ac:dyDescent="0.2"/>
    <row r="8932" ht="12.75" hidden="1" x14ac:dyDescent="0.2"/>
    <row r="8933" ht="12.75" hidden="1" x14ac:dyDescent="0.2"/>
    <row r="8934" ht="12.75" hidden="1" x14ac:dyDescent="0.2"/>
    <row r="8935" ht="12.75" hidden="1" x14ac:dyDescent="0.2"/>
    <row r="8936" ht="12.75" hidden="1" x14ac:dyDescent="0.2"/>
    <row r="8937" ht="12.75" hidden="1" x14ac:dyDescent="0.2"/>
    <row r="8938" ht="12.75" hidden="1" x14ac:dyDescent="0.2"/>
    <row r="8939" ht="12.75" hidden="1" x14ac:dyDescent="0.2"/>
    <row r="8940" ht="12.75" hidden="1" x14ac:dyDescent="0.2"/>
    <row r="8941" ht="12.75" hidden="1" x14ac:dyDescent="0.2"/>
    <row r="8942" ht="12.75" hidden="1" x14ac:dyDescent="0.2"/>
    <row r="8943" ht="12.75" hidden="1" x14ac:dyDescent="0.2"/>
    <row r="8944" ht="12.75" hidden="1" x14ac:dyDescent="0.2"/>
    <row r="8945" ht="12.75" hidden="1" x14ac:dyDescent="0.2"/>
    <row r="8946" ht="12.75" hidden="1" x14ac:dyDescent="0.2"/>
    <row r="8947" ht="12.75" hidden="1" x14ac:dyDescent="0.2"/>
    <row r="8948" ht="12.75" hidden="1" x14ac:dyDescent="0.2"/>
    <row r="8949" ht="12.75" hidden="1" x14ac:dyDescent="0.2"/>
    <row r="8950" ht="12.75" hidden="1" x14ac:dyDescent="0.2"/>
    <row r="8951" ht="12.75" hidden="1" x14ac:dyDescent="0.2"/>
    <row r="8952" ht="12.75" hidden="1" x14ac:dyDescent="0.2"/>
    <row r="8953" ht="12.75" hidden="1" x14ac:dyDescent="0.2"/>
    <row r="8954" ht="12.75" hidden="1" x14ac:dyDescent="0.2"/>
    <row r="8955" ht="12.75" hidden="1" x14ac:dyDescent="0.2"/>
    <row r="8956" ht="12.75" hidden="1" x14ac:dyDescent="0.2"/>
    <row r="8957" ht="12.75" hidden="1" x14ac:dyDescent="0.2"/>
    <row r="8958" ht="12.75" hidden="1" x14ac:dyDescent="0.2"/>
    <row r="8959" ht="12.75" hidden="1" x14ac:dyDescent="0.2"/>
    <row r="8960" ht="12.75" hidden="1" x14ac:dyDescent="0.2"/>
    <row r="8961" ht="12.75" hidden="1" x14ac:dyDescent="0.2"/>
    <row r="8962" ht="12.75" hidden="1" x14ac:dyDescent="0.2"/>
    <row r="8963" ht="12.75" hidden="1" x14ac:dyDescent="0.2"/>
    <row r="8964" ht="12.75" hidden="1" x14ac:dyDescent="0.2"/>
    <row r="8965" ht="12.75" hidden="1" x14ac:dyDescent="0.2"/>
    <row r="8966" ht="12.75" hidden="1" x14ac:dyDescent="0.2"/>
    <row r="8967" ht="12.75" hidden="1" x14ac:dyDescent="0.2"/>
    <row r="8968" ht="12.75" hidden="1" x14ac:dyDescent="0.2"/>
    <row r="8969" ht="12.75" hidden="1" x14ac:dyDescent="0.2"/>
    <row r="8970" ht="12.75" hidden="1" x14ac:dyDescent="0.2"/>
    <row r="8971" ht="12.75" hidden="1" x14ac:dyDescent="0.2"/>
    <row r="8972" ht="12.75" hidden="1" x14ac:dyDescent="0.2"/>
    <row r="8973" ht="12.75" hidden="1" x14ac:dyDescent="0.2"/>
    <row r="8974" ht="12.75" hidden="1" x14ac:dyDescent="0.2"/>
    <row r="8975" ht="12.75" hidden="1" x14ac:dyDescent="0.2"/>
    <row r="8976" ht="12.75" hidden="1" x14ac:dyDescent="0.2"/>
    <row r="8977" ht="12.75" hidden="1" x14ac:dyDescent="0.2"/>
    <row r="8978" ht="12.75" hidden="1" x14ac:dyDescent="0.2"/>
    <row r="8979" ht="12.75" hidden="1" x14ac:dyDescent="0.2"/>
    <row r="8980" ht="12.75" hidden="1" x14ac:dyDescent="0.2"/>
    <row r="8981" ht="12.75" hidden="1" x14ac:dyDescent="0.2"/>
    <row r="8982" ht="12.75" hidden="1" x14ac:dyDescent="0.2"/>
    <row r="8983" ht="12.75" hidden="1" x14ac:dyDescent="0.2"/>
    <row r="8984" ht="12.75" hidden="1" x14ac:dyDescent="0.2"/>
    <row r="8985" ht="12.75" hidden="1" x14ac:dyDescent="0.2"/>
    <row r="8986" ht="12.75" hidden="1" x14ac:dyDescent="0.2"/>
    <row r="8987" ht="12.75" hidden="1" x14ac:dyDescent="0.2"/>
    <row r="8988" ht="12.75" hidden="1" x14ac:dyDescent="0.2"/>
    <row r="8989" ht="12.75" hidden="1" x14ac:dyDescent="0.2"/>
    <row r="8990" ht="12.75" hidden="1" x14ac:dyDescent="0.2"/>
    <row r="8991" ht="12.75" hidden="1" x14ac:dyDescent="0.2"/>
    <row r="8992" ht="12.75" hidden="1" x14ac:dyDescent="0.2"/>
    <row r="8993" ht="12.75" hidden="1" x14ac:dyDescent="0.2"/>
    <row r="8994" ht="12.75" hidden="1" x14ac:dyDescent="0.2"/>
    <row r="8995" ht="12.75" hidden="1" x14ac:dyDescent="0.2"/>
    <row r="8996" ht="12.75" hidden="1" x14ac:dyDescent="0.2"/>
    <row r="8997" ht="12.75" hidden="1" x14ac:dyDescent="0.2"/>
    <row r="8998" ht="12.75" hidden="1" x14ac:dyDescent="0.2"/>
    <row r="8999" ht="12.75" hidden="1" x14ac:dyDescent="0.2"/>
    <row r="9000" ht="12.75" hidden="1" x14ac:dyDescent="0.2"/>
    <row r="9001" ht="12.75" hidden="1" x14ac:dyDescent="0.2"/>
    <row r="9002" ht="12.75" hidden="1" x14ac:dyDescent="0.2"/>
    <row r="9003" ht="12.75" hidden="1" x14ac:dyDescent="0.2"/>
    <row r="9004" ht="12.75" hidden="1" x14ac:dyDescent="0.2"/>
    <row r="9005" ht="12.75" hidden="1" x14ac:dyDescent="0.2"/>
    <row r="9006" ht="12.75" hidden="1" x14ac:dyDescent="0.2"/>
    <row r="9007" ht="12.75" hidden="1" x14ac:dyDescent="0.2"/>
    <row r="9008" ht="12.75" hidden="1" x14ac:dyDescent="0.2"/>
    <row r="9009" ht="12.75" hidden="1" x14ac:dyDescent="0.2"/>
    <row r="9010" ht="12.75" hidden="1" x14ac:dyDescent="0.2"/>
    <row r="9011" ht="12.75" hidden="1" x14ac:dyDescent="0.2"/>
    <row r="9012" ht="12.75" hidden="1" x14ac:dyDescent="0.2"/>
    <row r="9013" ht="12.75" hidden="1" x14ac:dyDescent="0.2"/>
    <row r="9014" ht="12.75" hidden="1" x14ac:dyDescent="0.2"/>
    <row r="9015" ht="12.75" hidden="1" x14ac:dyDescent="0.2"/>
    <row r="9016" ht="12.75" hidden="1" x14ac:dyDescent="0.2"/>
    <row r="9017" ht="12.75" hidden="1" x14ac:dyDescent="0.2"/>
    <row r="9018" ht="12.75" hidden="1" x14ac:dyDescent="0.2"/>
    <row r="9019" ht="12.75" hidden="1" x14ac:dyDescent="0.2"/>
    <row r="9020" ht="12.75" hidden="1" x14ac:dyDescent="0.2"/>
    <row r="9021" ht="12.75" hidden="1" x14ac:dyDescent="0.2"/>
    <row r="9022" ht="12.75" hidden="1" x14ac:dyDescent="0.2"/>
    <row r="9023" ht="12.75" hidden="1" x14ac:dyDescent="0.2"/>
    <row r="9024" ht="12.75" hidden="1" x14ac:dyDescent="0.2"/>
    <row r="9025" ht="12.75" hidden="1" x14ac:dyDescent="0.2"/>
    <row r="9026" ht="12.75" hidden="1" x14ac:dyDescent="0.2"/>
    <row r="9027" ht="12.75" hidden="1" x14ac:dyDescent="0.2"/>
    <row r="9028" ht="12.75" hidden="1" x14ac:dyDescent="0.2"/>
    <row r="9029" ht="12.75" hidden="1" x14ac:dyDescent="0.2"/>
    <row r="9030" ht="12.75" hidden="1" x14ac:dyDescent="0.2"/>
    <row r="9031" ht="12.75" hidden="1" x14ac:dyDescent="0.2"/>
    <row r="9032" ht="12.75" hidden="1" x14ac:dyDescent="0.2"/>
    <row r="9033" ht="12.75" hidden="1" x14ac:dyDescent="0.2"/>
    <row r="9034" ht="12.75" hidden="1" x14ac:dyDescent="0.2"/>
    <row r="9035" ht="12.75" hidden="1" x14ac:dyDescent="0.2"/>
    <row r="9036" ht="12.75" hidden="1" x14ac:dyDescent="0.2"/>
    <row r="9037" ht="12.75" hidden="1" x14ac:dyDescent="0.2"/>
    <row r="9038" ht="12.75" hidden="1" x14ac:dyDescent="0.2"/>
    <row r="9039" ht="12.75" hidden="1" x14ac:dyDescent="0.2"/>
    <row r="9040" ht="12.75" hidden="1" x14ac:dyDescent="0.2"/>
    <row r="9041" ht="12.75" hidden="1" x14ac:dyDescent="0.2"/>
    <row r="9042" ht="12.75" hidden="1" x14ac:dyDescent="0.2"/>
    <row r="9043" ht="12.75" hidden="1" x14ac:dyDescent="0.2"/>
    <row r="9044" ht="12.75" hidden="1" x14ac:dyDescent="0.2"/>
    <row r="9045" ht="12.75" hidden="1" x14ac:dyDescent="0.2"/>
    <row r="9046" ht="12.75" hidden="1" x14ac:dyDescent="0.2"/>
    <row r="9047" ht="12.75" hidden="1" x14ac:dyDescent="0.2"/>
    <row r="9048" ht="12.75" hidden="1" x14ac:dyDescent="0.2"/>
    <row r="9049" ht="12.75" hidden="1" x14ac:dyDescent="0.2"/>
    <row r="9050" ht="12.75" hidden="1" x14ac:dyDescent="0.2"/>
    <row r="9051" ht="12.75" hidden="1" x14ac:dyDescent="0.2"/>
    <row r="9052" ht="12.75" hidden="1" x14ac:dyDescent="0.2"/>
    <row r="9053" ht="12.75" hidden="1" x14ac:dyDescent="0.2"/>
    <row r="9054" ht="12.75" hidden="1" x14ac:dyDescent="0.2"/>
    <row r="9055" ht="12.75" hidden="1" x14ac:dyDescent="0.2"/>
    <row r="9056" ht="12.75" hidden="1" x14ac:dyDescent="0.2"/>
    <row r="9057" ht="12.75" hidden="1" x14ac:dyDescent="0.2"/>
    <row r="9058" ht="12.75" hidden="1" x14ac:dyDescent="0.2"/>
    <row r="9059" ht="12.75" hidden="1" x14ac:dyDescent="0.2"/>
    <row r="9060" ht="12.75" hidden="1" x14ac:dyDescent="0.2"/>
    <row r="9061" ht="12.75" hidden="1" x14ac:dyDescent="0.2"/>
    <row r="9062" ht="12.75" hidden="1" x14ac:dyDescent="0.2"/>
    <row r="9063" ht="12.75" hidden="1" x14ac:dyDescent="0.2"/>
    <row r="9064" ht="12.75" hidden="1" x14ac:dyDescent="0.2"/>
    <row r="9065" ht="12.75" hidden="1" x14ac:dyDescent="0.2"/>
    <row r="9066" ht="12.75" hidden="1" x14ac:dyDescent="0.2"/>
    <row r="9067" ht="12.75" hidden="1" x14ac:dyDescent="0.2"/>
    <row r="9068" ht="12.75" hidden="1" x14ac:dyDescent="0.2"/>
    <row r="9069" ht="12.75" hidden="1" x14ac:dyDescent="0.2"/>
    <row r="9070" ht="12.75" hidden="1" x14ac:dyDescent="0.2"/>
    <row r="9071" ht="12.75" hidden="1" x14ac:dyDescent="0.2"/>
    <row r="9072" ht="12.75" hidden="1" x14ac:dyDescent="0.2"/>
    <row r="9073" ht="12.75" hidden="1" x14ac:dyDescent="0.2"/>
    <row r="9074" ht="12.75" hidden="1" x14ac:dyDescent="0.2"/>
    <row r="9075" ht="12.75" hidden="1" x14ac:dyDescent="0.2"/>
    <row r="9076" ht="12.75" hidden="1" x14ac:dyDescent="0.2"/>
    <row r="9077" ht="12.75" hidden="1" x14ac:dyDescent="0.2"/>
    <row r="9078" ht="12.75" hidden="1" x14ac:dyDescent="0.2"/>
    <row r="9079" ht="12.75" hidden="1" x14ac:dyDescent="0.2"/>
    <row r="9080" ht="12.75" hidden="1" x14ac:dyDescent="0.2"/>
    <row r="9081" ht="12.75" hidden="1" x14ac:dyDescent="0.2"/>
    <row r="9082" ht="12.75" hidden="1" x14ac:dyDescent="0.2"/>
    <row r="9083" ht="12.75" hidden="1" x14ac:dyDescent="0.2"/>
    <row r="9084" ht="12.75" hidden="1" x14ac:dyDescent="0.2"/>
    <row r="9085" ht="12.75" hidden="1" x14ac:dyDescent="0.2"/>
    <row r="9086" ht="12.75" hidden="1" x14ac:dyDescent="0.2"/>
    <row r="9087" ht="12.75" hidden="1" x14ac:dyDescent="0.2"/>
    <row r="9088" ht="12.75" hidden="1" x14ac:dyDescent="0.2"/>
    <row r="9089" ht="12.75" hidden="1" x14ac:dyDescent="0.2"/>
    <row r="9090" ht="12.75" hidden="1" x14ac:dyDescent="0.2"/>
    <row r="9091" ht="12.75" hidden="1" x14ac:dyDescent="0.2"/>
    <row r="9092" ht="12.75" hidden="1" x14ac:dyDescent="0.2"/>
    <row r="9093" ht="12.75" hidden="1" x14ac:dyDescent="0.2"/>
    <row r="9094" ht="12.75" hidden="1" x14ac:dyDescent="0.2"/>
    <row r="9095" ht="12.75" hidden="1" x14ac:dyDescent="0.2"/>
    <row r="9096" ht="12.75" hidden="1" x14ac:dyDescent="0.2"/>
    <row r="9097" ht="12.75" hidden="1" x14ac:dyDescent="0.2"/>
    <row r="9098" ht="12.75" hidden="1" x14ac:dyDescent="0.2"/>
    <row r="9099" ht="12.75" hidden="1" x14ac:dyDescent="0.2"/>
    <row r="9100" ht="12.75" hidden="1" x14ac:dyDescent="0.2"/>
    <row r="9101" ht="12.75" hidden="1" x14ac:dyDescent="0.2"/>
    <row r="9102" ht="12.75" hidden="1" x14ac:dyDescent="0.2"/>
    <row r="9103" ht="12.75" hidden="1" x14ac:dyDescent="0.2"/>
    <row r="9104" ht="12.75" hidden="1" x14ac:dyDescent="0.2"/>
    <row r="9105" ht="12.75" hidden="1" x14ac:dyDescent="0.2"/>
    <row r="9106" ht="12.75" hidden="1" x14ac:dyDescent="0.2"/>
    <row r="9107" ht="12.75" hidden="1" x14ac:dyDescent="0.2"/>
    <row r="9108" ht="12.75" hidden="1" x14ac:dyDescent="0.2"/>
    <row r="9109" ht="12.75" hidden="1" x14ac:dyDescent="0.2"/>
    <row r="9110" ht="12.75" hidden="1" x14ac:dyDescent="0.2"/>
    <row r="9111" ht="12.75" hidden="1" x14ac:dyDescent="0.2"/>
    <row r="9112" ht="12.75" hidden="1" x14ac:dyDescent="0.2"/>
    <row r="9113" ht="12.75" hidden="1" x14ac:dyDescent="0.2"/>
    <row r="9114" ht="12.75" hidden="1" x14ac:dyDescent="0.2"/>
    <row r="9115" ht="12.75" hidden="1" x14ac:dyDescent="0.2"/>
    <row r="9116" ht="12.75" hidden="1" x14ac:dyDescent="0.2"/>
    <row r="9117" ht="12.75" hidden="1" x14ac:dyDescent="0.2"/>
    <row r="9118" ht="12.75" hidden="1" x14ac:dyDescent="0.2"/>
    <row r="9119" ht="12.75" hidden="1" x14ac:dyDescent="0.2"/>
    <row r="9120" ht="12.75" hidden="1" x14ac:dyDescent="0.2"/>
    <row r="9121" ht="12.75" hidden="1" x14ac:dyDescent="0.2"/>
    <row r="9122" ht="12.75" hidden="1" x14ac:dyDescent="0.2"/>
    <row r="9123" ht="12.75" hidden="1" x14ac:dyDescent="0.2"/>
    <row r="9124" ht="12.75" hidden="1" x14ac:dyDescent="0.2"/>
    <row r="9125" ht="12.75" hidden="1" x14ac:dyDescent="0.2"/>
    <row r="9126" ht="12.75" hidden="1" x14ac:dyDescent="0.2"/>
    <row r="9127" ht="12.75" hidden="1" x14ac:dyDescent="0.2"/>
    <row r="9128" ht="12.75" hidden="1" x14ac:dyDescent="0.2"/>
    <row r="9129" ht="12.75" hidden="1" x14ac:dyDescent="0.2"/>
    <row r="9130" ht="12.75" hidden="1" x14ac:dyDescent="0.2"/>
    <row r="9131" ht="12.75" hidden="1" x14ac:dyDescent="0.2"/>
    <row r="9132" ht="12.75" hidden="1" x14ac:dyDescent="0.2"/>
    <row r="9133" ht="12.75" hidden="1" x14ac:dyDescent="0.2"/>
    <row r="9134" ht="12.75" hidden="1" x14ac:dyDescent="0.2"/>
    <row r="9135" ht="12.75" hidden="1" x14ac:dyDescent="0.2"/>
    <row r="9136" ht="12.75" hidden="1" x14ac:dyDescent="0.2"/>
    <row r="9137" ht="12.75" hidden="1" x14ac:dyDescent="0.2"/>
    <row r="9138" ht="12.75" hidden="1" x14ac:dyDescent="0.2"/>
    <row r="9139" ht="12.75" hidden="1" x14ac:dyDescent="0.2"/>
    <row r="9140" ht="12.75" hidden="1" x14ac:dyDescent="0.2"/>
    <row r="9141" ht="12.75" hidden="1" x14ac:dyDescent="0.2"/>
    <row r="9142" ht="12.75" hidden="1" x14ac:dyDescent="0.2"/>
    <row r="9143" ht="12.75" hidden="1" x14ac:dyDescent="0.2"/>
    <row r="9144" ht="12.75" hidden="1" x14ac:dyDescent="0.2"/>
    <row r="9145" ht="12.75" hidden="1" x14ac:dyDescent="0.2"/>
    <row r="9146" ht="12.75" hidden="1" x14ac:dyDescent="0.2"/>
    <row r="9147" ht="12.75" hidden="1" x14ac:dyDescent="0.2"/>
    <row r="9148" ht="12.75" hidden="1" x14ac:dyDescent="0.2"/>
    <row r="9149" ht="12.75" hidden="1" x14ac:dyDescent="0.2"/>
    <row r="9150" ht="12.75" hidden="1" x14ac:dyDescent="0.2"/>
    <row r="9151" ht="12.75" hidden="1" x14ac:dyDescent="0.2"/>
    <row r="9152" ht="12.75" hidden="1" x14ac:dyDescent="0.2"/>
    <row r="9153" ht="12.75" hidden="1" x14ac:dyDescent="0.2"/>
    <row r="9154" ht="12.75" hidden="1" x14ac:dyDescent="0.2"/>
    <row r="9155" ht="12.75" hidden="1" x14ac:dyDescent="0.2"/>
    <row r="9156" ht="12.75" hidden="1" x14ac:dyDescent="0.2"/>
    <row r="9157" ht="12.75" hidden="1" x14ac:dyDescent="0.2"/>
    <row r="9158" ht="12.75" hidden="1" x14ac:dyDescent="0.2"/>
    <row r="9159" ht="12.75" hidden="1" x14ac:dyDescent="0.2"/>
    <row r="9160" ht="12.75" hidden="1" x14ac:dyDescent="0.2"/>
    <row r="9161" ht="12.75" hidden="1" x14ac:dyDescent="0.2"/>
    <row r="9162" ht="12.75" hidden="1" x14ac:dyDescent="0.2"/>
    <row r="9163" ht="12.75" hidden="1" x14ac:dyDescent="0.2"/>
    <row r="9164" ht="12.75" hidden="1" x14ac:dyDescent="0.2"/>
    <row r="9165" ht="12.75" hidden="1" x14ac:dyDescent="0.2"/>
    <row r="9166" ht="12.75" hidden="1" x14ac:dyDescent="0.2"/>
    <row r="9167" ht="12.75" hidden="1" x14ac:dyDescent="0.2"/>
    <row r="9168" ht="12.75" hidden="1" x14ac:dyDescent="0.2"/>
    <row r="9169" ht="12.75" hidden="1" x14ac:dyDescent="0.2"/>
    <row r="9170" ht="12.75" hidden="1" x14ac:dyDescent="0.2"/>
    <row r="9171" ht="12.75" hidden="1" x14ac:dyDescent="0.2"/>
    <row r="9172" ht="12.75" hidden="1" x14ac:dyDescent="0.2"/>
    <row r="9173" ht="12.75" hidden="1" x14ac:dyDescent="0.2"/>
    <row r="9174" ht="12.75" hidden="1" x14ac:dyDescent="0.2"/>
    <row r="9175" ht="12.75" hidden="1" x14ac:dyDescent="0.2"/>
    <row r="9176" ht="12.75" hidden="1" x14ac:dyDescent="0.2"/>
    <row r="9177" ht="12.75" hidden="1" x14ac:dyDescent="0.2"/>
    <row r="9178" ht="12.75" hidden="1" x14ac:dyDescent="0.2"/>
    <row r="9179" ht="12.75" hidden="1" x14ac:dyDescent="0.2"/>
    <row r="9180" ht="12.75" hidden="1" x14ac:dyDescent="0.2"/>
    <row r="9181" ht="12.75" hidden="1" x14ac:dyDescent="0.2"/>
    <row r="9182" ht="12.75" hidden="1" x14ac:dyDescent="0.2"/>
    <row r="9183" ht="12.75" hidden="1" x14ac:dyDescent="0.2"/>
    <row r="9184" ht="12.75" hidden="1" x14ac:dyDescent="0.2"/>
    <row r="9185" ht="12.75" hidden="1" x14ac:dyDescent="0.2"/>
    <row r="9186" ht="12.75" hidden="1" x14ac:dyDescent="0.2"/>
    <row r="9187" ht="12.75" hidden="1" x14ac:dyDescent="0.2"/>
    <row r="9188" ht="12.75" hidden="1" x14ac:dyDescent="0.2"/>
    <row r="9189" ht="12.75" hidden="1" x14ac:dyDescent="0.2"/>
    <row r="9190" ht="12.75" hidden="1" x14ac:dyDescent="0.2"/>
    <row r="9191" ht="12.75" hidden="1" x14ac:dyDescent="0.2"/>
    <row r="9192" ht="12.75" hidden="1" x14ac:dyDescent="0.2"/>
    <row r="9193" ht="12.75" hidden="1" x14ac:dyDescent="0.2"/>
    <row r="9194" ht="12.75" hidden="1" x14ac:dyDescent="0.2"/>
    <row r="9195" ht="12.75" hidden="1" x14ac:dyDescent="0.2"/>
    <row r="9196" ht="12.75" hidden="1" x14ac:dyDescent="0.2"/>
    <row r="9197" ht="12.75" hidden="1" x14ac:dyDescent="0.2"/>
    <row r="9198" ht="12.75" hidden="1" x14ac:dyDescent="0.2"/>
    <row r="9199" ht="12.75" hidden="1" x14ac:dyDescent="0.2"/>
    <row r="9200" ht="12.75" hidden="1" x14ac:dyDescent="0.2"/>
    <row r="9201" ht="12.75" hidden="1" x14ac:dyDescent="0.2"/>
    <row r="9202" ht="12.75" hidden="1" x14ac:dyDescent="0.2"/>
    <row r="9203" ht="12.75" hidden="1" x14ac:dyDescent="0.2"/>
    <row r="9204" ht="12.75" hidden="1" x14ac:dyDescent="0.2"/>
    <row r="9205" ht="12.75" hidden="1" x14ac:dyDescent="0.2"/>
    <row r="9206" ht="12.75" hidden="1" x14ac:dyDescent="0.2"/>
    <row r="9207" ht="12.75" hidden="1" x14ac:dyDescent="0.2"/>
    <row r="9208" ht="12.75" hidden="1" x14ac:dyDescent="0.2"/>
    <row r="9209" ht="12.75" hidden="1" x14ac:dyDescent="0.2"/>
    <row r="9210" ht="12.75" hidden="1" x14ac:dyDescent="0.2"/>
    <row r="9211" ht="12.75" hidden="1" x14ac:dyDescent="0.2"/>
    <row r="9212" ht="12.75" hidden="1" x14ac:dyDescent="0.2"/>
    <row r="9213" ht="12.75" hidden="1" x14ac:dyDescent="0.2"/>
    <row r="9214" ht="12.75" hidden="1" x14ac:dyDescent="0.2"/>
    <row r="9215" ht="12.75" hidden="1" x14ac:dyDescent="0.2"/>
    <row r="9216" ht="12.75" hidden="1" x14ac:dyDescent="0.2"/>
    <row r="9217" ht="12.75" hidden="1" x14ac:dyDescent="0.2"/>
    <row r="9218" ht="12.75" hidden="1" x14ac:dyDescent="0.2"/>
    <row r="9219" ht="12.75" hidden="1" x14ac:dyDescent="0.2"/>
    <row r="9220" ht="12.75" hidden="1" x14ac:dyDescent="0.2"/>
    <row r="9221" ht="12.75" hidden="1" x14ac:dyDescent="0.2"/>
    <row r="9222" ht="12.75" hidden="1" x14ac:dyDescent="0.2"/>
    <row r="9223" ht="12.75" hidden="1" x14ac:dyDescent="0.2"/>
    <row r="9224" ht="12.75" hidden="1" x14ac:dyDescent="0.2"/>
    <row r="9225" ht="12.75" hidden="1" x14ac:dyDescent="0.2"/>
    <row r="9226" ht="12.75" hidden="1" x14ac:dyDescent="0.2"/>
    <row r="9227" ht="12.75" hidden="1" x14ac:dyDescent="0.2"/>
    <row r="9228" ht="12.75" hidden="1" x14ac:dyDescent="0.2"/>
    <row r="9229" ht="12.75" hidden="1" x14ac:dyDescent="0.2"/>
    <row r="9230" ht="12.75" hidden="1" x14ac:dyDescent="0.2"/>
    <row r="9231" ht="12.75" hidden="1" x14ac:dyDescent="0.2"/>
    <row r="9232" ht="12.75" hidden="1" x14ac:dyDescent="0.2"/>
    <row r="9233" ht="12.75" hidden="1" x14ac:dyDescent="0.2"/>
    <row r="9234" ht="12.75" hidden="1" x14ac:dyDescent="0.2"/>
    <row r="9235" ht="12.75" hidden="1" x14ac:dyDescent="0.2"/>
    <row r="9236" ht="12.75" hidden="1" x14ac:dyDescent="0.2"/>
    <row r="9237" ht="12.75" hidden="1" x14ac:dyDescent="0.2"/>
    <row r="9238" ht="12.75" hidden="1" x14ac:dyDescent="0.2"/>
    <row r="9239" ht="12.75" hidden="1" x14ac:dyDescent="0.2"/>
    <row r="9240" ht="12.75" hidden="1" x14ac:dyDescent="0.2"/>
    <row r="9241" ht="12.75" hidden="1" x14ac:dyDescent="0.2"/>
    <row r="9242" ht="12.75" hidden="1" x14ac:dyDescent="0.2"/>
    <row r="9243" ht="12.75" hidden="1" x14ac:dyDescent="0.2"/>
    <row r="9244" ht="12.75" hidden="1" x14ac:dyDescent="0.2"/>
    <row r="9245" ht="12.75" hidden="1" x14ac:dyDescent="0.2"/>
    <row r="9246" ht="12.75" hidden="1" x14ac:dyDescent="0.2"/>
    <row r="9247" ht="12.75" hidden="1" x14ac:dyDescent="0.2"/>
    <row r="9248" ht="12.75" hidden="1" x14ac:dyDescent="0.2"/>
    <row r="9249" ht="12.75" hidden="1" x14ac:dyDescent="0.2"/>
    <row r="9250" ht="12.75" hidden="1" x14ac:dyDescent="0.2"/>
    <row r="9251" ht="12.75" hidden="1" x14ac:dyDescent="0.2"/>
    <row r="9252" ht="12.75" hidden="1" x14ac:dyDescent="0.2"/>
    <row r="9253" ht="12.75" hidden="1" x14ac:dyDescent="0.2"/>
    <row r="9254" ht="12.75" hidden="1" x14ac:dyDescent="0.2"/>
    <row r="9255" ht="12.75" hidden="1" x14ac:dyDescent="0.2"/>
    <row r="9256" ht="12.75" hidden="1" x14ac:dyDescent="0.2"/>
    <row r="9257" ht="12.75" hidden="1" x14ac:dyDescent="0.2"/>
    <row r="9258" ht="12.75" hidden="1" x14ac:dyDescent="0.2"/>
    <row r="9259" ht="12.75" hidden="1" x14ac:dyDescent="0.2"/>
    <row r="9260" ht="12.75" hidden="1" x14ac:dyDescent="0.2"/>
    <row r="9261" ht="12.75" hidden="1" x14ac:dyDescent="0.2"/>
    <row r="9262" ht="12.75" hidden="1" x14ac:dyDescent="0.2"/>
    <row r="9263" ht="12.75" hidden="1" x14ac:dyDescent="0.2"/>
    <row r="9264" ht="12.75" hidden="1" x14ac:dyDescent="0.2"/>
    <row r="9265" ht="12.75" hidden="1" x14ac:dyDescent="0.2"/>
    <row r="9266" ht="12.75" hidden="1" x14ac:dyDescent="0.2"/>
    <row r="9267" ht="12.75" hidden="1" x14ac:dyDescent="0.2"/>
    <row r="9268" ht="12.75" hidden="1" x14ac:dyDescent="0.2"/>
    <row r="9269" ht="12.75" hidden="1" x14ac:dyDescent="0.2"/>
    <row r="9270" ht="12.75" hidden="1" x14ac:dyDescent="0.2"/>
    <row r="9271" ht="12.75" hidden="1" x14ac:dyDescent="0.2"/>
    <row r="9272" ht="12.75" hidden="1" x14ac:dyDescent="0.2"/>
    <row r="9273" ht="12.75" hidden="1" x14ac:dyDescent="0.2"/>
    <row r="9274" ht="12.75" hidden="1" x14ac:dyDescent="0.2"/>
    <row r="9275" ht="12.75" hidden="1" x14ac:dyDescent="0.2"/>
    <row r="9276" ht="12.75" hidden="1" x14ac:dyDescent="0.2"/>
    <row r="9277" ht="12.75" hidden="1" x14ac:dyDescent="0.2"/>
    <row r="9278" ht="12.75" hidden="1" x14ac:dyDescent="0.2"/>
    <row r="9279" ht="12.75" hidden="1" x14ac:dyDescent="0.2"/>
    <row r="9280" ht="12.75" hidden="1" x14ac:dyDescent="0.2"/>
    <row r="9281" ht="12.75" hidden="1" x14ac:dyDescent="0.2"/>
    <row r="9282" ht="12.75" hidden="1" x14ac:dyDescent="0.2"/>
    <row r="9283" ht="12.75" hidden="1" x14ac:dyDescent="0.2"/>
    <row r="9284" ht="12.75" hidden="1" x14ac:dyDescent="0.2"/>
    <row r="9285" ht="12.75" hidden="1" x14ac:dyDescent="0.2"/>
    <row r="9286" ht="12.75" hidden="1" x14ac:dyDescent="0.2"/>
    <row r="9287" ht="12.75" hidden="1" x14ac:dyDescent="0.2"/>
    <row r="9288" ht="12.75" hidden="1" x14ac:dyDescent="0.2"/>
    <row r="9289" ht="12.75" hidden="1" x14ac:dyDescent="0.2"/>
    <row r="9290" ht="12.75" hidden="1" x14ac:dyDescent="0.2"/>
    <row r="9291" ht="12.75" hidden="1" x14ac:dyDescent="0.2"/>
    <row r="9292" ht="12.75" hidden="1" x14ac:dyDescent="0.2"/>
    <row r="9293" ht="12.75" hidden="1" x14ac:dyDescent="0.2"/>
    <row r="9294" ht="12.75" hidden="1" x14ac:dyDescent="0.2"/>
    <row r="9295" ht="12.75" hidden="1" x14ac:dyDescent="0.2"/>
    <row r="9296" ht="12.75" hidden="1" x14ac:dyDescent="0.2"/>
    <row r="9297" ht="12.75" hidden="1" x14ac:dyDescent="0.2"/>
    <row r="9298" ht="12.75" hidden="1" x14ac:dyDescent="0.2"/>
    <row r="9299" ht="12.75" hidden="1" x14ac:dyDescent="0.2"/>
    <row r="9300" ht="12.75" hidden="1" x14ac:dyDescent="0.2"/>
    <row r="9301" ht="12.75" hidden="1" x14ac:dyDescent="0.2"/>
    <row r="9302" ht="12.75" hidden="1" x14ac:dyDescent="0.2"/>
    <row r="9303" ht="12.75" hidden="1" x14ac:dyDescent="0.2"/>
    <row r="9304" ht="12.75" hidden="1" x14ac:dyDescent="0.2"/>
    <row r="9305" ht="12.75" hidden="1" x14ac:dyDescent="0.2"/>
    <row r="9306" ht="12.75" hidden="1" x14ac:dyDescent="0.2"/>
    <row r="9307" ht="12.75" hidden="1" x14ac:dyDescent="0.2"/>
    <row r="9308" ht="12.75" hidden="1" x14ac:dyDescent="0.2"/>
    <row r="9309" ht="12.75" hidden="1" x14ac:dyDescent="0.2"/>
    <row r="9310" ht="12.75" hidden="1" x14ac:dyDescent="0.2"/>
    <row r="9311" ht="12.75" hidden="1" x14ac:dyDescent="0.2"/>
    <row r="9312" ht="12.75" hidden="1" x14ac:dyDescent="0.2"/>
    <row r="9313" ht="12.75" hidden="1" x14ac:dyDescent="0.2"/>
    <row r="9314" ht="12.75" hidden="1" x14ac:dyDescent="0.2"/>
    <row r="9315" ht="12.75" hidden="1" x14ac:dyDescent="0.2"/>
    <row r="9316" ht="12.75" hidden="1" x14ac:dyDescent="0.2"/>
    <row r="9317" ht="12.75" hidden="1" x14ac:dyDescent="0.2"/>
    <row r="9318" ht="12.75" hidden="1" x14ac:dyDescent="0.2"/>
    <row r="9319" ht="12.75" hidden="1" x14ac:dyDescent="0.2"/>
    <row r="9320" ht="12.75" hidden="1" x14ac:dyDescent="0.2"/>
    <row r="9321" ht="12.75" hidden="1" x14ac:dyDescent="0.2"/>
    <row r="9322" ht="12.75" hidden="1" x14ac:dyDescent="0.2"/>
    <row r="9323" ht="12.75" hidden="1" x14ac:dyDescent="0.2"/>
    <row r="9324" ht="12.75" hidden="1" x14ac:dyDescent="0.2"/>
    <row r="9325" ht="12.75" hidden="1" x14ac:dyDescent="0.2"/>
    <row r="9326" ht="12.75" hidden="1" x14ac:dyDescent="0.2"/>
    <row r="9327" ht="12.75" hidden="1" x14ac:dyDescent="0.2"/>
    <row r="9328" ht="12.75" hidden="1" x14ac:dyDescent="0.2"/>
    <row r="9329" ht="12.75" hidden="1" x14ac:dyDescent="0.2"/>
    <row r="9330" ht="12.75" hidden="1" x14ac:dyDescent="0.2"/>
    <row r="9331" ht="12.75" hidden="1" x14ac:dyDescent="0.2"/>
    <row r="9332" ht="12.75" hidden="1" x14ac:dyDescent="0.2"/>
    <row r="9333" ht="12.75" hidden="1" x14ac:dyDescent="0.2"/>
    <row r="9334" ht="12.75" hidden="1" x14ac:dyDescent="0.2"/>
    <row r="9335" ht="12.75" hidden="1" x14ac:dyDescent="0.2"/>
    <row r="9336" ht="12.75" hidden="1" x14ac:dyDescent="0.2"/>
    <row r="9337" ht="12.75" hidden="1" x14ac:dyDescent="0.2"/>
    <row r="9338" ht="12.75" hidden="1" x14ac:dyDescent="0.2"/>
    <row r="9339" ht="12.75" hidden="1" x14ac:dyDescent="0.2"/>
    <row r="9340" ht="12.75" hidden="1" x14ac:dyDescent="0.2"/>
    <row r="9341" ht="12.75" hidden="1" x14ac:dyDescent="0.2"/>
    <row r="9342" ht="12.75" hidden="1" x14ac:dyDescent="0.2"/>
    <row r="9343" ht="12.75" hidden="1" x14ac:dyDescent="0.2"/>
    <row r="9344" ht="12.75" hidden="1" x14ac:dyDescent="0.2"/>
    <row r="9345" ht="12.75" hidden="1" x14ac:dyDescent="0.2"/>
    <row r="9346" ht="12.75" hidden="1" x14ac:dyDescent="0.2"/>
    <row r="9347" ht="12.75" hidden="1" x14ac:dyDescent="0.2"/>
    <row r="9348" ht="12.75" hidden="1" x14ac:dyDescent="0.2"/>
    <row r="9349" ht="12.75" hidden="1" x14ac:dyDescent="0.2"/>
    <row r="9350" ht="12.75" hidden="1" x14ac:dyDescent="0.2"/>
    <row r="9351" ht="12.75" hidden="1" x14ac:dyDescent="0.2"/>
    <row r="9352" ht="12.75" hidden="1" x14ac:dyDescent="0.2"/>
    <row r="9353" ht="12.75" hidden="1" x14ac:dyDescent="0.2"/>
    <row r="9354" ht="12.75" hidden="1" x14ac:dyDescent="0.2"/>
    <row r="9355" ht="12.75" hidden="1" x14ac:dyDescent="0.2"/>
    <row r="9356" ht="12.75" hidden="1" x14ac:dyDescent="0.2"/>
    <row r="9357" ht="12.75" hidden="1" x14ac:dyDescent="0.2"/>
    <row r="9358" ht="12.75" hidden="1" x14ac:dyDescent="0.2"/>
    <row r="9359" ht="12.75" hidden="1" x14ac:dyDescent="0.2"/>
    <row r="9360" ht="12.75" hidden="1" x14ac:dyDescent="0.2"/>
    <row r="9361" ht="12.75" hidden="1" x14ac:dyDescent="0.2"/>
    <row r="9362" ht="12.75" hidden="1" x14ac:dyDescent="0.2"/>
    <row r="9363" ht="12.75" hidden="1" x14ac:dyDescent="0.2"/>
    <row r="9364" ht="12.75" hidden="1" x14ac:dyDescent="0.2"/>
    <row r="9365" ht="12.75" hidden="1" x14ac:dyDescent="0.2"/>
    <row r="9366" ht="12.75" hidden="1" x14ac:dyDescent="0.2"/>
    <row r="9367" ht="12.75" hidden="1" x14ac:dyDescent="0.2"/>
    <row r="9368" ht="12.75" hidden="1" x14ac:dyDescent="0.2"/>
    <row r="9369" ht="12.75" hidden="1" x14ac:dyDescent="0.2"/>
    <row r="9370" ht="12.75" hidden="1" x14ac:dyDescent="0.2"/>
    <row r="9371" ht="12.75" hidden="1" x14ac:dyDescent="0.2"/>
    <row r="9372" ht="12.75" hidden="1" x14ac:dyDescent="0.2"/>
    <row r="9373" ht="12.75" hidden="1" x14ac:dyDescent="0.2"/>
    <row r="9374" ht="12.75" hidden="1" x14ac:dyDescent="0.2"/>
    <row r="9375" ht="12.75" hidden="1" x14ac:dyDescent="0.2"/>
    <row r="9376" ht="12.75" hidden="1" x14ac:dyDescent="0.2"/>
    <row r="9377" ht="12.75" hidden="1" x14ac:dyDescent="0.2"/>
    <row r="9378" ht="12.75" hidden="1" x14ac:dyDescent="0.2"/>
    <row r="9379" ht="12.75" hidden="1" x14ac:dyDescent="0.2"/>
    <row r="9380" ht="12.75" hidden="1" x14ac:dyDescent="0.2"/>
    <row r="9381" ht="12.75" hidden="1" x14ac:dyDescent="0.2"/>
    <row r="9382" ht="12.75" hidden="1" x14ac:dyDescent="0.2"/>
    <row r="9383" ht="12.75" hidden="1" x14ac:dyDescent="0.2"/>
    <row r="9384" ht="12.75" hidden="1" x14ac:dyDescent="0.2"/>
    <row r="9385" ht="12.75" hidden="1" x14ac:dyDescent="0.2"/>
    <row r="9386" ht="12.75" hidden="1" x14ac:dyDescent="0.2"/>
    <row r="9387" ht="12.75" hidden="1" x14ac:dyDescent="0.2"/>
    <row r="9388" ht="12.75" hidden="1" x14ac:dyDescent="0.2"/>
    <row r="9389" ht="12.75" hidden="1" x14ac:dyDescent="0.2"/>
    <row r="9390" ht="12.75" hidden="1" x14ac:dyDescent="0.2"/>
    <row r="9391" ht="12.75" hidden="1" x14ac:dyDescent="0.2"/>
    <row r="9392" ht="12.75" hidden="1" x14ac:dyDescent="0.2"/>
    <row r="9393" ht="12.75" hidden="1" x14ac:dyDescent="0.2"/>
    <row r="9394" ht="12.75" hidden="1" x14ac:dyDescent="0.2"/>
    <row r="9395" ht="12.75" hidden="1" x14ac:dyDescent="0.2"/>
    <row r="9396" ht="12.75" hidden="1" x14ac:dyDescent="0.2"/>
    <row r="9397" ht="12.75" hidden="1" x14ac:dyDescent="0.2"/>
    <row r="9398" ht="12.75" hidden="1" x14ac:dyDescent="0.2"/>
    <row r="9399" ht="12.75" hidden="1" x14ac:dyDescent="0.2"/>
    <row r="9400" ht="12.75" hidden="1" x14ac:dyDescent="0.2"/>
    <row r="9401" ht="12.75" hidden="1" x14ac:dyDescent="0.2"/>
    <row r="9402" ht="12.75" hidden="1" x14ac:dyDescent="0.2"/>
    <row r="9403" ht="12.75" hidden="1" x14ac:dyDescent="0.2"/>
    <row r="9404" ht="12.75" hidden="1" x14ac:dyDescent="0.2"/>
    <row r="9405" ht="12.75" hidden="1" x14ac:dyDescent="0.2"/>
    <row r="9406" ht="12.75" hidden="1" x14ac:dyDescent="0.2"/>
    <row r="9407" ht="12.75" hidden="1" x14ac:dyDescent="0.2"/>
    <row r="9408" ht="12.75" hidden="1" x14ac:dyDescent="0.2"/>
    <row r="9409" ht="12.75" hidden="1" x14ac:dyDescent="0.2"/>
    <row r="9410" ht="12.75" hidden="1" x14ac:dyDescent="0.2"/>
    <row r="9411" ht="12.75" hidden="1" x14ac:dyDescent="0.2"/>
    <row r="9412" ht="12.75" hidden="1" x14ac:dyDescent="0.2"/>
    <row r="9413" ht="12.75" hidden="1" x14ac:dyDescent="0.2"/>
    <row r="9414" ht="12.75" hidden="1" x14ac:dyDescent="0.2"/>
    <row r="9415" ht="12.75" hidden="1" x14ac:dyDescent="0.2"/>
    <row r="9416" ht="12.75" hidden="1" x14ac:dyDescent="0.2"/>
    <row r="9417" ht="12.75" hidden="1" x14ac:dyDescent="0.2"/>
    <row r="9418" ht="12.75" hidden="1" x14ac:dyDescent="0.2"/>
    <row r="9419" ht="12.75" hidden="1" x14ac:dyDescent="0.2"/>
    <row r="9420" ht="12.75" hidden="1" x14ac:dyDescent="0.2"/>
    <row r="9421" ht="12.75" hidden="1" x14ac:dyDescent="0.2"/>
    <row r="9422" ht="12.75" hidden="1" x14ac:dyDescent="0.2"/>
    <row r="9423" ht="12.75" hidden="1" x14ac:dyDescent="0.2"/>
    <row r="9424" ht="12.75" hidden="1" x14ac:dyDescent="0.2"/>
    <row r="9425" ht="12.75" hidden="1" x14ac:dyDescent="0.2"/>
    <row r="9426" ht="12.75" hidden="1" x14ac:dyDescent="0.2"/>
    <row r="9427" ht="12.75" hidden="1" x14ac:dyDescent="0.2"/>
    <row r="9428" ht="12.75" hidden="1" x14ac:dyDescent="0.2"/>
    <row r="9429" ht="12.75" hidden="1" x14ac:dyDescent="0.2"/>
    <row r="9430" ht="12.75" hidden="1" x14ac:dyDescent="0.2"/>
    <row r="9431" ht="12.75" hidden="1" x14ac:dyDescent="0.2"/>
    <row r="9432" ht="12.75" hidden="1" x14ac:dyDescent="0.2"/>
    <row r="9433" ht="12.75" hidden="1" x14ac:dyDescent="0.2"/>
    <row r="9434" ht="12.75" hidden="1" x14ac:dyDescent="0.2"/>
    <row r="9435" ht="12.75" hidden="1" x14ac:dyDescent="0.2"/>
    <row r="9436" ht="12.75" hidden="1" x14ac:dyDescent="0.2"/>
    <row r="9437" ht="12.75" hidden="1" x14ac:dyDescent="0.2"/>
    <row r="9438" ht="12.75" hidden="1" x14ac:dyDescent="0.2"/>
    <row r="9439" ht="12.75" hidden="1" x14ac:dyDescent="0.2"/>
    <row r="9440" ht="12.75" hidden="1" x14ac:dyDescent="0.2"/>
    <row r="9441" ht="12.75" hidden="1" x14ac:dyDescent="0.2"/>
    <row r="9442" ht="12.75" hidden="1" x14ac:dyDescent="0.2"/>
    <row r="9443" ht="12.75" hidden="1" x14ac:dyDescent="0.2"/>
    <row r="9444" ht="12.75" hidden="1" x14ac:dyDescent="0.2"/>
    <row r="9445" ht="12.75" hidden="1" x14ac:dyDescent="0.2"/>
    <row r="9446" ht="12.75" hidden="1" x14ac:dyDescent="0.2"/>
    <row r="9447" ht="12.75" hidden="1" x14ac:dyDescent="0.2"/>
    <row r="9448" ht="12.75" hidden="1" x14ac:dyDescent="0.2"/>
    <row r="9449" ht="12.75" hidden="1" x14ac:dyDescent="0.2"/>
    <row r="9450" ht="12.75" hidden="1" x14ac:dyDescent="0.2"/>
    <row r="9451" ht="12.75" hidden="1" x14ac:dyDescent="0.2"/>
    <row r="9452" ht="12.75" hidden="1" x14ac:dyDescent="0.2"/>
    <row r="9453" ht="12.75" hidden="1" x14ac:dyDescent="0.2"/>
    <row r="9454" ht="12.75" hidden="1" x14ac:dyDescent="0.2"/>
    <row r="9455" ht="12.75" hidden="1" x14ac:dyDescent="0.2"/>
    <row r="9456" ht="12.75" hidden="1" x14ac:dyDescent="0.2"/>
    <row r="9457" ht="12.75" hidden="1" x14ac:dyDescent="0.2"/>
    <row r="9458" ht="12.75" hidden="1" x14ac:dyDescent="0.2"/>
    <row r="9459" ht="12.75" hidden="1" x14ac:dyDescent="0.2"/>
    <row r="9460" ht="12.75" hidden="1" x14ac:dyDescent="0.2"/>
    <row r="9461" ht="12.75" hidden="1" x14ac:dyDescent="0.2"/>
    <row r="9462" ht="12.75" hidden="1" x14ac:dyDescent="0.2"/>
    <row r="9463" ht="12.75" hidden="1" x14ac:dyDescent="0.2"/>
    <row r="9464" ht="12.75" hidden="1" x14ac:dyDescent="0.2"/>
    <row r="9465" ht="12.75" hidden="1" x14ac:dyDescent="0.2"/>
    <row r="9466" ht="12.75" hidden="1" x14ac:dyDescent="0.2"/>
    <row r="9467" ht="12.75" hidden="1" x14ac:dyDescent="0.2"/>
    <row r="9468" ht="12.75" hidden="1" x14ac:dyDescent="0.2"/>
    <row r="9469" ht="12.75" hidden="1" x14ac:dyDescent="0.2"/>
    <row r="9470" ht="12.75" hidden="1" x14ac:dyDescent="0.2"/>
    <row r="9471" ht="12.75" hidden="1" x14ac:dyDescent="0.2"/>
    <row r="9472" ht="12.75" hidden="1" x14ac:dyDescent="0.2"/>
    <row r="9473" ht="12.75" hidden="1" x14ac:dyDescent="0.2"/>
    <row r="9474" ht="12.75" hidden="1" x14ac:dyDescent="0.2"/>
    <row r="9475" ht="12.75" hidden="1" x14ac:dyDescent="0.2"/>
    <row r="9476" ht="12.75" hidden="1" x14ac:dyDescent="0.2"/>
    <row r="9477" ht="12.75" hidden="1" x14ac:dyDescent="0.2"/>
    <row r="9478" ht="12.75" hidden="1" x14ac:dyDescent="0.2"/>
    <row r="9479" ht="12.75" hidden="1" x14ac:dyDescent="0.2"/>
    <row r="9480" ht="12.75" hidden="1" x14ac:dyDescent="0.2"/>
    <row r="9481" ht="12.75" hidden="1" x14ac:dyDescent="0.2"/>
    <row r="9482" ht="12.75" hidden="1" x14ac:dyDescent="0.2"/>
    <row r="9483" ht="12.75" hidden="1" x14ac:dyDescent="0.2"/>
    <row r="9484" ht="12.75" hidden="1" x14ac:dyDescent="0.2"/>
    <row r="9485" ht="12.75" hidden="1" x14ac:dyDescent="0.2"/>
    <row r="9486" ht="12.75" hidden="1" x14ac:dyDescent="0.2"/>
    <row r="9487" ht="12.75" hidden="1" x14ac:dyDescent="0.2"/>
    <row r="9488" ht="12.75" hidden="1" x14ac:dyDescent="0.2"/>
    <row r="9489" ht="12.75" hidden="1" x14ac:dyDescent="0.2"/>
    <row r="9490" ht="12.75" hidden="1" x14ac:dyDescent="0.2"/>
    <row r="9491" ht="12.75" hidden="1" x14ac:dyDescent="0.2"/>
    <row r="9492" ht="12.75" hidden="1" x14ac:dyDescent="0.2"/>
    <row r="9493" ht="12.75" hidden="1" x14ac:dyDescent="0.2"/>
    <row r="9494" ht="12.75" hidden="1" x14ac:dyDescent="0.2"/>
    <row r="9495" ht="12.75" hidden="1" x14ac:dyDescent="0.2"/>
    <row r="9496" ht="12.75" hidden="1" x14ac:dyDescent="0.2"/>
    <row r="9497" ht="12.75" hidden="1" x14ac:dyDescent="0.2"/>
    <row r="9498" ht="12.75" hidden="1" x14ac:dyDescent="0.2"/>
    <row r="9499" ht="12.75" hidden="1" x14ac:dyDescent="0.2"/>
    <row r="9500" ht="12.75" hidden="1" x14ac:dyDescent="0.2"/>
    <row r="9501" ht="12.75" hidden="1" x14ac:dyDescent="0.2"/>
    <row r="9502" ht="12.75" hidden="1" x14ac:dyDescent="0.2"/>
    <row r="9503" ht="12.75" hidden="1" x14ac:dyDescent="0.2"/>
    <row r="9504" ht="12.75" hidden="1" x14ac:dyDescent="0.2"/>
    <row r="9505" ht="12.75" hidden="1" x14ac:dyDescent="0.2"/>
    <row r="9506" ht="12.75" hidden="1" x14ac:dyDescent="0.2"/>
    <row r="9507" ht="12.75" hidden="1" x14ac:dyDescent="0.2"/>
    <row r="9508" ht="12.75" hidden="1" x14ac:dyDescent="0.2"/>
    <row r="9509" ht="12.75" hidden="1" x14ac:dyDescent="0.2"/>
    <row r="9510" ht="12.75" hidden="1" x14ac:dyDescent="0.2"/>
    <row r="9511" ht="12.75" hidden="1" x14ac:dyDescent="0.2"/>
    <row r="9512" ht="12.75" hidden="1" x14ac:dyDescent="0.2"/>
    <row r="9513" ht="12.75" hidden="1" x14ac:dyDescent="0.2"/>
    <row r="9514" ht="12.75" hidden="1" x14ac:dyDescent="0.2"/>
    <row r="9515" ht="12.75" hidden="1" x14ac:dyDescent="0.2"/>
    <row r="9516" ht="12.75" hidden="1" x14ac:dyDescent="0.2"/>
    <row r="9517" ht="12.75" hidden="1" x14ac:dyDescent="0.2"/>
    <row r="9518" ht="12.75" hidden="1" x14ac:dyDescent="0.2"/>
    <row r="9519" ht="12.75" hidden="1" x14ac:dyDescent="0.2"/>
    <row r="9520" ht="12.75" hidden="1" x14ac:dyDescent="0.2"/>
    <row r="9521" ht="12.75" hidden="1" x14ac:dyDescent="0.2"/>
    <row r="9522" ht="12.75" hidden="1" x14ac:dyDescent="0.2"/>
    <row r="9523" ht="12.75" hidden="1" x14ac:dyDescent="0.2"/>
    <row r="9524" ht="12.75" hidden="1" x14ac:dyDescent="0.2"/>
    <row r="9525" ht="12.75" hidden="1" x14ac:dyDescent="0.2"/>
    <row r="9526" ht="12.75" hidden="1" x14ac:dyDescent="0.2"/>
    <row r="9527" ht="12.75" hidden="1" x14ac:dyDescent="0.2"/>
    <row r="9528" ht="12.75" hidden="1" x14ac:dyDescent="0.2"/>
    <row r="9529" ht="12.75" hidden="1" x14ac:dyDescent="0.2"/>
    <row r="9530" ht="12.75" hidden="1" x14ac:dyDescent="0.2"/>
    <row r="9531" ht="12.75" hidden="1" x14ac:dyDescent="0.2"/>
    <row r="9532" ht="12.75" hidden="1" x14ac:dyDescent="0.2"/>
    <row r="9533" ht="12.75" hidden="1" x14ac:dyDescent="0.2"/>
    <row r="9534" ht="12.75" hidden="1" x14ac:dyDescent="0.2"/>
    <row r="9535" ht="12.75" hidden="1" x14ac:dyDescent="0.2"/>
    <row r="9536" ht="12.75" hidden="1" x14ac:dyDescent="0.2"/>
    <row r="9537" ht="12.75" hidden="1" x14ac:dyDescent="0.2"/>
    <row r="9538" ht="12.75" hidden="1" x14ac:dyDescent="0.2"/>
    <row r="9539" ht="12.75" hidden="1" x14ac:dyDescent="0.2"/>
    <row r="9540" ht="12.75" hidden="1" x14ac:dyDescent="0.2"/>
    <row r="9541" ht="12.75" hidden="1" x14ac:dyDescent="0.2"/>
    <row r="9542" ht="12.75" hidden="1" x14ac:dyDescent="0.2"/>
    <row r="9543" ht="12.75" hidden="1" x14ac:dyDescent="0.2"/>
    <row r="9544" ht="12.75" hidden="1" x14ac:dyDescent="0.2"/>
    <row r="9545" ht="12.75" hidden="1" x14ac:dyDescent="0.2"/>
    <row r="9546" ht="12.75" hidden="1" x14ac:dyDescent="0.2"/>
    <row r="9547" ht="12.75" hidden="1" x14ac:dyDescent="0.2"/>
    <row r="9548" ht="12.75" hidden="1" x14ac:dyDescent="0.2"/>
    <row r="9549" ht="12.75" hidden="1" x14ac:dyDescent="0.2"/>
    <row r="9550" ht="12.75" hidden="1" x14ac:dyDescent="0.2"/>
    <row r="9551" ht="12.75" hidden="1" x14ac:dyDescent="0.2"/>
    <row r="9552" ht="12.75" hidden="1" x14ac:dyDescent="0.2"/>
    <row r="9553" ht="12.75" hidden="1" x14ac:dyDescent="0.2"/>
    <row r="9554" ht="12.75" hidden="1" x14ac:dyDescent="0.2"/>
    <row r="9555" ht="12.75" hidden="1" x14ac:dyDescent="0.2"/>
    <row r="9556" ht="12.75" hidden="1" x14ac:dyDescent="0.2"/>
    <row r="9557" ht="12.75" hidden="1" x14ac:dyDescent="0.2"/>
    <row r="9558" ht="12.75" hidden="1" x14ac:dyDescent="0.2"/>
    <row r="9559" ht="12.75" hidden="1" x14ac:dyDescent="0.2"/>
    <row r="9560" ht="12.75" hidden="1" x14ac:dyDescent="0.2"/>
    <row r="9561" ht="12.75" hidden="1" x14ac:dyDescent="0.2"/>
    <row r="9562" ht="12.75" hidden="1" x14ac:dyDescent="0.2"/>
    <row r="9563" ht="12.75" hidden="1" x14ac:dyDescent="0.2"/>
    <row r="9564" ht="12.75" hidden="1" x14ac:dyDescent="0.2"/>
    <row r="9565" ht="12.75" hidden="1" x14ac:dyDescent="0.2"/>
    <row r="9566" ht="12.75" hidden="1" x14ac:dyDescent="0.2"/>
    <row r="9567" ht="12.75" hidden="1" x14ac:dyDescent="0.2"/>
    <row r="9568" ht="12.75" hidden="1" x14ac:dyDescent="0.2"/>
    <row r="9569" ht="12.75" hidden="1" x14ac:dyDescent="0.2"/>
    <row r="9570" ht="12.75" hidden="1" x14ac:dyDescent="0.2"/>
    <row r="9571" ht="12.75" hidden="1" x14ac:dyDescent="0.2"/>
    <row r="9572" ht="12.75" hidden="1" x14ac:dyDescent="0.2"/>
    <row r="9573" ht="12.75" hidden="1" x14ac:dyDescent="0.2"/>
    <row r="9574" ht="12.75" hidden="1" x14ac:dyDescent="0.2"/>
    <row r="9575" ht="12.75" hidden="1" x14ac:dyDescent="0.2"/>
    <row r="9576" ht="12.75" hidden="1" x14ac:dyDescent="0.2"/>
    <row r="9577" ht="12.75" hidden="1" x14ac:dyDescent="0.2"/>
    <row r="9578" ht="12.75" hidden="1" x14ac:dyDescent="0.2"/>
    <row r="9579" ht="12.75" hidden="1" x14ac:dyDescent="0.2"/>
    <row r="9580" ht="12.75" hidden="1" x14ac:dyDescent="0.2"/>
    <row r="9581" ht="12.75" hidden="1" x14ac:dyDescent="0.2"/>
    <row r="9582" ht="12.75" hidden="1" x14ac:dyDescent="0.2"/>
    <row r="9583" ht="12.75" hidden="1" x14ac:dyDescent="0.2"/>
    <row r="9584" ht="12.75" hidden="1" x14ac:dyDescent="0.2"/>
    <row r="9585" ht="12.75" hidden="1" x14ac:dyDescent="0.2"/>
    <row r="9586" ht="12.75" hidden="1" x14ac:dyDescent="0.2"/>
    <row r="9587" ht="12.75" hidden="1" x14ac:dyDescent="0.2"/>
    <row r="9588" ht="12.75" hidden="1" x14ac:dyDescent="0.2"/>
    <row r="9589" ht="12.75" hidden="1" x14ac:dyDescent="0.2"/>
    <row r="9590" ht="12.75" hidden="1" x14ac:dyDescent="0.2"/>
    <row r="9591" ht="12.75" hidden="1" x14ac:dyDescent="0.2"/>
    <row r="9592" ht="12.75" hidden="1" x14ac:dyDescent="0.2"/>
    <row r="9593" ht="12.75" hidden="1" x14ac:dyDescent="0.2"/>
    <row r="9594" ht="12.75" hidden="1" x14ac:dyDescent="0.2"/>
    <row r="9595" ht="12.75" hidden="1" x14ac:dyDescent="0.2"/>
    <row r="9596" ht="12.75" hidden="1" x14ac:dyDescent="0.2"/>
    <row r="9597" ht="12.75" hidden="1" x14ac:dyDescent="0.2"/>
    <row r="9598" ht="12.75" hidden="1" x14ac:dyDescent="0.2"/>
    <row r="9599" ht="12.75" hidden="1" x14ac:dyDescent="0.2"/>
    <row r="9600" ht="12.75" hidden="1" x14ac:dyDescent="0.2"/>
    <row r="9601" ht="12.75" hidden="1" x14ac:dyDescent="0.2"/>
    <row r="9602" ht="12.75" hidden="1" x14ac:dyDescent="0.2"/>
    <row r="9603" ht="12.75" hidden="1" x14ac:dyDescent="0.2"/>
    <row r="9604" ht="12.75" hidden="1" x14ac:dyDescent="0.2"/>
    <row r="9605" ht="12.75" hidden="1" x14ac:dyDescent="0.2"/>
    <row r="9606" ht="12.75" hidden="1" x14ac:dyDescent="0.2"/>
    <row r="9607" ht="12.75" hidden="1" x14ac:dyDescent="0.2"/>
    <row r="9608" ht="12.75" hidden="1" x14ac:dyDescent="0.2"/>
    <row r="9609" ht="12.75" hidden="1" x14ac:dyDescent="0.2"/>
    <row r="9610" ht="12.75" hidden="1" x14ac:dyDescent="0.2"/>
    <row r="9611" ht="12.75" hidden="1" x14ac:dyDescent="0.2"/>
    <row r="9612" ht="12.75" hidden="1" x14ac:dyDescent="0.2"/>
    <row r="9613" ht="12.75" hidden="1" x14ac:dyDescent="0.2"/>
    <row r="9614" ht="12.75" hidden="1" x14ac:dyDescent="0.2"/>
    <row r="9615" ht="12.75" hidden="1" x14ac:dyDescent="0.2"/>
    <row r="9616" ht="12.75" hidden="1" x14ac:dyDescent="0.2"/>
    <row r="9617" ht="12.75" hidden="1" x14ac:dyDescent="0.2"/>
    <row r="9618" ht="12.75" hidden="1" x14ac:dyDescent="0.2"/>
    <row r="9619" ht="12.75" hidden="1" x14ac:dyDescent="0.2"/>
    <row r="9620" ht="12.75" hidden="1" x14ac:dyDescent="0.2"/>
    <row r="9621" ht="12.75" hidden="1" x14ac:dyDescent="0.2"/>
    <row r="9622" ht="12.75" hidden="1" x14ac:dyDescent="0.2"/>
    <row r="9623" ht="12.75" hidden="1" x14ac:dyDescent="0.2"/>
    <row r="9624" ht="12.75" hidden="1" x14ac:dyDescent="0.2"/>
    <row r="9625" ht="12.75" hidden="1" x14ac:dyDescent="0.2"/>
    <row r="9626" ht="12.75" hidden="1" x14ac:dyDescent="0.2"/>
    <row r="9627" ht="12.75" hidden="1" x14ac:dyDescent="0.2"/>
    <row r="9628" ht="12.75" hidden="1" x14ac:dyDescent="0.2"/>
    <row r="9629" ht="12.75" hidden="1" x14ac:dyDescent="0.2"/>
    <row r="9630" ht="12.75" hidden="1" x14ac:dyDescent="0.2"/>
    <row r="9631" ht="12.75" hidden="1" x14ac:dyDescent="0.2"/>
    <row r="9632" ht="12.75" hidden="1" x14ac:dyDescent="0.2"/>
    <row r="9633" ht="12.75" hidden="1" x14ac:dyDescent="0.2"/>
    <row r="9634" ht="12.75" hidden="1" x14ac:dyDescent="0.2"/>
    <row r="9635" ht="12.75" hidden="1" x14ac:dyDescent="0.2"/>
    <row r="9636" ht="12.75" hidden="1" x14ac:dyDescent="0.2"/>
    <row r="9637" ht="12.75" hidden="1" x14ac:dyDescent="0.2"/>
    <row r="9638" ht="12.75" hidden="1" x14ac:dyDescent="0.2"/>
    <row r="9639" ht="12.75" hidden="1" x14ac:dyDescent="0.2"/>
    <row r="9640" ht="12.75" hidden="1" x14ac:dyDescent="0.2"/>
    <row r="9641" ht="12.75" hidden="1" x14ac:dyDescent="0.2"/>
    <row r="9642" ht="12.75" hidden="1" x14ac:dyDescent="0.2"/>
    <row r="9643" ht="12.75" hidden="1" x14ac:dyDescent="0.2"/>
    <row r="9644" ht="12.75" hidden="1" x14ac:dyDescent="0.2"/>
    <row r="9645" ht="12.75" hidden="1" x14ac:dyDescent="0.2"/>
    <row r="9646" ht="12.75" hidden="1" x14ac:dyDescent="0.2"/>
    <row r="9647" ht="12.75" hidden="1" x14ac:dyDescent="0.2"/>
    <row r="9648" ht="12.75" hidden="1" x14ac:dyDescent="0.2"/>
    <row r="9649" ht="12.75" hidden="1" x14ac:dyDescent="0.2"/>
    <row r="9650" ht="12.75" hidden="1" x14ac:dyDescent="0.2"/>
    <row r="9651" ht="12.75" hidden="1" x14ac:dyDescent="0.2"/>
    <row r="9652" ht="12.75" hidden="1" x14ac:dyDescent="0.2"/>
    <row r="9653" ht="12.75" hidden="1" x14ac:dyDescent="0.2"/>
    <row r="9654" ht="12.75" hidden="1" x14ac:dyDescent="0.2"/>
    <row r="9655" ht="12.75" hidden="1" x14ac:dyDescent="0.2"/>
    <row r="9656" ht="12.75" hidden="1" x14ac:dyDescent="0.2"/>
    <row r="9657" ht="12.75" hidden="1" x14ac:dyDescent="0.2"/>
    <row r="9658" ht="12.75" hidden="1" x14ac:dyDescent="0.2"/>
    <row r="9659" ht="12.75" hidden="1" x14ac:dyDescent="0.2"/>
    <row r="9660" ht="12.75" hidden="1" x14ac:dyDescent="0.2"/>
    <row r="9661" ht="12.75" hidden="1" x14ac:dyDescent="0.2"/>
    <row r="9662" ht="12.75" hidden="1" x14ac:dyDescent="0.2"/>
    <row r="9663" ht="12.75" hidden="1" x14ac:dyDescent="0.2"/>
    <row r="9664" ht="12.75" hidden="1" x14ac:dyDescent="0.2"/>
    <row r="9665" ht="12.75" hidden="1" x14ac:dyDescent="0.2"/>
    <row r="9666" ht="12.75" hidden="1" x14ac:dyDescent="0.2"/>
    <row r="9667" ht="12.75" hidden="1" x14ac:dyDescent="0.2"/>
    <row r="9668" ht="12.75" hidden="1" x14ac:dyDescent="0.2"/>
    <row r="9669" ht="12.75" hidden="1" x14ac:dyDescent="0.2"/>
    <row r="9670" ht="12.75" hidden="1" x14ac:dyDescent="0.2"/>
    <row r="9671" ht="12.75" hidden="1" x14ac:dyDescent="0.2"/>
    <row r="9672" ht="12.75" hidden="1" x14ac:dyDescent="0.2"/>
    <row r="9673" ht="12.75" hidden="1" x14ac:dyDescent="0.2"/>
    <row r="9674" ht="12.75" hidden="1" x14ac:dyDescent="0.2"/>
    <row r="9675" ht="12.75" hidden="1" x14ac:dyDescent="0.2"/>
    <row r="9676" ht="12.75" hidden="1" x14ac:dyDescent="0.2"/>
    <row r="9677" ht="12.75" hidden="1" x14ac:dyDescent="0.2"/>
    <row r="9678" ht="12.75" hidden="1" x14ac:dyDescent="0.2"/>
    <row r="9679" ht="12.75" hidden="1" x14ac:dyDescent="0.2"/>
    <row r="9680" ht="12.75" hidden="1" x14ac:dyDescent="0.2"/>
    <row r="9681" ht="12.75" hidden="1" x14ac:dyDescent="0.2"/>
    <row r="9682" ht="12.75" hidden="1" x14ac:dyDescent="0.2"/>
    <row r="9683" ht="12.75" hidden="1" x14ac:dyDescent="0.2"/>
    <row r="9684" ht="12.75" hidden="1" x14ac:dyDescent="0.2"/>
    <row r="9685" ht="12.75" hidden="1" x14ac:dyDescent="0.2"/>
    <row r="9686" ht="12.75" hidden="1" x14ac:dyDescent="0.2"/>
    <row r="9687" ht="12.75" hidden="1" x14ac:dyDescent="0.2"/>
    <row r="9688" ht="12.75" hidden="1" x14ac:dyDescent="0.2"/>
    <row r="9689" ht="12.75" hidden="1" x14ac:dyDescent="0.2"/>
    <row r="9690" ht="12.75" hidden="1" x14ac:dyDescent="0.2"/>
    <row r="9691" ht="12.75" hidden="1" x14ac:dyDescent="0.2"/>
    <row r="9692" ht="12.75" hidden="1" x14ac:dyDescent="0.2"/>
    <row r="9693" ht="12.75" hidden="1" x14ac:dyDescent="0.2"/>
    <row r="9694" ht="12.75" hidden="1" x14ac:dyDescent="0.2"/>
    <row r="9695" ht="12.75" hidden="1" x14ac:dyDescent="0.2"/>
    <row r="9696" ht="12.75" hidden="1" x14ac:dyDescent="0.2"/>
    <row r="9697" ht="12.75" hidden="1" x14ac:dyDescent="0.2"/>
    <row r="9698" ht="12.75" hidden="1" x14ac:dyDescent="0.2"/>
    <row r="9699" ht="12.75" hidden="1" x14ac:dyDescent="0.2"/>
    <row r="9700" ht="12.75" hidden="1" x14ac:dyDescent="0.2"/>
    <row r="9701" ht="12.75" hidden="1" x14ac:dyDescent="0.2"/>
    <row r="9702" ht="12.75" hidden="1" x14ac:dyDescent="0.2"/>
    <row r="9703" ht="12.75" hidden="1" x14ac:dyDescent="0.2"/>
    <row r="9704" ht="12.75" hidden="1" x14ac:dyDescent="0.2"/>
    <row r="9705" ht="12.75" hidden="1" x14ac:dyDescent="0.2"/>
    <row r="9706" ht="12.75" hidden="1" x14ac:dyDescent="0.2"/>
    <row r="9707" ht="12.75" hidden="1" x14ac:dyDescent="0.2"/>
    <row r="9708" ht="12.75" hidden="1" x14ac:dyDescent="0.2"/>
    <row r="9709" ht="12.75" hidden="1" x14ac:dyDescent="0.2"/>
    <row r="9710" ht="12.75" hidden="1" x14ac:dyDescent="0.2"/>
    <row r="9711" ht="12.75" hidden="1" x14ac:dyDescent="0.2"/>
    <row r="9712" ht="12.75" hidden="1" x14ac:dyDescent="0.2"/>
    <row r="9713" ht="12.75" hidden="1" x14ac:dyDescent="0.2"/>
    <row r="9714" ht="12.75" hidden="1" x14ac:dyDescent="0.2"/>
    <row r="9715" ht="12.75" hidden="1" x14ac:dyDescent="0.2"/>
    <row r="9716" ht="12.75" hidden="1" x14ac:dyDescent="0.2"/>
    <row r="9717" ht="12.75" hidden="1" x14ac:dyDescent="0.2"/>
    <row r="9718" ht="12.75" hidden="1" x14ac:dyDescent="0.2"/>
    <row r="9719" ht="12.75" hidden="1" x14ac:dyDescent="0.2"/>
    <row r="9720" ht="12.75" hidden="1" x14ac:dyDescent="0.2"/>
    <row r="9721" ht="12.75" hidden="1" x14ac:dyDescent="0.2"/>
    <row r="9722" ht="12.75" hidden="1" x14ac:dyDescent="0.2"/>
    <row r="9723" ht="12.75" hidden="1" x14ac:dyDescent="0.2"/>
    <row r="9724" ht="12.75" hidden="1" x14ac:dyDescent="0.2"/>
    <row r="9725" ht="12.75" hidden="1" x14ac:dyDescent="0.2"/>
    <row r="9726" ht="12.75" hidden="1" x14ac:dyDescent="0.2"/>
    <row r="9727" ht="12.75" hidden="1" x14ac:dyDescent="0.2"/>
    <row r="9728" ht="12.75" hidden="1" x14ac:dyDescent="0.2"/>
    <row r="9729" ht="12.75" hidden="1" x14ac:dyDescent="0.2"/>
    <row r="9730" ht="12.75" hidden="1" x14ac:dyDescent="0.2"/>
    <row r="9731" ht="12.75" hidden="1" x14ac:dyDescent="0.2"/>
    <row r="9732" ht="12.75" hidden="1" x14ac:dyDescent="0.2"/>
    <row r="9733" ht="12.75" hidden="1" x14ac:dyDescent="0.2"/>
    <row r="9734" ht="12.75" hidden="1" x14ac:dyDescent="0.2"/>
    <row r="9735" ht="12.75" hidden="1" x14ac:dyDescent="0.2"/>
    <row r="9736" ht="12.75" hidden="1" x14ac:dyDescent="0.2"/>
    <row r="9737" ht="12.75" hidden="1" x14ac:dyDescent="0.2"/>
    <row r="9738" ht="12.75" hidden="1" x14ac:dyDescent="0.2"/>
    <row r="9739" ht="12.75" hidden="1" x14ac:dyDescent="0.2"/>
    <row r="9740" ht="12.75" hidden="1" x14ac:dyDescent="0.2"/>
    <row r="9741" ht="12.75" hidden="1" x14ac:dyDescent="0.2"/>
    <row r="9742" ht="12.75" hidden="1" x14ac:dyDescent="0.2"/>
    <row r="9743" ht="12.75" hidden="1" x14ac:dyDescent="0.2"/>
    <row r="9744" ht="12.75" hidden="1" x14ac:dyDescent="0.2"/>
    <row r="9745" ht="12.75" hidden="1" x14ac:dyDescent="0.2"/>
    <row r="9746" ht="12.75" hidden="1" x14ac:dyDescent="0.2"/>
    <row r="9747" ht="12.75" hidden="1" x14ac:dyDescent="0.2"/>
    <row r="9748" ht="12.75" hidden="1" x14ac:dyDescent="0.2"/>
    <row r="9749" ht="12.75" hidden="1" x14ac:dyDescent="0.2"/>
    <row r="9750" ht="12.75" hidden="1" x14ac:dyDescent="0.2"/>
    <row r="9751" ht="12.75" hidden="1" x14ac:dyDescent="0.2"/>
    <row r="9752" ht="12.75" hidden="1" x14ac:dyDescent="0.2"/>
    <row r="9753" ht="12.75" hidden="1" x14ac:dyDescent="0.2"/>
    <row r="9754" ht="12.75" hidden="1" x14ac:dyDescent="0.2"/>
    <row r="9755" ht="12.75" hidden="1" x14ac:dyDescent="0.2"/>
    <row r="9756" ht="12.75" hidden="1" x14ac:dyDescent="0.2"/>
    <row r="9757" ht="12.75" hidden="1" x14ac:dyDescent="0.2"/>
    <row r="9758" ht="12.75" hidden="1" x14ac:dyDescent="0.2"/>
    <row r="9759" ht="12.75" hidden="1" x14ac:dyDescent="0.2"/>
    <row r="9760" ht="12.75" hidden="1" x14ac:dyDescent="0.2"/>
    <row r="9761" ht="12.75" hidden="1" x14ac:dyDescent="0.2"/>
    <row r="9762" ht="12.75" hidden="1" x14ac:dyDescent="0.2"/>
    <row r="9763" ht="12.75" hidden="1" x14ac:dyDescent="0.2"/>
    <row r="9764" ht="12.75" hidden="1" x14ac:dyDescent="0.2"/>
    <row r="9765" ht="12.75" hidden="1" x14ac:dyDescent="0.2"/>
    <row r="9766" ht="12.75" hidden="1" x14ac:dyDescent="0.2"/>
    <row r="9767" ht="12.75" hidden="1" x14ac:dyDescent="0.2"/>
    <row r="9768" ht="12.75" hidden="1" x14ac:dyDescent="0.2"/>
    <row r="9769" ht="12.75" hidden="1" x14ac:dyDescent="0.2"/>
    <row r="9770" ht="12.75" hidden="1" x14ac:dyDescent="0.2"/>
    <row r="9771" ht="12.75" hidden="1" x14ac:dyDescent="0.2"/>
    <row r="9772" ht="12.75" hidden="1" x14ac:dyDescent="0.2"/>
    <row r="9773" ht="12.75" hidden="1" x14ac:dyDescent="0.2"/>
    <row r="9774" ht="12.75" hidden="1" x14ac:dyDescent="0.2"/>
    <row r="9775" ht="12.75" hidden="1" x14ac:dyDescent="0.2"/>
    <row r="9776" ht="12.75" hidden="1" x14ac:dyDescent="0.2"/>
    <row r="9777" ht="12.75" hidden="1" x14ac:dyDescent="0.2"/>
    <row r="9778" ht="12.75" hidden="1" x14ac:dyDescent="0.2"/>
    <row r="9779" ht="12.75" hidden="1" x14ac:dyDescent="0.2"/>
    <row r="9780" ht="12.75" hidden="1" x14ac:dyDescent="0.2"/>
    <row r="9781" ht="12.75" hidden="1" x14ac:dyDescent="0.2"/>
    <row r="9782" ht="12.75" hidden="1" x14ac:dyDescent="0.2"/>
    <row r="9783" ht="12.75" hidden="1" x14ac:dyDescent="0.2"/>
    <row r="9784" ht="12.75" hidden="1" x14ac:dyDescent="0.2"/>
    <row r="9785" ht="12.75" hidden="1" x14ac:dyDescent="0.2"/>
    <row r="9786" ht="12.75" hidden="1" x14ac:dyDescent="0.2"/>
    <row r="9787" ht="12.75" hidden="1" x14ac:dyDescent="0.2"/>
    <row r="9788" ht="12.75" hidden="1" x14ac:dyDescent="0.2"/>
    <row r="9789" ht="12.75" hidden="1" x14ac:dyDescent="0.2"/>
    <row r="9790" ht="12.75" hidden="1" x14ac:dyDescent="0.2"/>
    <row r="9791" ht="12.75" hidden="1" x14ac:dyDescent="0.2"/>
    <row r="9792" ht="12.75" hidden="1" x14ac:dyDescent="0.2"/>
    <row r="9793" ht="12.75" hidden="1" x14ac:dyDescent="0.2"/>
    <row r="9794" ht="12.75" hidden="1" x14ac:dyDescent="0.2"/>
    <row r="9795" ht="12.75" hidden="1" x14ac:dyDescent="0.2"/>
    <row r="9796" ht="12.75" hidden="1" x14ac:dyDescent="0.2"/>
    <row r="9797" ht="12.75" hidden="1" x14ac:dyDescent="0.2"/>
    <row r="9798" ht="12.75" hidden="1" x14ac:dyDescent="0.2"/>
    <row r="9799" ht="12.75" hidden="1" x14ac:dyDescent="0.2"/>
    <row r="9800" ht="12.75" hidden="1" x14ac:dyDescent="0.2"/>
    <row r="9801" ht="12.75" hidden="1" x14ac:dyDescent="0.2"/>
    <row r="9802" ht="12.75" hidden="1" x14ac:dyDescent="0.2"/>
    <row r="9803" ht="12.75" hidden="1" x14ac:dyDescent="0.2"/>
    <row r="9804" ht="12.75" hidden="1" x14ac:dyDescent="0.2"/>
    <row r="9805" ht="12.75" hidden="1" x14ac:dyDescent="0.2"/>
    <row r="9806" ht="12.75" hidden="1" x14ac:dyDescent="0.2"/>
    <row r="9807" ht="12.75" hidden="1" x14ac:dyDescent="0.2"/>
    <row r="9808" ht="12.75" hidden="1" x14ac:dyDescent="0.2"/>
    <row r="9809" ht="12.75" hidden="1" x14ac:dyDescent="0.2"/>
    <row r="9810" ht="12.75" hidden="1" x14ac:dyDescent="0.2"/>
    <row r="9811" ht="12.75" hidden="1" x14ac:dyDescent="0.2"/>
    <row r="9812" ht="12.75" hidden="1" x14ac:dyDescent="0.2"/>
    <row r="9813" ht="12.75" hidden="1" x14ac:dyDescent="0.2"/>
    <row r="9814" ht="12.75" hidden="1" x14ac:dyDescent="0.2"/>
    <row r="9815" ht="12.75" hidden="1" x14ac:dyDescent="0.2"/>
    <row r="9816" ht="12.75" hidden="1" x14ac:dyDescent="0.2"/>
    <row r="9817" ht="12.75" hidden="1" x14ac:dyDescent="0.2"/>
    <row r="9818" ht="12.75" hidden="1" x14ac:dyDescent="0.2"/>
    <row r="9819" ht="12.75" hidden="1" x14ac:dyDescent="0.2"/>
    <row r="9820" ht="12.75" hidden="1" x14ac:dyDescent="0.2"/>
    <row r="9821" ht="12.75" hidden="1" x14ac:dyDescent="0.2"/>
    <row r="9822" ht="12.75" hidden="1" x14ac:dyDescent="0.2"/>
    <row r="9823" ht="12.75" hidden="1" x14ac:dyDescent="0.2"/>
    <row r="9824" ht="12.75" hidden="1" x14ac:dyDescent="0.2"/>
    <row r="9825" ht="12.75" hidden="1" x14ac:dyDescent="0.2"/>
    <row r="9826" ht="12.75" hidden="1" x14ac:dyDescent="0.2"/>
    <row r="9827" ht="12.75" hidden="1" x14ac:dyDescent="0.2"/>
    <row r="9828" ht="12.75" hidden="1" x14ac:dyDescent="0.2"/>
    <row r="9829" ht="12.75" hidden="1" x14ac:dyDescent="0.2"/>
    <row r="9830" ht="12.75" hidden="1" x14ac:dyDescent="0.2"/>
    <row r="9831" ht="12.75" hidden="1" x14ac:dyDescent="0.2"/>
    <row r="9832" ht="12.75" hidden="1" x14ac:dyDescent="0.2"/>
    <row r="9833" ht="12.75" hidden="1" x14ac:dyDescent="0.2"/>
    <row r="9834" ht="12.75" hidden="1" x14ac:dyDescent="0.2"/>
    <row r="9835" ht="12.75" hidden="1" x14ac:dyDescent="0.2"/>
    <row r="9836" ht="12.75" hidden="1" x14ac:dyDescent="0.2"/>
    <row r="9837" ht="12.75" hidden="1" x14ac:dyDescent="0.2"/>
    <row r="9838" ht="12.75" hidden="1" x14ac:dyDescent="0.2"/>
    <row r="9839" ht="12.75" hidden="1" x14ac:dyDescent="0.2"/>
    <row r="9840" ht="12.75" hidden="1" x14ac:dyDescent="0.2"/>
    <row r="9841" ht="12.75" hidden="1" x14ac:dyDescent="0.2"/>
    <row r="9842" ht="12.75" hidden="1" x14ac:dyDescent="0.2"/>
    <row r="9843" ht="12.75" hidden="1" x14ac:dyDescent="0.2"/>
    <row r="9844" ht="12.75" hidden="1" x14ac:dyDescent="0.2"/>
    <row r="9845" ht="12.75" hidden="1" x14ac:dyDescent="0.2"/>
    <row r="9846" ht="12.75" hidden="1" x14ac:dyDescent="0.2"/>
    <row r="9847" ht="12.75" hidden="1" x14ac:dyDescent="0.2"/>
    <row r="9848" ht="12.75" hidden="1" x14ac:dyDescent="0.2"/>
    <row r="9849" ht="12.75" hidden="1" x14ac:dyDescent="0.2"/>
    <row r="9850" ht="12.75" hidden="1" x14ac:dyDescent="0.2"/>
    <row r="9851" ht="12.75" hidden="1" x14ac:dyDescent="0.2"/>
    <row r="9852" ht="12.75" hidden="1" x14ac:dyDescent="0.2"/>
    <row r="9853" ht="12.75" hidden="1" x14ac:dyDescent="0.2"/>
    <row r="9854" ht="12.75" hidden="1" x14ac:dyDescent="0.2"/>
    <row r="9855" ht="12.75" hidden="1" x14ac:dyDescent="0.2"/>
    <row r="9856" ht="12.75" hidden="1" x14ac:dyDescent="0.2"/>
    <row r="9857" ht="12.75" hidden="1" x14ac:dyDescent="0.2"/>
    <row r="9858" ht="12.75" hidden="1" x14ac:dyDescent="0.2"/>
    <row r="9859" ht="12.75" hidden="1" x14ac:dyDescent="0.2"/>
    <row r="9860" ht="12.75" hidden="1" x14ac:dyDescent="0.2"/>
    <row r="9861" ht="12.75" hidden="1" x14ac:dyDescent="0.2"/>
    <row r="9862" ht="12.75" hidden="1" x14ac:dyDescent="0.2"/>
    <row r="9863" ht="12.75" hidden="1" x14ac:dyDescent="0.2"/>
    <row r="9864" ht="12.75" hidden="1" x14ac:dyDescent="0.2"/>
    <row r="9865" ht="12.75" hidden="1" x14ac:dyDescent="0.2"/>
    <row r="9866" ht="12.75" hidden="1" x14ac:dyDescent="0.2"/>
    <row r="9867" ht="12.75" hidden="1" x14ac:dyDescent="0.2"/>
    <row r="9868" ht="12.75" hidden="1" x14ac:dyDescent="0.2"/>
    <row r="9869" ht="12.75" hidden="1" x14ac:dyDescent="0.2"/>
    <row r="9870" ht="12.75" hidden="1" x14ac:dyDescent="0.2"/>
    <row r="9871" ht="12.75" hidden="1" x14ac:dyDescent="0.2"/>
    <row r="9872" ht="12.75" hidden="1" x14ac:dyDescent="0.2"/>
    <row r="9873" ht="12.75" hidden="1" x14ac:dyDescent="0.2"/>
    <row r="9874" ht="12.75" hidden="1" x14ac:dyDescent="0.2"/>
    <row r="9875" ht="12.75" hidden="1" x14ac:dyDescent="0.2"/>
    <row r="9876" ht="12.75" hidden="1" x14ac:dyDescent="0.2"/>
    <row r="9877" ht="12.75" hidden="1" x14ac:dyDescent="0.2"/>
    <row r="9878" ht="12.75" hidden="1" x14ac:dyDescent="0.2"/>
    <row r="9879" ht="12.75" hidden="1" x14ac:dyDescent="0.2"/>
    <row r="9880" ht="12.75" hidden="1" x14ac:dyDescent="0.2"/>
    <row r="9881" ht="12.75" hidden="1" x14ac:dyDescent="0.2"/>
    <row r="9882" ht="12.75" hidden="1" x14ac:dyDescent="0.2"/>
    <row r="9883" ht="12.75" hidden="1" x14ac:dyDescent="0.2"/>
    <row r="9884" ht="12.75" hidden="1" x14ac:dyDescent="0.2"/>
    <row r="9885" ht="12.75" hidden="1" x14ac:dyDescent="0.2"/>
    <row r="9886" ht="12.75" hidden="1" x14ac:dyDescent="0.2"/>
    <row r="9887" ht="12.75" hidden="1" x14ac:dyDescent="0.2"/>
    <row r="9888" ht="12.75" hidden="1" x14ac:dyDescent="0.2"/>
    <row r="9889" ht="12.75" hidden="1" x14ac:dyDescent="0.2"/>
    <row r="9890" ht="12.75" hidden="1" x14ac:dyDescent="0.2"/>
    <row r="9891" ht="12.75" hidden="1" x14ac:dyDescent="0.2"/>
    <row r="9892" ht="12.75" hidden="1" x14ac:dyDescent="0.2"/>
    <row r="9893" ht="12.75" hidden="1" x14ac:dyDescent="0.2"/>
    <row r="9894" ht="12.75" hidden="1" x14ac:dyDescent="0.2"/>
    <row r="9895" ht="12.75" hidden="1" x14ac:dyDescent="0.2"/>
    <row r="9896" ht="12.75" hidden="1" x14ac:dyDescent="0.2"/>
    <row r="9897" ht="12.75" hidden="1" x14ac:dyDescent="0.2"/>
    <row r="9898" ht="12.75" hidden="1" x14ac:dyDescent="0.2"/>
    <row r="9899" ht="12.75" hidden="1" x14ac:dyDescent="0.2"/>
    <row r="9900" ht="12.75" hidden="1" x14ac:dyDescent="0.2"/>
    <row r="9901" ht="12.75" hidden="1" x14ac:dyDescent="0.2"/>
    <row r="9902" ht="12.75" hidden="1" x14ac:dyDescent="0.2"/>
    <row r="9903" ht="12.75" hidden="1" x14ac:dyDescent="0.2"/>
    <row r="9904" ht="12.75" hidden="1" x14ac:dyDescent="0.2"/>
    <row r="9905" ht="12.75" hidden="1" x14ac:dyDescent="0.2"/>
    <row r="9906" ht="12.75" hidden="1" x14ac:dyDescent="0.2"/>
    <row r="9907" ht="12.75" hidden="1" x14ac:dyDescent="0.2"/>
    <row r="9908" ht="12.75" hidden="1" x14ac:dyDescent="0.2"/>
    <row r="9909" ht="12.75" hidden="1" x14ac:dyDescent="0.2"/>
    <row r="9910" ht="12.75" hidden="1" x14ac:dyDescent="0.2"/>
    <row r="9911" ht="12.75" hidden="1" x14ac:dyDescent="0.2"/>
    <row r="9912" ht="12.75" hidden="1" x14ac:dyDescent="0.2"/>
    <row r="9913" ht="12.75" hidden="1" x14ac:dyDescent="0.2"/>
    <row r="9914" ht="12.75" hidden="1" x14ac:dyDescent="0.2"/>
    <row r="9915" ht="12.75" hidden="1" x14ac:dyDescent="0.2"/>
    <row r="9916" ht="12.75" hidden="1" x14ac:dyDescent="0.2"/>
    <row r="9917" ht="12.75" hidden="1" x14ac:dyDescent="0.2"/>
    <row r="9918" ht="12.75" hidden="1" x14ac:dyDescent="0.2"/>
    <row r="9919" ht="12.75" hidden="1" x14ac:dyDescent="0.2"/>
    <row r="9920" ht="12.75" hidden="1" x14ac:dyDescent="0.2"/>
    <row r="9921" ht="12.75" hidden="1" x14ac:dyDescent="0.2"/>
    <row r="9922" ht="12.75" hidden="1" x14ac:dyDescent="0.2"/>
    <row r="9923" ht="12.75" hidden="1" x14ac:dyDescent="0.2"/>
    <row r="9924" ht="12.75" hidden="1" x14ac:dyDescent="0.2"/>
    <row r="9925" ht="12.75" hidden="1" x14ac:dyDescent="0.2"/>
    <row r="9926" ht="12.75" hidden="1" x14ac:dyDescent="0.2"/>
    <row r="9927" ht="12.75" hidden="1" x14ac:dyDescent="0.2"/>
    <row r="9928" ht="12.75" hidden="1" x14ac:dyDescent="0.2"/>
    <row r="9929" ht="12.75" hidden="1" x14ac:dyDescent="0.2"/>
    <row r="9930" ht="12.75" hidden="1" x14ac:dyDescent="0.2"/>
    <row r="9931" ht="12.75" hidden="1" x14ac:dyDescent="0.2"/>
    <row r="9932" ht="12.75" hidden="1" x14ac:dyDescent="0.2"/>
    <row r="9933" ht="12.75" hidden="1" x14ac:dyDescent="0.2"/>
    <row r="9934" ht="12.75" hidden="1" x14ac:dyDescent="0.2"/>
    <row r="9935" ht="12.75" hidden="1" x14ac:dyDescent="0.2"/>
    <row r="9936" ht="12.75" hidden="1" x14ac:dyDescent="0.2"/>
    <row r="9937" ht="12.75" hidden="1" x14ac:dyDescent="0.2"/>
    <row r="9938" ht="12.75" hidden="1" x14ac:dyDescent="0.2"/>
    <row r="9939" ht="12.75" hidden="1" x14ac:dyDescent="0.2"/>
    <row r="9940" ht="12.75" hidden="1" x14ac:dyDescent="0.2"/>
    <row r="9941" ht="12.75" hidden="1" x14ac:dyDescent="0.2"/>
    <row r="9942" ht="12.75" hidden="1" x14ac:dyDescent="0.2"/>
    <row r="9943" ht="12.75" hidden="1" x14ac:dyDescent="0.2"/>
    <row r="9944" ht="12.75" hidden="1" x14ac:dyDescent="0.2"/>
    <row r="9945" ht="12.75" hidden="1" x14ac:dyDescent="0.2"/>
    <row r="9946" ht="12.75" hidden="1" x14ac:dyDescent="0.2"/>
    <row r="9947" ht="12.75" hidden="1" x14ac:dyDescent="0.2"/>
    <row r="9948" ht="12.75" hidden="1" x14ac:dyDescent="0.2"/>
    <row r="9949" ht="12.75" hidden="1" x14ac:dyDescent="0.2"/>
    <row r="9950" ht="12.75" hidden="1" x14ac:dyDescent="0.2"/>
    <row r="9951" ht="12.75" hidden="1" x14ac:dyDescent="0.2"/>
    <row r="9952" ht="12.75" hidden="1" x14ac:dyDescent="0.2"/>
    <row r="9953" ht="12.75" hidden="1" x14ac:dyDescent="0.2"/>
    <row r="9954" ht="12.75" hidden="1" x14ac:dyDescent="0.2"/>
    <row r="9955" ht="12.75" hidden="1" x14ac:dyDescent="0.2"/>
    <row r="9956" ht="12.75" hidden="1" x14ac:dyDescent="0.2"/>
    <row r="9957" ht="12.75" hidden="1" x14ac:dyDescent="0.2"/>
    <row r="9958" ht="12.75" hidden="1" x14ac:dyDescent="0.2"/>
    <row r="9959" ht="12.75" hidden="1" x14ac:dyDescent="0.2"/>
    <row r="9960" ht="12.75" hidden="1" x14ac:dyDescent="0.2"/>
    <row r="9961" ht="12.75" hidden="1" x14ac:dyDescent="0.2"/>
    <row r="9962" ht="12.75" hidden="1" x14ac:dyDescent="0.2"/>
    <row r="9963" ht="12.75" hidden="1" x14ac:dyDescent="0.2"/>
    <row r="9964" ht="12.75" hidden="1" x14ac:dyDescent="0.2"/>
    <row r="9965" ht="12.75" hidden="1" x14ac:dyDescent="0.2"/>
    <row r="9966" ht="12.75" hidden="1" x14ac:dyDescent="0.2"/>
    <row r="9967" ht="12.75" hidden="1" x14ac:dyDescent="0.2"/>
    <row r="9968" ht="12.75" hidden="1" x14ac:dyDescent="0.2"/>
    <row r="9969" ht="12.75" hidden="1" x14ac:dyDescent="0.2"/>
    <row r="9970" ht="12.75" hidden="1" x14ac:dyDescent="0.2"/>
    <row r="9971" ht="12.75" hidden="1" x14ac:dyDescent="0.2"/>
    <row r="9972" ht="12.75" hidden="1" x14ac:dyDescent="0.2"/>
    <row r="9973" ht="12.75" hidden="1" x14ac:dyDescent="0.2"/>
    <row r="9974" ht="12.75" hidden="1" x14ac:dyDescent="0.2"/>
    <row r="9975" ht="12.75" hidden="1" x14ac:dyDescent="0.2"/>
    <row r="9976" ht="12.75" hidden="1" x14ac:dyDescent="0.2"/>
    <row r="9977" ht="12.75" hidden="1" x14ac:dyDescent="0.2"/>
    <row r="9978" ht="12.75" hidden="1" x14ac:dyDescent="0.2"/>
    <row r="9979" ht="12.75" hidden="1" x14ac:dyDescent="0.2"/>
    <row r="9980" ht="12.75" hidden="1" x14ac:dyDescent="0.2"/>
    <row r="9981" ht="12.75" hidden="1" x14ac:dyDescent="0.2"/>
    <row r="9982" ht="12.75" hidden="1" x14ac:dyDescent="0.2"/>
    <row r="9983" ht="12.75" hidden="1" x14ac:dyDescent="0.2"/>
    <row r="9984" ht="12.75" hidden="1" x14ac:dyDescent="0.2"/>
    <row r="9985" ht="12.75" hidden="1" x14ac:dyDescent="0.2"/>
    <row r="9986" ht="12.75" hidden="1" x14ac:dyDescent="0.2"/>
    <row r="9987" ht="12.75" hidden="1" x14ac:dyDescent="0.2"/>
    <row r="9988" ht="12.75" hidden="1" x14ac:dyDescent="0.2"/>
    <row r="9989" ht="12.75" hidden="1" x14ac:dyDescent="0.2"/>
    <row r="9990" ht="12.75" hidden="1" x14ac:dyDescent="0.2"/>
    <row r="9991" ht="12.75" hidden="1" x14ac:dyDescent="0.2"/>
    <row r="9992" ht="12.75" hidden="1" x14ac:dyDescent="0.2"/>
    <row r="9993" ht="12.75" hidden="1" x14ac:dyDescent="0.2"/>
    <row r="9994" ht="12.75" hidden="1" x14ac:dyDescent="0.2"/>
    <row r="9995" ht="12.75" hidden="1" x14ac:dyDescent="0.2"/>
    <row r="9996" ht="12.75" hidden="1" x14ac:dyDescent="0.2"/>
    <row r="9997" ht="12.75" hidden="1" x14ac:dyDescent="0.2"/>
    <row r="9998" ht="12.75" hidden="1" x14ac:dyDescent="0.2"/>
    <row r="9999" ht="12.75" hidden="1" x14ac:dyDescent="0.2"/>
    <row r="10000" ht="12.75" hidden="1" x14ac:dyDescent="0.2"/>
    <row r="10001" ht="12.75" hidden="1" x14ac:dyDescent="0.2"/>
    <row r="10002" ht="12.75" hidden="1" x14ac:dyDescent="0.2"/>
    <row r="10003" ht="12.75" hidden="1" x14ac:dyDescent="0.2"/>
    <row r="10004" ht="12.75" hidden="1" x14ac:dyDescent="0.2"/>
    <row r="10005" ht="12.75" hidden="1" x14ac:dyDescent="0.2"/>
    <row r="10006" ht="12.75" hidden="1" x14ac:dyDescent="0.2"/>
    <row r="10007" ht="12.75" hidden="1" x14ac:dyDescent="0.2"/>
    <row r="10008" ht="12.75" hidden="1" x14ac:dyDescent="0.2"/>
    <row r="10009" ht="12.75" hidden="1" x14ac:dyDescent="0.2"/>
    <row r="10010" ht="12.75" hidden="1" x14ac:dyDescent="0.2"/>
    <row r="10011" ht="12.75" hidden="1" x14ac:dyDescent="0.2"/>
    <row r="10012" ht="12.75" hidden="1" x14ac:dyDescent="0.2"/>
    <row r="10013" ht="12.75" hidden="1" x14ac:dyDescent="0.2"/>
    <row r="10014" ht="12.75" hidden="1" x14ac:dyDescent="0.2"/>
    <row r="10015" ht="12.75" hidden="1" x14ac:dyDescent="0.2"/>
    <row r="10016" ht="12.75" hidden="1" x14ac:dyDescent="0.2"/>
    <row r="10017" ht="12.75" hidden="1" x14ac:dyDescent="0.2"/>
    <row r="10018" ht="12.75" hidden="1" x14ac:dyDescent="0.2"/>
    <row r="10019" ht="12.75" hidden="1" x14ac:dyDescent="0.2"/>
    <row r="10020" ht="12.75" hidden="1" x14ac:dyDescent="0.2"/>
    <row r="10021" ht="12.75" hidden="1" x14ac:dyDescent="0.2"/>
    <row r="10022" ht="12.75" hidden="1" x14ac:dyDescent="0.2"/>
    <row r="10023" ht="12.75" hidden="1" x14ac:dyDescent="0.2"/>
    <row r="10024" ht="12.75" hidden="1" x14ac:dyDescent="0.2"/>
    <row r="10025" ht="12.75" hidden="1" x14ac:dyDescent="0.2"/>
    <row r="10026" ht="12.75" hidden="1" x14ac:dyDescent="0.2"/>
    <row r="10027" ht="12.75" hidden="1" x14ac:dyDescent="0.2"/>
    <row r="10028" ht="12.75" hidden="1" x14ac:dyDescent="0.2"/>
    <row r="10029" ht="12.75" hidden="1" x14ac:dyDescent="0.2"/>
    <row r="10030" ht="12.75" hidden="1" x14ac:dyDescent="0.2"/>
    <row r="10031" ht="12.75" hidden="1" x14ac:dyDescent="0.2"/>
    <row r="10032" ht="12.75" hidden="1" x14ac:dyDescent="0.2"/>
    <row r="10033" ht="12.75" hidden="1" x14ac:dyDescent="0.2"/>
    <row r="10034" ht="12.75" hidden="1" x14ac:dyDescent="0.2"/>
    <row r="10035" ht="12.75" hidden="1" x14ac:dyDescent="0.2"/>
    <row r="10036" ht="12.75" hidden="1" x14ac:dyDescent="0.2"/>
    <row r="10037" ht="12.75" hidden="1" x14ac:dyDescent="0.2"/>
    <row r="10038" ht="12.75" hidden="1" x14ac:dyDescent="0.2"/>
    <row r="10039" ht="12.75" hidden="1" x14ac:dyDescent="0.2"/>
    <row r="10040" ht="12.75" hidden="1" x14ac:dyDescent="0.2"/>
    <row r="10041" ht="12.75" hidden="1" x14ac:dyDescent="0.2"/>
    <row r="10042" ht="12.75" hidden="1" x14ac:dyDescent="0.2"/>
    <row r="10043" ht="12.75" hidden="1" x14ac:dyDescent="0.2"/>
    <row r="10044" ht="12.75" hidden="1" x14ac:dyDescent="0.2"/>
    <row r="10045" ht="12.75" hidden="1" x14ac:dyDescent="0.2"/>
    <row r="10046" ht="12.75" hidden="1" x14ac:dyDescent="0.2"/>
    <row r="10047" ht="12.75" hidden="1" x14ac:dyDescent="0.2"/>
    <row r="10048" ht="12.75" hidden="1" x14ac:dyDescent="0.2"/>
    <row r="10049" ht="12.75" hidden="1" x14ac:dyDescent="0.2"/>
    <row r="10050" ht="12.75" hidden="1" x14ac:dyDescent="0.2"/>
    <row r="10051" ht="12.75" hidden="1" x14ac:dyDescent="0.2"/>
    <row r="10052" ht="12.75" hidden="1" x14ac:dyDescent="0.2"/>
    <row r="10053" ht="12.75" hidden="1" x14ac:dyDescent="0.2"/>
    <row r="10054" ht="12.75" hidden="1" x14ac:dyDescent="0.2"/>
    <row r="10055" ht="12.75" hidden="1" x14ac:dyDescent="0.2"/>
    <row r="10056" ht="12.75" hidden="1" x14ac:dyDescent="0.2"/>
    <row r="10057" ht="12.75" hidden="1" x14ac:dyDescent="0.2"/>
    <row r="10058" ht="12.75" hidden="1" x14ac:dyDescent="0.2"/>
    <row r="10059" ht="12.75" hidden="1" x14ac:dyDescent="0.2"/>
    <row r="10060" ht="12.75" hidden="1" x14ac:dyDescent="0.2"/>
    <row r="10061" ht="12.75" hidden="1" x14ac:dyDescent="0.2"/>
    <row r="10062" ht="12.75" hidden="1" x14ac:dyDescent="0.2"/>
    <row r="10063" ht="12.75" hidden="1" x14ac:dyDescent="0.2"/>
    <row r="10064" ht="12.75" hidden="1" x14ac:dyDescent="0.2"/>
    <row r="10065" ht="12.75" hidden="1" x14ac:dyDescent="0.2"/>
    <row r="10066" ht="12.75" hidden="1" x14ac:dyDescent="0.2"/>
    <row r="10067" ht="12.75" hidden="1" x14ac:dyDescent="0.2"/>
    <row r="10068" ht="12.75" hidden="1" x14ac:dyDescent="0.2"/>
    <row r="10069" ht="12.75" hidden="1" x14ac:dyDescent="0.2"/>
    <row r="10070" ht="12.75" hidden="1" x14ac:dyDescent="0.2"/>
    <row r="10071" ht="12.75" hidden="1" x14ac:dyDescent="0.2"/>
    <row r="10072" ht="12.75" hidden="1" x14ac:dyDescent="0.2"/>
    <row r="10073" ht="12.75" hidden="1" x14ac:dyDescent="0.2"/>
    <row r="10074" ht="12.75" hidden="1" x14ac:dyDescent="0.2"/>
    <row r="10075" ht="12.75" hidden="1" x14ac:dyDescent="0.2"/>
    <row r="10076" ht="12.75" hidden="1" x14ac:dyDescent="0.2"/>
    <row r="10077" ht="12.75" hidden="1" x14ac:dyDescent="0.2"/>
    <row r="10078" ht="12.75" hidden="1" x14ac:dyDescent="0.2"/>
    <row r="10079" ht="12.75" hidden="1" x14ac:dyDescent="0.2"/>
    <row r="10080" ht="12.75" hidden="1" x14ac:dyDescent="0.2"/>
    <row r="10081" ht="12.75" hidden="1" x14ac:dyDescent="0.2"/>
    <row r="10082" ht="12.75" hidden="1" x14ac:dyDescent="0.2"/>
    <row r="10083" ht="12.75" hidden="1" x14ac:dyDescent="0.2"/>
    <row r="10084" ht="12.75" hidden="1" x14ac:dyDescent="0.2"/>
    <row r="10085" ht="12.75" hidden="1" x14ac:dyDescent="0.2"/>
    <row r="10086" ht="12.75" hidden="1" x14ac:dyDescent="0.2"/>
    <row r="10087" ht="12.75" hidden="1" x14ac:dyDescent="0.2"/>
    <row r="10088" ht="12.75" hidden="1" x14ac:dyDescent="0.2"/>
    <row r="10089" ht="12.75" hidden="1" x14ac:dyDescent="0.2"/>
    <row r="10090" ht="12.75" hidden="1" x14ac:dyDescent="0.2"/>
    <row r="10091" ht="12.75" hidden="1" x14ac:dyDescent="0.2"/>
    <row r="10092" ht="12.75" hidden="1" x14ac:dyDescent="0.2"/>
    <row r="10093" ht="12.75" hidden="1" x14ac:dyDescent="0.2"/>
    <row r="10094" ht="12.75" hidden="1" x14ac:dyDescent="0.2"/>
    <row r="10095" ht="12.75" hidden="1" x14ac:dyDescent="0.2"/>
    <row r="10096" ht="12.75" hidden="1" x14ac:dyDescent="0.2"/>
    <row r="10097" ht="12.75" hidden="1" x14ac:dyDescent="0.2"/>
    <row r="10098" ht="12.75" hidden="1" x14ac:dyDescent="0.2"/>
    <row r="10099" ht="12.75" hidden="1" x14ac:dyDescent="0.2"/>
    <row r="10100" ht="12.75" hidden="1" x14ac:dyDescent="0.2"/>
    <row r="10101" ht="12.75" hidden="1" x14ac:dyDescent="0.2"/>
    <row r="10102" ht="12.75" hidden="1" x14ac:dyDescent="0.2"/>
    <row r="10103" ht="12.75" hidden="1" x14ac:dyDescent="0.2"/>
    <row r="10104" ht="12.75" hidden="1" x14ac:dyDescent="0.2"/>
    <row r="10105" ht="12.75" hidden="1" x14ac:dyDescent="0.2"/>
    <row r="10106" ht="12.75" hidden="1" x14ac:dyDescent="0.2"/>
    <row r="10107" ht="12.75" hidden="1" x14ac:dyDescent="0.2"/>
    <row r="10108" ht="12.75" hidden="1" x14ac:dyDescent="0.2"/>
    <row r="10109" ht="12.75" hidden="1" x14ac:dyDescent="0.2"/>
    <row r="10110" ht="12.75" hidden="1" x14ac:dyDescent="0.2"/>
    <row r="10111" ht="12.75" hidden="1" x14ac:dyDescent="0.2"/>
    <row r="10112" ht="12.75" hidden="1" x14ac:dyDescent="0.2"/>
    <row r="10113" ht="12.75" hidden="1" x14ac:dyDescent="0.2"/>
    <row r="10114" ht="12.75" hidden="1" x14ac:dyDescent="0.2"/>
    <row r="10115" ht="12.75" hidden="1" x14ac:dyDescent="0.2"/>
    <row r="10116" ht="12.75" hidden="1" x14ac:dyDescent="0.2"/>
    <row r="10117" ht="12.75" hidden="1" x14ac:dyDescent="0.2"/>
    <row r="10118" ht="12.75" hidden="1" x14ac:dyDescent="0.2"/>
    <row r="10119" ht="12.75" hidden="1" x14ac:dyDescent="0.2"/>
    <row r="10120" ht="12.75" hidden="1" x14ac:dyDescent="0.2"/>
    <row r="10121" ht="12.75" hidden="1" x14ac:dyDescent="0.2"/>
    <row r="10122" ht="12.75" hidden="1" x14ac:dyDescent="0.2"/>
    <row r="10123" ht="12.75" hidden="1" x14ac:dyDescent="0.2"/>
    <row r="10124" ht="12.75" hidden="1" x14ac:dyDescent="0.2"/>
    <row r="10125" ht="12.75" hidden="1" x14ac:dyDescent="0.2"/>
    <row r="10126" ht="12.75" hidden="1" x14ac:dyDescent="0.2"/>
    <row r="10127" ht="12.75" hidden="1" x14ac:dyDescent="0.2"/>
    <row r="10128" ht="12.75" hidden="1" x14ac:dyDescent="0.2"/>
    <row r="10129" ht="12.75" hidden="1" x14ac:dyDescent="0.2"/>
    <row r="10130" ht="12.75" hidden="1" x14ac:dyDescent="0.2"/>
    <row r="10131" ht="12.75" hidden="1" x14ac:dyDescent="0.2"/>
    <row r="10132" ht="12.75" hidden="1" x14ac:dyDescent="0.2"/>
    <row r="10133" ht="12.75" hidden="1" x14ac:dyDescent="0.2"/>
    <row r="10134" ht="12.75" hidden="1" x14ac:dyDescent="0.2"/>
    <row r="10135" ht="12.75" hidden="1" x14ac:dyDescent="0.2"/>
    <row r="10136" ht="12.75" hidden="1" x14ac:dyDescent="0.2"/>
    <row r="10137" ht="12.75" hidden="1" x14ac:dyDescent="0.2"/>
    <row r="10138" ht="12.75" hidden="1" x14ac:dyDescent="0.2"/>
    <row r="10139" ht="12.75" hidden="1" x14ac:dyDescent="0.2"/>
    <row r="10140" ht="12.75" hidden="1" x14ac:dyDescent="0.2"/>
    <row r="10141" ht="12.75" hidden="1" x14ac:dyDescent="0.2"/>
    <row r="10142" ht="12.75" hidden="1" x14ac:dyDescent="0.2"/>
    <row r="10143" ht="12.75" hidden="1" x14ac:dyDescent="0.2"/>
    <row r="10144" ht="12.75" hidden="1" x14ac:dyDescent="0.2"/>
    <row r="10145" ht="12.75" hidden="1" x14ac:dyDescent="0.2"/>
    <row r="10146" ht="12.75" hidden="1" x14ac:dyDescent="0.2"/>
    <row r="10147" ht="12.75" hidden="1" x14ac:dyDescent="0.2"/>
    <row r="10148" ht="12.75" hidden="1" x14ac:dyDescent="0.2"/>
    <row r="10149" ht="12.75" hidden="1" x14ac:dyDescent="0.2"/>
    <row r="10150" ht="12.75" hidden="1" x14ac:dyDescent="0.2"/>
    <row r="10151" ht="12.75" hidden="1" x14ac:dyDescent="0.2"/>
    <row r="10152" ht="12.75" hidden="1" x14ac:dyDescent="0.2"/>
    <row r="10153" ht="12.75" hidden="1" x14ac:dyDescent="0.2"/>
    <row r="10154" ht="12.75" hidden="1" x14ac:dyDescent="0.2"/>
    <row r="10155" ht="12.75" hidden="1" x14ac:dyDescent="0.2"/>
    <row r="10156" ht="12.75" hidden="1" x14ac:dyDescent="0.2"/>
    <row r="10157" ht="12.75" hidden="1" x14ac:dyDescent="0.2"/>
    <row r="10158" ht="12.75" hidden="1" x14ac:dyDescent="0.2"/>
    <row r="10159" ht="12.75" hidden="1" x14ac:dyDescent="0.2"/>
    <row r="10160" ht="12.75" hidden="1" x14ac:dyDescent="0.2"/>
    <row r="10161" ht="12.75" hidden="1" x14ac:dyDescent="0.2"/>
    <row r="10162" ht="12.75" hidden="1" x14ac:dyDescent="0.2"/>
    <row r="10163" ht="12.75" hidden="1" x14ac:dyDescent="0.2"/>
    <row r="10164" ht="12.75" hidden="1" x14ac:dyDescent="0.2"/>
    <row r="10165" ht="12.75" hidden="1" x14ac:dyDescent="0.2"/>
    <row r="10166" ht="12.75" hidden="1" x14ac:dyDescent="0.2"/>
    <row r="10167" ht="12.75" hidden="1" x14ac:dyDescent="0.2"/>
    <row r="10168" ht="12.75" hidden="1" x14ac:dyDescent="0.2"/>
    <row r="10169" ht="12.75" hidden="1" x14ac:dyDescent="0.2"/>
    <row r="10170" ht="12.75" hidden="1" x14ac:dyDescent="0.2"/>
    <row r="10171" ht="12.75" hidden="1" x14ac:dyDescent="0.2"/>
    <row r="10172" ht="12.75" hidden="1" x14ac:dyDescent="0.2"/>
    <row r="10173" ht="12.75" hidden="1" x14ac:dyDescent="0.2"/>
    <row r="10174" ht="12.75" hidden="1" x14ac:dyDescent="0.2"/>
    <row r="10175" ht="12.75" hidden="1" x14ac:dyDescent="0.2"/>
    <row r="10176" ht="12.75" hidden="1" x14ac:dyDescent="0.2"/>
    <row r="10177" ht="12.75" hidden="1" x14ac:dyDescent="0.2"/>
    <row r="10178" ht="12.75" hidden="1" x14ac:dyDescent="0.2"/>
    <row r="10179" ht="12.75" hidden="1" x14ac:dyDescent="0.2"/>
    <row r="10180" ht="12.75" hidden="1" x14ac:dyDescent="0.2"/>
    <row r="10181" ht="12.75" hidden="1" x14ac:dyDescent="0.2"/>
    <row r="10182" ht="12.75" hidden="1" x14ac:dyDescent="0.2"/>
    <row r="10183" ht="12.75" hidden="1" x14ac:dyDescent="0.2"/>
    <row r="10184" ht="12.75" hidden="1" x14ac:dyDescent="0.2"/>
    <row r="10185" ht="12.75" hidden="1" x14ac:dyDescent="0.2"/>
    <row r="10186" ht="12.75" hidden="1" x14ac:dyDescent="0.2"/>
    <row r="10187" ht="12.75" hidden="1" x14ac:dyDescent="0.2"/>
    <row r="10188" ht="12.75" hidden="1" x14ac:dyDescent="0.2"/>
    <row r="10189" ht="12.75" hidden="1" x14ac:dyDescent="0.2"/>
    <row r="10190" ht="12.75" hidden="1" x14ac:dyDescent="0.2"/>
    <row r="10191" ht="12.75" hidden="1" x14ac:dyDescent="0.2"/>
    <row r="10192" ht="12.75" hidden="1" x14ac:dyDescent="0.2"/>
    <row r="10193" ht="12.75" hidden="1" x14ac:dyDescent="0.2"/>
    <row r="10194" ht="12.75" hidden="1" x14ac:dyDescent="0.2"/>
    <row r="10195" ht="12.75" hidden="1" x14ac:dyDescent="0.2"/>
    <row r="10196" ht="12.75" hidden="1" x14ac:dyDescent="0.2"/>
    <row r="10197" ht="12.75" hidden="1" x14ac:dyDescent="0.2"/>
    <row r="10198" ht="12.75" hidden="1" x14ac:dyDescent="0.2"/>
    <row r="10199" ht="12.75" hidden="1" x14ac:dyDescent="0.2"/>
    <row r="10200" ht="12.75" hidden="1" x14ac:dyDescent="0.2"/>
    <row r="10201" ht="12.75" hidden="1" x14ac:dyDescent="0.2"/>
    <row r="10202" ht="12.75" hidden="1" x14ac:dyDescent="0.2"/>
    <row r="10203" ht="12.75" hidden="1" x14ac:dyDescent="0.2"/>
    <row r="10204" ht="12.75" hidden="1" x14ac:dyDescent="0.2"/>
    <row r="10205" ht="12.75" hidden="1" x14ac:dyDescent="0.2"/>
    <row r="10206" ht="12.75" hidden="1" x14ac:dyDescent="0.2"/>
    <row r="10207" ht="12.75" hidden="1" x14ac:dyDescent="0.2"/>
    <row r="10208" ht="12.75" hidden="1" x14ac:dyDescent="0.2"/>
    <row r="10209" ht="12.75" hidden="1" x14ac:dyDescent="0.2"/>
    <row r="10210" ht="12.75" hidden="1" x14ac:dyDescent="0.2"/>
    <row r="10211" ht="12.75" hidden="1" x14ac:dyDescent="0.2"/>
    <row r="10212" ht="12.75" hidden="1" x14ac:dyDescent="0.2"/>
    <row r="10213" ht="12.75" hidden="1" x14ac:dyDescent="0.2"/>
    <row r="10214" ht="12.75" hidden="1" x14ac:dyDescent="0.2"/>
    <row r="10215" ht="12.75" hidden="1" x14ac:dyDescent="0.2"/>
    <row r="10216" ht="12.75" hidden="1" x14ac:dyDescent="0.2"/>
    <row r="10217" ht="12.75" hidden="1" x14ac:dyDescent="0.2"/>
    <row r="10218" ht="12.75" hidden="1" x14ac:dyDescent="0.2"/>
    <row r="10219" ht="12.75" hidden="1" x14ac:dyDescent="0.2"/>
    <row r="10220" ht="12.75" hidden="1" x14ac:dyDescent="0.2"/>
    <row r="10221" ht="12.75" hidden="1" x14ac:dyDescent="0.2"/>
    <row r="10222" ht="12.75" hidden="1" x14ac:dyDescent="0.2"/>
    <row r="10223" ht="12.75" hidden="1" x14ac:dyDescent="0.2"/>
    <row r="10224" ht="12.75" hidden="1" x14ac:dyDescent="0.2"/>
    <row r="10225" ht="12.75" hidden="1" x14ac:dyDescent="0.2"/>
    <row r="10226" ht="12.75" hidden="1" x14ac:dyDescent="0.2"/>
    <row r="10227" ht="12.75" hidden="1" x14ac:dyDescent="0.2"/>
    <row r="10228" ht="12.75" hidden="1" x14ac:dyDescent="0.2"/>
    <row r="10229" ht="12.75" hidden="1" x14ac:dyDescent="0.2"/>
    <row r="10230" ht="12.75" hidden="1" x14ac:dyDescent="0.2"/>
    <row r="10231" ht="12.75" hidden="1" x14ac:dyDescent="0.2"/>
    <row r="10232" ht="12.75" hidden="1" x14ac:dyDescent="0.2"/>
    <row r="10233" ht="12.75" hidden="1" x14ac:dyDescent="0.2"/>
    <row r="10234" ht="12.75" hidden="1" x14ac:dyDescent="0.2"/>
    <row r="10235" ht="12.75" hidden="1" x14ac:dyDescent="0.2"/>
    <row r="10236" ht="12.75" hidden="1" x14ac:dyDescent="0.2"/>
    <row r="10237" ht="12.75" hidden="1" x14ac:dyDescent="0.2"/>
    <row r="10238" ht="12.75" hidden="1" x14ac:dyDescent="0.2"/>
    <row r="10239" ht="12.75" hidden="1" x14ac:dyDescent="0.2"/>
    <row r="10240" ht="12.75" hidden="1" x14ac:dyDescent="0.2"/>
    <row r="10241" ht="12.75" hidden="1" x14ac:dyDescent="0.2"/>
    <row r="10242" ht="12.75" hidden="1" x14ac:dyDescent="0.2"/>
    <row r="10243" ht="12.75" hidden="1" x14ac:dyDescent="0.2"/>
    <row r="10244" ht="12.75" hidden="1" x14ac:dyDescent="0.2"/>
    <row r="10245" ht="12.75" hidden="1" x14ac:dyDescent="0.2"/>
    <row r="10246" ht="12.75" hidden="1" x14ac:dyDescent="0.2"/>
    <row r="10247" ht="12.75" hidden="1" x14ac:dyDescent="0.2"/>
    <row r="10248" ht="12.75" hidden="1" x14ac:dyDescent="0.2"/>
    <row r="10249" ht="12.75" hidden="1" x14ac:dyDescent="0.2"/>
    <row r="10250" ht="12.75" hidden="1" x14ac:dyDescent="0.2"/>
    <row r="10251" ht="12.75" hidden="1" x14ac:dyDescent="0.2"/>
    <row r="10252" ht="12.75" hidden="1" x14ac:dyDescent="0.2"/>
    <row r="10253" ht="12.75" hidden="1" x14ac:dyDescent="0.2"/>
    <row r="10254" ht="12.75" hidden="1" x14ac:dyDescent="0.2"/>
    <row r="10255" ht="12.75" hidden="1" x14ac:dyDescent="0.2"/>
    <row r="10256" ht="12.75" hidden="1" x14ac:dyDescent="0.2"/>
    <row r="10257" ht="12.75" hidden="1" x14ac:dyDescent="0.2"/>
    <row r="10258" ht="12.75" hidden="1" x14ac:dyDescent="0.2"/>
    <row r="10259" ht="12.75" hidden="1" x14ac:dyDescent="0.2"/>
    <row r="10260" ht="12.75" hidden="1" x14ac:dyDescent="0.2"/>
    <row r="10261" ht="12.75" hidden="1" x14ac:dyDescent="0.2"/>
    <row r="10262" ht="12.75" hidden="1" x14ac:dyDescent="0.2"/>
    <row r="10263" ht="12.75" hidden="1" x14ac:dyDescent="0.2"/>
    <row r="10264" ht="12.75" hidden="1" x14ac:dyDescent="0.2"/>
    <row r="10265" ht="12.75" hidden="1" x14ac:dyDescent="0.2"/>
    <row r="10266" ht="12.75" hidden="1" x14ac:dyDescent="0.2"/>
    <row r="10267" ht="12.75" hidden="1" x14ac:dyDescent="0.2"/>
    <row r="10268" ht="12.75" hidden="1" x14ac:dyDescent="0.2"/>
    <row r="10269" ht="12.75" hidden="1" x14ac:dyDescent="0.2"/>
    <row r="10270" ht="12.75" hidden="1" x14ac:dyDescent="0.2"/>
    <row r="10271" ht="12.75" hidden="1" x14ac:dyDescent="0.2"/>
    <row r="10272" ht="12.75" hidden="1" x14ac:dyDescent="0.2"/>
    <row r="10273" ht="12.75" hidden="1" x14ac:dyDescent="0.2"/>
    <row r="10274" ht="12.75" hidden="1" x14ac:dyDescent="0.2"/>
    <row r="10275" ht="12.75" hidden="1" x14ac:dyDescent="0.2"/>
    <row r="10276" ht="12.75" hidden="1" x14ac:dyDescent="0.2"/>
    <row r="10277" ht="12.75" hidden="1" x14ac:dyDescent="0.2"/>
    <row r="10278" ht="12.75" hidden="1" x14ac:dyDescent="0.2"/>
    <row r="10279" ht="12.75" hidden="1" x14ac:dyDescent="0.2"/>
    <row r="10280" ht="12.75" hidden="1" x14ac:dyDescent="0.2"/>
    <row r="10281" ht="12.75" hidden="1" x14ac:dyDescent="0.2"/>
    <row r="10282" ht="12.75" hidden="1" x14ac:dyDescent="0.2"/>
    <row r="10283" ht="12.75" hidden="1" x14ac:dyDescent="0.2"/>
    <row r="10284" ht="12.75" hidden="1" x14ac:dyDescent="0.2"/>
    <row r="10285" ht="12.75" hidden="1" x14ac:dyDescent="0.2"/>
    <row r="10286" ht="12.75" hidden="1" x14ac:dyDescent="0.2"/>
    <row r="10287" ht="12.75" hidden="1" x14ac:dyDescent="0.2"/>
    <row r="10288" ht="12.75" hidden="1" x14ac:dyDescent="0.2"/>
    <row r="10289" ht="12.75" hidden="1" x14ac:dyDescent="0.2"/>
    <row r="10290" ht="12.75" hidden="1" x14ac:dyDescent="0.2"/>
    <row r="10291" ht="12.75" hidden="1" x14ac:dyDescent="0.2"/>
    <row r="10292" ht="12.75" hidden="1" x14ac:dyDescent="0.2"/>
    <row r="10293" ht="12.75" hidden="1" x14ac:dyDescent="0.2"/>
    <row r="10294" ht="12.75" hidden="1" x14ac:dyDescent="0.2"/>
    <row r="10295" ht="12.75" hidden="1" x14ac:dyDescent="0.2"/>
    <row r="10296" ht="12.75" hidden="1" x14ac:dyDescent="0.2"/>
    <row r="10297" ht="12.75" hidden="1" x14ac:dyDescent="0.2"/>
    <row r="10298" ht="12.75" hidden="1" x14ac:dyDescent="0.2"/>
    <row r="10299" ht="12.75" hidden="1" x14ac:dyDescent="0.2"/>
    <row r="10300" ht="12.75" hidden="1" x14ac:dyDescent="0.2"/>
    <row r="10301" ht="12.75" hidden="1" x14ac:dyDescent="0.2"/>
    <row r="10302" ht="12.75" hidden="1" x14ac:dyDescent="0.2"/>
    <row r="10303" ht="12.75" hidden="1" x14ac:dyDescent="0.2"/>
    <row r="10304" ht="12.75" hidden="1" x14ac:dyDescent="0.2"/>
    <row r="10305" ht="12.75" hidden="1" x14ac:dyDescent="0.2"/>
    <row r="10306" ht="12.75" hidden="1" x14ac:dyDescent="0.2"/>
    <row r="10307" ht="12.75" hidden="1" x14ac:dyDescent="0.2"/>
    <row r="10308" ht="12.75" hidden="1" x14ac:dyDescent="0.2"/>
    <row r="10309" ht="12.75" hidden="1" x14ac:dyDescent="0.2"/>
    <row r="10310" ht="12.75" hidden="1" x14ac:dyDescent="0.2"/>
    <row r="10311" ht="12.75" hidden="1" x14ac:dyDescent="0.2"/>
    <row r="10312" ht="12.75" hidden="1" x14ac:dyDescent="0.2"/>
    <row r="10313" ht="12.75" hidden="1" x14ac:dyDescent="0.2"/>
    <row r="10314" ht="12.75" hidden="1" x14ac:dyDescent="0.2"/>
    <row r="10315" ht="12.75" hidden="1" x14ac:dyDescent="0.2"/>
    <row r="10316" ht="12.75" hidden="1" x14ac:dyDescent="0.2"/>
    <row r="10317" ht="12.75" hidden="1" x14ac:dyDescent="0.2"/>
    <row r="10318" ht="12.75" hidden="1" x14ac:dyDescent="0.2"/>
    <row r="10319" ht="12.75" hidden="1" x14ac:dyDescent="0.2"/>
    <row r="10320" ht="12.75" hidden="1" x14ac:dyDescent="0.2"/>
    <row r="10321" ht="12.75" hidden="1" x14ac:dyDescent="0.2"/>
    <row r="10322" ht="12.75" hidden="1" x14ac:dyDescent="0.2"/>
    <row r="10323" ht="12.75" hidden="1" x14ac:dyDescent="0.2"/>
    <row r="10324" ht="12.75" hidden="1" x14ac:dyDescent="0.2"/>
    <row r="10325" ht="12.75" hidden="1" x14ac:dyDescent="0.2"/>
    <row r="10326" ht="12.75" hidden="1" x14ac:dyDescent="0.2"/>
    <row r="10327" ht="12.75" hidden="1" x14ac:dyDescent="0.2"/>
    <row r="10328" ht="12.75" hidden="1" x14ac:dyDescent="0.2"/>
    <row r="10329" ht="12.75" hidden="1" x14ac:dyDescent="0.2"/>
    <row r="10330" ht="12.75" hidden="1" x14ac:dyDescent="0.2"/>
    <row r="10331" ht="12.75" hidden="1" x14ac:dyDescent="0.2"/>
    <row r="10332" ht="12.75" hidden="1" x14ac:dyDescent="0.2"/>
    <row r="10333" ht="12.75" hidden="1" x14ac:dyDescent="0.2"/>
    <row r="10334" ht="12.75" hidden="1" x14ac:dyDescent="0.2"/>
    <row r="10335" ht="12.75" hidden="1" x14ac:dyDescent="0.2"/>
    <row r="10336" ht="12.75" hidden="1" x14ac:dyDescent="0.2"/>
    <row r="10337" ht="12.75" hidden="1" x14ac:dyDescent="0.2"/>
    <row r="10338" ht="12.75" hidden="1" x14ac:dyDescent="0.2"/>
    <row r="10339" ht="12.75" hidden="1" x14ac:dyDescent="0.2"/>
    <row r="10340" ht="12.75" hidden="1" x14ac:dyDescent="0.2"/>
    <row r="10341" ht="12.75" hidden="1" x14ac:dyDescent="0.2"/>
    <row r="10342" ht="12.75" hidden="1" x14ac:dyDescent="0.2"/>
    <row r="10343" ht="12.75" hidden="1" x14ac:dyDescent="0.2"/>
    <row r="10344" ht="12.75" hidden="1" x14ac:dyDescent="0.2"/>
    <row r="10345" ht="12.75" hidden="1" x14ac:dyDescent="0.2"/>
    <row r="10346" ht="12.75" hidden="1" x14ac:dyDescent="0.2"/>
    <row r="10347" ht="12.75" hidden="1" x14ac:dyDescent="0.2"/>
    <row r="10348" ht="12.75" hidden="1" x14ac:dyDescent="0.2"/>
    <row r="10349" ht="12.75" hidden="1" x14ac:dyDescent="0.2"/>
    <row r="10350" ht="12.75" hidden="1" x14ac:dyDescent="0.2"/>
    <row r="10351" ht="12.75" hidden="1" x14ac:dyDescent="0.2"/>
    <row r="10352" ht="12.75" hidden="1" x14ac:dyDescent="0.2"/>
    <row r="10353" ht="12.75" hidden="1" x14ac:dyDescent="0.2"/>
    <row r="10354" ht="12.75" hidden="1" x14ac:dyDescent="0.2"/>
    <row r="10355" ht="12.75" hidden="1" x14ac:dyDescent="0.2"/>
    <row r="10356" ht="12.75" hidden="1" x14ac:dyDescent="0.2"/>
    <row r="10357" ht="12.75" hidden="1" x14ac:dyDescent="0.2"/>
    <row r="10358" ht="12.75" hidden="1" x14ac:dyDescent="0.2"/>
    <row r="10359" ht="12.75" hidden="1" x14ac:dyDescent="0.2"/>
    <row r="10360" ht="12.75" hidden="1" x14ac:dyDescent="0.2"/>
    <row r="10361" ht="12.75" hidden="1" x14ac:dyDescent="0.2"/>
    <row r="10362" ht="12.75" hidden="1" x14ac:dyDescent="0.2"/>
    <row r="10363" ht="12.75" hidden="1" x14ac:dyDescent="0.2"/>
    <row r="10364" ht="12.75" hidden="1" x14ac:dyDescent="0.2"/>
    <row r="10365" ht="12.75" hidden="1" x14ac:dyDescent="0.2"/>
    <row r="10366" ht="12.75" hidden="1" x14ac:dyDescent="0.2"/>
    <row r="10367" ht="12.75" hidden="1" x14ac:dyDescent="0.2"/>
    <row r="10368" ht="12.75" hidden="1" x14ac:dyDescent="0.2"/>
    <row r="10369" ht="12.75" hidden="1" x14ac:dyDescent="0.2"/>
    <row r="10370" ht="12.75" hidden="1" x14ac:dyDescent="0.2"/>
    <row r="10371" ht="12.75" hidden="1" x14ac:dyDescent="0.2"/>
    <row r="10372" ht="12.75" hidden="1" x14ac:dyDescent="0.2"/>
    <row r="10373" ht="12.75" hidden="1" x14ac:dyDescent="0.2"/>
    <row r="10374" ht="12.75" hidden="1" x14ac:dyDescent="0.2"/>
    <row r="10375" ht="12.75" hidden="1" x14ac:dyDescent="0.2"/>
    <row r="10376" ht="12.75" hidden="1" x14ac:dyDescent="0.2"/>
    <row r="10377" ht="12.75" hidden="1" x14ac:dyDescent="0.2"/>
    <row r="10378" ht="12.75" hidden="1" x14ac:dyDescent="0.2"/>
    <row r="10379" ht="12.75" hidden="1" x14ac:dyDescent="0.2"/>
    <row r="10380" ht="12.75" hidden="1" x14ac:dyDescent="0.2"/>
    <row r="10381" ht="12.75" hidden="1" x14ac:dyDescent="0.2"/>
    <row r="10382" ht="12.75" hidden="1" x14ac:dyDescent="0.2"/>
    <row r="10383" ht="12.75" hidden="1" x14ac:dyDescent="0.2"/>
    <row r="10384" ht="12.75" hidden="1" x14ac:dyDescent="0.2"/>
    <row r="10385" ht="12.75" hidden="1" x14ac:dyDescent="0.2"/>
    <row r="10386" ht="12.75" hidden="1" x14ac:dyDescent="0.2"/>
    <row r="10387" ht="12.75" hidden="1" x14ac:dyDescent="0.2"/>
    <row r="10388" ht="12.75" hidden="1" x14ac:dyDescent="0.2"/>
    <row r="10389" ht="12.75" hidden="1" x14ac:dyDescent="0.2"/>
    <row r="10390" ht="12.75" hidden="1" x14ac:dyDescent="0.2"/>
    <row r="10391" ht="12.75" hidden="1" x14ac:dyDescent="0.2"/>
    <row r="10392" ht="12.75" hidden="1" x14ac:dyDescent="0.2"/>
    <row r="10393" ht="12.75" hidden="1" x14ac:dyDescent="0.2"/>
    <row r="10394" ht="12.75" hidden="1" x14ac:dyDescent="0.2"/>
    <row r="10395" ht="12.75" hidden="1" x14ac:dyDescent="0.2"/>
    <row r="10396" ht="12.75" hidden="1" x14ac:dyDescent="0.2"/>
    <row r="10397" ht="12.75" hidden="1" x14ac:dyDescent="0.2"/>
    <row r="10398" ht="12.75" hidden="1" x14ac:dyDescent="0.2"/>
    <row r="10399" ht="12.75" hidden="1" x14ac:dyDescent="0.2"/>
    <row r="10400" ht="12.75" hidden="1" x14ac:dyDescent="0.2"/>
    <row r="10401" ht="12.75" hidden="1" x14ac:dyDescent="0.2"/>
    <row r="10402" ht="12.75" hidden="1" x14ac:dyDescent="0.2"/>
    <row r="10403" ht="12.75" hidden="1" x14ac:dyDescent="0.2"/>
    <row r="10404" ht="12.75" hidden="1" x14ac:dyDescent="0.2"/>
    <row r="10405" ht="12.75" hidden="1" x14ac:dyDescent="0.2"/>
    <row r="10406" ht="12.75" hidden="1" x14ac:dyDescent="0.2"/>
    <row r="10407" ht="12.75" hidden="1" x14ac:dyDescent="0.2"/>
    <row r="10408" ht="12.75" hidden="1" x14ac:dyDescent="0.2"/>
    <row r="10409" ht="12.75" hidden="1" x14ac:dyDescent="0.2"/>
    <row r="10410" ht="12.75" hidden="1" x14ac:dyDescent="0.2"/>
    <row r="10411" ht="12.75" hidden="1" x14ac:dyDescent="0.2"/>
    <row r="10412" ht="12.75" hidden="1" x14ac:dyDescent="0.2"/>
    <row r="10413" ht="12.75" hidden="1" x14ac:dyDescent="0.2"/>
    <row r="10414" ht="12.75" hidden="1" x14ac:dyDescent="0.2"/>
    <row r="10415" ht="12.75" hidden="1" x14ac:dyDescent="0.2"/>
    <row r="10416" ht="12.75" hidden="1" x14ac:dyDescent="0.2"/>
    <row r="10417" ht="12.75" hidden="1" x14ac:dyDescent="0.2"/>
    <row r="10418" ht="12.75" hidden="1" x14ac:dyDescent="0.2"/>
    <row r="10419" ht="12.75" hidden="1" x14ac:dyDescent="0.2"/>
    <row r="10420" ht="12.75" hidden="1" x14ac:dyDescent="0.2"/>
    <row r="10421" ht="12.75" hidden="1" x14ac:dyDescent="0.2"/>
    <row r="10422" ht="12.75" hidden="1" x14ac:dyDescent="0.2"/>
    <row r="10423" ht="12.75" hidden="1" x14ac:dyDescent="0.2"/>
    <row r="10424" ht="12.75" hidden="1" x14ac:dyDescent="0.2"/>
    <row r="10425" ht="12.75" hidden="1" x14ac:dyDescent="0.2"/>
    <row r="10426" ht="12.75" hidden="1" x14ac:dyDescent="0.2"/>
    <row r="10427" ht="12.75" hidden="1" x14ac:dyDescent="0.2"/>
    <row r="10428" ht="12.75" hidden="1" x14ac:dyDescent="0.2"/>
    <row r="10429" ht="12.75" hidden="1" x14ac:dyDescent="0.2"/>
    <row r="10430" ht="12.75" hidden="1" x14ac:dyDescent="0.2"/>
    <row r="10431" ht="12.75" hidden="1" x14ac:dyDescent="0.2"/>
    <row r="10432" ht="12.75" hidden="1" x14ac:dyDescent="0.2"/>
    <row r="10433" ht="12.75" hidden="1" x14ac:dyDescent="0.2"/>
    <row r="10434" ht="12.75" hidden="1" x14ac:dyDescent="0.2"/>
    <row r="10435" ht="12.75" hidden="1" x14ac:dyDescent="0.2"/>
    <row r="10436" ht="12.75" hidden="1" x14ac:dyDescent="0.2"/>
    <row r="10437" ht="12.75" hidden="1" x14ac:dyDescent="0.2"/>
    <row r="10438" ht="12.75" hidden="1" x14ac:dyDescent="0.2"/>
    <row r="10439" ht="12.75" hidden="1" x14ac:dyDescent="0.2"/>
    <row r="10440" ht="12.75" hidden="1" x14ac:dyDescent="0.2"/>
    <row r="10441" ht="12.75" hidden="1" x14ac:dyDescent="0.2"/>
    <row r="10442" ht="12.75" hidden="1" x14ac:dyDescent="0.2"/>
    <row r="10443" ht="12.75" hidden="1" x14ac:dyDescent="0.2"/>
    <row r="10444" ht="12.75" hidden="1" x14ac:dyDescent="0.2"/>
    <row r="10445" ht="12.75" hidden="1" x14ac:dyDescent="0.2"/>
    <row r="10446" ht="12.75" hidden="1" x14ac:dyDescent="0.2"/>
    <row r="10447" ht="12.75" hidden="1" x14ac:dyDescent="0.2"/>
    <row r="10448" ht="12.75" hidden="1" x14ac:dyDescent="0.2"/>
    <row r="10449" ht="12.75" hidden="1" x14ac:dyDescent="0.2"/>
    <row r="10450" ht="12.75" hidden="1" x14ac:dyDescent="0.2"/>
    <row r="10451" ht="12.75" hidden="1" x14ac:dyDescent="0.2"/>
    <row r="10452" ht="12.75" hidden="1" x14ac:dyDescent="0.2"/>
    <row r="10453" ht="12.75" hidden="1" x14ac:dyDescent="0.2"/>
    <row r="10454" ht="12.75" hidden="1" x14ac:dyDescent="0.2"/>
    <row r="10455" ht="12.75" hidden="1" x14ac:dyDescent="0.2"/>
    <row r="10456" ht="12.75" hidden="1" x14ac:dyDescent="0.2"/>
    <row r="10457" ht="12.75" hidden="1" x14ac:dyDescent="0.2"/>
    <row r="10458" ht="12.75" hidden="1" x14ac:dyDescent="0.2"/>
    <row r="10459" ht="12.75" hidden="1" x14ac:dyDescent="0.2"/>
    <row r="10460" ht="12.75" hidden="1" x14ac:dyDescent="0.2"/>
    <row r="10461" ht="12.75" hidden="1" x14ac:dyDescent="0.2"/>
    <row r="10462" ht="12.75" hidden="1" x14ac:dyDescent="0.2"/>
    <row r="10463" ht="12.75" hidden="1" x14ac:dyDescent="0.2"/>
    <row r="10464" ht="12.75" hidden="1" x14ac:dyDescent="0.2"/>
    <row r="10465" ht="12.75" hidden="1" x14ac:dyDescent="0.2"/>
    <row r="10466" ht="12.75" hidden="1" x14ac:dyDescent="0.2"/>
    <row r="10467" ht="12.75" hidden="1" x14ac:dyDescent="0.2"/>
    <row r="10468" ht="12.75" hidden="1" x14ac:dyDescent="0.2"/>
    <row r="10469" ht="12.75" hidden="1" x14ac:dyDescent="0.2"/>
    <row r="10470" ht="12.75" hidden="1" x14ac:dyDescent="0.2"/>
    <row r="10471" ht="12.75" hidden="1" x14ac:dyDescent="0.2"/>
    <row r="10472" ht="12.75" hidden="1" x14ac:dyDescent="0.2"/>
    <row r="10473" ht="12.75" hidden="1" x14ac:dyDescent="0.2"/>
    <row r="10474" ht="12.75" hidden="1" x14ac:dyDescent="0.2"/>
    <row r="10475" ht="12.75" hidden="1" x14ac:dyDescent="0.2"/>
    <row r="10476" ht="12.75" hidden="1" x14ac:dyDescent="0.2"/>
    <row r="10477" ht="12.75" hidden="1" x14ac:dyDescent="0.2"/>
    <row r="10478" ht="12.75" hidden="1" x14ac:dyDescent="0.2"/>
    <row r="10479" ht="12.75" hidden="1" x14ac:dyDescent="0.2"/>
    <row r="10480" ht="12.75" hidden="1" x14ac:dyDescent="0.2"/>
    <row r="10481" ht="12.75" hidden="1" x14ac:dyDescent="0.2"/>
    <row r="10482" ht="12.75" hidden="1" x14ac:dyDescent="0.2"/>
    <row r="10483" ht="12.75" hidden="1" x14ac:dyDescent="0.2"/>
    <row r="10484" ht="12.75" hidden="1" x14ac:dyDescent="0.2"/>
    <row r="10485" ht="12.75" hidden="1" x14ac:dyDescent="0.2"/>
    <row r="10486" ht="12.75" hidden="1" x14ac:dyDescent="0.2"/>
    <row r="10487" ht="12.75" hidden="1" x14ac:dyDescent="0.2"/>
    <row r="10488" ht="12.75" hidden="1" x14ac:dyDescent="0.2"/>
    <row r="10489" ht="12.75" hidden="1" x14ac:dyDescent="0.2"/>
    <row r="10490" ht="12.75" hidden="1" x14ac:dyDescent="0.2"/>
    <row r="10491" ht="12.75" hidden="1" x14ac:dyDescent="0.2"/>
    <row r="10492" ht="12.75" hidden="1" x14ac:dyDescent="0.2"/>
    <row r="10493" ht="12.75" hidden="1" x14ac:dyDescent="0.2"/>
    <row r="10494" ht="12.75" hidden="1" x14ac:dyDescent="0.2"/>
    <row r="10495" ht="12.75" hidden="1" x14ac:dyDescent="0.2"/>
    <row r="10496" ht="12.75" hidden="1" x14ac:dyDescent="0.2"/>
    <row r="10497" ht="12.75" hidden="1" x14ac:dyDescent="0.2"/>
    <row r="10498" ht="12.75" hidden="1" x14ac:dyDescent="0.2"/>
    <row r="10499" ht="12.75" hidden="1" x14ac:dyDescent="0.2"/>
    <row r="10500" ht="12.75" hidden="1" x14ac:dyDescent="0.2"/>
    <row r="10501" ht="12.75" hidden="1" x14ac:dyDescent="0.2"/>
    <row r="10502" ht="12.75" hidden="1" x14ac:dyDescent="0.2"/>
    <row r="10503" ht="12.75" hidden="1" x14ac:dyDescent="0.2"/>
    <row r="10504" ht="12.75" hidden="1" x14ac:dyDescent="0.2"/>
    <row r="10505" ht="12.75" hidden="1" x14ac:dyDescent="0.2"/>
    <row r="10506" ht="12.75" hidden="1" x14ac:dyDescent="0.2"/>
    <row r="10507" ht="12.75" hidden="1" x14ac:dyDescent="0.2"/>
    <row r="10508" ht="12.75" hidden="1" x14ac:dyDescent="0.2"/>
    <row r="10509" ht="12.75" hidden="1" x14ac:dyDescent="0.2"/>
    <row r="10510" ht="12.75" hidden="1" x14ac:dyDescent="0.2"/>
    <row r="10511" ht="12.75" hidden="1" x14ac:dyDescent="0.2"/>
    <row r="10512" ht="12.75" hidden="1" x14ac:dyDescent="0.2"/>
    <row r="10513" ht="12.75" hidden="1" x14ac:dyDescent="0.2"/>
    <row r="10514" ht="12.75" hidden="1" x14ac:dyDescent="0.2"/>
    <row r="10515" ht="12.75" hidden="1" x14ac:dyDescent="0.2"/>
    <row r="10516" ht="12.75" hidden="1" x14ac:dyDescent="0.2"/>
    <row r="10517" ht="12.75" hidden="1" x14ac:dyDescent="0.2"/>
    <row r="10518" ht="12.75" hidden="1" x14ac:dyDescent="0.2"/>
    <row r="10519" ht="12.75" hidden="1" x14ac:dyDescent="0.2"/>
    <row r="10520" ht="12.75" hidden="1" x14ac:dyDescent="0.2"/>
    <row r="10521" ht="12.75" hidden="1" x14ac:dyDescent="0.2"/>
    <row r="10522" ht="12.75" hidden="1" x14ac:dyDescent="0.2"/>
    <row r="10523" ht="12.75" hidden="1" x14ac:dyDescent="0.2"/>
    <row r="10524" ht="12.75" hidden="1" x14ac:dyDescent="0.2"/>
    <row r="10525" ht="12.75" hidden="1" x14ac:dyDescent="0.2"/>
    <row r="10526" ht="12.75" hidden="1" x14ac:dyDescent="0.2"/>
    <row r="10527" ht="12.75" hidden="1" x14ac:dyDescent="0.2"/>
    <row r="10528" ht="12.75" hidden="1" x14ac:dyDescent="0.2"/>
    <row r="10529" ht="12.75" hidden="1" x14ac:dyDescent="0.2"/>
    <row r="10530" ht="12.75" hidden="1" x14ac:dyDescent="0.2"/>
    <row r="10531" ht="12.75" hidden="1" x14ac:dyDescent="0.2"/>
    <row r="10532" ht="12.75" hidden="1" x14ac:dyDescent="0.2"/>
    <row r="10533" ht="12.75" hidden="1" x14ac:dyDescent="0.2"/>
    <row r="10534" ht="12.75" hidden="1" x14ac:dyDescent="0.2"/>
    <row r="10535" ht="12.75" hidden="1" x14ac:dyDescent="0.2"/>
    <row r="10536" ht="12.75" hidden="1" x14ac:dyDescent="0.2"/>
    <row r="10537" ht="12.75" hidden="1" x14ac:dyDescent="0.2"/>
    <row r="10538" ht="12.75" hidden="1" x14ac:dyDescent="0.2"/>
    <row r="10539" ht="12.75" hidden="1" x14ac:dyDescent="0.2"/>
    <row r="10540" ht="12.75" hidden="1" x14ac:dyDescent="0.2"/>
    <row r="10541" ht="12.75" hidden="1" x14ac:dyDescent="0.2"/>
    <row r="10542" ht="12.75" hidden="1" x14ac:dyDescent="0.2"/>
    <row r="10543" ht="12.75" hidden="1" x14ac:dyDescent="0.2"/>
    <row r="10544" ht="12.75" hidden="1" x14ac:dyDescent="0.2"/>
    <row r="10545" ht="12.75" hidden="1" x14ac:dyDescent="0.2"/>
    <row r="10546" ht="12.75" hidden="1" x14ac:dyDescent="0.2"/>
    <row r="10547" ht="12.75" hidden="1" x14ac:dyDescent="0.2"/>
    <row r="10548" ht="12.75" hidden="1" x14ac:dyDescent="0.2"/>
    <row r="10549" ht="12.75" hidden="1" x14ac:dyDescent="0.2"/>
    <row r="10550" ht="12.75" hidden="1" x14ac:dyDescent="0.2"/>
    <row r="10551" ht="12.75" hidden="1" x14ac:dyDescent="0.2"/>
    <row r="10552" ht="12.75" hidden="1" x14ac:dyDescent="0.2"/>
    <row r="10553" ht="12.75" hidden="1" x14ac:dyDescent="0.2"/>
    <row r="10554" ht="12.75" hidden="1" x14ac:dyDescent="0.2"/>
    <row r="10555" ht="12.75" hidden="1" x14ac:dyDescent="0.2"/>
    <row r="10556" ht="12.75" hidden="1" x14ac:dyDescent="0.2"/>
    <row r="10557" ht="12.75" hidden="1" x14ac:dyDescent="0.2"/>
    <row r="10558" ht="12.75" hidden="1" x14ac:dyDescent="0.2"/>
    <row r="10559" ht="12.75" hidden="1" x14ac:dyDescent="0.2"/>
    <row r="10560" ht="12.75" hidden="1" x14ac:dyDescent="0.2"/>
    <row r="10561" ht="12.75" hidden="1" x14ac:dyDescent="0.2"/>
    <row r="10562" ht="12.75" hidden="1" x14ac:dyDescent="0.2"/>
    <row r="10563" ht="12.75" hidden="1" x14ac:dyDescent="0.2"/>
    <row r="10564" ht="12.75" hidden="1" x14ac:dyDescent="0.2"/>
    <row r="10565" ht="12.75" hidden="1" x14ac:dyDescent="0.2"/>
    <row r="10566" ht="12.75" hidden="1" x14ac:dyDescent="0.2"/>
    <row r="10567" ht="12.75" hidden="1" x14ac:dyDescent="0.2"/>
    <row r="10568" ht="12.75" hidden="1" x14ac:dyDescent="0.2"/>
    <row r="10569" ht="12.75" hidden="1" x14ac:dyDescent="0.2"/>
    <row r="10570" ht="12.75" hidden="1" x14ac:dyDescent="0.2"/>
    <row r="10571" ht="12.75" hidden="1" x14ac:dyDescent="0.2"/>
    <row r="10572" ht="12.75" hidden="1" x14ac:dyDescent="0.2"/>
    <row r="10573" ht="12.75" hidden="1" x14ac:dyDescent="0.2"/>
    <row r="10574" ht="12.75" hidden="1" x14ac:dyDescent="0.2"/>
    <row r="10575" ht="12.75" hidden="1" x14ac:dyDescent="0.2"/>
    <row r="10576" ht="12.75" hidden="1" x14ac:dyDescent="0.2"/>
    <row r="10577" ht="12.75" hidden="1" x14ac:dyDescent="0.2"/>
    <row r="10578" ht="12.75" hidden="1" x14ac:dyDescent="0.2"/>
    <row r="10579" ht="12.75" hidden="1" x14ac:dyDescent="0.2"/>
    <row r="10580" ht="12.75" hidden="1" x14ac:dyDescent="0.2"/>
    <row r="10581" ht="12.75" hidden="1" x14ac:dyDescent="0.2"/>
    <row r="10582" ht="12.75" hidden="1" x14ac:dyDescent="0.2"/>
    <row r="10583" ht="12.75" hidden="1" x14ac:dyDescent="0.2"/>
    <row r="10584" ht="12.75" hidden="1" x14ac:dyDescent="0.2"/>
    <row r="10585" ht="12.75" hidden="1" x14ac:dyDescent="0.2"/>
    <row r="10586" ht="12.75" hidden="1" x14ac:dyDescent="0.2"/>
    <row r="10587" ht="12.75" hidden="1" x14ac:dyDescent="0.2"/>
    <row r="10588" ht="12.75" hidden="1" x14ac:dyDescent="0.2"/>
    <row r="10589" ht="12.75" hidden="1" x14ac:dyDescent="0.2"/>
    <row r="10590" ht="12.75" hidden="1" x14ac:dyDescent="0.2"/>
    <row r="10591" ht="12.75" hidden="1" x14ac:dyDescent="0.2"/>
    <row r="10592" ht="12.75" hidden="1" x14ac:dyDescent="0.2"/>
    <row r="10593" ht="12.75" hidden="1" x14ac:dyDescent="0.2"/>
    <row r="10594" ht="12.75" hidden="1" x14ac:dyDescent="0.2"/>
    <row r="10595" ht="12.75" hidden="1" x14ac:dyDescent="0.2"/>
    <row r="10596" ht="12.75" hidden="1" x14ac:dyDescent="0.2"/>
    <row r="10597" ht="12.75" hidden="1" x14ac:dyDescent="0.2"/>
    <row r="10598" ht="12.75" hidden="1" x14ac:dyDescent="0.2"/>
    <row r="10599" ht="12.75" hidden="1" x14ac:dyDescent="0.2"/>
    <row r="10600" ht="12.75" hidden="1" x14ac:dyDescent="0.2"/>
    <row r="10601" ht="12.75" hidden="1" x14ac:dyDescent="0.2"/>
    <row r="10602" ht="12.75" hidden="1" x14ac:dyDescent="0.2"/>
    <row r="10603" ht="12.75" hidden="1" x14ac:dyDescent="0.2"/>
    <row r="10604" ht="12.75" hidden="1" x14ac:dyDescent="0.2"/>
    <row r="10605" ht="12.75" hidden="1" x14ac:dyDescent="0.2"/>
    <row r="10606" ht="12.75" hidden="1" x14ac:dyDescent="0.2"/>
    <row r="10607" ht="12.75" hidden="1" x14ac:dyDescent="0.2"/>
    <row r="10608" ht="12.75" hidden="1" x14ac:dyDescent="0.2"/>
    <row r="10609" ht="12.75" hidden="1" x14ac:dyDescent="0.2"/>
    <row r="10610" ht="12.75" hidden="1" x14ac:dyDescent="0.2"/>
    <row r="10611" ht="12.75" hidden="1" x14ac:dyDescent="0.2"/>
    <row r="10612" ht="12.75" hidden="1" x14ac:dyDescent="0.2"/>
    <row r="10613" ht="12.75" hidden="1" x14ac:dyDescent="0.2"/>
    <row r="10614" ht="12.75" hidden="1" x14ac:dyDescent="0.2"/>
    <row r="10615" ht="12.75" hidden="1" x14ac:dyDescent="0.2"/>
    <row r="10616" ht="12.75" hidden="1" x14ac:dyDescent="0.2"/>
    <row r="10617" ht="12.75" hidden="1" x14ac:dyDescent="0.2"/>
    <row r="10618" ht="12.75" hidden="1" x14ac:dyDescent="0.2"/>
    <row r="10619" ht="12.75" hidden="1" x14ac:dyDescent="0.2"/>
    <row r="10620" ht="12.75" hidden="1" x14ac:dyDescent="0.2"/>
    <row r="10621" ht="12.75" hidden="1" x14ac:dyDescent="0.2"/>
    <row r="10622" ht="12.75" hidden="1" x14ac:dyDescent="0.2"/>
    <row r="10623" ht="12.75" hidden="1" x14ac:dyDescent="0.2"/>
    <row r="10624" ht="12.75" hidden="1" x14ac:dyDescent="0.2"/>
    <row r="10625" ht="12.75" hidden="1" x14ac:dyDescent="0.2"/>
    <row r="10626" ht="12.75" hidden="1" x14ac:dyDescent="0.2"/>
    <row r="10627" ht="12.75" hidden="1" x14ac:dyDescent="0.2"/>
    <row r="10628" ht="12.75" hidden="1" x14ac:dyDescent="0.2"/>
    <row r="10629" ht="12.75" hidden="1" x14ac:dyDescent="0.2"/>
    <row r="10630" ht="12.75" hidden="1" x14ac:dyDescent="0.2"/>
    <row r="10631" ht="12.75" hidden="1" x14ac:dyDescent="0.2"/>
    <row r="10632" ht="12.75" hidden="1" x14ac:dyDescent="0.2"/>
    <row r="10633" ht="12.75" hidden="1" x14ac:dyDescent="0.2"/>
    <row r="10634" ht="12.75" hidden="1" x14ac:dyDescent="0.2"/>
    <row r="10635" ht="12.75" hidden="1" x14ac:dyDescent="0.2"/>
    <row r="10636" ht="12.75" hidden="1" x14ac:dyDescent="0.2"/>
    <row r="10637" ht="12.75" hidden="1" x14ac:dyDescent="0.2"/>
    <row r="10638" ht="12.75" hidden="1" x14ac:dyDescent="0.2"/>
    <row r="10639" ht="12.75" hidden="1" x14ac:dyDescent="0.2"/>
    <row r="10640" ht="12.75" hidden="1" x14ac:dyDescent="0.2"/>
    <row r="10641" ht="12.75" hidden="1" x14ac:dyDescent="0.2"/>
    <row r="10642" ht="12.75" hidden="1" x14ac:dyDescent="0.2"/>
    <row r="10643" ht="12.75" hidden="1" x14ac:dyDescent="0.2"/>
    <row r="10644" ht="12.75" hidden="1" x14ac:dyDescent="0.2"/>
    <row r="10645" ht="12.75" hidden="1" x14ac:dyDescent="0.2"/>
    <row r="10646" ht="12.75" hidden="1" x14ac:dyDescent="0.2"/>
    <row r="10647" ht="12.75" hidden="1" x14ac:dyDescent="0.2"/>
    <row r="10648" ht="12.75" hidden="1" x14ac:dyDescent="0.2"/>
    <row r="10649" ht="12.75" hidden="1" x14ac:dyDescent="0.2"/>
    <row r="10650" ht="12.75" hidden="1" x14ac:dyDescent="0.2"/>
    <row r="10651" ht="12.75" hidden="1" x14ac:dyDescent="0.2"/>
    <row r="10652" ht="12.75" hidden="1" x14ac:dyDescent="0.2"/>
    <row r="10653" ht="12.75" hidden="1" x14ac:dyDescent="0.2"/>
    <row r="10654" ht="12.75" hidden="1" x14ac:dyDescent="0.2"/>
    <row r="10655" ht="12.75" hidden="1" x14ac:dyDescent="0.2"/>
    <row r="10656" ht="12.75" hidden="1" x14ac:dyDescent="0.2"/>
    <row r="10657" ht="12.75" hidden="1" x14ac:dyDescent="0.2"/>
    <row r="10658" ht="12.75" hidden="1" x14ac:dyDescent="0.2"/>
    <row r="10659" ht="12.75" hidden="1" x14ac:dyDescent="0.2"/>
    <row r="10660" ht="12.75" hidden="1" x14ac:dyDescent="0.2"/>
    <row r="10661" ht="12.75" hidden="1" x14ac:dyDescent="0.2"/>
    <row r="10662" ht="12.75" hidden="1" x14ac:dyDescent="0.2"/>
    <row r="10663" ht="12.75" hidden="1" x14ac:dyDescent="0.2"/>
    <row r="10664" ht="12.75" hidden="1" x14ac:dyDescent="0.2"/>
    <row r="10665" ht="12.75" hidden="1" x14ac:dyDescent="0.2"/>
    <row r="10666" ht="12.75" hidden="1" x14ac:dyDescent="0.2"/>
    <row r="10667" ht="12.75" hidden="1" x14ac:dyDescent="0.2"/>
    <row r="10668" ht="12.75" hidden="1" x14ac:dyDescent="0.2"/>
    <row r="10669" ht="12.75" hidden="1" x14ac:dyDescent="0.2"/>
    <row r="10670" ht="12.75" hidden="1" x14ac:dyDescent="0.2"/>
    <row r="10671" ht="12.75" hidden="1" x14ac:dyDescent="0.2"/>
    <row r="10672" ht="12.75" hidden="1" x14ac:dyDescent="0.2"/>
    <row r="10673" ht="12.75" hidden="1" x14ac:dyDescent="0.2"/>
    <row r="10674" ht="12.75" hidden="1" x14ac:dyDescent="0.2"/>
    <row r="10675" ht="12.75" hidden="1" x14ac:dyDescent="0.2"/>
    <row r="10676" ht="12.75" hidden="1" x14ac:dyDescent="0.2"/>
    <row r="10677" ht="12.75" hidden="1" x14ac:dyDescent="0.2"/>
    <row r="10678" ht="12.75" hidden="1" x14ac:dyDescent="0.2"/>
    <row r="10679" ht="12.75" hidden="1" x14ac:dyDescent="0.2"/>
    <row r="10680" ht="12.75" hidden="1" x14ac:dyDescent="0.2"/>
    <row r="10681" ht="12.75" hidden="1" x14ac:dyDescent="0.2"/>
    <row r="10682" ht="12.75" hidden="1" x14ac:dyDescent="0.2"/>
    <row r="10683" ht="12.75" hidden="1" x14ac:dyDescent="0.2"/>
    <row r="10684" ht="12.75" hidden="1" x14ac:dyDescent="0.2"/>
    <row r="10685" ht="12.75" hidden="1" x14ac:dyDescent="0.2"/>
    <row r="10686" ht="12.75" hidden="1" x14ac:dyDescent="0.2"/>
    <row r="10687" ht="12.75" hidden="1" x14ac:dyDescent="0.2"/>
    <row r="10688" ht="12.75" hidden="1" x14ac:dyDescent="0.2"/>
    <row r="10689" ht="12.75" hidden="1" x14ac:dyDescent="0.2"/>
    <row r="10690" ht="12.75" hidden="1" x14ac:dyDescent="0.2"/>
    <row r="10691" ht="12.75" hidden="1" x14ac:dyDescent="0.2"/>
    <row r="10692" ht="12.75" hidden="1" x14ac:dyDescent="0.2"/>
    <row r="10693" ht="12.75" hidden="1" x14ac:dyDescent="0.2"/>
    <row r="10694" ht="12.75" hidden="1" x14ac:dyDescent="0.2"/>
    <row r="10695" ht="12.75" hidden="1" x14ac:dyDescent="0.2"/>
    <row r="10696" ht="12.75" hidden="1" x14ac:dyDescent="0.2"/>
    <row r="10697" ht="12.75" hidden="1" x14ac:dyDescent="0.2"/>
    <row r="10698" ht="12.75" hidden="1" x14ac:dyDescent="0.2"/>
    <row r="10699" ht="12.75" hidden="1" x14ac:dyDescent="0.2"/>
    <row r="10700" ht="12.75" hidden="1" x14ac:dyDescent="0.2"/>
    <row r="10701" ht="12.75" hidden="1" x14ac:dyDescent="0.2"/>
    <row r="10702" ht="12.75" hidden="1" x14ac:dyDescent="0.2"/>
    <row r="10703" ht="12.75" hidden="1" x14ac:dyDescent="0.2"/>
    <row r="10704" ht="12.75" hidden="1" x14ac:dyDescent="0.2"/>
    <row r="10705" ht="12.75" hidden="1" x14ac:dyDescent="0.2"/>
    <row r="10706" ht="12.75" hidden="1" x14ac:dyDescent="0.2"/>
    <row r="10707" ht="12.75" hidden="1" x14ac:dyDescent="0.2"/>
    <row r="10708" ht="12.75" hidden="1" x14ac:dyDescent="0.2"/>
    <row r="10709" ht="12.75" hidden="1" x14ac:dyDescent="0.2"/>
    <row r="10710" ht="12.75" hidden="1" x14ac:dyDescent="0.2"/>
    <row r="10711" ht="12.75" hidden="1" x14ac:dyDescent="0.2"/>
    <row r="10712" ht="12.75" hidden="1" x14ac:dyDescent="0.2"/>
    <row r="10713" ht="12.75" hidden="1" x14ac:dyDescent="0.2"/>
    <row r="10714" ht="12.75" hidden="1" x14ac:dyDescent="0.2"/>
    <row r="10715" ht="12.75" hidden="1" x14ac:dyDescent="0.2"/>
    <row r="10716" ht="12.75" hidden="1" x14ac:dyDescent="0.2"/>
    <row r="10717" ht="12.75" hidden="1" x14ac:dyDescent="0.2"/>
    <row r="10718" ht="12.75" hidden="1" x14ac:dyDescent="0.2"/>
    <row r="10719" ht="12.75" hidden="1" x14ac:dyDescent="0.2"/>
    <row r="10720" ht="12.75" hidden="1" x14ac:dyDescent="0.2"/>
    <row r="10721" ht="12.75" hidden="1" x14ac:dyDescent="0.2"/>
    <row r="10722" ht="12.75" hidden="1" x14ac:dyDescent="0.2"/>
    <row r="10723" ht="12.75" hidden="1" x14ac:dyDescent="0.2"/>
    <row r="10724" ht="12.75" hidden="1" x14ac:dyDescent="0.2"/>
    <row r="10725" ht="12.75" hidden="1" x14ac:dyDescent="0.2"/>
    <row r="10726" ht="12.75" hidden="1" x14ac:dyDescent="0.2"/>
    <row r="10727" ht="12.75" hidden="1" x14ac:dyDescent="0.2"/>
    <row r="10728" ht="12.75" hidden="1" x14ac:dyDescent="0.2"/>
    <row r="10729" ht="12.75" hidden="1" x14ac:dyDescent="0.2"/>
    <row r="10730" ht="12.75" hidden="1" x14ac:dyDescent="0.2"/>
    <row r="10731" ht="12.75" hidden="1" x14ac:dyDescent="0.2"/>
    <row r="10732" ht="12.75" hidden="1" x14ac:dyDescent="0.2"/>
    <row r="10733" ht="12.75" hidden="1" x14ac:dyDescent="0.2"/>
    <row r="10734" ht="12.75" hidden="1" x14ac:dyDescent="0.2"/>
    <row r="10735" ht="12.75" hidden="1" x14ac:dyDescent="0.2"/>
    <row r="10736" ht="12.75" hidden="1" x14ac:dyDescent="0.2"/>
    <row r="10737" ht="12.75" hidden="1" x14ac:dyDescent="0.2"/>
    <row r="10738" ht="12.75" hidden="1" x14ac:dyDescent="0.2"/>
    <row r="10739" ht="12.75" hidden="1" x14ac:dyDescent="0.2"/>
    <row r="10740" ht="12.75" hidden="1" x14ac:dyDescent="0.2"/>
    <row r="10741" ht="12.75" hidden="1" x14ac:dyDescent="0.2"/>
    <row r="10742" ht="12.75" hidden="1" x14ac:dyDescent="0.2"/>
    <row r="10743" ht="12.75" hidden="1" x14ac:dyDescent="0.2"/>
    <row r="10744" ht="12.75" hidden="1" x14ac:dyDescent="0.2"/>
    <row r="10745" ht="12.75" hidden="1" x14ac:dyDescent="0.2"/>
    <row r="10746" ht="12.75" hidden="1" x14ac:dyDescent="0.2"/>
    <row r="10747" ht="12.75" hidden="1" x14ac:dyDescent="0.2"/>
    <row r="10748" ht="12.75" hidden="1" x14ac:dyDescent="0.2"/>
    <row r="10749" ht="12.75" hidden="1" x14ac:dyDescent="0.2"/>
    <row r="10750" ht="12.75" hidden="1" x14ac:dyDescent="0.2"/>
    <row r="10751" ht="12.75" hidden="1" x14ac:dyDescent="0.2"/>
    <row r="10752" ht="12.75" hidden="1" x14ac:dyDescent="0.2"/>
    <row r="10753" ht="12.75" hidden="1" x14ac:dyDescent="0.2"/>
    <row r="10754" ht="12.75" hidden="1" x14ac:dyDescent="0.2"/>
    <row r="10755" ht="12.75" hidden="1" x14ac:dyDescent="0.2"/>
    <row r="10756" ht="12.75" hidden="1" x14ac:dyDescent="0.2"/>
    <row r="10757" ht="12.75" hidden="1" x14ac:dyDescent="0.2"/>
    <row r="10758" ht="12.75" hidden="1" x14ac:dyDescent="0.2"/>
    <row r="10759" ht="12.75" hidden="1" x14ac:dyDescent="0.2"/>
    <row r="10760" ht="12.75" hidden="1" x14ac:dyDescent="0.2"/>
    <row r="10761" ht="12.75" hidden="1" x14ac:dyDescent="0.2"/>
    <row r="10762" ht="12.75" hidden="1" x14ac:dyDescent="0.2"/>
    <row r="10763" ht="12.75" hidden="1" x14ac:dyDescent="0.2"/>
    <row r="10764" ht="12.75" hidden="1" x14ac:dyDescent="0.2"/>
    <row r="10765" ht="12.75" hidden="1" x14ac:dyDescent="0.2"/>
    <row r="10766" ht="12.75" hidden="1" x14ac:dyDescent="0.2"/>
    <row r="10767" ht="12.75" hidden="1" x14ac:dyDescent="0.2"/>
    <row r="10768" ht="12.75" hidden="1" x14ac:dyDescent="0.2"/>
    <row r="10769" ht="12.75" hidden="1" x14ac:dyDescent="0.2"/>
    <row r="10770" ht="12.75" hidden="1" x14ac:dyDescent="0.2"/>
    <row r="10771" ht="12.75" hidden="1" x14ac:dyDescent="0.2"/>
    <row r="10772" ht="12.75" hidden="1" x14ac:dyDescent="0.2"/>
    <row r="10773" ht="12.75" hidden="1" x14ac:dyDescent="0.2"/>
    <row r="10774" ht="12.75" hidden="1" x14ac:dyDescent="0.2"/>
    <row r="10775" ht="12.75" hidden="1" x14ac:dyDescent="0.2"/>
    <row r="10776" ht="12.75" hidden="1" x14ac:dyDescent="0.2"/>
    <row r="10777" ht="12.75" hidden="1" x14ac:dyDescent="0.2"/>
    <row r="10778" ht="12.75" hidden="1" x14ac:dyDescent="0.2"/>
    <row r="10779" ht="12.75" hidden="1" x14ac:dyDescent="0.2"/>
    <row r="10780" ht="12.75" hidden="1" x14ac:dyDescent="0.2"/>
    <row r="10781" ht="12.75" hidden="1" x14ac:dyDescent="0.2"/>
    <row r="10782" ht="12.75" hidden="1" x14ac:dyDescent="0.2"/>
    <row r="10783" ht="12.75" hidden="1" x14ac:dyDescent="0.2"/>
    <row r="10784" ht="12.75" hidden="1" x14ac:dyDescent="0.2"/>
    <row r="10785" ht="12.75" hidden="1" x14ac:dyDescent="0.2"/>
    <row r="10786" ht="12.75" hidden="1" x14ac:dyDescent="0.2"/>
    <row r="10787" ht="12.75" hidden="1" x14ac:dyDescent="0.2"/>
    <row r="10788" ht="12.75" hidden="1" x14ac:dyDescent="0.2"/>
    <row r="10789" ht="12.75" hidden="1" x14ac:dyDescent="0.2"/>
    <row r="10790" ht="12.75" hidden="1" x14ac:dyDescent="0.2"/>
    <row r="10791" ht="12.75" hidden="1" x14ac:dyDescent="0.2"/>
    <row r="10792" ht="12.75" hidden="1" x14ac:dyDescent="0.2"/>
    <row r="10793" ht="12.75" hidden="1" x14ac:dyDescent="0.2"/>
    <row r="10794" ht="12.75" hidden="1" x14ac:dyDescent="0.2"/>
    <row r="10795" ht="12.75" hidden="1" x14ac:dyDescent="0.2"/>
    <row r="10796" ht="12.75" hidden="1" x14ac:dyDescent="0.2"/>
    <row r="10797" ht="12.75" hidden="1" x14ac:dyDescent="0.2"/>
    <row r="10798" ht="12.75" hidden="1" x14ac:dyDescent="0.2"/>
    <row r="10799" ht="12.75" hidden="1" x14ac:dyDescent="0.2"/>
    <row r="10800" ht="12.75" hidden="1" x14ac:dyDescent="0.2"/>
    <row r="10801" ht="12.75" hidden="1" x14ac:dyDescent="0.2"/>
    <row r="10802" ht="12.75" hidden="1" x14ac:dyDescent="0.2"/>
    <row r="10803" ht="12.75" hidden="1" x14ac:dyDescent="0.2"/>
    <row r="10804" ht="12.75" hidden="1" x14ac:dyDescent="0.2"/>
    <row r="10805" ht="12.75" hidden="1" x14ac:dyDescent="0.2"/>
    <row r="10806" ht="12.75" hidden="1" x14ac:dyDescent="0.2"/>
    <row r="10807" ht="12.75" hidden="1" x14ac:dyDescent="0.2"/>
    <row r="10808" ht="12.75" hidden="1" x14ac:dyDescent="0.2"/>
    <row r="10809" ht="12.75" hidden="1" x14ac:dyDescent="0.2"/>
    <row r="10810" ht="12.75" hidden="1" x14ac:dyDescent="0.2"/>
    <row r="10811" ht="12.75" hidden="1" x14ac:dyDescent="0.2"/>
    <row r="10812" ht="12.75" hidden="1" x14ac:dyDescent="0.2"/>
    <row r="10813" ht="12.75" hidden="1" x14ac:dyDescent="0.2"/>
    <row r="10814" ht="12.75" hidden="1" x14ac:dyDescent="0.2"/>
    <row r="10815" ht="12.75" hidden="1" x14ac:dyDescent="0.2"/>
    <row r="10816" ht="12.75" hidden="1" x14ac:dyDescent="0.2"/>
    <row r="10817" ht="12.75" hidden="1" x14ac:dyDescent="0.2"/>
    <row r="10818" ht="12.75" hidden="1" x14ac:dyDescent="0.2"/>
    <row r="10819" ht="12.75" hidden="1" x14ac:dyDescent="0.2"/>
    <row r="10820" ht="12.75" hidden="1" x14ac:dyDescent="0.2"/>
    <row r="10821" ht="12.75" hidden="1" x14ac:dyDescent="0.2"/>
    <row r="10822" ht="12.75" hidden="1" x14ac:dyDescent="0.2"/>
    <row r="10823" ht="12.75" hidden="1" x14ac:dyDescent="0.2"/>
    <row r="10824" ht="12.75" hidden="1" x14ac:dyDescent="0.2"/>
    <row r="10825" ht="12.75" hidden="1" x14ac:dyDescent="0.2"/>
    <row r="10826" ht="12.75" hidden="1" x14ac:dyDescent="0.2"/>
    <row r="10827" ht="12.75" hidden="1" x14ac:dyDescent="0.2"/>
    <row r="10828" ht="12.75" hidden="1" x14ac:dyDescent="0.2"/>
    <row r="10829" ht="12.75" hidden="1" x14ac:dyDescent="0.2"/>
    <row r="10830" ht="12.75" hidden="1" x14ac:dyDescent="0.2"/>
    <row r="10831" ht="12.75" hidden="1" x14ac:dyDescent="0.2"/>
    <row r="10832" ht="12.75" hidden="1" x14ac:dyDescent="0.2"/>
    <row r="10833" ht="12.75" hidden="1" x14ac:dyDescent="0.2"/>
    <row r="10834" ht="12.75" hidden="1" x14ac:dyDescent="0.2"/>
    <row r="10835" ht="12.75" hidden="1" x14ac:dyDescent="0.2"/>
    <row r="10836" ht="12.75" hidden="1" x14ac:dyDescent="0.2"/>
    <row r="10837" ht="12.75" hidden="1" x14ac:dyDescent="0.2"/>
    <row r="10838" ht="12.75" hidden="1" x14ac:dyDescent="0.2"/>
    <row r="10839" ht="12.75" hidden="1" x14ac:dyDescent="0.2"/>
    <row r="10840" ht="12.75" hidden="1" x14ac:dyDescent="0.2"/>
    <row r="10841" ht="12.75" hidden="1" x14ac:dyDescent="0.2"/>
    <row r="10842" ht="12.75" hidden="1" x14ac:dyDescent="0.2"/>
    <row r="10843" ht="12.75" hidden="1" x14ac:dyDescent="0.2"/>
    <row r="10844" ht="12.75" hidden="1" x14ac:dyDescent="0.2"/>
    <row r="10845" ht="12.75" hidden="1" x14ac:dyDescent="0.2"/>
    <row r="10846" ht="12.75" hidden="1" x14ac:dyDescent="0.2"/>
    <row r="10847" ht="12.75" hidden="1" x14ac:dyDescent="0.2"/>
    <row r="10848" ht="12.75" hidden="1" x14ac:dyDescent="0.2"/>
    <row r="10849" ht="12.75" hidden="1" x14ac:dyDescent="0.2"/>
    <row r="10850" ht="12.75" hidden="1" x14ac:dyDescent="0.2"/>
    <row r="10851" ht="12.75" hidden="1" x14ac:dyDescent="0.2"/>
    <row r="10852" ht="12.75" hidden="1" x14ac:dyDescent="0.2"/>
    <row r="10853" ht="12.75" hidden="1" x14ac:dyDescent="0.2"/>
    <row r="10854" ht="12.75" hidden="1" x14ac:dyDescent="0.2"/>
    <row r="10855" ht="12.75" hidden="1" x14ac:dyDescent="0.2"/>
    <row r="10856" ht="12.75" hidden="1" x14ac:dyDescent="0.2"/>
    <row r="10857" ht="12.75" hidden="1" x14ac:dyDescent="0.2"/>
    <row r="10858" ht="12.75" hidden="1" x14ac:dyDescent="0.2"/>
    <row r="10859" ht="12.75" hidden="1" x14ac:dyDescent="0.2"/>
    <row r="10860" ht="12.75" hidden="1" x14ac:dyDescent="0.2"/>
    <row r="10861" ht="12.75" hidden="1" x14ac:dyDescent="0.2"/>
    <row r="10862" ht="12.75" hidden="1" x14ac:dyDescent="0.2"/>
    <row r="10863" ht="12.75" hidden="1" x14ac:dyDescent="0.2"/>
    <row r="10864" ht="12.75" hidden="1" x14ac:dyDescent="0.2"/>
    <row r="10865" ht="12.75" hidden="1" x14ac:dyDescent="0.2"/>
    <row r="10866" ht="12.75" hidden="1" x14ac:dyDescent="0.2"/>
    <row r="10867" ht="12.75" hidden="1" x14ac:dyDescent="0.2"/>
    <row r="10868" ht="12.75" hidden="1" x14ac:dyDescent="0.2"/>
    <row r="10869" ht="12.75" hidden="1" x14ac:dyDescent="0.2"/>
    <row r="10870" ht="12.75" hidden="1" x14ac:dyDescent="0.2"/>
    <row r="10871" ht="12.75" hidden="1" x14ac:dyDescent="0.2"/>
    <row r="10872" ht="12.75" hidden="1" x14ac:dyDescent="0.2"/>
    <row r="10873" ht="12.75" hidden="1" x14ac:dyDescent="0.2"/>
    <row r="10874" ht="12.75" hidden="1" x14ac:dyDescent="0.2"/>
    <row r="10875" ht="12.75" hidden="1" x14ac:dyDescent="0.2"/>
    <row r="10876" ht="12.75" hidden="1" x14ac:dyDescent="0.2"/>
    <row r="10877" ht="12.75" hidden="1" x14ac:dyDescent="0.2"/>
    <row r="10878" ht="12.75" hidden="1" x14ac:dyDescent="0.2"/>
    <row r="10879" ht="12.75" hidden="1" x14ac:dyDescent="0.2"/>
    <row r="10880" ht="12.75" hidden="1" x14ac:dyDescent="0.2"/>
    <row r="10881" ht="12.75" hidden="1" x14ac:dyDescent="0.2"/>
    <row r="10882" ht="12.75" hidden="1" x14ac:dyDescent="0.2"/>
    <row r="10883" ht="12.75" hidden="1" x14ac:dyDescent="0.2"/>
    <row r="10884" ht="12.75" hidden="1" x14ac:dyDescent="0.2"/>
    <row r="10885" ht="12.75" hidden="1" x14ac:dyDescent="0.2"/>
    <row r="10886" ht="12.75" hidden="1" x14ac:dyDescent="0.2"/>
    <row r="10887" ht="12.75" hidden="1" x14ac:dyDescent="0.2"/>
    <row r="10888" ht="12.75" hidden="1" x14ac:dyDescent="0.2"/>
    <row r="10889" ht="12.75" hidden="1" x14ac:dyDescent="0.2"/>
    <row r="10890" ht="12.75" hidden="1" x14ac:dyDescent="0.2"/>
    <row r="10891" ht="12.75" hidden="1" x14ac:dyDescent="0.2"/>
    <row r="10892" ht="12.75" hidden="1" x14ac:dyDescent="0.2"/>
    <row r="10893" ht="12.75" hidden="1" x14ac:dyDescent="0.2"/>
    <row r="10894" ht="12.75" hidden="1" x14ac:dyDescent="0.2"/>
    <row r="10895" ht="12.75" hidden="1" x14ac:dyDescent="0.2"/>
    <row r="10896" ht="12.75" hidden="1" x14ac:dyDescent="0.2"/>
    <row r="10897" ht="12.75" hidden="1" x14ac:dyDescent="0.2"/>
    <row r="10898" ht="12.75" hidden="1" x14ac:dyDescent="0.2"/>
    <row r="10899" ht="12.75" hidden="1" x14ac:dyDescent="0.2"/>
    <row r="10900" ht="12.75" hidden="1" x14ac:dyDescent="0.2"/>
    <row r="10901" ht="12.75" hidden="1" x14ac:dyDescent="0.2"/>
    <row r="10902" ht="12.75" hidden="1" x14ac:dyDescent="0.2"/>
    <row r="10903" ht="12.75" hidden="1" x14ac:dyDescent="0.2"/>
    <row r="10904" ht="12.75" hidden="1" x14ac:dyDescent="0.2"/>
    <row r="10905" ht="12.75" hidden="1" x14ac:dyDescent="0.2"/>
    <row r="10906" ht="12.75" hidden="1" x14ac:dyDescent="0.2"/>
    <row r="10907" ht="12.75" hidden="1" x14ac:dyDescent="0.2"/>
    <row r="10908" ht="12.75" hidden="1" x14ac:dyDescent="0.2"/>
    <row r="10909" ht="12.75" hidden="1" x14ac:dyDescent="0.2"/>
    <row r="10910" ht="12.75" hidden="1" x14ac:dyDescent="0.2"/>
    <row r="10911" ht="12.75" hidden="1" x14ac:dyDescent="0.2"/>
    <row r="10912" ht="12.75" hidden="1" x14ac:dyDescent="0.2"/>
    <row r="10913" ht="12.75" hidden="1" x14ac:dyDescent="0.2"/>
    <row r="10914" ht="12.75" hidden="1" x14ac:dyDescent="0.2"/>
    <row r="10915" ht="12.75" hidden="1" x14ac:dyDescent="0.2"/>
    <row r="10916" ht="12.75" hidden="1" x14ac:dyDescent="0.2"/>
    <row r="10917" ht="12.75" hidden="1" x14ac:dyDescent="0.2"/>
    <row r="10918" ht="12.75" hidden="1" x14ac:dyDescent="0.2"/>
    <row r="10919" ht="12.75" hidden="1" x14ac:dyDescent="0.2"/>
    <row r="10920" ht="12.75" hidden="1" x14ac:dyDescent="0.2"/>
    <row r="10921" ht="12.75" hidden="1" x14ac:dyDescent="0.2"/>
    <row r="10922" ht="12.75" hidden="1" x14ac:dyDescent="0.2"/>
    <row r="10923" ht="12.75" hidden="1" x14ac:dyDescent="0.2"/>
    <row r="10924" ht="12.75" hidden="1" x14ac:dyDescent="0.2"/>
    <row r="10925" ht="12.75" hidden="1" x14ac:dyDescent="0.2"/>
    <row r="10926" ht="12.75" hidden="1" x14ac:dyDescent="0.2"/>
    <row r="10927" ht="12.75" hidden="1" x14ac:dyDescent="0.2"/>
    <row r="10928" ht="12.75" hidden="1" x14ac:dyDescent="0.2"/>
    <row r="10929" ht="12.75" hidden="1" x14ac:dyDescent="0.2"/>
    <row r="10930" ht="12.75" hidden="1" x14ac:dyDescent="0.2"/>
    <row r="10931" ht="12.75" hidden="1" x14ac:dyDescent="0.2"/>
    <row r="10932" ht="12.75" hidden="1" x14ac:dyDescent="0.2"/>
    <row r="10933" ht="12.75" hidden="1" x14ac:dyDescent="0.2"/>
    <row r="10934" ht="12.75" hidden="1" x14ac:dyDescent="0.2"/>
    <row r="10935" ht="12.75" hidden="1" x14ac:dyDescent="0.2"/>
    <row r="10936" ht="12.75" hidden="1" x14ac:dyDescent="0.2"/>
    <row r="10937" ht="12.75" hidden="1" x14ac:dyDescent="0.2"/>
    <row r="10938" ht="12.75" hidden="1" x14ac:dyDescent="0.2"/>
    <row r="10939" ht="12.75" hidden="1" x14ac:dyDescent="0.2"/>
    <row r="10940" ht="12.75" hidden="1" x14ac:dyDescent="0.2"/>
    <row r="10941" ht="12.75" hidden="1" x14ac:dyDescent="0.2"/>
    <row r="10942" ht="12.75" hidden="1" x14ac:dyDescent="0.2"/>
    <row r="10943" ht="12.75" hidden="1" x14ac:dyDescent="0.2"/>
    <row r="10944" ht="12.75" hidden="1" x14ac:dyDescent="0.2"/>
    <row r="10945" ht="12.75" hidden="1" x14ac:dyDescent="0.2"/>
    <row r="10946" ht="12.75" hidden="1" x14ac:dyDescent="0.2"/>
    <row r="10947" ht="12.75" hidden="1" x14ac:dyDescent="0.2"/>
    <row r="10948" ht="12.75" hidden="1" x14ac:dyDescent="0.2"/>
    <row r="10949" ht="12.75" hidden="1" x14ac:dyDescent="0.2"/>
    <row r="10950" ht="12.75" hidden="1" x14ac:dyDescent="0.2"/>
    <row r="10951" ht="12.75" hidden="1" x14ac:dyDescent="0.2"/>
    <row r="10952" ht="12.75" hidden="1" x14ac:dyDescent="0.2"/>
    <row r="10953" ht="12.75" hidden="1" x14ac:dyDescent="0.2"/>
    <row r="10954" ht="12.75" hidden="1" x14ac:dyDescent="0.2"/>
    <row r="10955" ht="12.75" hidden="1" x14ac:dyDescent="0.2"/>
    <row r="10956" ht="12.75" hidden="1" x14ac:dyDescent="0.2"/>
    <row r="10957" ht="12.75" hidden="1" x14ac:dyDescent="0.2"/>
    <row r="10958" ht="12.75" hidden="1" x14ac:dyDescent="0.2"/>
    <row r="10959" ht="12.75" hidden="1" x14ac:dyDescent="0.2"/>
    <row r="10960" ht="12.75" hidden="1" x14ac:dyDescent="0.2"/>
    <row r="10961" ht="12.75" hidden="1" x14ac:dyDescent="0.2"/>
    <row r="10962" ht="12.75" hidden="1" x14ac:dyDescent="0.2"/>
    <row r="10963" ht="12.75" hidden="1" x14ac:dyDescent="0.2"/>
    <row r="10964" ht="12.75" hidden="1" x14ac:dyDescent="0.2"/>
    <row r="10965" ht="12.75" hidden="1" x14ac:dyDescent="0.2"/>
    <row r="10966" ht="12.75" hidden="1" x14ac:dyDescent="0.2"/>
    <row r="10967" ht="12.75" hidden="1" x14ac:dyDescent="0.2"/>
    <row r="10968" ht="12.75" hidden="1" x14ac:dyDescent="0.2"/>
    <row r="10969" ht="12.75" hidden="1" x14ac:dyDescent="0.2"/>
    <row r="10970" ht="12.75" hidden="1" x14ac:dyDescent="0.2"/>
    <row r="10971" ht="12.75" hidden="1" x14ac:dyDescent="0.2"/>
    <row r="10972" ht="12.75" hidden="1" x14ac:dyDescent="0.2"/>
    <row r="10973" ht="12.75" hidden="1" x14ac:dyDescent="0.2"/>
    <row r="10974" ht="12.75" hidden="1" x14ac:dyDescent="0.2"/>
    <row r="10975" ht="12.75" hidden="1" x14ac:dyDescent="0.2"/>
    <row r="10976" ht="12.75" hidden="1" x14ac:dyDescent="0.2"/>
    <row r="10977" ht="12.75" hidden="1" x14ac:dyDescent="0.2"/>
    <row r="10978" ht="12.75" hidden="1" x14ac:dyDescent="0.2"/>
    <row r="10979" ht="12.75" hidden="1" x14ac:dyDescent="0.2"/>
    <row r="10980" ht="12.75" hidden="1" x14ac:dyDescent="0.2"/>
    <row r="10981" ht="12.75" hidden="1" x14ac:dyDescent="0.2"/>
    <row r="10982" ht="12.75" hidden="1" x14ac:dyDescent="0.2"/>
    <row r="10983" ht="12.75" hidden="1" x14ac:dyDescent="0.2"/>
    <row r="10984" ht="12.75" hidden="1" x14ac:dyDescent="0.2"/>
    <row r="10985" ht="12.75" hidden="1" x14ac:dyDescent="0.2"/>
    <row r="10986" ht="12.75" hidden="1" x14ac:dyDescent="0.2"/>
    <row r="10987" ht="12.75" hidden="1" x14ac:dyDescent="0.2"/>
    <row r="10988" ht="12.75" hidden="1" x14ac:dyDescent="0.2"/>
    <row r="10989" ht="12.75" hidden="1" x14ac:dyDescent="0.2"/>
    <row r="10990" ht="12.75" hidden="1" x14ac:dyDescent="0.2"/>
    <row r="10991" ht="12.75" hidden="1" x14ac:dyDescent="0.2"/>
    <row r="10992" ht="12.75" hidden="1" x14ac:dyDescent="0.2"/>
    <row r="10993" ht="12.75" hidden="1" x14ac:dyDescent="0.2"/>
    <row r="10994" ht="12.75" hidden="1" x14ac:dyDescent="0.2"/>
    <row r="10995" ht="12.75" hidden="1" x14ac:dyDescent="0.2"/>
    <row r="10996" ht="12.75" hidden="1" x14ac:dyDescent="0.2"/>
    <row r="10997" ht="12.75" hidden="1" x14ac:dyDescent="0.2"/>
    <row r="10998" ht="12.75" hidden="1" x14ac:dyDescent="0.2"/>
    <row r="10999" ht="12.75" hidden="1" x14ac:dyDescent="0.2"/>
    <row r="11000" ht="12.75" hidden="1" x14ac:dyDescent="0.2"/>
    <row r="11001" ht="12.75" hidden="1" x14ac:dyDescent="0.2"/>
    <row r="11002" ht="12.75" hidden="1" x14ac:dyDescent="0.2"/>
    <row r="11003" ht="12.75" hidden="1" x14ac:dyDescent="0.2"/>
    <row r="11004" ht="12.75" hidden="1" x14ac:dyDescent="0.2"/>
    <row r="11005" ht="12.75" hidden="1" x14ac:dyDescent="0.2"/>
    <row r="11006" ht="12.75" hidden="1" x14ac:dyDescent="0.2"/>
    <row r="11007" ht="12.75" hidden="1" x14ac:dyDescent="0.2"/>
    <row r="11008" ht="12.75" hidden="1" x14ac:dyDescent="0.2"/>
    <row r="11009" ht="12.75" hidden="1" x14ac:dyDescent="0.2"/>
    <row r="11010" ht="12.75" hidden="1" x14ac:dyDescent="0.2"/>
    <row r="11011" ht="12.75" hidden="1" x14ac:dyDescent="0.2"/>
    <row r="11012" ht="12.75" hidden="1" x14ac:dyDescent="0.2"/>
    <row r="11013" ht="12.75" hidden="1" x14ac:dyDescent="0.2"/>
    <row r="11014" ht="12.75" hidden="1" x14ac:dyDescent="0.2"/>
    <row r="11015" ht="12.75" hidden="1" x14ac:dyDescent="0.2"/>
    <row r="11016" ht="12.75" hidden="1" x14ac:dyDescent="0.2"/>
    <row r="11017" ht="12.75" hidden="1" x14ac:dyDescent="0.2"/>
    <row r="11018" ht="12.75" hidden="1" x14ac:dyDescent="0.2"/>
    <row r="11019" ht="12.75" hidden="1" x14ac:dyDescent="0.2"/>
    <row r="11020" ht="12.75" hidden="1" x14ac:dyDescent="0.2"/>
    <row r="11021" ht="12.75" hidden="1" x14ac:dyDescent="0.2"/>
    <row r="11022" ht="12.75" hidden="1" x14ac:dyDescent="0.2"/>
    <row r="11023" ht="12.75" hidden="1" x14ac:dyDescent="0.2"/>
    <row r="11024" ht="12.75" hidden="1" x14ac:dyDescent="0.2"/>
    <row r="11025" ht="12.75" hidden="1" x14ac:dyDescent="0.2"/>
    <row r="11026" ht="12.75" hidden="1" x14ac:dyDescent="0.2"/>
    <row r="11027" ht="12.75" hidden="1" x14ac:dyDescent="0.2"/>
    <row r="11028" ht="12.75" hidden="1" x14ac:dyDescent="0.2"/>
    <row r="11029" ht="12.75" hidden="1" x14ac:dyDescent="0.2"/>
    <row r="11030" ht="12.75" hidden="1" x14ac:dyDescent="0.2"/>
    <row r="11031" ht="12.75" hidden="1" x14ac:dyDescent="0.2"/>
    <row r="11032" ht="12.75" hidden="1" x14ac:dyDescent="0.2"/>
    <row r="11033" ht="12.75" hidden="1" x14ac:dyDescent="0.2"/>
    <row r="11034" ht="12.75" hidden="1" x14ac:dyDescent="0.2"/>
    <row r="11035" ht="12.75" hidden="1" x14ac:dyDescent="0.2"/>
    <row r="11036" ht="12.75" hidden="1" x14ac:dyDescent="0.2"/>
    <row r="11037" ht="12.75" hidden="1" x14ac:dyDescent="0.2"/>
    <row r="11038" ht="12.75" hidden="1" x14ac:dyDescent="0.2"/>
    <row r="11039" ht="12.75" hidden="1" x14ac:dyDescent="0.2"/>
    <row r="11040" ht="12.75" hidden="1" x14ac:dyDescent="0.2"/>
    <row r="11041" ht="12.75" hidden="1" x14ac:dyDescent="0.2"/>
    <row r="11042" ht="12.75" hidden="1" x14ac:dyDescent="0.2"/>
    <row r="11043" ht="12.75" hidden="1" x14ac:dyDescent="0.2"/>
    <row r="11044" ht="12.75" hidden="1" x14ac:dyDescent="0.2"/>
    <row r="11045" ht="12.75" hidden="1" x14ac:dyDescent="0.2"/>
    <row r="11046" ht="12.75" hidden="1" x14ac:dyDescent="0.2"/>
    <row r="11047" ht="12.75" hidden="1" x14ac:dyDescent="0.2"/>
    <row r="11048" ht="12.75" hidden="1" x14ac:dyDescent="0.2"/>
    <row r="11049" ht="12.75" hidden="1" x14ac:dyDescent="0.2"/>
    <row r="11050" ht="12.75" hidden="1" x14ac:dyDescent="0.2"/>
    <row r="11051" ht="12.75" hidden="1" x14ac:dyDescent="0.2"/>
    <row r="11052" ht="12.75" hidden="1" x14ac:dyDescent="0.2"/>
    <row r="11053" ht="12.75" hidden="1" x14ac:dyDescent="0.2"/>
    <row r="11054" ht="12.75" hidden="1" x14ac:dyDescent="0.2"/>
    <row r="11055" ht="12.75" hidden="1" x14ac:dyDescent="0.2"/>
    <row r="11056" ht="12.75" hidden="1" x14ac:dyDescent="0.2"/>
    <row r="11057" ht="12.75" hidden="1" x14ac:dyDescent="0.2"/>
    <row r="11058" ht="12.75" hidden="1" x14ac:dyDescent="0.2"/>
    <row r="11059" ht="12.75" hidden="1" x14ac:dyDescent="0.2"/>
    <row r="11060" ht="12.75" hidden="1" x14ac:dyDescent="0.2"/>
    <row r="11061" ht="12.75" hidden="1" x14ac:dyDescent="0.2"/>
    <row r="11062" ht="12.75" hidden="1" x14ac:dyDescent="0.2"/>
    <row r="11063" ht="12.75" hidden="1" x14ac:dyDescent="0.2"/>
    <row r="11064" ht="12.75" hidden="1" x14ac:dyDescent="0.2"/>
    <row r="11065" ht="12.75" hidden="1" x14ac:dyDescent="0.2"/>
    <row r="11066" ht="12.75" hidden="1" x14ac:dyDescent="0.2"/>
    <row r="11067" ht="12.75" hidden="1" x14ac:dyDescent="0.2"/>
    <row r="11068" ht="12.75" hidden="1" x14ac:dyDescent="0.2"/>
    <row r="11069" ht="12.75" hidden="1" x14ac:dyDescent="0.2"/>
    <row r="11070" ht="12.75" hidden="1" x14ac:dyDescent="0.2"/>
    <row r="11071" ht="12.75" hidden="1" x14ac:dyDescent="0.2"/>
    <row r="11072" ht="12.75" hidden="1" x14ac:dyDescent="0.2"/>
    <row r="11073" ht="12.75" hidden="1" x14ac:dyDescent="0.2"/>
    <row r="11074" ht="12.75" hidden="1" x14ac:dyDescent="0.2"/>
    <row r="11075" ht="12.75" hidden="1" x14ac:dyDescent="0.2"/>
    <row r="11076" ht="12.75" hidden="1" x14ac:dyDescent="0.2"/>
    <row r="11077" ht="12.75" hidden="1" x14ac:dyDescent="0.2"/>
    <row r="11078" ht="12.75" hidden="1" x14ac:dyDescent="0.2"/>
    <row r="11079" ht="12.75" hidden="1" x14ac:dyDescent="0.2"/>
    <row r="11080" ht="12.75" hidden="1" x14ac:dyDescent="0.2"/>
    <row r="11081" ht="12.75" hidden="1" x14ac:dyDescent="0.2"/>
    <row r="11082" ht="12.75" hidden="1" x14ac:dyDescent="0.2"/>
    <row r="11083" ht="12.75" hidden="1" x14ac:dyDescent="0.2"/>
    <row r="11084" ht="12.75" hidden="1" x14ac:dyDescent="0.2"/>
    <row r="11085" ht="12.75" hidden="1" x14ac:dyDescent="0.2"/>
    <row r="11086" ht="12.75" hidden="1" x14ac:dyDescent="0.2"/>
    <row r="11087" ht="12.75" hidden="1" x14ac:dyDescent="0.2"/>
    <row r="11088" ht="12.75" hidden="1" x14ac:dyDescent="0.2"/>
    <row r="11089" ht="12.75" hidden="1" x14ac:dyDescent="0.2"/>
    <row r="11090" ht="12.75" hidden="1" x14ac:dyDescent="0.2"/>
    <row r="11091" ht="12.75" hidden="1" x14ac:dyDescent="0.2"/>
    <row r="11092" ht="12.75" hidden="1" x14ac:dyDescent="0.2"/>
    <row r="11093" ht="12.75" hidden="1" x14ac:dyDescent="0.2"/>
    <row r="11094" ht="12.75" hidden="1" x14ac:dyDescent="0.2"/>
    <row r="11095" ht="12.75" hidden="1" x14ac:dyDescent="0.2"/>
    <row r="11096" ht="12.75" hidden="1" x14ac:dyDescent="0.2"/>
    <row r="11097" ht="12.75" hidden="1" x14ac:dyDescent="0.2"/>
    <row r="11098" ht="12.75" hidden="1" x14ac:dyDescent="0.2"/>
    <row r="11099" ht="12.75" hidden="1" x14ac:dyDescent="0.2"/>
    <row r="11100" ht="12.75" hidden="1" x14ac:dyDescent="0.2"/>
    <row r="11101" ht="12.75" hidden="1" x14ac:dyDescent="0.2"/>
    <row r="11102" ht="12.75" hidden="1" x14ac:dyDescent="0.2"/>
    <row r="11103" ht="12.75" hidden="1" x14ac:dyDescent="0.2"/>
    <row r="11104" ht="12.75" hidden="1" x14ac:dyDescent="0.2"/>
    <row r="11105" ht="12.75" hidden="1" x14ac:dyDescent="0.2"/>
    <row r="11106" ht="12.75" hidden="1" x14ac:dyDescent="0.2"/>
    <row r="11107" ht="12.75" hidden="1" x14ac:dyDescent="0.2"/>
    <row r="11108" ht="12.75" hidden="1" x14ac:dyDescent="0.2"/>
    <row r="11109" ht="12.75" hidden="1" x14ac:dyDescent="0.2"/>
    <row r="11110" ht="12.75" hidden="1" x14ac:dyDescent="0.2"/>
    <row r="11111" ht="12.75" hidden="1" x14ac:dyDescent="0.2"/>
    <row r="11112" ht="12.75" hidden="1" x14ac:dyDescent="0.2"/>
    <row r="11113" ht="12.75" hidden="1" x14ac:dyDescent="0.2"/>
    <row r="11114" ht="12.75" hidden="1" x14ac:dyDescent="0.2"/>
    <row r="11115" ht="12.75" hidden="1" x14ac:dyDescent="0.2"/>
    <row r="11116" ht="12.75" hidden="1" x14ac:dyDescent="0.2"/>
    <row r="11117" ht="12.75" hidden="1" x14ac:dyDescent="0.2"/>
    <row r="11118" ht="12.75" hidden="1" x14ac:dyDescent="0.2"/>
    <row r="11119" ht="12.75" hidden="1" x14ac:dyDescent="0.2"/>
    <row r="11120" ht="12.75" hidden="1" x14ac:dyDescent="0.2"/>
    <row r="11121" ht="12.75" hidden="1" x14ac:dyDescent="0.2"/>
    <row r="11122" ht="12.75" hidden="1" x14ac:dyDescent="0.2"/>
    <row r="11123" ht="12.75" hidden="1" x14ac:dyDescent="0.2"/>
    <row r="11124" ht="12.75" hidden="1" x14ac:dyDescent="0.2"/>
    <row r="11125" ht="12.75" hidden="1" x14ac:dyDescent="0.2"/>
    <row r="11126" ht="12.75" hidden="1" x14ac:dyDescent="0.2"/>
    <row r="11127" ht="12.75" hidden="1" x14ac:dyDescent="0.2"/>
    <row r="11128" ht="12.75" hidden="1" x14ac:dyDescent="0.2"/>
    <row r="11129" ht="12.75" hidden="1" x14ac:dyDescent="0.2"/>
    <row r="11130" ht="12.75" hidden="1" x14ac:dyDescent="0.2"/>
    <row r="11131" ht="12.75" hidden="1" x14ac:dyDescent="0.2"/>
    <row r="11132" ht="12.75" hidden="1" x14ac:dyDescent="0.2"/>
    <row r="11133" ht="12.75" hidden="1" x14ac:dyDescent="0.2"/>
    <row r="11134" ht="12.75" hidden="1" x14ac:dyDescent="0.2"/>
    <row r="11135" ht="12.75" hidden="1" x14ac:dyDescent="0.2"/>
    <row r="11136" ht="12.75" hidden="1" x14ac:dyDescent="0.2"/>
    <row r="11137" ht="12.75" hidden="1" x14ac:dyDescent="0.2"/>
    <row r="11138" ht="12.75" hidden="1" x14ac:dyDescent="0.2"/>
    <row r="11139" ht="12.75" hidden="1" x14ac:dyDescent="0.2"/>
    <row r="11140" ht="12.75" hidden="1" x14ac:dyDescent="0.2"/>
    <row r="11141" ht="12.75" hidden="1" x14ac:dyDescent="0.2"/>
    <row r="11142" ht="12.75" hidden="1" x14ac:dyDescent="0.2"/>
    <row r="11143" ht="12.75" hidden="1" x14ac:dyDescent="0.2"/>
    <row r="11144" ht="12.75" hidden="1" x14ac:dyDescent="0.2"/>
    <row r="11145" ht="12.75" hidden="1" x14ac:dyDescent="0.2"/>
    <row r="11146" ht="12.75" hidden="1" x14ac:dyDescent="0.2"/>
    <row r="11147" ht="12.75" hidden="1" x14ac:dyDescent="0.2"/>
    <row r="11148" ht="12.75" hidden="1" x14ac:dyDescent="0.2"/>
    <row r="11149" ht="12.75" hidden="1" x14ac:dyDescent="0.2"/>
    <row r="11150" ht="12.75" hidden="1" x14ac:dyDescent="0.2"/>
    <row r="11151" ht="12.75" hidden="1" x14ac:dyDescent="0.2"/>
    <row r="11152" ht="12.75" hidden="1" x14ac:dyDescent="0.2"/>
    <row r="11153" ht="12.75" hidden="1" x14ac:dyDescent="0.2"/>
    <row r="11154" ht="12.75" hidden="1" x14ac:dyDescent="0.2"/>
    <row r="11155" ht="12.75" hidden="1" x14ac:dyDescent="0.2"/>
    <row r="11156" ht="12.75" hidden="1" x14ac:dyDescent="0.2"/>
    <row r="11157" ht="12.75" hidden="1" x14ac:dyDescent="0.2"/>
    <row r="11158" ht="12.75" hidden="1" x14ac:dyDescent="0.2"/>
    <row r="11159" ht="12.75" hidden="1" x14ac:dyDescent="0.2"/>
    <row r="11160" ht="12.75" hidden="1" x14ac:dyDescent="0.2"/>
    <row r="11161" ht="12.75" hidden="1" x14ac:dyDescent="0.2"/>
    <row r="11162" ht="12.75" hidden="1" x14ac:dyDescent="0.2"/>
    <row r="11163" ht="12.75" hidden="1" x14ac:dyDescent="0.2"/>
    <row r="11164" ht="12.75" hidden="1" x14ac:dyDescent="0.2"/>
    <row r="11165" ht="12.75" hidden="1" x14ac:dyDescent="0.2"/>
    <row r="11166" ht="12.75" hidden="1" x14ac:dyDescent="0.2"/>
    <row r="11167" ht="12.75" hidden="1" x14ac:dyDescent="0.2"/>
    <row r="11168" ht="12.75" hidden="1" x14ac:dyDescent="0.2"/>
    <row r="11169" ht="12.75" hidden="1" x14ac:dyDescent="0.2"/>
    <row r="11170" ht="12.75" hidden="1" x14ac:dyDescent="0.2"/>
    <row r="11171" ht="12.75" hidden="1" x14ac:dyDescent="0.2"/>
    <row r="11172" ht="12.75" hidden="1" x14ac:dyDescent="0.2"/>
    <row r="11173" ht="12.75" hidden="1" x14ac:dyDescent="0.2"/>
    <row r="11174" ht="12.75" hidden="1" x14ac:dyDescent="0.2"/>
    <row r="11175" ht="12.75" hidden="1" x14ac:dyDescent="0.2"/>
    <row r="11176" ht="12.75" hidden="1" x14ac:dyDescent="0.2"/>
    <row r="11177" ht="12.75" hidden="1" x14ac:dyDescent="0.2"/>
    <row r="11178" ht="12.75" hidden="1" x14ac:dyDescent="0.2"/>
    <row r="11179" ht="12.75" hidden="1" x14ac:dyDescent="0.2"/>
    <row r="11180" ht="12.75" hidden="1" x14ac:dyDescent="0.2"/>
    <row r="11181" ht="12.75" hidden="1" x14ac:dyDescent="0.2"/>
    <row r="11182" ht="12.75" hidden="1" x14ac:dyDescent="0.2"/>
    <row r="11183" ht="12.75" hidden="1" x14ac:dyDescent="0.2"/>
    <row r="11184" ht="12.75" hidden="1" x14ac:dyDescent="0.2"/>
    <row r="11185" ht="12.75" hidden="1" x14ac:dyDescent="0.2"/>
    <row r="11186" ht="12.75" hidden="1" x14ac:dyDescent="0.2"/>
    <row r="11187" ht="12.75" hidden="1" x14ac:dyDescent="0.2"/>
    <row r="11188" ht="12.75" hidden="1" x14ac:dyDescent="0.2"/>
    <row r="11189" ht="12.75" hidden="1" x14ac:dyDescent="0.2"/>
    <row r="11190" ht="12.75" hidden="1" x14ac:dyDescent="0.2"/>
    <row r="11191" ht="12.75" hidden="1" x14ac:dyDescent="0.2"/>
    <row r="11192" ht="12.75" hidden="1" x14ac:dyDescent="0.2"/>
    <row r="11193" ht="12.75" hidden="1" x14ac:dyDescent="0.2"/>
    <row r="11194" ht="12.75" hidden="1" x14ac:dyDescent="0.2"/>
    <row r="11195" ht="12.75" hidden="1" x14ac:dyDescent="0.2"/>
    <row r="11196" ht="12.75" hidden="1" x14ac:dyDescent="0.2"/>
    <row r="11197" ht="12.75" hidden="1" x14ac:dyDescent="0.2"/>
    <row r="11198" ht="12.75" hidden="1" x14ac:dyDescent="0.2"/>
    <row r="11199" ht="12.75" hidden="1" x14ac:dyDescent="0.2"/>
    <row r="11200" ht="12.75" hidden="1" x14ac:dyDescent="0.2"/>
    <row r="11201" ht="12.75" hidden="1" x14ac:dyDescent="0.2"/>
    <row r="11202" ht="12.75" hidden="1" x14ac:dyDescent="0.2"/>
    <row r="11203" ht="12.75" hidden="1" x14ac:dyDescent="0.2"/>
    <row r="11204" ht="12.75" hidden="1" x14ac:dyDescent="0.2"/>
    <row r="11205" ht="12.75" hidden="1" x14ac:dyDescent="0.2"/>
    <row r="11206" ht="12.75" hidden="1" x14ac:dyDescent="0.2"/>
    <row r="11207" ht="12.75" hidden="1" x14ac:dyDescent="0.2"/>
    <row r="11208" ht="12.75" hidden="1" x14ac:dyDescent="0.2"/>
    <row r="11209" ht="12.75" hidden="1" x14ac:dyDescent="0.2"/>
    <row r="11210" ht="12.75" hidden="1" x14ac:dyDescent="0.2"/>
    <row r="11211" ht="12.75" hidden="1" x14ac:dyDescent="0.2"/>
    <row r="11212" ht="12.75" hidden="1" x14ac:dyDescent="0.2"/>
    <row r="11213" ht="12.75" hidden="1" x14ac:dyDescent="0.2"/>
    <row r="11214" ht="12.75" hidden="1" x14ac:dyDescent="0.2"/>
    <row r="11215" ht="12.75" hidden="1" x14ac:dyDescent="0.2"/>
    <row r="11216" ht="12.75" hidden="1" x14ac:dyDescent="0.2"/>
    <row r="11217" ht="12.75" hidden="1" x14ac:dyDescent="0.2"/>
    <row r="11218" ht="12.75" hidden="1" x14ac:dyDescent="0.2"/>
    <row r="11219" ht="12.75" hidden="1" x14ac:dyDescent="0.2"/>
    <row r="11220" ht="12.75" hidden="1" x14ac:dyDescent="0.2"/>
    <row r="11221" ht="12.75" hidden="1" x14ac:dyDescent="0.2"/>
    <row r="11222" ht="12.75" hidden="1" x14ac:dyDescent="0.2"/>
    <row r="11223" ht="12.75" hidden="1" x14ac:dyDescent="0.2"/>
    <row r="11224" ht="12.75" hidden="1" x14ac:dyDescent="0.2"/>
    <row r="11225" ht="12.75" hidden="1" x14ac:dyDescent="0.2"/>
    <row r="11226" ht="12.75" hidden="1" x14ac:dyDescent="0.2"/>
    <row r="11227" ht="12.75" hidden="1" x14ac:dyDescent="0.2"/>
    <row r="11228" ht="12.75" hidden="1" x14ac:dyDescent="0.2"/>
    <row r="11229" ht="12.75" hidden="1" x14ac:dyDescent="0.2"/>
    <row r="11230" ht="12.75" hidden="1" x14ac:dyDescent="0.2"/>
    <row r="11231" ht="12.75" hidden="1" x14ac:dyDescent="0.2"/>
    <row r="11232" ht="12.75" hidden="1" x14ac:dyDescent="0.2"/>
    <row r="11233" ht="12.75" hidden="1" x14ac:dyDescent="0.2"/>
    <row r="11234" ht="12.75" hidden="1" x14ac:dyDescent="0.2"/>
    <row r="11235" ht="12.75" hidden="1" x14ac:dyDescent="0.2"/>
    <row r="11236" ht="12.75" hidden="1" x14ac:dyDescent="0.2"/>
    <row r="11237" ht="12.75" hidden="1" x14ac:dyDescent="0.2"/>
    <row r="11238" ht="12.75" hidden="1" x14ac:dyDescent="0.2"/>
    <row r="11239" ht="12.75" hidden="1" x14ac:dyDescent="0.2"/>
    <row r="11240" ht="12.75" hidden="1" x14ac:dyDescent="0.2"/>
    <row r="11241" ht="12.75" hidden="1" x14ac:dyDescent="0.2"/>
    <row r="11242" ht="12.75" hidden="1" x14ac:dyDescent="0.2"/>
    <row r="11243" ht="12.75" hidden="1" x14ac:dyDescent="0.2"/>
    <row r="11244" ht="12.75" hidden="1" x14ac:dyDescent="0.2"/>
    <row r="11245" ht="12.75" hidden="1" x14ac:dyDescent="0.2"/>
    <row r="11246" ht="12.75" hidden="1" x14ac:dyDescent="0.2"/>
    <row r="11247" ht="12.75" hidden="1" x14ac:dyDescent="0.2"/>
    <row r="11248" ht="12.75" hidden="1" x14ac:dyDescent="0.2"/>
    <row r="11249" ht="12.75" hidden="1" x14ac:dyDescent="0.2"/>
    <row r="11250" ht="12.75" hidden="1" x14ac:dyDescent="0.2"/>
    <row r="11251" ht="12.75" hidden="1" x14ac:dyDescent="0.2"/>
    <row r="11252" ht="12.75" hidden="1" x14ac:dyDescent="0.2"/>
    <row r="11253" ht="12.75" hidden="1" x14ac:dyDescent="0.2"/>
    <row r="11254" ht="12.75" hidden="1" x14ac:dyDescent="0.2"/>
    <row r="11255" ht="12.75" hidden="1" x14ac:dyDescent="0.2"/>
    <row r="11256" ht="12.75" hidden="1" x14ac:dyDescent="0.2"/>
    <row r="11257" ht="12.75" hidden="1" x14ac:dyDescent="0.2"/>
    <row r="11258" ht="12.75" hidden="1" x14ac:dyDescent="0.2"/>
    <row r="11259" ht="12.75" hidden="1" x14ac:dyDescent="0.2"/>
    <row r="11260" ht="12.75" hidden="1" x14ac:dyDescent="0.2"/>
    <row r="11261" ht="12.75" hidden="1" x14ac:dyDescent="0.2"/>
    <row r="11262" ht="12.75" hidden="1" x14ac:dyDescent="0.2"/>
    <row r="11263" ht="12.75" hidden="1" x14ac:dyDescent="0.2"/>
    <row r="11264" ht="12.75" hidden="1" x14ac:dyDescent="0.2"/>
    <row r="11265" ht="12.75" hidden="1" x14ac:dyDescent="0.2"/>
    <row r="11266" ht="12.75" hidden="1" x14ac:dyDescent="0.2"/>
    <row r="11267" ht="12.75" hidden="1" x14ac:dyDescent="0.2"/>
    <row r="11268" ht="12.75" hidden="1" x14ac:dyDescent="0.2"/>
    <row r="11269" ht="12.75" hidden="1" x14ac:dyDescent="0.2"/>
    <row r="11270" ht="12.75" hidden="1" x14ac:dyDescent="0.2"/>
    <row r="11271" ht="12.75" hidden="1" x14ac:dyDescent="0.2"/>
    <row r="11272" ht="12.75" hidden="1" x14ac:dyDescent="0.2"/>
    <row r="11273" ht="12.75" hidden="1" x14ac:dyDescent="0.2"/>
    <row r="11274" ht="12.75" hidden="1" x14ac:dyDescent="0.2"/>
    <row r="11275" ht="12.75" hidden="1" x14ac:dyDescent="0.2"/>
    <row r="11276" ht="12.75" hidden="1" x14ac:dyDescent="0.2"/>
    <row r="11277" ht="12.75" hidden="1" x14ac:dyDescent="0.2"/>
    <row r="11278" ht="12.75" hidden="1" x14ac:dyDescent="0.2"/>
    <row r="11279" ht="12.75" hidden="1" x14ac:dyDescent="0.2"/>
    <row r="11280" ht="12.75" hidden="1" x14ac:dyDescent="0.2"/>
    <row r="11281" ht="12.75" hidden="1" x14ac:dyDescent="0.2"/>
    <row r="11282" ht="12.75" hidden="1" x14ac:dyDescent="0.2"/>
    <row r="11283" ht="12.75" hidden="1" x14ac:dyDescent="0.2"/>
    <row r="11284" ht="12.75" hidden="1" x14ac:dyDescent="0.2"/>
    <row r="11285" ht="12.75" hidden="1" x14ac:dyDescent="0.2"/>
    <row r="11286" ht="12.75" hidden="1" x14ac:dyDescent="0.2"/>
    <row r="11287" ht="12.75" hidden="1" x14ac:dyDescent="0.2"/>
    <row r="11288" ht="12.75" hidden="1" x14ac:dyDescent="0.2"/>
    <row r="11289" ht="12.75" hidden="1" x14ac:dyDescent="0.2"/>
    <row r="11290" ht="12.75" hidden="1" x14ac:dyDescent="0.2"/>
    <row r="11291" ht="12.75" hidden="1" x14ac:dyDescent="0.2"/>
    <row r="11292" ht="12.75" hidden="1" x14ac:dyDescent="0.2"/>
    <row r="11293" ht="12.75" hidden="1" x14ac:dyDescent="0.2"/>
    <row r="11294" ht="12.75" hidden="1" x14ac:dyDescent="0.2"/>
    <row r="11295" ht="12.75" hidden="1" x14ac:dyDescent="0.2"/>
    <row r="11296" ht="12.75" hidden="1" x14ac:dyDescent="0.2"/>
    <row r="11297" ht="12.75" hidden="1" x14ac:dyDescent="0.2"/>
    <row r="11298" ht="12.75" hidden="1" x14ac:dyDescent="0.2"/>
    <row r="11299" ht="12.75" hidden="1" x14ac:dyDescent="0.2"/>
    <row r="11300" ht="12.75" hidden="1" x14ac:dyDescent="0.2"/>
    <row r="11301" ht="12.75" hidden="1" x14ac:dyDescent="0.2"/>
    <row r="11302" ht="12.75" hidden="1" x14ac:dyDescent="0.2"/>
    <row r="11303" ht="12.75" hidden="1" x14ac:dyDescent="0.2"/>
    <row r="11304" ht="12.75" hidden="1" x14ac:dyDescent="0.2"/>
    <row r="11305" ht="12.75" hidden="1" x14ac:dyDescent="0.2"/>
    <row r="11306" ht="12.75" hidden="1" x14ac:dyDescent="0.2"/>
    <row r="11307" ht="12.75" hidden="1" x14ac:dyDescent="0.2"/>
    <row r="11308" ht="12.75" hidden="1" x14ac:dyDescent="0.2"/>
    <row r="11309" ht="12.75" hidden="1" x14ac:dyDescent="0.2"/>
    <row r="11310" ht="12.75" hidden="1" x14ac:dyDescent="0.2"/>
    <row r="11311" ht="12.75" hidden="1" x14ac:dyDescent="0.2"/>
    <row r="11312" ht="12.75" hidden="1" x14ac:dyDescent="0.2"/>
    <row r="11313" ht="12.75" hidden="1" x14ac:dyDescent="0.2"/>
    <row r="11314" ht="12.75" hidden="1" x14ac:dyDescent="0.2"/>
    <row r="11315" ht="12.75" hidden="1" x14ac:dyDescent="0.2"/>
    <row r="11316" ht="12.75" hidden="1" x14ac:dyDescent="0.2"/>
    <row r="11317" ht="12.75" hidden="1" x14ac:dyDescent="0.2"/>
    <row r="11318" ht="12.75" hidden="1" x14ac:dyDescent="0.2"/>
    <row r="11319" ht="12.75" hidden="1" x14ac:dyDescent="0.2"/>
    <row r="11320" ht="12.75" hidden="1" x14ac:dyDescent="0.2"/>
    <row r="11321" ht="12.75" hidden="1" x14ac:dyDescent="0.2"/>
    <row r="11322" ht="12.75" hidden="1" x14ac:dyDescent="0.2"/>
    <row r="11323" ht="12.75" hidden="1" x14ac:dyDescent="0.2"/>
    <row r="11324" ht="12.75" hidden="1" x14ac:dyDescent="0.2"/>
    <row r="11325" ht="12.75" hidden="1" x14ac:dyDescent="0.2"/>
    <row r="11326" ht="12.75" hidden="1" x14ac:dyDescent="0.2"/>
    <row r="11327" ht="12.75" hidden="1" x14ac:dyDescent="0.2"/>
    <row r="11328" ht="12.75" hidden="1" x14ac:dyDescent="0.2"/>
    <row r="11329" ht="12.75" hidden="1" x14ac:dyDescent="0.2"/>
    <row r="11330" ht="12.75" hidden="1" x14ac:dyDescent="0.2"/>
    <row r="11331" ht="12.75" hidden="1" x14ac:dyDescent="0.2"/>
    <row r="11332" ht="12.75" hidden="1" x14ac:dyDescent="0.2"/>
    <row r="11333" ht="12.75" hidden="1" x14ac:dyDescent="0.2"/>
    <row r="11334" ht="12.75" hidden="1" x14ac:dyDescent="0.2"/>
    <row r="11335" ht="12.75" hidden="1" x14ac:dyDescent="0.2"/>
    <row r="11336" ht="12.75" hidden="1" x14ac:dyDescent="0.2"/>
    <row r="11337" ht="12.75" hidden="1" x14ac:dyDescent="0.2"/>
    <row r="11338" ht="12.75" hidden="1" x14ac:dyDescent="0.2"/>
    <row r="11339" ht="12.75" hidden="1" x14ac:dyDescent="0.2"/>
    <row r="11340" ht="12.75" hidden="1" x14ac:dyDescent="0.2"/>
    <row r="11341" ht="12.75" hidden="1" x14ac:dyDescent="0.2"/>
    <row r="11342" ht="12.75" hidden="1" x14ac:dyDescent="0.2"/>
    <row r="11343" ht="12.75" hidden="1" x14ac:dyDescent="0.2"/>
    <row r="11344" ht="12.75" hidden="1" x14ac:dyDescent="0.2"/>
    <row r="11345" ht="12.75" hidden="1" x14ac:dyDescent="0.2"/>
    <row r="11346" ht="12.75" hidden="1" x14ac:dyDescent="0.2"/>
    <row r="11347" ht="12.75" hidden="1" x14ac:dyDescent="0.2"/>
    <row r="11348" ht="12.75" hidden="1" x14ac:dyDescent="0.2"/>
    <row r="11349" ht="12.75" hidden="1" x14ac:dyDescent="0.2"/>
    <row r="11350" ht="12.75" hidden="1" x14ac:dyDescent="0.2"/>
    <row r="11351" ht="12.75" hidden="1" x14ac:dyDescent="0.2"/>
    <row r="11352" ht="12.75" hidden="1" x14ac:dyDescent="0.2"/>
    <row r="11353" ht="12.75" hidden="1" x14ac:dyDescent="0.2"/>
    <row r="11354" ht="12.75" hidden="1" x14ac:dyDescent="0.2"/>
    <row r="11355" ht="12.75" hidden="1" x14ac:dyDescent="0.2"/>
    <row r="11356" ht="12.75" hidden="1" x14ac:dyDescent="0.2"/>
    <row r="11357" ht="12.75" hidden="1" x14ac:dyDescent="0.2"/>
    <row r="11358" ht="12.75" hidden="1" x14ac:dyDescent="0.2"/>
    <row r="11359" ht="12.75" hidden="1" x14ac:dyDescent="0.2"/>
    <row r="11360" ht="12.75" hidden="1" x14ac:dyDescent="0.2"/>
    <row r="11361" ht="12.75" hidden="1" x14ac:dyDescent="0.2"/>
    <row r="11362" ht="12.75" hidden="1" x14ac:dyDescent="0.2"/>
    <row r="11363" ht="12.75" hidden="1" x14ac:dyDescent="0.2"/>
    <row r="11364" ht="12.75" hidden="1" x14ac:dyDescent="0.2"/>
    <row r="11365" ht="12.75" hidden="1" x14ac:dyDescent="0.2"/>
    <row r="11366" ht="12.75" hidden="1" x14ac:dyDescent="0.2"/>
    <row r="11367" ht="12.75" hidden="1" x14ac:dyDescent="0.2"/>
    <row r="11368" ht="12.75" hidden="1" x14ac:dyDescent="0.2"/>
    <row r="11369" ht="12.75" hidden="1" x14ac:dyDescent="0.2"/>
    <row r="11370" ht="12.75" hidden="1" x14ac:dyDescent="0.2"/>
    <row r="11371" ht="12.75" hidden="1" x14ac:dyDescent="0.2"/>
    <row r="11372" ht="12.75" hidden="1" x14ac:dyDescent="0.2"/>
    <row r="11373" ht="12.75" hidden="1" x14ac:dyDescent="0.2"/>
    <row r="11374" ht="12.75" hidden="1" x14ac:dyDescent="0.2"/>
    <row r="11375" ht="12.75" hidden="1" x14ac:dyDescent="0.2"/>
    <row r="11376" ht="12.75" hidden="1" x14ac:dyDescent="0.2"/>
    <row r="11377" ht="12.75" hidden="1" x14ac:dyDescent="0.2"/>
    <row r="11378" ht="12.75" hidden="1" x14ac:dyDescent="0.2"/>
    <row r="11379" ht="12.75" hidden="1" x14ac:dyDescent="0.2"/>
    <row r="11380" ht="12.75" hidden="1" x14ac:dyDescent="0.2"/>
    <row r="11381" ht="12.75" hidden="1" x14ac:dyDescent="0.2"/>
    <row r="11382" ht="12.75" hidden="1" x14ac:dyDescent="0.2"/>
    <row r="11383" ht="12.75" hidden="1" x14ac:dyDescent="0.2"/>
    <row r="11384" ht="12.75" hidden="1" x14ac:dyDescent="0.2"/>
    <row r="11385" ht="12.75" hidden="1" x14ac:dyDescent="0.2"/>
    <row r="11386" ht="12.75" hidden="1" x14ac:dyDescent="0.2"/>
    <row r="11387" ht="12.75" hidden="1" x14ac:dyDescent="0.2"/>
    <row r="11388" ht="12.75" hidden="1" x14ac:dyDescent="0.2"/>
    <row r="11389" ht="12.75" hidden="1" x14ac:dyDescent="0.2"/>
    <row r="11390" ht="12.75" hidden="1" x14ac:dyDescent="0.2"/>
    <row r="11391" ht="12.75" hidden="1" x14ac:dyDescent="0.2"/>
    <row r="11392" ht="12.75" hidden="1" x14ac:dyDescent="0.2"/>
    <row r="11393" ht="12.75" hidden="1" x14ac:dyDescent="0.2"/>
    <row r="11394" ht="12.75" hidden="1" x14ac:dyDescent="0.2"/>
    <row r="11395" ht="12.75" hidden="1" x14ac:dyDescent="0.2"/>
    <row r="11396" ht="12.75" hidden="1" x14ac:dyDescent="0.2"/>
    <row r="11397" ht="12.75" hidden="1" x14ac:dyDescent="0.2"/>
    <row r="11398" ht="12.75" hidden="1" x14ac:dyDescent="0.2"/>
    <row r="11399" ht="12.75" hidden="1" x14ac:dyDescent="0.2"/>
    <row r="11400" ht="12.75" hidden="1" x14ac:dyDescent="0.2"/>
    <row r="11401" ht="12.75" hidden="1" x14ac:dyDescent="0.2"/>
    <row r="11402" ht="12.75" hidden="1" x14ac:dyDescent="0.2"/>
    <row r="11403" ht="12.75" hidden="1" x14ac:dyDescent="0.2"/>
    <row r="11404" ht="12.75" hidden="1" x14ac:dyDescent="0.2"/>
    <row r="11405" ht="12.75" hidden="1" x14ac:dyDescent="0.2"/>
    <row r="11406" ht="12.75" hidden="1" x14ac:dyDescent="0.2"/>
    <row r="11407" ht="12.75" hidden="1" x14ac:dyDescent="0.2"/>
    <row r="11408" ht="12.75" hidden="1" x14ac:dyDescent="0.2"/>
    <row r="11409" ht="12.75" hidden="1" x14ac:dyDescent="0.2"/>
    <row r="11410" ht="12.75" hidden="1" x14ac:dyDescent="0.2"/>
    <row r="11411" ht="12.75" hidden="1" x14ac:dyDescent="0.2"/>
    <row r="11412" ht="12.75" hidden="1" x14ac:dyDescent="0.2"/>
    <row r="11413" ht="12.75" hidden="1" x14ac:dyDescent="0.2"/>
    <row r="11414" ht="12.75" hidden="1" x14ac:dyDescent="0.2"/>
    <row r="11415" ht="12.75" hidden="1" x14ac:dyDescent="0.2"/>
    <row r="11416" ht="12.75" hidden="1" x14ac:dyDescent="0.2"/>
    <row r="11417" ht="12.75" hidden="1" x14ac:dyDescent="0.2"/>
    <row r="11418" ht="12.75" hidden="1" x14ac:dyDescent="0.2"/>
    <row r="11419" ht="12.75" hidden="1" x14ac:dyDescent="0.2"/>
    <row r="11420" ht="12.75" hidden="1" x14ac:dyDescent="0.2"/>
    <row r="11421" ht="12.75" hidden="1" x14ac:dyDescent="0.2"/>
    <row r="11422" ht="12.75" hidden="1" x14ac:dyDescent="0.2"/>
    <row r="11423" ht="12.75" hidden="1" x14ac:dyDescent="0.2"/>
    <row r="11424" ht="12.75" hidden="1" x14ac:dyDescent="0.2"/>
    <row r="11425" ht="12.75" hidden="1" x14ac:dyDescent="0.2"/>
    <row r="11426" ht="12.75" hidden="1" x14ac:dyDescent="0.2"/>
    <row r="11427" ht="12.75" hidden="1" x14ac:dyDescent="0.2"/>
    <row r="11428" ht="12.75" hidden="1" x14ac:dyDescent="0.2"/>
    <row r="11429" ht="12.75" hidden="1" x14ac:dyDescent="0.2"/>
    <row r="11430" ht="12.75" hidden="1" x14ac:dyDescent="0.2"/>
    <row r="11431" ht="12.75" hidden="1" x14ac:dyDescent="0.2"/>
    <row r="11432" ht="12.75" hidden="1" x14ac:dyDescent="0.2"/>
    <row r="11433" ht="12.75" hidden="1" x14ac:dyDescent="0.2"/>
    <row r="11434" ht="12.75" hidden="1" x14ac:dyDescent="0.2"/>
    <row r="11435" ht="12.75" hidden="1" x14ac:dyDescent="0.2"/>
    <row r="11436" ht="12.75" hidden="1" x14ac:dyDescent="0.2"/>
    <row r="11437" ht="12.75" hidden="1" x14ac:dyDescent="0.2"/>
    <row r="11438" ht="12.75" hidden="1" x14ac:dyDescent="0.2"/>
    <row r="11439" ht="12.75" hidden="1" x14ac:dyDescent="0.2"/>
    <row r="11440" ht="12.75" hidden="1" x14ac:dyDescent="0.2"/>
    <row r="11441" ht="12.75" hidden="1" x14ac:dyDescent="0.2"/>
    <row r="11442" ht="12.75" hidden="1" x14ac:dyDescent="0.2"/>
    <row r="11443" ht="12.75" hidden="1" x14ac:dyDescent="0.2"/>
    <row r="11444" ht="12.75" hidden="1" x14ac:dyDescent="0.2"/>
    <row r="11445" ht="12.75" hidden="1" x14ac:dyDescent="0.2"/>
    <row r="11446" ht="12.75" hidden="1" x14ac:dyDescent="0.2"/>
    <row r="11447" ht="12.75" hidden="1" x14ac:dyDescent="0.2"/>
    <row r="11448" ht="12.75" hidden="1" x14ac:dyDescent="0.2"/>
    <row r="11449" ht="12.75" hidden="1" x14ac:dyDescent="0.2"/>
    <row r="11450" ht="12.75" hidden="1" x14ac:dyDescent="0.2"/>
    <row r="11451" ht="12.75" hidden="1" x14ac:dyDescent="0.2"/>
    <row r="11452" ht="12.75" hidden="1" x14ac:dyDescent="0.2"/>
    <row r="11453" ht="12.75" hidden="1" x14ac:dyDescent="0.2"/>
    <row r="11454" ht="12.75" hidden="1" x14ac:dyDescent="0.2"/>
    <row r="11455" ht="12.75" hidden="1" x14ac:dyDescent="0.2"/>
    <row r="11456" ht="12.75" hidden="1" x14ac:dyDescent="0.2"/>
    <row r="11457" ht="12.75" hidden="1" x14ac:dyDescent="0.2"/>
    <row r="11458" ht="12.75" hidden="1" x14ac:dyDescent="0.2"/>
    <row r="11459" ht="12.75" hidden="1" x14ac:dyDescent="0.2"/>
    <row r="11460" ht="12.75" hidden="1" x14ac:dyDescent="0.2"/>
    <row r="11461" ht="12.75" hidden="1" x14ac:dyDescent="0.2"/>
    <row r="11462" ht="12.75" hidden="1" x14ac:dyDescent="0.2"/>
    <row r="11463" ht="12.75" hidden="1" x14ac:dyDescent="0.2"/>
    <row r="11464" ht="12.75" hidden="1" x14ac:dyDescent="0.2"/>
    <row r="11465" ht="12.75" hidden="1" x14ac:dyDescent="0.2"/>
    <row r="11466" ht="12.75" hidden="1" x14ac:dyDescent="0.2"/>
    <row r="11467" ht="12.75" hidden="1" x14ac:dyDescent="0.2"/>
    <row r="11468" ht="12.75" hidden="1" x14ac:dyDescent="0.2"/>
    <row r="11469" ht="12.75" hidden="1" x14ac:dyDescent="0.2"/>
    <row r="11470" ht="12.75" hidden="1" x14ac:dyDescent="0.2"/>
    <row r="11471" ht="12.75" hidden="1" x14ac:dyDescent="0.2"/>
    <row r="11472" ht="12.75" hidden="1" x14ac:dyDescent="0.2"/>
    <row r="11473" ht="12.75" hidden="1" x14ac:dyDescent="0.2"/>
    <row r="11474" ht="12.75" hidden="1" x14ac:dyDescent="0.2"/>
    <row r="11475" ht="12.75" hidden="1" x14ac:dyDescent="0.2"/>
    <row r="11476" ht="12.75" hidden="1" x14ac:dyDescent="0.2"/>
    <row r="11477" ht="12.75" hidden="1" x14ac:dyDescent="0.2"/>
    <row r="11478" ht="12.75" hidden="1" x14ac:dyDescent="0.2"/>
    <row r="11479" ht="12.75" hidden="1" x14ac:dyDescent="0.2"/>
    <row r="11480" ht="12.75" hidden="1" x14ac:dyDescent="0.2"/>
    <row r="11481" ht="12.75" hidden="1" x14ac:dyDescent="0.2"/>
    <row r="11482" ht="12.75" hidden="1" x14ac:dyDescent="0.2"/>
    <row r="11483" ht="12.75" hidden="1" x14ac:dyDescent="0.2"/>
    <row r="11484" ht="12.75" hidden="1" x14ac:dyDescent="0.2"/>
    <row r="11485" ht="12.75" hidden="1" x14ac:dyDescent="0.2"/>
    <row r="11486" ht="12.75" hidden="1" x14ac:dyDescent="0.2"/>
    <row r="11487" ht="12.75" hidden="1" x14ac:dyDescent="0.2"/>
    <row r="11488" ht="12.75" hidden="1" x14ac:dyDescent="0.2"/>
    <row r="11489" ht="12.75" hidden="1" x14ac:dyDescent="0.2"/>
    <row r="11490" ht="12.75" hidden="1" x14ac:dyDescent="0.2"/>
    <row r="11491" ht="12.75" hidden="1" x14ac:dyDescent="0.2"/>
    <row r="11492" ht="12.75" hidden="1" x14ac:dyDescent="0.2"/>
    <row r="11493" ht="12.75" hidden="1" x14ac:dyDescent="0.2"/>
    <row r="11494" ht="12.75" hidden="1" x14ac:dyDescent="0.2"/>
    <row r="11495" ht="12.75" hidden="1" x14ac:dyDescent="0.2"/>
    <row r="11496" ht="12.75" hidden="1" x14ac:dyDescent="0.2"/>
    <row r="11497" ht="12.75" hidden="1" x14ac:dyDescent="0.2"/>
    <row r="11498" ht="12.75" hidden="1" x14ac:dyDescent="0.2"/>
    <row r="11499" ht="12.75" hidden="1" x14ac:dyDescent="0.2"/>
    <row r="11500" ht="12.75" hidden="1" x14ac:dyDescent="0.2"/>
    <row r="11501" ht="12.75" hidden="1" x14ac:dyDescent="0.2"/>
    <row r="11502" ht="12.75" hidden="1" x14ac:dyDescent="0.2"/>
    <row r="11503" ht="12.75" hidden="1" x14ac:dyDescent="0.2"/>
    <row r="11504" ht="12.75" hidden="1" x14ac:dyDescent="0.2"/>
    <row r="11505" ht="12.75" hidden="1" x14ac:dyDescent="0.2"/>
    <row r="11506" ht="12.75" hidden="1" x14ac:dyDescent="0.2"/>
    <row r="11507" ht="12.75" hidden="1" x14ac:dyDescent="0.2"/>
    <row r="11508" ht="12.75" hidden="1" x14ac:dyDescent="0.2"/>
    <row r="11509" ht="12.75" hidden="1" x14ac:dyDescent="0.2"/>
    <row r="11510" ht="12.75" hidden="1" x14ac:dyDescent="0.2"/>
    <row r="11511" ht="12.75" hidden="1" x14ac:dyDescent="0.2"/>
    <row r="11512" ht="12.75" hidden="1" x14ac:dyDescent="0.2"/>
    <row r="11513" ht="12.75" hidden="1" x14ac:dyDescent="0.2"/>
    <row r="11514" ht="12.75" hidden="1" x14ac:dyDescent="0.2"/>
    <row r="11515" ht="12.75" hidden="1" x14ac:dyDescent="0.2"/>
    <row r="11516" ht="12.75" hidden="1" x14ac:dyDescent="0.2"/>
    <row r="11517" ht="12.75" hidden="1" x14ac:dyDescent="0.2"/>
    <row r="11518" ht="12.75" hidden="1" x14ac:dyDescent="0.2"/>
    <row r="11519" ht="12.75" hidden="1" x14ac:dyDescent="0.2"/>
    <row r="11520" ht="12.75" hidden="1" x14ac:dyDescent="0.2"/>
    <row r="11521" ht="12.75" hidden="1" x14ac:dyDescent="0.2"/>
    <row r="11522" ht="12.75" hidden="1" x14ac:dyDescent="0.2"/>
    <row r="11523" ht="12.75" hidden="1" x14ac:dyDescent="0.2"/>
    <row r="11524" ht="12.75" hidden="1" x14ac:dyDescent="0.2"/>
    <row r="11525" ht="12.75" hidden="1" x14ac:dyDescent="0.2"/>
    <row r="11526" ht="12.75" hidden="1" x14ac:dyDescent="0.2"/>
    <row r="11527" ht="12.75" hidden="1" x14ac:dyDescent="0.2"/>
    <row r="11528" ht="12.75" hidden="1" x14ac:dyDescent="0.2"/>
    <row r="11529" ht="12.75" hidden="1" x14ac:dyDescent="0.2"/>
    <row r="11530" ht="12.75" hidden="1" x14ac:dyDescent="0.2"/>
    <row r="11531" ht="12.75" hidden="1" x14ac:dyDescent="0.2"/>
    <row r="11532" ht="12.75" hidden="1" x14ac:dyDescent="0.2"/>
    <row r="11533" ht="12.75" hidden="1" x14ac:dyDescent="0.2"/>
    <row r="11534" ht="12.75" hidden="1" x14ac:dyDescent="0.2"/>
    <row r="11535" ht="12.75" hidden="1" x14ac:dyDescent="0.2"/>
    <row r="11536" ht="12.75" hidden="1" x14ac:dyDescent="0.2"/>
    <row r="11537" ht="12.75" hidden="1" x14ac:dyDescent="0.2"/>
    <row r="11538" ht="12.75" hidden="1" x14ac:dyDescent="0.2"/>
    <row r="11539" ht="12.75" hidden="1" x14ac:dyDescent="0.2"/>
    <row r="11540" ht="12.75" hidden="1" x14ac:dyDescent="0.2"/>
    <row r="11541" ht="12.75" hidden="1" x14ac:dyDescent="0.2"/>
    <row r="11542" ht="12.75" hidden="1" x14ac:dyDescent="0.2"/>
    <row r="11543" ht="12.75" hidden="1" x14ac:dyDescent="0.2"/>
    <row r="11544" ht="12.75" hidden="1" x14ac:dyDescent="0.2"/>
    <row r="11545" ht="12.75" hidden="1" x14ac:dyDescent="0.2"/>
    <row r="11546" ht="12.75" hidden="1" x14ac:dyDescent="0.2"/>
    <row r="11547" ht="12.75" hidden="1" x14ac:dyDescent="0.2"/>
    <row r="11548" ht="12.75" hidden="1" x14ac:dyDescent="0.2"/>
    <row r="11549" ht="12.75" hidden="1" x14ac:dyDescent="0.2"/>
    <row r="11550" ht="12.75" hidden="1" x14ac:dyDescent="0.2"/>
    <row r="11551" ht="12.75" hidden="1" x14ac:dyDescent="0.2"/>
    <row r="11552" ht="12.75" hidden="1" x14ac:dyDescent="0.2"/>
    <row r="11553" ht="12.75" hidden="1" x14ac:dyDescent="0.2"/>
    <row r="11554" ht="12.75" hidden="1" x14ac:dyDescent="0.2"/>
    <row r="11555" ht="12.75" hidden="1" x14ac:dyDescent="0.2"/>
    <row r="11556" ht="12.75" hidden="1" x14ac:dyDescent="0.2"/>
    <row r="11557" ht="12.75" hidden="1" x14ac:dyDescent="0.2"/>
    <row r="11558" ht="12.75" hidden="1" x14ac:dyDescent="0.2"/>
    <row r="11559" ht="12.75" hidden="1" x14ac:dyDescent="0.2"/>
    <row r="11560" ht="12.75" hidden="1" x14ac:dyDescent="0.2"/>
    <row r="11561" ht="12.75" hidden="1" x14ac:dyDescent="0.2"/>
    <row r="11562" ht="12.75" hidden="1" x14ac:dyDescent="0.2"/>
    <row r="11563" ht="12.75" hidden="1" x14ac:dyDescent="0.2"/>
    <row r="11564" ht="12.75" hidden="1" x14ac:dyDescent="0.2"/>
    <row r="11565" ht="12.75" hidden="1" x14ac:dyDescent="0.2"/>
    <row r="11566" ht="12.75" hidden="1" x14ac:dyDescent="0.2"/>
    <row r="11567" ht="12.75" hidden="1" x14ac:dyDescent="0.2"/>
    <row r="11568" ht="12.75" hidden="1" x14ac:dyDescent="0.2"/>
    <row r="11569" ht="12.75" hidden="1" x14ac:dyDescent="0.2"/>
    <row r="11570" ht="12.75" hidden="1" x14ac:dyDescent="0.2"/>
    <row r="11571" ht="12.75" hidden="1" x14ac:dyDescent="0.2"/>
    <row r="11572" ht="12.75" hidden="1" x14ac:dyDescent="0.2"/>
    <row r="11573" ht="12.75" hidden="1" x14ac:dyDescent="0.2"/>
    <row r="11574" ht="12.75" hidden="1" x14ac:dyDescent="0.2"/>
    <row r="11575" ht="12.75" hidden="1" x14ac:dyDescent="0.2"/>
    <row r="11576" ht="12.75" hidden="1" x14ac:dyDescent="0.2"/>
    <row r="11577" ht="12.75" hidden="1" x14ac:dyDescent="0.2"/>
    <row r="11578" ht="12.75" hidden="1" x14ac:dyDescent="0.2"/>
    <row r="11579" ht="12.75" hidden="1" x14ac:dyDescent="0.2"/>
    <row r="11580" ht="12.75" hidden="1" x14ac:dyDescent="0.2"/>
    <row r="11581" ht="12.75" hidden="1" x14ac:dyDescent="0.2"/>
    <row r="11582" ht="12.75" hidden="1" x14ac:dyDescent="0.2"/>
    <row r="11583" ht="12.75" hidden="1" x14ac:dyDescent="0.2"/>
    <row r="11584" ht="12.75" hidden="1" x14ac:dyDescent="0.2"/>
    <row r="11585" ht="12.75" hidden="1" x14ac:dyDescent="0.2"/>
    <row r="11586" ht="12.75" hidden="1" x14ac:dyDescent="0.2"/>
    <row r="11587" ht="12.75" hidden="1" x14ac:dyDescent="0.2"/>
    <row r="11588" ht="12.75" hidden="1" x14ac:dyDescent="0.2"/>
    <row r="11589" ht="12.75" hidden="1" x14ac:dyDescent="0.2"/>
    <row r="11590" ht="12.75" hidden="1" x14ac:dyDescent="0.2"/>
    <row r="11591" ht="12.75" hidden="1" x14ac:dyDescent="0.2"/>
    <row r="11592" ht="12.75" hidden="1" x14ac:dyDescent="0.2"/>
    <row r="11593" ht="12.75" hidden="1" x14ac:dyDescent="0.2"/>
    <row r="11594" ht="12.75" hidden="1" x14ac:dyDescent="0.2"/>
    <row r="11595" ht="12.75" hidden="1" x14ac:dyDescent="0.2"/>
    <row r="11596" ht="12.75" hidden="1" x14ac:dyDescent="0.2"/>
    <row r="11597" ht="12.75" hidden="1" x14ac:dyDescent="0.2"/>
    <row r="11598" ht="12.75" hidden="1" x14ac:dyDescent="0.2"/>
    <row r="11599" ht="12.75" hidden="1" x14ac:dyDescent="0.2"/>
    <row r="11600" ht="12.75" hidden="1" x14ac:dyDescent="0.2"/>
    <row r="11601" ht="12.75" hidden="1" x14ac:dyDescent="0.2"/>
    <row r="11602" ht="12.75" hidden="1" x14ac:dyDescent="0.2"/>
    <row r="11603" ht="12.75" hidden="1" x14ac:dyDescent="0.2"/>
    <row r="11604" ht="12.75" hidden="1" x14ac:dyDescent="0.2"/>
    <row r="11605" ht="12.75" hidden="1" x14ac:dyDescent="0.2"/>
    <row r="11606" ht="12.75" hidden="1" x14ac:dyDescent="0.2"/>
    <row r="11607" ht="12.75" hidden="1" x14ac:dyDescent="0.2"/>
    <row r="11608" ht="12.75" hidden="1" x14ac:dyDescent="0.2"/>
    <row r="11609" ht="12.75" hidden="1" x14ac:dyDescent="0.2"/>
    <row r="11610" ht="12.75" hidden="1" x14ac:dyDescent="0.2"/>
    <row r="11611" ht="12.75" hidden="1" x14ac:dyDescent="0.2"/>
    <row r="11612" ht="12.75" hidden="1" x14ac:dyDescent="0.2"/>
    <row r="11613" ht="12.75" hidden="1" x14ac:dyDescent="0.2"/>
    <row r="11614" ht="12.75" hidden="1" x14ac:dyDescent="0.2"/>
    <row r="11615" ht="12.75" hidden="1" x14ac:dyDescent="0.2"/>
    <row r="11616" ht="12.75" hidden="1" x14ac:dyDescent="0.2"/>
    <row r="11617" ht="12.75" hidden="1" x14ac:dyDescent="0.2"/>
    <row r="11618" ht="12.75" hidden="1" x14ac:dyDescent="0.2"/>
    <row r="11619" ht="12.75" hidden="1" x14ac:dyDescent="0.2"/>
    <row r="11620" ht="12.75" hidden="1" x14ac:dyDescent="0.2"/>
    <row r="11621" ht="12.75" hidden="1" x14ac:dyDescent="0.2"/>
    <row r="11622" ht="12.75" hidden="1" x14ac:dyDescent="0.2"/>
    <row r="11623" ht="12.75" hidden="1" x14ac:dyDescent="0.2"/>
    <row r="11624" ht="12.75" hidden="1" x14ac:dyDescent="0.2"/>
    <row r="11625" ht="12.75" hidden="1" x14ac:dyDescent="0.2"/>
    <row r="11626" ht="12.75" hidden="1" x14ac:dyDescent="0.2"/>
    <row r="11627" ht="12.75" hidden="1" x14ac:dyDescent="0.2"/>
    <row r="11628" ht="12.75" hidden="1" x14ac:dyDescent="0.2"/>
    <row r="11629" ht="12.75" hidden="1" x14ac:dyDescent="0.2"/>
    <row r="11630" ht="12.75" hidden="1" x14ac:dyDescent="0.2"/>
    <row r="11631" ht="12.75" hidden="1" x14ac:dyDescent="0.2"/>
    <row r="11632" ht="12.75" hidden="1" x14ac:dyDescent="0.2"/>
    <row r="11633" ht="12.75" hidden="1" x14ac:dyDescent="0.2"/>
    <row r="11634" ht="12.75" hidden="1" x14ac:dyDescent="0.2"/>
    <row r="11635" ht="12.75" hidden="1" x14ac:dyDescent="0.2"/>
    <row r="11636" ht="12.75" hidden="1" x14ac:dyDescent="0.2"/>
    <row r="11637" ht="12.75" hidden="1" x14ac:dyDescent="0.2"/>
    <row r="11638" ht="12.75" hidden="1" x14ac:dyDescent="0.2"/>
    <row r="11639" ht="12.75" hidden="1" x14ac:dyDescent="0.2"/>
    <row r="11640" ht="12.75" hidden="1" x14ac:dyDescent="0.2"/>
    <row r="11641" ht="12.75" hidden="1" x14ac:dyDescent="0.2"/>
    <row r="11642" ht="12.75" hidden="1" x14ac:dyDescent="0.2"/>
    <row r="11643" ht="12.75" hidden="1" x14ac:dyDescent="0.2"/>
    <row r="11644" ht="12.75" hidden="1" x14ac:dyDescent="0.2"/>
    <row r="11645" ht="12.75" hidden="1" x14ac:dyDescent="0.2"/>
    <row r="11646" ht="12.75" hidden="1" x14ac:dyDescent="0.2"/>
    <row r="11647" ht="12.75" hidden="1" x14ac:dyDescent="0.2"/>
    <row r="11648" ht="12.75" hidden="1" x14ac:dyDescent="0.2"/>
    <row r="11649" ht="12.75" hidden="1" x14ac:dyDescent="0.2"/>
    <row r="11650" ht="12.75" hidden="1" x14ac:dyDescent="0.2"/>
    <row r="11651" ht="12.75" hidden="1" x14ac:dyDescent="0.2"/>
    <row r="11652" ht="12.75" hidden="1" x14ac:dyDescent="0.2"/>
    <row r="11653" ht="12.75" hidden="1" x14ac:dyDescent="0.2"/>
    <row r="11654" ht="12.75" hidden="1" x14ac:dyDescent="0.2"/>
    <row r="11655" ht="12.75" hidden="1" x14ac:dyDescent="0.2"/>
    <row r="11656" ht="12.75" hidden="1" x14ac:dyDescent="0.2"/>
    <row r="11657" ht="12.75" hidden="1" x14ac:dyDescent="0.2"/>
    <row r="11658" ht="12.75" hidden="1" x14ac:dyDescent="0.2"/>
    <row r="11659" ht="12.75" hidden="1" x14ac:dyDescent="0.2"/>
    <row r="11660" ht="12.75" hidden="1" x14ac:dyDescent="0.2"/>
    <row r="11661" ht="12.75" hidden="1" x14ac:dyDescent="0.2"/>
    <row r="11662" ht="12.75" hidden="1" x14ac:dyDescent="0.2"/>
    <row r="11663" ht="12.75" hidden="1" x14ac:dyDescent="0.2"/>
    <row r="11664" ht="12.75" hidden="1" x14ac:dyDescent="0.2"/>
    <row r="11665" ht="12.75" hidden="1" x14ac:dyDescent="0.2"/>
    <row r="11666" ht="12.75" hidden="1" x14ac:dyDescent="0.2"/>
    <row r="11667" ht="12.75" hidden="1" x14ac:dyDescent="0.2"/>
    <row r="11668" ht="12.75" hidden="1" x14ac:dyDescent="0.2"/>
    <row r="11669" ht="12.75" hidden="1" x14ac:dyDescent="0.2"/>
    <row r="11670" ht="12.75" hidden="1" x14ac:dyDescent="0.2"/>
    <row r="11671" ht="12.75" hidden="1" x14ac:dyDescent="0.2"/>
    <row r="11672" ht="12.75" hidden="1" x14ac:dyDescent="0.2"/>
    <row r="11673" ht="12.75" hidden="1" x14ac:dyDescent="0.2"/>
    <row r="11674" ht="12.75" hidden="1" x14ac:dyDescent="0.2"/>
    <row r="11675" ht="12.75" hidden="1" x14ac:dyDescent="0.2"/>
    <row r="11676" ht="12.75" hidden="1" x14ac:dyDescent="0.2"/>
    <row r="11677" ht="12.75" hidden="1" x14ac:dyDescent="0.2"/>
    <row r="11678" ht="12.75" hidden="1" x14ac:dyDescent="0.2"/>
    <row r="11679" ht="12.75" hidden="1" x14ac:dyDescent="0.2"/>
    <row r="11680" ht="12.75" hidden="1" x14ac:dyDescent="0.2"/>
    <row r="11681" ht="12.75" hidden="1" x14ac:dyDescent="0.2"/>
    <row r="11682" ht="12.75" hidden="1" x14ac:dyDescent="0.2"/>
    <row r="11683" ht="12.75" hidden="1" x14ac:dyDescent="0.2"/>
    <row r="11684" ht="12.75" hidden="1" x14ac:dyDescent="0.2"/>
    <row r="11685" ht="12.75" hidden="1" x14ac:dyDescent="0.2"/>
    <row r="11686" ht="12.75" hidden="1" x14ac:dyDescent="0.2"/>
    <row r="11687" ht="12.75" hidden="1" x14ac:dyDescent="0.2"/>
    <row r="11688" ht="12.75" hidden="1" x14ac:dyDescent="0.2"/>
    <row r="11689" ht="12.75" hidden="1" x14ac:dyDescent="0.2"/>
    <row r="11690" ht="12.75" hidden="1" x14ac:dyDescent="0.2"/>
    <row r="11691" ht="12.75" hidden="1" x14ac:dyDescent="0.2"/>
    <row r="11692" ht="12.75" hidden="1" x14ac:dyDescent="0.2"/>
    <row r="11693" ht="12.75" hidden="1" x14ac:dyDescent="0.2"/>
    <row r="11694" ht="12.75" hidden="1" x14ac:dyDescent="0.2"/>
    <row r="11695" ht="12.75" hidden="1" x14ac:dyDescent="0.2"/>
    <row r="11696" ht="12.75" hidden="1" x14ac:dyDescent="0.2"/>
    <row r="11697" ht="12.75" hidden="1" x14ac:dyDescent="0.2"/>
    <row r="11698" ht="12.75" hidden="1" x14ac:dyDescent="0.2"/>
    <row r="11699" ht="12.75" hidden="1" x14ac:dyDescent="0.2"/>
    <row r="11700" ht="12.75" hidden="1" x14ac:dyDescent="0.2"/>
    <row r="11701" ht="12.75" hidden="1" x14ac:dyDescent="0.2"/>
    <row r="11702" ht="12.75" hidden="1" x14ac:dyDescent="0.2"/>
    <row r="11703" ht="12.75" hidden="1" x14ac:dyDescent="0.2"/>
    <row r="11704" ht="12.75" hidden="1" x14ac:dyDescent="0.2"/>
    <row r="11705" ht="12.75" hidden="1" x14ac:dyDescent="0.2"/>
    <row r="11706" ht="12.75" hidden="1" x14ac:dyDescent="0.2"/>
    <row r="11707" ht="12.75" hidden="1" x14ac:dyDescent="0.2"/>
    <row r="11708" ht="12.75" hidden="1" x14ac:dyDescent="0.2"/>
    <row r="11709" ht="12.75" hidden="1" x14ac:dyDescent="0.2"/>
    <row r="11710" ht="12.75" hidden="1" x14ac:dyDescent="0.2"/>
    <row r="11711" ht="12.75" hidden="1" x14ac:dyDescent="0.2"/>
    <row r="11712" ht="12.75" hidden="1" x14ac:dyDescent="0.2"/>
    <row r="11713" ht="12.75" hidden="1" x14ac:dyDescent="0.2"/>
    <row r="11714" ht="12.75" hidden="1" x14ac:dyDescent="0.2"/>
    <row r="11715" ht="12.75" hidden="1" x14ac:dyDescent="0.2"/>
    <row r="11716" ht="12.75" hidden="1" x14ac:dyDescent="0.2"/>
    <row r="11717" ht="12.75" hidden="1" x14ac:dyDescent="0.2"/>
    <row r="11718" ht="12.75" hidden="1" x14ac:dyDescent="0.2"/>
    <row r="11719" ht="12.75" hidden="1" x14ac:dyDescent="0.2"/>
    <row r="11720" ht="12.75" hidden="1" x14ac:dyDescent="0.2"/>
    <row r="11721" ht="12.75" hidden="1" x14ac:dyDescent="0.2"/>
    <row r="11722" ht="12.75" hidden="1" x14ac:dyDescent="0.2"/>
    <row r="11723" ht="12.75" hidden="1" x14ac:dyDescent="0.2"/>
    <row r="11724" ht="12.75" hidden="1" x14ac:dyDescent="0.2"/>
    <row r="11725" ht="12.75" hidden="1" x14ac:dyDescent="0.2"/>
    <row r="11726" ht="12.75" hidden="1" x14ac:dyDescent="0.2"/>
    <row r="11727" ht="12.75" hidden="1" x14ac:dyDescent="0.2"/>
    <row r="11728" ht="12.75" hidden="1" x14ac:dyDescent="0.2"/>
    <row r="11729" ht="12.75" hidden="1" x14ac:dyDescent="0.2"/>
    <row r="11730" ht="12.75" hidden="1" x14ac:dyDescent="0.2"/>
    <row r="11731" ht="12.75" hidden="1" x14ac:dyDescent="0.2"/>
    <row r="11732" ht="12.75" hidden="1" x14ac:dyDescent="0.2"/>
    <row r="11733" ht="12.75" hidden="1" x14ac:dyDescent="0.2"/>
    <row r="11734" ht="12.75" hidden="1" x14ac:dyDescent="0.2"/>
    <row r="11735" ht="12.75" hidden="1" x14ac:dyDescent="0.2"/>
    <row r="11736" ht="12.75" hidden="1" x14ac:dyDescent="0.2"/>
    <row r="11737" ht="12.75" hidden="1" x14ac:dyDescent="0.2"/>
    <row r="11738" ht="12.75" hidden="1" x14ac:dyDescent="0.2"/>
    <row r="11739" ht="12.75" hidden="1" x14ac:dyDescent="0.2"/>
    <row r="11740" ht="12.75" hidden="1" x14ac:dyDescent="0.2"/>
    <row r="11741" ht="12.75" hidden="1" x14ac:dyDescent="0.2"/>
    <row r="11742" ht="12.75" hidden="1" x14ac:dyDescent="0.2"/>
    <row r="11743" ht="12.75" hidden="1" x14ac:dyDescent="0.2"/>
    <row r="11744" ht="12.75" hidden="1" x14ac:dyDescent="0.2"/>
    <row r="11745" ht="12.75" hidden="1" x14ac:dyDescent="0.2"/>
    <row r="11746" ht="12.75" hidden="1" x14ac:dyDescent="0.2"/>
    <row r="11747" ht="12.75" hidden="1" x14ac:dyDescent="0.2"/>
    <row r="11748" ht="12.75" hidden="1" x14ac:dyDescent="0.2"/>
    <row r="11749" ht="12.75" hidden="1" x14ac:dyDescent="0.2"/>
    <row r="11750" ht="12.75" hidden="1" x14ac:dyDescent="0.2"/>
    <row r="11751" ht="12.75" hidden="1" x14ac:dyDescent="0.2"/>
    <row r="11752" ht="12.75" hidden="1" x14ac:dyDescent="0.2"/>
    <row r="11753" ht="12.75" hidden="1" x14ac:dyDescent="0.2"/>
    <row r="11754" ht="12.75" hidden="1" x14ac:dyDescent="0.2"/>
    <row r="11755" ht="12.75" hidden="1" x14ac:dyDescent="0.2"/>
    <row r="11756" ht="12.75" hidden="1" x14ac:dyDescent="0.2"/>
    <row r="11757" ht="12.75" hidden="1" x14ac:dyDescent="0.2"/>
    <row r="11758" ht="12.75" hidden="1" x14ac:dyDescent="0.2"/>
    <row r="11759" ht="12.75" hidden="1" x14ac:dyDescent="0.2"/>
    <row r="11760" ht="12.75" hidden="1" x14ac:dyDescent="0.2"/>
    <row r="11761" ht="12.75" hidden="1" x14ac:dyDescent="0.2"/>
    <row r="11762" ht="12.75" hidden="1" x14ac:dyDescent="0.2"/>
    <row r="11763" ht="12.75" hidden="1" x14ac:dyDescent="0.2"/>
    <row r="11764" ht="12.75" hidden="1" x14ac:dyDescent="0.2"/>
    <row r="11765" ht="12.75" hidden="1" x14ac:dyDescent="0.2"/>
    <row r="11766" ht="12.75" hidden="1" x14ac:dyDescent="0.2"/>
    <row r="11767" ht="12.75" hidden="1" x14ac:dyDescent="0.2"/>
    <row r="11768" ht="12.75" hidden="1" x14ac:dyDescent="0.2"/>
    <row r="11769" ht="12.75" hidden="1" x14ac:dyDescent="0.2"/>
    <row r="11770" ht="12.75" hidden="1" x14ac:dyDescent="0.2"/>
    <row r="11771" ht="12.75" hidden="1" x14ac:dyDescent="0.2"/>
    <row r="11772" ht="12.75" hidden="1" x14ac:dyDescent="0.2"/>
    <row r="11773" ht="12.75" hidden="1" x14ac:dyDescent="0.2"/>
    <row r="11774" ht="12.75" hidden="1" x14ac:dyDescent="0.2"/>
    <row r="11775" ht="12.75" hidden="1" x14ac:dyDescent="0.2"/>
    <row r="11776" ht="12.75" hidden="1" x14ac:dyDescent="0.2"/>
    <row r="11777" ht="12.75" hidden="1" x14ac:dyDescent="0.2"/>
    <row r="11778" ht="12.75" hidden="1" x14ac:dyDescent="0.2"/>
    <row r="11779" ht="12.75" hidden="1" x14ac:dyDescent="0.2"/>
    <row r="11780" ht="12.75" hidden="1" x14ac:dyDescent="0.2"/>
    <row r="11781" ht="12.75" hidden="1" x14ac:dyDescent="0.2"/>
    <row r="11782" ht="12.75" hidden="1" x14ac:dyDescent="0.2"/>
    <row r="11783" ht="12.75" hidden="1" x14ac:dyDescent="0.2"/>
    <row r="11784" ht="12.75" hidden="1" x14ac:dyDescent="0.2"/>
    <row r="11785" ht="12.75" hidden="1" x14ac:dyDescent="0.2"/>
    <row r="11786" ht="12.75" hidden="1" x14ac:dyDescent="0.2"/>
    <row r="11787" ht="12.75" hidden="1" x14ac:dyDescent="0.2"/>
    <row r="11788" ht="12.75" hidden="1" x14ac:dyDescent="0.2"/>
    <row r="11789" ht="12.75" hidden="1" x14ac:dyDescent="0.2"/>
    <row r="11790" ht="12.75" hidden="1" x14ac:dyDescent="0.2"/>
    <row r="11791" ht="12.75" hidden="1" x14ac:dyDescent="0.2"/>
    <row r="11792" ht="12.75" hidden="1" x14ac:dyDescent="0.2"/>
    <row r="11793" ht="12.75" hidden="1" x14ac:dyDescent="0.2"/>
    <row r="11794" ht="12.75" hidden="1" x14ac:dyDescent="0.2"/>
    <row r="11795" ht="12.75" hidden="1" x14ac:dyDescent="0.2"/>
    <row r="11796" ht="12.75" hidden="1" x14ac:dyDescent="0.2"/>
    <row r="11797" ht="12.75" hidden="1" x14ac:dyDescent="0.2"/>
    <row r="11798" ht="12.75" hidden="1" x14ac:dyDescent="0.2"/>
    <row r="11799" ht="12.75" hidden="1" x14ac:dyDescent="0.2"/>
    <row r="11800" ht="12.75" hidden="1" x14ac:dyDescent="0.2"/>
    <row r="11801" ht="12.75" hidden="1" x14ac:dyDescent="0.2"/>
    <row r="11802" ht="12.75" hidden="1" x14ac:dyDescent="0.2"/>
    <row r="11803" ht="12.75" hidden="1" x14ac:dyDescent="0.2"/>
    <row r="11804" ht="12.75" hidden="1" x14ac:dyDescent="0.2"/>
    <row r="11805" ht="12.75" hidden="1" x14ac:dyDescent="0.2"/>
    <row r="11806" ht="12.75" hidden="1" x14ac:dyDescent="0.2"/>
    <row r="11807" ht="12.75" hidden="1" x14ac:dyDescent="0.2"/>
    <row r="11808" ht="12.75" hidden="1" x14ac:dyDescent="0.2"/>
    <row r="11809" ht="12.75" hidden="1" x14ac:dyDescent="0.2"/>
    <row r="11810" ht="12.75" hidden="1" x14ac:dyDescent="0.2"/>
    <row r="11811" ht="12.75" hidden="1" x14ac:dyDescent="0.2"/>
    <row r="11812" ht="12.75" hidden="1" x14ac:dyDescent="0.2"/>
    <row r="11813" ht="12.75" hidden="1" x14ac:dyDescent="0.2"/>
    <row r="11814" ht="12.75" hidden="1" x14ac:dyDescent="0.2"/>
    <row r="11815" ht="12.75" hidden="1" x14ac:dyDescent="0.2"/>
    <row r="11816" ht="12.75" hidden="1" x14ac:dyDescent="0.2"/>
    <row r="11817" ht="12.75" hidden="1" x14ac:dyDescent="0.2"/>
    <row r="11818" ht="12.75" hidden="1" x14ac:dyDescent="0.2"/>
    <row r="11819" ht="12.75" hidden="1" x14ac:dyDescent="0.2"/>
    <row r="11820" ht="12.75" hidden="1" x14ac:dyDescent="0.2"/>
    <row r="11821" ht="12.75" hidden="1" x14ac:dyDescent="0.2"/>
    <row r="11822" ht="12.75" hidden="1" x14ac:dyDescent="0.2"/>
    <row r="11823" ht="12.75" hidden="1" x14ac:dyDescent="0.2"/>
    <row r="11824" ht="12.75" hidden="1" x14ac:dyDescent="0.2"/>
    <row r="11825" ht="12.75" hidden="1" x14ac:dyDescent="0.2"/>
    <row r="11826" ht="12.75" hidden="1" x14ac:dyDescent="0.2"/>
    <row r="11827" ht="12.75" hidden="1" x14ac:dyDescent="0.2"/>
    <row r="11828" ht="12.75" hidden="1" x14ac:dyDescent="0.2"/>
    <row r="11829" ht="12.75" hidden="1" x14ac:dyDescent="0.2"/>
    <row r="11830" ht="12.75" hidden="1" x14ac:dyDescent="0.2"/>
    <row r="11831" ht="12.75" hidden="1" x14ac:dyDescent="0.2"/>
    <row r="11832" ht="12.75" hidden="1" x14ac:dyDescent="0.2"/>
    <row r="11833" ht="12.75" hidden="1" x14ac:dyDescent="0.2"/>
    <row r="11834" ht="12.75" hidden="1" x14ac:dyDescent="0.2"/>
    <row r="11835" ht="12.75" hidden="1" x14ac:dyDescent="0.2"/>
    <row r="11836" ht="12.75" hidden="1" x14ac:dyDescent="0.2"/>
    <row r="11837" ht="12.75" hidden="1" x14ac:dyDescent="0.2"/>
    <row r="11838" ht="12.75" hidden="1" x14ac:dyDescent="0.2"/>
    <row r="11839" ht="12.75" hidden="1" x14ac:dyDescent="0.2"/>
    <row r="11840" ht="12.75" hidden="1" x14ac:dyDescent="0.2"/>
    <row r="11841" ht="12.75" hidden="1" x14ac:dyDescent="0.2"/>
    <row r="11842" ht="12.75" hidden="1" x14ac:dyDescent="0.2"/>
    <row r="11843" ht="12.75" hidden="1" x14ac:dyDescent="0.2"/>
    <row r="11844" ht="12.75" hidden="1" x14ac:dyDescent="0.2"/>
    <row r="11845" ht="12.75" hidden="1" x14ac:dyDescent="0.2"/>
    <row r="11846" ht="12.75" hidden="1" x14ac:dyDescent="0.2"/>
    <row r="11847" ht="12.75" hidden="1" x14ac:dyDescent="0.2"/>
    <row r="11848" ht="12.75" hidden="1" x14ac:dyDescent="0.2"/>
    <row r="11849" ht="12.75" hidden="1" x14ac:dyDescent="0.2"/>
    <row r="11850" ht="12.75" hidden="1" x14ac:dyDescent="0.2"/>
    <row r="11851" ht="12.75" hidden="1" x14ac:dyDescent="0.2"/>
    <row r="11852" ht="12.75" hidden="1" x14ac:dyDescent="0.2"/>
    <row r="11853" ht="12.75" hidden="1" x14ac:dyDescent="0.2"/>
    <row r="11854" ht="12.75" hidden="1" x14ac:dyDescent="0.2"/>
    <row r="11855" ht="12.75" hidden="1" x14ac:dyDescent="0.2"/>
    <row r="11856" ht="12.75" hidden="1" x14ac:dyDescent="0.2"/>
    <row r="11857" ht="12.75" hidden="1" x14ac:dyDescent="0.2"/>
    <row r="11858" ht="12.75" hidden="1" x14ac:dyDescent="0.2"/>
    <row r="11859" ht="12.75" hidden="1" x14ac:dyDescent="0.2"/>
    <row r="11860" ht="12.75" hidden="1" x14ac:dyDescent="0.2"/>
    <row r="11861" ht="12.75" hidden="1" x14ac:dyDescent="0.2"/>
    <row r="11862" ht="12.75" hidden="1" x14ac:dyDescent="0.2"/>
    <row r="11863" ht="12.75" hidden="1" x14ac:dyDescent="0.2"/>
    <row r="11864" ht="12.75" hidden="1" x14ac:dyDescent="0.2"/>
    <row r="11865" ht="12.75" hidden="1" x14ac:dyDescent="0.2"/>
    <row r="11866" ht="12.75" hidden="1" x14ac:dyDescent="0.2"/>
    <row r="11867" ht="12.75" hidden="1" x14ac:dyDescent="0.2"/>
    <row r="11868" ht="12.75" hidden="1" x14ac:dyDescent="0.2"/>
    <row r="11869" ht="12.75" hidden="1" x14ac:dyDescent="0.2"/>
    <row r="11870" ht="12.75" hidden="1" x14ac:dyDescent="0.2"/>
    <row r="11871" ht="12.75" hidden="1" x14ac:dyDescent="0.2"/>
    <row r="11872" ht="12.75" hidden="1" x14ac:dyDescent="0.2"/>
    <row r="11873" ht="12.75" hidden="1" x14ac:dyDescent="0.2"/>
    <row r="11874" ht="12.75" hidden="1" x14ac:dyDescent="0.2"/>
    <row r="11875" ht="12.75" hidden="1" x14ac:dyDescent="0.2"/>
    <row r="11876" ht="12.75" hidden="1" x14ac:dyDescent="0.2"/>
    <row r="11877" ht="12.75" hidden="1" x14ac:dyDescent="0.2"/>
    <row r="11878" ht="12.75" hidden="1" x14ac:dyDescent="0.2"/>
    <row r="11879" ht="12.75" hidden="1" x14ac:dyDescent="0.2"/>
    <row r="11880" ht="12.75" hidden="1" x14ac:dyDescent="0.2"/>
    <row r="11881" ht="12.75" hidden="1" x14ac:dyDescent="0.2"/>
    <row r="11882" ht="12.75" hidden="1" x14ac:dyDescent="0.2"/>
    <row r="11883" ht="12.75" hidden="1" x14ac:dyDescent="0.2"/>
    <row r="11884" ht="12.75" hidden="1" x14ac:dyDescent="0.2"/>
    <row r="11885" ht="12.75" hidden="1" x14ac:dyDescent="0.2"/>
    <row r="11886" ht="12.75" hidden="1" x14ac:dyDescent="0.2"/>
    <row r="11887" ht="12.75" hidden="1" x14ac:dyDescent="0.2"/>
    <row r="11888" ht="12.75" hidden="1" x14ac:dyDescent="0.2"/>
    <row r="11889" ht="12.75" hidden="1" x14ac:dyDescent="0.2"/>
    <row r="11890" ht="12.75" hidden="1" x14ac:dyDescent="0.2"/>
    <row r="11891" ht="12.75" hidden="1" x14ac:dyDescent="0.2"/>
    <row r="11892" ht="12.75" hidden="1" x14ac:dyDescent="0.2"/>
    <row r="11893" ht="12.75" hidden="1" x14ac:dyDescent="0.2"/>
    <row r="11894" ht="12.75" hidden="1" x14ac:dyDescent="0.2"/>
    <row r="11895" ht="12.75" hidden="1" x14ac:dyDescent="0.2"/>
    <row r="11896" ht="12.75" hidden="1" x14ac:dyDescent="0.2"/>
    <row r="11897" ht="12.75" hidden="1" x14ac:dyDescent="0.2"/>
    <row r="11898" ht="12.75" hidden="1" x14ac:dyDescent="0.2"/>
    <row r="11899" ht="12.75" hidden="1" x14ac:dyDescent="0.2"/>
    <row r="11900" ht="12.75" hidden="1" x14ac:dyDescent="0.2"/>
    <row r="11901" ht="12.75" hidden="1" x14ac:dyDescent="0.2"/>
    <row r="11902" ht="12.75" hidden="1" x14ac:dyDescent="0.2"/>
    <row r="11903" ht="12.75" hidden="1" x14ac:dyDescent="0.2"/>
    <row r="11904" ht="12.75" hidden="1" x14ac:dyDescent="0.2"/>
    <row r="11905" ht="12.75" hidden="1" x14ac:dyDescent="0.2"/>
    <row r="11906" ht="12.75" hidden="1" x14ac:dyDescent="0.2"/>
    <row r="11907" ht="12.75" hidden="1" x14ac:dyDescent="0.2"/>
    <row r="11908" ht="12.75" hidden="1" x14ac:dyDescent="0.2"/>
    <row r="11909" ht="12.75" hidden="1" x14ac:dyDescent="0.2"/>
    <row r="11910" ht="12.75" hidden="1" x14ac:dyDescent="0.2"/>
    <row r="11911" ht="12.75" hidden="1" x14ac:dyDescent="0.2"/>
    <row r="11912" ht="12.75" hidden="1" x14ac:dyDescent="0.2"/>
    <row r="11913" ht="12.75" hidden="1" x14ac:dyDescent="0.2"/>
    <row r="11914" ht="12.75" hidden="1" x14ac:dyDescent="0.2"/>
    <row r="11915" ht="12.75" hidden="1" x14ac:dyDescent="0.2"/>
    <row r="11916" ht="12.75" hidden="1" x14ac:dyDescent="0.2"/>
    <row r="11917" ht="12.75" hidden="1" x14ac:dyDescent="0.2"/>
    <row r="11918" ht="12.75" hidden="1" x14ac:dyDescent="0.2"/>
    <row r="11919" ht="12.75" hidden="1" x14ac:dyDescent="0.2"/>
    <row r="11920" ht="12.75" hidden="1" x14ac:dyDescent="0.2"/>
    <row r="11921" ht="12.75" hidden="1" x14ac:dyDescent="0.2"/>
    <row r="11922" ht="12.75" hidden="1" x14ac:dyDescent="0.2"/>
    <row r="11923" ht="12.75" hidden="1" x14ac:dyDescent="0.2"/>
    <row r="11924" ht="12.75" hidden="1" x14ac:dyDescent="0.2"/>
    <row r="11925" ht="12.75" hidden="1" x14ac:dyDescent="0.2"/>
    <row r="11926" ht="12.75" hidden="1" x14ac:dyDescent="0.2"/>
    <row r="11927" ht="12.75" hidden="1" x14ac:dyDescent="0.2"/>
    <row r="11928" ht="12.75" hidden="1" x14ac:dyDescent="0.2"/>
    <row r="11929" ht="12.75" hidden="1" x14ac:dyDescent="0.2"/>
    <row r="11930" ht="12.75" hidden="1" x14ac:dyDescent="0.2"/>
    <row r="11931" ht="12.75" hidden="1" x14ac:dyDescent="0.2"/>
    <row r="11932" ht="12.75" hidden="1" x14ac:dyDescent="0.2"/>
    <row r="11933" ht="12.75" hidden="1" x14ac:dyDescent="0.2"/>
    <row r="11934" ht="12.75" hidden="1" x14ac:dyDescent="0.2"/>
    <row r="11935" ht="12.75" hidden="1" x14ac:dyDescent="0.2"/>
    <row r="11936" ht="12.75" hidden="1" x14ac:dyDescent="0.2"/>
    <row r="11937" ht="12.75" hidden="1" x14ac:dyDescent="0.2"/>
    <row r="11938" ht="12.75" hidden="1" x14ac:dyDescent="0.2"/>
    <row r="11939" ht="12.75" hidden="1" x14ac:dyDescent="0.2"/>
    <row r="11940" ht="12.75" hidden="1" x14ac:dyDescent="0.2"/>
    <row r="11941" ht="12.75" hidden="1" x14ac:dyDescent="0.2"/>
    <row r="11942" ht="12.75" hidden="1" x14ac:dyDescent="0.2"/>
    <row r="11943" ht="12.75" hidden="1" x14ac:dyDescent="0.2"/>
    <row r="11944" ht="12.75" hidden="1" x14ac:dyDescent="0.2"/>
    <row r="11945" ht="12.75" hidden="1" x14ac:dyDescent="0.2"/>
    <row r="11946" ht="12.75" hidden="1" x14ac:dyDescent="0.2"/>
    <row r="11947" ht="12.75" hidden="1" x14ac:dyDescent="0.2"/>
    <row r="11948" ht="12.75" hidden="1" x14ac:dyDescent="0.2"/>
    <row r="11949" ht="12.75" hidden="1" x14ac:dyDescent="0.2"/>
    <row r="11950" ht="12.75" hidden="1" x14ac:dyDescent="0.2"/>
    <row r="11951" ht="12.75" hidden="1" x14ac:dyDescent="0.2"/>
    <row r="11952" ht="12.75" hidden="1" x14ac:dyDescent="0.2"/>
    <row r="11953" ht="12.75" hidden="1" x14ac:dyDescent="0.2"/>
    <row r="11954" ht="12.75" hidden="1" x14ac:dyDescent="0.2"/>
    <row r="11955" ht="12.75" hidden="1" x14ac:dyDescent="0.2"/>
    <row r="11956" ht="12.75" hidden="1" x14ac:dyDescent="0.2"/>
    <row r="11957" ht="12.75" hidden="1" x14ac:dyDescent="0.2"/>
    <row r="11958" ht="12.75" hidden="1" x14ac:dyDescent="0.2"/>
    <row r="11959" ht="12.75" hidden="1" x14ac:dyDescent="0.2"/>
    <row r="11960" ht="12.75" hidden="1" x14ac:dyDescent="0.2"/>
    <row r="11961" ht="12.75" hidden="1" x14ac:dyDescent="0.2"/>
    <row r="11962" ht="12.75" hidden="1" x14ac:dyDescent="0.2"/>
    <row r="11963" ht="12.75" hidden="1" x14ac:dyDescent="0.2"/>
    <row r="11964" ht="12.75" hidden="1" x14ac:dyDescent="0.2"/>
    <row r="11965" ht="12.75" hidden="1" x14ac:dyDescent="0.2"/>
    <row r="11966" ht="12.75" hidden="1" x14ac:dyDescent="0.2"/>
    <row r="11967" ht="12.75" hidden="1" x14ac:dyDescent="0.2"/>
    <row r="11968" ht="12.75" hidden="1" x14ac:dyDescent="0.2"/>
    <row r="11969" ht="12.75" hidden="1" x14ac:dyDescent="0.2"/>
    <row r="11970" ht="12.75" hidden="1" x14ac:dyDescent="0.2"/>
    <row r="11971" ht="12.75" hidden="1" x14ac:dyDescent="0.2"/>
    <row r="11972" ht="12.75" hidden="1" x14ac:dyDescent="0.2"/>
    <row r="11973" ht="12.75" hidden="1" x14ac:dyDescent="0.2"/>
    <row r="11974" ht="12.75" hidden="1" x14ac:dyDescent="0.2"/>
    <row r="11975" ht="12.75" hidden="1" x14ac:dyDescent="0.2"/>
    <row r="11976" ht="12.75" hidden="1" x14ac:dyDescent="0.2"/>
    <row r="11977" ht="12.75" hidden="1" x14ac:dyDescent="0.2"/>
    <row r="11978" ht="12.75" hidden="1" x14ac:dyDescent="0.2"/>
    <row r="11979" ht="12.75" hidden="1" x14ac:dyDescent="0.2"/>
    <row r="11980" ht="12.75" hidden="1" x14ac:dyDescent="0.2"/>
    <row r="11981" ht="12.75" hidden="1" x14ac:dyDescent="0.2"/>
    <row r="11982" ht="12.75" hidden="1" x14ac:dyDescent="0.2"/>
    <row r="11983" ht="12.75" hidden="1" x14ac:dyDescent="0.2"/>
    <row r="11984" ht="12.75" hidden="1" x14ac:dyDescent="0.2"/>
    <row r="11985" ht="12.75" hidden="1" x14ac:dyDescent="0.2"/>
    <row r="11986" ht="12.75" hidden="1" x14ac:dyDescent="0.2"/>
    <row r="11987" ht="12.75" hidden="1" x14ac:dyDescent="0.2"/>
    <row r="11988" ht="12.75" hidden="1" x14ac:dyDescent="0.2"/>
    <row r="11989" ht="12.75" hidden="1" x14ac:dyDescent="0.2"/>
    <row r="11990" ht="12.75" hidden="1" x14ac:dyDescent="0.2"/>
    <row r="11991" ht="12.75" hidden="1" x14ac:dyDescent="0.2"/>
    <row r="11992" ht="12.75" hidden="1" x14ac:dyDescent="0.2"/>
    <row r="11993" ht="12.75" hidden="1" x14ac:dyDescent="0.2"/>
    <row r="11994" ht="12.75" hidden="1" x14ac:dyDescent="0.2"/>
    <row r="11995" ht="12.75" hidden="1" x14ac:dyDescent="0.2"/>
    <row r="11996" ht="12.75" hidden="1" x14ac:dyDescent="0.2"/>
    <row r="11997" ht="12.75" hidden="1" x14ac:dyDescent="0.2"/>
    <row r="11998" ht="12.75" hidden="1" x14ac:dyDescent="0.2"/>
    <row r="11999" ht="12.75" hidden="1" x14ac:dyDescent="0.2"/>
    <row r="12000" ht="12.75" hidden="1" x14ac:dyDescent="0.2"/>
    <row r="12001" ht="12.75" hidden="1" x14ac:dyDescent="0.2"/>
    <row r="12002" ht="12.75" hidden="1" x14ac:dyDescent="0.2"/>
    <row r="12003" ht="12.75" hidden="1" x14ac:dyDescent="0.2"/>
    <row r="12004" ht="12.75" hidden="1" x14ac:dyDescent="0.2"/>
    <row r="12005" ht="12.75" hidden="1" x14ac:dyDescent="0.2"/>
    <row r="12006" ht="12.75" hidden="1" x14ac:dyDescent="0.2"/>
    <row r="12007" ht="12.75" hidden="1" x14ac:dyDescent="0.2"/>
    <row r="12008" ht="12.75" hidden="1" x14ac:dyDescent="0.2"/>
    <row r="12009" ht="12.75" hidden="1" x14ac:dyDescent="0.2"/>
    <row r="12010" ht="12.75" hidden="1" x14ac:dyDescent="0.2"/>
    <row r="12011" ht="12.75" hidden="1" x14ac:dyDescent="0.2"/>
    <row r="12012" ht="12.75" hidden="1" x14ac:dyDescent="0.2"/>
    <row r="12013" ht="12.75" hidden="1" x14ac:dyDescent="0.2"/>
    <row r="12014" ht="12.75" hidden="1" x14ac:dyDescent="0.2"/>
    <row r="12015" ht="12.75" hidden="1" x14ac:dyDescent="0.2"/>
    <row r="12016" ht="12.75" hidden="1" x14ac:dyDescent="0.2"/>
    <row r="12017" ht="12.75" hidden="1" x14ac:dyDescent="0.2"/>
    <row r="12018" ht="12.75" hidden="1" x14ac:dyDescent="0.2"/>
    <row r="12019" ht="12.75" hidden="1" x14ac:dyDescent="0.2"/>
    <row r="12020" ht="12.75" hidden="1" x14ac:dyDescent="0.2"/>
    <row r="12021" ht="12.75" hidden="1" x14ac:dyDescent="0.2"/>
    <row r="12022" ht="12.75" hidden="1" x14ac:dyDescent="0.2"/>
    <row r="12023" ht="12.75" hidden="1" x14ac:dyDescent="0.2"/>
    <row r="12024" ht="12.75" hidden="1" x14ac:dyDescent="0.2"/>
    <row r="12025" ht="12.75" hidden="1" x14ac:dyDescent="0.2"/>
    <row r="12026" ht="12.75" hidden="1" x14ac:dyDescent="0.2"/>
    <row r="12027" ht="12.75" hidden="1" x14ac:dyDescent="0.2"/>
    <row r="12028" ht="12.75" hidden="1" x14ac:dyDescent="0.2"/>
    <row r="12029" ht="12.75" hidden="1" x14ac:dyDescent="0.2"/>
    <row r="12030" ht="12.75" hidden="1" x14ac:dyDescent="0.2"/>
    <row r="12031" ht="12.75" hidden="1" x14ac:dyDescent="0.2"/>
    <row r="12032" ht="12.75" hidden="1" x14ac:dyDescent="0.2"/>
    <row r="12033" ht="12.75" hidden="1" x14ac:dyDescent="0.2"/>
    <row r="12034" ht="12.75" hidden="1" x14ac:dyDescent="0.2"/>
    <row r="12035" ht="12.75" hidden="1" x14ac:dyDescent="0.2"/>
    <row r="12036" ht="12.75" hidden="1" x14ac:dyDescent="0.2"/>
    <row r="12037" ht="12.75" hidden="1" x14ac:dyDescent="0.2"/>
    <row r="12038" ht="12.75" hidden="1" x14ac:dyDescent="0.2"/>
    <row r="12039" ht="12.75" hidden="1" x14ac:dyDescent="0.2"/>
    <row r="12040" ht="12.75" hidden="1" x14ac:dyDescent="0.2"/>
    <row r="12041" ht="12.75" hidden="1" x14ac:dyDescent="0.2"/>
    <row r="12042" ht="12.75" hidden="1" x14ac:dyDescent="0.2"/>
    <row r="12043" ht="12.75" hidden="1" x14ac:dyDescent="0.2"/>
    <row r="12044" ht="12.75" hidden="1" x14ac:dyDescent="0.2"/>
    <row r="12045" ht="12.75" hidden="1" x14ac:dyDescent="0.2"/>
    <row r="12046" ht="12.75" hidden="1" x14ac:dyDescent="0.2"/>
    <row r="12047" ht="12.75" hidden="1" x14ac:dyDescent="0.2"/>
    <row r="12048" ht="12.75" hidden="1" x14ac:dyDescent="0.2"/>
    <row r="12049" ht="12.75" hidden="1" x14ac:dyDescent="0.2"/>
    <row r="12050" ht="12.75" hidden="1" x14ac:dyDescent="0.2"/>
    <row r="12051" ht="12.75" hidden="1" x14ac:dyDescent="0.2"/>
    <row r="12052" ht="12.75" hidden="1" x14ac:dyDescent="0.2"/>
    <row r="12053" ht="12.75" hidden="1" x14ac:dyDescent="0.2"/>
    <row r="12054" ht="12.75" hidden="1" x14ac:dyDescent="0.2"/>
    <row r="12055" ht="12.75" hidden="1" x14ac:dyDescent="0.2"/>
    <row r="12056" ht="12.75" hidden="1" x14ac:dyDescent="0.2"/>
    <row r="12057" ht="12.75" hidden="1" x14ac:dyDescent="0.2"/>
    <row r="12058" ht="12.75" hidden="1" x14ac:dyDescent="0.2"/>
    <row r="12059" ht="12.75" hidden="1" x14ac:dyDescent="0.2"/>
    <row r="12060" ht="12.75" hidden="1" x14ac:dyDescent="0.2"/>
    <row r="12061" ht="12.75" hidden="1" x14ac:dyDescent="0.2"/>
    <row r="12062" ht="12.75" hidden="1" x14ac:dyDescent="0.2"/>
    <row r="12063" ht="12.75" hidden="1" x14ac:dyDescent="0.2"/>
    <row r="12064" ht="12.75" hidden="1" x14ac:dyDescent="0.2"/>
    <row r="12065" ht="12.75" hidden="1" x14ac:dyDescent="0.2"/>
    <row r="12066" ht="12.75" hidden="1" x14ac:dyDescent="0.2"/>
    <row r="12067" ht="12.75" hidden="1" x14ac:dyDescent="0.2"/>
    <row r="12068" ht="12.75" hidden="1" x14ac:dyDescent="0.2"/>
    <row r="12069" ht="12.75" hidden="1" x14ac:dyDescent="0.2"/>
    <row r="12070" ht="12.75" hidden="1" x14ac:dyDescent="0.2"/>
    <row r="12071" ht="12.75" hidden="1" x14ac:dyDescent="0.2"/>
    <row r="12072" ht="12.75" hidden="1" x14ac:dyDescent="0.2"/>
    <row r="12073" ht="12.75" hidden="1" x14ac:dyDescent="0.2"/>
    <row r="12074" ht="12.75" hidden="1" x14ac:dyDescent="0.2"/>
    <row r="12075" ht="12.75" hidden="1" x14ac:dyDescent="0.2"/>
    <row r="12076" ht="12.75" hidden="1" x14ac:dyDescent="0.2"/>
    <row r="12077" ht="12.75" hidden="1" x14ac:dyDescent="0.2"/>
    <row r="12078" ht="12.75" hidden="1" x14ac:dyDescent="0.2"/>
    <row r="12079" ht="12.75" hidden="1" x14ac:dyDescent="0.2"/>
    <row r="12080" ht="12.75" hidden="1" x14ac:dyDescent="0.2"/>
    <row r="12081" ht="12.75" hidden="1" x14ac:dyDescent="0.2"/>
    <row r="12082" ht="12.75" hidden="1" x14ac:dyDescent="0.2"/>
    <row r="12083" ht="12.75" hidden="1" x14ac:dyDescent="0.2"/>
    <row r="12084" ht="12.75" hidden="1" x14ac:dyDescent="0.2"/>
    <row r="12085" ht="12.75" hidden="1" x14ac:dyDescent="0.2"/>
    <row r="12086" ht="12.75" hidden="1" x14ac:dyDescent="0.2"/>
    <row r="12087" ht="12.75" hidden="1" x14ac:dyDescent="0.2"/>
    <row r="12088" ht="12.75" hidden="1" x14ac:dyDescent="0.2"/>
    <row r="12089" ht="12.75" hidden="1" x14ac:dyDescent="0.2"/>
    <row r="12090" ht="12.75" hidden="1" x14ac:dyDescent="0.2"/>
    <row r="12091" ht="12.75" hidden="1" x14ac:dyDescent="0.2"/>
    <row r="12092" ht="12.75" hidden="1" x14ac:dyDescent="0.2"/>
    <row r="12093" ht="12.75" hidden="1" x14ac:dyDescent="0.2"/>
    <row r="12094" ht="12.75" hidden="1" x14ac:dyDescent="0.2"/>
    <row r="12095" ht="12.75" hidden="1" x14ac:dyDescent="0.2"/>
    <row r="12096" ht="12.75" hidden="1" x14ac:dyDescent="0.2"/>
    <row r="12097" ht="12.75" hidden="1" x14ac:dyDescent="0.2"/>
    <row r="12098" ht="12.75" hidden="1" x14ac:dyDescent="0.2"/>
    <row r="12099" ht="12.75" hidden="1" x14ac:dyDescent="0.2"/>
    <row r="12100" ht="12.75" hidden="1" x14ac:dyDescent="0.2"/>
    <row r="12101" ht="12.75" hidden="1" x14ac:dyDescent="0.2"/>
    <row r="12102" ht="12.75" hidden="1" x14ac:dyDescent="0.2"/>
    <row r="12103" ht="12.75" hidden="1" x14ac:dyDescent="0.2"/>
    <row r="12104" ht="12.75" hidden="1" x14ac:dyDescent="0.2"/>
    <row r="12105" ht="12.75" hidden="1" x14ac:dyDescent="0.2"/>
    <row r="12106" ht="12.75" hidden="1" x14ac:dyDescent="0.2"/>
    <row r="12107" ht="12.75" hidden="1" x14ac:dyDescent="0.2"/>
    <row r="12108" ht="12.75" hidden="1" x14ac:dyDescent="0.2"/>
    <row r="12109" ht="12.75" hidden="1" x14ac:dyDescent="0.2"/>
    <row r="12110" ht="12.75" hidden="1" x14ac:dyDescent="0.2"/>
    <row r="12111" ht="12.75" hidden="1" x14ac:dyDescent="0.2"/>
    <row r="12112" ht="12.75" hidden="1" x14ac:dyDescent="0.2"/>
    <row r="12113" ht="12.75" hidden="1" x14ac:dyDescent="0.2"/>
    <row r="12114" ht="12.75" hidden="1" x14ac:dyDescent="0.2"/>
    <row r="12115" ht="12.75" hidden="1" x14ac:dyDescent="0.2"/>
    <row r="12116" ht="12.75" hidden="1" x14ac:dyDescent="0.2"/>
    <row r="12117" ht="12.75" hidden="1" x14ac:dyDescent="0.2"/>
    <row r="12118" ht="12.75" hidden="1" x14ac:dyDescent="0.2"/>
    <row r="12119" ht="12.75" hidden="1" x14ac:dyDescent="0.2"/>
    <row r="12120" ht="12.75" hidden="1" x14ac:dyDescent="0.2"/>
    <row r="12121" ht="12.75" hidden="1" x14ac:dyDescent="0.2"/>
    <row r="12122" ht="12.75" hidden="1" x14ac:dyDescent="0.2"/>
    <row r="12123" ht="12.75" hidden="1" x14ac:dyDescent="0.2"/>
    <row r="12124" ht="12.75" hidden="1" x14ac:dyDescent="0.2"/>
    <row r="12125" ht="12.75" hidden="1" x14ac:dyDescent="0.2"/>
    <row r="12126" ht="12.75" hidden="1" x14ac:dyDescent="0.2"/>
    <row r="12127" ht="12.75" hidden="1" x14ac:dyDescent="0.2"/>
    <row r="12128" ht="12.75" hidden="1" x14ac:dyDescent="0.2"/>
    <row r="12129" ht="12.75" hidden="1" x14ac:dyDescent="0.2"/>
    <row r="12130" ht="12.75" hidden="1" x14ac:dyDescent="0.2"/>
    <row r="12131" ht="12.75" hidden="1" x14ac:dyDescent="0.2"/>
    <row r="12132" ht="12.75" hidden="1" x14ac:dyDescent="0.2"/>
    <row r="12133" ht="12.75" hidden="1" x14ac:dyDescent="0.2"/>
    <row r="12134" ht="12.75" hidden="1" x14ac:dyDescent="0.2"/>
    <row r="12135" ht="12.75" hidden="1" x14ac:dyDescent="0.2"/>
    <row r="12136" ht="12.75" hidden="1" x14ac:dyDescent="0.2"/>
    <row r="12137" ht="12.75" hidden="1" x14ac:dyDescent="0.2"/>
    <row r="12138" ht="12.75" hidden="1" x14ac:dyDescent="0.2"/>
    <row r="12139" ht="12.75" hidden="1" x14ac:dyDescent="0.2"/>
    <row r="12140" ht="12.75" hidden="1" x14ac:dyDescent="0.2"/>
    <row r="12141" ht="12.75" hidden="1" x14ac:dyDescent="0.2"/>
    <row r="12142" ht="12.75" hidden="1" x14ac:dyDescent="0.2"/>
    <row r="12143" ht="12.75" hidden="1" x14ac:dyDescent="0.2"/>
    <row r="12144" ht="12.75" hidden="1" x14ac:dyDescent="0.2"/>
    <row r="12145" ht="12.75" hidden="1" x14ac:dyDescent="0.2"/>
    <row r="12146" ht="12.75" hidden="1" x14ac:dyDescent="0.2"/>
    <row r="12147" ht="12.75" hidden="1" x14ac:dyDescent="0.2"/>
    <row r="12148" ht="12.75" hidden="1" x14ac:dyDescent="0.2"/>
    <row r="12149" ht="12.75" hidden="1" x14ac:dyDescent="0.2"/>
    <row r="12150" ht="12.75" hidden="1" x14ac:dyDescent="0.2"/>
    <row r="12151" ht="12.75" hidden="1" x14ac:dyDescent="0.2"/>
    <row r="12152" ht="12.75" hidden="1" x14ac:dyDescent="0.2"/>
    <row r="12153" ht="12.75" hidden="1" x14ac:dyDescent="0.2"/>
    <row r="12154" ht="12.75" hidden="1" x14ac:dyDescent="0.2"/>
    <row r="12155" ht="12.75" hidden="1" x14ac:dyDescent="0.2"/>
    <row r="12156" ht="12.75" hidden="1" x14ac:dyDescent="0.2"/>
    <row r="12157" ht="12.75" hidden="1" x14ac:dyDescent="0.2"/>
    <row r="12158" ht="12.75" hidden="1" x14ac:dyDescent="0.2"/>
    <row r="12159" ht="12.75" hidden="1" x14ac:dyDescent="0.2"/>
    <row r="12160" ht="12.75" hidden="1" x14ac:dyDescent="0.2"/>
    <row r="12161" ht="12.75" hidden="1" x14ac:dyDescent="0.2"/>
    <row r="12162" ht="12.75" hidden="1" x14ac:dyDescent="0.2"/>
    <row r="12163" ht="12.75" hidden="1" x14ac:dyDescent="0.2"/>
    <row r="12164" ht="12.75" hidden="1" x14ac:dyDescent="0.2"/>
    <row r="12165" ht="12.75" hidden="1" x14ac:dyDescent="0.2"/>
    <row r="12166" ht="12.75" hidden="1" x14ac:dyDescent="0.2"/>
    <row r="12167" ht="12.75" hidden="1" x14ac:dyDescent="0.2"/>
    <row r="12168" ht="12.75" hidden="1" x14ac:dyDescent="0.2"/>
    <row r="12169" ht="12.75" hidden="1" x14ac:dyDescent="0.2"/>
    <row r="12170" ht="12.75" hidden="1" x14ac:dyDescent="0.2"/>
    <row r="12171" ht="12.75" hidden="1" x14ac:dyDescent="0.2"/>
    <row r="12172" ht="12.75" hidden="1" x14ac:dyDescent="0.2"/>
    <row r="12173" ht="12.75" hidden="1" x14ac:dyDescent="0.2"/>
    <row r="12174" ht="12.75" hidden="1" x14ac:dyDescent="0.2"/>
    <row r="12175" ht="12.75" hidden="1" x14ac:dyDescent="0.2"/>
    <row r="12176" ht="12.75" hidden="1" x14ac:dyDescent="0.2"/>
    <row r="12177" ht="12.75" hidden="1" x14ac:dyDescent="0.2"/>
    <row r="12178" ht="12.75" hidden="1" x14ac:dyDescent="0.2"/>
    <row r="12179" ht="12.75" hidden="1" x14ac:dyDescent="0.2"/>
    <row r="12180" ht="12.75" hidden="1" x14ac:dyDescent="0.2"/>
    <row r="12181" ht="12.75" hidden="1" x14ac:dyDescent="0.2"/>
    <row r="12182" ht="12.75" hidden="1" x14ac:dyDescent="0.2"/>
    <row r="12183" ht="12.75" hidden="1" x14ac:dyDescent="0.2"/>
    <row r="12184" ht="12.75" hidden="1" x14ac:dyDescent="0.2"/>
    <row r="12185" ht="12.75" hidden="1" x14ac:dyDescent="0.2"/>
    <row r="12186" ht="12.75" hidden="1" x14ac:dyDescent="0.2"/>
    <row r="12187" ht="12.75" hidden="1" x14ac:dyDescent="0.2"/>
    <row r="12188" ht="12.75" hidden="1" x14ac:dyDescent="0.2"/>
    <row r="12189" ht="12.75" hidden="1" x14ac:dyDescent="0.2"/>
    <row r="12190" ht="12.75" hidden="1" x14ac:dyDescent="0.2"/>
    <row r="12191" ht="12.75" hidden="1" x14ac:dyDescent="0.2"/>
    <row r="12192" ht="12.75" hidden="1" x14ac:dyDescent="0.2"/>
    <row r="12193" ht="12.75" hidden="1" x14ac:dyDescent="0.2"/>
    <row r="12194" ht="12.75" hidden="1" x14ac:dyDescent="0.2"/>
    <row r="12195" ht="12.75" hidden="1" x14ac:dyDescent="0.2"/>
    <row r="12196" ht="12.75" hidden="1" x14ac:dyDescent="0.2"/>
    <row r="12197" ht="12.75" hidden="1" x14ac:dyDescent="0.2"/>
    <row r="12198" ht="12.75" hidden="1" x14ac:dyDescent="0.2"/>
    <row r="12199" ht="12.75" hidden="1" x14ac:dyDescent="0.2"/>
    <row r="12200" ht="12.75" hidden="1" x14ac:dyDescent="0.2"/>
    <row r="12201" ht="12.75" hidden="1" x14ac:dyDescent="0.2"/>
    <row r="12202" ht="12.75" hidden="1" x14ac:dyDescent="0.2"/>
    <row r="12203" ht="12.75" hidden="1" x14ac:dyDescent="0.2"/>
    <row r="12204" ht="12.75" hidden="1" x14ac:dyDescent="0.2"/>
    <row r="12205" ht="12.75" hidden="1" x14ac:dyDescent="0.2"/>
    <row r="12206" ht="12.75" hidden="1" x14ac:dyDescent="0.2"/>
    <row r="12207" ht="12.75" hidden="1" x14ac:dyDescent="0.2"/>
    <row r="12208" ht="12.75" hidden="1" x14ac:dyDescent="0.2"/>
    <row r="12209" ht="12.75" hidden="1" x14ac:dyDescent="0.2"/>
    <row r="12210" ht="12.75" hidden="1" x14ac:dyDescent="0.2"/>
    <row r="12211" ht="12.75" hidden="1" x14ac:dyDescent="0.2"/>
    <row r="12212" ht="12.75" hidden="1" x14ac:dyDescent="0.2"/>
    <row r="12213" ht="12.75" hidden="1" x14ac:dyDescent="0.2"/>
    <row r="12214" ht="12.75" hidden="1" x14ac:dyDescent="0.2"/>
    <row r="12215" ht="12.75" hidden="1" x14ac:dyDescent="0.2"/>
    <row r="12216" ht="12.75" hidden="1" x14ac:dyDescent="0.2"/>
    <row r="12217" ht="12.75" hidden="1" x14ac:dyDescent="0.2"/>
    <row r="12218" ht="12.75" hidden="1" x14ac:dyDescent="0.2"/>
    <row r="12219" ht="12.75" hidden="1" x14ac:dyDescent="0.2"/>
    <row r="12220" ht="12.75" hidden="1" x14ac:dyDescent="0.2"/>
    <row r="12221" ht="12.75" hidden="1" x14ac:dyDescent="0.2"/>
    <row r="12222" ht="12.75" hidden="1" x14ac:dyDescent="0.2"/>
    <row r="12223" ht="12.75" hidden="1" x14ac:dyDescent="0.2"/>
    <row r="12224" ht="12.75" hidden="1" x14ac:dyDescent="0.2"/>
    <row r="12225" ht="12.75" hidden="1" x14ac:dyDescent="0.2"/>
    <row r="12226" ht="12.75" hidden="1" x14ac:dyDescent="0.2"/>
    <row r="12227" ht="12.75" hidden="1" x14ac:dyDescent="0.2"/>
    <row r="12228" ht="12.75" hidden="1" x14ac:dyDescent="0.2"/>
    <row r="12229" ht="12.75" hidden="1" x14ac:dyDescent="0.2"/>
    <row r="12230" ht="12.75" hidden="1" x14ac:dyDescent="0.2"/>
    <row r="12231" ht="12.75" hidden="1" x14ac:dyDescent="0.2"/>
    <row r="12232" ht="12.75" hidden="1" x14ac:dyDescent="0.2"/>
    <row r="12233" ht="12.75" hidden="1" x14ac:dyDescent="0.2"/>
    <row r="12234" ht="12.75" hidden="1" x14ac:dyDescent="0.2"/>
    <row r="12235" ht="12.75" hidden="1" x14ac:dyDescent="0.2"/>
    <row r="12236" ht="12.75" hidden="1" x14ac:dyDescent="0.2"/>
    <row r="12237" ht="12.75" hidden="1" x14ac:dyDescent="0.2"/>
    <row r="12238" ht="12.75" hidden="1" x14ac:dyDescent="0.2"/>
    <row r="12239" ht="12.75" hidden="1" x14ac:dyDescent="0.2"/>
    <row r="12240" ht="12.75" hidden="1" x14ac:dyDescent="0.2"/>
    <row r="12241" ht="12.75" hidden="1" x14ac:dyDescent="0.2"/>
    <row r="12242" ht="12.75" hidden="1" x14ac:dyDescent="0.2"/>
    <row r="12243" ht="12.75" hidden="1" x14ac:dyDescent="0.2"/>
    <row r="12244" ht="12.75" hidden="1" x14ac:dyDescent="0.2"/>
    <row r="12245" ht="12.75" hidden="1" x14ac:dyDescent="0.2"/>
    <row r="12246" ht="12.75" hidden="1" x14ac:dyDescent="0.2"/>
    <row r="12247" ht="12.75" hidden="1" x14ac:dyDescent="0.2"/>
    <row r="12248" ht="12.75" hidden="1" x14ac:dyDescent="0.2"/>
    <row r="12249" ht="12.75" hidden="1" x14ac:dyDescent="0.2"/>
    <row r="12250" ht="12.75" hidden="1" x14ac:dyDescent="0.2"/>
    <row r="12251" ht="12.75" hidden="1" x14ac:dyDescent="0.2"/>
    <row r="12252" ht="12.75" hidden="1" x14ac:dyDescent="0.2"/>
    <row r="12253" ht="12.75" hidden="1" x14ac:dyDescent="0.2"/>
    <row r="12254" ht="12.75" hidden="1" x14ac:dyDescent="0.2"/>
    <row r="12255" ht="12.75" hidden="1" x14ac:dyDescent="0.2"/>
    <row r="12256" ht="12.75" hidden="1" x14ac:dyDescent="0.2"/>
    <row r="12257" ht="12.75" hidden="1" x14ac:dyDescent="0.2"/>
    <row r="12258" ht="12.75" hidden="1" x14ac:dyDescent="0.2"/>
    <row r="12259" ht="12.75" hidden="1" x14ac:dyDescent="0.2"/>
    <row r="12260" ht="12.75" hidden="1" x14ac:dyDescent="0.2"/>
    <row r="12261" ht="12.75" hidden="1" x14ac:dyDescent="0.2"/>
    <row r="12262" ht="12.75" hidden="1" x14ac:dyDescent="0.2"/>
    <row r="12263" ht="12.75" hidden="1" x14ac:dyDescent="0.2"/>
    <row r="12264" ht="12.75" hidden="1" x14ac:dyDescent="0.2"/>
    <row r="12265" ht="12.75" hidden="1" x14ac:dyDescent="0.2"/>
    <row r="12266" ht="12.75" hidden="1" x14ac:dyDescent="0.2"/>
    <row r="12267" ht="12.75" hidden="1" x14ac:dyDescent="0.2"/>
    <row r="12268" ht="12.75" hidden="1" x14ac:dyDescent="0.2"/>
    <row r="12269" ht="12.75" hidden="1" x14ac:dyDescent="0.2"/>
    <row r="12270" ht="12.75" hidden="1" x14ac:dyDescent="0.2"/>
    <row r="12271" ht="12.75" hidden="1" x14ac:dyDescent="0.2"/>
    <row r="12272" ht="12.75" hidden="1" x14ac:dyDescent="0.2"/>
    <row r="12273" ht="12.75" hidden="1" x14ac:dyDescent="0.2"/>
    <row r="12274" ht="12.75" hidden="1" x14ac:dyDescent="0.2"/>
    <row r="12275" ht="12.75" hidden="1" x14ac:dyDescent="0.2"/>
    <row r="12276" ht="12.75" hidden="1" x14ac:dyDescent="0.2"/>
    <row r="12277" ht="12.75" hidden="1" x14ac:dyDescent="0.2"/>
    <row r="12278" ht="12.75" hidden="1" x14ac:dyDescent="0.2"/>
    <row r="12279" ht="12.75" hidden="1" x14ac:dyDescent="0.2"/>
    <row r="12280" ht="12.75" hidden="1" x14ac:dyDescent="0.2"/>
    <row r="12281" ht="12.75" hidden="1" x14ac:dyDescent="0.2"/>
    <row r="12282" ht="12.75" hidden="1" x14ac:dyDescent="0.2"/>
    <row r="12283" ht="12.75" hidden="1" x14ac:dyDescent="0.2"/>
    <row r="12284" ht="12.75" hidden="1" x14ac:dyDescent="0.2"/>
    <row r="12285" ht="12.75" hidden="1" x14ac:dyDescent="0.2"/>
    <row r="12286" ht="12.75" hidden="1" x14ac:dyDescent="0.2"/>
    <row r="12287" ht="12.75" hidden="1" x14ac:dyDescent="0.2"/>
    <row r="12288" ht="12.75" hidden="1" x14ac:dyDescent="0.2"/>
    <row r="12289" ht="12.75" hidden="1" x14ac:dyDescent="0.2"/>
    <row r="12290" ht="12.75" hidden="1" x14ac:dyDescent="0.2"/>
    <row r="12291" ht="12.75" hidden="1" x14ac:dyDescent="0.2"/>
    <row r="12292" ht="12.75" hidden="1" x14ac:dyDescent="0.2"/>
    <row r="12293" ht="12.75" hidden="1" x14ac:dyDescent="0.2"/>
    <row r="12294" ht="12.75" hidden="1" x14ac:dyDescent="0.2"/>
    <row r="12295" ht="12.75" hidden="1" x14ac:dyDescent="0.2"/>
    <row r="12296" ht="12.75" hidden="1" x14ac:dyDescent="0.2"/>
    <row r="12297" ht="12.75" hidden="1" x14ac:dyDescent="0.2"/>
    <row r="12298" ht="12.75" hidden="1" x14ac:dyDescent="0.2"/>
    <row r="12299" ht="12.75" hidden="1" x14ac:dyDescent="0.2"/>
    <row r="12300" ht="12.75" hidden="1" x14ac:dyDescent="0.2"/>
    <row r="12301" ht="12.75" hidden="1" x14ac:dyDescent="0.2"/>
    <row r="12302" ht="12.75" hidden="1" x14ac:dyDescent="0.2"/>
    <row r="12303" ht="12.75" hidden="1" x14ac:dyDescent="0.2"/>
    <row r="12304" ht="12.75" hidden="1" x14ac:dyDescent="0.2"/>
    <row r="12305" ht="12.75" hidden="1" x14ac:dyDescent="0.2"/>
    <row r="12306" ht="12.75" hidden="1" x14ac:dyDescent="0.2"/>
    <row r="12307" ht="12.75" hidden="1" x14ac:dyDescent="0.2"/>
    <row r="12308" ht="12.75" hidden="1" x14ac:dyDescent="0.2"/>
    <row r="12309" ht="12.75" hidden="1" x14ac:dyDescent="0.2"/>
    <row r="12310" ht="12.75" hidden="1" x14ac:dyDescent="0.2"/>
    <row r="12311" ht="12.75" hidden="1" x14ac:dyDescent="0.2"/>
    <row r="12312" ht="12.75" hidden="1" x14ac:dyDescent="0.2"/>
    <row r="12313" ht="12.75" hidden="1" x14ac:dyDescent="0.2"/>
    <row r="12314" ht="12.75" hidden="1" x14ac:dyDescent="0.2"/>
    <row r="12315" ht="12.75" hidden="1" x14ac:dyDescent="0.2"/>
    <row r="12316" ht="12.75" hidden="1" x14ac:dyDescent="0.2"/>
    <row r="12317" ht="12.75" hidden="1" x14ac:dyDescent="0.2"/>
    <row r="12318" ht="12.75" hidden="1" x14ac:dyDescent="0.2"/>
    <row r="12319" ht="12.75" hidden="1" x14ac:dyDescent="0.2"/>
    <row r="12320" ht="12.75" hidden="1" x14ac:dyDescent="0.2"/>
    <row r="12321" ht="12.75" hidden="1" x14ac:dyDescent="0.2"/>
    <row r="12322" ht="12.75" hidden="1" x14ac:dyDescent="0.2"/>
    <row r="12323" ht="12.75" hidden="1" x14ac:dyDescent="0.2"/>
    <row r="12324" ht="12.75" hidden="1" x14ac:dyDescent="0.2"/>
    <row r="12325" ht="12.75" hidden="1" x14ac:dyDescent="0.2"/>
    <row r="12326" ht="12.75" hidden="1" x14ac:dyDescent="0.2"/>
    <row r="12327" ht="12.75" hidden="1" x14ac:dyDescent="0.2"/>
    <row r="12328" ht="12.75" hidden="1" x14ac:dyDescent="0.2"/>
    <row r="12329" ht="12.75" hidden="1" x14ac:dyDescent="0.2"/>
    <row r="12330" ht="12.75" hidden="1" x14ac:dyDescent="0.2"/>
    <row r="12331" ht="12.75" hidden="1" x14ac:dyDescent="0.2"/>
    <row r="12332" ht="12.75" hidden="1" x14ac:dyDescent="0.2"/>
    <row r="12333" ht="12.75" hidden="1" x14ac:dyDescent="0.2"/>
    <row r="12334" ht="12.75" hidden="1" x14ac:dyDescent="0.2"/>
    <row r="12335" ht="12.75" hidden="1" x14ac:dyDescent="0.2"/>
    <row r="12336" ht="12.75" hidden="1" x14ac:dyDescent="0.2"/>
    <row r="12337" ht="12.75" hidden="1" x14ac:dyDescent="0.2"/>
    <row r="12338" ht="12.75" hidden="1" x14ac:dyDescent="0.2"/>
    <row r="12339" ht="12.75" hidden="1" x14ac:dyDescent="0.2"/>
    <row r="12340" ht="12.75" hidden="1" x14ac:dyDescent="0.2"/>
    <row r="12341" ht="12.75" hidden="1" x14ac:dyDescent="0.2"/>
    <row r="12342" ht="12.75" hidden="1" x14ac:dyDescent="0.2"/>
    <row r="12343" ht="12.75" hidden="1" x14ac:dyDescent="0.2"/>
    <row r="12344" ht="12.75" hidden="1" x14ac:dyDescent="0.2"/>
    <row r="12345" ht="12.75" hidden="1" x14ac:dyDescent="0.2"/>
    <row r="12346" ht="12.75" hidden="1" x14ac:dyDescent="0.2"/>
    <row r="12347" ht="12.75" hidden="1" x14ac:dyDescent="0.2"/>
    <row r="12348" ht="12.75" hidden="1" x14ac:dyDescent="0.2"/>
    <row r="12349" ht="12.75" hidden="1" x14ac:dyDescent="0.2"/>
    <row r="12350" ht="12.75" hidden="1" x14ac:dyDescent="0.2"/>
    <row r="12351" ht="12.75" hidden="1" x14ac:dyDescent="0.2"/>
    <row r="12352" ht="12.75" hidden="1" x14ac:dyDescent="0.2"/>
    <row r="12353" ht="12.75" hidden="1" x14ac:dyDescent="0.2"/>
    <row r="12354" ht="12.75" hidden="1" x14ac:dyDescent="0.2"/>
    <row r="12355" ht="12.75" hidden="1" x14ac:dyDescent="0.2"/>
    <row r="12356" ht="12.75" hidden="1" x14ac:dyDescent="0.2"/>
    <row r="12357" ht="12.75" hidden="1" x14ac:dyDescent="0.2"/>
    <row r="12358" ht="12.75" hidden="1" x14ac:dyDescent="0.2"/>
    <row r="12359" ht="12.75" hidden="1" x14ac:dyDescent="0.2"/>
    <row r="12360" ht="12.75" hidden="1" x14ac:dyDescent="0.2"/>
    <row r="12361" ht="12.75" hidden="1" x14ac:dyDescent="0.2"/>
    <row r="12362" ht="12.75" hidden="1" x14ac:dyDescent="0.2"/>
    <row r="12363" ht="12.75" hidden="1" x14ac:dyDescent="0.2"/>
    <row r="12364" ht="12.75" hidden="1" x14ac:dyDescent="0.2"/>
    <row r="12365" ht="12.75" hidden="1" x14ac:dyDescent="0.2"/>
    <row r="12366" ht="12.75" hidden="1" x14ac:dyDescent="0.2"/>
    <row r="12367" ht="12.75" hidden="1" x14ac:dyDescent="0.2"/>
    <row r="12368" ht="12.75" hidden="1" x14ac:dyDescent="0.2"/>
    <row r="12369" ht="12.75" hidden="1" x14ac:dyDescent="0.2"/>
    <row r="12370" ht="12.75" hidden="1" x14ac:dyDescent="0.2"/>
    <row r="12371" ht="12.75" hidden="1" x14ac:dyDescent="0.2"/>
    <row r="12372" ht="12.75" hidden="1" x14ac:dyDescent="0.2"/>
    <row r="12373" ht="12.75" hidden="1" x14ac:dyDescent="0.2"/>
    <row r="12374" ht="12.75" hidden="1" x14ac:dyDescent="0.2"/>
    <row r="12375" ht="12.75" hidden="1" x14ac:dyDescent="0.2"/>
    <row r="12376" ht="12.75" hidden="1" x14ac:dyDescent="0.2"/>
    <row r="12377" ht="12.75" hidden="1" x14ac:dyDescent="0.2"/>
    <row r="12378" ht="12.75" hidden="1" x14ac:dyDescent="0.2"/>
    <row r="12379" ht="12.75" hidden="1" x14ac:dyDescent="0.2"/>
    <row r="12380" ht="12.75" hidden="1" x14ac:dyDescent="0.2"/>
    <row r="12381" ht="12.75" hidden="1" x14ac:dyDescent="0.2"/>
    <row r="12382" ht="12.75" hidden="1" x14ac:dyDescent="0.2"/>
    <row r="12383" ht="12.75" hidden="1" x14ac:dyDescent="0.2"/>
    <row r="12384" ht="12.75" hidden="1" x14ac:dyDescent="0.2"/>
    <row r="12385" ht="12.75" hidden="1" x14ac:dyDescent="0.2"/>
    <row r="12386" ht="12.75" hidden="1" x14ac:dyDescent="0.2"/>
    <row r="12387" ht="12.75" hidden="1" x14ac:dyDescent="0.2"/>
    <row r="12388" ht="12.75" hidden="1" x14ac:dyDescent="0.2"/>
  </sheetData>
  <customSheetViews>
    <customSheetView guid="{39BA71BF-908C-4837-9463-6A2E214E28B5}" showPageBreaks="1" showGridLines="0" hiddenRows="1" hiddenColumns="1">
      <selection activeCell="M11" sqref="M11"/>
      <pageMargins left="0.70866141732283472" right="0.70866141732283472" top="0.74803149606299213" bottom="0.74803149606299213" header="0.31496062992125984" footer="0.31496062992125984"/>
      <pageSetup paperSize="9" scale="69" orientation="landscape" r:id="rId1"/>
    </customSheetView>
  </customSheetViews>
  <mergeCells count="12">
    <mergeCell ref="E1:I3"/>
    <mergeCell ref="E5:I6"/>
    <mergeCell ref="D8:J9"/>
    <mergeCell ref="IX5:JC6"/>
    <mergeCell ref="JD12:JD14"/>
    <mergeCell ref="IX7:IY8"/>
    <mergeCell ref="IX10:IY11"/>
    <mergeCell ref="IZ7:JC8"/>
    <mergeCell ref="IZ10:JC11"/>
    <mergeCell ref="IX9:IY9"/>
    <mergeCell ref="IZ9:JB9"/>
    <mergeCell ref="JC9:JD9"/>
  </mergeCells>
  <pageMargins left="0.70866141732283472" right="0.70866141732283472" top="0.74803149606299213" bottom="0.74803149606299213" header="0.31496062992125984" footer="0.31496062992125984"/>
  <pageSetup paperSize="9" scale="69" orientation="landscape"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23"/>
  <dimension ref="A1:J42"/>
  <sheetViews>
    <sheetView rightToLeft="1" view="pageBreakPreview" zoomScaleNormal="100" zoomScaleSheetLayoutView="100" workbookViewId="0">
      <selection sqref="A1:C1"/>
    </sheetView>
  </sheetViews>
  <sheetFormatPr defaultRowHeight="12.75" x14ac:dyDescent="0.2"/>
  <cols>
    <col min="1" max="1" width="4.42578125" customWidth="1"/>
    <col min="2" max="2" width="6.5703125" customWidth="1"/>
    <col min="3" max="3" width="28" customWidth="1"/>
    <col min="4" max="4" width="21.28515625" customWidth="1"/>
    <col min="5" max="5" width="13.28515625" customWidth="1"/>
    <col min="6" max="6" width="12.5703125" customWidth="1"/>
  </cols>
  <sheetData>
    <row r="1" spans="1:10" ht="20.100000000000001" customHeight="1" x14ac:dyDescent="0.25">
      <c r="A1" s="788" t="s">
        <v>301</v>
      </c>
      <c r="B1" s="788"/>
      <c r="C1" s="788"/>
      <c r="D1" s="210"/>
      <c r="E1" s="210"/>
      <c r="F1" s="210"/>
      <c r="G1" s="210"/>
      <c r="H1" s="209"/>
      <c r="I1" s="209"/>
      <c r="J1" s="210"/>
    </row>
    <row r="2" spans="1:10" ht="20.100000000000001" customHeight="1" x14ac:dyDescent="0.25">
      <c r="A2" s="788" t="s">
        <v>226</v>
      </c>
      <c r="B2" s="788"/>
      <c r="C2" s="788"/>
      <c r="D2" s="210"/>
      <c r="E2" s="210"/>
      <c r="F2" s="210"/>
      <c r="G2" s="210"/>
      <c r="H2" s="209"/>
      <c r="I2" s="209"/>
      <c r="J2" s="210"/>
    </row>
    <row r="3" spans="1:10" ht="20.100000000000001" customHeight="1" x14ac:dyDescent="0.25">
      <c r="A3" s="788" t="s">
        <v>0</v>
      </c>
      <c r="B3" s="788"/>
      <c r="C3" s="788"/>
      <c r="D3" s="210"/>
      <c r="E3" s="210"/>
      <c r="F3" s="210"/>
      <c r="G3" s="210"/>
      <c r="H3" s="209"/>
      <c r="I3" s="209"/>
      <c r="J3" s="210"/>
    </row>
    <row r="4" spans="1:10" ht="20.100000000000001" customHeight="1" x14ac:dyDescent="0.25">
      <c r="A4" s="789" t="str">
        <f>'كشف 1'!D2</f>
        <v>مدرسة منشأة سلطان الثانوية بنين</v>
      </c>
      <c r="B4" s="789"/>
      <c r="C4" s="789"/>
      <c r="D4" s="210"/>
      <c r="E4" s="210"/>
      <c r="F4" s="210"/>
      <c r="G4" s="210"/>
      <c r="H4" s="210"/>
      <c r="I4" s="210"/>
      <c r="J4" s="210"/>
    </row>
    <row r="5" spans="1:10" ht="24" customHeight="1" thickBot="1" x14ac:dyDescent="0.25">
      <c r="A5" s="209"/>
      <c r="B5" s="209"/>
      <c r="C5" s="804" t="s">
        <v>345</v>
      </c>
      <c r="D5" s="804"/>
      <c r="E5" s="804"/>
      <c r="F5" s="804"/>
      <c r="G5" s="804"/>
      <c r="H5" s="216"/>
      <c r="I5" s="216"/>
      <c r="J5" s="216"/>
    </row>
    <row r="6" spans="1:10" ht="24" customHeight="1" thickBot="1" x14ac:dyDescent="0.25">
      <c r="A6" s="209"/>
      <c r="B6" s="209"/>
      <c r="C6" s="217" t="s">
        <v>218</v>
      </c>
      <c r="D6" s="801" t="str">
        <f>'كشف 1'!B1</f>
        <v>يناير لسنة  2018 م</v>
      </c>
      <c r="E6" s="802"/>
      <c r="F6" s="803"/>
      <c r="G6" s="218"/>
      <c r="H6" s="218"/>
      <c r="I6" s="218"/>
      <c r="J6" s="215"/>
    </row>
    <row r="7" spans="1:10" s="68" customFormat="1" ht="20.100000000000001" customHeight="1" x14ac:dyDescent="0.2">
      <c r="B7" s="207" t="s">
        <v>6</v>
      </c>
      <c r="C7" s="207" t="s">
        <v>328</v>
      </c>
      <c r="D7" s="230"/>
      <c r="E7" s="230" t="s">
        <v>316</v>
      </c>
      <c r="F7" s="230" t="s">
        <v>330</v>
      </c>
    </row>
    <row r="8" spans="1:10" ht="20.100000000000001" customHeight="1" x14ac:dyDescent="0.2">
      <c r="B8" s="207">
        <v>1</v>
      </c>
      <c r="C8" s="207" t="s">
        <v>332</v>
      </c>
      <c r="D8" s="222"/>
      <c r="E8" s="222">
        <f>'تظهير الكل '!T21</f>
        <v>0</v>
      </c>
      <c r="F8" s="208"/>
    </row>
    <row r="9" spans="1:10" ht="20.100000000000001" customHeight="1" x14ac:dyDescent="0.2">
      <c r="B9" s="207">
        <v>2</v>
      </c>
      <c r="C9" s="207" t="s">
        <v>56</v>
      </c>
      <c r="D9" s="222"/>
      <c r="E9" s="222">
        <f>'تظهير الكل '!T22</f>
        <v>0</v>
      </c>
      <c r="F9" s="208"/>
    </row>
    <row r="10" spans="1:10" ht="20.100000000000001" customHeight="1" x14ac:dyDescent="0.2">
      <c r="B10" s="207">
        <v>3</v>
      </c>
      <c r="C10" s="207" t="s">
        <v>57</v>
      </c>
      <c r="D10" s="222"/>
      <c r="E10" s="222">
        <f>'تظهير الكل '!T23</f>
        <v>0</v>
      </c>
      <c r="F10" s="208"/>
    </row>
    <row r="11" spans="1:10" ht="20.100000000000001" customHeight="1" x14ac:dyDescent="0.2">
      <c r="B11" s="207">
        <v>4</v>
      </c>
      <c r="C11" s="207" t="s">
        <v>58</v>
      </c>
      <c r="D11" s="222"/>
      <c r="E11" s="222">
        <f>'تظهير الكل '!T24</f>
        <v>0</v>
      </c>
      <c r="F11" s="208"/>
    </row>
    <row r="12" spans="1:10" ht="20.100000000000001" customHeight="1" x14ac:dyDescent="0.2">
      <c r="B12" s="207">
        <v>5</v>
      </c>
      <c r="C12" s="207" t="s">
        <v>59</v>
      </c>
      <c r="D12" s="222"/>
      <c r="E12" s="222">
        <f>'تظهير الكل '!T25</f>
        <v>0</v>
      </c>
      <c r="F12" s="208"/>
    </row>
    <row r="13" spans="1:10" ht="20.100000000000001" customHeight="1" x14ac:dyDescent="0.2">
      <c r="B13" s="207">
        <v>6</v>
      </c>
      <c r="C13" s="207" t="s">
        <v>333</v>
      </c>
      <c r="D13" s="222"/>
      <c r="E13" s="222">
        <f>'تظهير الكل '!T26</f>
        <v>0</v>
      </c>
      <c r="F13" s="208"/>
    </row>
    <row r="14" spans="1:10" ht="20.100000000000001" customHeight="1" x14ac:dyDescent="0.2">
      <c r="B14" s="207"/>
      <c r="C14" s="207"/>
      <c r="D14" s="208"/>
      <c r="E14" s="208"/>
      <c r="F14" s="208"/>
    </row>
    <row r="15" spans="1:10" ht="20.100000000000001" customHeight="1" x14ac:dyDescent="0.2">
      <c r="B15" s="207"/>
      <c r="C15" s="207"/>
      <c r="D15" s="208"/>
      <c r="E15" s="208"/>
      <c r="F15" s="208"/>
    </row>
    <row r="16" spans="1:10" ht="20.100000000000001" customHeight="1" x14ac:dyDescent="0.2">
      <c r="B16" s="207"/>
      <c r="C16" s="207"/>
      <c r="D16" s="208"/>
      <c r="E16" s="208"/>
      <c r="F16" s="208"/>
    </row>
    <row r="17" spans="1:10" ht="20.100000000000001" customHeight="1" x14ac:dyDescent="0.2">
      <c r="B17" s="207"/>
      <c r="C17" s="221" t="s">
        <v>14</v>
      </c>
      <c r="D17" s="222"/>
      <c r="E17" s="222">
        <f>SUM(E8:E16)</f>
        <v>0</v>
      </c>
      <c r="F17" s="208"/>
    </row>
    <row r="18" spans="1:10" s="219" customFormat="1" ht="20.100000000000001" customHeight="1" x14ac:dyDescent="0.25">
      <c r="C18" s="220"/>
    </row>
    <row r="19" spans="1:10" ht="18" x14ac:dyDescent="0.25">
      <c r="C19" s="220" t="s">
        <v>367</v>
      </c>
      <c r="D19" s="219"/>
      <c r="E19" s="219" t="s">
        <v>331</v>
      </c>
    </row>
    <row r="24" spans="1:10" ht="20.100000000000001" customHeight="1" x14ac:dyDescent="0.25">
      <c r="A24" s="788" t="s">
        <v>301</v>
      </c>
      <c r="B24" s="788"/>
      <c r="C24" s="788"/>
      <c r="D24" s="210"/>
      <c r="E24" s="210"/>
      <c r="F24" s="210"/>
      <c r="G24" s="210"/>
      <c r="H24" s="209"/>
      <c r="I24" s="209"/>
      <c r="J24" s="210"/>
    </row>
    <row r="25" spans="1:10" ht="20.100000000000001" customHeight="1" x14ac:dyDescent="0.25">
      <c r="A25" s="788" t="s">
        <v>226</v>
      </c>
      <c r="B25" s="788"/>
      <c r="C25" s="788"/>
      <c r="D25" s="210"/>
      <c r="E25" s="210"/>
      <c r="F25" s="210"/>
      <c r="G25" s="210"/>
      <c r="H25" s="209"/>
      <c r="I25" s="209"/>
      <c r="J25" s="210"/>
    </row>
    <row r="26" spans="1:10" ht="20.100000000000001" customHeight="1" x14ac:dyDescent="0.25">
      <c r="A26" s="788" t="s">
        <v>0</v>
      </c>
      <c r="B26" s="788"/>
      <c r="C26" s="788"/>
      <c r="D26" s="210"/>
      <c r="E26" s="210"/>
      <c r="F26" s="210"/>
      <c r="G26" s="210"/>
      <c r="H26" s="209"/>
      <c r="I26" s="209"/>
      <c r="J26" s="210"/>
    </row>
    <row r="27" spans="1:10" ht="20.100000000000001" customHeight="1" x14ac:dyDescent="0.25">
      <c r="A27" s="789" t="str">
        <f>A4</f>
        <v>مدرسة منشأة سلطان الثانوية بنين</v>
      </c>
      <c r="B27" s="789"/>
      <c r="C27" s="789"/>
      <c r="D27" s="210"/>
      <c r="E27" s="210"/>
      <c r="F27" s="210"/>
      <c r="G27" s="210"/>
      <c r="H27" s="210"/>
      <c r="I27" s="210"/>
      <c r="J27" s="210"/>
    </row>
    <row r="28" spans="1:10" ht="24" customHeight="1" thickBot="1" x14ac:dyDescent="0.25">
      <c r="A28" s="209"/>
      <c r="B28" s="209"/>
      <c r="C28" s="804" t="s">
        <v>345</v>
      </c>
      <c r="D28" s="804"/>
      <c r="E28" s="804"/>
      <c r="F28" s="804"/>
      <c r="G28" s="804"/>
      <c r="H28" s="216"/>
      <c r="I28" s="216"/>
      <c r="J28" s="216"/>
    </row>
    <row r="29" spans="1:10" ht="24" customHeight="1" thickBot="1" x14ac:dyDescent="0.25">
      <c r="A29" s="209"/>
      <c r="B29" s="209"/>
      <c r="C29" s="217" t="s">
        <v>218</v>
      </c>
      <c r="D29" s="801" t="str">
        <f>D6</f>
        <v>يناير لسنة  2018 م</v>
      </c>
      <c r="E29" s="802"/>
      <c r="F29" s="803"/>
      <c r="G29" s="218"/>
      <c r="H29" s="218"/>
      <c r="I29" s="218"/>
      <c r="J29" s="215"/>
    </row>
    <row r="30" spans="1:10" s="68" customFormat="1" ht="20.100000000000001" customHeight="1" x14ac:dyDescent="0.2">
      <c r="B30" s="235" t="s">
        <v>6</v>
      </c>
      <c r="C30" s="235" t="s">
        <v>328</v>
      </c>
      <c r="D30" s="230"/>
      <c r="E30" s="230" t="s">
        <v>316</v>
      </c>
      <c r="F30" s="230" t="s">
        <v>330</v>
      </c>
    </row>
    <row r="31" spans="1:10" ht="20.100000000000001" customHeight="1" x14ac:dyDescent="0.2">
      <c r="B31" s="235">
        <v>1</v>
      </c>
      <c r="C31" s="235" t="s">
        <v>332</v>
      </c>
      <c r="D31" s="222"/>
      <c r="E31" s="222">
        <f>'تظهير البنك'!T21</f>
        <v>0</v>
      </c>
      <c r="F31" s="208"/>
    </row>
    <row r="32" spans="1:10" ht="20.100000000000001" customHeight="1" x14ac:dyDescent="0.2">
      <c r="B32" s="235">
        <v>2</v>
      </c>
      <c r="C32" s="235" t="s">
        <v>56</v>
      </c>
      <c r="D32" s="222"/>
      <c r="E32" s="222">
        <f>'تظهير البنك'!T22</f>
        <v>0</v>
      </c>
      <c r="F32" s="208"/>
    </row>
    <row r="33" spans="2:6" ht="20.100000000000001" customHeight="1" x14ac:dyDescent="0.2">
      <c r="B33" s="235">
        <v>3</v>
      </c>
      <c r="C33" s="235" t="s">
        <v>57</v>
      </c>
      <c r="D33" s="222"/>
      <c r="E33" s="222">
        <f>'تظهير البنك'!T23</f>
        <v>0</v>
      </c>
      <c r="F33" s="208"/>
    </row>
    <row r="34" spans="2:6" ht="20.100000000000001" customHeight="1" x14ac:dyDescent="0.2">
      <c r="B34" s="235">
        <v>4</v>
      </c>
      <c r="C34" s="235" t="s">
        <v>58</v>
      </c>
      <c r="D34" s="222"/>
      <c r="E34" s="222">
        <f>'تظهير البنك'!T24</f>
        <v>0</v>
      </c>
      <c r="F34" s="208"/>
    </row>
    <row r="35" spans="2:6" ht="20.100000000000001" customHeight="1" x14ac:dyDescent="0.2">
      <c r="B35" s="235">
        <v>5</v>
      </c>
      <c r="C35" s="235" t="s">
        <v>59</v>
      </c>
      <c r="D35" s="222"/>
      <c r="E35" s="222">
        <f>'تظهير البنك'!T25</f>
        <v>0</v>
      </c>
      <c r="F35" s="208"/>
    </row>
    <row r="36" spans="2:6" ht="20.100000000000001" customHeight="1" x14ac:dyDescent="0.2">
      <c r="B36" s="235">
        <v>6</v>
      </c>
      <c r="C36" s="235" t="s">
        <v>333</v>
      </c>
      <c r="D36" s="222"/>
      <c r="E36" s="222">
        <f>'تظهير البنك'!T26</f>
        <v>0</v>
      </c>
      <c r="F36" s="208"/>
    </row>
    <row r="37" spans="2:6" ht="20.100000000000001" customHeight="1" x14ac:dyDescent="0.2">
      <c r="B37" s="235"/>
      <c r="C37" s="235"/>
      <c r="D37" s="208"/>
      <c r="E37" s="208"/>
      <c r="F37" s="208"/>
    </row>
    <row r="38" spans="2:6" ht="20.100000000000001" customHeight="1" x14ac:dyDescent="0.2">
      <c r="B38" s="235"/>
      <c r="C38" s="235"/>
      <c r="D38" s="208"/>
      <c r="E38" s="208"/>
      <c r="F38" s="208"/>
    </row>
    <row r="39" spans="2:6" ht="20.100000000000001" customHeight="1" x14ac:dyDescent="0.2">
      <c r="B39" s="235"/>
      <c r="C39" s="235"/>
      <c r="D39" s="208"/>
      <c r="E39" s="208"/>
      <c r="F39" s="208"/>
    </row>
    <row r="40" spans="2:6" ht="20.100000000000001" customHeight="1" x14ac:dyDescent="0.2">
      <c r="B40" s="235"/>
      <c r="C40" s="221" t="s">
        <v>14</v>
      </c>
      <c r="D40" s="222"/>
      <c r="E40" s="222">
        <f>SUM(E31:E39)</f>
        <v>0</v>
      </c>
      <c r="F40" s="208"/>
    </row>
    <row r="41" spans="2:6" s="219" customFormat="1" ht="20.100000000000001" customHeight="1" x14ac:dyDescent="0.25">
      <c r="C41" s="220"/>
    </row>
    <row r="42" spans="2:6" ht="18" x14ac:dyDescent="0.25">
      <c r="C42" s="220" t="s">
        <v>367</v>
      </c>
      <c r="D42" s="219"/>
      <c r="E42" s="219" t="s">
        <v>331</v>
      </c>
    </row>
  </sheetData>
  <customSheetViews>
    <customSheetView guid="{39BA71BF-908C-4837-9463-6A2E214E28B5}" showPageBreaks="1" printArea="1" view="pageBreakPreview">
      <selection activeCell="J16" sqref="J16"/>
      <pageMargins left="0" right="0" top="0" bottom="0" header="0" footer="0"/>
      <printOptions horizontalCentered="1" verticalCentered="1"/>
      <pageSetup paperSize="9" orientation="portrait" r:id="rId1"/>
    </customSheetView>
  </customSheetViews>
  <mergeCells count="12">
    <mergeCell ref="A27:C27"/>
    <mergeCell ref="D29:F29"/>
    <mergeCell ref="A24:C24"/>
    <mergeCell ref="A25:C25"/>
    <mergeCell ref="A26:C26"/>
    <mergeCell ref="C28:G28"/>
    <mergeCell ref="D6:F6"/>
    <mergeCell ref="A1:C1"/>
    <mergeCell ref="A2:C2"/>
    <mergeCell ref="A3:C3"/>
    <mergeCell ref="A4:C4"/>
    <mergeCell ref="C5:G5"/>
  </mergeCells>
  <printOptions horizontalCentered="1" verticalCentered="1"/>
  <pageMargins left="0" right="0" top="0" bottom="0" header="0" footer="0"/>
  <pageSetup paperSize="9" orientation="portrait"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22"/>
  <dimension ref="A1:J42"/>
  <sheetViews>
    <sheetView rightToLeft="1" view="pageBreakPreview" zoomScale="60" zoomScaleNormal="100" workbookViewId="0">
      <selection sqref="A1:C1"/>
    </sheetView>
  </sheetViews>
  <sheetFormatPr defaultRowHeight="12.75" x14ac:dyDescent="0.2"/>
  <cols>
    <col min="1" max="1" width="4.42578125" customWidth="1"/>
    <col min="2" max="2" width="6.5703125" customWidth="1"/>
    <col min="3" max="3" width="28" customWidth="1"/>
    <col min="4" max="4" width="21.28515625" customWidth="1"/>
    <col min="5" max="5" width="13.28515625" customWidth="1"/>
    <col min="6" max="6" width="12.5703125" customWidth="1"/>
  </cols>
  <sheetData>
    <row r="1" spans="1:10" ht="20.100000000000001" customHeight="1" x14ac:dyDescent="0.25">
      <c r="A1" s="788" t="s">
        <v>301</v>
      </c>
      <c r="B1" s="788"/>
      <c r="C1" s="788"/>
      <c r="D1" s="210"/>
      <c r="E1" s="210"/>
      <c r="F1" s="210"/>
      <c r="G1" s="210"/>
      <c r="H1" s="209"/>
      <c r="I1" s="209"/>
      <c r="J1" s="210"/>
    </row>
    <row r="2" spans="1:10" ht="20.100000000000001" customHeight="1" x14ac:dyDescent="0.25">
      <c r="A2" s="788" t="s">
        <v>226</v>
      </c>
      <c r="B2" s="788"/>
      <c r="C2" s="788"/>
      <c r="D2" s="210"/>
      <c r="E2" s="210"/>
      <c r="F2" s="210"/>
      <c r="G2" s="210"/>
      <c r="H2" s="209"/>
      <c r="I2" s="209"/>
      <c r="J2" s="210"/>
    </row>
    <row r="3" spans="1:10" ht="20.100000000000001" customHeight="1" x14ac:dyDescent="0.25">
      <c r="A3" s="807" t="s">
        <v>0</v>
      </c>
      <c r="B3" s="807"/>
      <c r="C3" s="807"/>
      <c r="D3" s="210"/>
      <c r="E3" s="210"/>
      <c r="F3" s="210"/>
      <c r="G3" s="210"/>
      <c r="H3" s="209"/>
      <c r="I3" s="209"/>
      <c r="J3" s="210"/>
    </row>
    <row r="4" spans="1:10" ht="20.100000000000001" customHeight="1" x14ac:dyDescent="0.25">
      <c r="A4" s="808" t="str">
        <f>'كشف 1'!D2</f>
        <v>مدرسة منشأة سلطان الثانوية بنين</v>
      </c>
      <c r="B4" s="808"/>
      <c r="C4" s="808"/>
      <c r="D4" s="210"/>
      <c r="E4" s="210"/>
      <c r="F4" s="210"/>
      <c r="G4" s="210"/>
      <c r="H4" s="210"/>
      <c r="I4" s="210"/>
      <c r="J4" s="210"/>
    </row>
    <row r="5" spans="1:10" ht="24" customHeight="1" thickBot="1" x14ac:dyDescent="0.25">
      <c r="A5" s="209"/>
      <c r="B5" s="209"/>
      <c r="C5" s="809" t="s">
        <v>350</v>
      </c>
      <c r="D5" s="809"/>
      <c r="E5" s="809"/>
      <c r="F5" s="809"/>
      <c r="G5" s="809"/>
      <c r="H5" s="216"/>
      <c r="I5" s="216"/>
      <c r="J5" s="216"/>
    </row>
    <row r="6" spans="1:10" ht="24" customHeight="1" thickBot="1" x14ac:dyDescent="0.25">
      <c r="A6" s="209"/>
      <c r="B6" s="209"/>
      <c r="C6" s="217" t="s">
        <v>218</v>
      </c>
      <c r="D6" s="801" t="str">
        <f>'كشف 1'!B1</f>
        <v>يناير لسنة  2018 م</v>
      </c>
      <c r="E6" s="802"/>
      <c r="F6" s="803"/>
      <c r="G6" s="218"/>
      <c r="H6" s="218"/>
      <c r="I6" s="218"/>
      <c r="J6" s="215"/>
    </row>
    <row r="7" spans="1:10" s="68" customFormat="1" ht="20.100000000000001" customHeight="1" thickBot="1" x14ac:dyDescent="0.25">
      <c r="B7" s="207" t="s">
        <v>6</v>
      </c>
      <c r="C7" s="207" t="s">
        <v>8</v>
      </c>
      <c r="D7" s="230" t="s">
        <v>28</v>
      </c>
      <c r="E7" s="805" t="s">
        <v>330</v>
      </c>
      <c r="F7" s="806"/>
    </row>
    <row r="8" spans="1:10" ht="20.100000000000001" customHeight="1" thickBot="1" x14ac:dyDescent="0.25">
      <c r="B8" s="296" t="str">
        <f>IF(C8="","",SUBTOTAL(3,$C$8:C8))</f>
        <v/>
      </c>
      <c r="C8" s="207"/>
      <c r="D8" s="222"/>
      <c r="E8" s="805"/>
      <c r="F8" s="806"/>
    </row>
    <row r="9" spans="1:10" ht="20.100000000000001" customHeight="1" thickBot="1" x14ac:dyDescent="0.25">
      <c r="B9" s="296" t="str">
        <f>IF(C9="","",SUBTOTAL(3,$C$8:C9))</f>
        <v/>
      </c>
      <c r="C9" s="207"/>
      <c r="D9" s="222"/>
      <c r="E9" s="805"/>
      <c r="F9" s="806"/>
    </row>
    <row r="10" spans="1:10" ht="20.100000000000001" customHeight="1" thickBot="1" x14ac:dyDescent="0.25">
      <c r="B10" s="296" t="str">
        <f>IF(C10="","",SUBTOTAL(3,$C$8:C10))</f>
        <v/>
      </c>
      <c r="C10" s="207"/>
      <c r="D10" s="222"/>
      <c r="E10" s="805"/>
      <c r="F10" s="806"/>
    </row>
    <row r="11" spans="1:10" ht="20.100000000000001" customHeight="1" thickBot="1" x14ac:dyDescent="0.25">
      <c r="B11" s="296" t="str">
        <f>IF(C11="","",SUBTOTAL(3,$C$8:C11))</f>
        <v/>
      </c>
      <c r="C11" s="207"/>
      <c r="D11" s="222"/>
      <c r="E11" s="805"/>
      <c r="F11" s="806"/>
    </row>
    <row r="12" spans="1:10" ht="20.100000000000001" customHeight="1" thickBot="1" x14ac:dyDescent="0.25">
      <c r="B12" s="296" t="str">
        <f>IF(C12="","",SUBTOTAL(3,$C$8:C12))</f>
        <v/>
      </c>
      <c r="C12" s="207"/>
      <c r="D12" s="222"/>
      <c r="E12" s="805"/>
      <c r="F12" s="806"/>
    </row>
    <row r="13" spans="1:10" ht="20.100000000000001" customHeight="1" thickBot="1" x14ac:dyDescent="0.25">
      <c r="B13" s="296" t="str">
        <f>IF(C13="","",SUBTOTAL(3,$C$8:C13))</f>
        <v/>
      </c>
      <c r="C13" s="207"/>
      <c r="D13" s="222"/>
      <c r="E13" s="805"/>
      <c r="F13" s="806"/>
    </row>
    <row r="14" spans="1:10" ht="20.100000000000001" customHeight="1" thickBot="1" x14ac:dyDescent="0.25">
      <c r="B14" s="296" t="str">
        <f>IF(C14="","",SUBTOTAL(3,$C$8:C14))</f>
        <v/>
      </c>
      <c r="C14" s="207"/>
      <c r="D14" s="208"/>
      <c r="E14" s="805"/>
      <c r="F14" s="806"/>
    </row>
    <row r="15" spans="1:10" ht="20.100000000000001" customHeight="1" thickBot="1" x14ac:dyDescent="0.25">
      <c r="B15" s="296" t="str">
        <f>IF(C15="","",SUBTOTAL(3,$C$8:C15))</f>
        <v/>
      </c>
      <c r="C15" s="207"/>
      <c r="D15" s="208"/>
      <c r="E15" s="805"/>
      <c r="F15" s="806"/>
    </row>
    <row r="16" spans="1:10" ht="20.100000000000001" customHeight="1" thickBot="1" x14ac:dyDescent="0.25">
      <c r="B16" s="296" t="str">
        <f>IF(C16="","",SUBTOTAL(3,$C$8:C16))</f>
        <v/>
      </c>
      <c r="C16" s="207"/>
      <c r="D16" s="208"/>
      <c r="E16" s="805"/>
      <c r="F16" s="806"/>
    </row>
    <row r="17" spans="1:10" ht="20.100000000000001" customHeight="1" thickBot="1" x14ac:dyDescent="0.25">
      <c r="B17" s="296"/>
      <c r="C17" s="221" t="s">
        <v>14</v>
      </c>
      <c r="D17" s="222">
        <f>SUM(D8:D16)</f>
        <v>0</v>
      </c>
      <c r="E17" s="805"/>
      <c r="F17" s="806"/>
    </row>
    <row r="18" spans="1:10" s="219" customFormat="1" ht="20.100000000000001" customHeight="1" x14ac:dyDescent="0.25">
      <c r="C18" s="220"/>
    </row>
    <row r="19" spans="1:10" ht="18" x14ac:dyDescent="0.25">
      <c r="C19" s="220" t="s">
        <v>367</v>
      </c>
      <c r="D19" s="219"/>
      <c r="E19" s="219" t="s">
        <v>331</v>
      </c>
    </row>
    <row r="24" spans="1:10" ht="20.100000000000001" customHeight="1" x14ac:dyDescent="0.25">
      <c r="A24" s="788" t="s">
        <v>301</v>
      </c>
      <c r="B24" s="788"/>
      <c r="C24" s="788"/>
      <c r="D24" s="210"/>
      <c r="E24" s="210"/>
      <c r="F24" s="210"/>
      <c r="G24" s="210"/>
      <c r="H24" s="209"/>
      <c r="I24" s="209"/>
      <c r="J24" s="210"/>
    </row>
    <row r="25" spans="1:10" ht="20.100000000000001" customHeight="1" x14ac:dyDescent="0.25">
      <c r="A25" s="788" t="s">
        <v>226</v>
      </c>
      <c r="B25" s="788"/>
      <c r="C25" s="788"/>
      <c r="D25" s="210"/>
      <c r="E25" s="210"/>
      <c r="F25" s="210"/>
      <c r="G25" s="210"/>
      <c r="H25" s="209"/>
      <c r="I25" s="209"/>
      <c r="J25" s="210"/>
    </row>
    <row r="26" spans="1:10" ht="20.100000000000001" customHeight="1" x14ac:dyDescent="0.25">
      <c r="A26" s="807" t="s">
        <v>0</v>
      </c>
      <c r="B26" s="807"/>
      <c r="C26" s="807"/>
      <c r="D26" s="210"/>
      <c r="E26" s="210"/>
      <c r="F26" s="210"/>
      <c r="G26" s="210"/>
      <c r="H26" s="209"/>
      <c r="I26" s="209"/>
      <c r="J26" s="210"/>
    </row>
    <row r="27" spans="1:10" ht="20.100000000000001" customHeight="1" x14ac:dyDescent="0.25">
      <c r="A27" s="808" t="str">
        <f>A4</f>
        <v>مدرسة منشأة سلطان الثانوية بنين</v>
      </c>
      <c r="B27" s="808"/>
      <c r="C27" s="808"/>
      <c r="D27" s="210"/>
      <c r="E27" s="210"/>
      <c r="F27" s="210"/>
      <c r="G27" s="210"/>
      <c r="H27" s="210"/>
      <c r="I27" s="210"/>
      <c r="J27" s="210"/>
    </row>
    <row r="28" spans="1:10" ht="24" customHeight="1" thickBot="1" x14ac:dyDescent="0.25">
      <c r="A28" s="209"/>
      <c r="B28" s="209"/>
      <c r="C28" s="809" t="s">
        <v>351</v>
      </c>
      <c r="D28" s="809"/>
      <c r="E28" s="809"/>
      <c r="F28" s="809"/>
      <c r="G28" s="809"/>
      <c r="H28" s="216"/>
      <c r="I28" s="216"/>
      <c r="J28" s="216"/>
    </row>
    <row r="29" spans="1:10" ht="24" customHeight="1" thickBot="1" x14ac:dyDescent="0.25">
      <c r="A29" s="209"/>
      <c r="B29" s="209"/>
      <c r="C29" s="217" t="s">
        <v>218</v>
      </c>
      <c r="D29" s="801" t="str">
        <f>D6</f>
        <v>يناير لسنة  2018 م</v>
      </c>
      <c r="E29" s="802"/>
      <c r="F29" s="803"/>
      <c r="G29" s="218"/>
      <c r="H29" s="218"/>
      <c r="I29" s="218"/>
      <c r="J29" s="215"/>
    </row>
    <row r="30" spans="1:10" s="68" customFormat="1" ht="20.100000000000001" customHeight="1" thickBot="1" x14ac:dyDescent="0.25">
      <c r="B30" s="232" t="s">
        <v>6</v>
      </c>
      <c r="C30" s="232" t="s">
        <v>8</v>
      </c>
      <c r="D30" s="230" t="s">
        <v>316</v>
      </c>
      <c r="E30" s="805" t="s">
        <v>330</v>
      </c>
      <c r="F30" s="806"/>
    </row>
    <row r="31" spans="1:10" ht="20.100000000000001" customHeight="1" thickBot="1" x14ac:dyDescent="0.25">
      <c r="B31" s="296" t="str">
        <f>IF(C31="","",SUBTOTAL(3,$C$31:C31))</f>
        <v/>
      </c>
      <c r="C31" s="232"/>
      <c r="D31" s="222"/>
      <c r="E31" s="805"/>
      <c r="F31" s="806"/>
    </row>
    <row r="32" spans="1:10" ht="20.100000000000001" customHeight="1" thickBot="1" x14ac:dyDescent="0.25">
      <c r="B32" s="296" t="str">
        <f>IF(C32="","",SUBTOTAL(3,$C$31:C32))</f>
        <v/>
      </c>
      <c r="C32" s="232"/>
      <c r="D32" s="222"/>
      <c r="E32" s="805"/>
      <c r="F32" s="806"/>
    </row>
    <row r="33" spans="2:6" ht="20.100000000000001" customHeight="1" thickBot="1" x14ac:dyDescent="0.25">
      <c r="B33" s="296" t="str">
        <f>IF(C33="","",SUBTOTAL(3,$C$31:C33))</f>
        <v/>
      </c>
      <c r="C33" s="232"/>
      <c r="D33" s="222"/>
      <c r="E33" s="805"/>
      <c r="F33" s="806"/>
    </row>
    <row r="34" spans="2:6" ht="20.100000000000001" customHeight="1" thickBot="1" x14ac:dyDescent="0.25">
      <c r="B34" s="296" t="str">
        <f>IF(C34="","",SUBTOTAL(3,$C$31:C34))</f>
        <v/>
      </c>
      <c r="C34" s="232"/>
      <c r="D34" s="222"/>
      <c r="E34" s="805"/>
      <c r="F34" s="806"/>
    </row>
    <row r="35" spans="2:6" ht="20.100000000000001" customHeight="1" thickBot="1" x14ac:dyDescent="0.25">
      <c r="B35" s="296" t="str">
        <f>IF(C35="","",SUBTOTAL(3,$C$31:C35))</f>
        <v/>
      </c>
      <c r="C35" s="232"/>
      <c r="D35" s="222"/>
      <c r="E35" s="805"/>
      <c r="F35" s="806"/>
    </row>
    <row r="36" spans="2:6" ht="20.100000000000001" customHeight="1" thickBot="1" x14ac:dyDescent="0.25">
      <c r="B36" s="296" t="str">
        <f>IF(C36="","",SUBTOTAL(3,$C$31:C36))</f>
        <v/>
      </c>
      <c r="C36" s="232"/>
      <c r="D36" s="222"/>
      <c r="E36" s="805"/>
      <c r="F36" s="806"/>
    </row>
    <row r="37" spans="2:6" ht="20.100000000000001" customHeight="1" thickBot="1" x14ac:dyDescent="0.25">
      <c r="B37" s="296" t="str">
        <f>IF(C37="","",SUBTOTAL(3,$C$31:C37))</f>
        <v/>
      </c>
      <c r="C37" s="232"/>
      <c r="D37" s="208"/>
      <c r="E37" s="805"/>
      <c r="F37" s="806"/>
    </row>
    <row r="38" spans="2:6" ht="20.100000000000001" customHeight="1" thickBot="1" x14ac:dyDescent="0.25">
      <c r="B38" s="296" t="str">
        <f>IF(C38="","",SUBTOTAL(3,$C$31:C38))</f>
        <v/>
      </c>
      <c r="C38" s="232"/>
      <c r="D38" s="208"/>
      <c r="E38" s="805"/>
      <c r="F38" s="806"/>
    </row>
    <row r="39" spans="2:6" ht="20.100000000000001" customHeight="1" thickBot="1" x14ac:dyDescent="0.25">
      <c r="B39" s="296" t="str">
        <f>IF(C39="","",SUBTOTAL(3,$C$31:C39))</f>
        <v/>
      </c>
      <c r="C39" s="232"/>
      <c r="D39" s="208"/>
      <c r="E39" s="805"/>
      <c r="F39" s="806"/>
    </row>
    <row r="40" spans="2:6" ht="20.100000000000001" customHeight="1" x14ac:dyDescent="0.2">
      <c r="B40" s="232"/>
      <c r="C40" s="221" t="s">
        <v>14</v>
      </c>
      <c r="D40" s="222">
        <f>SUM(D31:D39)</f>
        <v>0</v>
      </c>
      <c r="E40" s="805"/>
      <c r="F40" s="806"/>
    </row>
    <row r="41" spans="2:6" s="219" customFormat="1" ht="20.100000000000001" customHeight="1" x14ac:dyDescent="0.25">
      <c r="C41" s="220"/>
    </row>
    <row r="42" spans="2:6" ht="18" x14ac:dyDescent="0.25">
      <c r="C42" s="220" t="s">
        <v>367</v>
      </c>
      <c r="D42" s="219"/>
      <c r="E42" s="219" t="s">
        <v>331</v>
      </c>
    </row>
  </sheetData>
  <customSheetViews>
    <customSheetView guid="{39BA71BF-908C-4837-9463-6A2E214E28B5}" scale="60" showPageBreaks="1" printArea="1" view="pageBreakPreview">
      <selection activeCell="R29" sqref="R29"/>
      <pageMargins left="0" right="0" top="0" bottom="0" header="0" footer="0"/>
      <printOptions horizontalCentered="1" verticalCentered="1"/>
      <pageSetup paperSize="9" orientation="portrait" r:id="rId1"/>
    </customSheetView>
  </customSheetViews>
  <mergeCells count="34">
    <mergeCell ref="A24:C24"/>
    <mergeCell ref="A25:C25"/>
    <mergeCell ref="A26:C26"/>
    <mergeCell ref="A27:C27"/>
    <mergeCell ref="C28:G28"/>
    <mergeCell ref="D6:F6"/>
    <mergeCell ref="E11:F11"/>
    <mergeCell ref="E12:F12"/>
    <mergeCell ref="E13:F13"/>
    <mergeCell ref="E14:F14"/>
    <mergeCell ref="E15:F15"/>
    <mergeCell ref="E16:F16"/>
    <mergeCell ref="E17:F17"/>
    <mergeCell ref="E7:F7"/>
    <mergeCell ref="E8:F8"/>
    <mergeCell ref="E9:F9"/>
    <mergeCell ref="E10:F10"/>
    <mergeCell ref="A1:C1"/>
    <mergeCell ref="A2:C2"/>
    <mergeCell ref="A3:C3"/>
    <mergeCell ref="A4:C4"/>
    <mergeCell ref="C5:G5"/>
    <mergeCell ref="E30:F30"/>
    <mergeCell ref="E31:F31"/>
    <mergeCell ref="E32:F32"/>
    <mergeCell ref="D29:F29"/>
    <mergeCell ref="E38:F38"/>
    <mergeCell ref="E39:F39"/>
    <mergeCell ref="E40:F40"/>
    <mergeCell ref="E33:F33"/>
    <mergeCell ref="E34:F34"/>
    <mergeCell ref="E35:F35"/>
    <mergeCell ref="E36:F36"/>
    <mergeCell ref="E37:F37"/>
  </mergeCells>
  <printOptions horizontalCentered="1" verticalCentered="1"/>
  <pageMargins left="0" right="0" top="0" bottom="0" header="0" footer="0"/>
  <pageSetup paperSize="9" orientation="portrait" r:id="rId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24"/>
  <dimension ref="A1:J42"/>
  <sheetViews>
    <sheetView rightToLeft="1" view="pageBreakPreview" zoomScale="60" zoomScaleNormal="100" workbookViewId="0">
      <selection sqref="A1:C1"/>
    </sheetView>
  </sheetViews>
  <sheetFormatPr defaultRowHeight="12.75" x14ac:dyDescent="0.2"/>
  <cols>
    <col min="1" max="1" width="4.42578125" customWidth="1"/>
    <col min="2" max="2" width="6.5703125" customWidth="1"/>
    <col min="3" max="3" width="28" customWidth="1"/>
    <col min="4" max="4" width="21.28515625" customWidth="1"/>
    <col min="5" max="5" width="13.28515625" customWidth="1"/>
    <col min="6" max="6" width="12.5703125" customWidth="1"/>
  </cols>
  <sheetData>
    <row r="1" spans="1:10" ht="20.100000000000001" customHeight="1" x14ac:dyDescent="0.25">
      <c r="A1" s="788" t="s">
        <v>301</v>
      </c>
      <c r="B1" s="788"/>
      <c r="C1" s="788"/>
      <c r="D1" s="210"/>
      <c r="E1" s="210"/>
      <c r="F1" s="210"/>
      <c r="G1" s="210"/>
      <c r="H1" s="209"/>
      <c r="I1" s="209"/>
      <c r="J1" s="210"/>
    </row>
    <row r="2" spans="1:10" ht="20.100000000000001" customHeight="1" x14ac:dyDescent="0.25">
      <c r="A2" s="788" t="s">
        <v>226</v>
      </c>
      <c r="B2" s="788"/>
      <c r="C2" s="788"/>
      <c r="D2" s="210"/>
      <c r="E2" s="210"/>
      <c r="F2" s="210"/>
      <c r="G2" s="210"/>
      <c r="H2" s="209"/>
      <c r="I2" s="209"/>
      <c r="J2" s="210"/>
    </row>
    <row r="3" spans="1:10" ht="20.100000000000001" customHeight="1" x14ac:dyDescent="0.25">
      <c r="A3" s="788" t="s">
        <v>0</v>
      </c>
      <c r="B3" s="788"/>
      <c r="C3" s="788"/>
      <c r="D3" s="210"/>
      <c r="E3" s="210"/>
      <c r="F3" s="210"/>
      <c r="G3" s="210"/>
      <c r="H3" s="209"/>
      <c r="I3" s="209"/>
      <c r="J3" s="210"/>
    </row>
    <row r="4" spans="1:10" ht="20.100000000000001" customHeight="1" x14ac:dyDescent="0.25">
      <c r="A4" s="789" t="str">
        <f>'[5]كشف 1'!D2</f>
        <v>مدرسة منشأة سلطان الثانوية بنين</v>
      </c>
      <c r="B4" s="789"/>
      <c r="C4" s="789"/>
      <c r="D4" s="210"/>
      <c r="E4" s="210"/>
      <c r="F4" s="210"/>
      <c r="G4" s="210"/>
      <c r="H4" s="210"/>
      <c r="I4" s="210"/>
      <c r="J4" s="210"/>
    </row>
    <row r="5" spans="1:10" ht="24" customHeight="1" thickBot="1" x14ac:dyDescent="0.25">
      <c r="A5" s="209"/>
      <c r="B5" s="209"/>
      <c r="C5" s="804" t="s">
        <v>369</v>
      </c>
      <c r="D5" s="804"/>
      <c r="E5" s="804"/>
      <c r="F5" s="804"/>
      <c r="G5" s="804"/>
      <c r="H5" s="243"/>
      <c r="I5" s="243"/>
      <c r="J5" s="243"/>
    </row>
    <row r="6" spans="1:10" ht="24" customHeight="1" thickBot="1" x14ac:dyDescent="0.25">
      <c r="A6" s="209"/>
      <c r="B6" s="209"/>
      <c r="C6" s="217" t="s">
        <v>218</v>
      </c>
      <c r="D6" s="801" t="str">
        <f>'[5]كشف 1'!B1</f>
        <v>ديسمبر لسنة  2017 م</v>
      </c>
      <c r="E6" s="810"/>
      <c r="F6" s="803"/>
      <c r="G6" s="218"/>
      <c r="H6" s="218"/>
      <c r="I6" s="218"/>
      <c r="J6" s="242"/>
    </row>
    <row r="7" spans="1:10" s="68" customFormat="1" ht="20.100000000000001" customHeight="1" thickBot="1" x14ac:dyDescent="0.25">
      <c r="B7" s="309" t="s">
        <v>6</v>
      </c>
      <c r="C7" s="309" t="s">
        <v>8</v>
      </c>
      <c r="D7" s="230" t="s">
        <v>137</v>
      </c>
      <c r="E7" s="311" t="s">
        <v>138</v>
      </c>
      <c r="F7" s="312" t="s">
        <v>370</v>
      </c>
    </row>
    <row r="8" spans="1:10" ht="20.100000000000001" customHeight="1" thickBot="1" x14ac:dyDescent="0.25">
      <c r="B8" s="296" t="str">
        <f>IF(C8="","",SUBTOTAL(3,$C$8:C8))</f>
        <v/>
      </c>
      <c r="C8" s="222"/>
      <c r="D8" s="222"/>
      <c r="E8" s="222"/>
      <c r="F8" s="313">
        <f>SUM(D8:E8)</f>
        <v>0</v>
      </c>
    </row>
    <row r="9" spans="1:10" ht="20.100000000000001" customHeight="1" thickBot="1" x14ac:dyDescent="0.25">
      <c r="B9" s="296" t="str">
        <f>IF(C9="","",SUBTOTAL(3,$C$8:C9))</f>
        <v/>
      </c>
      <c r="C9" s="222"/>
      <c r="D9" s="222"/>
      <c r="E9" s="222"/>
      <c r="F9" s="313">
        <f t="shared" ref="F9:F16" si="0">SUM(D9:E9)</f>
        <v>0</v>
      </c>
    </row>
    <row r="10" spans="1:10" ht="20.100000000000001" customHeight="1" thickBot="1" x14ac:dyDescent="0.25">
      <c r="B10" s="296" t="str">
        <f>IF(C10="","",SUBTOTAL(3,$C$8:C10))</f>
        <v/>
      </c>
      <c r="C10" s="222"/>
      <c r="D10" s="222"/>
      <c r="E10" s="222"/>
      <c r="F10" s="313">
        <f t="shared" si="0"/>
        <v>0</v>
      </c>
    </row>
    <row r="11" spans="1:10" ht="20.100000000000001" customHeight="1" thickBot="1" x14ac:dyDescent="0.25">
      <c r="B11" s="296" t="str">
        <f>IF(C11="","",SUBTOTAL(3,$C$8:C11))</f>
        <v/>
      </c>
      <c r="C11" s="222"/>
      <c r="D11" s="222"/>
      <c r="E11" s="222"/>
      <c r="F11" s="313">
        <f t="shared" si="0"/>
        <v>0</v>
      </c>
    </row>
    <row r="12" spans="1:10" ht="20.100000000000001" customHeight="1" thickBot="1" x14ac:dyDescent="0.25">
      <c r="B12" s="296" t="str">
        <f>IF(C12="","",SUBTOTAL(3,$C$8:C12))</f>
        <v/>
      </c>
      <c r="C12" s="222"/>
      <c r="D12" s="222"/>
      <c r="E12" s="222"/>
      <c r="F12" s="313">
        <f t="shared" si="0"/>
        <v>0</v>
      </c>
    </row>
    <row r="13" spans="1:10" ht="20.100000000000001" customHeight="1" thickBot="1" x14ac:dyDescent="0.25">
      <c r="B13" s="296" t="str">
        <f>IF(C13="","",SUBTOTAL(3,$C$8:C13))</f>
        <v/>
      </c>
      <c r="C13" s="309"/>
      <c r="D13" s="222"/>
      <c r="E13" s="311"/>
      <c r="F13" s="313">
        <f t="shared" si="0"/>
        <v>0</v>
      </c>
    </row>
    <row r="14" spans="1:10" ht="20.100000000000001" customHeight="1" thickBot="1" x14ac:dyDescent="0.25">
      <c r="B14" s="296" t="str">
        <f>IF(C14="","",SUBTOTAL(3,$C$8:C14))</f>
        <v/>
      </c>
      <c r="C14" s="309"/>
      <c r="D14" s="208"/>
      <c r="E14" s="311"/>
      <c r="F14" s="313">
        <f t="shared" si="0"/>
        <v>0</v>
      </c>
    </row>
    <row r="15" spans="1:10" ht="20.100000000000001" customHeight="1" thickBot="1" x14ac:dyDescent="0.25">
      <c r="B15" s="296" t="str">
        <f>IF(C15="","",SUBTOTAL(3,$C$8:C15))</f>
        <v/>
      </c>
      <c r="C15" s="309"/>
      <c r="D15" s="208"/>
      <c r="E15" s="311"/>
      <c r="F15" s="313">
        <f t="shared" si="0"/>
        <v>0</v>
      </c>
    </row>
    <row r="16" spans="1:10" ht="20.100000000000001" customHeight="1" thickBot="1" x14ac:dyDescent="0.25">
      <c r="B16" s="296" t="str">
        <f>IF(C16="","",SUBTOTAL(3,$C$8:C16))</f>
        <v/>
      </c>
      <c r="C16" s="309"/>
      <c r="D16" s="208"/>
      <c r="E16" s="311"/>
      <c r="F16" s="313">
        <f t="shared" si="0"/>
        <v>0</v>
      </c>
    </row>
    <row r="17" spans="1:10" ht="20.100000000000001" customHeight="1" x14ac:dyDescent="0.2">
      <c r="B17" s="309"/>
      <c r="C17" s="221" t="s">
        <v>14</v>
      </c>
      <c r="D17" s="222">
        <f>SUM(D8:D16)</f>
        <v>0</v>
      </c>
      <c r="E17" s="222">
        <f t="shared" ref="E17:F17" si="1">SUM(E8:E16)</f>
        <v>0</v>
      </c>
      <c r="F17" s="222">
        <f t="shared" si="1"/>
        <v>0</v>
      </c>
    </row>
    <row r="18" spans="1:10" s="219" customFormat="1" ht="20.100000000000001" customHeight="1" x14ac:dyDescent="0.25">
      <c r="C18" s="220"/>
    </row>
    <row r="19" spans="1:10" ht="18" x14ac:dyDescent="0.25">
      <c r="C19" s="220" t="s">
        <v>367</v>
      </c>
      <c r="D19" s="219"/>
      <c r="E19" s="219" t="s">
        <v>331</v>
      </c>
    </row>
    <row r="24" spans="1:10" ht="20.100000000000001" customHeight="1" x14ac:dyDescent="0.25">
      <c r="A24" s="788" t="s">
        <v>301</v>
      </c>
      <c r="B24" s="788"/>
      <c r="C24" s="788"/>
      <c r="D24" s="210"/>
      <c r="E24" s="210"/>
      <c r="F24" s="210"/>
      <c r="G24" s="210"/>
      <c r="H24" s="209"/>
      <c r="I24" s="209"/>
      <c r="J24" s="210"/>
    </row>
    <row r="25" spans="1:10" ht="20.100000000000001" customHeight="1" x14ac:dyDescent="0.25">
      <c r="A25" s="788" t="s">
        <v>226</v>
      </c>
      <c r="B25" s="788"/>
      <c r="C25" s="788"/>
      <c r="D25" s="210"/>
      <c r="E25" s="210"/>
      <c r="F25" s="210"/>
      <c r="G25" s="210"/>
      <c r="H25" s="209"/>
      <c r="I25" s="209"/>
      <c r="J25" s="210"/>
    </row>
    <row r="26" spans="1:10" ht="20.100000000000001" customHeight="1" x14ac:dyDescent="0.25">
      <c r="A26" s="788" t="s">
        <v>0</v>
      </c>
      <c r="B26" s="788"/>
      <c r="C26" s="788"/>
      <c r="D26" s="210"/>
      <c r="E26" s="210"/>
      <c r="F26" s="210"/>
      <c r="G26" s="210"/>
      <c r="H26" s="209"/>
      <c r="I26" s="209"/>
      <c r="J26" s="210"/>
    </row>
    <row r="27" spans="1:10" ht="20.100000000000001" customHeight="1" x14ac:dyDescent="0.25">
      <c r="A27" s="789" t="str">
        <f>A4</f>
        <v>مدرسة منشأة سلطان الثانوية بنين</v>
      </c>
      <c r="B27" s="789"/>
      <c r="C27" s="789"/>
      <c r="D27" s="210"/>
      <c r="E27" s="210"/>
      <c r="F27" s="210"/>
      <c r="G27" s="210"/>
      <c r="H27" s="210"/>
      <c r="I27" s="210"/>
      <c r="J27" s="210"/>
    </row>
    <row r="28" spans="1:10" ht="24" customHeight="1" thickBot="1" x14ac:dyDescent="0.25">
      <c r="A28" s="209"/>
      <c r="B28" s="209"/>
      <c r="C28" s="804" t="s">
        <v>375</v>
      </c>
      <c r="D28" s="804"/>
      <c r="E28" s="804"/>
      <c r="F28" s="804"/>
      <c r="G28" s="804"/>
      <c r="H28" s="243"/>
      <c r="I28" s="243"/>
      <c r="J28" s="243"/>
    </row>
    <row r="29" spans="1:10" ht="24" customHeight="1" thickBot="1" x14ac:dyDescent="0.25">
      <c r="A29" s="209"/>
      <c r="B29" s="209"/>
      <c r="C29" s="217" t="s">
        <v>218</v>
      </c>
      <c r="D29" s="801" t="str">
        <f>'[5]كشف 1'!B24</f>
        <v>اخصائى نشاط</v>
      </c>
      <c r="E29" s="810"/>
      <c r="F29" s="803"/>
      <c r="G29" s="218"/>
      <c r="H29" s="218"/>
      <c r="I29" s="218"/>
      <c r="J29" s="242"/>
    </row>
    <row r="30" spans="1:10" s="68" customFormat="1" ht="20.100000000000001" customHeight="1" thickBot="1" x14ac:dyDescent="0.25">
      <c r="B30" s="309" t="s">
        <v>6</v>
      </c>
      <c r="C30" s="309" t="s">
        <v>8</v>
      </c>
      <c r="D30" s="230" t="s">
        <v>137</v>
      </c>
      <c r="E30" s="311" t="s">
        <v>138</v>
      </c>
      <c r="F30" s="312" t="s">
        <v>370</v>
      </c>
    </row>
    <row r="31" spans="1:10" ht="20.100000000000001" customHeight="1" thickBot="1" x14ac:dyDescent="0.25">
      <c r="B31" s="296" t="str">
        <f>IF(C31="","",SUBTOTAL(3,$C$8:C31))</f>
        <v/>
      </c>
      <c r="C31" s="222"/>
      <c r="D31" s="222"/>
      <c r="E31" s="222"/>
      <c r="F31" s="313">
        <f>SUM(D31:E31)</f>
        <v>0</v>
      </c>
    </row>
    <row r="32" spans="1:10" ht="20.100000000000001" customHeight="1" thickBot="1" x14ac:dyDescent="0.25">
      <c r="B32" s="296" t="str">
        <f>IF(C32="","",SUBTOTAL(3,$C$8:C32))</f>
        <v/>
      </c>
      <c r="C32" s="222"/>
      <c r="D32" s="222"/>
      <c r="E32" s="222"/>
      <c r="F32" s="313">
        <f t="shared" ref="F32:F39" si="2">SUM(D32:E32)</f>
        <v>0</v>
      </c>
    </row>
    <row r="33" spans="2:6" ht="20.100000000000001" customHeight="1" thickBot="1" x14ac:dyDescent="0.25">
      <c r="B33" s="296" t="str">
        <f>IF(C33="","",SUBTOTAL(3,$C$8:C33))</f>
        <v/>
      </c>
      <c r="C33" s="222"/>
      <c r="D33" s="222"/>
      <c r="E33" s="222"/>
      <c r="F33" s="313">
        <f t="shared" si="2"/>
        <v>0</v>
      </c>
    </row>
    <row r="34" spans="2:6" ht="20.100000000000001" customHeight="1" thickBot="1" x14ac:dyDescent="0.25">
      <c r="B34" s="296" t="str">
        <f>IF(C34="","",SUBTOTAL(3,$C$8:C34))</f>
        <v/>
      </c>
      <c r="C34" s="222"/>
      <c r="D34" s="222"/>
      <c r="E34" s="222"/>
      <c r="F34" s="313">
        <f t="shared" si="2"/>
        <v>0</v>
      </c>
    </row>
    <row r="35" spans="2:6" ht="20.100000000000001" customHeight="1" thickBot="1" x14ac:dyDescent="0.25">
      <c r="B35" s="296" t="str">
        <f>IF(C35="","",SUBTOTAL(3,$C$8:C35))</f>
        <v/>
      </c>
      <c r="C35" s="222"/>
      <c r="D35" s="222"/>
      <c r="E35" s="222"/>
      <c r="F35" s="313">
        <f t="shared" si="2"/>
        <v>0</v>
      </c>
    </row>
    <row r="36" spans="2:6" ht="20.100000000000001" customHeight="1" thickBot="1" x14ac:dyDescent="0.25">
      <c r="B36" s="296" t="str">
        <f>IF(C36="","",SUBTOTAL(3,$C$8:C36))</f>
        <v/>
      </c>
      <c r="C36" s="309"/>
      <c r="D36" s="222"/>
      <c r="E36" s="311"/>
      <c r="F36" s="313">
        <f t="shared" si="2"/>
        <v>0</v>
      </c>
    </row>
    <row r="37" spans="2:6" ht="20.100000000000001" customHeight="1" thickBot="1" x14ac:dyDescent="0.25">
      <c r="B37" s="296" t="str">
        <f>IF(C37="","",SUBTOTAL(3,$C$8:C37))</f>
        <v/>
      </c>
      <c r="C37" s="309"/>
      <c r="D37" s="208"/>
      <c r="E37" s="311"/>
      <c r="F37" s="313">
        <f t="shared" si="2"/>
        <v>0</v>
      </c>
    </row>
    <row r="38" spans="2:6" ht="20.100000000000001" customHeight="1" thickBot="1" x14ac:dyDescent="0.25">
      <c r="B38" s="296" t="str">
        <f>IF(C38="","",SUBTOTAL(3,$C$8:C38))</f>
        <v/>
      </c>
      <c r="C38" s="309"/>
      <c r="D38" s="208"/>
      <c r="E38" s="311"/>
      <c r="F38" s="313">
        <f t="shared" si="2"/>
        <v>0</v>
      </c>
    </row>
    <row r="39" spans="2:6" ht="20.100000000000001" customHeight="1" thickBot="1" x14ac:dyDescent="0.25">
      <c r="B39" s="296" t="str">
        <f>IF(C39="","",SUBTOTAL(3,$C$8:C39))</f>
        <v/>
      </c>
      <c r="C39" s="309"/>
      <c r="D39" s="208"/>
      <c r="E39" s="311"/>
      <c r="F39" s="313">
        <f t="shared" si="2"/>
        <v>0</v>
      </c>
    </row>
    <row r="40" spans="2:6" ht="20.100000000000001" customHeight="1" x14ac:dyDescent="0.2">
      <c r="B40" s="309"/>
      <c r="C40" s="221" t="s">
        <v>14</v>
      </c>
      <c r="D40" s="222">
        <f>SUM(D31:D39)</f>
        <v>0</v>
      </c>
      <c r="E40" s="222">
        <f t="shared" ref="E40:F40" si="3">SUM(E31:E39)</f>
        <v>0</v>
      </c>
      <c r="F40" s="222">
        <f t="shared" si="3"/>
        <v>0</v>
      </c>
    </row>
    <row r="41" spans="2:6" s="219" customFormat="1" ht="20.100000000000001" customHeight="1" x14ac:dyDescent="0.25">
      <c r="C41" s="220"/>
    </row>
    <row r="42" spans="2:6" ht="18" x14ac:dyDescent="0.25">
      <c r="C42" s="220" t="s">
        <v>367</v>
      </c>
      <c r="D42" s="219"/>
      <c r="E42" s="219" t="s">
        <v>331</v>
      </c>
    </row>
  </sheetData>
  <mergeCells count="12">
    <mergeCell ref="D6:F6"/>
    <mergeCell ref="A1:C1"/>
    <mergeCell ref="A2:C2"/>
    <mergeCell ref="A3:C3"/>
    <mergeCell ref="A4:C4"/>
    <mergeCell ref="C5:G5"/>
    <mergeCell ref="D29:F29"/>
    <mergeCell ref="A24:C24"/>
    <mergeCell ref="A25:C25"/>
    <mergeCell ref="A26:C26"/>
    <mergeCell ref="A27:C27"/>
    <mergeCell ref="C28:G28"/>
  </mergeCells>
  <printOptions horizontalCentered="1" verticalCentered="1"/>
  <pageMargins left="0" right="0" top="0" bottom="0" header="0" footer="0"/>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6"/>
  <dimension ref="A1:H48"/>
  <sheetViews>
    <sheetView rightToLeft="1" view="pageBreakPreview" zoomScale="80" zoomScaleNormal="100" zoomScaleSheetLayoutView="80" workbookViewId="0"/>
  </sheetViews>
  <sheetFormatPr defaultRowHeight="12.75" x14ac:dyDescent="0.2"/>
  <cols>
    <col min="1" max="1" width="1.85546875" customWidth="1"/>
    <col min="2" max="2" width="19.7109375" customWidth="1"/>
    <col min="3" max="3" width="15.28515625" customWidth="1"/>
    <col min="4" max="4" width="9.7109375" customWidth="1"/>
    <col min="5" max="5" width="19.42578125" customWidth="1"/>
    <col min="6" max="6" width="18.42578125" customWidth="1"/>
    <col min="7" max="7" width="7.42578125" customWidth="1"/>
    <col min="8" max="8" width="7.5703125" customWidth="1"/>
    <col min="253" max="253" width="1.85546875" customWidth="1"/>
    <col min="254" max="254" width="19.7109375" customWidth="1"/>
    <col min="255" max="255" width="15.28515625" customWidth="1"/>
    <col min="256" max="256" width="9.7109375" customWidth="1"/>
    <col min="257" max="257" width="19.42578125" customWidth="1"/>
    <col min="258" max="258" width="18.42578125" customWidth="1"/>
    <col min="259" max="259" width="10.85546875" customWidth="1"/>
    <col min="260" max="260" width="13.85546875" customWidth="1"/>
    <col min="509" max="509" width="1.85546875" customWidth="1"/>
    <col min="510" max="510" width="19.7109375" customWidth="1"/>
    <col min="511" max="511" width="15.28515625" customWidth="1"/>
    <col min="512" max="512" width="9.7109375" customWidth="1"/>
    <col min="513" max="513" width="19.42578125" customWidth="1"/>
    <col min="514" max="514" width="18.42578125" customWidth="1"/>
    <col min="515" max="515" width="10.85546875" customWidth="1"/>
    <col min="516" max="516" width="13.85546875" customWidth="1"/>
    <col min="765" max="765" width="1.85546875" customWidth="1"/>
    <col min="766" max="766" width="19.7109375" customWidth="1"/>
    <col min="767" max="767" width="15.28515625" customWidth="1"/>
    <col min="768" max="768" width="9.7109375" customWidth="1"/>
    <col min="769" max="769" width="19.42578125" customWidth="1"/>
    <col min="770" max="770" width="18.42578125" customWidth="1"/>
    <col min="771" max="771" width="10.85546875" customWidth="1"/>
    <col min="772" max="772" width="13.85546875" customWidth="1"/>
    <col min="1021" max="1021" width="1.85546875" customWidth="1"/>
    <col min="1022" max="1022" width="19.7109375" customWidth="1"/>
    <col min="1023" max="1023" width="15.28515625" customWidth="1"/>
    <col min="1024" max="1024" width="9.7109375" customWidth="1"/>
    <col min="1025" max="1025" width="19.42578125" customWidth="1"/>
    <col min="1026" max="1026" width="18.42578125" customWidth="1"/>
    <col min="1027" max="1027" width="10.85546875" customWidth="1"/>
    <col min="1028" max="1028" width="13.85546875" customWidth="1"/>
    <col min="1277" max="1277" width="1.85546875" customWidth="1"/>
    <col min="1278" max="1278" width="19.7109375" customWidth="1"/>
    <col min="1279" max="1279" width="15.28515625" customWidth="1"/>
    <col min="1280" max="1280" width="9.7109375" customWidth="1"/>
    <col min="1281" max="1281" width="19.42578125" customWidth="1"/>
    <col min="1282" max="1282" width="18.42578125" customWidth="1"/>
    <col min="1283" max="1283" width="10.85546875" customWidth="1"/>
    <col min="1284" max="1284" width="13.85546875" customWidth="1"/>
    <col min="1533" max="1533" width="1.85546875" customWidth="1"/>
    <col min="1534" max="1534" width="19.7109375" customWidth="1"/>
    <col min="1535" max="1535" width="15.28515625" customWidth="1"/>
    <col min="1536" max="1536" width="9.7109375" customWidth="1"/>
    <col min="1537" max="1537" width="19.42578125" customWidth="1"/>
    <col min="1538" max="1538" width="18.42578125" customWidth="1"/>
    <col min="1539" max="1539" width="10.85546875" customWidth="1"/>
    <col min="1540" max="1540" width="13.85546875" customWidth="1"/>
    <col min="1789" max="1789" width="1.85546875" customWidth="1"/>
    <col min="1790" max="1790" width="19.7109375" customWidth="1"/>
    <col min="1791" max="1791" width="15.28515625" customWidth="1"/>
    <col min="1792" max="1792" width="9.7109375" customWidth="1"/>
    <col min="1793" max="1793" width="19.42578125" customWidth="1"/>
    <col min="1794" max="1794" width="18.42578125" customWidth="1"/>
    <col min="1795" max="1795" width="10.85546875" customWidth="1"/>
    <col min="1796" max="1796" width="13.85546875" customWidth="1"/>
    <col min="2045" max="2045" width="1.85546875" customWidth="1"/>
    <col min="2046" max="2046" width="19.7109375" customWidth="1"/>
    <col min="2047" max="2047" width="15.28515625" customWidth="1"/>
    <col min="2048" max="2048" width="9.7109375" customWidth="1"/>
    <col min="2049" max="2049" width="19.42578125" customWidth="1"/>
    <col min="2050" max="2050" width="18.42578125" customWidth="1"/>
    <col min="2051" max="2051" width="10.85546875" customWidth="1"/>
    <col min="2052" max="2052" width="13.85546875" customWidth="1"/>
    <col min="2301" max="2301" width="1.85546875" customWidth="1"/>
    <col min="2302" max="2302" width="19.7109375" customWidth="1"/>
    <col min="2303" max="2303" width="15.28515625" customWidth="1"/>
    <col min="2304" max="2304" width="9.7109375" customWidth="1"/>
    <col min="2305" max="2305" width="19.42578125" customWidth="1"/>
    <col min="2306" max="2306" width="18.42578125" customWidth="1"/>
    <col min="2307" max="2307" width="10.85546875" customWidth="1"/>
    <col min="2308" max="2308" width="13.85546875" customWidth="1"/>
    <col min="2557" max="2557" width="1.85546875" customWidth="1"/>
    <col min="2558" max="2558" width="19.7109375" customWidth="1"/>
    <col min="2559" max="2559" width="15.28515625" customWidth="1"/>
    <col min="2560" max="2560" width="9.7109375" customWidth="1"/>
    <col min="2561" max="2561" width="19.42578125" customWidth="1"/>
    <col min="2562" max="2562" width="18.42578125" customWidth="1"/>
    <col min="2563" max="2563" width="10.85546875" customWidth="1"/>
    <col min="2564" max="2564" width="13.85546875" customWidth="1"/>
    <col min="2813" max="2813" width="1.85546875" customWidth="1"/>
    <col min="2814" max="2814" width="19.7109375" customWidth="1"/>
    <col min="2815" max="2815" width="15.28515625" customWidth="1"/>
    <col min="2816" max="2816" width="9.7109375" customWidth="1"/>
    <col min="2817" max="2817" width="19.42578125" customWidth="1"/>
    <col min="2818" max="2818" width="18.42578125" customWidth="1"/>
    <col min="2819" max="2819" width="10.85546875" customWidth="1"/>
    <col min="2820" max="2820" width="13.85546875" customWidth="1"/>
    <col min="3069" max="3069" width="1.85546875" customWidth="1"/>
    <col min="3070" max="3070" width="19.7109375" customWidth="1"/>
    <col min="3071" max="3071" width="15.28515625" customWidth="1"/>
    <col min="3072" max="3072" width="9.7109375" customWidth="1"/>
    <col min="3073" max="3073" width="19.42578125" customWidth="1"/>
    <col min="3074" max="3074" width="18.42578125" customWidth="1"/>
    <col min="3075" max="3075" width="10.85546875" customWidth="1"/>
    <col min="3076" max="3076" width="13.85546875" customWidth="1"/>
    <col min="3325" max="3325" width="1.85546875" customWidth="1"/>
    <col min="3326" max="3326" width="19.7109375" customWidth="1"/>
    <col min="3327" max="3327" width="15.28515625" customWidth="1"/>
    <col min="3328" max="3328" width="9.7109375" customWidth="1"/>
    <col min="3329" max="3329" width="19.42578125" customWidth="1"/>
    <col min="3330" max="3330" width="18.42578125" customWidth="1"/>
    <col min="3331" max="3331" width="10.85546875" customWidth="1"/>
    <col min="3332" max="3332" width="13.85546875" customWidth="1"/>
    <col min="3581" max="3581" width="1.85546875" customWidth="1"/>
    <col min="3582" max="3582" width="19.7109375" customWidth="1"/>
    <col min="3583" max="3583" width="15.28515625" customWidth="1"/>
    <col min="3584" max="3584" width="9.7109375" customWidth="1"/>
    <col min="3585" max="3585" width="19.42578125" customWidth="1"/>
    <col min="3586" max="3586" width="18.42578125" customWidth="1"/>
    <col min="3587" max="3587" width="10.85546875" customWidth="1"/>
    <col min="3588" max="3588" width="13.85546875" customWidth="1"/>
    <col min="3837" max="3837" width="1.85546875" customWidth="1"/>
    <col min="3838" max="3838" width="19.7109375" customWidth="1"/>
    <col min="3839" max="3839" width="15.28515625" customWidth="1"/>
    <col min="3840" max="3840" width="9.7109375" customWidth="1"/>
    <col min="3841" max="3841" width="19.42578125" customWidth="1"/>
    <col min="3842" max="3842" width="18.42578125" customWidth="1"/>
    <col min="3843" max="3843" width="10.85546875" customWidth="1"/>
    <col min="3844" max="3844" width="13.85546875" customWidth="1"/>
    <col min="4093" max="4093" width="1.85546875" customWidth="1"/>
    <col min="4094" max="4094" width="19.7109375" customWidth="1"/>
    <col min="4095" max="4095" width="15.28515625" customWidth="1"/>
    <col min="4096" max="4096" width="9.7109375" customWidth="1"/>
    <col min="4097" max="4097" width="19.42578125" customWidth="1"/>
    <col min="4098" max="4098" width="18.42578125" customWidth="1"/>
    <col min="4099" max="4099" width="10.85546875" customWidth="1"/>
    <col min="4100" max="4100" width="13.85546875" customWidth="1"/>
    <col min="4349" max="4349" width="1.85546875" customWidth="1"/>
    <col min="4350" max="4350" width="19.7109375" customWidth="1"/>
    <col min="4351" max="4351" width="15.28515625" customWidth="1"/>
    <col min="4352" max="4352" width="9.7109375" customWidth="1"/>
    <col min="4353" max="4353" width="19.42578125" customWidth="1"/>
    <col min="4354" max="4354" width="18.42578125" customWidth="1"/>
    <col min="4355" max="4355" width="10.85546875" customWidth="1"/>
    <col min="4356" max="4356" width="13.85546875" customWidth="1"/>
    <col min="4605" max="4605" width="1.85546875" customWidth="1"/>
    <col min="4606" max="4606" width="19.7109375" customWidth="1"/>
    <col min="4607" max="4607" width="15.28515625" customWidth="1"/>
    <col min="4608" max="4608" width="9.7109375" customWidth="1"/>
    <col min="4609" max="4609" width="19.42578125" customWidth="1"/>
    <col min="4610" max="4610" width="18.42578125" customWidth="1"/>
    <col min="4611" max="4611" width="10.85546875" customWidth="1"/>
    <col min="4612" max="4612" width="13.85546875" customWidth="1"/>
    <col min="4861" max="4861" width="1.85546875" customWidth="1"/>
    <col min="4862" max="4862" width="19.7109375" customWidth="1"/>
    <col min="4863" max="4863" width="15.28515625" customWidth="1"/>
    <col min="4864" max="4864" width="9.7109375" customWidth="1"/>
    <col min="4865" max="4865" width="19.42578125" customWidth="1"/>
    <col min="4866" max="4866" width="18.42578125" customWidth="1"/>
    <col min="4867" max="4867" width="10.85546875" customWidth="1"/>
    <col min="4868" max="4868" width="13.85546875" customWidth="1"/>
    <col min="5117" max="5117" width="1.85546875" customWidth="1"/>
    <col min="5118" max="5118" width="19.7109375" customWidth="1"/>
    <col min="5119" max="5119" width="15.28515625" customWidth="1"/>
    <col min="5120" max="5120" width="9.7109375" customWidth="1"/>
    <col min="5121" max="5121" width="19.42578125" customWidth="1"/>
    <col min="5122" max="5122" width="18.42578125" customWidth="1"/>
    <col min="5123" max="5123" width="10.85546875" customWidth="1"/>
    <col min="5124" max="5124" width="13.85546875" customWidth="1"/>
    <col min="5373" max="5373" width="1.85546875" customWidth="1"/>
    <col min="5374" max="5374" width="19.7109375" customWidth="1"/>
    <col min="5375" max="5375" width="15.28515625" customWidth="1"/>
    <col min="5376" max="5376" width="9.7109375" customWidth="1"/>
    <col min="5377" max="5377" width="19.42578125" customWidth="1"/>
    <col min="5378" max="5378" width="18.42578125" customWidth="1"/>
    <col min="5379" max="5379" width="10.85546875" customWidth="1"/>
    <col min="5380" max="5380" width="13.85546875" customWidth="1"/>
    <col min="5629" max="5629" width="1.85546875" customWidth="1"/>
    <col min="5630" max="5630" width="19.7109375" customWidth="1"/>
    <col min="5631" max="5631" width="15.28515625" customWidth="1"/>
    <col min="5632" max="5632" width="9.7109375" customWidth="1"/>
    <col min="5633" max="5633" width="19.42578125" customWidth="1"/>
    <col min="5634" max="5634" width="18.42578125" customWidth="1"/>
    <col min="5635" max="5635" width="10.85546875" customWidth="1"/>
    <col min="5636" max="5636" width="13.85546875" customWidth="1"/>
    <col min="5885" max="5885" width="1.85546875" customWidth="1"/>
    <col min="5886" max="5886" width="19.7109375" customWidth="1"/>
    <col min="5887" max="5887" width="15.28515625" customWidth="1"/>
    <col min="5888" max="5888" width="9.7109375" customWidth="1"/>
    <col min="5889" max="5889" width="19.42578125" customWidth="1"/>
    <col min="5890" max="5890" width="18.42578125" customWidth="1"/>
    <col min="5891" max="5891" width="10.85546875" customWidth="1"/>
    <col min="5892" max="5892" width="13.85546875" customWidth="1"/>
    <col min="6141" max="6141" width="1.85546875" customWidth="1"/>
    <col min="6142" max="6142" width="19.7109375" customWidth="1"/>
    <col min="6143" max="6143" width="15.28515625" customWidth="1"/>
    <col min="6144" max="6144" width="9.7109375" customWidth="1"/>
    <col min="6145" max="6145" width="19.42578125" customWidth="1"/>
    <col min="6146" max="6146" width="18.42578125" customWidth="1"/>
    <col min="6147" max="6147" width="10.85546875" customWidth="1"/>
    <col min="6148" max="6148" width="13.85546875" customWidth="1"/>
    <col min="6397" max="6397" width="1.85546875" customWidth="1"/>
    <col min="6398" max="6398" width="19.7109375" customWidth="1"/>
    <col min="6399" max="6399" width="15.28515625" customWidth="1"/>
    <col min="6400" max="6400" width="9.7109375" customWidth="1"/>
    <col min="6401" max="6401" width="19.42578125" customWidth="1"/>
    <col min="6402" max="6402" width="18.42578125" customWidth="1"/>
    <col min="6403" max="6403" width="10.85546875" customWidth="1"/>
    <col min="6404" max="6404" width="13.85546875" customWidth="1"/>
    <col min="6653" max="6653" width="1.85546875" customWidth="1"/>
    <col min="6654" max="6654" width="19.7109375" customWidth="1"/>
    <col min="6655" max="6655" width="15.28515625" customWidth="1"/>
    <col min="6656" max="6656" width="9.7109375" customWidth="1"/>
    <col min="6657" max="6657" width="19.42578125" customWidth="1"/>
    <col min="6658" max="6658" width="18.42578125" customWidth="1"/>
    <col min="6659" max="6659" width="10.85546875" customWidth="1"/>
    <col min="6660" max="6660" width="13.85546875" customWidth="1"/>
    <col min="6909" max="6909" width="1.85546875" customWidth="1"/>
    <col min="6910" max="6910" width="19.7109375" customWidth="1"/>
    <col min="6911" max="6911" width="15.28515625" customWidth="1"/>
    <col min="6912" max="6912" width="9.7109375" customWidth="1"/>
    <col min="6913" max="6913" width="19.42578125" customWidth="1"/>
    <col min="6914" max="6914" width="18.42578125" customWidth="1"/>
    <col min="6915" max="6915" width="10.85546875" customWidth="1"/>
    <col min="6916" max="6916" width="13.85546875" customWidth="1"/>
    <col min="7165" max="7165" width="1.85546875" customWidth="1"/>
    <col min="7166" max="7166" width="19.7109375" customWidth="1"/>
    <col min="7167" max="7167" width="15.28515625" customWidth="1"/>
    <col min="7168" max="7168" width="9.7109375" customWidth="1"/>
    <col min="7169" max="7169" width="19.42578125" customWidth="1"/>
    <col min="7170" max="7170" width="18.42578125" customWidth="1"/>
    <col min="7171" max="7171" width="10.85546875" customWidth="1"/>
    <col min="7172" max="7172" width="13.85546875" customWidth="1"/>
    <col min="7421" max="7421" width="1.85546875" customWidth="1"/>
    <col min="7422" max="7422" width="19.7109375" customWidth="1"/>
    <col min="7423" max="7423" width="15.28515625" customWidth="1"/>
    <col min="7424" max="7424" width="9.7109375" customWidth="1"/>
    <col min="7425" max="7425" width="19.42578125" customWidth="1"/>
    <col min="7426" max="7426" width="18.42578125" customWidth="1"/>
    <col min="7427" max="7427" width="10.85546875" customWidth="1"/>
    <col min="7428" max="7428" width="13.85546875" customWidth="1"/>
    <col min="7677" max="7677" width="1.85546875" customWidth="1"/>
    <col min="7678" max="7678" width="19.7109375" customWidth="1"/>
    <col min="7679" max="7679" width="15.28515625" customWidth="1"/>
    <col min="7680" max="7680" width="9.7109375" customWidth="1"/>
    <col min="7681" max="7681" width="19.42578125" customWidth="1"/>
    <col min="7682" max="7682" width="18.42578125" customWidth="1"/>
    <col min="7683" max="7683" width="10.85546875" customWidth="1"/>
    <col min="7684" max="7684" width="13.85546875" customWidth="1"/>
    <col min="7933" max="7933" width="1.85546875" customWidth="1"/>
    <col min="7934" max="7934" width="19.7109375" customWidth="1"/>
    <col min="7935" max="7935" width="15.28515625" customWidth="1"/>
    <col min="7936" max="7936" width="9.7109375" customWidth="1"/>
    <col min="7937" max="7937" width="19.42578125" customWidth="1"/>
    <col min="7938" max="7938" width="18.42578125" customWidth="1"/>
    <col min="7939" max="7939" width="10.85546875" customWidth="1"/>
    <col min="7940" max="7940" width="13.85546875" customWidth="1"/>
    <col min="8189" max="8189" width="1.85546875" customWidth="1"/>
    <col min="8190" max="8190" width="19.7109375" customWidth="1"/>
    <col min="8191" max="8191" width="15.28515625" customWidth="1"/>
    <col min="8192" max="8192" width="9.7109375" customWidth="1"/>
    <col min="8193" max="8193" width="19.42578125" customWidth="1"/>
    <col min="8194" max="8194" width="18.42578125" customWidth="1"/>
    <col min="8195" max="8195" width="10.85546875" customWidth="1"/>
    <col min="8196" max="8196" width="13.85546875" customWidth="1"/>
    <col min="8445" max="8445" width="1.85546875" customWidth="1"/>
    <col min="8446" max="8446" width="19.7109375" customWidth="1"/>
    <col min="8447" max="8447" width="15.28515625" customWidth="1"/>
    <col min="8448" max="8448" width="9.7109375" customWidth="1"/>
    <col min="8449" max="8449" width="19.42578125" customWidth="1"/>
    <col min="8450" max="8450" width="18.42578125" customWidth="1"/>
    <col min="8451" max="8451" width="10.85546875" customWidth="1"/>
    <col min="8452" max="8452" width="13.85546875" customWidth="1"/>
    <col min="8701" max="8701" width="1.85546875" customWidth="1"/>
    <col min="8702" max="8702" width="19.7109375" customWidth="1"/>
    <col min="8703" max="8703" width="15.28515625" customWidth="1"/>
    <col min="8704" max="8704" width="9.7109375" customWidth="1"/>
    <col min="8705" max="8705" width="19.42578125" customWidth="1"/>
    <col min="8706" max="8706" width="18.42578125" customWidth="1"/>
    <col min="8707" max="8707" width="10.85546875" customWidth="1"/>
    <col min="8708" max="8708" width="13.85546875" customWidth="1"/>
    <col min="8957" max="8957" width="1.85546875" customWidth="1"/>
    <col min="8958" max="8958" width="19.7109375" customWidth="1"/>
    <col min="8959" max="8959" width="15.28515625" customWidth="1"/>
    <col min="8960" max="8960" width="9.7109375" customWidth="1"/>
    <col min="8961" max="8961" width="19.42578125" customWidth="1"/>
    <col min="8962" max="8962" width="18.42578125" customWidth="1"/>
    <col min="8963" max="8963" width="10.85546875" customWidth="1"/>
    <col min="8964" max="8964" width="13.85546875" customWidth="1"/>
    <col min="9213" max="9213" width="1.85546875" customWidth="1"/>
    <col min="9214" max="9214" width="19.7109375" customWidth="1"/>
    <col min="9215" max="9215" width="15.28515625" customWidth="1"/>
    <col min="9216" max="9216" width="9.7109375" customWidth="1"/>
    <col min="9217" max="9217" width="19.42578125" customWidth="1"/>
    <col min="9218" max="9218" width="18.42578125" customWidth="1"/>
    <col min="9219" max="9219" width="10.85546875" customWidth="1"/>
    <col min="9220" max="9220" width="13.85546875" customWidth="1"/>
    <col min="9469" max="9469" width="1.85546875" customWidth="1"/>
    <col min="9470" max="9470" width="19.7109375" customWidth="1"/>
    <col min="9471" max="9471" width="15.28515625" customWidth="1"/>
    <col min="9472" max="9472" width="9.7109375" customWidth="1"/>
    <col min="9473" max="9473" width="19.42578125" customWidth="1"/>
    <col min="9474" max="9474" width="18.42578125" customWidth="1"/>
    <col min="9475" max="9475" width="10.85546875" customWidth="1"/>
    <col min="9476" max="9476" width="13.85546875" customWidth="1"/>
    <col min="9725" max="9725" width="1.85546875" customWidth="1"/>
    <col min="9726" max="9726" width="19.7109375" customWidth="1"/>
    <col min="9727" max="9727" width="15.28515625" customWidth="1"/>
    <col min="9728" max="9728" width="9.7109375" customWidth="1"/>
    <col min="9729" max="9729" width="19.42578125" customWidth="1"/>
    <col min="9730" max="9730" width="18.42578125" customWidth="1"/>
    <col min="9731" max="9731" width="10.85546875" customWidth="1"/>
    <col min="9732" max="9732" width="13.85546875" customWidth="1"/>
    <col min="9981" max="9981" width="1.85546875" customWidth="1"/>
    <col min="9982" max="9982" width="19.7109375" customWidth="1"/>
    <col min="9983" max="9983" width="15.28515625" customWidth="1"/>
    <col min="9984" max="9984" width="9.7109375" customWidth="1"/>
    <col min="9985" max="9985" width="19.42578125" customWidth="1"/>
    <col min="9986" max="9986" width="18.42578125" customWidth="1"/>
    <col min="9987" max="9987" width="10.85546875" customWidth="1"/>
    <col min="9988" max="9988" width="13.85546875" customWidth="1"/>
    <col min="10237" max="10237" width="1.85546875" customWidth="1"/>
    <col min="10238" max="10238" width="19.7109375" customWidth="1"/>
    <col min="10239" max="10239" width="15.28515625" customWidth="1"/>
    <col min="10240" max="10240" width="9.7109375" customWidth="1"/>
    <col min="10241" max="10241" width="19.42578125" customWidth="1"/>
    <col min="10242" max="10242" width="18.42578125" customWidth="1"/>
    <col min="10243" max="10243" width="10.85546875" customWidth="1"/>
    <col min="10244" max="10244" width="13.85546875" customWidth="1"/>
    <col min="10493" max="10493" width="1.85546875" customWidth="1"/>
    <col min="10494" max="10494" width="19.7109375" customWidth="1"/>
    <col min="10495" max="10495" width="15.28515625" customWidth="1"/>
    <col min="10496" max="10496" width="9.7109375" customWidth="1"/>
    <col min="10497" max="10497" width="19.42578125" customWidth="1"/>
    <col min="10498" max="10498" width="18.42578125" customWidth="1"/>
    <col min="10499" max="10499" width="10.85546875" customWidth="1"/>
    <col min="10500" max="10500" width="13.85546875" customWidth="1"/>
    <col min="10749" max="10749" width="1.85546875" customWidth="1"/>
    <col min="10750" max="10750" width="19.7109375" customWidth="1"/>
    <col min="10751" max="10751" width="15.28515625" customWidth="1"/>
    <col min="10752" max="10752" width="9.7109375" customWidth="1"/>
    <col min="10753" max="10753" width="19.42578125" customWidth="1"/>
    <col min="10754" max="10754" width="18.42578125" customWidth="1"/>
    <col min="10755" max="10755" width="10.85546875" customWidth="1"/>
    <col min="10756" max="10756" width="13.85546875" customWidth="1"/>
    <col min="11005" max="11005" width="1.85546875" customWidth="1"/>
    <col min="11006" max="11006" width="19.7109375" customWidth="1"/>
    <col min="11007" max="11007" width="15.28515625" customWidth="1"/>
    <col min="11008" max="11008" width="9.7109375" customWidth="1"/>
    <col min="11009" max="11009" width="19.42578125" customWidth="1"/>
    <col min="11010" max="11010" width="18.42578125" customWidth="1"/>
    <col min="11011" max="11011" width="10.85546875" customWidth="1"/>
    <col min="11012" max="11012" width="13.85546875" customWidth="1"/>
    <col min="11261" max="11261" width="1.85546875" customWidth="1"/>
    <col min="11262" max="11262" width="19.7109375" customWidth="1"/>
    <col min="11263" max="11263" width="15.28515625" customWidth="1"/>
    <col min="11264" max="11264" width="9.7109375" customWidth="1"/>
    <col min="11265" max="11265" width="19.42578125" customWidth="1"/>
    <col min="11266" max="11266" width="18.42578125" customWidth="1"/>
    <col min="11267" max="11267" width="10.85546875" customWidth="1"/>
    <col min="11268" max="11268" width="13.85546875" customWidth="1"/>
    <col min="11517" max="11517" width="1.85546875" customWidth="1"/>
    <col min="11518" max="11518" width="19.7109375" customWidth="1"/>
    <col min="11519" max="11519" width="15.28515625" customWidth="1"/>
    <col min="11520" max="11520" width="9.7109375" customWidth="1"/>
    <col min="11521" max="11521" width="19.42578125" customWidth="1"/>
    <col min="11522" max="11522" width="18.42578125" customWidth="1"/>
    <col min="11523" max="11523" width="10.85546875" customWidth="1"/>
    <col min="11524" max="11524" width="13.85546875" customWidth="1"/>
    <col min="11773" max="11773" width="1.85546875" customWidth="1"/>
    <col min="11774" max="11774" width="19.7109375" customWidth="1"/>
    <col min="11775" max="11775" width="15.28515625" customWidth="1"/>
    <col min="11776" max="11776" width="9.7109375" customWidth="1"/>
    <col min="11777" max="11777" width="19.42578125" customWidth="1"/>
    <col min="11778" max="11778" width="18.42578125" customWidth="1"/>
    <col min="11779" max="11779" width="10.85546875" customWidth="1"/>
    <col min="11780" max="11780" width="13.85546875" customWidth="1"/>
    <col min="12029" max="12029" width="1.85546875" customWidth="1"/>
    <col min="12030" max="12030" width="19.7109375" customWidth="1"/>
    <col min="12031" max="12031" width="15.28515625" customWidth="1"/>
    <col min="12032" max="12032" width="9.7109375" customWidth="1"/>
    <col min="12033" max="12033" width="19.42578125" customWidth="1"/>
    <col min="12034" max="12034" width="18.42578125" customWidth="1"/>
    <col min="12035" max="12035" width="10.85546875" customWidth="1"/>
    <col min="12036" max="12036" width="13.85546875" customWidth="1"/>
    <col min="12285" max="12285" width="1.85546875" customWidth="1"/>
    <col min="12286" max="12286" width="19.7109375" customWidth="1"/>
    <col min="12287" max="12287" width="15.28515625" customWidth="1"/>
    <col min="12288" max="12288" width="9.7109375" customWidth="1"/>
    <col min="12289" max="12289" width="19.42578125" customWidth="1"/>
    <col min="12290" max="12290" width="18.42578125" customWidth="1"/>
    <col min="12291" max="12291" width="10.85546875" customWidth="1"/>
    <col min="12292" max="12292" width="13.85546875" customWidth="1"/>
    <col min="12541" max="12541" width="1.85546875" customWidth="1"/>
    <col min="12542" max="12542" width="19.7109375" customWidth="1"/>
    <col min="12543" max="12543" width="15.28515625" customWidth="1"/>
    <col min="12544" max="12544" width="9.7109375" customWidth="1"/>
    <col min="12545" max="12545" width="19.42578125" customWidth="1"/>
    <col min="12546" max="12546" width="18.42578125" customWidth="1"/>
    <col min="12547" max="12547" width="10.85546875" customWidth="1"/>
    <col min="12548" max="12548" width="13.85546875" customWidth="1"/>
    <col min="12797" max="12797" width="1.85546875" customWidth="1"/>
    <col min="12798" max="12798" width="19.7109375" customWidth="1"/>
    <col min="12799" max="12799" width="15.28515625" customWidth="1"/>
    <col min="12800" max="12800" width="9.7109375" customWidth="1"/>
    <col min="12801" max="12801" width="19.42578125" customWidth="1"/>
    <col min="12802" max="12802" width="18.42578125" customWidth="1"/>
    <col min="12803" max="12803" width="10.85546875" customWidth="1"/>
    <col min="12804" max="12804" width="13.85546875" customWidth="1"/>
    <col min="13053" max="13053" width="1.85546875" customWidth="1"/>
    <col min="13054" max="13054" width="19.7109375" customWidth="1"/>
    <col min="13055" max="13055" width="15.28515625" customWidth="1"/>
    <col min="13056" max="13056" width="9.7109375" customWidth="1"/>
    <col min="13057" max="13057" width="19.42578125" customWidth="1"/>
    <col min="13058" max="13058" width="18.42578125" customWidth="1"/>
    <col min="13059" max="13059" width="10.85546875" customWidth="1"/>
    <col min="13060" max="13060" width="13.85546875" customWidth="1"/>
    <col min="13309" max="13309" width="1.85546875" customWidth="1"/>
    <col min="13310" max="13310" width="19.7109375" customWidth="1"/>
    <col min="13311" max="13311" width="15.28515625" customWidth="1"/>
    <col min="13312" max="13312" width="9.7109375" customWidth="1"/>
    <col min="13313" max="13313" width="19.42578125" customWidth="1"/>
    <col min="13314" max="13314" width="18.42578125" customWidth="1"/>
    <col min="13315" max="13315" width="10.85546875" customWidth="1"/>
    <col min="13316" max="13316" width="13.85546875" customWidth="1"/>
    <col min="13565" max="13565" width="1.85546875" customWidth="1"/>
    <col min="13566" max="13566" width="19.7109375" customWidth="1"/>
    <col min="13567" max="13567" width="15.28515625" customWidth="1"/>
    <col min="13568" max="13568" width="9.7109375" customWidth="1"/>
    <col min="13569" max="13569" width="19.42578125" customWidth="1"/>
    <col min="13570" max="13570" width="18.42578125" customWidth="1"/>
    <col min="13571" max="13571" width="10.85546875" customWidth="1"/>
    <col min="13572" max="13572" width="13.85546875" customWidth="1"/>
    <col min="13821" max="13821" width="1.85546875" customWidth="1"/>
    <col min="13822" max="13822" width="19.7109375" customWidth="1"/>
    <col min="13823" max="13823" width="15.28515625" customWidth="1"/>
    <col min="13824" max="13824" width="9.7109375" customWidth="1"/>
    <col min="13825" max="13825" width="19.42578125" customWidth="1"/>
    <col min="13826" max="13826" width="18.42578125" customWidth="1"/>
    <col min="13827" max="13827" width="10.85546875" customWidth="1"/>
    <col min="13828" max="13828" width="13.85546875" customWidth="1"/>
    <col min="14077" max="14077" width="1.85546875" customWidth="1"/>
    <col min="14078" max="14078" width="19.7109375" customWidth="1"/>
    <col min="14079" max="14079" width="15.28515625" customWidth="1"/>
    <col min="14080" max="14080" width="9.7109375" customWidth="1"/>
    <col min="14081" max="14081" width="19.42578125" customWidth="1"/>
    <col min="14082" max="14082" width="18.42578125" customWidth="1"/>
    <col min="14083" max="14083" width="10.85546875" customWidth="1"/>
    <col min="14084" max="14084" width="13.85546875" customWidth="1"/>
    <col min="14333" max="14333" width="1.85546875" customWidth="1"/>
    <col min="14334" max="14334" width="19.7109375" customWidth="1"/>
    <col min="14335" max="14335" width="15.28515625" customWidth="1"/>
    <col min="14336" max="14336" width="9.7109375" customWidth="1"/>
    <col min="14337" max="14337" width="19.42578125" customWidth="1"/>
    <col min="14338" max="14338" width="18.42578125" customWidth="1"/>
    <col min="14339" max="14339" width="10.85546875" customWidth="1"/>
    <col min="14340" max="14340" width="13.85546875" customWidth="1"/>
    <col min="14589" max="14589" width="1.85546875" customWidth="1"/>
    <col min="14590" max="14590" width="19.7109375" customWidth="1"/>
    <col min="14591" max="14591" width="15.28515625" customWidth="1"/>
    <col min="14592" max="14592" width="9.7109375" customWidth="1"/>
    <col min="14593" max="14593" width="19.42578125" customWidth="1"/>
    <col min="14594" max="14594" width="18.42578125" customWidth="1"/>
    <col min="14595" max="14595" width="10.85546875" customWidth="1"/>
    <col min="14596" max="14596" width="13.85546875" customWidth="1"/>
    <col min="14845" max="14845" width="1.85546875" customWidth="1"/>
    <col min="14846" max="14846" width="19.7109375" customWidth="1"/>
    <col min="14847" max="14847" width="15.28515625" customWidth="1"/>
    <col min="14848" max="14848" width="9.7109375" customWidth="1"/>
    <col min="14849" max="14849" width="19.42578125" customWidth="1"/>
    <col min="14850" max="14850" width="18.42578125" customWidth="1"/>
    <col min="14851" max="14851" width="10.85546875" customWidth="1"/>
    <col min="14852" max="14852" width="13.85546875" customWidth="1"/>
    <col min="15101" max="15101" width="1.85546875" customWidth="1"/>
    <col min="15102" max="15102" width="19.7109375" customWidth="1"/>
    <col min="15103" max="15103" width="15.28515625" customWidth="1"/>
    <col min="15104" max="15104" width="9.7109375" customWidth="1"/>
    <col min="15105" max="15105" width="19.42578125" customWidth="1"/>
    <col min="15106" max="15106" width="18.42578125" customWidth="1"/>
    <col min="15107" max="15107" width="10.85546875" customWidth="1"/>
    <col min="15108" max="15108" width="13.85546875" customWidth="1"/>
    <col min="15357" max="15357" width="1.85546875" customWidth="1"/>
    <col min="15358" max="15358" width="19.7109375" customWidth="1"/>
    <col min="15359" max="15359" width="15.28515625" customWidth="1"/>
    <col min="15360" max="15360" width="9.7109375" customWidth="1"/>
    <col min="15361" max="15361" width="19.42578125" customWidth="1"/>
    <col min="15362" max="15362" width="18.42578125" customWidth="1"/>
    <col min="15363" max="15363" width="10.85546875" customWidth="1"/>
    <col min="15364" max="15364" width="13.85546875" customWidth="1"/>
    <col min="15613" max="15613" width="1.85546875" customWidth="1"/>
    <col min="15614" max="15614" width="19.7109375" customWidth="1"/>
    <col min="15615" max="15615" width="15.28515625" customWidth="1"/>
    <col min="15616" max="15616" width="9.7109375" customWidth="1"/>
    <col min="15617" max="15617" width="19.42578125" customWidth="1"/>
    <col min="15618" max="15618" width="18.42578125" customWidth="1"/>
    <col min="15619" max="15619" width="10.85546875" customWidth="1"/>
    <col min="15620" max="15620" width="13.85546875" customWidth="1"/>
    <col min="15869" max="15869" width="1.85546875" customWidth="1"/>
    <col min="15870" max="15870" width="19.7109375" customWidth="1"/>
    <col min="15871" max="15871" width="15.28515625" customWidth="1"/>
    <col min="15872" max="15872" width="9.7109375" customWidth="1"/>
    <col min="15873" max="15873" width="19.42578125" customWidth="1"/>
    <col min="15874" max="15874" width="18.42578125" customWidth="1"/>
    <col min="15875" max="15875" width="10.85546875" customWidth="1"/>
    <col min="15876" max="15876" width="13.85546875" customWidth="1"/>
    <col min="16125" max="16125" width="1.85546875" customWidth="1"/>
    <col min="16126" max="16126" width="19.7109375" customWidth="1"/>
    <col min="16127" max="16127" width="15.28515625" customWidth="1"/>
    <col min="16128" max="16128" width="9.7109375" customWidth="1"/>
    <col min="16129" max="16129" width="19.42578125" customWidth="1"/>
    <col min="16130" max="16130" width="18.42578125" customWidth="1"/>
    <col min="16131" max="16131" width="10.85546875" customWidth="1"/>
    <col min="16132" max="16132" width="13.85546875" customWidth="1"/>
  </cols>
  <sheetData>
    <row r="1" spans="1:8" ht="23.25" x14ac:dyDescent="0.2">
      <c r="A1" s="67"/>
      <c r="B1" s="68" t="s">
        <v>0</v>
      </c>
      <c r="C1" s="69"/>
      <c r="D1" s="70"/>
      <c r="E1" s="70"/>
      <c r="F1" s="111">
        <v>1</v>
      </c>
      <c r="G1" s="70"/>
    </row>
    <row r="2" spans="1:8" ht="24" thickBot="1" x14ac:dyDescent="0.25">
      <c r="A2" s="67"/>
      <c r="B2" s="100" t="str">
        <f>'كشف اجمالى'!D2</f>
        <v>مدرسة منشأة سلطان الثانوية بنين</v>
      </c>
      <c r="C2" s="69"/>
      <c r="D2" s="814" t="s">
        <v>94</v>
      </c>
      <c r="E2" s="814"/>
      <c r="F2" s="72"/>
      <c r="G2" s="829"/>
      <c r="H2" s="829"/>
    </row>
    <row r="3" spans="1:8" ht="24" thickBot="1" x14ac:dyDescent="0.25">
      <c r="A3" s="67"/>
      <c r="B3" s="140" t="s">
        <v>95</v>
      </c>
      <c r="C3" s="815">
        <f>VLOOKUP($F$1,'اجمالى عام'!$A$5:$CP$253,4)</f>
        <v>0</v>
      </c>
      <c r="D3" s="816"/>
      <c r="E3" s="817"/>
      <c r="F3" s="823" t="s">
        <v>445</v>
      </c>
      <c r="G3" s="823"/>
      <c r="H3" s="823"/>
    </row>
    <row r="4" spans="1:8" ht="20.100000000000001" customHeight="1" x14ac:dyDescent="0.2">
      <c r="B4" s="106" t="s">
        <v>9</v>
      </c>
      <c r="C4" s="134">
        <f>VLOOKUP($F$1,'اجمالى عام'!$A$5:$CP$253,3)</f>
        <v>0</v>
      </c>
      <c r="D4" s="818" t="s">
        <v>96</v>
      </c>
      <c r="E4" s="106" t="s">
        <v>10</v>
      </c>
      <c r="F4" s="134">
        <f>VLOOKUP($F$1,'اجمالى عام'!$A$5:$CP$253,5)</f>
        <v>0</v>
      </c>
      <c r="G4" s="824" t="s">
        <v>181</v>
      </c>
      <c r="H4" s="825" t="s">
        <v>179</v>
      </c>
    </row>
    <row r="5" spans="1:8" ht="20.100000000000001" customHeight="1" x14ac:dyDescent="0.2">
      <c r="B5" s="136" t="s">
        <v>12</v>
      </c>
      <c r="C5" s="21">
        <f>VLOOKUP($F$1,'اجمالى عام'!$A$5:$CP$253,10)</f>
        <v>0</v>
      </c>
      <c r="D5" s="819"/>
      <c r="E5" s="136" t="s">
        <v>171</v>
      </c>
      <c r="F5" s="114">
        <f>VLOOKUP($F$1,'اجمالى عام'!$A$5:$CP$253,8)</f>
        <v>0</v>
      </c>
      <c r="G5" s="824"/>
      <c r="H5" s="826"/>
    </row>
    <row r="6" spans="1:8" ht="20.100000000000001" customHeight="1" x14ac:dyDescent="0.2">
      <c r="B6" s="822" t="s">
        <v>97</v>
      </c>
      <c r="C6" s="822"/>
      <c r="D6" s="819"/>
      <c r="E6" s="822" t="s">
        <v>98</v>
      </c>
      <c r="F6" s="822"/>
      <c r="G6" s="824"/>
      <c r="H6" s="826"/>
    </row>
    <row r="7" spans="1:8" ht="20.100000000000001" customHeight="1" x14ac:dyDescent="0.2">
      <c r="B7" s="74" t="s">
        <v>99</v>
      </c>
      <c r="C7" s="21">
        <f>VLOOKUP($F$1,'اجمالى عام'!$A$5:$CP$253,11)</f>
        <v>0</v>
      </c>
      <c r="D7" s="819"/>
      <c r="E7" s="74" t="s">
        <v>99</v>
      </c>
      <c r="F7" s="21">
        <f>VLOOKUP($F$1,'اجمالى عام'!$A$5:$CP$253,48)</f>
        <v>0</v>
      </c>
      <c r="G7" s="824"/>
      <c r="H7" s="826"/>
    </row>
    <row r="8" spans="1:8" ht="20.100000000000001" customHeight="1" x14ac:dyDescent="0.2">
      <c r="B8" s="75" t="s">
        <v>100</v>
      </c>
      <c r="C8" s="21">
        <f>VLOOKUP($F$1,'اجمالى عام'!$A$5:$CP$253,12)</f>
        <v>0</v>
      </c>
      <c r="D8" s="819"/>
      <c r="E8" s="86" t="s">
        <v>100</v>
      </c>
      <c r="F8" s="21">
        <f>VLOOKUP($F$1,'اجمالى عام'!$A$5:$CP$253,49)</f>
        <v>0</v>
      </c>
      <c r="G8" s="824"/>
      <c r="H8" s="826"/>
    </row>
    <row r="9" spans="1:8" ht="20.100000000000001" customHeight="1" x14ac:dyDescent="0.2">
      <c r="B9" s="74" t="s">
        <v>101</v>
      </c>
      <c r="C9" s="21">
        <f>VLOOKUP($F$1,'اجمالى عام'!$A$5:$CP$253,13)</f>
        <v>0</v>
      </c>
      <c r="D9" s="819"/>
      <c r="E9" s="74" t="s">
        <v>101</v>
      </c>
      <c r="F9" s="21">
        <f>VLOOKUP($F$1,'اجمالى عام'!$A$5:$CP$253,50)</f>
        <v>0</v>
      </c>
      <c r="G9" s="824"/>
      <c r="H9" s="826"/>
    </row>
    <row r="10" spans="1:8" ht="20.100000000000001" customHeight="1" x14ac:dyDescent="0.2">
      <c r="B10" s="76" t="s">
        <v>148</v>
      </c>
      <c r="C10" s="21">
        <f>VLOOKUP($F$1,'اجمالى عام'!$A$5:$CP$253,14)</f>
        <v>0</v>
      </c>
      <c r="D10" s="819"/>
      <c r="E10" s="75" t="s">
        <v>102</v>
      </c>
      <c r="F10" s="21">
        <f>VLOOKUP($F$1,'اجمالى عام'!$A$5:$CP$253,51)</f>
        <v>0</v>
      </c>
      <c r="G10" s="824"/>
      <c r="H10" s="811">
        <f>C3</f>
        <v>0</v>
      </c>
    </row>
    <row r="11" spans="1:8" ht="20.100000000000001" customHeight="1" x14ac:dyDescent="0.2">
      <c r="B11" s="76" t="s">
        <v>40</v>
      </c>
      <c r="C11" s="21">
        <f>VLOOKUP($F$1,'اجمالى عام'!$A$5:$CP$253,15)</f>
        <v>0</v>
      </c>
      <c r="D11" s="819"/>
      <c r="E11" s="76" t="s">
        <v>103</v>
      </c>
      <c r="F11" s="21">
        <f>VLOOKUP($F$1,'اجمالى عام'!$A$5:$CP$253,52)</f>
        <v>0</v>
      </c>
      <c r="G11" s="824"/>
      <c r="H11" s="811"/>
    </row>
    <row r="12" spans="1:8" ht="20.100000000000001" customHeight="1" x14ac:dyDescent="0.2">
      <c r="B12" s="105" t="s">
        <v>14</v>
      </c>
      <c r="C12" s="109">
        <f>SUM(C7:C11)</f>
        <v>0</v>
      </c>
      <c r="D12" s="819"/>
      <c r="E12" s="105" t="s">
        <v>14</v>
      </c>
      <c r="F12" s="109">
        <f>SUM(F7:F11)</f>
        <v>0</v>
      </c>
      <c r="G12" s="824"/>
      <c r="H12" s="811"/>
    </row>
    <row r="13" spans="1:8" ht="20.100000000000001" customHeight="1" x14ac:dyDescent="0.2">
      <c r="B13" s="106" t="s">
        <v>43</v>
      </c>
      <c r="C13" s="21">
        <f>VLOOKUP($F$1,'اجمالى عام'!$A$5:$CP$253,17)</f>
        <v>0</v>
      </c>
      <c r="D13" s="819"/>
      <c r="E13" s="76" t="s">
        <v>99</v>
      </c>
      <c r="F13" s="21">
        <f>VLOOKUP($F$1,'اجمالى عام'!$A$5:$CP$253,54)</f>
        <v>0</v>
      </c>
      <c r="G13" s="824"/>
      <c r="H13" s="811"/>
    </row>
    <row r="14" spans="1:8" ht="20.100000000000001" customHeight="1" x14ac:dyDescent="0.2">
      <c r="B14" s="106" t="s">
        <v>44</v>
      </c>
      <c r="C14" s="21">
        <f>VLOOKUP($F$1,'اجمالى عام'!$A$5:$CP$253,18)</f>
        <v>0</v>
      </c>
      <c r="D14" s="819"/>
      <c r="E14" s="76" t="s">
        <v>100</v>
      </c>
      <c r="F14" s="21">
        <f>VLOOKUP($F$1,'اجمالى عام'!$A$5:$CP$253,55)</f>
        <v>0</v>
      </c>
      <c r="G14" s="824"/>
      <c r="H14" s="811"/>
    </row>
    <row r="15" spans="1:8" ht="20.100000000000001" customHeight="1" x14ac:dyDescent="0.2">
      <c r="B15" s="106" t="s">
        <v>45</v>
      </c>
      <c r="C15" s="21">
        <f>VLOOKUP($F$1,'اجمالى عام'!$A$5:$CP$253,19)</f>
        <v>0</v>
      </c>
      <c r="D15" s="819"/>
      <c r="E15" s="76" t="s">
        <v>102</v>
      </c>
      <c r="F15" s="21">
        <f>VLOOKUP($F$1,'اجمالى عام'!$A$5:$CP$253,56)</f>
        <v>0</v>
      </c>
      <c r="G15" s="824"/>
      <c r="H15" s="811"/>
    </row>
    <row r="16" spans="1:8" ht="20.100000000000001" customHeight="1" x14ac:dyDescent="0.2">
      <c r="B16" s="107" t="s">
        <v>115</v>
      </c>
      <c r="C16" s="21">
        <f>VLOOKUP($F$1,'اجمالى عام'!$A$5:$CP$253,20)</f>
        <v>0</v>
      </c>
      <c r="D16" s="819"/>
      <c r="E16" s="76" t="s">
        <v>149</v>
      </c>
      <c r="F16" s="21">
        <f>VLOOKUP($F$1,'اجمالى عام'!$A$5:$CP$253,58)</f>
        <v>0</v>
      </c>
      <c r="G16" s="824"/>
      <c r="H16" s="811"/>
    </row>
    <row r="17" spans="2:8" ht="20.100000000000001" customHeight="1" x14ac:dyDescent="0.2">
      <c r="B17" s="107" t="s">
        <v>140</v>
      </c>
      <c r="C17" s="21">
        <f>VLOOKUP($F$1,'اجمالى عام'!$A$5:$CP$253,21)</f>
        <v>0</v>
      </c>
      <c r="D17" s="819"/>
      <c r="E17" s="76" t="s">
        <v>150</v>
      </c>
      <c r="F17" s="21">
        <f>VLOOKUP($F$1,'اجمالى عام'!$A$5:$CP$253,59)</f>
        <v>0</v>
      </c>
      <c r="G17" s="824"/>
      <c r="H17" s="811"/>
    </row>
    <row r="18" spans="2:8" ht="20.100000000000001" customHeight="1" x14ac:dyDescent="0.2">
      <c r="B18" s="106" t="s">
        <v>16</v>
      </c>
      <c r="C18" s="21">
        <f>VLOOKUP($F$1,'اجمالى عام'!$A$5:$CP$253,24)</f>
        <v>0</v>
      </c>
      <c r="D18" s="819"/>
      <c r="E18" s="78" t="s">
        <v>31</v>
      </c>
      <c r="F18" s="21">
        <f>VLOOKUP($F$1,'اجمالى عام'!$A$5:$CP$253,84)</f>
        <v>0</v>
      </c>
      <c r="G18" s="824"/>
      <c r="H18" s="812" t="s">
        <v>180</v>
      </c>
    </row>
    <row r="19" spans="2:8" ht="20.100000000000001" customHeight="1" x14ac:dyDescent="0.2">
      <c r="B19" s="106" t="s">
        <v>104</v>
      </c>
      <c r="C19" s="21">
        <f>VLOOKUP($F$1,'اجمالى عام'!$A$5:$CP$253,26)</f>
        <v>0</v>
      </c>
      <c r="D19" s="819"/>
      <c r="E19" s="78" t="s">
        <v>32</v>
      </c>
      <c r="F19" s="21">
        <f>VLOOKUP($F$1,'اجمالى عام'!$A$5:$CP$253,85)</f>
        <v>0</v>
      </c>
      <c r="G19" s="824"/>
      <c r="H19" s="812"/>
    </row>
    <row r="20" spans="2:8" ht="20.100000000000001" customHeight="1" x14ac:dyDescent="0.2">
      <c r="B20" s="105" t="s">
        <v>14</v>
      </c>
      <c r="C20" s="109">
        <f>SUM(C13:C19)</f>
        <v>0</v>
      </c>
      <c r="D20" s="819"/>
      <c r="E20" s="105" t="s">
        <v>14</v>
      </c>
      <c r="F20" s="109">
        <f>SUM(F13:F19)</f>
        <v>0</v>
      </c>
      <c r="G20" s="824"/>
      <c r="H20" s="812"/>
    </row>
    <row r="21" spans="2:8" ht="20.100000000000001" customHeight="1" x14ac:dyDescent="0.2">
      <c r="B21" s="76" t="s">
        <v>46</v>
      </c>
      <c r="C21" s="21">
        <f>VLOOKUP($F$1,'اجمالى عام'!$A$5:$CP$253,28)</f>
        <v>0</v>
      </c>
      <c r="D21" s="819"/>
      <c r="E21" s="76" t="s">
        <v>151</v>
      </c>
      <c r="F21" s="21">
        <f>VLOOKUP($F$1,'اجمالى عام'!$A$5:$CP$253,66)</f>
        <v>0</v>
      </c>
      <c r="G21" s="824"/>
      <c r="H21" s="812"/>
    </row>
    <row r="22" spans="2:8" ht="20.100000000000001" customHeight="1" x14ac:dyDescent="0.2">
      <c r="B22" s="75" t="s">
        <v>47</v>
      </c>
      <c r="C22" s="21">
        <f>VLOOKUP($F$1,'اجمالى عام'!$A$5:$CP$253,29)</f>
        <v>0</v>
      </c>
      <c r="D22" s="819"/>
      <c r="E22" s="76" t="s">
        <v>152</v>
      </c>
      <c r="F22" s="21">
        <f>VLOOKUP($F$1,'اجمالى عام'!$A$5:$CP$253,67)</f>
        <v>0</v>
      </c>
      <c r="G22" s="824"/>
      <c r="H22" s="812"/>
    </row>
    <row r="23" spans="2:8" ht="20.100000000000001" customHeight="1" x14ac:dyDescent="0.2">
      <c r="B23" s="76" t="s">
        <v>106</v>
      </c>
      <c r="C23" s="127">
        <f>VLOOKUP($F$1,'اجمالى عام'!$A$5:$CP$253,30)</f>
        <v>0</v>
      </c>
      <c r="D23" s="819"/>
      <c r="E23" s="105" t="s">
        <v>14</v>
      </c>
      <c r="F23" s="109">
        <f>SUM(F21:F22)</f>
        <v>0</v>
      </c>
      <c r="G23" s="824"/>
      <c r="H23" s="812"/>
    </row>
    <row r="24" spans="2:8" ht="20.100000000000001" customHeight="1" x14ac:dyDescent="0.2">
      <c r="B24" s="76" t="s">
        <v>107</v>
      </c>
      <c r="C24" s="127">
        <f>VLOOKUP($F$1,'اجمالى عام'!$A$5:$CP$253,31)</f>
        <v>0</v>
      </c>
      <c r="D24" s="819"/>
      <c r="E24" s="76" t="s">
        <v>343</v>
      </c>
      <c r="F24" s="21">
        <f>VLOOKUP($F$1,'اجمالى عام'!$A$5:$CP$253,57)</f>
        <v>0</v>
      </c>
      <c r="G24" s="824"/>
      <c r="H24" s="812"/>
    </row>
    <row r="25" spans="2:8" ht="20.100000000000001" customHeight="1" x14ac:dyDescent="0.2">
      <c r="B25" s="75" t="s">
        <v>342</v>
      </c>
      <c r="C25" s="21">
        <f>VLOOKUP($F$1,'اجمالى عام'!$A$5:$CP$253,32)</f>
        <v>0</v>
      </c>
      <c r="D25" s="819"/>
      <c r="E25" s="75" t="s">
        <v>56</v>
      </c>
      <c r="F25" s="21">
        <f>VLOOKUP($F$1,'اجمالى عام'!$A$5:$CP$253,61)</f>
        <v>0</v>
      </c>
      <c r="G25" s="824"/>
      <c r="H25" s="812"/>
    </row>
    <row r="26" spans="2:8" ht="20.100000000000001" customHeight="1" x14ac:dyDescent="0.2">
      <c r="B26" s="76" t="s">
        <v>51</v>
      </c>
      <c r="C26" s="21">
        <f>VLOOKUP($F$1,'اجمالى عام'!$A$5:$CP$253,33)</f>
        <v>0</v>
      </c>
      <c r="D26" s="819"/>
      <c r="E26" s="75" t="s">
        <v>57</v>
      </c>
      <c r="F26" s="21">
        <f>VLOOKUP($F$1,'اجمالى عام'!$A$5:$CP$253,62)</f>
        <v>0</v>
      </c>
      <c r="G26" s="824"/>
      <c r="H26" s="812"/>
    </row>
    <row r="27" spans="2:8" ht="20.100000000000001" customHeight="1" x14ac:dyDescent="0.2">
      <c r="B27" s="228" t="s">
        <v>443</v>
      </c>
      <c r="C27" s="21">
        <f>VLOOKUP($F$1,'اجمالى عام'!$A$5:$CP$253,34)</f>
        <v>0</v>
      </c>
      <c r="D27" s="819"/>
      <c r="E27" s="76" t="s">
        <v>105</v>
      </c>
      <c r="F27" s="21">
        <f>VLOOKUP($F$1,'اجمالى عام'!$A$5:$CP$253,63)</f>
        <v>0</v>
      </c>
      <c r="G27" s="824"/>
      <c r="H27" s="812"/>
    </row>
    <row r="28" spans="2:8" ht="20.100000000000001" customHeight="1" x14ac:dyDescent="0.2">
      <c r="B28" s="76" t="s">
        <v>50</v>
      </c>
      <c r="C28" s="21">
        <f>VLOOKUP($F$1,'اجمالى عام'!$A$5:$CP$253,35)</f>
        <v>0</v>
      </c>
      <c r="D28" s="819"/>
      <c r="E28" s="75" t="s">
        <v>59</v>
      </c>
      <c r="F28" s="21">
        <f>VLOOKUP($F$1,'اجمالى عام'!$A$5:$CP$253,64)</f>
        <v>0</v>
      </c>
      <c r="G28" s="824"/>
      <c r="H28" s="812"/>
    </row>
    <row r="29" spans="2:8" ht="20.100000000000001" customHeight="1" x14ac:dyDescent="0.2">
      <c r="B29" s="75" t="s">
        <v>186</v>
      </c>
      <c r="C29" s="21">
        <f>VLOOKUP($F$1,'اجمالى عام'!$A$5:$CP$253,37)</f>
        <v>0</v>
      </c>
      <c r="D29" s="819"/>
      <c r="E29" s="77" t="s">
        <v>25</v>
      </c>
      <c r="F29" s="21">
        <f>VLOOKUP($F$1,'اجمالى عام'!$A$5:$CP$253,65)</f>
        <v>0</v>
      </c>
      <c r="G29" s="824"/>
      <c r="H29" s="812"/>
    </row>
    <row r="30" spans="2:8" ht="20.100000000000001" customHeight="1" x14ac:dyDescent="0.2">
      <c r="B30" s="75" t="s">
        <v>162</v>
      </c>
      <c r="C30" s="21">
        <f>VLOOKUP($F$1,'اجمالى عام'!$A$5:$CP$253,38)</f>
        <v>0</v>
      </c>
      <c r="D30" s="819"/>
      <c r="E30" s="78" t="s">
        <v>28</v>
      </c>
      <c r="F30" s="127">
        <f>VLOOKUP($F$1,'اجمالى عام'!$A$5:$CP$253,76)</f>
        <v>0</v>
      </c>
      <c r="G30" s="824"/>
      <c r="H30" s="812"/>
    </row>
    <row r="31" spans="2:8" ht="20.100000000000001" customHeight="1" x14ac:dyDescent="0.2">
      <c r="B31" s="77" t="s">
        <v>53</v>
      </c>
      <c r="C31" s="21">
        <f>VLOOKUP($F$1,'اجمالى عام'!$A$5:$CP$253,40)</f>
        <v>0</v>
      </c>
      <c r="D31" s="819"/>
      <c r="E31" s="78" t="s">
        <v>29</v>
      </c>
      <c r="F31" s="21">
        <f>VLOOKUP($F$1,'اجمالى عام'!$A$5:$CP$253,77)</f>
        <v>0</v>
      </c>
      <c r="G31" s="824"/>
      <c r="H31" s="812"/>
    </row>
    <row r="32" spans="2:8" ht="20.100000000000001" customHeight="1" x14ac:dyDescent="0.2">
      <c r="B32" s="75" t="s">
        <v>54</v>
      </c>
      <c r="C32" s="21">
        <f>VLOOKUP($F$1,'اجمالى عام'!$A$5:$CP$253,41)</f>
        <v>0</v>
      </c>
      <c r="D32" s="819"/>
      <c r="E32" s="78" t="s">
        <v>30</v>
      </c>
      <c r="F32" s="21">
        <f>VLOOKUP($F$1,'اجمالى عام'!$A$5:$CP$253,78)</f>
        <v>0</v>
      </c>
      <c r="G32" s="824"/>
      <c r="H32" s="812"/>
    </row>
    <row r="33" spans="2:8" ht="20.100000000000001" customHeight="1" x14ac:dyDescent="0.2">
      <c r="B33" s="104" t="s">
        <v>14</v>
      </c>
      <c r="C33" s="109">
        <f>SUM(C21:C32)</f>
        <v>0</v>
      </c>
      <c r="D33" s="819"/>
      <c r="E33" s="78" t="s">
        <v>137</v>
      </c>
      <c r="F33" s="21">
        <f>VLOOKUP($F$1,'اجمالى عام'!$A$5:$CP$253,79)</f>
        <v>0</v>
      </c>
      <c r="G33" s="824"/>
      <c r="H33" s="812"/>
    </row>
    <row r="34" spans="2:8" ht="20.100000000000001" customHeight="1" x14ac:dyDescent="0.2">
      <c r="B34" s="107" t="s">
        <v>85</v>
      </c>
      <c r="C34" s="108">
        <f>VLOOKUP($F$1,'اجمالى عام'!$A$5:$CP$253,42)</f>
        <v>0</v>
      </c>
      <c r="D34" s="819"/>
      <c r="E34" s="78" t="s">
        <v>138</v>
      </c>
      <c r="F34" s="21">
        <f>VLOOKUP($F$1,'اجمالى عام'!$A$5:$CP$253,80)</f>
        <v>0</v>
      </c>
      <c r="G34" s="824"/>
      <c r="H34" s="812"/>
    </row>
    <row r="35" spans="2:8" ht="20.100000000000001" customHeight="1" x14ac:dyDescent="0.2">
      <c r="B35" s="75" t="s">
        <v>108</v>
      </c>
      <c r="C35" s="21">
        <f>VLOOKUP($F$1,'اجمالى عام'!$A$5:$CP$253,43)</f>
        <v>0</v>
      </c>
      <c r="D35" s="819"/>
      <c r="E35" s="78" t="s">
        <v>139</v>
      </c>
      <c r="F35" s="21">
        <f>VLOOKUP($F$1,'اجمالى عام'!$A$5:$CP$253,81)</f>
        <v>0</v>
      </c>
      <c r="G35" s="824"/>
      <c r="H35" s="812"/>
    </row>
    <row r="36" spans="2:8" ht="20.100000000000001" customHeight="1" x14ac:dyDescent="0.2">
      <c r="B36" s="75" t="s">
        <v>109</v>
      </c>
      <c r="C36" s="21">
        <f>VLOOKUP($F$1,'اجمالى عام'!$A$5:$CP$253,44)</f>
        <v>0</v>
      </c>
      <c r="D36" s="819"/>
      <c r="E36" s="78" t="s">
        <v>173</v>
      </c>
      <c r="F36" s="21">
        <f>VLOOKUP($F$1,'اجمالى عام'!$A$5:$CP$253,82)</f>
        <v>0</v>
      </c>
      <c r="G36" s="824"/>
      <c r="H36" s="812"/>
    </row>
    <row r="37" spans="2:8" ht="20.100000000000001" customHeight="1" x14ac:dyDescent="0.2">
      <c r="B37" s="75" t="s">
        <v>149</v>
      </c>
      <c r="C37" s="21">
        <f>VLOOKUP($F$1,'اجمالى عام'!$A$5:$CP$253,45)</f>
        <v>0</v>
      </c>
      <c r="D37" s="819"/>
      <c r="E37" s="78" t="s">
        <v>172</v>
      </c>
      <c r="F37" s="21">
        <f>VLOOKUP($F$1,'اجمالى عام'!$A$5:$CP$253,83)</f>
        <v>0</v>
      </c>
      <c r="G37" s="824"/>
      <c r="H37" s="812"/>
    </row>
    <row r="38" spans="2:8" ht="20.100000000000001" customHeight="1" x14ac:dyDescent="0.2">
      <c r="B38" s="79" t="s">
        <v>20</v>
      </c>
      <c r="C38" s="127">
        <f>VLOOKUP($F$1,'اجمالى عام'!$A$5:$CP$253,46)</f>
        <v>0</v>
      </c>
      <c r="D38" s="819"/>
      <c r="E38" s="78" t="s">
        <v>27</v>
      </c>
      <c r="F38" s="21">
        <f>VLOOKUP($F$1,'اجمالى عام'!$A$5:$CP$253,68)</f>
        <v>0</v>
      </c>
      <c r="G38" s="824"/>
      <c r="H38" s="812"/>
    </row>
    <row r="39" spans="2:8" ht="20.100000000000001" customHeight="1" x14ac:dyDescent="0.2">
      <c r="B39" s="104" t="s">
        <v>14</v>
      </c>
      <c r="C39" s="109">
        <f>SUM(C35:C38)</f>
        <v>0</v>
      </c>
      <c r="D39" s="820"/>
      <c r="E39" s="75" t="s">
        <v>446</v>
      </c>
      <c r="F39" s="21">
        <f>VLOOKUP($F$1,'اجمالى عام'!$A$5:$CP$253,69)</f>
        <v>0</v>
      </c>
      <c r="G39" s="824"/>
      <c r="H39" s="812"/>
    </row>
    <row r="40" spans="2:8" ht="20.100000000000001" customHeight="1" x14ac:dyDescent="0.2">
      <c r="B40" s="104" t="s">
        <v>111</v>
      </c>
      <c r="C40" s="109">
        <f>VLOOKUP($F$1,'اجمالى عام'!$A$5:$CP$253,47)</f>
        <v>0</v>
      </c>
      <c r="D40" s="820"/>
      <c r="E40" s="75" t="s">
        <v>145</v>
      </c>
      <c r="F40" s="21">
        <f>VLOOKUP($F$1,'اجمالى عام'!$A$5:$CP$253,88)</f>
        <v>0</v>
      </c>
      <c r="G40" s="824"/>
      <c r="H40" s="812"/>
    </row>
    <row r="41" spans="2:8" ht="20.100000000000001" customHeight="1" x14ac:dyDescent="0.2">
      <c r="B41" s="107" t="s">
        <v>110</v>
      </c>
      <c r="C41" s="108">
        <f>VLOOKUP($F$1,'اجمالى عام'!$A$5:$CP$253,92)</f>
        <v>0</v>
      </c>
      <c r="D41" s="820"/>
      <c r="E41" s="75" t="s">
        <v>34</v>
      </c>
      <c r="F41" s="21">
        <f>VLOOKUP($F$1,'اجمالى عام'!$A$5:$CP$253,89)</f>
        <v>0</v>
      </c>
      <c r="G41" s="824"/>
      <c r="H41" s="812"/>
    </row>
    <row r="42" spans="2:8" ht="20.100000000000001" customHeight="1" thickBot="1" x14ac:dyDescent="0.25">
      <c r="B42" s="104" t="s">
        <v>114</v>
      </c>
      <c r="C42" s="109">
        <f>VLOOKUP($F$1,'اجمالى عام'!$A$5:$CP$253,93)</f>
        <v>0</v>
      </c>
      <c r="D42" s="821"/>
      <c r="E42" s="75" t="s">
        <v>35</v>
      </c>
      <c r="F42" s="21">
        <f>VLOOKUP($F$1,'اجمالى عام'!$A$5:$CP$253,90)</f>
        <v>0</v>
      </c>
      <c r="G42" s="824"/>
      <c r="H42" s="812"/>
    </row>
    <row r="43" spans="2:8" ht="20.100000000000001" customHeight="1" x14ac:dyDescent="0.25">
      <c r="B43" s="139" t="s">
        <v>112</v>
      </c>
      <c r="C43" s="827" t="s">
        <v>113</v>
      </c>
      <c r="D43" s="828"/>
      <c r="E43" s="105" t="s">
        <v>14</v>
      </c>
      <c r="F43" s="109">
        <f>SUM(F24:F42)</f>
        <v>0</v>
      </c>
      <c r="G43" s="824"/>
      <c r="H43" s="812"/>
    </row>
    <row r="44" spans="2:8" ht="20.25" x14ac:dyDescent="0.25">
      <c r="B44" s="139"/>
      <c r="C44" s="827"/>
      <c r="D44" s="828"/>
      <c r="E44" s="104" t="s">
        <v>110</v>
      </c>
      <c r="F44" s="21">
        <f>VLOOKUP($F$1,'اجمالى عام'!$A$5:$CP$253,92)</f>
        <v>0</v>
      </c>
      <c r="G44" s="824"/>
      <c r="H44" s="813"/>
    </row>
    <row r="45" spans="2:8" ht="20.25" x14ac:dyDescent="0.3">
      <c r="C45" s="80"/>
      <c r="E45" s="80"/>
      <c r="F45" s="80"/>
    </row>
    <row r="48" spans="2:8" x14ac:dyDescent="0.2">
      <c r="H48" s="130"/>
    </row>
  </sheetData>
  <customSheetViews>
    <customSheetView guid="{39BA71BF-908C-4837-9463-6A2E214E28B5}" scale="80" showPageBreaks="1" printArea="1" view="pageBreakPreview">
      <selection activeCell="M20" sqref="M20"/>
      <pageMargins left="0" right="0" top="0" bottom="0" header="0" footer="0"/>
      <printOptions horizontalCentered="1" verticalCentered="1"/>
      <pageSetup paperSize="9" scale="94" orientation="portrait" r:id="rId1"/>
      <headerFooter alignWithMargins="0"/>
    </customSheetView>
  </customSheetViews>
  <mergeCells count="13">
    <mergeCell ref="H10:H17"/>
    <mergeCell ref="H18:H44"/>
    <mergeCell ref="D2:E2"/>
    <mergeCell ref="C3:E3"/>
    <mergeCell ref="D4:D42"/>
    <mergeCell ref="B6:C6"/>
    <mergeCell ref="E6:F6"/>
    <mergeCell ref="F3:H3"/>
    <mergeCell ref="G4:G44"/>
    <mergeCell ref="H4:H9"/>
    <mergeCell ref="C44:D44"/>
    <mergeCell ref="G2:H2"/>
    <mergeCell ref="C43:D43"/>
  </mergeCells>
  <dataValidations count="2">
    <dataValidation type="list" allowBlank="1" showInputMessage="1" showErrorMessage="1" sqref="IZ1 SV1 ACR1 AMN1 AWJ1 BGF1 BQB1 BZX1 CJT1 CTP1 DDL1 DNH1 DXD1 EGZ1 EQV1 FAR1 FKN1 FUJ1 GEF1 GOB1 GXX1 HHT1 HRP1 IBL1 ILH1 IVD1 JEZ1 JOV1 JYR1 KIN1 KSJ1 LCF1 LMB1 LVX1 MFT1 MPP1 MZL1 NJH1 NTD1 OCZ1 OMV1 OWR1 PGN1 PQJ1 QAF1 QKB1 QTX1 RDT1 RNP1 RXL1 SHH1 SRD1 TAZ1 TKV1 TUR1 UEN1 UOJ1 UYF1 VIB1 VRX1 WBT1 WLP1 WVL1 IZ65538 SV65538 ACR65538 AMN65538 AWJ65538 BGF65538 BQB65538 BZX65538 CJT65538 CTP65538 DDL65538 DNH65538 DXD65538 EGZ65538 EQV65538 FAR65538 FKN65538 FUJ65538 GEF65538 GOB65538 GXX65538 HHT65538 HRP65538 IBL65538 ILH65538 IVD65538 JEZ65538 JOV65538 JYR65538 KIN65538 KSJ65538 LCF65538 LMB65538 LVX65538 MFT65538 MPP65538 MZL65538 NJH65538 NTD65538 OCZ65538 OMV65538 OWR65538 PGN65538 PQJ65538 QAF65538 QKB65538 QTX65538 RDT65538 RNP65538 RXL65538 SHH65538 SRD65538 TAZ65538 TKV65538 TUR65538 UEN65538 UOJ65538 UYF65538 VIB65538 VRX65538 WBT65538 WLP65538 WVL65538 IZ131074 SV131074 ACR131074 AMN131074 AWJ131074 BGF131074 BQB131074 BZX131074 CJT131074 CTP131074 DDL131074 DNH131074 DXD131074 EGZ131074 EQV131074 FAR131074 FKN131074 FUJ131074 GEF131074 GOB131074 GXX131074 HHT131074 HRP131074 IBL131074 ILH131074 IVD131074 JEZ131074 JOV131074 JYR131074 KIN131074 KSJ131074 LCF131074 LMB131074 LVX131074 MFT131074 MPP131074 MZL131074 NJH131074 NTD131074 OCZ131074 OMV131074 OWR131074 PGN131074 PQJ131074 QAF131074 QKB131074 QTX131074 RDT131074 RNP131074 RXL131074 SHH131074 SRD131074 TAZ131074 TKV131074 TUR131074 UEN131074 UOJ131074 UYF131074 VIB131074 VRX131074 WBT131074 WLP131074 WVL131074 IZ196610 SV196610 ACR196610 AMN196610 AWJ196610 BGF196610 BQB196610 BZX196610 CJT196610 CTP196610 DDL196610 DNH196610 DXD196610 EGZ196610 EQV196610 FAR196610 FKN196610 FUJ196610 GEF196610 GOB196610 GXX196610 HHT196610 HRP196610 IBL196610 ILH196610 IVD196610 JEZ196610 JOV196610 JYR196610 KIN196610 KSJ196610 LCF196610 LMB196610 LVX196610 MFT196610 MPP196610 MZL196610 NJH196610 NTD196610 OCZ196610 OMV196610 OWR196610 PGN196610 PQJ196610 QAF196610 QKB196610 QTX196610 RDT196610 RNP196610 RXL196610 SHH196610 SRD196610 TAZ196610 TKV196610 TUR196610 UEN196610 UOJ196610 UYF196610 VIB196610 VRX196610 WBT196610 WLP196610 WVL196610 IZ262146 SV262146 ACR262146 AMN262146 AWJ262146 BGF262146 BQB262146 BZX262146 CJT262146 CTP262146 DDL262146 DNH262146 DXD262146 EGZ262146 EQV262146 FAR262146 FKN262146 FUJ262146 GEF262146 GOB262146 GXX262146 HHT262146 HRP262146 IBL262146 ILH262146 IVD262146 JEZ262146 JOV262146 JYR262146 KIN262146 KSJ262146 LCF262146 LMB262146 LVX262146 MFT262146 MPP262146 MZL262146 NJH262146 NTD262146 OCZ262146 OMV262146 OWR262146 PGN262146 PQJ262146 QAF262146 QKB262146 QTX262146 RDT262146 RNP262146 RXL262146 SHH262146 SRD262146 TAZ262146 TKV262146 TUR262146 UEN262146 UOJ262146 UYF262146 VIB262146 VRX262146 WBT262146 WLP262146 WVL262146 IZ327682 SV327682 ACR327682 AMN327682 AWJ327682 BGF327682 BQB327682 BZX327682 CJT327682 CTP327682 DDL327682 DNH327682 DXD327682 EGZ327682 EQV327682 FAR327682 FKN327682 FUJ327682 GEF327682 GOB327682 GXX327682 HHT327682 HRP327682 IBL327682 ILH327682 IVD327682 JEZ327682 JOV327682 JYR327682 KIN327682 KSJ327682 LCF327682 LMB327682 LVX327682 MFT327682 MPP327682 MZL327682 NJH327682 NTD327682 OCZ327682 OMV327682 OWR327682 PGN327682 PQJ327682 QAF327682 QKB327682 QTX327682 RDT327682 RNP327682 RXL327682 SHH327682 SRD327682 TAZ327682 TKV327682 TUR327682 UEN327682 UOJ327682 UYF327682 VIB327682 VRX327682 WBT327682 WLP327682 WVL327682 IZ393218 SV393218 ACR393218 AMN393218 AWJ393218 BGF393218 BQB393218 BZX393218 CJT393218 CTP393218 DDL393218 DNH393218 DXD393218 EGZ393218 EQV393218 FAR393218 FKN393218 FUJ393218 GEF393218 GOB393218 GXX393218 HHT393218 HRP393218 IBL393218 ILH393218 IVD393218 JEZ393218 JOV393218 JYR393218 KIN393218 KSJ393218 LCF393218 LMB393218 LVX393218 MFT393218 MPP393218 MZL393218 NJH393218 NTD393218 OCZ393218 OMV393218 OWR393218 PGN393218 PQJ393218 QAF393218 QKB393218 QTX393218 RDT393218 RNP393218 RXL393218 SHH393218 SRD393218 TAZ393218 TKV393218 TUR393218 UEN393218 UOJ393218 UYF393218 VIB393218 VRX393218 WBT393218 WLP393218 WVL393218 IZ458754 SV458754 ACR458754 AMN458754 AWJ458754 BGF458754 BQB458754 BZX458754 CJT458754 CTP458754 DDL458754 DNH458754 DXD458754 EGZ458754 EQV458754 FAR458754 FKN458754 FUJ458754 GEF458754 GOB458754 GXX458754 HHT458754 HRP458754 IBL458754 ILH458754 IVD458754 JEZ458754 JOV458754 JYR458754 KIN458754 KSJ458754 LCF458754 LMB458754 LVX458754 MFT458754 MPP458754 MZL458754 NJH458754 NTD458754 OCZ458754 OMV458754 OWR458754 PGN458754 PQJ458754 QAF458754 QKB458754 QTX458754 RDT458754 RNP458754 RXL458754 SHH458754 SRD458754 TAZ458754 TKV458754 TUR458754 UEN458754 UOJ458754 UYF458754 VIB458754 VRX458754 WBT458754 WLP458754 WVL458754 IZ524290 SV524290 ACR524290 AMN524290 AWJ524290 BGF524290 BQB524290 BZX524290 CJT524290 CTP524290 DDL524290 DNH524290 DXD524290 EGZ524290 EQV524290 FAR524290 FKN524290 FUJ524290 GEF524290 GOB524290 GXX524290 HHT524290 HRP524290 IBL524290 ILH524290 IVD524290 JEZ524290 JOV524290 JYR524290 KIN524290 KSJ524290 LCF524290 LMB524290 LVX524290 MFT524290 MPP524290 MZL524290 NJH524290 NTD524290 OCZ524290 OMV524290 OWR524290 PGN524290 PQJ524290 QAF524290 QKB524290 QTX524290 RDT524290 RNP524290 RXL524290 SHH524290 SRD524290 TAZ524290 TKV524290 TUR524290 UEN524290 UOJ524290 UYF524290 VIB524290 VRX524290 WBT524290 WLP524290 WVL524290 IZ589826 SV589826 ACR589826 AMN589826 AWJ589826 BGF589826 BQB589826 BZX589826 CJT589826 CTP589826 DDL589826 DNH589826 DXD589826 EGZ589826 EQV589826 FAR589826 FKN589826 FUJ589826 GEF589826 GOB589826 GXX589826 HHT589826 HRP589826 IBL589826 ILH589826 IVD589826 JEZ589826 JOV589826 JYR589826 KIN589826 KSJ589826 LCF589826 LMB589826 LVX589826 MFT589826 MPP589826 MZL589826 NJH589826 NTD589826 OCZ589826 OMV589826 OWR589826 PGN589826 PQJ589826 QAF589826 QKB589826 QTX589826 RDT589826 RNP589826 RXL589826 SHH589826 SRD589826 TAZ589826 TKV589826 TUR589826 UEN589826 UOJ589826 UYF589826 VIB589826 VRX589826 WBT589826 WLP589826 WVL589826 IZ655362 SV655362 ACR655362 AMN655362 AWJ655362 BGF655362 BQB655362 BZX655362 CJT655362 CTP655362 DDL655362 DNH655362 DXD655362 EGZ655362 EQV655362 FAR655362 FKN655362 FUJ655362 GEF655362 GOB655362 GXX655362 HHT655362 HRP655362 IBL655362 ILH655362 IVD655362 JEZ655362 JOV655362 JYR655362 KIN655362 KSJ655362 LCF655362 LMB655362 LVX655362 MFT655362 MPP655362 MZL655362 NJH655362 NTD655362 OCZ655362 OMV655362 OWR655362 PGN655362 PQJ655362 QAF655362 QKB655362 QTX655362 RDT655362 RNP655362 RXL655362 SHH655362 SRD655362 TAZ655362 TKV655362 TUR655362 UEN655362 UOJ655362 UYF655362 VIB655362 VRX655362 WBT655362 WLP655362 WVL655362 IZ720898 SV720898 ACR720898 AMN720898 AWJ720898 BGF720898 BQB720898 BZX720898 CJT720898 CTP720898 DDL720898 DNH720898 DXD720898 EGZ720898 EQV720898 FAR720898 FKN720898 FUJ720898 GEF720898 GOB720898 GXX720898 HHT720898 HRP720898 IBL720898 ILH720898 IVD720898 JEZ720898 JOV720898 JYR720898 KIN720898 KSJ720898 LCF720898 LMB720898 LVX720898 MFT720898 MPP720898 MZL720898 NJH720898 NTD720898 OCZ720898 OMV720898 OWR720898 PGN720898 PQJ720898 QAF720898 QKB720898 QTX720898 RDT720898 RNP720898 RXL720898 SHH720898 SRD720898 TAZ720898 TKV720898 TUR720898 UEN720898 UOJ720898 UYF720898 VIB720898 VRX720898 WBT720898 WLP720898 WVL720898 IZ786434 SV786434 ACR786434 AMN786434 AWJ786434 BGF786434 BQB786434 BZX786434 CJT786434 CTP786434 DDL786434 DNH786434 DXD786434 EGZ786434 EQV786434 FAR786434 FKN786434 FUJ786434 GEF786434 GOB786434 GXX786434 HHT786434 HRP786434 IBL786434 ILH786434 IVD786434 JEZ786434 JOV786434 JYR786434 KIN786434 KSJ786434 LCF786434 LMB786434 LVX786434 MFT786434 MPP786434 MZL786434 NJH786434 NTD786434 OCZ786434 OMV786434 OWR786434 PGN786434 PQJ786434 QAF786434 QKB786434 QTX786434 RDT786434 RNP786434 RXL786434 SHH786434 SRD786434 TAZ786434 TKV786434 TUR786434 UEN786434 UOJ786434 UYF786434 VIB786434 VRX786434 WBT786434 WLP786434 WVL786434 IZ851970 SV851970 ACR851970 AMN851970 AWJ851970 BGF851970 BQB851970 BZX851970 CJT851970 CTP851970 DDL851970 DNH851970 DXD851970 EGZ851970 EQV851970 FAR851970 FKN851970 FUJ851970 GEF851970 GOB851970 GXX851970 HHT851970 HRP851970 IBL851970 ILH851970 IVD851970 JEZ851970 JOV851970 JYR851970 KIN851970 KSJ851970 LCF851970 LMB851970 LVX851970 MFT851970 MPP851970 MZL851970 NJH851970 NTD851970 OCZ851970 OMV851970 OWR851970 PGN851970 PQJ851970 QAF851970 QKB851970 QTX851970 RDT851970 RNP851970 RXL851970 SHH851970 SRD851970 TAZ851970 TKV851970 TUR851970 UEN851970 UOJ851970 UYF851970 VIB851970 VRX851970 WBT851970 WLP851970 WVL851970 IZ917506 SV917506 ACR917506 AMN917506 AWJ917506 BGF917506 BQB917506 BZX917506 CJT917506 CTP917506 DDL917506 DNH917506 DXD917506 EGZ917506 EQV917506 FAR917506 FKN917506 FUJ917506 GEF917506 GOB917506 GXX917506 HHT917506 HRP917506 IBL917506 ILH917506 IVD917506 JEZ917506 JOV917506 JYR917506 KIN917506 KSJ917506 LCF917506 LMB917506 LVX917506 MFT917506 MPP917506 MZL917506 NJH917506 NTD917506 OCZ917506 OMV917506 OWR917506 PGN917506 PQJ917506 QAF917506 QKB917506 QTX917506 RDT917506 RNP917506 RXL917506 SHH917506 SRD917506 TAZ917506 TKV917506 TUR917506 UEN917506 UOJ917506 UYF917506 VIB917506 VRX917506 WBT917506 WLP917506 WVL917506 IZ983042 SV983042 ACR983042 AMN983042 AWJ983042 BGF983042 BQB983042 BZX983042 CJT983042 CTP983042 DDL983042 DNH983042 DXD983042 EGZ983042 EQV983042 FAR983042 FKN983042 FUJ983042 GEF983042 GOB983042 GXX983042 HHT983042 HRP983042 IBL983042 ILH983042 IVD983042 JEZ983042 JOV983042 JYR983042 KIN983042 KSJ983042 LCF983042 LMB983042 LVX983042 MFT983042 MPP983042 MZL983042 NJH983042 NTD983042 OCZ983042 OMV983042 OWR983042 PGN983042 PQJ983042 QAF983042 QKB983042 QTX983042 RDT983042 RNP983042 RXL983042 SHH983042 SRD983042 TAZ983042 TKV983042 TUR983042 UEN983042 UOJ983042 UYF983042 VIB983042 VRX983042 WBT983042 WLP983042 WVL983042">
      <formula1>مسلسل</formula1>
    </dataValidation>
    <dataValidation type="list" allowBlank="1" showInputMessage="1" showErrorMessage="1" sqref="F1">
      <formula1>عدد</formula1>
    </dataValidation>
  </dataValidations>
  <printOptions horizontalCentered="1" verticalCentered="1"/>
  <pageMargins left="0" right="0" top="0" bottom="0" header="0" footer="0"/>
  <pageSetup paperSize="9" scale="94" orientation="portrait" r:id="rId2"/>
  <headerFooter alignWithMargins="0"/>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2"/>
  <dimension ref="A1:XFD45"/>
  <sheetViews>
    <sheetView rightToLeft="1" view="pageBreakPreview" zoomScale="60" zoomScaleNormal="100" workbookViewId="0"/>
  </sheetViews>
  <sheetFormatPr defaultRowHeight="12.75" x14ac:dyDescent="0.2"/>
  <cols>
    <col min="1" max="1" width="1.85546875" customWidth="1"/>
    <col min="2" max="2" width="19.7109375" customWidth="1"/>
    <col min="3" max="3" width="15.28515625" customWidth="1"/>
    <col min="4" max="4" width="9.7109375" customWidth="1"/>
    <col min="5" max="5" width="19.42578125" customWidth="1"/>
    <col min="6" max="6" width="18.42578125" customWidth="1"/>
    <col min="7" max="7" width="4.7109375" customWidth="1"/>
    <col min="8" max="8" width="5.28515625" customWidth="1"/>
    <col min="9" max="9" width="26.7109375" customWidth="1"/>
    <col min="10" max="10" width="11.140625" customWidth="1"/>
    <col min="257" max="257" width="1.85546875" customWidth="1"/>
    <col min="258" max="258" width="19.7109375" customWidth="1"/>
    <col min="259" max="259" width="15.28515625" customWidth="1"/>
    <col min="260" max="260" width="9.7109375" customWidth="1"/>
    <col min="261" max="261" width="19.42578125" customWidth="1"/>
    <col min="262" max="262" width="18.42578125" customWidth="1"/>
    <col min="263" max="263" width="10.85546875" customWidth="1"/>
    <col min="265" max="265" width="26.7109375" customWidth="1"/>
    <col min="266" max="266" width="11.140625" customWidth="1"/>
    <col min="513" max="513" width="1.85546875" customWidth="1"/>
    <col min="514" max="514" width="19.7109375" customWidth="1"/>
    <col min="515" max="515" width="15.28515625" customWidth="1"/>
    <col min="516" max="516" width="9.7109375" customWidth="1"/>
    <col min="517" max="517" width="19.42578125" customWidth="1"/>
    <col min="518" max="518" width="18.42578125" customWidth="1"/>
    <col min="519" max="519" width="10.85546875" customWidth="1"/>
    <col min="521" max="521" width="26.7109375" customWidth="1"/>
    <col min="522" max="522" width="11.140625" customWidth="1"/>
    <col min="769" max="769" width="1.85546875" customWidth="1"/>
    <col min="770" max="770" width="19.7109375" customWidth="1"/>
    <col min="771" max="771" width="15.28515625" customWidth="1"/>
    <col min="772" max="772" width="9.7109375" customWidth="1"/>
    <col min="773" max="773" width="19.42578125" customWidth="1"/>
    <col min="774" max="774" width="18.42578125" customWidth="1"/>
    <col min="775" max="775" width="10.85546875" customWidth="1"/>
    <col min="777" max="777" width="26.7109375" customWidth="1"/>
    <col min="778" max="778" width="11.140625" customWidth="1"/>
    <col min="1025" max="1025" width="1.85546875" customWidth="1"/>
    <col min="1026" max="1026" width="19.7109375" customWidth="1"/>
    <col min="1027" max="1027" width="15.28515625" customWidth="1"/>
    <col min="1028" max="1028" width="9.7109375" customWidth="1"/>
    <col min="1029" max="1029" width="19.42578125" customWidth="1"/>
    <col min="1030" max="1030" width="18.42578125" customWidth="1"/>
    <col min="1031" max="1031" width="10.85546875" customWidth="1"/>
    <col min="1033" max="1033" width="26.7109375" customWidth="1"/>
    <col min="1034" max="1034" width="11.140625" customWidth="1"/>
    <col min="1281" max="1281" width="1.85546875" customWidth="1"/>
    <col min="1282" max="1282" width="19.7109375" customWidth="1"/>
    <col min="1283" max="1283" width="15.28515625" customWidth="1"/>
    <col min="1284" max="1284" width="9.7109375" customWidth="1"/>
    <col min="1285" max="1285" width="19.42578125" customWidth="1"/>
    <col min="1286" max="1286" width="18.42578125" customWidth="1"/>
    <col min="1287" max="1287" width="10.85546875" customWidth="1"/>
    <col min="1289" max="1289" width="26.7109375" customWidth="1"/>
    <col min="1290" max="1290" width="11.140625" customWidth="1"/>
    <col min="1537" max="1537" width="1.85546875" customWidth="1"/>
    <col min="1538" max="1538" width="19.7109375" customWidth="1"/>
    <col min="1539" max="1539" width="15.28515625" customWidth="1"/>
    <col min="1540" max="1540" width="9.7109375" customWidth="1"/>
    <col min="1541" max="1541" width="19.42578125" customWidth="1"/>
    <col min="1542" max="1542" width="18.42578125" customWidth="1"/>
    <col min="1543" max="1543" width="10.85546875" customWidth="1"/>
    <col min="1545" max="1545" width="26.7109375" customWidth="1"/>
    <col min="1546" max="1546" width="11.140625" customWidth="1"/>
    <col min="1793" max="1793" width="1.85546875" customWidth="1"/>
    <col min="1794" max="1794" width="19.7109375" customWidth="1"/>
    <col min="1795" max="1795" width="15.28515625" customWidth="1"/>
    <col min="1796" max="1796" width="9.7109375" customWidth="1"/>
    <col min="1797" max="1797" width="19.42578125" customWidth="1"/>
    <col min="1798" max="1798" width="18.42578125" customWidth="1"/>
    <col min="1799" max="1799" width="10.85546875" customWidth="1"/>
    <col min="1801" max="1801" width="26.7109375" customWidth="1"/>
    <col min="1802" max="1802" width="11.140625" customWidth="1"/>
    <col min="2049" max="2049" width="1.85546875" customWidth="1"/>
    <col min="2050" max="2050" width="19.7109375" customWidth="1"/>
    <col min="2051" max="2051" width="15.28515625" customWidth="1"/>
    <col min="2052" max="2052" width="9.7109375" customWidth="1"/>
    <col min="2053" max="2053" width="19.42578125" customWidth="1"/>
    <col min="2054" max="2054" width="18.42578125" customWidth="1"/>
    <col min="2055" max="2055" width="10.85546875" customWidth="1"/>
    <col min="2057" max="2057" width="26.7109375" customWidth="1"/>
    <col min="2058" max="2058" width="11.140625" customWidth="1"/>
    <col min="2305" max="2305" width="1.85546875" customWidth="1"/>
    <col min="2306" max="2306" width="19.7109375" customWidth="1"/>
    <col min="2307" max="2307" width="15.28515625" customWidth="1"/>
    <col min="2308" max="2308" width="9.7109375" customWidth="1"/>
    <col min="2309" max="2309" width="19.42578125" customWidth="1"/>
    <col min="2310" max="2310" width="18.42578125" customWidth="1"/>
    <col min="2311" max="2311" width="10.85546875" customWidth="1"/>
    <col min="2313" max="2313" width="26.7109375" customWidth="1"/>
    <col min="2314" max="2314" width="11.140625" customWidth="1"/>
    <col min="2561" max="2561" width="1.85546875" customWidth="1"/>
    <col min="2562" max="2562" width="19.7109375" customWidth="1"/>
    <col min="2563" max="2563" width="15.28515625" customWidth="1"/>
    <col min="2564" max="2564" width="9.7109375" customWidth="1"/>
    <col min="2565" max="2565" width="19.42578125" customWidth="1"/>
    <col min="2566" max="2566" width="18.42578125" customWidth="1"/>
    <col min="2567" max="2567" width="10.85546875" customWidth="1"/>
    <col min="2569" max="2569" width="26.7109375" customWidth="1"/>
    <col min="2570" max="2570" width="11.140625" customWidth="1"/>
    <col min="2817" max="2817" width="1.85546875" customWidth="1"/>
    <col min="2818" max="2818" width="19.7109375" customWidth="1"/>
    <col min="2819" max="2819" width="15.28515625" customWidth="1"/>
    <col min="2820" max="2820" width="9.7109375" customWidth="1"/>
    <col min="2821" max="2821" width="19.42578125" customWidth="1"/>
    <col min="2822" max="2822" width="18.42578125" customWidth="1"/>
    <col min="2823" max="2823" width="10.85546875" customWidth="1"/>
    <col min="2825" max="2825" width="26.7109375" customWidth="1"/>
    <col min="2826" max="2826" width="11.140625" customWidth="1"/>
    <col min="3073" max="3073" width="1.85546875" customWidth="1"/>
    <col min="3074" max="3074" width="19.7109375" customWidth="1"/>
    <col min="3075" max="3075" width="15.28515625" customWidth="1"/>
    <col min="3076" max="3076" width="9.7109375" customWidth="1"/>
    <col min="3077" max="3077" width="19.42578125" customWidth="1"/>
    <col min="3078" max="3078" width="18.42578125" customWidth="1"/>
    <col min="3079" max="3079" width="10.85546875" customWidth="1"/>
    <col min="3081" max="3081" width="26.7109375" customWidth="1"/>
    <col min="3082" max="3082" width="11.140625" customWidth="1"/>
    <col min="3329" max="3329" width="1.85546875" customWidth="1"/>
    <col min="3330" max="3330" width="19.7109375" customWidth="1"/>
    <col min="3331" max="3331" width="15.28515625" customWidth="1"/>
    <col min="3332" max="3332" width="9.7109375" customWidth="1"/>
    <col min="3333" max="3333" width="19.42578125" customWidth="1"/>
    <col min="3334" max="3334" width="18.42578125" customWidth="1"/>
    <col min="3335" max="3335" width="10.85546875" customWidth="1"/>
    <col min="3337" max="3337" width="26.7109375" customWidth="1"/>
    <col min="3338" max="3338" width="11.140625" customWidth="1"/>
    <col min="3585" max="3585" width="1.85546875" customWidth="1"/>
    <col min="3586" max="3586" width="19.7109375" customWidth="1"/>
    <col min="3587" max="3587" width="15.28515625" customWidth="1"/>
    <col min="3588" max="3588" width="9.7109375" customWidth="1"/>
    <col min="3589" max="3589" width="19.42578125" customWidth="1"/>
    <col min="3590" max="3590" width="18.42578125" customWidth="1"/>
    <col min="3591" max="3591" width="10.85546875" customWidth="1"/>
    <col min="3593" max="3593" width="26.7109375" customWidth="1"/>
    <col min="3594" max="3594" width="11.140625" customWidth="1"/>
    <col min="3841" max="3841" width="1.85546875" customWidth="1"/>
    <col min="3842" max="3842" width="19.7109375" customWidth="1"/>
    <col min="3843" max="3843" width="15.28515625" customWidth="1"/>
    <col min="3844" max="3844" width="9.7109375" customWidth="1"/>
    <col min="3845" max="3845" width="19.42578125" customWidth="1"/>
    <col min="3846" max="3846" width="18.42578125" customWidth="1"/>
    <col min="3847" max="3847" width="10.85546875" customWidth="1"/>
    <col min="3849" max="3849" width="26.7109375" customWidth="1"/>
    <col min="3850" max="3850" width="11.140625" customWidth="1"/>
    <col min="4097" max="4097" width="1.85546875" customWidth="1"/>
    <col min="4098" max="4098" width="19.7109375" customWidth="1"/>
    <col min="4099" max="4099" width="15.28515625" customWidth="1"/>
    <col min="4100" max="4100" width="9.7109375" customWidth="1"/>
    <col min="4101" max="4101" width="19.42578125" customWidth="1"/>
    <col min="4102" max="4102" width="18.42578125" customWidth="1"/>
    <col min="4103" max="4103" width="10.85546875" customWidth="1"/>
    <col min="4105" max="4105" width="26.7109375" customWidth="1"/>
    <col min="4106" max="4106" width="11.140625" customWidth="1"/>
    <col min="4353" max="4353" width="1.85546875" customWidth="1"/>
    <col min="4354" max="4354" width="19.7109375" customWidth="1"/>
    <col min="4355" max="4355" width="15.28515625" customWidth="1"/>
    <col min="4356" max="4356" width="9.7109375" customWidth="1"/>
    <col min="4357" max="4357" width="19.42578125" customWidth="1"/>
    <col min="4358" max="4358" width="18.42578125" customWidth="1"/>
    <col min="4359" max="4359" width="10.85546875" customWidth="1"/>
    <col min="4361" max="4361" width="26.7109375" customWidth="1"/>
    <col min="4362" max="4362" width="11.140625" customWidth="1"/>
    <col min="4609" max="4609" width="1.85546875" customWidth="1"/>
    <col min="4610" max="4610" width="19.7109375" customWidth="1"/>
    <col min="4611" max="4611" width="15.28515625" customWidth="1"/>
    <col min="4612" max="4612" width="9.7109375" customWidth="1"/>
    <col min="4613" max="4613" width="19.42578125" customWidth="1"/>
    <col min="4614" max="4614" width="18.42578125" customWidth="1"/>
    <col min="4615" max="4615" width="10.85546875" customWidth="1"/>
    <col min="4617" max="4617" width="26.7109375" customWidth="1"/>
    <col min="4618" max="4618" width="11.140625" customWidth="1"/>
    <col min="4865" max="4865" width="1.85546875" customWidth="1"/>
    <col min="4866" max="4866" width="19.7109375" customWidth="1"/>
    <col min="4867" max="4867" width="15.28515625" customWidth="1"/>
    <col min="4868" max="4868" width="9.7109375" customWidth="1"/>
    <col min="4869" max="4869" width="19.42578125" customWidth="1"/>
    <col min="4870" max="4870" width="18.42578125" customWidth="1"/>
    <col min="4871" max="4871" width="10.85546875" customWidth="1"/>
    <col min="4873" max="4873" width="26.7109375" customWidth="1"/>
    <col min="4874" max="4874" width="11.140625" customWidth="1"/>
    <col min="5121" max="5121" width="1.85546875" customWidth="1"/>
    <col min="5122" max="5122" width="19.7109375" customWidth="1"/>
    <col min="5123" max="5123" width="15.28515625" customWidth="1"/>
    <col min="5124" max="5124" width="9.7109375" customWidth="1"/>
    <col min="5125" max="5125" width="19.42578125" customWidth="1"/>
    <col min="5126" max="5126" width="18.42578125" customWidth="1"/>
    <col min="5127" max="5127" width="10.85546875" customWidth="1"/>
    <col min="5129" max="5129" width="26.7109375" customWidth="1"/>
    <col min="5130" max="5130" width="11.140625" customWidth="1"/>
    <col min="5377" max="5377" width="1.85546875" customWidth="1"/>
    <col min="5378" max="5378" width="19.7109375" customWidth="1"/>
    <col min="5379" max="5379" width="15.28515625" customWidth="1"/>
    <col min="5380" max="5380" width="9.7109375" customWidth="1"/>
    <col min="5381" max="5381" width="19.42578125" customWidth="1"/>
    <col min="5382" max="5382" width="18.42578125" customWidth="1"/>
    <col min="5383" max="5383" width="10.85546875" customWidth="1"/>
    <col min="5385" max="5385" width="26.7109375" customWidth="1"/>
    <col min="5386" max="5386" width="11.140625" customWidth="1"/>
    <col min="5633" max="5633" width="1.85546875" customWidth="1"/>
    <col min="5634" max="5634" width="19.7109375" customWidth="1"/>
    <col min="5635" max="5635" width="15.28515625" customWidth="1"/>
    <col min="5636" max="5636" width="9.7109375" customWidth="1"/>
    <col min="5637" max="5637" width="19.42578125" customWidth="1"/>
    <col min="5638" max="5638" width="18.42578125" customWidth="1"/>
    <col min="5639" max="5639" width="10.85546875" customWidth="1"/>
    <col min="5641" max="5641" width="26.7109375" customWidth="1"/>
    <col min="5642" max="5642" width="11.140625" customWidth="1"/>
    <col min="5889" max="5889" width="1.85546875" customWidth="1"/>
    <col min="5890" max="5890" width="19.7109375" customWidth="1"/>
    <col min="5891" max="5891" width="15.28515625" customWidth="1"/>
    <col min="5892" max="5892" width="9.7109375" customWidth="1"/>
    <col min="5893" max="5893" width="19.42578125" customWidth="1"/>
    <col min="5894" max="5894" width="18.42578125" customWidth="1"/>
    <col min="5895" max="5895" width="10.85546875" customWidth="1"/>
    <col min="5897" max="5897" width="26.7109375" customWidth="1"/>
    <col min="5898" max="5898" width="11.140625" customWidth="1"/>
    <col min="6145" max="6145" width="1.85546875" customWidth="1"/>
    <col min="6146" max="6146" width="19.7109375" customWidth="1"/>
    <col min="6147" max="6147" width="15.28515625" customWidth="1"/>
    <col min="6148" max="6148" width="9.7109375" customWidth="1"/>
    <col min="6149" max="6149" width="19.42578125" customWidth="1"/>
    <col min="6150" max="6150" width="18.42578125" customWidth="1"/>
    <col min="6151" max="6151" width="10.85546875" customWidth="1"/>
    <col min="6153" max="6153" width="26.7109375" customWidth="1"/>
    <col min="6154" max="6154" width="11.140625" customWidth="1"/>
    <col min="6401" max="6401" width="1.85546875" customWidth="1"/>
    <col min="6402" max="6402" width="19.7109375" customWidth="1"/>
    <col min="6403" max="6403" width="15.28515625" customWidth="1"/>
    <col min="6404" max="6404" width="9.7109375" customWidth="1"/>
    <col min="6405" max="6405" width="19.42578125" customWidth="1"/>
    <col min="6406" max="6406" width="18.42578125" customWidth="1"/>
    <col min="6407" max="6407" width="10.85546875" customWidth="1"/>
    <col min="6409" max="6409" width="26.7109375" customWidth="1"/>
    <col min="6410" max="6410" width="11.140625" customWidth="1"/>
    <col min="6657" max="6657" width="1.85546875" customWidth="1"/>
    <col min="6658" max="6658" width="19.7109375" customWidth="1"/>
    <col min="6659" max="6659" width="15.28515625" customWidth="1"/>
    <col min="6660" max="6660" width="9.7109375" customWidth="1"/>
    <col min="6661" max="6661" width="19.42578125" customWidth="1"/>
    <col min="6662" max="6662" width="18.42578125" customWidth="1"/>
    <col min="6663" max="6663" width="10.85546875" customWidth="1"/>
    <col min="6665" max="6665" width="26.7109375" customWidth="1"/>
    <col min="6666" max="6666" width="11.140625" customWidth="1"/>
    <col min="6913" max="6913" width="1.85546875" customWidth="1"/>
    <col min="6914" max="6914" width="19.7109375" customWidth="1"/>
    <col min="6915" max="6915" width="15.28515625" customWidth="1"/>
    <col min="6916" max="6916" width="9.7109375" customWidth="1"/>
    <col min="6917" max="6917" width="19.42578125" customWidth="1"/>
    <col min="6918" max="6918" width="18.42578125" customWidth="1"/>
    <col min="6919" max="6919" width="10.85546875" customWidth="1"/>
    <col min="6921" max="6921" width="26.7109375" customWidth="1"/>
    <col min="6922" max="6922" width="11.140625" customWidth="1"/>
    <col min="7169" max="7169" width="1.85546875" customWidth="1"/>
    <col min="7170" max="7170" width="19.7109375" customWidth="1"/>
    <col min="7171" max="7171" width="15.28515625" customWidth="1"/>
    <col min="7172" max="7172" width="9.7109375" customWidth="1"/>
    <col min="7173" max="7173" width="19.42578125" customWidth="1"/>
    <col min="7174" max="7174" width="18.42578125" customWidth="1"/>
    <col min="7175" max="7175" width="10.85546875" customWidth="1"/>
    <col min="7177" max="7177" width="26.7109375" customWidth="1"/>
    <col min="7178" max="7178" width="11.140625" customWidth="1"/>
    <col min="7425" max="7425" width="1.85546875" customWidth="1"/>
    <col min="7426" max="7426" width="19.7109375" customWidth="1"/>
    <col min="7427" max="7427" width="15.28515625" customWidth="1"/>
    <col min="7428" max="7428" width="9.7109375" customWidth="1"/>
    <col min="7429" max="7429" width="19.42578125" customWidth="1"/>
    <col min="7430" max="7430" width="18.42578125" customWidth="1"/>
    <col min="7431" max="7431" width="10.85546875" customWidth="1"/>
    <col min="7433" max="7433" width="26.7109375" customWidth="1"/>
    <col min="7434" max="7434" width="11.140625" customWidth="1"/>
    <col min="7681" max="7681" width="1.85546875" customWidth="1"/>
    <col min="7682" max="7682" width="19.7109375" customWidth="1"/>
    <col min="7683" max="7683" width="15.28515625" customWidth="1"/>
    <col min="7684" max="7684" width="9.7109375" customWidth="1"/>
    <col min="7685" max="7685" width="19.42578125" customWidth="1"/>
    <col min="7686" max="7686" width="18.42578125" customWidth="1"/>
    <col min="7687" max="7687" width="10.85546875" customWidth="1"/>
    <col min="7689" max="7689" width="26.7109375" customWidth="1"/>
    <col min="7690" max="7690" width="11.140625" customWidth="1"/>
    <col min="7937" max="7937" width="1.85546875" customWidth="1"/>
    <col min="7938" max="7938" width="19.7109375" customWidth="1"/>
    <col min="7939" max="7939" width="15.28515625" customWidth="1"/>
    <col min="7940" max="7940" width="9.7109375" customWidth="1"/>
    <col min="7941" max="7941" width="19.42578125" customWidth="1"/>
    <col min="7942" max="7942" width="18.42578125" customWidth="1"/>
    <col min="7943" max="7943" width="10.85546875" customWidth="1"/>
    <col min="7945" max="7945" width="26.7109375" customWidth="1"/>
    <col min="7946" max="7946" width="11.140625" customWidth="1"/>
    <col min="8193" max="8193" width="1.85546875" customWidth="1"/>
    <col min="8194" max="8194" width="19.7109375" customWidth="1"/>
    <col min="8195" max="8195" width="15.28515625" customWidth="1"/>
    <col min="8196" max="8196" width="9.7109375" customWidth="1"/>
    <col min="8197" max="8197" width="19.42578125" customWidth="1"/>
    <col min="8198" max="8198" width="18.42578125" customWidth="1"/>
    <col min="8199" max="8199" width="10.85546875" customWidth="1"/>
    <col min="8201" max="8201" width="26.7109375" customWidth="1"/>
    <col min="8202" max="8202" width="11.140625" customWidth="1"/>
    <col min="8449" max="8449" width="1.85546875" customWidth="1"/>
    <col min="8450" max="8450" width="19.7109375" customWidth="1"/>
    <col min="8451" max="8451" width="15.28515625" customWidth="1"/>
    <col min="8452" max="8452" width="9.7109375" customWidth="1"/>
    <col min="8453" max="8453" width="19.42578125" customWidth="1"/>
    <col min="8454" max="8454" width="18.42578125" customWidth="1"/>
    <col min="8455" max="8455" width="10.85546875" customWidth="1"/>
    <col min="8457" max="8457" width="26.7109375" customWidth="1"/>
    <col min="8458" max="8458" width="11.140625" customWidth="1"/>
    <col min="8705" max="8705" width="1.85546875" customWidth="1"/>
    <col min="8706" max="8706" width="19.7109375" customWidth="1"/>
    <col min="8707" max="8707" width="15.28515625" customWidth="1"/>
    <col min="8708" max="8708" width="9.7109375" customWidth="1"/>
    <col min="8709" max="8709" width="19.42578125" customWidth="1"/>
    <col min="8710" max="8710" width="18.42578125" customWidth="1"/>
    <col min="8711" max="8711" width="10.85546875" customWidth="1"/>
    <col min="8713" max="8713" width="26.7109375" customWidth="1"/>
    <col min="8714" max="8714" width="11.140625" customWidth="1"/>
    <col min="8961" max="8961" width="1.85546875" customWidth="1"/>
    <col min="8962" max="8962" width="19.7109375" customWidth="1"/>
    <col min="8963" max="8963" width="15.28515625" customWidth="1"/>
    <col min="8964" max="8964" width="9.7109375" customWidth="1"/>
    <col min="8965" max="8965" width="19.42578125" customWidth="1"/>
    <col min="8966" max="8966" width="18.42578125" customWidth="1"/>
    <col min="8967" max="8967" width="10.85546875" customWidth="1"/>
    <col min="8969" max="8969" width="26.7109375" customWidth="1"/>
    <col min="8970" max="8970" width="11.140625" customWidth="1"/>
    <col min="9217" max="9217" width="1.85546875" customWidth="1"/>
    <col min="9218" max="9218" width="19.7109375" customWidth="1"/>
    <col min="9219" max="9219" width="15.28515625" customWidth="1"/>
    <col min="9220" max="9220" width="9.7109375" customWidth="1"/>
    <col min="9221" max="9221" width="19.42578125" customWidth="1"/>
    <col min="9222" max="9222" width="18.42578125" customWidth="1"/>
    <col min="9223" max="9223" width="10.85546875" customWidth="1"/>
    <col min="9225" max="9225" width="26.7109375" customWidth="1"/>
    <col min="9226" max="9226" width="11.140625" customWidth="1"/>
    <col min="9473" max="9473" width="1.85546875" customWidth="1"/>
    <col min="9474" max="9474" width="19.7109375" customWidth="1"/>
    <col min="9475" max="9475" width="15.28515625" customWidth="1"/>
    <col min="9476" max="9476" width="9.7109375" customWidth="1"/>
    <col min="9477" max="9477" width="19.42578125" customWidth="1"/>
    <col min="9478" max="9478" width="18.42578125" customWidth="1"/>
    <col min="9479" max="9479" width="10.85546875" customWidth="1"/>
    <col min="9481" max="9481" width="26.7109375" customWidth="1"/>
    <col min="9482" max="9482" width="11.140625" customWidth="1"/>
    <col min="9729" max="9729" width="1.85546875" customWidth="1"/>
    <col min="9730" max="9730" width="19.7109375" customWidth="1"/>
    <col min="9731" max="9731" width="15.28515625" customWidth="1"/>
    <col min="9732" max="9732" width="9.7109375" customWidth="1"/>
    <col min="9733" max="9733" width="19.42578125" customWidth="1"/>
    <col min="9734" max="9734" width="18.42578125" customWidth="1"/>
    <col min="9735" max="9735" width="10.85546875" customWidth="1"/>
    <col min="9737" max="9737" width="26.7109375" customWidth="1"/>
    <col min="9738" max="9738" width="11.140625" customWidth="1"/>
    <col min="9985" max="9985" width="1.85546875" customWidth="1"/>
    <col min="9986" max="9986" width="19.7109375" customWidth="1"/>
    <col min="9987" max="9987" width="15.28515625" customWidth="1"/>
    <col min="9988" max="9988" width="9.7109375" customWidth="1"/>
    <col min="9989" max="9989" width="19.42578125" customWidth="1"/>
    <col min="9990" max="9990" width="18.42578125" customWidth="1"/>
    <col min="9991" max="9991" width="10.85546875" customWidth="1"/>
    <col min="9993" max="9993" width="26.7109375" customWidth="1"/>
    <col min="9994" max="9994" width="11.140625" customWidth="1"/>
    <col min="10241" max="10241" width="1.85546875" customWidth="1"/>
    <col min="10242" max="10242" width="19.7109375" customWidth="1"/>
    <col min="10243" max="10243" width="15.28515625" customWidth="1"/>
    <col min="10244" max="10244" width="9.7109375" customWidth="1"/>
    <col min="10245" max="10245" width="19.42578125" customWidth="1"/>
    <col min="10246" max="10246" width="18.42578125" customWidth="1"/>
    <col min="10247" max="10247" width="10.85546875" customWidth="1"/>
    <col min="10249" max="10249" width="26.7109375" customWidth="1"/>
    <col min="10250" max="10250" width="11.140625" customWidth="1"/>
    <col min="10497" max="10497" width="1.85546875" customWidth="1"/>
    <col min="10498" max="10498" width="19.7109375" customWidth="1"/>
    <col min="10499" max="10499" width="15.28515625" customWidth="1"/>
    <col min="10500" max="10500" width="9.7109375" customWidth="1"/>
    <col min="10501" max="10501" width="19.42578125" customWidth="1"/>
    <col min="10502" max="10502" width="18.42578125" customWidth="1"/>
    <col min="10503" max="10503" width="10.85546875" customWidth="1"/>
    <col min="10505" max="10505" width="26.7109375" customWidth="1"/>
    <col min="10506" max="10506" width="11.140625" customWidth="1"/>
    <col min="10753" max="10753" width="1.85546875" customWidth="1"/>
    <col min="10754" max="10754" width="19.7109375" customWidth="1"/>
    <col min="10755" max="10755" width="15.28515625" customWidth="1"/>
    <col min="10756" max="10756" width="9.7109375" customWidth="1"/>
    <col min="10757" max="10757" width="19.42578125" customWidth="1"/>
    <col min="10758" max="10758" width="18.42578125" customWidth="1"/>
    <col min="10759" max="10759" width="10.85546875" customWidth="1"/>
    <col min="10761" max="10761" width="26.7109375" customWidth="1"/>
    <col min="10762" max="10762" width="11.140625" customWidth="1"/>
    <col min="11009" max="11009" width="1.85546875" customWidth="1"/>
    <col min="11010" max="11010" width="19.7109375" customWidth="1"/>
    <col min="11011" max="11011" width="15.28515625" customWidth="1"/>
    <col min="11012" max="11012" width="9.7109375" customWidth="1"/>
    <col min="11013" max="11013" width="19.42578125" customWidth="1"/>
    <col min="11014" max="11014" width="18.42578125" customWidth="1"/>
    <col min="11015" max="11015" width="10.85546875" customWidth="1"/>
    <col min="11017" max="11017" width="26.7109375" customWidth="1"/>
    <col min="11018" max="11018" width="11.140625" customWidth="1"/>
    <col min="11265" max="11265" width="1.85546875" customWidth="1"/>
    <col min="11266" max="11266" width="19.7109375" customWidth="1"/>
    <col min="11267" max="11267" width="15.28515625" customWidth="1"/>
    <col min="11268" max="11268" width="9.7109375" customWidth="1"/>
    <col min="11269" max="11269" width="19.42578125" customWidth="1"/>
    <col min="11270" max="11270" width="18.42578125" customWidth="1"/>
    <col min="11271" max="11271" width="10.85546875" customWidth="1"/>
    <col min="11273" max="11273" width="26.7109375" customWidth="1"/>
    <col min="11274" max="11274" width="11.140625" customWidth="1"/>
    <col min="11521" max="11521" width="1.85546875" customWidth="1"/>
    <col min="11522" max="11522" width="19.7109375" customWidth="1"/>
    <col min="11523" max="11523" width="15.28515625" customWidth="1"/>
    <col min="11524" max="11524" width="9.7109375" customWidth="1"/>
    <col min="11525" max="11525" width="19.42578125" customWidth="1"/>
    <col min="11526" max="11526" width="18.42578125" customWidth="1"/>
    <col min="11527" max="11527" width="10.85546875" customWidth="1"/>
    <col min="11529" max="11529" width="26.7109375" customWidth="1"/>
    <col min="11530" max="11530" width="11.140625" customWidth="1"/>
    <col min="11777" max="11777" width="1.85546875" customWidth="1"/>
    <col min="11778" max="11778" width="19.7109375" customWidth="1"/>
    <col min="11779" max="11779" width="15.28515625" customWidth="1"/>
    <col min="11780" max="11780" width="9.7109375" customWidth="1"/>
    <col min="11781" max="11781" width="19.42578125" customWidth="1"/>
    <col min="11782" max="11782" width="18.42578125" customWidth="1"/>
    <col min="11783" max="11783" width="10.85546875" customWidth="1"/>
    <col min="11785" max="11785" width="26.7109375" customWidth="1"/>
    <col min="11786" max="11786" width="11.140625" customWidth="1"/>
    <col min="12033" max="12033" width="1.85546875" customWidth="1"/>
    <col min="12034" max="12034" width="19.7109375" customWidth="1"/>
    <col min="12035" max="12035" width="15.28515625" customWidth="1"/>
    <col min="12036" max="12036" width="9.7109375" customWidth="1"/>
    <col min="12037" max="12037" width="19.42578125" customWidth="1"/>
    <col min="12038" max="12038" width="18.42578125" customWidth="1"/>
    <col min="12039" max="12039" width="10.85546875" customWidth="1"/>
    <col min="12041" max="12041" width="26.7109375" customWidth="1"/>
    <col min="12042" max="12042" width="11.140625" customWidth="1"/>
    <col min="12289" max="12289" width="1.85546875" customWidth="1"/>
    <col min="12290" max="12290" width="19.7109375" customWidth="1"/>
    <col min="12291" max="12291" width="15.28515625" customWidth="1"/>
    <col min="12292" max="12292" width="9.7109375" customWidth="1"/>
    <col min="12293" max="12293" width="19.42578125" customWidth="1"/>
    <col min="12294" max="12294" width="18.42578125" customWidth="1"/>
    <col min="12295" max="12295" width="10.85546875" customWidth="1"/>
    <col min="12297" max="12297" width="26.7109375" customWidth="1"/>
    <col min="12298" max="12298" width="11.140625" customWidth="1"/>
    <col min="12545" max="12545" width="1.85546875" customWidth="1"/>
    <col min="12546" max="12546" width="19.7109375" customWidth="1"/>
    <col min="12547" max="12547" width="15.28515625" customWidth="1"/>
    <col min="12548" max="12548" width="9.7109375" customWidth="1"/>
    <col min="12549" max="12549" width="19.42578125" customWidth="1"/>
    <col min="12550" max="12550" width="18.42578125" customWidth="1"/>
    <col min="12551" max="12551" width="10.85546875" customWidth="1"/>
    <col min="12553" max="12553" width="26.7109375" customWidth="1"/>
    <col min="12554" max="12554" width="11.140625" customWidth="1"/>
    <col min="12801" max="12801" width="1.85546875" customWidth="1"/>
    <col min="12802" max="12802" width="19.7109375" customWidth="1"/>
    <col min="12803" max="12803" width="15.28515625" customWidth="1"/>
    <col min="12804" max="12804" width="9.7109375" customWidth="1"/>
    <col min="12805" max="12805" width="19.42578125" customWidth="1"/>
    <col min="12806" max="12806" width="18.42578125" customWidth="1"/>
    <col min="12807" max="12807" width="10.85546875" customWidth="1"/>
    <col min="12809" max="12809" width="26.7109375" customWidth="1"/>
    <col min="12810" max="12810" width="11.140625" customWidth="1"/>
    <col min="13057" max="13057" width="1.85546875" customWidth="1"/>
    <col min="13058" max="13058" width="19.7109375" customWidth="1"/>
    <col min="13059" max="13059" width="15.28515625" customWidth="1"/>
    <col min="13060" max="13060" width="9.7109375" customWidth="1"/>
    <col min="13061" max="13061" width="19.42578125" customWidth="1"/>
    <col min="13062" max="13062" width="18.42578125" customWidth="1"/>
    <col min="13063" max="13063" width="10.85546875" customWidth="1"/>
    <col min="13065" max="13065" width="26.7109375" customWidth="1"/>
    <col min="13066" max="13066" width="11.140625" customWidth="1"/>
    <col min="13313" max="13313" width="1.85546875" customWidth="1"/>
    <col min="13314" max="13314" width="19.7109375" customWidth="1"/>
    <col min="13315" max="13315" width="15.28515625" customWidth="1"/>
    <col min="13316" max="13316" width="9.7109375" customWidth="1"/>
    <col min="13317" max="13317" width="19.42578125" customWidth="1"/>
    <col min="13318" max="13318" width="18.42578125" customWidth="1"/>
    <col min="13319" max="13319" width="10.85546875" customWidth="1"/>
    <col min="13321" max="13321" width="26.7109375" customWidth="1"/>
    <col min="13322" max="13322" width="11.140625" customWidth="1"/>
    <col min="13569" max="13569" width="1.85546875" customWidth="1"/>
    <col min="13570" max="13570" width="19.7109375" customWidth="1"/>
    <col min="13571" max="13571" width="15.28515625" customWidth="1"/>
    <col min="13572" max="13572" width="9.7109375" customWidth="1"/>
    <col min="13573" max="13573" width="19.42578125" customWidth="1"/>
    <col min="13574" max="13574" width="18.42578125" customWidth="1"/>
    <col min="13575" max="13575" width="10.85546875" customWidth="1"/>
    <col min="13577" max="13577" width="26.7109375" customWidth="1"/>
    <col min="13578" max="13578" width="11.140625" customWidth="1"/>
    <col min="13825" max="13825" width="1.85546875" customWidth="1"/>
    <col min="13826" max="13826" width="19.7109375" customWidth="1"/>
    <col min="13827" max="13827" width="15.28515625" customWidth="1"/>
    <col min="13828" max="13828" width="9.7109375" customWidth="1"/>
    <col min="13829" max="13829" width="19.42578125" customWidth="1"/>
    <col min="13830" max="13830" width="18.42578125" customWidth="1"/>
    <col min="13831" max="13831" width="10.85546875" customWidth="1"/>
    <col min="13833" max="13833" width="26.7109375" customWidth="1"/>
    <col min="13834" max="13834" width="11.140625" customWidth="1"/>
    <col min="14081" max="14081" width="1.85546875" customWidth="1"/>
    <col min="14082" max="14082" width="19.7109375" customWidth="1"/>
    <col min="14083" max="14083" width="15.28515625" customWidth="1"/>
    <col min="14084" max="14084" width="9.7109375" customWidth="1"/>
    <col min="14085" max="14085" width="19.42578125" customWidth="1"/>
    <col min="14086" max="14086" width="18.42578125" customWidth="1"/>
    <col min="14087" max="14087" width="10.85546875" customWidth="1"/>
    <col min="14089" max="14089" width="26.7109375" customWidth="1"/>
    <col min="14090" max="14090" width="11.140625" customWidth="1"/>
    <col min="14337" max="14337" width="1.85546875" customWidth="1"/>
    <col min="14338" max="14338" width="19.7109375" customWidth="1"/>
    <col min="14339" max="14339" width="15.28515625" customWidth="1"/>
    <col min="14340" max="14340" width="9.7109375" customWidth="1"/>
    <col min="14341" max="14341" width="19.42578125" customWidth="1"/>
    <col min="14342" max="14342" width="18.42578125" customWidth="1"/>
    <col min="14343" max="14343" width="10.85546875" customWidth="1"/>
    <col min="14345" max="14345" width="26.7109375" customWidth="1"/>
    <col min="14346" max="14346" width="11.140625" customWidth="1"/>
    <col min="14593" max="14593" width="1.85546875" customWidth="1"/>
    <col min="14594" max="14594" width="19.7109375" customWidth="1"/>
    <col min="14595" max="14595" width="15.28515625" customWidth="1"/>
    <col min="14596" max="14596" width="9.7109375" customWidth="1"/>
    <col min="14597" max="14597" width="19.42578125" customWidth="1"/>
    <col min="14598" max="14598" width="18.42578125" customWidth="1"/>
    <col min="14599" max="14599" width="10.85546875" customWidth="1"/>
    <col min="14601" max="14601" width="26.7109375" customWidth="1"/>
    <col min="14602" max="14602" width="11.140625" customWidth="1"/>
    <col min="14849" max="14849" width="1.85546875" customWidth="1"/>
    <col min="14850" max="14850" width="19.7109375" customWidth="1"/>
    <col min="14851" max="14851" width="15.28515625" customWidth="1"/>
    <col min="14852" max="14852" width="9.7109375" customWidth="1"/>
    <col min="14853" max="14853" width="19.42578125" customWidth="1"/>
    <col min="14854" max="14854" width="18.42578125" customWidth="1"/>
    <col min="14855" max="14855" width="10.85546875" customWidth="1"/>
    <col min="14857" max="14857" width="26.7109375" customWidth="1"/>
    <col min="14858" max="14858" width="11.140625" customWidth="1"/>
    <col min="15105" max="15105" width="1.85546875" customWidth="1"/>
    <col min="15106" max="15106" width="19.7109375" customWidth="1"/>
    <col min="15107" max="15107" width="15.28515625" customWidth="1"/>
    <col min="15108" max="15108" width="9.7109375" customWidth="1"/>
    <col min="15109" max="15109" width="19.42578125" customWidth="1"/>
    <col min="15110" max="15110" width="18.42578125" customWidth="1"/>
    <col min="15111" max="15111" width="10.85546875" customWidth="1"/>
    <col min="15113" max="15113" width="26.7109375" customWidth="1"/>
    <col min="15114" max="15114" width="11.140625" customWidth="1"/>
    <col min="15361" max="15361" width="1.85546875" customWidth="1"/>
    <col min="15362" max="15362" width="19.7109375" customWidth="1"/>
    <col min="15363" max="15363" width="15.28515625" customWidth="1"/>
    <col min="15364" max="15364" width="9.7109375" customWidth="1"/>
    <col min="15365" max="15365" width="19.42578125" customWidth="1"/>
    <col min="15366" max="15366" width="18.42578125" customWidth="1"/>
    <col min="15367" max="15367" width="10.85546875" customWidth="1"/>
    <col min="15369" max="15369" width="26.7109375" customWidth="1"/>
    <col min="15370" max="15370" width="11.140625" customWidth="1"/>
    <col min="15617" max="15617" width="1.85546875" customWidth="1"/>
    <col min="15618" max="15618" width="19.7109375" customWidth="1"/>
    <col min="15619" max="15619" width="15.28515625" customWidth="1"/>
    <col min="15620" max="15620" width="9.7109375" customWidth="1"/>
    <col min="15621" max="15621" width="19.42578125" customWidth="1"/>
    <col min="15622" max="15622" width="18.42578125" customWidth="1"/>
    <col min="15623" max="15623" width="10.85546875" customWidth="1"/>
    <col min="15625" max="15625" width="26.7109375" customWidth="1"/>
    <col min="15626" max="15626" width="11.140625" customWidth="1"/>
    <col min="15873" max="15873" width="1.85546875" customWidth="1"/>
    <col min="15874" max="15874" width="19.7109375" customWidth="1"/>
    <col min="15875" max="15875" width="15.28515625" customWidth="1"/>
    <col min="15876" max="15876" width="9.7109375" customWidth="1"/>
    <col min="15877" max="15877" width="19.42578125" customWidth="1"/>
    <col min="15878" max="15878" width="18.42578125" customWidth="1"/>
    <col min="15879" max="15879" width="10.85546875" customWidth="1"/>
    <col min="15881" max="15881" width="26.7109375" customWidth="1"/>
    <col min="15882" max="15882" width="11.140625" customWidth="1"/>
    <col min="16129" max="16129" width="1.85546875" customWidth="1"/>
    <col min="16130" max="16130" width="19.7109375" customWidth="1"/>
    <col min="16131" max="16131" width="15.28515625" customWidth="1"/>
    <col min="16132" max="16132" width="9.7109375" customWidth="1"/>
    <col min="16133" max="16133" width="19.42578125" customWidth="1"/>
    <col min="16134" max="16134" width="18.42578125" customWidth="1"/>
    <col min="16135" max="16135" width="10.85546875" customWidth="1"/>
    <col min="16137" max="16137" width="26.7109375" customWidth="1"/>
    <col min="16138" max="16138" width="11.140625" customWidth="1"/>
  </cols>
  <sheetData>
    <row r="1" spans="1:16384" s="67" customFormat="1" ht="18" customHeight="1" x14ac:dyDescent="0.2">
      <c r="A1" s="110"/>
      <c r="B1" s="830" t="str">
        <f>'اجمالى اداريين'!C2</f>
        <v>إدارة منوف التعليمية</v>
      </c>
      <c r="C1" s="830"/>
      <c r="D1" s="70"/>
      <c r="E1" s="70"/>
      <c r="F1" s="111">
        <v>1</v>
      </c>
      <c r="G1" s="71"/>
      <c r="H1" s="69"/>
      <c r="I1" s="70"/>
      <c r="J1" s="70"/>
      <c r="K1" s="111"/>
      <c r="L1" s="71"/>
      <c r="M1" s="110"/>
      <c r="N1" s="69"/>
      <c r="O1" s="70"/>
      <c r="P1" s="70"/>
      <c r="Q1" s="111"/>
      <c r="R1" s="71"/>
      <c r="S1" s="110"/>
      <c r="T1" s="69"/>
      <c r="U1" s="70"/>
      <c r="V1" s="70"/>
      <c r="W1" s="111"/>
      <c r="X1" s="71"/>
      <c r="Y1" s="110"/>
      <c r="Z1" s="69"/>
      <c r="AA1" s="70"/>
      <c r="AB1" s="70"/>
      <c r="AC1" s="111"/>
      <c r="AD1" s="71"/>
      <c r="AE1" s="110"/>
      <c r="AF1" s="69"/>
      <c r="AG1" s="70"/>
      <c r="AH1" s="70"/>
      <c r="AI1" s="111"/>
      <c r="AJ1" s="71"/>
      <c r="AK1" s="110"/>
      <c r="AL1" s="69"/>
      <c r="AM1" s="70"/>
      <c r="AN1" s="70"/>
      <c r="AO1" s="111"/>
      <c r="AP1" s="71"/>
      <c r="AQ1" s="110"/>
      <c r="AR1" s="69"/>
      <c r="AS1" s="70"/>
      <c r="AT1" s="70"/>
      <c r="AU1" s="111"/>
      <c r="AV1" s="71"/>
      <c r="AW1" s="110"/>
      <c r="AX1" s="69"/>
      <c r="AY1" s="70"/>
      <c r="AZ1" s="70"/>
      <c r="BA1" s="111"/>
      <c r="BB1" s="71"/>
      <c r="BC1" s="110"/>
      <c r="BD1" s="69"/>
      <c r="BE1" s="70"/>
      <c r="BF1" s="70"/>
      <c r="BG1" s="111"/>
      <c r="BH1" s="71"/>
      <c r="BI1" s="110"/>
      <c r="BJ1" s="69"/>
      <c r="BK1" s="70"/>
      <c r="BL1" s="70"/>
      <c r="BM1" s="111"/>
      <c r="BN1" s="71"/>
      <c r="BO1" s="110"/>
      <c r="BP1" s="69"/>
      <c r="BQ1" s="70"/>
      <c r="BR1" s="70"/>
      <c r="BS1" s="111"/>
      <c r="BT1" s="71"/>
      <c r="BU1" s="110"/>
      <c r="BV1" s="69"/>
      <c r="BW1" s="70"/>
      <c r="BX1" s="70"/>
      <c r="BY1" s="111"/>
      <c r="BZ1" s="71"/>
      <c r="CA1" s="110"/>
      <c r="CB1" s="69"/>
      <c r="CC1" s="70"/>
      <c r="CD1" s="70"/>
      <c r="CE1" s="111"/>
      <c r="CF1" s="71"/>
      <c r="CG1" s="110"/>
      <c r="CH1" s="69"/>
      <c r="CI1" s="70"/>
      <c r="CJ1" s="70"/>
      <c r="CK1" s="111"/>
      <c r="CL1" s="71"/>
      <c r="CM1" s="110"/>
      <c r="CN1" s="69"/>
      <c r="CO1" s="70"/>
      <c r="CP1" s="70"/>
      <c r="CQ1" s="111"/>
      <c r="CR1" s="71"/>
      <c r="CS1" s="110"/>
      <c r="CT1" s="69"/>
      <c r="CU1" s="70"/>
      <c r="CV1" s="70"/>
      <c r="CW1" s="111"/>
      <c r="CX1" s="71"/>
      <c r="CY1" s="110"/>
      <c r="CZ1" s="69"/>
      <c r="DA1" s="70"/>
      <c r="DB1" s="70"/>
      <c r="DC1" s="111"/>
      <c r="DD1" s="71"/>
      <c r="DE1" s="110"/>
      <c r="DF1" s="69"/>
      <c r="DG1" s="70"/>
      <c r="DH1" s="70"/>
      <c r="DI1" s="111"/>
      <c r="DJ1" s="71"/>
      <c r="DK1" s="110"/>
      <c r="DL1" s="69"/>
      <c r="DM1" s="70"/>
      <c r="DN1" s="70"/>
      <c r="DO1" s="111"/>
      <c r="DP1" s="71"/>
      <c r="DQ1" s="110"/>
      <c r="DR1" s="69"/>
      <c r="DS1" s="70"/>
      <c r="DT1" s="70"/>
      <c r="DU1" s="111"/>
      <c r="DV1" s="71"/>
      <c r="DW1" s="110"/>
      <c r="DX1" s="69"/>
      <c r="DY1" s="70"/>
      <c r="DZ1" s="70"/>
      <c r="EA1" s="111"/>
      <c r="EB1" s="71"/>
      <c r="EC1" s="110"/>
      <c r="ED1" s="69"/>
      <c r="EE1" s="70"/>
      <c r="EF1" s="70"/>
      <c r="EG1" s="111"/>
      <c r="EH1" s="71"/>
      <c r="EI1" s="110"/>
      <c r="EJ1" s="69"/>
      <c r="EK1" s="70"/>
      <c r="EL1" s="70"/>
      <c r="EM1" s="111"/>
      <c r="EN1" s="71"/>
      <c r="EO1" s="110"/>
      <c r="EP1" s="69"/>
      <c r="EQ1" s="70"/>
      <c r="ER1" s="70"/>
      <c r="ES1" s="111"/>
      <c r="ET1" s="71"/>
      <c r="EU1" s="110"/>
      <c r="EV1" s="69"/>
      <c r="EW1" s="70"/>
      <c r="EX1" s="70"/>
      <c r="EY1" s="111"/>
      <c r="EZ1" s="71"/>
      <c r="FA1" s="110"/>
      <c r="FB1" s="69"/>
      <c r="FC1" s="70"/>
      <c r="FD1" s="70"/>
      <c r="FE1" s="111"/>
      <c r="FF1" s="71"/>
      <c r="FG1" s="110"/>
      <c r="FH1" s="69"/>
      <c r="FI1" s="70"/>
      <c r="FJ1" s="70"/>
      <c r="FK1" s="111"/>
      <c r="FL1" s="71"/>
      <c r="FM1" s="110"/>
      <c r="FN1" s="69"/>
      <c r="FO1" s="70"/>
      <c r="FP1" s="70"/>
      <c r="FQ1" s="111"/>
      <c r="FR1" s="71"/>
      <c r="FS1" s="110"/>
      <c r="FT1" s="69"/>
      <c r="FU1" s="70"/>
      <c r="FV1" s="70"/>
      <c r="FW1" s="111"/>
      <c r="FX1" s="71"/>
      <c r="FY1" s="110"/>
      <c r="FZ1" s="69"/>
      <c r="GA1" s="70"/>
      <c r="GB1" s="70"/>
      <c r="GC1" s="111"/>
      <c r="GD1" s="71"/>
      <c r="GE1" s="110"/>
      <c r="GF1" s="69"/>
      <c r="GG1" s="70"/>
      <c r="GH1" s="70"/>
      <c r="GI1" s="111"/>
      <c r="GJ1" s="71"/>
      <c r="GK1" s="110"/>
      <c r="GL1" s="69"/>
      <c r="GM1" s="70"/>
      <c r="GN1" s="70"/>
      <c r="GO1" s="111"/>
      <c r="GP1" s="71"/>
      <c r="GQ1" s="110"/>
      <c r="GR1" s="69"/>
      <c r="GS1" s="70"/>
      <c r="GT1" s="70"/>
      <c r="GU1" s="111"/>
      <c r="GV1" s="71"/>
      <c r="GW1" s="110"/>
      <c r="GX1" s="69"/>
      <c r="GY1" s="70"/>
      <c r="GZ1" s="70"/>
      <c r="HA1" s="111"/>
      <c r="HB1" s="71"/>
      <c r="HC1" s="110"/>
      <c r="HD1" s="69"/>
      <c r="HE1" s="70"/>
      <c r="HF1" s="70"/>
      <c r="HG1" s="111"/>
      <c r="HH1" s="71"/>
      <c r="HI1" s="110"/>
      <c r="HJ1" s="69"/>
      <c r="HK1" s="70"/>
      <c r="HL1" s="70"/>
      <c r="HM1" s="111"/>
      <c r="HN1" s="71"/>
      <c r="HO1" s="110"/>
      <c r="HP1" s="69"/>
      <c r="HQ1" s="70"/>
      <c r="HR1" s="70"/>
      <c r="HS1" s="111"/>
      <c r="HT1" s="71"/>
      <c r="HU1" s="110"/>
      <c r="HV1" s="69"/>
      <c r="HW1" s="70"/>
      <c r="HX1" s="70"/>
      <c r="HY1" s="111"/>
      <c r="HZ1" s="71"/>
      <c r="IA1" s="110"/>
      <c r="IB1" s="69"/>
      <c r="IC1" s="70"/>
      <c r="ID1" s="70"/>
      <c r="IE1" s="111"/>
      <c r="IF1" s="71"/>
      <c r="IG1" s="110"/>
      <c r="IH1" s="69"/>
      <c r="II1" s="70"/>
      <c r="IJ1" s="70"/>
      <c r="IK1" s="111"/>
      <c r="IL1" s="71"/>
      <c r="IM1" s="110"/>
      <c r="IN1" s="69"/>
      <c r="IO1" s="70"/>
      <c r="IP1" s="70"/>
      <c r="IQ1" s="111"/>
      <c r="IR1" s="71"/>
      <c r="IS1" s="110"/>
      <c r="IT1" s="69"/>
      <c r="IU1" s="70"/>
      <c r="IV1" s="70"/>
      <c r="IW1" s="111"/>
      <c r="IX1" s="71"/>
      <c r="IY1" s="110"/>
      <c r="IZ1" s="69"/>
      <c r="JA1" s="70"/>
      <c r="JB1" s="70"/>
      <c r="JC1" s="111"/>
      <c r="JD1" s="71"/>
      <c r="JE1" s="110"/>
      <c r="JF1" s="69"/>
      <c r="JG1" s="70"/>
      <c r="JH1" s="70"/>
      <c r="JI1" s="111"/>
      <c r="JJ1" s="71"/>
      <c r="JK1" s="110"/>
      <c r="JL1" s="69"/>
      <c r="JM1" s="70"/>
      <c r="JN1" s="70"/>
      <c r="JO1" s="111"/>
      <c r="JP1" s="71"/>
      <c r="JQ1" s="110"/>
      <c r="JR1" s="69"/>
      <c r="JS1" s="70"/>
      <c r="JT1" s="70"/>
      <c r="JU1" s="111"/>
      <c r="JV1" s="71"/>
      <c r="JW1" s="110"/>
      <c r="JX1" s="69"/>
      <c r="JY1" s="70"/>
      <c r="JZ1" s="70"/>
      <c r="KA1" s="111"/>
      <c r="KB1" s="71"/>
      <c r="KC1" s="110"/>
      <c r="KD1" s="69"/>
      <c r="KE1" s="70"/>
      <c r="KF1" s="70"/>
      <c r="KG1" s="111"/>
      <c r="KH1" s="71"/>
      <c r="KI1" s="110"/>
      <c r="KJ1" s="69"/>
      <c r="KK1" s="70"/>
      <c r="KL1" s="70"/>
      <c r="KM1" s="111"/>
      <c r="KN1" s="71"/>
      <c r="KO1" s="110"/>
      <c r="KP1" s="69"/>
      <c r="KQ1" s="70"/>
      <c r="KR1" s="70"/>
      <c r="KS1" s="111"/>
      <c r="KT1" s="71"/>
      <c r="KU1" s="110"/>
      <c r="KV1" s="69"/>
      <c r="KW1" s="70"/>
      <c r="KX1" s="70"/>
      <c r="KY1" s="111"/>
      <c r="KZ1" s="71"/>
      <c r="LA1" s="110"/>
      <c r="LB1" s="69"/>
      <c r="LC1" s="70"/>
      <c r="LD1" s="70"/>
      <c r="LE1" s="111"/>
      <c r="LF1" s="71"/>
      <c r="LG1" s="110"/>
      <c r="LH1" s="69"/>
      <c r="LI1" s="70"/>
      <c r="LJ1" s="70"/>
      <c r="LK1" s="111"/>
      <c r="LL1" s="71"/>
      <c r="LM1" s="110"/>
      <c r="LN1" s="69"/>
      <c r="LO1" s="70"/>
      <c r="LP1" s="70"/>
      <c r="LQ1" s="111"/>
      <c r="LR1" s="71"/>
      <c r="LS1" s="110"/>
      <c r="LT1" s="69"/>
      <c r="LU1" s="70"/>
      <c r="LV1" s="70"/>
      <c r="LW1" s="111"/>
      <c r="LX1" s="71"/>
      <c r="LY1" s="110"/>
      <c r="LZ1" s="69"/>
      <c r="MA1" s="70"/>
      <c r="MB1" s="70"/>
      <c r="MC1" s="111"/>
      <c r="MD1" s="71"/>
      <c r="ME1" s="110"/>
      <c r="MF1" s="69"/>
      <c r="MG1" s="70"/>
      <c r="MH1" s="70"/>
      <c r="MI1" s="111"/>
      <c r="MJ1" s="71"/>
      <c r="MK1" s="110"/>
      <c r="ML1" s="69"/>
      <c r="MM1" s="70"/>
      <c r="MN1" s="70"/>
      <c r="MO1" s="111"/>
      <c r="MP1" s="71"/>
      <c r="MQ1" s="110"/>
      <c r="MR1" s="69"/>
      <c r="MS1" s="70"/>
      <c r="MT1" s="70"/>
      <c r="MU1" s="111"/>
      <c r="MV1" s="71"/>
      <c r="MW1" s="110"/>
      <c r="MX1" s="69"/>
      <c r="MY1" s="70"/>
      <c r="MZ1" s="70"/>
      <c r="NA1" s="111"/>
      <c r="NB1" s="71"/>
      <c r="NC1" s="110"/>
      <c r="ND1" s="69"/>
      <c r="NE1" s="70"/>
      <c r="NF1" s="70"/>
      <c r="NG1" s="111"/>
      <c r="NH1" s="71"/>
      <c r="NI1" s="110"/>
      <c r="NJ1" s="69"/>
      <c r="NK1" s="70"/>
      <c r="NL1" s="70"/>
      <c r="NM1" s="111"/>
      <c r="NN1" s="71"/>
      <c r="NO1" s="110"/>
      <c r="NP1" s="69"/>
      <c r="NQ1" s="70"/>
      <c r="NR1" s="70"/>
      <c r="NS1" s="111"/>
      <c r="NT1" s="71"/>
      <c r="NU1" s="110"/>
      <c r="NV1" s="69"/>
      <c r="NW1" s="70"/>
      <c r="NX1" s="70"/>
      <c r="NY1" s="111"/>
      <c r="NZ1" s="71"/>
      <c r="OA1" s="110"/>
      <c r="OB1" s="69"/>
      <c r="OC1" s="70"/>
      <c r="OD1" s="70"/>
      <c r="OE1" s="111"/>
      <c r="OF1" s="71"/>
      <c r="OG1" s="110"/>
      <c r="OH1" s="69"/>
      <c r="OI1" s="70"/>
      <c r="OJ1" s="70"/>
      <c r="OK1" s="111"/>
      <c r="OL1" s="71"/>
      <c r="OM1" s="110"/>
      <c r="ON1" s="69"/>
      <c r="OO1" s="70"/>
      <c r="OP1" s="70"/>
      <c r="OQ1" s="111"/>
      <c r="OR1" s="71"/>
      <c r="OS1" s="110"/>
      <c r="OT1" s="69"/>
      <c r="OU1" s="70"/>
      <c r="OV1" s="70"/>
      <c r="OW1" s="111"/>
      <c r="OX1" s="71"/>
      <c r="OY1" s="110"/>
      <c r="OZ1" s="69"/>
      <c r="PA1" s="70"/>
      <c r="PB1" s="70"/>
      <c r="PC1" s="111"/>
      <c r="PD1" s="71"/>
      <c r="PE1" s="110"/>
      <c r="PF1" s="69"/>
      <c r="PG1" s="70"/>
      <c r="PH1" s="70"/>
      <c r="PI1" s="111"/>
      <c r="PJ1" s="71"/>
      <c r="PK1" s="110"/>
      <c r="PL1" s="69"/>
      <c r="PM1" s="70"/>
      <c r="PN1" s="70"/>
      <c r="PO1" s="111"/>
      <c r="PP1" s="71"/>
      <c r="PQ1" s="110"/>
      <c r="PR1" s="69"/>
      <c r="PS1" s="70"/>
      <c r="PT1" s="70"/>
      <c r="PU1" s="111"/>
      <c r="PV1" s="71"/>
      <c r="PW1" s="110"/>
      <c r="PX1" s="69"/>
      <c r="PY1" s="70"/>
      <c r="PZ1" s="70"/>
      <c r="QA1" s="111"/>
      <c r="QB1" s="71"/>
      <c r="QC1" s="110"/>
      <c r="QD1" s="69"/>
      <c r="QE1" s="70"/>
      <c r="QF1" s="70"/>
      <c r="QG1" s="111"/>
      <c r="QH1" s="71"/>
      <c r="QI1" s="110"/>
      <c r="QJ1" s="69"/>
      <c r="QK1" s="70"/>
      <c r="QL1" s="70"/>
      <c r="QM1" s="111"/>
      <c r="QN1" s="71"/>
      <c r="QO1" s="110"/>
      <c r="QP1" s="69"/>
      <c r="QQ1" s="70"/>
      <c r="QR1" s="70"/>
      <c r="QS1" s="111"/>
      <c r="QT1" s="71"/>
      <c r="QU1" s="110"/>
      <c r="QV1" s="69"/>
      <c r="QW1" s="70"/>
      <c r="QX1" s="70"/>
      <c r="QY1" s="111"/>
      <c r="QZ1" s="71"/>
      <c r="RA1" s="110"/>
      <c r="RB1" s="69"/>
      <c r="RC1" s="70"/>
      <c r="RD1" s="70"/>
      <c r="RE1" s="111"/>
      <c r="RF1" s="71"/>
      <c r="RG1" s="110"/>
      <c r="RH1" s="69"/>
      <c r="RI1" s="70"/>
      <c r="RJ1" s="70"/>
      <c r="RK1" s="111"/>
      <c r="RL1" s="71"/>
      <c r="RM1" s="110"/>
      <c r="RN1" s="69"/>
      <c r="RO1" s="70"/>
      <c r="RP1" s="70"/>
      <c r="RQ1" s="111"/>
      <c r="RR1" s="71"/>
      <c r="RS1" s="110"/>
      <c r="RT1" s="69"/>
      <c r="RU1" s="70"/>
      <c r="RV1" s="70"/>
      <c r="RW1" s="111"/>
      <c r="RX1" s="71"/>
      <c r="RY1" s="110"/>
      <c r="RZ1" s="69"/>
      <c r="SA1" s="70"/>
      <c r="SB1" s="70"/>
      <c r="SC1" s="111"/>
      <c r="SD1" s="71"/>
      <c r="SE1" s="110"/>
      <c r="SF1" s="69"/>
      <c r="SG1" s="70"/>
      <c r="SH1" s="70"/>
      <c r="SI1" s="111"/>
      <c r="SJ1" s="71"/>
      <c r="SK1" s="110"/>
      <c r="SL1" s="69"/>
      <c r="SM1" s="70"/>
      <c r="SN1" s="70"/>
      <c r="SO1" s="111"/>
      <c r="SP1" s="71"/>
      <c r="SQ1" s="110"/>
      <c r="SR1" s="69"/>
      <c r="SS1" s="70"/>
      <c r="ST1" s="70"/>
      <c r="SU1" s="111"/>
      <c r="SV1" s="71"/>
      <c r="SW1" s="110"/>
      <c r="SX1" s="69"/>
      <c r="SY1" s="70"/>
      <c r="SZ1" s="70"/>
      <c r="TA1" s="111"/>
      <c r="TB1" s="71"/>
      <c r="TC1" s="110"/>
      <c r="TD1" s="69"/>
      <c r="TE1" s="70"/>
      <c r="TF1" s="70"/>
      <c r="TG1" s="111"/>
      <c r="TH1" s="71"/>
      <c r="TI1" s="110"/>
      <c r="TJ1" s="69"/>
      <c r="TK1" s="70"/>
      <c r="TL1" s="70"/>
      <c r="TM1" s="111"/>
      <c r="TN1" s="71"/>
      <c r="TO1" s="110"/>
      <c r="TP1" s="69"/>
      <c r="TQ1" s="70"/>
      <c r="TR1" s="70"/>
      <c r="TS1" s="111"/>
      <c r="TT1" s="71"/>
      <c r="TU1" s="110"/>
      <c r="TV1" s="69"/>
      <c r="TW1" s="70"/>
      <c r="TX1" s="70"/>
      <c r="TY1" s="111"/>
      <c r="TZ1" s="71"/>
      <c r="UA1" s="110"/>
      <c r="UB1" s="69"/>
      <c r="UC1" s="70"/>
      <c r="UD1" s="70"/>
      <c r="UE1" s="111"/>
      <c r="UF1" s="71"/>
      <c r="UG1" s="110"/>
      <c r="UH1" s="69"/>
      <c r="UI1" s="70"/>
      <c r="UJ1" s="70"/>
      <c r="UK1" s="111"/>
      <c r="UL1" s="71"/>
      <c r="UM1" s="110"/>
      <c r="UN1" s="69"/>
      <c r="UO1" s="70"/>
      <c r="UP1" s="70"/>
      <c r="UQ1" s="111"/>
      <c r="UR1" s="71"/>
      <c r="US1" s="110"/>
      <c r="UT1" s="69"/>
      <c r="UU1" s="70"/>
      <c r="UV1" s="70"/>
      <c r="UW1" s="111"/>
      <c r="UX1" s="71"/>
      <c r="UY1" s="110"/>
      <c r="UZ1" s="69"/>
      <c r="VA1" s="70"/>
      <c r="VB1" s="70"/>
      <c r="VC1" s="111"/>
      <c r="VD1" s="71"/>
      <c r="VE1" s="110"/>
      <c r="VF1" s="69"/>
      <c r="VG1" s="70"/>
      <c r="VH1" s="70"/>
      <c r="VI1" s="111"/>
      <c r="VJ1" s="71"/>
      <c r="VK1" s="110"/>
      <c r="VL1" s="69"/>
      <c r="VM1" s="70"/>
      <c r="VN1" s="70"/>
      <c r="VO1" s="111"/>
      <c r="VP1" s="71"/>
      <c r="VQ1" s="110"/>
      <c r="VR1" s="69"/>
      <c r="VS1" s="70"/>
      <c r="VT1" s="70"/>
      <c r="VU1" s="111"/>
      <c r="VV1" s="71"/>
      <c r="VW1" s="110"/>
      <c r="VX1" s="69"/>
      <c r="VY1" s="70"/>
      <c r="VZ1" s="70"/>
      <c r="WA1" s="111"/>
      <c r="WB1" s="71"/>
      <c r="WC1" s="110"/>
      <c r="WD1" s="69"/>
      <c r="WE1" s="70"/>
      <c r="WF1" s="70"/>
      <c r="WG1" s="111"/>
      <c r="WH1" s="71"/>
      <c r="WI1" s="110"/>
      <c r="WJ1" s="69"/>
      <c r="WK1" s="70"/>
      <c r="WL1" s="70"/>
      <c r="WM1" s="111"/>
      <c r="WN1" s="71"/>
      <c r="WO1" s="110"/>
      <c r="WP1" s="69"/>
      <c r="WQ1" s="70"/>
      <c r="WR1" s="70"/>
      <c r="WS1" s="111"/>
      <c r="WT1" s="71"/>
      <c r="WU1" s="110"/>
      <c r="WV1" s="69"/>
      <c r="WW1" s="70"/>
      <c r="WX1" s="70"/>
      <c r="WY1" s="111"/>
      <c r="WZ1" s="71"/>
      <c r="XA1" s="110"/>
      <c r="XB1" s="69"/>
      <c r="XC1" s="70"/>
      <c r="XD1" s="70"/>
      <c r="XE1" s="111"/>
      <c r="XF1" s="71"/>
      <c r="XG1" s="110"/>
      <c r="XH1" s="69"/>
      <c r="XI1" s="70"/>
      <c r="XJ1" s="70"/>
      <c r="XK1" s="111"/>
      <c r="XL1" s="71"/>
      <c r="XM1" s="110"/>
      <c r="XN1" s="69"/>
      <c r="XO1" s="70"/>
      <c r="XP1" s="70"/>
      <c r="XQ1" s="111"/>
      <c r="XR1" s="71"/>
      <c r="XS1" s="110"/>
      <c r="XT1" s="69"/>
      <c r="XU1" s="70"/>
      <c r="XV1" s="70"/>
      <c r="XW1" s="111"/>
      <c r="XX1" s="71"/>
      <c r="XY1" s="110"/>
      <c r="XZ1" s="69"/>
      <c r="YA1" s="70"/>
      <c r="YB1" s="70"/>
      <c r="YC1" s="111"/>
      <c r="YD1" s="71"/>
      <c r="YE1" s="110"/>
      <c r="YF1" s="69"/>
      <c r="YG1" s="70"/>
      <c r="YH1" s="70"/>
      <c r="YI1" s="111"/>
      <c r="YJ1" s="71"/>
      <c r="YK1" s="110"/>
      <c r="YL1" s="69"/>
      <c r="YM1" s="70"/>
      <c r="YN1" s="70"/>
      <c r="YO1" s="111"/>
      <c r="YP1" s="71"/>
      <c r="YQ1" s="110"/>
      <c r="YR1" s="69"/>
      <c r="YS1" s="70"/>
      <c r="YT1" s="70"/>
      <c r="YU1" s="111"/>
      <c r="YV1" s="71"/>
      <c r="YW1" s="110"/>
      <c r="YX1" s="69"/>
      <c r="YY1" s="70"/>
      <c r="YZ1" s="70"/>
      <c r="ZA1" s="111"/>
      <c r="ZB1" s="71"/>
      <c r="ZC1" s="110"/>
      <c r="ZD1" s="69"/>
      <c r="ZE1" s="70"/>
      <c r="ZF1" s="70"/>
      <c r="ZG1" s="111"/>
      <c r="ZH1" s="71"/>
      <c r="ZI1" s="110"/>
      <c r="ZJ1" s="69"/>
      <c r="ZK1" s="70"/>
      <c r="ZL1" s="70"/>
      <c r="ZM1" s="111"/>
      <c r="ZN1" s="71"/>
      <c r="ZO1" s="110"/>
      <c r="ZP1" s="69"/>
      <c r="ZQ1" s="70"/>
      <c r="ZR1" s="70"/>
      <c r="ZS1" s="111"/>
      <c r="ZT1" s="71"/>
      <c r="ZU1" s="110"/>
      <c r="ZV1" s="69"/>
      <c r="ZW1" s="70"/>
      <c r="ZX1" s="70"/>
      <c r="ZY1" s="111"/>
      <c r="ZZ1" s="71"/>
      <c r="AAA1" s="110"/>
      <c r="AAB1" s="69"/>
      <c r="AAC1" s="70"/>
      <c r="AAD1" s="70"/>
      <c r="AAE1" s="111"/>
      <c r="AAF1" s="71"/>
      <c r="AAG1" s="110"/>
      <c r="AAH1" s="69"/>
      <c r="AAI1" s="70"/>
      <c r="AAJ1" s="70"/>
      <c r="AAK1" s="111"/>
      <c r="AAL1" s="71"/>
      <c r="AAM1" s="110"/>
      <c r="AAN1" s="69"/>
      <c r="AAO1" s="70"/>
      <c r="AAP1" s="70"/>
      <c r="AAQ1" s="111"/>
      <c r="AAR1" s="71"/>
      <c r="AAS1" s="110"/>
      <c r="AAT1" s="69"/>
      <c r="AAU1" s="70"/>
      <c r="AAV1" s="70"/>
      <c r="AAW1" s="111"/>
      <c r="AAX1" s="71"/>
      <c r="AAY1" s="110"/>
      <c r="AAZ1" s="69"/>
      <c r="ABA1" s="70"/>
      <c r="ABB1" s="70"/>
      <c r="ABC1" s="111"/>
      <c r="ABD1" s="71"/>
      <c r="ABE1" s="110"/>
      <c r="ABF1" s="69"/>
      <c r="ABG1" s="70"/>
      <c r="ABH1" s="70"/>
      <c r="ABI1" s="111"/>
      <c r="ABJ1" s="71"/>
      <c r="ABK1" s="110"/>
      <c r="ABL1" s="69"/>
      <c r="ABM1" s="70"/>
      <c r="ABN1" s="70"/>
      <c r="ABO1" s="111"/>
      <c r="ABP1" s="71"/>
      <c r="ABQ1" s="110"/>
      <c r="ABR1" s="69"/>
      <c r="ABS1" s="70"/>
      <c r="ABT1" s="70"/>
      <c r="ABU1" s="111"/>
      <c r="ABV1" s="71"/>
      <c r="ABW1" s="110"/>
      <c r="ABX1" s="69"/>
      <c r="ABY1" s="70"/>
      <c r="ABZ1" s="70"/>
      <c r="ACA1" s="111"/>
      <c r="ACB1" s="71"/>
      <c r="ACC1" s="110"/>
      <c r="ACD1" s="69"/>
      <c r="ACE1" s="70"/>
      <c r="ACF1" s="70"/>
      <c r="ACG1" s="111"/>
      <c r="ACH1" s="71"/>
      <c r="ACI1" s="110"/>
      <c r="ACJ1" s="69"/>
      <c r="ACK1" s="70"/>
      <c r="ACL1" s="70"/>
      <c r="ACM1" s="111"/>
      <c r="ACN1" s="71"/>
      <c r="ACO1" s="110"/>
      <c r="ACP1" s="69"/>
      <c r="ACQ1" s="70"/>
      <c r="ACR1" s="70"/>
      <c r="ACS1" s="111"/>
      <c r="ACT1" s="71"/>
      <c r="ACU1" s="110"/>
      <c r="ACV1" s="69"/>
      <c r="ACW1" s="70"/>
      <c r="ACX1" s="70"/>
      <c r="ACY1" s="111"/>
      <c r="ACZ1" s="71"/>
      <c r="ADA1" s="110"/>
      <c r="ADB1" s="69"/>
      <c r="ADC1" s="70"/>
      <c r="ADD1" s="70"/>
      <c r="ADE1" s="111"/>
      <c r="ADF1" s="71"/>
      <c r="ADG1" s="110"/>
      <c r="ADH1" s="69"/>
      <c r="ADI1" s="70"/>
      <c r="ADJ1" s="70"/>
      <c r="ADK1" s="111"/>
      <c r="ADL1" s="71"/>
      <c r="ADM1" s="110"/>
      <c r="ADN1" s="69"/>
      <c r="ADO1" s="70"/>
      <c r="ADP1" s="70"/>
      <c r="ADQ1" s="111"/>
      <c r="ADR1" s="71"/>
      <c r="ADS1" s="110"/>
      <c r="ADT1" s="69"/>
      <c r="ADU1" s="70"/>
      <c r="ADV1" s="70"/>
      <c r="ADW1" s="111"/>
      <c r="ADX1" s="71"/>
      <c r="ADY1" s="110"/>
      <c r="ADZ1" s="69"/>
      <c r="AEA1" s="70"/>
      <c r="AEB1" s="70"/>
      <c r="AEC1" s="111"/>
      <c r="AED1" s="71"/>
      <c r="AEE1" s="110"/>
      <c r="AEF1" s="69"/>
      <c r="AEG1" s="70"/>
      <c r="AEH1" s="70"/>
      <c r="AEI1" s="111"/>
      <c r="AEJ1" s="71"/>
      <c r="AEK1" s="110"/>
      <c r="AEL1" s="69"/>
      <c r="AEM1" s="70"/>
      <c r="AEN1" s="70"/>
      <c r="AEO1" s="111"/>
      <c r="AEP1" s="71"/>
      <c r="AEQ1" s="110"/>
      <c r="AER1" s="69"/>
      <c r="AES1" s="70"/>
      <c r="AET1" s="70"/>
      <c r="AEU1" s="111"/>
      <c r="AEV1" s="71"/>
      <c r="AEW1" s="110"/>
      <c r="AEX1" s="69"/>
      <c r="AEY1" s="70"/>
      <c r="AEZ1" s="70"/>
      <c r="AFA1" s="111"/>
      <c r="AFB1" s="71"/>
      <c r="AFC1" s="110"/>
      <c r="AFD1" s="69"/>
      <c r="AFE1" s="70"/>
      <c r="AFF1" s="70"/>
      <c r="AFG1" s="111"/>
      <c r="AFH1" s="71"/>
      <c r="AFI1" s="110"/>
      <c r="AFJ1" s="69"/>
      <c r="AFK1" s="70"/>
      <c r="AFL1" s="70"/>
      <c r="AFM1" s="111"/>
      <c r="AFN1" s="71"/>
      <c r="AFO1" s="110"/>
      <c r="AFP1" s="69"/>
      <c r="AFQ1" s="70"/>
      <c r="AFR1" s="70"/>
      <c r="AFS1" s="111"/>
      <c r="AFT1" s="71"/>
      <c r="AFU1" s="110"/>
      <c r="AFV1" s="69"/>
      <c r="AFW1" s="70"/>
      <c r="AFX1" s="70"/>
      <c r="AFY1" s="111"/>
      <c r="AFZ1" s="71"/>
      <c r="AGA1" s="110"/>
      <c r="AGB1" s="69"/>
      <c r="AGC1" s="70"/>
      <c r="AGD1" s="70"/>
      <c r="AGE1" s="111"/>
      <c r="AGF1" s="71"/>
      <c r="AGG1" s="110"/>
      <c r="AGH1" s="69"/>
      <c r="AGI1" s="70"/>
      <c r="AGJ1" s="70"/>
      <c r="AGK1" s="111"/>
      <c r="AGL1" s="71"/>
      <c r="AGM1" s="110"/>
      <c r="AGN1" s="69"/>
      <c r="AGO1" s="70"/>
      <c r="AGP1" s="70"/>
      <c r="AGQ1" s="111"/>
      <c r="AGR1" s="71"/>
      <c r="AGS1" s="110"/>
      <c r="AGT1" s="69"/>
      <c r="AGU1" s="70"/>
      <c r="AGV1" s="70"/>
      <c r="AGW1" s="111"/>
      <c r="AGX1" s="71"/>
      <c r="AGY1" s="110"/>
      <c r="AGZ1" s="69"/>
      <c r="AHA1" s="70"/>
      <c r="AHB1" s="70"/>
      <c r="AHC1" s="111"/>
      <c r="AHD1" s="71"/>
      <c r="AHE1" s="110"/>
      <c r="AHF1" s="69"/>
      <c r="AHG1" s="70"/>
      <c r="AHH1" s="70"/>
      <c r="AHI1" s="111"/>
      <c r="AHJ1" s="71"/>
      <c r="AHK1" s="110"/>
      <c r="AHL1" s="69"/>
      <c r="AHM1" s="70"/>
      <c r="AHN1" s="70"/>
      <c r="AHO1" s="111"/>
      <c r="AHP1" s="71"/>
      <c r="AHQ1" s="110"/>
      <c r="AHR1" s="69"/>
      <c r="AHS1" s="70"/>
      <c r="AHT1" s="70"/>
      <c r="AHU1" s="111"/>
      <c r="AHV1" s="71"/>
      <c r="AHW1" s="110"/>
      <c r="AHX1" s="69"/>
      <c r="AHY1" s="70"/>
      <c r="AHZ1" s="70"/>
      <c r="AIA1" s="111"/>
      <c r="AIB1" s="71"/>
      <c r="AIC1" s="110"/>
      <c r="AID1" s="69"/>
      <c r="AIE1" s="70"/>
      <c r="AIF1" s="70"/>
      <c r="AIG1" s="111"/>
      <c r="AIH1" s="71"/>
      <c r="AII1" s="110"/>
      <c r="AIJ1" s="69"/>
      <c r="AIK1" s="70"/>
      <c r="AIL1" s="70"/>
      <c r="AIM1" s="111"/>
      <c r="AIN1" s="71"/>
      <c r="AIO1" s="110"/>
      <c r="AIP1" s="69"/>
      <c r="AIQ1" s="70"/>
      <c r="AIR1" s="70"/>
      <c r="AIS1" s="111"/>
      <c r="AIT1" s="71"/>
      <c r="AIU1" s="110"/>
      <c r="AIV1" s="69"/>
      <c r="AIW1" s="70"/>
      <c r="AIX1" s="70"/>
      <c r="AIY1" s="111"/>
      <c r="AIZ1" s="71"/>
      <c r="AJA1" s="110"/>
      <c r="AJB1" s="69"/>
      <c r="AJC1" s="70"/>
      <c r="AJD1" s="70"/>
      <c r="AJE1" s="111"/>
      <c r="AJF1" s="71"/>
      <c r="AJG1" s="110"/>
      <c r="AJH1" s="69"/>
      <c r="AJI1" s="70"/>
      <c r="AJJ1" s="70"/>
      <c r="AJK1" s="111"/>
      <c r="AJL1" s="71"/>
      <c r="AJM1" s="110"/>
      <c r="AJN1" s="69"/>
      <c r="AJO1" s="70"/>
      <c r="AJP1" s="70"/>
      <c r="AJQ1" s="111"/>
      <c r="AJR1" s="71"/>
      <c r="AJS1" s="110"/>
      <c r="AJT1" s="69"/>
      <c r="AJU1" s="70"/>
      <c r="AJV1" s="70"/>
      <c r="AJW1" s="111"/>
      <c r="AJX1" s="71"/>
      <c r="AJY1" s="110"/>
      <c r="AJZ1" s="69"/>
      <c r="AKA1" s="70"/>
      <c r="AKB1" s="70"/>
      <c r="AKC1" s="111"/>
      <c r="AKD1" s="71"/>
      <c r="AKE1" s="110"/>
      <c r="AKF1" s="69"/>
      <c r="AKG1" s="70"/>
      <c r="AKH1" s="70"/>
      <c r="AKI1" s="111"/>
      <c r="AKJ1" s="71"/>
      <c r="AKK1" s="110"/>
      <c r="AKL1" s="69"/>
      <c r="AKM1" s="70"/>
      <c r="AKN1" s="70"/>
      <c r="AKO1" s="111"/>
      <c r="AKP1" s="71"/>
      <c r="AKQ1" s="110"/>
      <c r="AKR1" s="69"/>
      <c r="AKS1" s="70"/>
      <c r="AKT1" s="70"/>
      <c r="AKU1" s="111"/>
      <c r="AKV1" s="71"/>
      <c r="AKW1" s="110"/>
      <c r="AKX1" s="69"/>
      <c r="AKY1" s="70"/>
      <c r="AKZ1" s="70"/>
      <c r="ALA1" s="111"/>
      <c r="ALB1" s="71"/>
      <c r="ALC1" s="110"/>
      <c r="ALD1" s="69"/>
      <c r="ALE1" s="70"/>
      <c r="ALF1" s="70"/>
      <c r="ALG1" s="111"/>
      <c r="ALH1" s="71"/>
      <c r="ALI1" s="110"/>
      <c r="ALJ1" s="69"/>
      <c r="ALK1" s="70"/>
      <c r="ALL1" s="70"/>
      <c r="ALM1" s="111"/>
      <c r="ALN1" s="71"/>
      <c r="ALO1" s="110"/>
      <c r="ALP1" s="69"/>
      <c r="ALQ1" s="70"/>
      <c r="ALR1" s="70"/>
      <c r="ALS1" s="111"/>
      <c r="ALT1" s="71"/>
      <c r="ALU1" s="110"/>
      <c r="ALV1" s="69"/>
      <c r="ALW1" s="70"/>
      <c r="ALX1" s="70"/>
      <c r="ALY1" s="111"/>
      <c r="ALZ1" s="71"/>
      <c r="AMA1" s="110"/>
      <c r="AMB1" s="69"/>
      <c r="AMC1" s="70"/>
      <c r="AMD1" s="70"/>
      <c r="AME1" s="111"/>
      <c r="AMF1" s="71"/>
      <c r="AMG1" s="110"/>
      <c r="AMH1" s="69"/>
      <c r="AMI1" s="70"/>
      <c r="AMJ1" s="70"/>
      <c r="AMK1" s="111"/>
      <c r="AML1" s="71"/>
      <c r="AMM1" s="110"/>
      <c r="AMN1" s="69"/>
      <c r="AMO1" s="70"/>
      <c r="AMP1" s="70"/>
      <c r="AMQ1" s="111"/>
      <c r="AMR1" s="71"/>
      <c r="AMS1" s="110"/>
      <c r="AMT1" s="69"/>
      <c r="AMU1" s="70"/>
      <c r="AMV1" s="70"/>
      <c r="AMW1" s="111"/>
      <c r="AMX1" s="71"/>
      <c r="AMY1" s="110"/>
      <c r="AMZ1" s="69"/>
      <c r="ANA1" s="70"/>
      <c r="ANB1" s="70"/>
      <c r="ANC1" s="111"/>
      <c r="AND1" s="71"/>
      <c r="ANE1" s="110"/>
      <c r="ANF1" s="69"/>
      <c r="ANG1" s="70"/>
      <c r="ANH1" s="70"/>
      <c r="ANI1" s="111"/>
      <c r="ANJ1" s="71"/>
      <c r="ANK1" s="110"/>
      <c r="ANL1" s="69"/>
      <c r="ANM1" s="70"/>
      <c r="ANN1" s="70"/>
      <c r="ANO1" s="111"/>
      <c r="ANP1" s="71"/>
      <c r="ANQ1" s="110"/>
      <c r="ANR1" s="69"/>
      <c r="ANS1" s="70"/>
      <c r="ANT1" s="70"/>
      <c r="ANU1" s="111"/>
      <c r="ANV1" s="71"/>
      <c r="ANW1" s="110"/>
      <c r="ANX1" s="69"/>
      <c r="ANY1" s="70"/>
      <c r="ANZ1" s="70"/>
      <c r="AOA1" s="111"/>
      <c r="AOB1" s="71"/>
      <c r="AOC1" s="110"/>
      <c r="AOD1" s="69"/>
      <c r="AOE1" s="70"/>
      <c r="AOF1" s="70"/>
      <c r="AOG1" s="111"/>
      <c r="AOH1" s="71"/>
      <c r="AOI1" s="110"/>
      <c r="AOJ1" s="69"/>
      <c r="AOK1" s="70"/>
      <c r="AOL1" s="70"/>
      <c r="AOM1" s="111"/>
      <c r="AON1" s="71"/>
      <c r="AOO1" s="110"/>
      <c r="AOP1" s="69"/>
      <c r="AOQ1" s="70"/>
      <c r="AOR1" s="70"/>
      <c r="AOS1" s="111"/>
      <c r="AOT1" s="71"/>
      <c r="AOU1" s="110"/>
      <c r="AOV1" s="69"/>
      <c r="AOW1" s="70"/>
      <c r="AOX1" s="70"/>
      <c r="AOY1" s="111"/>
      <c r="AOZ1" s="71"/>
      <c r="APA1" s="110"/>
      <c r="APB1" s="69"/>
      <c r="APC1" s="70"/>
      <c r="APD1" s="70"/>
      <c r="APE1" s="111"/>
      <c r="APF1" s="71"/>
      <c r="APG1" s="110"/>
      <c r="APH1" s="69"/>
      <c r="API1" s="70"/>
      <c r="APJ1" s="70"/>
      <c r="APK1" s="111"/>
      <c r="APL1" s="71"/>
      <c r="APM1" s="110"/>
      <c r="APN1" s="69"/>
      <c r="APO1" s="70"/>
      <c r="APP1" s="70"/>
      <c r="APQ1" s="111"/>
      <c r="APR1" s="71"/>
      <c r="APS1" s="110"/>
      <c r="APT1" s="69"/>
      <c r="APU1" s="70"/>
      <c r="APV1" s="70"/>
      <c r="APW1" s="111"/>
      <c r="APX1" s="71"/>
      <c r="APY1" s="110"/>
      <c r="APZ1" s="69"/>
      <c r="AQA1" s="70"/>
      <c r="AQB1" s="70"/>
      <c r="AQC1" s="111"/>
      <c r="AQD1" s="71"/>
      <c r="AQE1" s="110"/>
      <c r="AQF1" s="69"/>
      <c r="AQG1" s="70"/>
      <c r="AQH1" s="70"/>
      <c r="AQI1" s="111"/>
      <c r="AQJ1" s="71"/>
      <c r="AQK1" s="110"/>
      <c r="AQL1" s="69"/>
      <c r="AQM1" s="70"/>
      <c r="AQN1" s="70"/>
      <c r="AQO1" s="111"/>
      <c r="AQP1" s="71"/>
      <c r="AQQ1" s="110"/>
      <c r="AQR1" s="69"/>
      <c r="AQS1" s="70"/>
      <c r="AQT1" s="70"/>
      <c r="AQU1" s="111"/>
      <c r="AQV1" s="71"/>
      <c r="AQW1" s="110"/>
      <c r="AQX1" s="69"/>
      <c r="AQY1" s="70"/>
      <c r="AQZ1" s="70"/>
      <c r="ARA1" s="111"/>
      <c r="ARB1" s="71"/>
      <c r="ARC1" s="110"/>
      <c r="ARD1" s="69"/>
      <c r="ARE1" s="70"/>
      <c r="ARF1" s="70"/>
      <c r="ARG1" s="111"/>
      <c r="ARH1" s="71"/>
      <c r="ARI1" s="110"/>
      <c r="ARJ1" s="69"/>
      <c r="ARK1" s="70"/>
      <c r="ARL1" s="70"/>
      <c r="ARM1" s="111"/>
      <c r="ARN1" s="71"/>
      <c r="ARO1" s="110"/>
      <c r="ARP1" s="69"/>
      <c r="ARQ1" s="70"/>
      <c r="ARR1" s="70"/>
      <c r="ARS1" s="111"/>
      <c r="ART1" s="71"/>
      <c r="ARU1" s="110"/>
      <c r="ARV1" s="69"/>
      <c r="ARW1" s="70"/>
      <c r="ARX1" s="70"/>
      <c r="ARY1" s="111"/>
      <c r="ARZ1" s="71"/>
      <c r="ASA1" s="110"/>
      <c r="ASB1" s="69"/>
      <c r="ASC1" s="70"/>
      <c r="ASD1" s="70"/>
      <c r="ASE1" s="111"/>
      <c r="ASF1" s="71"/>
      <c r="ASG1" s="110"/>
      <c r="ASH1" s="69"/>
      <c r="ASI1" s="70"/>
      <c r="ASJ1" s="70"/>
      <c r="ASK1" s="111"/>
      <c r="ASL1" s="71"/>
      <c r="ASM1" s="110"/>
      <c r="ASN1" s="69"/>
      <c r="ASO1" s="70"/>
      <c r="ASP1" s="70"/>
      <c r="ASQ1" s="111"/>
      <c r="ASR1" s="71"/>
      <c r="ASS1" s="110"/>
      <c r="AST1" s="69"/>
      <c r="ASU1" s="70"/>
      <c r="ASV1" s="70"/>
      <c r="ASW1" s="111"/>
      <c r="ASX1" s="71"/>
      <c r="ASY1" s="110"/>
      <c r="ASZ1" s="69"/>
      <c r="ATA1" s="70"/>
      <c r="ATB1" s="70"/>
      <c r="ATC1" s="111"/>
      <c r="ATD1" s="71"/>
      <c r="ATE1" s="110"/>
      <c r="ATF1" s="69"/>
      <c r="ATG1" s="70"/>
      <c r="ATH1" s="70"/>
      <c r="ATI1" s="111"/>
      <c r="ATJ1" s="71"/>
      <c r="ATK1" s="110"/>
      <c r="ATL1" s="69"/>
      <c r="ATM1" s="70"/>
      <c r="ATN1" s="70"/>
      <c r="ATO1" s="111"/>
      <c r="ATP1" s="71"/>
      <c r="ATQ1" s="110"/>
      <c r="ATR1" s="69"/>
      <c r="ATS1" s="70"/>
      <c r="ATT1" s="70"/>
      <c r="ATU1" s="111"/>
      <c r="ATV1" s="71"/>
      <c r="ATW1" s="110"/>
      <c r="ATX1" s="69"/>
      <c r="ATY1" s="70"/>
      <c r="ATZ1" s="70"/>
      <c r="AUA1" s="111"/>
      <c r="AUB1" s="71"/>
      <c r="AUC1" s="110"/>
      <c r="AUD1" s="69"/>
      <c r="AUE1" s="70"/>
      <c r="AUF1" s="70"/>
      <c r="AUG1" s="111"/>
      <c r="AUH1" s="71"/>
      <c r="AUI1" s="110"/>
      <c r="AUJ1" s="69"/>
      <c r="AUK1" s="70"/>
      <c r="AUL1" s="70"/>
      <c r="AUM1" s="111"/>
      <c r="AUN1" s="71"/>
      <c r="AUO1" s="110"/>
      <c r="AUP1" s="69"/>
      <c r="AUQ1" s="70"/>
      <c r="AUR1" s="70"/>
      <c r="AUS1" s="111"/>
      <c r="AUT1" s="71"/>
      <c r="AUU1" s="110"/>
      <c r="AUV1" s="69"/>
      <c r="AUW1" s="70"/>
      <c r="AUX1" s="70"/>
      <c r="AUY1" s="111"/>
      <c r="AUZ1" s="71"/>
      <c r="AVA1" s="110"/>
      <c r="AVB1" s="69"/>
      <c r="AVC1" s="70"/>
      <c r="AVD1" s="70"/>
      <c r="AVE1" s="111"/>
      <c r="AVF1" s="71"/>
      <c r="AVG1" s="110"/>
      <c r="AVH1" s="69"/>
      <c r="AVI1" s="70"/>
      <c r="AVJ1" s="70"/>
      <c r="AVK1" s="111"/>
      <c r="AVL1" s="71"/>
      <c r="AVM1" s="110"/>
      <c r="AVN1" s="69"/>
      <c r="AVO1" s="70"/>
      <c r="AVP1" s="70"/>
      <c r="AVQ1" s="111"/>
      <c r="AVR1" s="71"/>
      <c r="AVS1" s="110"/>
      <c r="AVT1" s="69"/>
      <c r="AVU1" s="70"/>
      <c r="AVV1" s="70"/>
      <c r="AVW1" s="111"/>
      <c r="AVX1" s="71"/>
      <c r="AVY1" s="110"/>
      <c r="AVZ1" s="69"/>
      <c r="AWA1" s="70"/>
      <c r="AWB1" s="70"/>
      <c r="AWC1" s="111"/>
      <c r="AWD1" s="71"/>
      <c r="AWE1" s="110"/>
      <c r="AWF1" s="69"/>
      <c r="AWG1" s="70"/>
      <c r="AWH1" s="70"/>
      <c r="AWI1" s="111"/>
      <c r="AWJ1" s="71"/>
      <c r="AWK1" s="110"/>
      <c r="AWL1" s="69"/>
      <c r="AWM1" s="70"/>
      <c r="AWN1" s="70"/>
      <c r="AWO1" s="111"/>
      <c r="AWP1" s="71"/>
      <c r="AWQ1" s="110"/>
      <c r="AWR1" s="69"/>
      <c r="AWS1" s="70"/>
      <c r="AWT1" s="70"/>
      <c r="AWU1" s="111"/>
      <c r="AWV1" s="71"/>
      <c r="AWW1" s="110"/>
      <c r="AWX1" s="69"/>
      <c r="AWY1" s="70"/>
      <c r="AWZ1" s="70"/>
      <c r="AXA1" s="111"/>
      <c r="AXB1" s="71"/>
      <c r="AXC1" s="110"/>
      <c r="AXD1" s="69"/>
      <c r="AXE1" s="70"/>
      <c r="AXF1" s="70"/>
      <c r="AXG1" s="111"/>
      <c r="AXH1" s="71"/>
      <c r="AXI1" s="110"/>
      <c r="AXJ1" s="69"/>
      <c r="AXK1" s="70"/>
      <c r="AXL1" s="70"/>
      <c r="AXM1" s="111"/>
      <c r="AXN1" s="71"/>
      <c r="AXO1" s="110"/>
      <c r="AXP1" s="69"/>
      <c r="AXQ1" s="70"/>
      <c r="AXR1" s="70"/>
      <c r="AXS1" s="111"/>
      <c r="AXT1" s="71"/>
      <c r="AXU1" s="110"/>
      <c r="AXV1" s="69"/>
      <c r="AXW1" s="70"/>
      <c r="AXX1" s="70"/>
      <c r="AXY1" s="111"/>
      <c r="AXZ1" s="71"/>
      <c r="AYA1" s="110"/>
      <c r="AYB1" s="69"/>
      <c r="AYC1" s="70"/>
      <c r="AYD1" s="70"/>
      <c r="AYE1" s="111"/>
      <c r="AYF1" s="71"/>
      <c r="AYG1" s="110"/>
      <c r="AYH1" s="69"/>
      <c r="AYI1" s="70"/>
      <c r="AYJ1" s="70"/>
      <c r="AYK1" s="111"/>
      <c r="AYL1" s="71"/>
      <c r="AYM1" s="110"/>
      <c r="AYN1" s="69"/>
      <c r="AYO1" s="70"/>
      <c r="AYP1" s="70"/>
      <c r="AYQ1" s="111"/>
      <c r="AYR1" s="71"/>
      <c r="AYS1" s="110"/>
      <c r="AYT1" s="69"/>
      <c r="AYU1" s="70"/>
      <c r="AYV1" s="70"/>
      <c r="AYW1" s="111"/>
      <c r="AYX1" s="71"/>
      <c r="AYY1" s="110"/>
      <c r="AYZ1" s="69"/>
      <c r="AZA1" s="70"/>
      <c r="AZB1" s="70"/>
      <c r="AZC1" s="111"/>
      <c r="AZD1" s="71"/>
      <c r="AZE1" s="110"/>
      <c r="AZF1" s="69"/>
      <c r="AZG1" s="70"/>
      <c r="AZH1" s="70"/>
      <c r="AZI1" s="111"/>
      <c r="AZJ1" s="71"/>
      <c r="AZK1" s="110"/>
      <c r="AZL1" s="69"/>
      <c r="AZM1" s="70"/>
      <c r="AZN1" s="70"/>
      <c r="AZO1" s="111"/>
      <c r="AZP1" s="71"/>
      <c r="AZQ1" s="110"/>
      <c r="AZR1" s="69"/>
      <c r="AZS1" s="70"/>
      <c r="AZT1" s="70"/>
      <c r="AZU1" s="111"/>
      <c r="AZV1" s="71"/>
      <c r="AZW1" s="110"/>
      <c r="AZX1" s="69"/>
      <c r="AZY1" s="70"/>
      <c r="AZZ1" s="70"/>
      <c r="BAA1" s="111"/>
      <c r="BAB1" s="71"/>
      <c r="BAC1" s="110"/>
      <c r="BAD1" s="69"/>
      <c r="BAE1" s="70"/>
      <c r="BAF1" s="70"/>
      <c r="BAG1" s="111"/>
      <c r="BAH1" s="71"/>
      <c r="BAI1" s="110"/>
      <c r="BAJ1" s="69"/>
      <c r="BAK1" s="70"/>
      <c r="BAL1" s="70"/>
      <c r="BAM1" s="111"/>
      <c r="BAN1" s="71"/>
      <c r="BAO1" s="110"/>
      <c r="BAP1" s="69"/>
      <c r="BAQ1" s="70"/>
      <c r="BAR1" s="70"/>
      <c r="BAS1" s="111"/>
      <c r="BAT1" s="71"/>
      <c r="BAU1" s="110"/>
      <c r="BAV1" s="69"/>
      <c r="BAW1" s="70"/>
      <c r="BAX1" s="70"/>
      <c r="BAY1" s="111"/>
      <c r="BAZ1" s="71"/>
      <c r="BBA1" s="110"/>
      <c r="BBB1" s="69"/>
      <c r="BBC1" s="70"/>
      <c r="BBD1" s="70"/>
      <c r="BBE1" s="111"/>
      <c r="BBF1" s="71"/>
      <c r="BBG1" s="110"/>
      <c r="BBH1" s="69"/>
      <c r="BBI1" s="70"/>
      <c r="BBJ1" s="70"/>
      <c r="BBK1" s="111"/>
      <c r="BBL1" s="71"/>
      <c r="BBM1" s="110"/>
      <c r="BBN1" s="69"/>
      <c r="BBO1" s="70"/>
      <c r="BBP1" s="70"/>
      <c r="BBQ1" s="111"/>
      <c r="BBR1" s="71"/>
      <c r="BBS1" s="110"/>
      <c r="BBT1" s="69"/>
      <c r="BBU1" s="70"/>
      <c r="BBV1" s="70"/>
      <c r="BBW1" s="111"/>
      <c r="BBX1" s="71"/>
      <c r="BBY1" s="110"/>
      <c r="BBZ1" s="69"/>
      <c r="BCA1" s="70"/>
      <c r="BCB1" s="70"/>
      <c r="BCC1" s="111"/>
      <c r="BCD1" s="71"/>
      <c r="BCE1" s="110"/>
      <c r="BCF1" s="69"/>
      <c r="BCG1" s="70"/>
      <c r="BCH1" s="70"/>
      <c r="BCI1" s="111"/>
      <c r="BCJ1" s="71"/>
      <c r="BCK1" s="110"/>
      <c r="BCL1" s="69"/>
      <c r="BCM1" s="70"/>
      <c r="BCN1" s="70"/>
      <c r="BCO1" s="111"/>
      <c r="BCP1" s="71"/>
      <c r="BCQ1" s="110"/>
      <c r="BCR1" s="69"/>
      <c r="BCS1" s="70"/>
      <c r="BCT1" s="70"/>
      <c r="BCU1" s="111"/>
      <c r="BCV1" s="71"/>
      <c r="BCW1" s="110"/>
      <c r="BCX1" s="69"/>
      <c r="BCY1" s="70"/>
      <c r="BCZ1" s="70"/>
      <c r="BDA1" s="111"/>
      <c r="BDB1" s="71"/>
      <c r="BDC1" s="110"/>
      <c r="BDD1" s="69"/>
      <c r="BDE1" s="70"/>
      <c r="BDF1" s="70"/>
      <c r="BDG1" s="111"/>
      <c r="BDH1" s="71"/>
      <c r="BDI1" s="110"/>
      <c r="BDJ1" s="69"/>
      <c r="BDK1" s="70"/>
      <c r="BDL1" s="70"/>
      <c r="BDM1" s="111"/>
      <c r="BDN1" s="71"/>
      <c r="BDO1" s="110"/>
      <c r="BDP1" s="69"/>
      <c r="BDQ1" s="70"/>
      <c r="BDR1" s="70"/>
      <c r="BDS1" s="111"/>
      <c r="BDT1" s="71"/>
      <c r="BDU1" s="110"/>
      <c r="BDV1" s="69"/>
      <c r="BDW1" s="70"/>
      <c r="BDX1" s="70"/>
      <c r="BDY1" s="111"/>
      <c r="BDZ1" s="71"/>
      <c r="BEA1" s="110"/>
      <c r="BEB1" s="69"/>
      <c r="BEC1" s="70"/>
      <c r="BED1" s="70"/>
      <c r="BEE1" s="111"/>
      <c r="BEF1" s="71"/>
      <c r="BEG1" s="110"/>
      <c r="BEH1" s="69"/>
      <c r="BEI1" s="70"/>
      <c r="BEJ1" s="70"/>
      <c r="BEK1" s="111"/>
      <c r="BEL1" s="71"/>
      <c r="BEM1" s="110"/>
      <c r="BEN1" s="69"/>
      <c r="BEO1" s="70"/>
      <c r="BEP1" s="70"/>
      <c r="BEQ1" s="111"/>
      <c r="BER1" s="71"/>
      <c r="BES1" s="110"/>
      <c r="BET1" s="69"/>
      <c r="BEU1" s="70"/>
      <c r="BEV1" s="70"/>
      <c r="BEW1" s="111"/>
      <c r="BEX1" s="71"/>
      <c r="BEY1" s="110"/>
      <c r="BEZ1" s="69"/>
      <c r="BFA1" s="70"/>
      <c r="BFB1" s="70"/>
      <c r="BFC1" s="111"/>
      <c r="BFD1" s="71"/>
      <c r="BFE1" s="110"/>
      <c r="BFF1" s="69"/>
      <c r="BFG1" s="70"/>
      <c r="BFH1" s="70"/>
      <c r="BFI1" s="111"/>
      <c r="BFJ1" s="71"/>
      <c r="BFK1" s="110"/>
      <c r="BFL1" s="69"/>
      <c r="BFM1" s="70"/>
      <c r="BFN1" s="70"/>
      <c r="BFO1" s="111"/>
      <c r="BFP1" s="71"/>
      <c r="BFQ1" s="110"/>
      <c r="BFR1" s="69"/>
      <c r="BFS1" s="70"/>
      <c r="BFT1" s="70"/>
      <c r="BFU1" s="111"/>
      <c r="BFV1" s="71"/>
      <c r="BFW1" s="110"/>
      <c r="BFX1" s="69"/>
      <c r="BFY1" s="70"/>
      <c r="BFZ1" s="70"/>
      <c r="BGA1" s="111"/>
      <c r="BGB1" s="71"/>
      <c r="BGC1" s="110"/>
      <c r="BGD1" s="69"/>
      <c r="BGE1" s="70"/>
      <c r="BGF1" s="70"/>
      <c r="BGG1" s="111"/>
      <c r="BGH1" s="71"/>
      <c r="BGI1" s="110"/>
      <c r="BGJ1" s="69"/>
      <c r="BGK1" s="70"/>
      <c r="BGL1" s="70"/>
      <c r="BGM1" s="111"/>
      <c r="BGN1" s="71"/>
      <c r="BGO1" s="110"/>
      <c r="BGP1" s="69"/>
      <c r="BGQ1" s="70"/>
      <c r="BGR1" s="70"/>
      <c r="BGS1" s="111"/>
      <c r="BGT1" s="71"/>
      <c r="BGU1" s="110"/>
      <c r="BGV1" s="69"/>
      <c r="BGW1" s="70"/>
      <c r="BGX1" s="70"/>
      <c r="BGY1" s="111"/>
      <c r="BGZ1" s="71"/>
      <c r="BHA1" s="110"/>
      <c r="BHB1" s="69"/>
      <c r="BHC1" s="70"/>
      <c r="BHD1" s="70"/>
      <c r="BHE1" s="111"/>
      <c r="BHF1" s="71"/>
      <c r="BHG1" s="110"/>
      <c r="BHH1" s="69"/>
      <c r="BHI1" s="70"/>
      <c r="BHJ1" s="70"/>
      <c r="BHK1" s="111"/>
      <c r="BHL1" s="71"/>
      <c r="BHM1" s="110"/>
      <c r="BHN1" s="69"/>
      <c r="BHO1" s="70"/>
      <c r="BHP1" s="70"/>
      <c r="BHQ1" s="111"/>
      <c r="BHR1" s="71"/>
      <c r="BHS1" s="110"/>
      <c r="BHT1" s="69"/>
      <c r="BHU1" s="70"/>
      <c r="BHV1" s="70"/>
      <c r="BHW1" s="111"/>
      <c r="BHX1" s="71"/>
      <c r="BHY1" s="110"/>
      <c r="BHZ1" s="69"/>
      <c r="BIA1" s="70"/>
      <c r="BIB1" s="70"/>
      <c r="BIC1" s="111"/>
      <c r="BID1" s="71"/>
      <c r="BIE1" s="110"/>
      <c r="BIF1" s="69"/>
      <c r="BIG1" s="70"/>
      <c r="BIH1" s="70"/>
      <c r="BII1" s="111"/>
      <c r="BIJ1" s="71"/>
      <c r="BIK1" s="110"/>
      <c r="BIL1" s="69"/>
      <c r="BIM1" s="70"/>
      <c r="BIN1" s="70"/>
      <c r="BIO1" s="111"/>
      <c r="BIP1" s="71"/>
      <c r="BIQ1" s="110"/>
      <c r="BIR1" s="69"/>
      <c r="BIS1" s="70"/>
      <c r="BIT1" s="70"/>
      <c r="BIU1" s="111"/>
      <c r="BIV1" s="71"/>
      <c r="BIW1" s="110"/>
      <c r="BIX1" s="69"/>
      <c r="BIY1" s="70"/>
      <c r="BIZ1" s="70"/>
      <c r="BJA1" s="111"/>
      <c r="BJB1" s="71"/>
      <c r="BJC1" s="110"/>
      <c r="BJD1" s="69"/>
      <c r="BJE1" s="70"/>
      <c r="BJF1" s="70"/>
      <c r="BJG1" s="111"/>
      <c r="BJH1" s="71"/>
      <c r="BJI1" s="110"/>
      <c r="BJJ1" s="69"/>
      <c r="BJK1" s="70"/>
      <c r="BJL1" s="70"/>
      <c r="BJM1" s="111"/>
      <c r="BJN1" s="71"/>
      <c r="BJO1" s="110"/>
      <c r="BJP1" s="69"/>
      <c r="BJQ1" s="70"/>
      <c r="BJR1" s="70"/>
      <c r="BJS1" s="111"/>
      <c r="BJT1" s="71"/>
      <c r="BJU1" s="110"/>
      <c r="BJV1" s="69"/>
      <c r="BJW1" s="70"/>
      <c r="BJX1" s="70"/>
      <c r="BJY1" s="111"/>
      <c r="BJZ1" s="71"/>
      <c r="BKA1" s="110"/>
      <c r="BKB1" s="69"/>
      <c r="BKC1" s="70"/>
      <c r="BKD1" s="70"/>
      <c r="BKE1" s="111"/>
      <c r="BKF1" s="71"/>
      <c r="BKG1" s="110"/>
      <c r="BKH1" s="69"/>
      <c r="BKI1" s="70"/>
      <c r="BKJ1" s="70"/>
      <c r="BKK1" s="111"/>
      <c r="BKL1" s="71"/>
      <c r="BKM1" s="110"/>
      <c r="BKN1" s="69"/>
      <c r="BKO1" s="70"/>
      <c r="BKP1" s="70"/>
      <c r="BKQ1" s="111"/>
      <c r="BKR1" s="71"/>
      <c r="BKS1" s="110"/>
      <c r="BKT1" s="69"/>
      <c r="BKU1" s="70"/>
      <c r="BKV1" s="70"/>
      <c r="BKW1" s="111"/>
      <c r="BKX1" s="71"/>
      <c r="BKY1" s="110"/>
      <c r="BKZ1" s="69"/>
      <c r="BLA1" s="70"/>
      <c r="BLB1" s="70"/>
      <c r="BLC1" s="111"/>
      <c r="BLD1" s="71"/>
      <c r="BLE1" s="110"/>
      <c r="BLF1" s="69"/>
      <c r="BLG1" s="70"/>
      <c r="BLH1" s="70"/>
      <c r="BLI1" s="111"/>
      <c r="BLJ1" s="71"/>
      <c r="BLK1" s="110"/>
      <c r="BLL1" s="69"/>
      <c r="BLM1" s="70"/>
      <c r="BLN1" s="70"/>
      <c r="BLO1" s="111"/>
      <c r="BLP1" s="71"/>
      <c r="BLQ1" s="110"/>
      <c r="BLR1" s="69"/>
      <c r="BLS1" s="70"/>
      <c r="BLT1" s="70"/>
      <c r="BLU1" s="111"/>
      <c r="BLV1" s="71"/>
      <c r="BLW1" s="110"/>
      <c r="BLX1" s="69"/>
      <c r="BLY1" s="70"/>
      <c r="BLZ1" s="70"/>
      <c r="BMA1" s="111"/>
      <c r="BMB1" s="71"/>
      <c r="BMC1" s="110"/>
      <c r="BMD1" s="69"/>
      <c r="BME1" s="70"/>
      <c r="BMF1" s="70"/>
      <c r="BMG1" s="111"/>
      <c r="BMH1" s="71"/>
      <c r="BMI1" s="110"/>
      <c r="BMJ1" s="69"/>
      <c r="BMK1" s="70"/>
      <c r="BML1" s="70"/>
      <c r="BMM1" s="111"/>
      <c r="BMN1" s="71"/>
      <c r="BMO1" s="110"/>
      <c r="BMP1" s="69"/>
      <c r="BMQ1" s="70"/>
      <c r="BMR1" s="70"/>
      <c r="BMS1" s="111"/>
      <c r="BMT1" s="71"/>
      <c r="BMU1" s="110"/>
      <c r="BMV1" s="69"/>
      <c r="BMW1" s="70"/>
      <c r="BMX1" s="70"/>
      <c r="BMY1" s="111"/>
      <c r="BMZ1" s="71"/>
      <c r="BNA1" s="110"/>
      <c r="BNB1" s="69"/>
      <c r="BNC1" s="70"/>
      <c r="BND1" s="70"/>
      <c r="BNE1" s="111"/>
      <c r="BNF1" s="71"/>
      <c r="BNG1" s="110"/>
      <c r="BNH1" s="69"/>
      <c r="BNI1" s="70"/>
      <c r="BNJ1" s="70"/>
      <c r="BNK1" s="111"/>
      <c r="BNL1" s="71"/>
      <c r="BNM1" s="110"/>
      <c r="BNN1" s="69"/>
      <c r="BNO1" s="70"/>
      <c r="BNP1" s="70"/>
      <c r="BNQ1" s="111"/>
      <c r="BNR1" s="71"/>
      <c r="BNS1" s="110"/>
      <c r="BNT1" s="69"/>
      <c r="BNU1" s="70"/>
      <c r="BNV1" s="70"/>
      <c r="BNW1" s="111"/>
      <c r="BNX1" s="71"/>
      <c r="BNY1" s="110"/>
      <c r="BNZ1" s="69"/>
      <c r="BOA1" s="70"/>
      <c r="BOB1" s="70"/>
      <c r="BOC1" s="111"/>
      <c r="BOD1" s="71"/>
      <c r="BOE1" s="110"/>
      <c r="BOF1" s="69"/>
      <c r="BOG1" s="70"/>
      <c r="BOH1" s="70"/>
      <c r="BOI1" s="111"/>
      <c r="BOJ1" s="71"/>
      <c r="BOK1" s="110"/>
      <c r="BOL1" s="69"/>
      <c r="BOM1" s="70"/>
      <c r="BON1" s="70"/>
      <c r="BOO1" s="111"/>
      <c r="BOP1" s="71"/>
      <c r="BOQ1" s="110"/>
      <c r="BOR1" s="69"/>
      <c r="BOS1" s="70"/>
      <c r="BOT1" s="70"/>
      <c r="BOU1" s="111"/>
      <c r="BOV1" s="71"/>
      <c r="BOW1" s="110"/>
      <c r="BOX1" s="69"/>
      <c r="BOY1" s="70"/>
      <c r="BOZ1" s="70"/>
      <c r="BPA1" s="111"/>
      <c r="BPB1" s="71"/>
      <c r="BPC1" s="110"/>
      <c r="BPD1" s="69"/>
      <c r="BPE1" s="70"/>
      <c r="BPF1" s="70"/>
      <c r="BPG1" s="111"/>
      <c r="BPH1" s="71"/>
      <c r="BPI1" s="110"/>
      <c r="BPJ1" s="69"/>
      <c r="BPK1" s="70"/>
      <c r="BPL1" s="70"/>
      <c r="BPM1" s="111"/>
      <c r="BPN1" s="71"/>
      <c r="BPO1" s="110"/>
      <c r="BPP1" s="69"/>
      <c r="BPQ1" s="70"/>
      <c r="BPR1" s="70"/>
      <c r="BPS1" s="111"/>
      <c r="BPT1" s="71"/>
      <c r="BPU1" s="110"/>
      <c r="BPV1" s="69"/>
      <c r="BPW1" s="70"/>
      <c r="BPX1" s="70"/>
      <c r="BPY1" s="111"/>
      <c r="BPZ1" s="71"/>
      <c r="BQA1" s="110"/>
      <c r="BQB1" s="69"/>
      <c r="BQC1" s="70"/>
      <c r="BQD1" s="70"/>
      <c r="BQE1" s="111"/>
      <c r="BQF1" s="71"/>
      <c r="BQG1" s="110"/>
      <c r="BQH1" s="69"/>
      <c r="BQI1" s="70"/>
      <c r="BQJ1" s="70"/>
      <c r="BQK1" s="111"/>
      <c r="BQL1" s="71"/>
      <c r="BQM1" s="110"/>
      <c r="BQN1" s="69"/>
      <c r="BQO1" s="70"/>
      <c r="BQP1" s="70"/>
      <c r="BQQ1" s="111"/>
      <c r="BQR1" s="71"/>
      <c r="BQS1" s="110"/>
      <c r="BQT1" s="69"/>
      <c r="BQU1" s="70"/>
      <c r="BQV1" s="70"/>
      <c r="BQW1" s="111"/>
      <c r="BQX1" s="71"/>
      <c r="BQY1" s="110"/>
      <c r="BQZ1" s="69"/>
      <c r="BRA1" s="70"/>
      <c r="BRB1" s="70"/>
      <c r="BRC1" s="111"/>
      <c r="BRD1" s="71"/>
      <c r="BRE1" s="110"/>
      <c r="BRF1" s="69"/>
      <c r="BRG1" s="70"/>
      <c r="BRH1" s="70"/>
      <c r="BRI1" s="111"/>
      <c r="BRJ1" s="71"/>
      <c r="BRK1" s="110"/>
      <c r="BRL1" s="69"/>
      <c r="BRM1" s="70"/>
      <c r="BRN1" s="70"/>
      <c r="BRO1" s="111"/>
      <c r="BRP1" s="71"/>
      <c r="BRQ1" s="110"/>
      <c r="BRR1" s="69"/>
      <c r="BRS1" s="70"/>
      <c r="BRT1" s="70"/>
      <c r="BRU1" s="111"/>
      <c r="BRV1" s="71"/>
      <c r="BRW1" s="110"/>
      <c r="BRX1" s="69"/>
      <c r="BRY1" s="70"/>
      <c r="BRZ1" s="70"/>
      <c r="BSA1" s="111"/>
      <c r="BSB1" s="71"/>
      <c r="BSC1" s="110"/>
      <c r="BSD1" s="69"/>
      <c r="BSE1" s="70"/>
      <c r="BSF1" s="70"/>
      <c r="BSG1" s="111"/>
      <c r="BSH1" s="71"/>
      <c r="BSI1" s="110"/>
      <c r="BSJ1" s="69"/>
      <c r="BSK1" s="70"/>
      <c r="BSL1" s="70"/>
      <c r="BSM1" s="111"/>
      <c r="BSN1" s="71"/>
      <c r="BSO1" s="110"/>
      <c r="BSP1" s="69"/>
      <c r="BSQ1" s="70"/>
      <c r="BSR1" s="70"/>
      <c r="BSS1" s="111"/>
      <c r="BST1" s="71"/>
      <c r="BSU1" s="110"/>
      <c r="BSV1" s="69"/>
      <c r="BSW1" s="70"/>
      <c r="BSX1" s="70"/>
      <c r="BSY1" s="111"/>
      <c r="BSZ1" s="71"/>
      <c r="BTA1" s="110"/>
      <c r="BTB1" s="69"/>
      <c r="BTC1" s="70"/>
      <c r="BTD1" s="70"/>
      <c r="BTE1" s="111"/>
      <c r="BTF1" s="71"/>
      <c r="BTG1" s="110"/>
      <c r="BTH1" s="69"/>
      <c r="BTI1" s="70"/>
      <c r="BTJ1" s="70"/>
      <c r="BTK1" s="111"/>
      <c r="BTL1" s="71"/>
      <c r="BTM1" s="110"/>
      <c r="BTN1" s="69"/>
      <c r="BTO1" s="70"/>
      <c r="BTP1" s="70"/>
      <c r="BTQ1" s="111"/>
      <c r="BTR1" s="71"/>
      <c r="BTS1" s="110"/>
      <c r="BTT1" s="69"/>
      <c r="BTU1" s="70"/>
      <c r="BTV1" s="70"/>
      <c r="BTW1" s="111"/>
      <c r="BTX1" s="71"/>
      <c r="BTY1" s="110"/>
      <c r="BTZ1" s="69"/>
      <c r="BUA1" s="70"/>
      <c r="BUB1" s="70"/>
      <c r="BUC1" s="111"/>
      <c r="BUD1" s="71"/>
      <c r="BUE1" s="110"/>
      <c r="BUF1" s="69"/>
      <c r="BUG1" s="70"/>
      <c r="BUH1" s="70"/>
      <c r="BUI1" s="111"/>
      <c r="BUJ1" s="71"/>
      <c r="BUK1" s="110"/>
      <c r="BUL1" s="69"/>
      <c r="BUM1" s="70"/>
      <c r="BUN1" s="70"/>
      <c r="BUO1" s="111"/>
      <c r="BUP1" s="71"/>
      <c r="BUQ1" s="110"/>
      <c r="BUR1" s="69"/>
      <c r="BUS1" s="70"/>
      <c r="BUT1" s="70"/>
      <c r="BUU1" s="111"/>
      <c r="BUV1" s="71"/>
      <c r="BUW1" s="110"/>
      <c r="BUX1" s="69"/>
      <c r="BUY1" s="70"/>
      <c r="BUZ1" s="70"/>
      <c r="BVA1" s="111"/>
      <c r="BVB1" s="71"/>
      <c r="BVC1" s="110"/>
      <c r="BVD1" s="69"/>
      <c r="BVE1" s="70"/>
      <c r="BVF1" s="70"/>
      <c r="BVG1" s="111"/>
      <c r="BVH1" s="71"/>
      <c r="BVI1" s="110"/>
      <c r="BVJ1" s="69"/>
      <c r="BVK1" s="70"/>
      <c r="BVL1" s="70"/>
      <c r="BVM1" s="111"/>
      <c r="BVN1" s="71"/>
      <c r="BVO1" s="110"/>
      <c r="BVP1" s="69"/>
      <c r="BVQ1" s="70"/>
      <c r="BVR1" s="70"/>
      <c r="BVS1" s="111"/>
      <c r="BVT1" s="71"/>
      <c r="BVU1" s="110"/>
      <c r="BVV1" s="69"/>
      <c r="BVW1" s="70"/>
      <c r="BVX1" s="70"/>
      <c r="BVY1" s="111"/>
      <c r="BVZ1" s="71"/>
      <c r="BWA1" s="110"/>
      <c r="BWB1" s="69"/>
      <c r="BWC1" s="70"/>
      <c r="BWD1" s="70"/>
      <c r="BWE1" s="111"/>
      <c r="BWF1" s="71"/>
      <c r="BWG1" s="110"/>
      <c r="BWH1" s="69"/>
      <c r="BWI1" s="70"/>
      <c r="BWJ1" s="70"/>
      <c r="BWK1" s="111"/>
      <c r="BWL1" s="71"/>
      <c r="BWM1" s="110"/>
      <c r="BWN1" s="69"/>
      <c r="BWO1" s="70"/>
      <c r="BWP1" s="70"/>
      <c r="BWQ1" s="111"/>
      <c r="BWR1" s="71"/>
      <c r="BWS1" s="110"/>
      <c r="BWT1" s="69"/>
      <c r="BWU1" s="70"/>
      <c r="BWV1" s="70"/>
      <c r="BWW1" s="111"/>
      <c r="BWX1" s="71"/>
      <c r="BWY1" s="110"/>
      <c r="BWZ1" s="69"/>
      <c r="BXA1" s="70"/>
      <c r="BXB1" s="70"/>
      <c r="BXC1" s="111"/>
      <c r="BXD1" s="71"/>
      <c r="BXE1" s="110"/>
      <c r="BXF1" s="69"/>
      <c r="BXG1" s="70"/>
      <c r="BXH1" s="70"/>
      <c r="BXI1" s="111"/>
      <c r="BXJ1" s="71"/>
      <c r="BXK1" s="110"/>
      <c r="BXL1" s="69"/>
      <c r="BXM1" s="70"/>
      <c r="BXN1" s="70"/>
      <c r="BXO1" s="111"/>
      <c r="BXP1" s="71"/>
      <c r="BXQ1" s="110"/>
      <c r="BXR1" s="69"/>
      <c r="BXS1" s="70"/>
      <c r="BXT1" s="70"/>
      <c r="BXU1" s="111"/>
      <c r="BXV1" s="71"/>
      <c r="BXW1" s="110"/>
      <c r="BXX1" s="69"/>
      <c r="BXY1" s="70"/>
      <c r="BXZ1" s="70"/>
      <c r="BYA1" s="111"/>
      <c r="BYB1" s="71"/>
      <c r="BYC1" s="110"/>
      <c r="BYD1" s="69"/>
      <c r="BYE1" s="70"/>
      <c r="BYF1" s="70"/>
      <c r="BYG1" s="111"/>
      <c r="BYH1" s="71"/>
      <c r="BYI1" s="110"/>
      <c r="BYJ1" s="69"/>
      <c r="BYK1" s="70"/>
      <c r="BYL1" s="70"/>
      <c r="BYM1" s="111"/>
      <c r="BYN1" s="71"/>
      <c r="BYO1" s="110"/>
      <c r="BYP1" s="69"/>
      <c r="BYQ1" s="70"/>
      <c r="BYR1" s="70"/>
      <c r="BYS1" s="111"/>
      <c r="BYT1" s="71"/>
      <c r="BYU1" s="110"/>
      <c r="BYV1" s="69"/>
      <c r="BYW1" s="70"/>
      <c r="BYX1" s="70"/>
      <c r="BYY1" s="111"/>
      <c r="BYZ1" s="71"/>
      <c r="BZA1" s="110"/>
      <c r="BZB1" s="69"/>
      <c r="BZC1" s="70"/>
      <c r="BZD1" s="70"/>
      <c r="BZE1" s="111"/>
      <c r="BZF1" s="71"/>
      <c r="BZG1" s="110"/>
      <c r="BZH1" s="69"/>
      <c r="BZI1" s="70"/>
      <c r="BZJ1" s="70"/>
      <c r="BZK1" s="111"/>
      <c r="BZL1" s="71"/>
      <c r="BZM1" s="110"/>
      <c r="BZN1" s="69"/>
      <c r="BZO1" s="70"/>
      <c r="BZP1" s="70"/>
      <c r="BZQ1" s="111"/>
      <c r="BZR1" s="71"/>
      <c r="BZS1" s="110"/>
      <c r="BZT1" s="69"/>
      <c r="BZU1" s="70"/>
      <c r="BZV1" s="70"/>
      <c r="BZW1" s="111"/>
      <c r="BZX1" s="71"/>
      <c r="BZY1" s="110"/>
      <c r="BZZ1" s="69"/>
      <c r="CAA1" s="70"/>
      <c r="CAB1" s="70"/>
      <c r="CAC1" s="111"/>
      <c r="CAD1" s="71"/>
      <c r="CAE1" s="110"/>
      <c r="CAF1" s="69"/>
      <c r="CAG1" s="70"/>
      <c r="CAH1" s="70"/>
      <c r="CAI1" s="111"/>
      <c r="CAJ1" s="71"/>
      <c r="CAK1" s="110"/>
      <c r="CAL1" s="69"/>
      <c r="CAM1" s="70"/>
      <c r="CAN1" s="70"/>
      <c r="CAO1" s="111"/>
      <c r="CAP1" s="71"/>
      <c r="CAQ1" s="110"/>
      <c r="CAR1" s="69"/>
      <c r="CAS1" s="70"/>
      <c r="CAT1" s="70"/>
      <c r="CAU1" s="111"/>
      <c r="CAV1" s="71"/>
      <c r="CAW1" s="110"/>
      <c r="CAX1" s="69"/>
      <c r="CAY1" s="70"/>
      <c r="CAZ1" s="70"/>
      <c r="CBA1" s="111"/>
      <c r="CBB1" s="71"/>
      <c r="CBC1" s="110"/>
      <c r="CBD1" s="69"/>
      <c r="CBE1" s="70"/>
      <c r="CBF1" s="70"/>
      <c r="CBG1" s="111"/>
      <c r="CBH1" s="71"/>
      <c r="CBI1" s="110"/>
      <c r="CBJ1" s="69"/>
      <c r="CBK1" s="70"/>
      <c r="CBL1" s="70"/>
      <c r="CBM1" s="111"/>
      <c r="CBN1" s="71"/>
      <c r="CBO1" s="110"/>
      <c r="CBP1" s="69"/>
      <c r="CBQ1" s="70"/>
      <c r="CBR1" s="70"/>
      <c r="CBS1" s="111"/>
      <c r="CBT1" s="71"/>
      <c r="CBU1" s="110"/>
      <c r="CBV1" s="69"/>
      <c r="CBW1" s="70"/>
      <c r="CBX1" s="70"/>
      <c r="CBY1" s="111"/>
      <c r="CBZ1" s="71"/>
      <c r="CCA1" s="110"/>
      <c r="CCB1" s="69"/>
      <c r="CCC1" s="70"/>
      <c r="CCD1" s="70"/>
      <c r="CCE1" s="111"/>
      <c r="CCF1" s="71"/>
      <c r="CCG1" s="110"/>
      <c r="CCH1" s="69"/>
      <c r="CCI1" s="70"/>
      <c r="CCJ1" s="70"/>
      <c r="CCK1" s="111"/>
      <c r="CCL1" s="71"/>
      <c r="CCM1" s="110"/>
      <c r="CCN1" s="69"/>
      <c r="CCO1" s="70"/>
      <c r="CCP1" s="70"/>
      <c r="CCQ1" s="111"/>
      <c r="CCR1" s="71"/>
      <c r="CCS1" s="110"/>
      <c r="CCT1" s="69"/>
      <c r="CCU1" s="70"/>
      <c r="CCV1" s="70"/>
      <c r="CCW1" s="111"/>
      <c r="CCX1" s="71"/>
      <c r="CCY1" s="110"/>
      <c r="CCZ1" s="69"/>
      <c r="CDA1" s="70"/>
      <c r="CDB1" s="70"/>
      <c r="CDC1" s="111"/>
      <c r="CDD1" s="71"/>
      <c r="CDE1" s="110"/>
      <c r="CDF1" s="69"/>
      <c r="CDG1" s="70"/>
      <c r="CDH1" s="70"/>
      <c r="CDI1" s="111"/>
      <c r="CDJ1" s="71"/>
      <c r="CDK1" s="110"/>
      <c r="CDL1" s="69"/>
      <c r="CDM1" s="70"/>
      <c r="CDN1" s="70"/>
      <c r="CDO1" s="111"/>
      <c r="CDP1" s="71"/>
      <c r="CDQ1" s="110"/>
      <c r="CDR1" s="69"/>
      <c r="CDS1" s="70"/>
      <c r="CDT1" s="70"/>
      <c r="CDU1" s="111"/>
      <c r="CDV1" s="71"/>
      <c r="CDW1" s="110"/>
      <c r="CDX1" s="69"/>
      <c r="CDY1" s="70"/>
      <c r="CDZ1" s="70"/>
      <c r="CEA1" s="111"/>
      <c r="CEB1" s="71"/>
      <c r="CEC1" s="110"/>
      <c r="CED1" s="69"/>
      <c r="CEE1" s="70"/>
      <c r="CEF1" s="70"/>
      <c r="CEG1" s="111"/>
      <c r="CEH1" s="71"/>
      <c r="CEI1" s="110"/>
      <c r="CEJ1" s="69"/>
      <c r="CEK1" s="70"/>
      <c r="CEL1" s="70"/>
      <c r="CEM1" s="111"/>
      <c r="CEN1" s="71"/>
      <c r="CEO1" s="110"/>
      <c r="CEP1" s="69"/>
      <c r="CEQ1" s="70"/>
      <c r="CER1" s="70"/>
      <c r="CES1" s="111"/>
      <c r="CET1" s="71"/>
      <c r="CEU1" s="110"/>
      <c r="CEV1" s="69"/>
      <c r="CEW1" s="70"/>
      <c r="CEX1" s="70"/>
      <c r="CEY1" s="111"/>
      <c r="CEZ1" s="71"/>
      <c r="CFA1" s="110"/>
      <c r="CFB1" s="69"/>
      <c r="CFC1" s="70"/>
      <c r="CFD1" s="70"/>
      <c r="CFE1" s="111"/>
      <c r="CFF1" s="71"/>
      <c r="CFG1" s="110"/>
      <c r="CFH1" s="69"/>
      <c r="CFI1" s="70"/>
      <c r="CFJ1" s="70"/>
      <c r="CFK1" s="111"/>
      <c r="CFL1" s="71"/>
      <c r="CFM1" s="110"/>
      <c r="CFN1" s="69"/>
      <c r="CFO1" s="70"/>
      <c r="CFP1" s="70"/>
      <c r="CFQ1" s="111"/>
      <c r="CFR1" s="71"/>
      <c r="CFS1" s="110"/>
      <c r="CFT1" s="69"/>
      <c r="CFU1" s="70"/>
      <c r="CFV1" s="70"/>
      <c r="CFW1" s="111"/>
      <c r="CFX1" s="71"/>
      <c r="CFY1" s="110"/>
      <c r="CFZ1" s="69"/>
      <c r="CGA1" s="70"/>
      <c r="CGB1" s="70"/>
      <c r="CGC1" s="111"/>
      <c r="CGD1" s="71"/>
      <c r="CGE1" s="110"/>
      <c r="CGF1" s="69"/>
      <c r="CGG1" s="70"/>
      <c r="CGH1" s="70"/>
      <c r="CGI1" s="111"/>
      <c r="CGJ1" s="71"/>
      <c r="CGK1" s="110"/>
      <c r="CGL1" s="69"/>
      <c r="CGM1" s="70"/>
      <c r="CGN1" s="70"/>
      <c r="CGO1" s="111"/>
      <c r="CGP1" s="71"/>
      <c r="CGQ1" s="110"/>
      <c r="CGR1" s="69"/>
      <c r="CGS1" s="70"/>
      <c r="CGT1" s="70"/>
      <c r="CGU1" s="111"/>
      <c r="CGV1" s="71"/>
      <c r="CGW1" s="110"/>
      <c r="CGX1" s="69"/>
      <c r="CGY1" s="70"/>
      <c r="CGZ1" s="70"/>
      <c r="CHA1" s="111"/>
      <c r="CHB1" s="71"/>
      <c r="CHC1" s="110"/>
      <c r="CHD1" s="69"/>
      <c r="CHE1" s="70"/>
      <c r="CHF1" s="70"/>
      <c r="CHG1" s="111"/>
      <c r="CHH1" s="71"/>
      <c r="CHI1" s="110"/>
      <c r="CHJ1" s="69"/>
      <c r="CHK1" s="70"/>
      <c r="CHL1" s="70"/>
      <c r="CHM1" s="111"/>
      <c r="CHN1" s="71"/>
      <c r="CHO1" s="110"/>
      <c r="CHP1" s="69"/>
      <c r="CHQ1" s="70"/>
      <c r="CHR1" s="70"/>
      <c r="CHS1" s="111"/>
      <c r="CHT1" s="71"/>
      <c r="CHU1" s="110"/>
      <c r="CHV1" s="69"/>
      <c r="CHW1" s="70"/>
      <c r="CHX1" s="70"/>
      <c r="CHY1" s="111"/>
      <c r="CHZ1" s="71"/>
      <c r="CIA1" s="110"/>
      <c r="CIB1" s="69"/>
      <c r="CIC1" s="70"/>
      <c r="CID1" s="70"/>
      <c r="CIE1" s="111"/>
      <c r="CIF1" s="71"/>
      <c r="CIG1" s="110"/>
      <c r="CIH1" s="69"/>
      <c r="CII1" s="70"/>
      <c r="CIJ1" s="70"/>
      <c r="CIK1" s="111"/>
      <c r="CIL1" s="71"/>
      <c r="CIM1" s="110"/>
      <c r="CIN1" s="69"/>
      <c r="CIO1" s="70"/>
      <c r="CIP1" s="70"/>
      <c r="CIQ1" s="111"/>
      <c r="CIR1" s="71"/>
      <c r="CIS1" s="110"/>
      <c r="CIT1" s="69"/>
      <c r="CIU1" s="70"/>
      <c r="CIV1" s="70"/>
      <c r="CIW1" s="111"/>
      <c r="CIX1" s="71"/>
      <c r="CIY1" s="110"/>
      <c r="CIZ1" s="69"/>
      <c r="CJA1" s="70"/>
      <c r="CJB1" s="70"/>
      <c r="CJC1" s="111"/>
      <c r="CJD1" s="71"/>
      <c r="CJE1" s="110"/>
      <c r="CJF1" s="69"/>
      <c r="CJG1" s="70"/>
      <c r="CJH1" s="70"/>
      <c r="CJI1" s="111"/>
      <c r="CJJ1" s="71"/>
      <c r="CJK1" s="110"/>
      <c r="CJL1" s="69"/>
      <c r="CJM1" s="70"/>
      <c r="CJN1" s="70"/>
      <c r="CJO1" s="111"/>
      <c r="CJP1" s="71"/>
      <c r="CJQ1" s="110"/>
      <c r="CJR1" s="69"/>
      <c r="CJS1" s="70"/>
      <c r="CJT1" s="70"/>
      <c r="CJU1" s="111"/>
      <c r="CJV1" s="71"/>
      <c r="CJW1" s="110"/>
      <c r="CJX1" s="69"/>
      <c r="CJY1" s="70"/>
      <c r="CJZ1" s="70"/>
      <c r="CKA1" s="111"/>
      <c r="CKB1" s="71"/>
      <c r="CKC1" s="110"/>
      <c r="CKD1" s="69"/>
      <c r="CKE1" s="70"/>
      <c r="CKF1" s="70"/>
      <c r="CKG1" s="111"/>
      <c r="CKH1" s="71"/>
      <c r="CKI1" s="110"/>
      <c r="CKJ1" s="69"/>
      <c r="CKK1" s="70"/>
      <c r="CKL1" s="70"/>
      <c r="CKM1" s="111"/>
      <c r="CKN1" s="71"/>
      <c r="CKO1" s="110"/>
      <c r="CKP1" s="69"/>
      <c r="CKQ1" s="70"/>
      <c r="CKR1" s="70"/>
      <c r="CKS1" s="111"/>
      <c r="CKT1" s="71"/>
      <c r="CKU1" s="110"/>
      <c r="CKV1" s="69"/>
      <c r="CKW1" s="70"/>
      <c r="CKX1" s="70"/>
      <c r="CKY1" s="111"/>
      <c r="CKZ1" s="71"/>
      <c r="CLA1" s="110"/>
      <c r="CLB1" s="69"/>
      <c r="CLC1" s="70"/>
      <c r="CLD1" s="70"/>
      <c r="CLE1" s="111"/>
      <c r="CLF1" s="71"/>
      <c r="CLG1" s="110"/>
      <c r="CLH1" s="69"/>
      <c r="CLI1" s="70"/>
      <c r="CLJ1" s="70"/>
      <c r="CLK1" s="111"/>
      <c r="CLL1" s="71"/>
      <c r="CLM1" s="110"/>
      <c r="CLN1" s="69"/>
      <c r="CLO1" s="70"/>
      <c r="CLP1" s="70"/>
      <c r="CLQ1" s="111"/>
      <c r="CLR1" s="71"/>
      <c r="CLS1" s="110"/>
      <c r="CLT1" s="69"/>
      <c r="CLU1" s="70"/>
      <c r="CLV1" s="70"/>
      <c r="CLW1" s="111"/>
      <c r="CLX1" s="71"/>
      <c r="CLY1" s="110"/>
      <c r="CLZ1" s="69"/>
      <c r="CMA1" s="70"/>
      <c r="CMB1" s="70"/>
      <c r="CMC1" s="111"/>
      <c r="CMD1" s="71"/>
      <c r="CME1" s="110"/>
      <c r="CMF1" s="69"/>
      <c r="CMG1" s="70"/>
      <c r="CMH1" s="70"/>
      <c r="CMI1" s="111"/>
      <c r="CMJ1" s="71"/>
      <c r="CMK1" s="110"/>
      <c r="CML1" s="69"/>
      <c r="CMM1" s="70"/>
      <c r="CMN1" s="70"/>
      <c r="CMO1" s="111"/>
      <c r="CMP1" s="71"/>
      <c r="CMQ1" s="110"/>
      <c r="CMR1" s="69"/>
      <c r="CMS1" s="70"/>
      <c r="CMT1" s="70"/>
      <c r="CMU1" s="111"/>
      <c r="CMV1" s="71"/>
      <c r="CMW1" s="110"/>
      <c r="CMX1" s="69"/>
      <c r="CMY1" s="70"/>
      <c r="CMZ1" s="70"/>
      <c r="CNA1" s="111"/>
      <c r="CNB1" s="71"/>
      <c r="CNC1" s="110"/>
      <c r="CND1" s="69"/>
      <c r="CNE1" s="70"/>
      <c r="CNF1" s="70"/>
      <c r="CNG1" s="111"/>
      <c r="CNH1" s="71"/>
      <c r="CNI1" s="110"/>
      <c r="CNJ1" s="69"/>
      <c r="CNK1" s="70"/>
      <c r="CNL1" s="70"/>
      <c r="CNM1" s="111"/>
      <c r="CNN1" s="71"/>
      <c r="CNO1" s="110"/>
      <c r="CNP1" s="69"/>
      <c r="CNQ1" s="70"/>
      <c r="CNR1" s="70"/>
      <c r="CNS1" s="111"/>
      <c r="CNT1" s="71"/>
      <c r="CNU1" s="110"/>
      <c r="CNV1" s="69"/>
      <c r="CNW1" s="70"/>
      <c r="CNX1" s="70"/>
      <c r="CNY1" s="111"/>
      <c r="CNZ1" s="71"/>
      <c r="COA1" s="110"/>
      <c r="COB1" s="69"/>
      <c r="COC1" s="70"/>
      <c r="COD1" s="70"/>
      <c r="COE1" s="111"/>
      <c r="COF1" s="71"/>
      <c r="COG1" s="110"/>
      <c r="COH1" s="69"/>
      <c r="COI1" s="70"/>
      <c r="COJ1" s="70"/>
      <c r="COK1" s="111"/>
      <c r="COL1" s="71"/>
      <c r="COM1" s="110"/>
      <c r="CON1" s="69"/>
      <c r="COO1" s="70"/>
      <c r="COP1" s="70"/>
      <c r="COQ1" s="111"/>
      <c r="COR1" s="71"/>
      <c r="COS1" s="110"/>
      <c r="COT1" s="69"/>
      <c r="COU1" s="70"/>
      <c r="COV1" s="70"/>
      <c r="COW1" s="111"/>
      <c r="COX1" s="71"/>
      <c r="COY1" s="110"/>
      <c r="COZ1" s="69"/>
      <c r="CPA1" s="70"/>
      <c r="CPB1" s="70"/>
      <c r="CPC1" s="111"/>
      <c r="CPD1" s="71"/>
      <c r="CPE1" s="110"/>
      <c r="CPF1" s="69"/>
      <c r="CPG1" s="70"/>
      <c r="CPH1" s="70"/>
      <c r="CPI1" s="111"/>
      <c r="CPJ1" s="71"/>
      <c r="CPK1" s="110"/>
      <c r="CPL1" s="69"/>
      <c r="CPM1" s="70"/>
      <c r="CPN1" s="70"/>
      <c r="CPO1" s="111"/>
      <c r="CPP1" s="71"/>
      <c r="CPQ1" s="110"/>
      <c r="CPR1" s="69"/>
      <c r="CPS1" s="70"/>
      <c r="CPT1" s="70"/>
      <c r="CPU1" s="111"/>
      <c r="CPV1" s="71"/>
      <c r="CPW1" s="110"/>
      <c r="CPX1" s="69"/>
      <c r="CPY1" s="70"/>
      <c r="CPZ1" s="70"/>
      <c r="CQA1" s="111"/>
      <c r="CQB1" s="71"/>
      <c r="CQC1" s="110"/>
      <c r="CQD1" s="69"/>
      <c r="CQE1" s="70"/>
      <c r="CQF1" s="70"/>
      <c r="CQG1" s="111"/>
      <c r="CQH1" s="71"/>
      <c r="CQI1" s="110"/>
      <c r="CQJ1" s="69"/>
      <c r="CQK1" s="70"/>
      <c r="CQL1" s="70"/>
      <c r="CQM1" s="111"/>
      <c r="CQN1" s="71"/>
      <c r="CQO1" s="110"/>
      <c r="CQP1" s="69"/>
      <c r="CQQ1" s="70"/>
      <c r="CQR1" s="70"/>
      <c r="CQS1" s="111"/>
      <c r="CQT1" s="71"/>
      <c r="CQU1" s="110"/>
      <c r="CQV1" s="69"/>
      <c r="CQW1" s="70"/>
      <c r="CQX1" s="70"/>
      <c r="CQY1" s="111"/>
      <c r="CQZ1" s="71"/>
      <c r="CRA1" s="110"/>
      <c r="CRB1" s="69"/>
      <c r="CRC1" s="70"/>
      <c r="CRD1" s="70"/>
      <c r="CRE1" s="111"/>
      <c r="CRF1" s="71"/>
      <c r="CRG1" s="110"/>
      <c r="CRH1" s="69"/>
      <c r="CRI1" s="70"/>
      <c r="CRJ1" s="70"/>
      <c r="CRK1" s="111"/>
      <c r="CRL1" s="71"/>
      <c r="CRM1" s="110"/>
      <c r="CRN1" s="69"/>
      <c r="CRO1" s="70"/>
      <c r="CRP1" s="70"/>
      <c r="CRQ1" s="111"/>
      <c r="CRR1" s="71"/>
      <c r="CRS1" s="110"/>
      <c r="CRT1" s="69"/>
      <c r="CRU1" s="70"/>
      <c r="CRV1" s="70"/>
      <c r="CRW1" s="111"/>
      <c r="CRX1" s="71"/>
      <c r="CRY1" s="110"/>
      <c r="CRZ1" s="69"/>
      <c r="CSA1" s="70"/>
      <c r="CSB1" s="70"/>
      <c r="CSC1" s="111"/>
      <c r="CSD1" s="71"/>
      <c r="CSE1" s="110"/>
      <c r="CSF1" s="69"/>
      <c r="CSG1" s="70"/>
      <c r="CSH1" s="70"/>
      <c r="CSI1" s="111"/>
      <c r="CSJ1" s="71"/>
      <c r="CSK1" s="110"/>
      <c r="CSL1" s="69"/>
      <c r="CSM1" s="70"/>
      <c r="CSN1" s="70"/>
      <c r="CSO1" s="111"/>
      <c r="CSP1" s="71"/>
      <c r="CSQ1" s="110"/>
      <c r="CSR1" s="69"/>
      <c r="CSS1" s="70"/>
      <c r="CST1" s="70"/>
      <c r="CSU1" s="111"/>
      <c r="CSV1" s="71"/>
      <c r="CSW1" s="110"/>
      <c r="CSX1" s="69"/>
      <c r="CSY1" s="70"/>
      <c r="CSZ1" s="70"/>
      <c r="CTA1" s="111"/>
      <c r="CTB1" s="71"/>
      <c r="CTC1" s="110"/>
      <c r="CTD1" s="69"/>
      <c r="CTE1" s="70"/>
      <c r="CTF1" s="70"/>
      <c r="CTG1" s="111"/>
      <c r="CTH1" s="71"/>
      <c r="CTI1" s="110"/>
      <c r="CTJ1" s="69"/>
      <c r="CTK1" s="70"/>
      <c r="CTL1" s="70"/>
      <c r="CTM1" s="111"/>
      <c r="CTN1" s="71"/>
      <c r="CTO1" s="110"/>
      <c r="CTP1" s="69"/>
      <c r="CTQ1" s="70"/>
      <c r="CTR1" s="70"/>
      <c r="CTS1" s="111"/>
      <c r="CTT1" s="71"/>
      <c r="CTU1" s="110"/>
      <c r="CTV1" s="69"/>
      <c r="CTW1" s="70"/>
      <c r="CTX1" s="70"/>
      <c r="CTY1" s="111"/>
      <c r="CTZ1" s="71"/>
      <c r="CUA1" s="110"/>
      <c r="CUB1" s="69"/>
      <c r="CUC1" s="70"/>
      <c r="CUD1" s="70"/>
      <c r="CUE1" s="111"/>
      <c r="CUF1" s="71"/>
      <c r="CUG1" s="110"/>
      <c r="CUH1" s="69"/>
      <c r="CUI1" s="70"/>
      <c r="CUJ1" s="70"/>
      <c r="CUK1" s="111"/>
      <c r="CUL1" s="71"/>
      <c r="CUM1" s="110"/>
      <c r="CUN1" s="69"/>
      <c r="CUO1" s="70"/>
      <c r="CUP1" s="70"/>
      <c r="CUQ1" s="111"/>
      <c r="CUR1" s="71"/>
      <c r="CUS1" s="110"/>
      <c r="CUT1" s="69"/>
      <c r="CUU1" s="70"/>
      <c r="CUV1" s="70"/>
      <c r="CUW1" s="111"/>
      <c r="CUX1" s="71"/>
      <c r="CUY1" s="110"/>
      <c r="CUZ1" s="69"/>
      <c r="CVA1" s="70"/>
      <c r="CVB1" s="70"/>
      <c r="CVC1" s="111"/>
      <c r="CVD1" s="71"/>
      <c r="CVE1" s="110"/>
      <c r="CVF1" s="69"/>
      <c r="CVG1" s="70"/>
      <c r="CVH1" s="70"/>
      <c r="CVI1" s="111"/>
      <c r="CVJ1" s="71"/>
      <c r="CVK1" s="110"/>
      <c r="CVL1" s="69"/>
      <c r="CVM1" s="70"/>
      <c r="CVN1" s="70"/>
      <c r="CVO1" s="111"/>
      <c r="CVP1" s="71"/>
      <c r="CVQ1" s="110"/>
      <c r="CVR1" s="69"/>
      <c r="CVS1" s="70"/>
      <c r="CVT1" s="70"/>
      <c r="CVU1" s="111"/>
      <c r="CVV1" s="71"/>
      <c r="CVW1" s="110"/>
      <c r="CVX1" s="69"/>
      <c r="CVY1" s="70"/>
      <c r="CVZ1" s="70"/>
      <c r="CWA1" s="111"/>
      <c r="CWB1" s="71"/>
      <c r="CWC1" s="110"/>
      <c r="CWD1" s="69"/>
      <c r="CWE1" s="70"/>
      <c r="CWF1" s="70"/>
      <c r="CWG1" s="111"/>
      <c r="CWH1" s="71"/>
      <c r="CWI1" s="110"/>
      <c r="CWJ1" s="69"/>
      <c r="CWK1" s="70"/>
      <c r="CWL1" s="70"/>
      <c r="CWM1" s="111"/>
      <c r="CWN1" s="71"/>
      <c r="CWO1" s="110"/>
      <c r="CWP1" s="69"/>
      <c r="CWQ1" s="70"/>
      <c r="CWR1" s="70"/>
      <c r="CWS1" s="111"/>
      <c r="CWT1" s="71"/>
      <c r="CWU1" s="110"/>
      <c r="CWV1" s="69"/>
      <c r="CWW1" s="70"/>
      <c r="CWX1" s="70"/>
      <c r="CWY1" s="111"/>
      <c r="CWZ1" s="71"/>
      <c r="CXA1" s="110"/>
      <c r="CXB1" s="69"/>
      <c r="CXC1" s="70"/>
      <c r="CXD1" s="70"/>
      <c r="CXE1" s="111"/>
      <c r="CXF1" s="71"/>
      <c r="CXG1" s="110"/>
      <c r="CXH1" s="69"/>
      <c r="CXI1" s="70"/>
      <c r="CXJ1" s="70"/>
      <c r="CXK1" s="111"/>
      <c r="CXL1" s="71"/>
      <c r="CXM1" s="110"/>
      <c r="CXN1" s="69"/>
      <c r="CXO1" s="70"/>
      <c r="CXP1" s="70"/>
      <c r="CXQ1" s="111"/>
      <c r="CXR1" s="71"/>
      <c r="CXS1" s="110"/>
      <c r="CXT1" s="69"/>
      <c r="CXU1" s="70"/>
      <c r="CXV1" s="70"/>
      <c r="CXW1" s="111"/>
      <c r="CXX1" s="71"/>
      <c r="CXY1" s="110"/>
      <c r="CXZ1" s="69"/>
      <c r="CYA1" s="70"/>
      <c r="CYB1" s="70"/>
      <c r="CYC1" s="111"/>
      <c r="CYD1" s="71"/>
      <c r="CYE1" s="110"/>
      <c r="CYF1" s="69"/>
      <c r="CYG1" s="70"/>
      <c r="CYH1" s="70"/>
      <c r="CYI1" s="111"/>
      <c r="CYJ1" s="71"/>
      <c r="CYK1" s="110"/>
      <c r="CYL1" s="69"/>
      <c r="CYM1" s="70"/>
      <c r="CYN1" s="70"/>
      <c r="CYO1" s="111"/>
      <c r="CYP1" s="71"/>
      <c r="CYQ1" s="110"/>
      <c r="CYR1" s="69"/>
      <c r="CYS1" s="70"/>
      <c r="CYT1" s="70"/>
      <c r="CYU1" s="111"/>
      <c r="CYV1" s="71"/>
      <c r="CYW1" s="110"/>
      <c r="CYX1" s="69"/>
      <c r="CYY1" s="70"/>
      <c r="CYZ1" s="70"/>
      <c r="CZA1" s="111"/>
      <c r="CZB1" s="71"/>
      <c r="CZC1" s="110"/>
      <c r="CZD1" s="69"/>
      <c r="CZE1" s="70"/>
      <c r="CZF1" s="70"/>
      <c r="CZG1" s="111"/>
      <c r="CZH1" s="71"/>
      <c r="CZI1" s="110"/>
      <c r="CZJ1" s="69"/>
      <c r="CZK1" s="70"/>
      <c r="CZL1" s="70"/>
      <c r="CZM1" s="111"/>
      <c r="CZN1" s="71"/>
      <c r="CZO1" s="110"/>
      <c r="CZP1" s="69"/>
      <c r="CZQ1" s="70"/>
      <c r="CZR1" s="70"/>
      <c r="CZS1" s="111"/>
      <c r="CZT1" s="71"/>
      <c r="CZU1" s="110"/>
      <c r="CZV1" s="69"/>
      <c r="CZW1" s="70"/>
      <c r="CZX1" s="70"/>
      <c r="CZY1" s="111"/>
      <c r="CZZ1" s="71"/>
      <c r="DAA1" s="110"/>
      <c r="DAB1" s="69"/>
      <c r="DAC1" s="70"/>
      <c r="DAD1" s="70"/>
      <c r="DAE1" s="111"/>
      <c r="DAF1" s="71"/>
      <c r="DAG1" s="110"/>
      <c r="DAH1" s="69"/>
      <c r="DAI1" s="70"/>
      <c r="DAJ1" s="70"/>
      <c r="DAK1" s="111"/>
      <c r="DAL1" s="71"/>
      <c r="DAM1" s="110"/>
      <c r="DAN1" s="69"/>
      <c r="DAO1" s="70"/>
      <c r="DAP1" s="70"/>
      <c r="DAQ1" s="111"/>
      <c r="DAR1" s="71"/>
      <c r="DAS1" s="110"/>
      <c r="DAT1" s="69"/>
      <c r="DAU1" s="70"/>
      <c r="DAV1" s="70"/>
      <c r="DAW1" s="111"/>
      <c r="DAX1" s="71"/>
      <c r="DAY1" s="110"/>
      <c r="DAZ1" s="69"/>
      <c r="DBA1" s="70"/>
      <c r="DBB1" s="70"/>
      <c r="DBC1" s="111"/>
      <c r="DBD1" s="71"/>
      <c r="DBE1" s="110"/>
      <c r="DBF1" s="69"/>
      <c r="DBG1" s="70"/>
      <c r="DBH1" s="70"/>
      <c r="DBI1" s="111"/>
      <c r="DBJ1" s="71"/>
      <c r="DBK1" s="110"/>
      <c r="DBL1" s="69"/>
      <c r="DBM1" s="70"/>
      <c r="DBN1" s="70"/>
      <c r="DBO1" s="111"/>
      <c r="DBP1" s="71"/>
      <c r="DBQ1" s="110"/>
      <c r="DBR1" s="69"/>
      <c r="DBS1" s="70"/>
      <c r="DBT1" s="70"/>
      <c r="DBU1" s="111"/>
      <c r="DBV1" s="71"/>
      <c r="DBW1" s="110"/>
      <c r="DBX1" s="69"/>
      <c r="DBY1" s="70"/>
      <c r="DBZ1" s="70"/>
      <c r="DCA1" s="111"/>
      <c r="DCB1" s="71"/>
      <c r="DCC1" s="110"/>
      <c r="DCD1" s="69"/>
      <c r="DCE1" s="70"/>
      <c r="DCF1" s="70"/>
      <c r="DCG1" s="111"/>
      <c r="DCH1" s="71"/>
      <c r="DCI1" s="110"/>
      <c r="DCJ1" s="69"/>
      <c r="DCK1" s="70"/>
      <c r="DCL1" s="70"/>
      <c r="DCM1" s="111"/>
      <c r="DCN1" s="71"/>
      <c r="DCO1" s="110"/>
      <c r="DCP1" s="69"/>
      <c r="DCQ1" s="70"/>
      <c r="DCR1" s="70"/>
      <c r="DCS1" s="111"/>
      <c r="DCT1" s="71"/>
      <c r="DCU1" s="110"/>
      <c r="DCV1" s="69"/>
      <c r="DCW1" s="70"/>
      <c r="DCX1" s="70"/>
      <c r="DCY1" s="111"/>
      <c r="DCZ1" s="71"/>
      <c r="DDA1" s="110"/>
      <c r="DDB1" s="69"/>
      <c r="DDC1" s="70"/>
      <c r="DDD1" s="70"/>
      <c r="DDE1" s="111"/>
      <c r="DDF1" s="71"/>
      <c r="DDG1" s="110"/>
      <c r="DDH1" s="69"/>
      <c r="DDI1" s="70"/>
      <c r="DDJ1" s="70"/>
      <c r="DDK1" s="111"/>
      <c r="DDL1" s="71"/>
      <c r="DDM1" s="110"/>
      <c r="DDN1" s="69"/>
      <c r="DDO1" s="70"/>
      <c r="DDP1" s="70"/>
      <c r="DDQ1" s="111"/>
      <c r="DDR1" s="71"/>
      <c r="DDS1" s="110"/>
      <c r="DDT1" s="69"/>
      <c r="DDU1" s="70"/>
      <c r="DDV1" s="70"/>
      <c r="DDW1" s="111"/>
      <c r="DDX1" s="71"/>
      <c r="DDY1" s="110"/>
      <c r="DDZ1" s="69"/>
      <c r="DEA1" s="70"/>
      <c r="DEB1" s="70"/>
      <c r="DEC1" s="111"/>
      <c r="DED1" s="71"/>
      <c r="DEE1" s="110"/>
      <c r="DEF1" s="69"/>
      <c r="DEG1" s="70"/>
      <c r="DEH1" s="70"/>
      <c r="DEI1" s="111"/>
      <c r="DEJ1" s="71"/>
      <c r="DEK1" s="110"/>
      <c r="DEL1" s="69"/>
      <c r="DEM1" s="70"/>
      <c r="DEN1" s="70"/>
      <c r="DEO1" s="111"/>
      <c r="DEP1" s="71"/>
      <c r="DEQ1" s="110"/>
      <c r="DER1" s="69"/>
      <c r="DES1" s="70"/>
      <c r="DET1" s="70"/>
      <c r="DEU1" s="111"/>
      <c r="DEV1" s="71"/>
      <c r="DEW1" s="110"/>
      <c r="DEX1" s="69"/>
      <c r="DEY1" s="70"/>
      <c r="DEZ1" s="70"/>
      <c r="DFA1" s="111"/>
      <c r="DFB1" s="71"/>
      <c r="DFC1" s="110"/>
      <c r="DFD1" s="69"/>
      <c r="DFE1" s="70"/>
      <c r="DFF1" s="70"/>
      <c r="DFG1" s="111"/>
      <c r="DFH1" s="71"/>
      <c r="DFI1" s="110"/>
      <c r="DFJ1" s="69"/>
      <c r="DFK1" s="70"/>
      <c r="DFL1" s="70"/>
      <c r="DFM1" s="111"/>
      <c r="DFN1" s="71"/>
      <c r="DFO1" s="110"/>
      <c r="DFP1" s="69"/>
      <c r="DFQ1" s="70"/>
      <c r="DFR1" s="70"/>
      <c r="DFS1" s="111"/>
      <c r="DFT1" s="71"/>
      <c r="DFU1" s="110"/>
      <c r="DFV1" s="69"/>
      <c r="DFW1" s="70"/>
      <c r="DFX1" s="70"/>
      <c r="DFY1" s="111"/>
      <c r="DFZ1" s="71"/>
      <c r="DGA1" s="110"/>
      <c r="DGB1" s="69"/>
      <c r="DGC1" s="70"/>
      <c r="DGD1" s="70"/>
      <c r="DGE1" s="111"/>
      <c r="DGF1" s="71"/>
      <c r="DGG1" s="110"/>
      <c r="DGH1" s="69"/>
      <c r="DGI1" s="70"/>
      <c r="DGJ1" s="70"/>
      <c r="DGK1" s="111"/>
      <c r="DGL1" s="71"/>
      <c r="DGM1" s="110"/>
      <c r="DGN1" s="69"/>
      <c r="DGO1" s="70"/>
      <c r="DGP1" s="70"/>
      <c r="DGQ1" s="111"/>
      <c r="DGR1" s="71"/>
      <c r="DGS1" s="110"/>
      <c r="DGT1" s="69"/>
      <c r="DGU1" s="70"/>
      <c r="DGV1" s="70"/>
      <c r="DGW1" s="111"/>
      <c r="DGX1" s="71"/>
      <c r="DGY1" s="110"/>
      <c r="DGZ1" s="69"/>
      <c r="DHA1" s="70"/>
      <c r="DHB1" s="70"/>
      <c r="DHC1" s="111"/>
      <c r="DHD1" s="71"/>
      <c r="DHE1" s="110"/>
      <c r="DHF1" s="69"/>
      <c r="DHG1" s="70"/>
      <c r="DHH1" s="70"/>
      <c r="DHI1" s="111"/>
      <c r="DHJ1" s="71"/>
      <c r="DHK1" s="110"/>
      <c r="DHL1" s="69"/>
      <c r="DHM1" s="70"/>
      <c r="DHN1" s="70"/>
      <c r="DHO1" s="111"/>
      <c r="DHP1" s="71"/>
      <c r="DHQ1" s="110"/>
      <c r="DHR1" s="69"/>
      <c r="DHS1" s="70"/>
      <c r="DHT1" s="70"/>
      <c r="DHU1" s="111"/>
      <c r="DHV1" s="71"/>
      <c r="DHW1" s="110"/>
      <c r="DHX1" s="69"/>
      <c r="DHY1" s="70"/>
      <c r="DHZ1" s="70"/>
      <c r="DIA1" s="111"/>
      <c r="DIB1" s="71"/>
      <c r="DIC1" s="110"/>
      <c r="DID1" s="69"/>
      <c r="DIE1" s="70"/>
      <c r="DIF1" s="70"/>
      <c r="DIG1" s="111"/>
      <c r="DIH1" s="71"/>
      <c r="DII1" s="110"/>
      <c r="DIJ1" s="69"/>
      <c r="DIK1" s="70"/>
      <c r="DIL1" s="70"/>
      <c r="DIM1" s="111"/>
      <c r="DIN1" s="71"/>
      <c r="DIO1" s="110"/>
      <c r="DIP1" s="69"/>
      <c r="DIQ1" s="70"/>
      <c r="DIR1" s="70"/>
      <c r="DIS1" s="111"/>
      <c r="DIT1" s="71"/>
      <c r="DIU1" s="110"/>
      <c r="DIV1" s="69"/>
      <c r="DIW1" s="70"/>
      <c r="DIX1" s="70"/>
      <c r="DIY1" s="111"/>
      <c r="DIZ1" s="71"/>
      <c r="DJA1" s="110"/>
      <c r="DJB1" s="69"/>
      <c r="DJC1" s="70"/>
      <c r="DJD1" s="70"/>
      <c r="DJE1" s="111"/>
      <c r="DJF1" s="71"/>
      <c r="DJG1" s="110"/>
      <c r="DJH1" s="69"/>
      <c r="DJI1" s="70"/>
      <c r="DJJ1" s="70"/>
      <c r="DJK1" s="111"/>
      <c r="DJL1" s="71"/>
      <c r="DJM1" s="110"/>
      <c r="DJN1" s="69"/>
      <c r="DJO1" s="70"/>
      <c r="DJP1" s="70"/>
      <c r="DJQ1" s="111"/>
      <c r="DJR1" s="71"/>
      <c r="DJS1" s="110"/>
      <c r="DJT1" s="69"/>
      <c r="DJU1" s="70"/>
      <c r="DJV1" s="70"/>
      <c r="DJW1" s="111"/>
      <c r="DJX1" s="71"/>
      <c r="DJY1" s="110"/>
      <c r="DJZ1" s="69"/>
      <c r="DKA1" s="70"/>
      <c r="DKB1" s="70"/>
      <c r="DKC1" s="111"/>
      <c r="DKD1" s="71"/>
      <c r="DKE1" s="110"/>
      <c r="DKF1" s="69"/>
      <c r="DKG1" s="70"/>
      <c r="DKH1" s="70"/>
      <c r="DKI1" s="111"/>
      <c r="DKJ1" s="71"/>
      <c r="DKK1" s="110"/>
      <c r="DKL1" s="69"/>
      <c r="DKM1" s="70"/>
      <c r="DKN1" s="70"/>
      <c r="DKO1" s="111"/>
      <c r="DKP1" s="71"/>
      <c r="DKQ1" s="110"/>
      <c r="DKR1" s="69"/>
      <c r="DKS1" s="70"/>
      <c r="DKT1" s="70"/>
      <c r="DKU1" s="111"/>
      <c r="DKV1" s="71"/>
      <c r="DKW1" s="110"/>
      <c r="DKX1" s="69"/>
      <c r="DKY1" s="70"/>
      <c r="DKZ1" s="70"/>
      <c r="DLA1" s="111"/>
      <c r="DLB1" s="71"/>
      <c r="DLC1" s="110"/>
      <c r="DLD1" s="69"/>
      <c r="DLE1" s="70"/>
      <c r="DLF1" s="70"/>
      <c r="DLG1" s="111"/>
      <c r="DLH1" s="71"/>
      <c r="DLI1" s="110"/>
      <c r="DLJ1" s="69"/>
      <c r="DLK1" s="70"/>
      <c r="DLL1" s="70"/>
      <c r="DLM1" s="111"/>
      <c r="DLN1" s="71"/>
      <c r="DLO1" s="110"/>
      <c r="DLP1" s="69"/>
      <c r="DLQ1" s="70"/>
      <c r="DLR1" s="70"/>
      <c r="DLS1" s="111"/>
      <c r="DLT1" s="71"/>
      <c r="DLU1" s="110"/>
      <c r="DLV1" s="69"/>
      <c r="DLW1" s="70"/>
      <c r="DLX1" s="70"/>
      <c r="DLY1" s="111"/>
      <c r="DLZ1" s="71"/>
      <c r="DMA1" s="110"/>
      <c r="DMB1" s="69"/>
      <c r="DMC1" s="70"/>
      <c r="DMD1" s="70"/>
      <c r="DME1" s="111"/>
      <c r="DMF1" s="71"/>
      <c r="DMG1" s="110"/>
      <c r="DMH1" s="69"/>
      <c r="DMI1" s="70"/>
      <c r="DMJ1" s="70"/>
      <c r="DMK1" s="111"/>
      <c r="DML1" s="71"/>
      <c r="DMM1" s="110"/>
      <c r="DMN1" s="69"/>
      <c r="DMO1" s="70"/>
      <c r="DMP1" s="70"/>
      <c r="DMQ1" s="111"/>
      <c r="DMR1" s="71"/>
      <c r="DMS1" s="110"/>
      <c r="DMT1" s="69"/>
      <c r="DMU1" s="70"/>
      <c r="DMV1" s="70"/>
      <c r="DMW1" s="111"/>
      <c r="DMX1" s="71"/>
      <c r="DMY1" s="110"/>
      <c r="DMZ1" s="69"/>
      <c r="DNA1" s="70"/>
      <c r="DNB1" s="70"/>
      <c r="DNC1" s="111"/>
      <c r="DND1" s="71"/>
      <c r="DNE1" s="110"/>
      <c r="DNF1" s="69"/>
      <c r="DNG1" s="70"/>
      <c r="DNH1" s="70"/>
      <c r="DNI1" s="111"/>
      <c r="DNJ1" s="71"/>
      <c r="DNK1" s="110"/>
      <c r="DNL1" s="69"/>
      <c r="DNM1" s="70"/>
      <c r="DNN1" s="70"/>
      <c r="DNO1" s="111"/>
      <c r="DNP1" s="71"/>
      <c r="DNQ1" s="110"/>
      <c r="DNR1" s="69"/>
      <c r="DNS1" s="70"/>
      <c r="DNT1" s="70"/>
      <c r="DNU1" s="111"/>
      <c r="DNV1" s="71"/>
      <c r="DNW1" s="110"/>
      <c r="DNX1" s="69"/>
      <c r="DNY1" s="70"/>
      <c r="DNZ1" s="70"/>
      <c r="DOA1" s="111"/>
      <c r="DOB1" s="71"/>
      <c r="DOC1" s="110"/>
      <c r="DOD1" s="69"/>
      <c r="DOE1" s="70"/>
      <c r="DOF1" s="70"/>
      <c r="DOG1" s="111"/>
      <c r="DOH1" s="71"/>
      <c r="DOI1" s="110"/>
      <c r="DOJ1" s="69"/>
      <c r="DOK1" s="70"/>
      <c r="DOL1" s="70"/>
      <c r="DOM1" s="111"/>
      <c r="DON1" s="71"/>
      <c r="DOO1" s="110"/>
      <c r="DOP1" s="69"/>
      <c r="DOQ1" s="70"/>
      <c r="DOR1" s="70"/>
      <c r="DOS1" s="111"/>
      <c r="DOT1" s="71"/>
      <c r="DOU1" s="110"/>
      <c r="DOV1" s="69"/>
      <c r="DOW1" s="70"/>
      <c r="DOX1" s="70"/>
      <c r="DOY1" s="111"/>
      <c r="DOZ1" s="71"/>
      <c r="DPA1" s="110"/>
      <c r="DPB1" s="69"/>
      <c r="DPC1" s="70"/>
      <c r="DPD1" s="70"/>
      <c r="DPE1" s="111"/>
      <c r="DPF1" s="71"/>
      <c r="DPG1" s="110"/>
      <c r="DPH1" s="69"/>
      <c r="DPI1" s="70"/>
      <c r="DPJ1" s="70"/>
      <c r="DPK1" s="111"/>
      <c r="DPL1" s="71"/>
      <c r="DPM1" s="110"/>
      <c r="DPN1" s="69"/>
      <c r="DPO1" s="70"/>
      <c r="DPP1" s="70"/>
      <c r="DPQ1" s="111"/>
      <c r="DPR1" s="71"/>
      <c r="DPS1" s="110"/>
      <c r="DPT1" s="69"/>
      <c r="DPU1" s="70"/>
      <c r="DPV1" s="70"/>
      <c r="DPW1" s="111"/>
      <c r="DPX1" s="71"/>
      <c r="DPY1" s="110"/>
      <c r="DPZ1" s="69"/>
      <c r="DQA1" s="70"/>
      <c r="DQB1" s="70"/>
      <c r="DQC1" s="111"/>
      <c r="DQD1" s="71"/>
      <c r="DQE1" s="110"/>
      <c r="DQF1" s="69"/>
      <c r="DQG1" s="70"/>
      <c r="DQH1" s="70"/>
      <c r="DQI1" s="111"/>
      <c r="DQJ1" s="71"/>
      <c r="DQK1" s="110"/>
      <c r="DQL1" s="69"/>
      <c r="DQM1" s="70"/>
      <c r="DQN1" s="70"/>
      <c r="DQO1" s="111"/>
      <c r="DQP1" s="71"/>
      <c r="DQQ1" s="110"/>
      <c r="DQR1" s="69"/>
      <c r="DQS1" s="70"/>
      <c r="DQT1" s="70"/>
      <c r="DQU1" s="111"/>
      <c r="DQV1" s="71"/>
      <c r="DQW1" s="110"/>
      <c r="DQX1" s="69"/>
      <c r="DQY1" s="70"/>
      <c r="DQZ1" s="70"/>
      <c r="DRA1" s="111"/>
      <c r="DRB1" s="71"/>
      <c r="DRC1" s="110"/>
      <c r="DRD1" s="69"/>
      <c r="DRE1" s="70"/>
      <c r="DRF1" s="70"/>
      <c r="DRG1" s="111"/>
      <c r="DRH1" s="71"/>
      <c r="DRI1" s="110"/>
      <c r="DRJ1" s="69"/>
      <c r="DRK1" s="70"/>
      <c r="DRL1" s="70"/>
      <c r="DRM1" s="111"/>
      <c r="DRN1" s="71"/>
      <c r="DRO1" s="110"/>
      <c r="DRP1" s="69"/>
      <c r="DRQ1" s="70"/>
      <c r="DRR1" s="70"/>
      <c r="DRS1" s="111"/>
      <c r="DRT1" s="71"/>
      <c r="DRU1" s="110"/>
      <c r="DRV1" s="69"/>
      <c r="DRW1" s="70"/>
      <c r="DRX1" s="70"/>
      <c r="DRY1" s="111"/>
      <c r="DRZ1" s="71"/>
      <c r="DSA1" s="110"/>
      <c r="DSB1" s="69"/>
      <c r="DSC1" s="70"/>
      <c r="DSD1" s="70"/>
      <c r="DSE1" s="111"/>
      <c r="DSF1" s="71"/>
      <c r="DSG1" s="110"/>
      <c r="DSH1" s="69"/>
      <c r="DSI1" s="70"/>
      <c r="DSJ1" s="70"/>
      <c r="DSK1" s="111"/>
      <c r="DSL1" s="71"/>
      <c r="DSM1" s="110"/>
      <c r="DSN1" s="69"/>
      <c r="DSO1" s="70"/>
      <c r="DSP1" s="70"/>
      <c r="DSQ1" s="111"/>
      <c r="DSR1" s="71"/>
      <c r="DSS1" s="110"/>
      <c r="DST1" s="69"/>
      <c r="DSU1" s="70"/>
      <c r="DSV1" s="70"/>
      <c r="DSW1" s="111"/>
      <c r="DSX1" s="71"/>
      <c r="DSY1" s="110"/>
      <c r="DSZ1" s="69"/>
      <c r="DTA1" s="70"/>
      <c r="DTB1" s="70"/>
      <c r="DTC1" s="111"/>
      <c r="DTD1" s="71"/>
      <c r="DTE1" s="110"/>
      <c r="DTF1" s="69"/>
      <c r="DTG1" s="70"/>
      <c r="DTH1" s="70"/>
      <c r="DTI1" s="111"/>
      <c r="DTJ1" s="71"/>
      <c r="DTK1" s="110"/>
      <c r="DTL1" s="69"/>
      <c r="DTM1" s="70"/>
      <c r="DTN1" s="70"/>
      <c r="DTO1" s="111"/>
      <c r="DTP1" s="71"/>
      <c r="DTQ1" s="110"/>
      <c r="DTR1" s="69"/>
      <c r="DTS1" s="70"/>
      <c r="DTT1" s="70"/>
      <c r="DTU1" s="111"/>
      <c r="DTV1" s="71"/>
      <c r="DTW1" s="110"/>
      <c r="DTX1" s="69"/>
      <c r="DTY1" s="70"/>
      <c r="DTZ1" s="70"/>
      <c r="DUA1" s="111"/>
      <c r="DUB1" s="71"/>
      <c r="DUC1" s="110"/>
      <c r="DUD1" s="69"/>
      <c r="DUE1" s="70"/>
      <c r="DUF1" s="70"/>
      <c r="DUG1" s="111"/>
      <c r="DUH1" s="71"/>
      <c r="DUI1" s="110"/>
      <c r="DUJ1" s="69"/>
      <c r="DUK1" s="70"/>
      <c r="DUL1" s="70"/>
      <c r="DUM1" s="111"/>
      <c r="DUN1" s="71"/>
      <c r="DUO1" s="110"/>
      <c r="DUP1" s="69"/>
      <c r="DUQ1" s="70"/>
      <c r="DUR1" s="70"/>
      <c r="DUS1" s="111"/>
      <c r="DUT1" s="71"/>
      <c r="DUU1" s="110"/>
      <c r="DUV1" s="69"/>
      <c r="DUW1" s="70"/>
      <c r="DUX1" s="70"/>
      <c r="DUY1" s="111"/>
      <c r="DUZ1" s="71"/>
      <c r="DVA1" s="110"/>
      <c r="DVB1" s="69"/>
      <c r="DVC1" s="70"/>
      <c r="DVD1" s="70"/>
      <c r="DVE1" s="111"/>
      <c r="DVF1" s="71"/>
      <c r="DVG1" s="110"/>
      <c r="DVH1" s="69"/>
      <c r="DVI1" s="70"/>
      <c r="DVJ1" s="70"/>
      <c r="DVK1" s="111"/>
      <c r="DVL1" s="71"/>
      <c r="DVM1" s="110"/>
      <c r="DVN1" s="69"/>
      <c r="DVO1" s="70"/>
      <c r="DVP1" s="70"/>
      <c r="DVQ1" s="111"/>
      <c r="DVR1" s="71"/>
      <c r="DVS1" s="110"/>
      <c r="DVT1" s="69"/>
      <c r="DVU1" s="70"/>
      <c r="DVV1" s="70"/>
      <c r="DVW1" s="111"/>
      <c r="DVX1" s="71"/>
      <c r="DVY1" s="110"/>
      <c r="DVZ1" s="69"/>
      <c r="DWA1" s="70"/>
      <c r="DWB1" s="70"/>
      <c r="DWC1" s="111"/>
      <c r="DWD1" s="71"/>
      <c r="DWE1" s="110"/>
      <c r="DWF1" s="69"/>
      <c r="DWG1" s="70"/>
      <c r="DWH1" s="70"/>
      <c r="DWI1" s="111"/>
      <c r="DWJ1" s="71"/>
      <c r="DWK1" s="110"/>
      <c r="DWL1" s="69"/>
      <c r="DWM1" s="70"/>
      <c r="DWN1" s="70"/>
      <c r="DWO1" s="111"/>
      <c r="DWP1" s="71"/>
      <c r="DWQ1" s="110"/>
      <c r="DWR1" s="69"/>
      <c r="DWS1" s="70"/>
      <c r="DWT1" s="70"/>
      <c r="DWU1" s="111"/>
      <c r="DWV1" s="71"/>
      <c r="DWW1" s="110"/>
      <c r="DWX1" s="69"/>
      <c r="DWY1" s="70"/>
      <c r="DWZ1" s="70"/>
      <c r="DXA1" s="111"/>
      <c r="DXB1" s="71"/>
      <c r="DXC1" s="110"/>
      <c r="DXD1" s="69"/>
      <c r="DXE1" s="70"/>
      <c r="DXF1" s="70"/>
      <c r="DXG1" s="111"/>
      <c r="DXH1" s="71"/>
      <c r="DXI1" s="110"/>
      <c r="DXJ1" s="69"/>
      <c r="DXK1" s="70"/>
      <c r="DXL1" s="70"/>
      <c r="DXM1" s="111"/>
      <c r="DXN1" s="71"/>
      <c r="DXO1" s="110"/>
      <c r="DXP1" s="69"/>
      <c r="DXQ1" s="70"/>
      <c r="DXR1" s="70"/>
      <c r="DXS1" s="111"/>
      <c r="DXT1" s="71"/>
      <c r="DXU1" s="110"/>
      <c r="DXV1" s="69"/>
      <c r="DXW1" s="70"/>
      <c r="DXX1" s="70"/>
      <c r="DXY1" s="111"/>
      <c r="DXZ1" s="71"/>
      <c r="DYA1" s="110"/>
      <c r="DYB1" s="69"/>
      <c r="DYC1" s="70"/>
      <c r="DYD1" s="70"/>
      <c r="DYE1" s="111"/>
      <c r="DYF1" s="71"/>
      <c r="DYG1" s="110"/>
      <c r="DYH1" s="69"/>
      <c r="DYI1" s="70"/>
      <c r="DYJ1" s="70"/>
      <c r="DYK1" s="111"/>
      <c r="DYL1" s="71"/>
      <c r="DYM1" s="110"/>
      <c r="DYN1" s="69"/>
      <c r="DYO1" s="70"/>
      <c r="DYP1" s="70"/>
      <c r="DYQ1" s="111"/>
      <c r="DYR1" s="71"/>
      <c r="DYS1" s="110"/>
      <c r="DYT1" s="69"/>
      <c r="DYU1" s="70"/>
      <c r="DYV1" s="70"/>
      <c r="DYW1" s="111"/>
      <c r="DYX1" s="71"/>
      <c r="DYY1" s="110"/>
      <c r="DYZ1" s="69"/>
      <c r="DZA1" s="70"/>
      <c r="DZB1" s="70"/>
      <c r="DZC1" s="111"/>
      <c r="DZD1" s="71"/>
      <c r="DZE1" s="110"/>
      <c r="DZF1" s="69"/>
      <c r="DZG1" s="70"/>
      <c r="DZH1" s="70"/>
      <c r="DZI1" s="111"/>
      <c r="DZJ1" s="71"/>
      <c r="DZK1" s="110"/>
      <c r="DZL1" s="69"/>
      <c r="DZM1" s="70"/>
      <c r="DZN1" s="70"/>
      <c r="DZO1" s="111"/>
      <c r="DZP1" s="71"/>
      <c r="DZQ1" s="110"/>
      <c r="DZR1" s="69"/>
      <c r="DZS1" s="70"/>
      <c r="DZT1" s="70"/>
      <c r="DZU1" s="111"/>
      <c r="DZV1" s="71"/>
      <c r="DZW1" s="110"/>
      <c r="DZX1" s="69"/>
      <c r="DZY1" s="70"/>
      <c r="DZZ1" s="70"/>
      <c r="EAA1" s="111"/>
      <c r="EAB1" s="71"/>
      <c r="EAC1" s="110"/>
      <c r="EAD1" s="69"/>
      <c r="EAE1" s="70"/>
      <c r="EAF1" s="70"/>
      <c r="EAG1" s="111"/>
      <c r="EAH1" s="71"/>
      <c r="EAI1" s="110"/>
      <c r="EAJ1" s="69"/>
      <c r="EAK1" s="70"/>
      <c r="EAL1" s="70"/>
      <c r="EAM1" s="111"/>
      <c r="EAN1" s="71"/>
      <c r="EAO1" s="110"/>
      <c r="EAP1" s="69"/>
      <c r="EAQ1" s="70"/>
      <c r="EAR1" s="70"/>
      <c r="EAS1" s="111"/>
      <c r="EAT1" s="71"/>
      <c r="EAU1" s="110"/>
      <c r="EAV1" s="69"/>
      <c r="EAW1" s="70"/>
      <c r="EAX1" s="70"/>
      <c r="EAY1" s="111"/>
      <c r="EAZ1" s="71"/>
      <c r="EBA1" s="110"/>
      <c r="EBB1" s="69"/>
      <c r="EBC1" s="70"/>
      <c r="EBD1" s="70"/>
      <c r="EBE1" s="111"/>
      <c r="EBF1" s="71"/>
      <c r="EBG1" s="110"/>
      <c r="EBH1" s="69"/>
      <c r="EBI1" s="70"/>
      <c r="EBJ1" s="70"/>
      <c r="EBK1" s="111"/>
      <c r="EBL1" s="71"/>
      <c r="EBM1" s="110"/>
      <c r="EBN1" s="69"/>
      <c r="EBO1" s="70"/>
      <c r="EBP1" s="70"/>
      <c r="EBQ1" s="111"/>
      <c r="EBR1" s="71"/>
      <c r="EBS1" s="110"/>
      <c r="EBT1" s="69"/>
      <c r="EBU1" s="70"/>
      <c r="EBV1" s="70"/>
      <c r="EBW1" s="111"/>
      <c r="EBX1" s="71"/>
      <c r="EBY1" s="110"/>
      <c r="EBZ1" s="69"/>
      <c r="ECA1" s="70"/>
      <c r="ECB1" s="70"/>
      <c r="ECC1" s="111"/>
      <c r="ECD1" s="71"/>
      <c r="ECE1" s="110"/>
      <c r="ECF1" s="69"/>
      <c r="ECG1" s="70"/>
      <c r="ECH1" s="70"/>
      <c r="ECI1" s="111"/>
      <c r="ECJ1" s="71"/>
      <c r="ECK1" s="110"/>
      <c r="ECL1" s="69"/>
      <c r="ECM1" s="70"/>
      <c r="ECN1" s="70"/>
      <c r="ECO1" s="111"/>
      <c r="ECP1" s="71"/>
      <c r="ECQ1" s="110"/>
      <c r="ECR1" s="69"/>
      <c r="ECS1" s="70"/>
      <c r="ECT1" s="70"/>
      <c r="ECU1" s="111"/>
      <c r="ECV1" s="71"/>
      <c r="ECW1" s="110"/>
      <c r="ECX1" s="69"/>
      <c r="ECY1" s="70"/>
      <c r="ECZ1" s="70"/>
      <c r="EDA1" s="111"/>
      <c r="EDB1" s="71"/>
      <c r="EDC1" s="110"/>
      <c r="EDD1" s="69"/>
      <c r="EDE1" s="70"/>
      <c r="EDF1" s="70"/>
      <c r="EDG1" s="111"/>
      <c r="EDH1" s="71"/>
      <c r="EDI1" s="110"/>
      <c r="EDJ1" s="69"/>
      <c r="EDK1" s="70"/>
      <c r="EDL1" s="70"/>
      <c r="EDM1" s="111"/>
      <c r="EDN1" s="71"/>
      <c r="EDO1" s="110"/>
      <c r="EDP1" s="69"/>
      <c r="EDQ1" s="70"/>
      <c r="EDR1" s="70"/>
      <c r="EDS1" s="111"/>
      <c r="EDT1" s="71"/>
      <c r="EDU1" s="110"/>
      <c r="EDV1" s="69"/>
      <c r="EDW1" s="70"/>
      <c r="EDX1" s="70"/>
      <c r="EDY1" s="111"/>
      <c r="EDZ1" s="71"/>
      <c r="EEA1" s="110"/>
      <c r="EEB1" s="69"/>
      <c r="EEC1" s="70"/>
      <c r="EED1" s="70"/>
      <c r="EEE1" s="111"/>
      <c r="EEF1" s="71"/>
      <c r="EEG1" s="110"/>
      <c r="EEH1" s="69"/>
      <c r="EEI1" s="70"/>
      <c r="EEJ1" s="70"/>
      <c r="EEK1" s="111"/>
      <c r="EEL1" s="71"/>
      <c r="EEM1" s="110"/>
      <c r="EEN1" s="69"/>
      <c r="EEO1" s="70"/>
      <c r="EEP1" s="70"/>
      <c r="EEQ1" s="111"/>
      <c r="EER1" s="71"/>
      <c r="EES1" s="110"/>
      <c r="EET1" s="69"/>
      <c r="EEU1" s="70"/>
      <c r="EEV1" s="70"/>
      <c r="EEW1" s="111"/>
      <c r="EEX1" s="71"/>
      <c r="EEY1" s="110"/>
      <c r="EEZ1" s="69"/>
      <c r="EFA1" s="70"/>
      <c r="EFB1" s="70"/>
      <c r="EFC1" s="111"/>
      <c r="EFD1" s="71"/>
      <c r="EFE1" s="110"/>
      <c r="EFF1" s="69"/>
      <c r="EFG1" s="70"/>
      <c r="EFH1" s="70"/>
      <c r="EFI1" s="111"/>
      <c r="EFJ1" s="71"/>
      <c r="EFK1" s="110"/>
      <c r="EFL1" s="69"/>
      <c r="EFM1" s="70"/>
      <c r="EFN1" s="70"/>
      <c r="EFO1" s="111"/>
      <c r="EFP1" s="71"/>
      <c r="EFQ1" s="110"/>
      <c r="EFR1" s="69"/>
      <c r="EFS1" s="70"/>
      <c r="EFT1" s="70"/>
      <c r="EFU1" s="111"/>
      <c r="EFV1" s="71"/>
      <c r="EFW1" s="110"/>
      <c r="EFX1" s="69"/>
      <c r="EFY1" s="70"/>
      <c r="EFZ1" s="70"/>
      <c r="EGA1" s="111"/>
      <c r="EGB1" s="71"/>
      <c r="EGC1" s="110"/>
      <c r="EGD1" s="69"/>
      <c r="EGE1" s="70"/>
      <c r="EGF1" s="70"/>
      <c r="EGG1" s="111"/>
      <c r="EGH1" s="71"/>
      <c r="EGI1" s="110"/>
      <c r="EGJ1" s="69"/>
      <c r="EGK1" s="70"/>
      <c r="EGL1" s="70"/>
      <c r="EGM1" s="111"/>
      <c r="EGN1" s="71"/>
      <c r="EGO1" s="110"/>
      <c r="EGP1" s="69"/>
      <c r="EGQ1" s="70"/>
      <c r="EGR1" s="70"/>
      <c r="EGS1" s="111"/>
      <c r="EGT1" s="71"/>
      <c r="EGU1" s="110"/>
      <c r="EGV1" s="69"/>
      <c r="EGW1" s="70"/>
      <c r="EGX1" s="70"/>
      <c r="EGY1" s="111"/>
      <c r="EGZ1" s="71"/>
      <c r="EHA1" s="110"/>
      <c r="EHB1" s="69"/>
      <c r="EHC1" s="70"/>
      <c r="EHD1" s="70"/>
      <c r="EHE1" s="111"/>
      <c r="EHF1" s="71"/>
      <c r="EHG1" s="110"/>
      <c r="EHH1" s="69"/>
      <c r="EHI1" s="70"/>
      <c r="EHJ1" s="70"/>
      <c r="EHK1" s="111"/>
      <c r="EHL1" s="71"/>
      <c r="EHM1" s="110"/>
      <c r="EHN1" s="69"/>
      <c r="EHO1" s="70"/>
      <c r="EHP1" s="70"/>
      <c r="EHQ1" s="111"/>
      <c r="EHR1" s="71"/>
      <c r="EHS1" s="110"/>
      <c r="EHT1" s="69"/>
      <c r="EHU1" s="70"/>
      <c r="EHV1" s="70"/>
      <c r="EHW1" s="111"/>
      <c r="EHX1" s="71"/>
      <c r="EHY1" s="110"/>
      <c r="EHZ1" s="69"/>
      <c r="EIA1" s="70"/>
      <c r="EIB1" s="70"/>
      <c r="EIC1" s="111"/>
      <c r="EID1" s="71"/>
      <c r="EIE1" s="110"/>
      <c r="EIF1" s="69"/>
      <c r="EIG1" s="70"/>
      <c r="EIH1" s="70"/>
      <c r="EII1" s="111"/>
      <c r="EIJ1" s="71"/>
      <c r="EIK1" s="110"/>
      <c r="EIL1" s="69"/>
      <c r="EIM1" s="70"/>
      <c r="EIN1" s="70"/>
      <c r="EIO1" s="111"/>
      <c r="EIP1" s="71"/>
      <c r="EIQ1" s="110"/>
      <c r="EIR1" s="69"/>
      <c r="EIS1" s="70"/>
      <c r="EIT1" s="70"/>
      <c r="EIU1" s="111"/>
      <c r="EIV1" s="71"/>
      <c r="EIW1" s="110"/>
      <c r="EIX1" s="69"/>
      <c r="EIY1" s="70"/>
      <c r="EIZ1" s="70"/>
      <c r="EJA1" s="111"/>
      <c r="EJB1" s="71"/>
      <c r="EJC1" s="110"/>
      <c r="EJD1" s="69"/>
      <c r="EJE1" s="70"/>
      <c r="EJF1" s="70"/>
      <c r="EJG1" s="111"/>
      <c r="EJH1" s="71"/>
      <c r="EJI1" s="110"/>
      <c r="EJJ1" s="69"/>
      <c r="EJK1" s="70"/>
      <c r="EJL1" s="70"/>
      <c r="EJM1" s="111"/>
      <c r="EJN1" s="71"/>
      <c r="EJO1" s="110"/>
      <c r="EJP1" s="69"/>
      <c r="EJQ1" s="70"/>
      <c r="EJR1" s="70"/>
      <c r="EJS1" s="111"/>
      <c r="EJT1" s="71"/>
      <c r="EJU1" s="110"/>
      <c r="EJV1" s="69"/>
      <c r="EJW1" s="70"/>
      <c r="EJX1" s="70"/>
      <c r="EJY1" s="111"/>
      <c r="EJZ1" s="71"/>
      <c r="EKA1" s="110"/>
      <c r="EKB1" s="69"/>
      <c r="EKC1" s="70"/>
      <c r="EKD1" s="70"/>
      <c r="EKE1" s="111"/>
      <c r="EKF1" s="71"/>
      <c r="EKG1" s="110"/>
      <c r="EKH1" s="69"/>
      <c r="EKI1" s="70"/>
      <c r="EKJ1" s="70"/>
      <c r="EKK1" s="111"/>
      <c r="EKL1" s="71"/>
      <c r="EKM1" s="110"/>
      <c r="EKN1" s="69"/>
      <c r="EKO1" s="70"/>
      <c r="EKP1" s="70"/>
      <c r="EKQ1" s="111"/>
      <c r="EKR1" s="71"/>
      <c r="EKS1" s="110"/>
      <c r="EKT1" s="69"/>
      <c r="EKU1" s="70"/>
      <c r="EKV1" s="70"/>
      <c r="EKW1" s="111"/>
      <c r="EKX1" s="71"/>
      <c r="EKY1" s="110"/>
      <c r="EKZ1" s="69"/>
      <c r="ELA1" s="70"/>
      <c r="ELB1" s="70"/>
      <c r="ELC1" s="111"/>
      <c r="ELD1" s="71"/>
      <c r="ELE1" s="110"/>
      <c r="ELF1" s="69"/>
      <c r="ELG1" s="70"/>
      <c r="ELH1" s="70"/>
      <c r="ELI1" s="111"/>
      <c r="ELJ1" s="71"/>
      <c r="ELK1" s="110"/>
      <c r="ELL1" s="69"/>
      <c r="ELM1" s="70"/>
      <c r="ELN1" s="70"/>
      <c r="ELO1" s="111"/>
      <c r="ELP1" s="71"/>
      <c r="ELQ1" s="110"/>
      <c r="ELR1" s="69"/>
      <c r="ELS1" s="70"/>
      <c r="ELT1" s="70"/>
      <c r="ELU1" s="111"/>
      <c r="ELV1" s="71"/>
      <c r="ELW1" s="110"/>
      <c r="ELX1" s="69"/>
      <c r="ELY1" s="70"/>
      <c r="ELZ1" s="70"/>
      <c r="EMA1" s="111"/>
      <c r="EMB1" s="71"/>
      <c r="EMC1" s="110"/>
      <c r="EMD1" s="69"/>
      <c r="EME1" s="70"/>
      <c r="EMF1" s="70"/>
      <c r="EMG1" s="111"/>
      <c r="EMH1" s="71"/>
      <c r="EMI1" s="110"/>
      <c r="EMJ1" s="69"/>
      <c r="EMK1" s="70"/>
      <c r="EML1" s="70"/>
      <c r="EMM1" s="111"/>
      <c r="EMN1" s="71"/>
      <c r="EMO1" s="110"/>
      <c r="EMP1" s="69"/>
      <c r="EMQ1" s="70"/>
      <c r="EMR1" s="70"/>
      <c r="EMS1" s="111"/>
      <c r="EMT1" s="71"/>
      <c r="EMU1" s="110"/>
      <c r="EMV1" s="69"/>
      <c r="EMW1" s="70"/>
      <c r="EMX1" s="70"/>
      <c r="EMY1" s="111"/>
      <c r="EMZ1" s="71"/>
      <c r="ENA1" s="110"/>
      <c r="ENB1" s="69"/>
      <c r="ENC1" s="70"/>
      <c r="END1" s="70"/>
      <c r="ENE1" s="111"/>
      <c r="ENF1" s="71"/>
      <c r="ENG1" s="110"/>
      <c r="ENH1" s="69"/>
      <c r="ENI1" s="70"/>
      <c r="ENJ1" s="70"/>
      <c r="ENK1" s="111"/>
      <c r="ENL1" s="71"/>
      <c r="ENM1" s="110"/>
      <c r="ENN1" s="69"/>
      <c r="ENO1" s="70"/>
      <c r="ENP1" s="70"/>
      <c r="ENQ1" s="111"/>
      <c r="ENR1" s="71"/>
      <c r="ENS1" s="110"/>
      <c r="ENT1" s="69"/>
      <c r="ENU1" s="70"/>
      <c r="ENV1" s="70"/>
      <c r="ENW1" s="111"/>
      <c r="ENX1" s="71"/>
      <c r="ENY1" s="110"/>
      <c r="ENZ1" s="69"/>
      <c r="EOA1" s="70"/>
      <c r="EOB1" s="70"/>
      <c r="EOC1" s="111"/>
      <c r="EOD1" s="71"/>
      <c r="EOE1" s="110"/>
      <c r="EOF1" s="69"/>
      <c r="EOG1" s="70"/>
      <c r="EOH1" s="70"/>
      <c r="EOI1" s="111"/>
      <c r="EOJ1" s="71"/>
      <c r="EOK1" s="110"/>
      <c r="EOL1" s="69"/>
      <c r="EOM1" s="70"/>
      <c r="EON1" s="70"/>
      <c r="EOO1" s="111"/>
      <c r="EOP1" s="71"/>
      <c r="EOQ1" s="110"/>
      <c r="EOR1" s="69"/>
      <c r="EOS1" s="70"/>
      <c r="EOT1" s="70"/>
      <c r="EOU1" s="111"/>
      <c r="EOV1" s="71"/>
      <c r="EOW1" s="110"/>
      <c r="EOX1" s="69"/>
      <c r="EOY1" s="70"/>
      <c r="EOZ1" s="70"/>
      <c r="EPA1" s="111"/>
      <c r="EPB1" s="71"/>
      <c r="EPC1" s="110"/>
      <c r="EPD1" s="69"/>
      <c r="EPE1" s="70"/>
      <c r="EPF1" s="70"/>
      <c r="EPG1" s="111"/>
      <c r="EPH1" s="71"/>
      <c r="EPI1" s="110"/>
      <c r="EPJ1" s="69"/>
      <c r="EPK1" s="70"/>
      <c r="EPL1" s="70"/>
      <c r="EPM1" s="111"/>
      <c r="EPN1" s="71"/>
      <c r="EPO1" s="110"/>
      <c r="EPP1" s="69"/>
      <c r="EPQ1" s="70"/>
      <c r="EPR1" s="70"/>
      <c r="EPS1" s="111"/>
      <c r="EPT1" s="71"/>
      <c r="EPU1" s="110"/>
      <c r="EPV1" s="69"/>
      <c r="EPW1" s="70"/>
      <c r="EPX1" s="70"/>
      <c r="EPY1" s="111"/>
      <c r="EPZ1" s="71"/>
      <c r="EQA1" s="110"/>
      <c r="EQB1" s="69"/>
      <c r="EQC1" s="70"/>
      <c r="EQD1" s="70"/>
      <c r="EQE1" s="111"/>
      <c r="EQF1" s="71"/>
      <c r="EQG1" s="110"/>
      <c r="EQH1" s="69"/>
      <c r="EQI1" s="70"/>
      <c r="EQJ1" s="70"/>
      <c r="EQK1" s="111"/>
      <c r="EQL1" s="71"/>
      <c r="EQM1" s="110"/>
      <c r="EQN1" s="69"/>
      <c r="EQO1" s="70"/>
      <c r="EQP1" s="70"/>
      <c r="EQQ1" s="111"/>
      <c r="EQR1" s="71"/>
      <c r="EQS1" s="110"/>
      <c r="EQT1" s="69"/>
      <c r="EQU1" s="70"/>
      <c r="EQV1" s="70"/>
      <c r="EQW1" s="111"/>
      <c r="EQX1" s="71"/>
      <c r="EQY1" s="110"/>
      <c r="EQZ1" s="69"/>
      <c r="ERA1" s="70"/>
      <c r="ERB1" s="70"/>
      <c r="ERC1" s="111"/>
      <c r="ERD1" s="71"/>
      <c r="ERE1" s="110"/>
      <c r="ERF1" s="69"/>
      <c r="ERG1" s="70"/>
      <c r="ERH1" s="70"/>
      <c r="ERI1" s="111"/>
      <c r="ERJ1" s="71"/>
      <c r="ERK1" s="110"/>
      <c r="ERL1" s="69"/>
      <c r="ERM1" s="70"/>
      <c r="ERN1" s="70"/>
      <c r="ERO1" s="111"/>
      <c r="ERP1" s="71"/>
      <c r="ERQ1" s="110"/>
      <c r="ERR1" s="69"/>
      <c r="ERS1" s="70"/>
      <c r="ERT1" s="70"/>
      <c r="ERU1" s="111"/>
      <c r="ERV1" s="71"/>
      <c r="ERW1" s="110"/>
      <c r="ERX1" s="69"/>
      <c r="ERY1" s="70"/>
      <c r="ERZ1" s="70"/>
      <c r="ESA1" s="111"/>
      <c r="ESB1" s="71"/>
      <c r="ESC1" s="110"/>
      <c r="ESD1" s="69"/>
      <c r="ESE1" s="70"/>
      <c r="ESF1" s="70"/>
      <c r="ESG1" s="111"/>
      <c r="ESH1" s="71"/>
      <c r="ESI1" s="110"/>
      <c r="ESJ1" s="69"/>
      <c r="ESK1" s="70"/>
      <c r="ESL1" s="70"/>
      <c r="ESM1" s="111"/>
      <c r="ESN1" s="71"/>
      <c r="ESO1" s="110"/>
      <c r="ESP1" s="69"/>
      <c r="ESQ1" s="70"/>
      <c r="ESR1" s="70"/>
      <c r="ESS1" s="111"/>
      <c r="EST1" s="71"/>
      <c r="ESU1" s="110"/>
      <c r="ESV1" s="69"/>
      <c r="ESW1" s="70"/>
      <c r="ESX1" s="70"/>
      <c r="ESY1" s="111"/>
      <c r="ESZ1" s="71"/>
      <c r="ETA1" s="110"/>
      <c r="ETB1" s="69"/>
      <c r="ETC1" s="70"/>
      <c r="ETD1" s="70"/>
      <c r="ETE1" s="111"/>
      <c r="ETF1" s="71"/>
      <c r="ETG1" s="110"/>
      <c r="ETH1" s="69"/>
      <c r="ETI1" s="70"/>
      <c r="ETJ1" s="70"/>
      <c r="ETK1" s="111"/>
      <c r="ETL1" s="71"/>
      <c r="ETM1" s="110"/>
      <c r="ETN1" s="69"/>
      <c r="ETO1" s="70"/>
      <c r="ETP1" s="70"/>
      <c r="ETQ1" s="111"/>
      <c r="ETR1" s="71"/>
      <c r="ETS1" s="110"/>
      <c r="ETT1" s="69"/>
      <c r="ETU1" s="70"/>
      <c r="ETV1" s="70"/>
      <c r="ETW1" s="111"/>
      <c r="ETX1" s="71"/>
      <c r="ETY1" s="110"/>
      <c r="ETZ1" s="69"/>
      <c r="EUA1" s="70"/>
      <c r="EUB1" s="70"/>
      <c r="EUC1" s="111"/>
      <c r="EUD1" s="71"/>
      <c r="EUE1" s="110"/>
      <c r="EUF1" s="69"/>
      <c r="EUG1" s="70"/>
      <c r="EUH1" s="70"/>
      <c r="EUI1" s="111"/>
      <c r="EUJ1" s="71"/>
      <c r="EUK1" s="110"/>
      <c r="EUL1" s="69"/>
      <c r="EUM1" s="70"/>
      <c r="EUN1" s="70"/>
      <c r="EUO1" s="111"/>
      <c r="EUP1" s="71"/>
      <c r="EUQ1" s="110"/>
      <c r="EUR1" s="69"/>
      <c r="EUS1" s="70"/>
      <c r="EUT1" s="70"/>
      <c r="EUU1" s="111"/>
      <c r="EUV1" s="71"/>
      <c r="EUW1" s="110"/>
      <c r="EUX1" s="69"/>
      <c r="EUY1" s="70"/>
      <c r="EUZ1" s="70"/>
      <c r="EVA1" s="111"/>
      <c r="EVB1" s="71"/>
      <c r="EVC1" s="110"/>
      <c r="EVD1" s="69"/>
      <c r="EVE1" s="70"/>
      <c r="EVF1" s="70"/>
      <c r="EVG1" s="111"/>
      <c r="EVH1" s="71"/>
      <c r="EVI1" s="110"/>
      <c r="EVJ1" s="69"/>
      <c r="EVK1" s="70"/>
      <c r="EVL1" s="70"/>
      <c r="EVM1" s="111"/>
      <c r="EVN1" s="71"/>
      <c r="EVO1" s="110"/>
      <c r="EVP1" s="69"/>
      <c r="EVQ1" s="70"/>
      <c r="EVR1" s="70"/>
      <c r="EVS1" s="111"/>
      <c r="EVT1" s="71"/>
      <c r="EVU1" s="110"/>
      <c r="EVV1" s="69"/>
      <c r="EVW1" s="70"/>
      <c r="EVX1" s="70"/>
      <c r="EVY1" s="111"/>
      <c r="EVZ1" s="71"/>
      <c r="EWA1" s="110"/>
      <c r="EWB1" s="69"/>
      <c r="EWC1" s="70"/>
      <c r="EWD1" s="70"/>
      <c r="EWE1" s="111"/>
      <c r="EWF1" s="71"/>
      <c r="EWG1" s="110"/>
      <c r="EWH1" s="69"/>
      <c r="EWI1" s="70"/>
      <c r="EWJ1" s="70"/>
      <c r="EWK1" s="111"/>
      <c r="EWL1" s="71"/>
      <c r="EWM1" s="110"/>
      <c r="EWN1" s="69"/>
      <c r="EWO1" s="70"/>
      <c r="EWP1" s="70"/>
      <c r="EWQ1" s="111"/>
      <c r="EWR1" s="71"/>
      <c r="EWS1" s="110"/>
      <c r="EWT1" s="69"/>
      <c r="EWU1" s="70"/>
      <c r="EWV1" s="70"/>
      <c r="EWW1" s="111"/>
      <c r="EWX1" s="71"/>
      <c r="EWY1" s="110"/>
      <c r="EWZ1" s="69"/>
      <c r="EXA1" s="70"/>
      <c r="EXB1" s="70"/>
      <c r="EXC1" s="111"/>
      <c r="EXD1" s="71"/>
      <c r="EXE1" s="110"/>
      <c r="EXF1" s="69"/>
      <c r="EXG1" s="70"/>
      <c r="EXH1" s="70"/>
      <c r="EXI1" s="111"/>
      <c r="EXJ1" s="71"/>
      <c r="EXK1" s="110"/>
      <c r="EXL1" s="69"/>
      <c r="EXM1" s="70"/>
      <c r="EXN1" s="70"/>
      <c r="EXO1" s="111"/>
      <c r="EXP1" s="71"/>
      <c r="EXQ1" s="110"/>
      <c r="EXR1" s="69"/>
      <c r="EXS1" s="70"/>
      <c r="EXT1" s="70"/>
      <c r="EXU1" s="111"/>
      <c r="EXV1" s="71"/>
      <c r="EXW1" s="110"/>
      <c r="EXX1" s="69"/>
      <c r="EXY1" s="70"/>
      <c r="EXZ1" s="70"/>
      <c r="EYA1" s="111"/>
      <c r="EYB1" s="71"/>
      <c r="EYC1" s="110"/>
      <c r="EYD1" s="69"/>
      <c r="EYE1" s="70"/>
      <c r="EYF1" s="70"/>
      <c r="EYG1" s="111"/>
      <c r="EYH1" s="71"/>
      <c r="EYI1" s="110"/>
      <c r="EYJ1" s="69"/>
      <c r="EYK1" s="70"/>
      <c r="EYL1" s="70"/>
      <c r="EYM1" s="111"/>
      <c r="EYN1" s="71"/>
      <c r="EYO1" s="110"/>
      <c r="EYP1" s="69"/>
      <c r="EYQ1" s="70"/>
      <c r="EYR1" s="70"/>
      <c r="EYS1" s="111"/>
      <c r="EYT1" s="71"/>
      <c r="EYU1" s="110"/>
      <c r="EYV1" s="69"/>
      <c r="EYW1" s="70"/>
      <c r="EYX1" s="70"/>
      <c r="EYY1" s="111"/>
      <c r="EYZ1" s="71"/>
      <c r="EZA1" s="110"/>
      <c r="EZB1" s="69"/>
      <c r="EZC1" s="70"/>
      <c r="EZD1" s="70"/>
      <c r="EZE1" s="111"/>
      <c r="EZF1" s="71"/>
      <c r="EZG1" s="110"/>
      <c r="EZH1" s="69"/>
      <c r="EZI1" s="70"/>
      <c r="EZJ1" s="70"/>
      <c r="EZK1" s="111"/>
      <c r="EZL1" s="71"/>
      <c r="EZM1" s="110"/>
      <c r="EZN1" s="69"/>
      <c r="EZO1" s="70"/>
      <c r="EZP1" s="70"/>
      <c r="EZQ1" s="111"/>
      <c r="EZR1" s="71"/>
      <c r="EZS1" s="110"/>
      <c r="EZT1" s="69"/>
      <c r="EZU1" s="70"/>
      <c r="EZV1" s="70"/>
      <c r="EZW1" s="111"/>
      <c r="EZX1" s="71"/>
      <c r="EZY1" s="110"/>
      <c r="EZZ1" s="69"/>
      <c r="FAA1" s="70"/>
      <c r="FAB1" s="70"/>
      <c r="FAC1" s="111"/>
      <c r="FAD1" s="71"/>
      <c r="FAE1" s="110"/>
      <c r="FAF1" s="69"/>
      <c r="FAG1" s="70"/>
      <c r="FAH1" s="70"/>
      <c r="FAI1" s="111"/>
      <c r="FAJ1" s="71"/>
      <c r="FAK1" s="110"/>
      <c r="FAL1" s="69"/>
      <c r="FAM1" s="70"/>
      <c r="FAN1" s="70"/>
      <c r="FAO1" s="111"/>
      <c r="FAP1" s="71"/>
      <c r="FAQ1" s="110"/>
      <c r="FAR1" s="69"/>
      <c r="FAS1" s="70"/>
      <c r="FAT1" s="70"/>
      <c r="FAU1" s="111"/>
      <c r="FAV1" s="71"/>
      <c r="FAW1" s="110"/>
      <c r="FAX1" s="69"/>
      <c r="FAY1" s="70"/>
      <c r="FAZ1" s="70"/>
      <c r="FBA1" s="111"/>
      <c r="FBB1" s="71"/>
      <c r="FBC1" s="110"/>
      <c r="FBD1" s="69"/>
      <c r="FBE1" s="70"/>
      <c r="FBF1" s="70"/>
      <c r="FBG1" s="111"/>
      <c r="FBH1" s="71"/>
      <c r="FBI1" s="110"/>
      <c r="FBJ1" s="69"/>
      <c r="FBK1" s="70"/>
      <c r="FBL1" s="70"/>
      <c r="FBM1" s="111"/>
      <c r="FBN1" s="71"/>
      <c r="FBO1" s="110"/>
      <c r="FBP1" s="69"/>
      <c r="FBQ1" s="70"/>
      <c r="FBR1" s="70"/>
      <c r="FBS1" s="111"/>
      <c r="FBT1" s="71"/>
      <c r="FBU1" s="110"/>
      <c r="FBV1" s="69"/>
      <c r="FBW1" s="70"/>
      <c r="FBX1" s="70"/>
      <c r="FBY1" s="111"/>
      <c r="FBZ1" s="71"/>
      <c r="FCA1" s="110"/>
      <c r="FCB1" s="69"/>
      <c r="FCC1" s="70"/>
      <c r="FCD1" s="70"/>
      <c r="FCE1" s="111"/>
      <c r="FCF1" s="71"/>
      <c r="FCG1" s="110"/>
      <c r="FCH1" s="69"/>
      <c r="FCI1" s="70"/>
      <c r="FCJ1" s="70"/>
      <c r="FCK1" s="111"/>
      <c r="FCL1" s="71"/>
      <c r="FCM1" s="110"/>
      <c r="FCN1" s="69"/>
      <c r="FCO1" s="70"/>
      <c r="FCP1" s="70"/>
      <c r="FCQ1" s="111"/>
      <c r="FCR1" s="71"/>
      <c r="FCS1" s="110"/>
      <c r="FCT1" s="69"/>
      <c r="FCU1" s="70"/>
      <c r="FCV1" s="70"/>
      <c r="FCW1" s="111"/>
      <c r="FCX1" s="71"/>
      <c r="FCY1" s="110"/>
      <c r="FCZ1" s="69"/>
      <c r="FDA1" s="70"/>
      <c r="FDB1" s="70"/>
      <c r="FDC1" s="111"/>
      <c r="FDD1" s="71"/>
      <c r="FDE1" s="110"/>
      <c r="FDF1" s="69"/>
      <c r="FDG1" s="70"/>
      <c r="FDH1" s="70"/>
      <c r="FDI1" s="111"/>
      <c r="FDJ1" s="71"/>
      <c r="FDK1" s="110"/>
      <c r="FDL1" s="69"/>
      <c r="FDM1" s="70"/>
      <c r="FDN1" s="70"/>
      <c r="FDO1" s="111"/>
      <c r="FDP1" s="71"/>
      <c r="FDQ1" s="110"/>
      <c r="FDR1" s="69"/>
      <c r="FDS1" s="70"/>
      <c r="FDT1" s="70"/>
      <c r="FDU1" s="111"/>
      <c r="FDV1" s="71"/>
      <c r="FDW1" s="110"/>
      <c r="FDX1" s="69"/>
      <c r="FDY1" s="70"/>
      <c r="FDZ1" s="70"/>
      <c r="FEA1" s="111"/>
      <c r="FEB1" s="71"/>
      <c r="FEC1" s="110"/>
      <c r="FED1" s="69"/>
      <c r="FEE1" s="70"/>
      <c r="FEF1" s="70"/>
      <c r="FEG1" s="111"/>
      <c r="FEH1" s="71"/>
      <c r="FEI1" s="110"/>
      <c r="FEJ1" s="69"/>
      <c r="FEK1" s="70"/>
      <c r="FEL1" s="70"/>
      <c r="FEM1" s="111"/>
      <c r="FEN1" s="71"/>
      <c r="FEO1" s="110"/>
      <c r="FEP1" s="69"/>
      <c r="FEQ1" s="70"/>
      <c r="FER1" s="70"/>
      <c r="FES1" s="111"/>
      <c r="FET1" s="71"/>
      <c r="FEU1" s="110"/>
      <c r="FEV1" s="69"/>
      <c r="FEW1" s="70"/>
      <c r="FEX1" s="70"/>
      <c r="FEY1" s="111"/>
      <c r="FEZ1" s="71"/>
      <c r="FFA1" s="110"/>
      <c r="FFB1" s="69"/>
      <c r="FFC1" s="70"/>
      <c r="FFD1" s="70"/>
      <c r="FFE1" s="111"/>
      <c r="FFF1" s="71"/>
      <c r="FFG1" s="110"/>
      <c r="FFH1" s="69"/>
      <c r="FFI1" s="70"/>
      <c r="FFJ1" s="70"/>
      <c r="FFK1" s="111"/>
      <c r="FFL1" s="71"/>
      <c r="FFM1" s="110"/>
      <c r="FFN1" s="69"/>
      <c r="FFO1" s="70"/>
      <c r="FFP1" s="70"/>
      <c r="FFQ1" s="111"/>
      <c r="FFR1" s="71"/>
      <c r="FFS1" s="110"/>
      <c r="FFT1" s="69"/>
      <c r="FFU1" s="70"/>
      <c r="FFV1" s="70"/>
      <c r="FFW1" s="111"/>
      <c r="FFX1" s="71"/>
      <c r="FFY1" s="110"/>
      <c r="FFZ1" s="69"/>
      <c r="FGA1" s="70"/>
      <c r="FGB1" s="70"/>
      <c r="FGC1" s="111"/>
      <c r="FGD1" s="71"/>
      <c r="FGE1" s="110"/>
      <c r="FGF1" s="69"/>
      <c r="FGG1" s="70"/>
      <c r="FGH1" s="70"/>
      <c r="FGI1" s="111"/>
      <c r="FGJ1" s="71"/>
      <c r="FGK1" s="110"/>
      <c r="FGL1" s="69"/>
      <c r="FGM1" s="70"/>
      <c r="FGN1" s="70"/>
      <c r="FGO1" s="111"/>
      <c r="FGP1" s="71"/>
      <c r="FGQ1" s="110"/>
      <c r="FGR1" s="69"/>
      <c r="FGS1" s="70"/>
      <c r="FGT1" s="70"/>
      <c r="FGU1" s="111"/>
      <c r="FGV1" s="71"/>
      <c r="FGW1" s="110"/>
      <c r="FGX1" s="69"/>
      <c r="FGY1" s="70"/>
      <c r="FGZ1" s="70"/>
      <c r="FHA1" s="111"/>
      <c r="FHB1" s="71"/>
      <c r="FHC1" s="110"/>
      <c r="FHD1" s="69"/>
      <c r="FHE1" s="70"/>
      <c r="FHF1" s="70"/>
      <c r="FHG1" s="111"/>
      <c r="FHH1" s="71"/>
      <c r="FHI1" s="110"/>
      <c r="FHJ1" s="69"/>
      <c r="FHK1" s="70"/>
      <c r="FHL1" s="70"/>
      <c r="FHM1" s="111"/>
      <c r="FHN1" s="71"/>
      <c r="FHO1" s="110"/>
      <c r="FHP1" s="69"/>
      <c r="FHQ1" s="70"/>
      <c r="FHR1" s="70"/>
      <c r="FHS1" s="111"/>
      <c r="FHT1" s="71"/>
      <c r="FHU1" s="110"/>
      <c r="FHV1" s="69"/>
      <c r="FHW1" s="70"/>
      <c r="FHX1" s="70"/>
      <c r="FHY1" s="111"/>
      <c r="FHZ1" s="71"/>
      <c r="FIA1" s="110"/>
      <c r="FIB1" s="69"/>
      <c r="FIC1" s="70"/>
      <c r="FID1" s="70"/>
      <c r="FIE1" s="111"/>
      <c r="FIF1" s="71"/>
      <c r="FIG1" s="110"/>
      <c r="FIH1" s="69"/>
      <c r="FII1" s="70"/>
      <c r="FIJ1" s="70"/>
      <c r="FIK1" s="111"/>
      <c r="FIL1" s="71"/>
      <c r="FIM1" s="110"/>
      <c r="FIN1" s="69"/>
      <c r="FIO1" s="70"/>
      <c r="FIP1" s="70"/>
      <c r="FIQ1" s="111"/>
      <c r="FIR1" s="71"/>
      <c r="FIS1" s="110"/>
      <c r="FIT1" s="69"/>
      <c r="FIU1" s="70"/>
      <c r="FIV1" s="70"/>
      <c r="FIW1" s="111"/>
      <c r="FIX1" s="71"/>
      <c r="FIY1" s="110"/>
      <c r="FIZ1" s="69"/>
      <c r="FJA1" s="70"/>
      <c r="FJB1" s="70"/>
      <c r="FJC1" s="111"/>
      <c r="FJD1" s="71"/>
      <c r="FJE1" s="110"/>
      <c r="FJF1" s="69"/>
      <c r="FJG1" s="70"/>
      <c r="FJH1" s="70"/>
      <c r="FJI1" s="111"/>
      <c r="FJJ1" s="71"/>
      <c r="FJK1" s="110"/>
      <c r="FJL1" s="69"/>
      <c r="FJM1" s="70"/>
      <c r="FJN1" s="70"/>
      <c r="FJO1" s="111"/>
      <c r="FJP1" s="71"/>
      <c r="FJQ1" s="110"/>
      <c r="FJR1" s="69"/>
      <c r="FJS1" s="70"/>
      <c r="FJT1" s="70"/>
      <c r="FJU1" s="111"/>
      <c r="FJV1" s="71"/>
      <c r="FJW1" s="110"/>
      <c r="FJX1" s="69"/>
      <c r="FJY1" s="70"/>
      <c r="FJZ1" s="70"/>
      <c r="FKA1" s="111"/>
      <c r="FKB1" s="71"/>
      <c r="FKC1" s="110"/>
      <c r="FKD1" s="69"/>
      <c r="FKE1" s="70"/>
      <c r="FKF1" s="70"/>
      <c r="FKG1" s="111"/>
      <c r="FKH1" s="71"/>
      <c r="FKI1" s="110"/>
      <c r="FKJ1" s="69"/>
      <c r="FKK1" s="70"/>
      <c r="FKL1" s="70"/>
      <c r="FKM1" s="111"/>
      <c r="FKN1" s="71"/>
      <c r="FKO1" s="110"/>
      <c r="FKP1" s="69"/>
      <c r="FKQ1" s="70"/>
      <c r="FKR1" s="70"/>
      <c r="FKS1" s="111"/>
      <c r="FKT1" s="71"/>
      <c r="FKU1" s="110"/>
      <c r="FKV1" s="69"/>
      <c r="FKW1" s="70"/>
      <c r="FKX1" s="70"/>
      <c r="FKY1" s="111"/>
      <c r="FKZ1" s="71"/>
      <c r="FLA1" s="110"/>
      <c r="FLB1" s="69"/>
      <c r="FLC1" s="70"/>
      <c r="FLD1" s="70"/>
      <c r="FLE1" s="111"/>
      <c r="FLF1" s="71"/>
      <c r="FLG1" s="110"/>
      <c r="FLH1" s="69"/>
      <c r="FLI1" s="70"/>
      <c r="FLJ1" s="70"/>
      <c r="FLK1" s="111"/>
      <c r="FLL1" s="71"/>
      <c r="FLM1" s="110"/>
      <c r="FLN1" s="69"/>
      <c r="FLO1" s="70"/>
      <c r="FLP1" s="70"/>
      <c r="FLQ1" s="111"/>
      <c r="FLR1" s="71"/>
      <c r="FLS1" s="110"/>
      <c r="FLT1" s="69"/>
      <c r="FLU1" s="70"/>
      <c r="FLV1" s="70"/>
      <c r="FLW1" s="111"/>
      <c r="FLX1" s="71"/>
      <c r="FLY1" s="110"/>
      <c r="FLZ1" s="69"/>
      <c r="FMA1" s="70"/>
      <c r="FMB1" s="70"/>
      <c r="FMC1" s="111"/>
      <c r="FMD1" s="71"/>
      <c r="FME1" s="110"/>
      <c r="FMF1" s="69"/>
      <c r="FMG1" s="70"/>
      <c r="FMH1" s="70"/>
      <c r="FMI1" s="111"/>
      <c r="FMJ1" s="71"/>
      <c r="FMK1" s="110"/>
      <c r="FML1" s="69"/>
      <c r="FMM1" s="70"/>
      <c r="FMN1" s="70"/>
      <c r="FMO1" s="111"/>
      <c r="FMP1" s="71"/>
      <c r="FMQ1" s="110"/>
      <c r="FMR1" s="69"/>
      <c r="FMS1" s="70"/>
      <c r="FMT1" s="70"/>
      <c r="FMU1" s="111"/>
      <c r="FMV1" s="71"/>
      <c r="FMW1" s="110"/>
      <c r="FMX1" s="69"/>
      <c r="FMY1" s="70"/>
      <c r="FMZ1" s="70"/>
      <c r="FNA1" s="111"/>
      <c r="FNB1" s="71"/>
      <c r="FNC1" s="110"/>
      <c r="FND1" s="69"/>
      <c r="FNE1" s="70"/>
      <c r="FNF1" s="70"/>
      <c r="FNG1" s="111"/>
      <c r="FNH1" s="71"/>
      <c r="FNI1" s="110"/>
      <c r="FNJ1" s="69"/>
      <c r="FNK1" s="70"/>
      <c r="FNL1" s="70"/>
      <c r="FNM1" s="111"/>
      <c r="FNN1" s="71"/>
      <c r="FNO1" s="110"/>
      <c r="FNP1" s="69"/>
      <c r="FNQ1" s="70"/>
      <c r="FNR1" s="70"/>
      <c r="FNS1" s="111"/>
      <c r="FNT1" s="71"/>
      <c r="FNU1" s="110"/>
      <c r="FNV1" s="69"/>
      <c r="FNW1" s="70"/>
      <c r="FNX1" s="70"/>
      <c r="FNY1" s="111"/>
      <c r="FNZ1" s="71"/>
      <c r="FOA1" s="110"/>
      <c r="FOB1" s="69"/>
      <c r="FOC1" s="70"/>
      <c r="FOD1" s="70"/>
      <c r="FOE1" s="111"/>
      <c r="FOF1" s="71"/>
      <c r="FOG1" s="110"/>
      <c r="FOH1" s="69"/>
      <c r="FOI1" s="70"/>
      <c r="FOJ1" s="70"/>
      <c r="FOK1" s="111"/>
      <c r="FOL1" s="71"/>
      <c r="FOM1" s="110"/>
      <c r="FON1" s="69"/>
      <c r="FOO1" s="70"/>
      <c r="FOP1" s="70"/>
      <c r="FOQ1" s="111"/>
      <c r="FOR1" s="71"/>
      <c r="FOS1" s="110"/>
      <c r="FOT1" s="69"/>
      <c r="FOU1" s="70"/>
      <c r="FOV1" s="70"/>
      <c r="FOW1" s="111"/>
      <c r="FOX1" s="71"/>
      <c r="FOY1" s="110"/>
      <c r="FOZ1" s="69"/>
      <c r="FPA1" s="70"/>
      <c r="FPB1" s="70"/>
      <c r="FPC1" s="111"/>
      <c r="FPD1" s="71"/>
      <c r="FPE1" s="110"/>
      <c r="FPF1" s="69"/>
      <c r="FPG1" s="70"/>
      <c r="FPH1" s="70"/>
      <c r="FPI1" s="111"/>
      <c r="FPJ1" s="71"/>
      <c r="FPK1" s="110"/>
      <c r="FPL1" s="69"/>
      <c r="FPM1" s="70"/>
      <c r="FPN1" s="70"/>
      <c r="FPO1" s="111"/>
      <c r="FPP1" s="71"/>
      <c r="FPQ1" s="110"/>
      <c r="FPR1" s="69"/>
      <c r="FPS1" s="70"/>
      <c r="FPT1" s="70"/>
      <c r="FPU1" s="111"/>
      <c r="FPV1" s="71"/>
      <c r="FPW1" s="110"/>
      <c r="FPX1" s="69"/>
      <c r="FPY1" s="70"/>
      <c r="FPZ1" s="70"/>
      <c r="FQA1" s="111"/>
      <c r="FQB1" s="71"/>
      <c r="FQC1" s="110"/>
      <c r="FQD1" s="69"/>
      <c r="FQE1" s="70"/>
      <c r="FQF1" s="70"/>
      <c r="FQG1" s="111"/>
      <c r="FQH1" s="71"/>
      <c r="FQI1" s="110"/>
      <c r="FQJ1" s="69"/>
      <c r="FQK1" s="70"/>
      <c r="FQL1" s="70"/>
      <c r="FQM1" s="111"/>
      <c r="FQN1" s="71"/>
      <c r="FQO1" s="110"/>
      <c r="FQP1" s="69"/>
      <c r="FQQ1" s="70"/>
      <c r="FQR1" s="70"/>
      <c r="FQS1" s="111"/>
      <c r="FQT1" s="71"/>
      <c r="FQU1" s="110"/>
      <c r="FQV1" s="69"/>
      <c r="FQW1" s="70"/>
      <c r="FQX1" s="70"/>
      <c r="FQY1" s="111"/>
      <c r="FQZ1" s="71"/>
      <c r="FRA1" s="110"/>
      <c r="FRB1" s="69"/>
      <c r="FRC1" s="70"/>
      <c r="FRD1" s="70"/>
      <c r="FRE1" s="111"/>
      <c r="FRF1" s="71"/>
      <c r="FRG1" s="110"/>
      <c r="FRH1" s="69"/>
      <c r="FRI1" s="70"/>
      <c r="FRJ1" s="70"/>
      <c r="FRK1" s="111"/>
      <c r="FRL1" s="71"/>
      <c r="FRM1" s="110"/>
      <c r="FRN1" s="69"/>
      <c r="FRO1" s="70"/>
      <c r="FRP1" s="70"/>
      <c r="FRQ1" s="111"/>
      <c r="FRR1" s="71"/>
      <c r="FRS1" s="110"/>
      <c r="FRT1" s="69"/>
      <c r="FRU1" s="70"/>
      <c r="FRV1" s="70"/>
      <c r="FRW1" s="111"/>
      <c r="FRX1" s="71"/>
      <c r="FRY1" s="110"/>
      <c r="FRZ1" s="69"/>
      <c r="FSA1" s="70"/>
      <c r="FSB1" s="70"/>
      <c r="FSC1" s="111"/>
      <c r="FSD1" s="71"/>
      <c r="FSE1" s="110"/>
      <c r="FSF1" s="69"/>
      <c r="FSG1" s="70"/>
      <c r="FSH1" s="70"/>
      <c r="FSI1" s="111"/>
      <c r="FSJ1" s="71"/>
      <c r="FSK1" s="110"/>
      <c r="FSL1" s="69"/>
      <c r="FSM1" s="70"/>
      <c r="FSN1" s="70"/>
      <c r="FSO1" s="111"/>
      <c r="FSP1" s="71"/>
      <c r="FSQ1" s="110"/>
      <c r="FSR1" s="69"/>
      <c r="FSS1" s="70"/>
      <c r="FST1" s="70"/>
      <c r="FSU1" s="111"/>
      <c r="FSV1" s="71"/>
      <c r="FSW1" s="110"/>
      <c r="FSX1" s="69"/>
      <c r="FSY1" s="70"/>
      <c r="FSZ1" s="70"/>
      <c r="FTA1" s="111"/>
      <c r="FTB1" s="71"/>
      <c r="FTC1" s="110"/>
      <c r="FTD1" s="69"/>
      <c r="FTE1" s="70"/>
      <c r="FTF1" s="70"/>
      <c r="FTG1" s="111"/>
      <c r="FTH1" s="71"/>
      <c r="FTI1" s="110"/>
      <c r="FTJ1" s="69"/>
      <c r="FTK1" s="70"/>
      <c r="FTL1" s="70"/>
      <c r="FTM1" s="111"/>
      <c r="FTN1" s="71"/>
      <c r="FTO1" s="110"/>
      <c r="FTP1" s="69"/>
      <c r="FTQ1" s="70"/>
      <c r="FTR1" s="70"/>
      <c r="FTS1" s="111"/>
      <c r="FTT1" s="71"/>
      <c r="FTU1" s="110"/>
      <c r="FTV1" s="69"/>
      <c r="FTW1" s="70"/>
      <c r="FTX1" s="70"/>
      <c r="FTY1" s="111"/>
      <c r="FTZ1" s="71"/>
      <c r="FUA1" s="110"/>
      <c r="FUB1" s="69"/>
      <c r="FUC1" s="70"/>
      <c r="FUD1" s="70"/>
      <c r="FUE1" s="111"/>
      <c r="FUF1" s="71"/>
      <c r="FUG1" s="110"/>
      <c r="FUH1" s="69"/>
      <c r="FUI1" s="70"/>
      <c r="FUJ1" s="70"/>
      <c r="FUK1" s="111"/>
      <c r="FUL1" s="71"/>
      <c r="FUM1" s="110"/>
      <c r="FUN1" s="69"/>
      <c r="FUO1" s="70"/>
      <c r="FUP1" s="70"/>
      <c r="FUQ1" s="111"/>
      <c r="FUR1" s="71"/>
      <c r="FUS1" s="110"/>
      <c r="FUT1" s="69"/>
      <c r="FUU1" s="70"/>
      <c r="FUV1" s="70"/>
      <c r="FUW1" s="111"/>
      <c r="FUX1" s="71"/>
      <c r="FUY1" s="110"/>
      <c r="FUZ1" s="69"/>
      <c r="FVA1" s="70"/>
      <c r="FVB1" s="70"/>
      <c r="FVC1" s="111"/>
      <c r="FVD1" s="71"/>
      <c r="FVE1" s="110"/>
      <c r="FVF1" s="69"/>
      <c r="FVG1" s="70"/>
      <c r="FVH1" s="70"/>
      <c r="FVI1" s="111"/>
      <c r="FVJ1" s="71"/>
      <c r="FVK1" s="110"/>
      <c r="FVL1" s="69"/>
      <c r="FVM1" s="70"/>
      <c r="FVN1" s="70"/>
      <c r="FVO1" s="111"/>
      <c r="FVP1" s="71"/>
      <c r="FVQ1" s="110"/>
      <c r="FVR1" s="69"/>
      <c r="FVS1" s="70"/>
      <c r="FVT1" s="70"/>
      <c r="FVU1" s="111"/>
      <c r="FVV1" s="71"/>
      <c r="FVW1" s="110"/>
      <c r="FVX1" s="69"/>
      <c r="FVY1" s="70"/>
      <c r="FVZ1" s="70"/>
      <c r="FWA1" s="111"/>
      <c r="FWB1" s="71"/>
      <c r="FWC1" s="110"/>
      <c r="FWD1" s="69"/>
      <c r="FWE1" s="70"/>
      <c r="FWF1" s="70"/>
      <c r="FWG1" s="111"/>
      <c r="FWH1" s="71"/>
      <c r="FWI1" s="110"/>
      <c r="FWJ1" s="69"/>
      <c r="FWK1" s="70"/>
      <c r="FWL1" s="70"/>
      <c r="FWM1" s="111"/>
      <c r="FWN1" s="71"/>
      <c r="FWO1" s="110"/>
      <c r="FWP1" s="69"/>
      <c r="FWQ1" s="70"/>
      <c r="FWR1" s="70"/>
      <c r="FWS1" s="111"/>
      <c r="FWT1" s="71"/>
      <c r="FWU1" s="110"/>
      <c r="FWV1" s="69"/>
      <c r="FWW1" s="70"/>
      <c r="FWX1" s="70"/>
      <c r="FWY1" s="111"/>
      <c r="FWZ1" s="71"/>
      <c r="FXA1" s="110"/>
      <c r="FXB1" s="69"/>
      <c r="FXC1" s="70"/>
      <c r="FXD1" s="70"/>
      <c r="FXE1" s="111"/>
      <c r="FXF1" s="71"/>
      <c r="FXG1" s="110"/>
      <c r="FXH1" s="69"/>
      <c r="FXI1" s="70"/>
      <c r="FXJ1" s="70"/>
      <c r="FXK1" s="111"/>
      <c r="FXL1" s="71"/>
      <c r="FXM1" s="110"/>
      <c r="FXN1" s="69"/>
      <c r="FXO1" s="70"/>
      <c r="FXP1" s="70"/>
      <c r="FXQ1" s="111"/>
      <c r="FXR1" s="71"/>
      <c r="FXS1" s="110"/>
      <c r="FXT1" s="69"/>
      <c r="FXU1" s="70"/>
      <c r="FXV1" s="70"/>
      <c r="FXW1" s="111"/>
      <c r="FXX1" s="71"/>
      <c r="FXY1" s="110"/>
      <c r="FXZ1" s="69"/>
      <c r="FYA1" s="70"/>
      <c r="FYB1" s="70"/>
      <c r="FYC1" s="111"/>
      <c r="FYD1" s="71"/>
      <c r="FYE1" s="110"/>
      <c r="FYF1" s="69"/>
      <c r="FYG1" s="70"/>
      <c r="FYH1" s="70"/>
      <c r="FYI1" s="111"/>
      <c r="FYJ1" s="71"/>
      <c r="FYK1" s="110"/>
      <c r="FYL1" s="69"/>
      <c r="FYM1" s="70"/>
      <c r="FYN1" s="70"/>
      <c r="FYO1" s="111"/>
      <c r="FYP1" s="71"/>
      <c r="FYQ1" s="110"/>
      <c r="FYR1" s="69"/>
      <c r="FYS1" s="70"/>
      <c r="FYT1" s="70"/>
      <c r="FYU1" s="111"/>
      <c r="FYV1" s="71"/>
      <c r="FYW1" s="110"/>
      <c r="FYX1" s="69"/>
      <c r="FYY1" s="70"/>
      <c r="FYZ1" s="70"/>
      <c r="FZA1" s="111"/>
      <c r="FZB1" s="71"/>
      <c r="FZC1" s="110"/>
      <c r="FZD1" s="69"/>
      <c r="FZE1" s="70"/>
      <c r="FZF1" s="70"/>
      <c r="FZG1" s="111"/>
      <c r="FZH1" s="71"/>
      <c r="FZI1" s="110"/>
      <c r="FZJ1" s="69"/>
      <c r="FZK1" s="70"/>
      <c r="FZL1" s="70"/>
      <c r="FZM1" s="111"/>
      <c r="FZN1" s="71"/>
      <c r="FZO1" s="110"/>
      <c r="FZP1" s="69"/>
      <c r="FZQ1" s="70"/>
      <c r="FZR1" s="70"/>
      <c r="FZS1" s="111"/>
      <c r="FZT1" s="71"/>
      <c r="FZU1" s="110"/>
      <c r="FZV1" s="69"/>
      <c r="FZW1" s="70"/>
      <c r="FZX1" s="70"/>
      <c r="FZY1" s="111"/>
      <c r="FZZ1" s="71"/>
      <c r="GAA1" s="110"/>
      <c r="GAB1" s="69"/>
      <c r="GAC1" s="70"/>
      <c r="GAD1" s="70"/>
      <c r="GAE1" s="111"/>
      <c r="GAF1" s="71"/>
      <c r="GAG1" s="110"/>
      <c r="GAH1" s="69"/>
      <c r="GAI1" s="70"/>
      <c r="GAJ1" s="70"/>
      <c r="GAK1" s="111"/>
      <c r="GAL1" s="71"/>
      <c r="GAM1" s="110"/>
      <c r="GAN1" s="69"/>
      <c r="GAO1" s="70"/>
      <c r="GAP1" s="70"/>
      <c r="GAQ1" s="111"/>
      <c r="GAR1" s="71"/>
      <c r="GAS1" s="110"/>
      <c r="GAT1" s="69"/>
      <c r="GAU1" s="70"/>
      <c r="GAV1" s="70"/>
      <c r="GAW1" s="111"/>
      <c r="GAX1" s="71"/>
      <c r="GAY1" s="110"/>
      <c r="GAZ1" s="69"/>
      <c r="GBA1" s="70"/>
      <c r="GBB1" s="70"/>
      <c r="GBC1" s="111"/>
      <c r="GBD1" s="71"/>
      <c r="GBE1" s="110"/>
      <c r="GBF1" s="69"/>
      <c r="GBG1" s="70"/>
      <c r="GBH1" s="70"/>
      <c r="GBI1" s="111"/>
      <c r="GBJ1" s="71"/>
      <c r="GBK1" s="110"/>
      <c r="GBL1" s="69"/>
      <c r="GBM1" s="70"/>
      <c r="GBN1" s="70"/>
      <c r="GBO1" s="111"/>
      <c r="GBP1" s="71"/>
      <c r="GBQ1" s="110"/>
      <c r="GBR1" s="69"/>
      <c r="GBS1" s="70"/>
      <c r="GBT1" s="70"/>
      <c r="GBU1" s="111"/>
      <c r="GBV1" s="71"/>
      <c r="GBW1" s="110"/>
      <c r="GBX1" s="69"/>
      <c r="GBY1" s="70"/>
      <c r="GBZ1" s="70"/>
      <c r="GCA1" s="111"/>
      <c r="GCB1" s="71"/>
      <c r="GCC1" s="110"/>
      <c r="GCD1" s="69"/>
      <c r="GCE1" s="70"/>
      <c r="GCF1" s="70"/>
      <c r="GCG1" s="111"/>
      <c r="GCH1" s="71"/>
      <c r="GCI1" s="110"/>
      <c r="GCJ1" s="69"/>
      <c r="GCK1" s="70"/>
      <c r="GCL1" s="70"/>
      <c r="GCM1" s="111"/>
      <c r="GCN1" s="71"/>
      <c r="GCO1" s="110"/>
      <c r="GCP1" s="69"/>
      <c r="GCQ1" s="70"/>
      <c r="GCR1" s="70"/>
      <c r="GCS1" s="111"/>
      <c r="GCT1" s="71"/>
      <c r="GCU1" s="110"/>
      <c r="GCV1" s="69"/>
      <c r="GCW1" s="70"/>
      <c r="GCX1" s="70"/>
      <c r="GCY1" s="111"/>
      <c r="GCZ1" s="71"/>
      <c r="GDA1" s="110"/>
      <c r="GDB1" s="69"/>
      <c r="GDC1" s="70"/>
      <c r="GDD1" s="70"/>
      <c r="GDE1" s="111"/>
      <c r="GDF1" s="71"/>
      <c r="GDG1" s="110"/>
      <c r="GDH1" s="69"/>
      <c r="GDI1" s="70"/>
      <c r="GDJ1" s="70"/>
      <c r="GDK1" s="111"/>
      <c r="GDL1" s="71"/>
      <c r="GDM1" s="110"/>
      <c r="GDN1" s="69"/>
      <c r="GDO1" s="70"/>
      <c r="GDP1" s="70"/>
      <c r="GDQ1" s="111"/>
      <c r="GDR1" s="71"/>
      <c r="GDS1" s="110"/>
      <c r="GDT1" s="69"/>
      <c r="GDU1" s="70"/>
      <c r="GDV1" s="70"/>
      <c r="GDW1" s="111"/>
      <c r="GDX1" s="71"/>
      <c r="GDY1" s="110"/>
      <c r="GDZ1" s="69"/>
      <c r="GEA1" s="70"/>
      <c r="GEB1" s="70"/>
      <c r="GEC1" s="111"/>
      <c r="GED1" s="71"/>
      <c r="GEE1" s="110"/>
      <c r="GEF1" s="69"/>
      <c r="GEG1" s="70"/>
      <c r="GEH1" s="70"/>
      <c r="GEI1" s="111"/>
      <c r="GEJ1" s="71"/>
      <c r="GEK1" s="110"/>
      <c r="GEL1" s="69"/>
      <c r="GEM1" s="70"/>
      <c r="GEN1" s="70"/>
      <c r="GEO1" s="111"/>
      <c r="GEP1" s="71"/>
      <c r="GEQ1" s="110"/>
      <c r="GER1" s="69"/>
      <c r="GES1" s="70"/>
      <c r="GET1" s="70"/>
      <c r="GEU1" s="111"/>
      <c r="GEV1" s="71"/>
      <c r="GEW1" s="110"/>
      <c r="GEX1" s="69"/>
      <c r="GEY1" s="70"/>
      <c r="GEZ1" s="70"/>
      <c r="GFA1" s="111"/>
      <c r="GFB1" s="71"/>
      <c r="GFC1" s="110"/>
      <c r="GFD1" s="69"/>
      <c r="GFE1" s="70"/>
      <c r="GFF1" s="70"/>
      <c r="GFG1" s="111"/>
      <c r="GFH1" s="71"/>
      <c r="GFI1" s="110"/>
      <c r="GFJ1" s="69"/>
      <c r="GFK1" s="70"/>
      <c r="GFL1" s="70"/>
      <c r="GFM1" s="111"/>
      <c r="GFN1" s="71"/>
      <c r="GFO1" s="110"/>
      <c r="GFP1" s="69"/>
      <c r="GFQ1" s="70"/>
      <c r="GFR1" s="70"/>
      <c r="GFS1" s="111"/>
      <c r="GFT1" s="71"/>
      <c r="GFU1" s="110"/>
      <c r="GFV1" s="69"/>
      <c r="GFW1" s="70"/>
      <c r="GFX1" s="70"/>
      <c r="GFY1" s="111"/>
      <c r="GFZ1" s="71"/>
      <c r="GGA1" s="110"/>
      <c r="GGB1" s="69"/>
      <c r="GGC1" s="70"/>
      <c r="GGD1" s="70"/>
      <c r="GGE1" s="111"/>
      <c r="GGF1" s="71"/>
      <c r="GGG1" s="110"/>
      <c r="GGH1" s="69"/>
      <c r="GGI1" s="70"/>
      <c r="GGJ1" s="70"/>
      <c r="GGK1" s="111"/>
      <c r="GGL1" s="71"/>
      <c r="GGM1" s="110"/>
      <c r="GGN1" s="69"/>
      <c r="GGO1" s="70"/>
      <c r="GGP1" s="70"/>
      <c r="GGQ1" s="111"/>
      <c r="GGR1" s="71"/>
      <c r="GGS1" s="110"/>
      <c r="GGT1" s="69"/>
      <c r="GGU1" s="70"/>
      <c r="GGV1" s="70"/>
      <c r="GGW1" s="111"/>
      <c r="GGX1" s="71"/>
      <c r="GGY1" s="110"/>
      <c r="GGZ1" s="69"/>
      <c r="GHA1" s="70"/>
      <c r="GHB1" s="70"/>
      <c r="GHC1" s="111"/>
      <c r="GHD1" s="71"/>
      <c r="GHE1" s="110"/>
      <c r="GHF1" s="69"/>
      <c r="GHG1" s="70"/>
      <c r="GHH1" s="70"/>
      <c r="GHI1" s="111"/>
      <c r="GHJ1" s="71"/>
      <c r="GHK1" s="110"/>
      <c r="GHL1" s="69"/>
      <c r="GHM1" s="70"/>
      <c r="GHN1" s="70"/>
      <c r="GHO1" s="111"/>
      <c r="GHP1" s="71"/>
      <c r="GHQ1" s="110"/>
      <c r="GHR1" s="69"/>
      <c r="GHS1" s="70"/>
      <c r="GHT1" s="70"/>
      <c r="GHU1" s="111"/>
      <c r="GHV1" s="71"/>
      <c r="GHW1" s="110"/>
      <c r="GHX1" s="69"/>
      <c r="GHY1" s="70"/>
      <c r="GHZ1" s="70"/>
      <c r="GIA1" s="111"/>
      <c r="GIB1" s="71"/>
      <c r="GIC1" s="110"/>
      <c r="GID1" s="69"/>
      <c r="GIE1" s="70"/>
      <c r="GIF1" s="70"/>
      <c r="GIG1" s="111"/>
      <c r="GIH1" s="71"/>
      <c r="GII1" s="110"/>
      <c r="GIJ1" s="69"/>
      <c r="GIK1" s="70"/>
      <c r="GIL1" s="70"/>
      <c r="GIM1" s="111"/>
      <c r="GIN1" s="71"/>
      <c r="GIO1" s="110"/>
      <c r="GIP1" s="69"/>
      <c r="GIQ1" s="70"/>
      <c r="GIR1" s="70"/>
      <c r="GIS1" s="111"/>
      <c r="GIT1" s="71"/>
      <c r="GIU1" s="110"/>
      <c r="GIV1" s="69"/>
      <c r="GIW1" s="70"/>
      <c r="GIX1" s="70"/>
      <c r="GIY1" s="111"/>
      <c r="GIZ1" s="71"/>
      <c r="GJA1" s="110"/>
      <c r="GJB1" s="69"/>
      <c r="GJC1" s="70"/>
      <c r="GJD1" s="70"/>
      <c r="GJE1" s="111"/>
      <c r="GJF1" s="71"/>
      <c r="GJG1" s="110"/>
      <c r="GJH1" s="69"/>
      <c r="GJI1" s="70"/>
      <c r="GJJ1" s="70"/>
      <c r="GJK1" s="111"/>
      <c r="GJL1" s="71"/>
      <c r="GJM1" s="110"/>
      <c r="GJN1" s="69"/>
      <c r="GJO1" s="70"/>
      <c r="GJP1" s="70"/>
      <c r="GJQ1" s="111"/>
      <c r="GJR1" s="71"/>
      <c r="GJS1" s="110"/>
      <c r="GJT1" s="69"/>
      <c r="GJU1" s="70"/>
      <c r="GJV1" s="70"/>
      <c r="GJW1" s="111"/>
      <c r="GJX1" s="71"/>
      <c r="GJY1" s="110"/>
      <c r="GJZ1" s="69"/>
      <c r="GKA1" s="70"/>
      <c r="GKB1" s="70"/>
      <c r="GKC1" s="111"/>
      <c r="GKD1" s="71"/>
      <c r="GKE1" s="110"/>
      <c r="GKF1" s="69"/>
      <c r="GKG1" s="70"/>
      <c r="GKH1" s="70"/>
      <c r="GKI1" s="111"/>
      <c r="GKJ1" s="71"/>
      <c r="GKK1" s="110"/>
      <c r="GKL1" s="69"/>
      <c r="GKM1" s="70"/>
      <c r="GKN1" s="70"/>
      <c r="GKO1" s="111"/>
      <c r="GKP1" s="71"/>
      <c r="GKQ1" s="110"/>
      <c r="GKR1" s="69"/>
      <c r="GKS1" s="70"/>
      <c r="GKT1" s="70"/>
      <c r="GKU1" s="111"/>
      <c r="GKV1" s="71"/>
      <c r="GKW1" s="110"/>
      <c r="GKX1" s="69"/>
      <c r="GKY1" s="70"/>
      <c r="GKZ1" s="70"/>
      <c r="GLA1" s="111"/>
      <c r="GLB1" s="71"/>
      <c r="GLC1" s="110"/>
      <c r="GLD1" s="69"/>
      <c r="GLE1" s="70"/>
      <c r="GLF1" s="70"/>
      <c r="GLG1" s="111"/>
      <c r="GLH1" s="71"/>
      <c r="GLI1" s="110"/>
      <c r="GLJ1" s="69"/>
      <c r="GLK1" s="70"/>
      <c r="GLL1" s="70"/>
      <c r="GLM1" s="111"/>
      <c r="GLN1" s="71"/>
      <c r="GLO1" s="110"/>
      <c r="GLP1" s="69"/>
      <c r="GLQ1" s="70"/>
      <c r="GLR1" s="70"/>
      <c r="GLS1" s="111"/>
      <c r="GLT1" s="71"/>
      <c r="GLU1" s="110"/>
      <c r="GLV1" s="69"/>
      <c r="GLW1" s="70"/>
      <c r="GLX1" s="70"/>
      <c r="GLY1" s="111"/>
      <c r="GLZ1" s="71"/>
      <c r="GMA1" s="110"/>
      <c r="GMB1" s="69"/>
      <c r="GMC1" s="70"/>
      <c r="GMD1" s="70"/>
      <c r="GME1" s="111"/>
      <c r="GMF1" s="71"/>
      <c r="GMG1" s="110"/>
      <c r="GMH1" s="69"/>
      <c r="GMI1" s="70"/>
      <c r="GMJ1" s="70"/>
      <c r="GMK1" s="111"/>
      <c r="GML1" s="71"/>
      <c r="GMM1" s="110"/>
      <c r="GMN1" s="69"/>
      <c r="GMO1" s="70"/>
      <c r="GMP1" s="70"/>
      <c r="GMQ1" s="111"/>
      <c r="GMR1" s="71"/>
      <c r="GMS1" s="110"/>
      <c r="GMT1" s="69"/>
      <c r="GMU1" s="70"/>
      <c r="GMV1" s="70"/>
      <c r="GMW1" s="111"/>
      <c r="GMX1" s="71"/>
      <c r="GMY1" s="110"/>
      <c r="GMZ1" s="69"/>
      <c r="GNA1" s="70"/>
      <c r="GNB1" s="70"/>
      <c r="GNC1" s="111"/>
      <c r="GND1" s="71"/>
      <c r="GNE1" s="110"/>
      <c r="GNF1" s="69"/>
      <c r="GNG1" s="70"/>
      <c r="GNH1" s="70"/>
      <c r="GNI1" s="111"/>
      <c r="GNJ1" s="71"/>
      <c r="GNK1" s="110"/>
      <c r="GNL1" s="69"/>
      <c r="GNM1" s="70"/>
      <c r="GNN1" s="70"/>
      <c r="GNO1" s="111"/>
      <c r="GNP1" s="71"/>
      <c r="GNQ1" s="110"/>
      <c r="GNR1" s="69"/>
      <c r="GNS1" s="70"/>
      <c r="GNT1" s="70"/>
      <c r="GNU1" s="111"/>
      <c r="GNV1" s="71"/>
      <c r="GNW1" s="110"/>
      <c r="GNX1" s="69"/>
      <c r="GNY1" s="70"/>
      <c r="GNZ1" s="70"/>
      <c r="GOA1" s="111"/>
      <c r="GOB1" s="71"/>
      <c r="GOC1" s="110"/>
      <c r="GOD1" s="69"/>
      <c r="GOE1" s="70"/>
      <c r="GOF1" s="70"/>
      <c r="GOG1" s="111"/>
      <c r="GOH1" s="71"/>
      <c r="GOI1" s="110"/>
      <c r="GOJ1" s="69"/>
      <c r="GOK1" s="70"/>
      <c r="GOL1" s="70"/>
      <c r="GOM1" s="111"/>
      <c r="GON1" s="71"/>
      <c r="GOO1" s="110"/>
      <c r="GOP1" s="69"/>
      <c r="GOQ1" s="70"/>
      <c r="GOR1" s="70"/>
      <c r="GOS1" s="111"/>
      <c r="GOT1" s="71"/>
      <c r="GOU1" s="110"/>
      <c r="GOV1" s="69"/>
      <c r="GOW1" s="70"/>
      <c r="GOX1" s="70"/>
      <c r="GOY1" s="111"/>
      <c r="GOZ1" s="71"/>
      <c r="GPA1" s="110"/>
      <c r="GPB1" s="69"/>
      <c r="GPC1" s="70"/>
      <c r="GPD1" s="70"/>
      <c r="GPE1" s="111"/>
      <c r="GPF1" s="71"/>
      <c r="GPG1" s="110"/>
      <c r="GPH1" s="69"/>
      <c r="GPI1" s="70"/>
      <c r="GPJ1" s="70"/>
      <c r="GPK1" s="111"/>
      <c r="GPL1" s="71"/>
      <c r="GPM1" s="110"/>
      <c r="GPN1" s="69"/>
      <c r="GPO1" s="70"/>
      <c r="GPP1" s="70"/>
      <c r="GPQ1" s="111"/>
      <c r="GPR1" s="71"/>
      <c r="GPS1" s="110"/>
      <c r="GPT1" s="69"/>
      <c r="GPU1" s="70"/>
      <c r="GPV1" s="70"/>
      <c r="GPW1" s="111"/>
      <c r="GPX1" s="71"/>
      <c r="GPY1" s="110"/>
      <c r="GPZ1" s="69"/>
      <c r="GQA1" s="70"/>
      <c r="GQB1" s="70"/>
      <c r="GQC1" s="111"/>
      <c r="GQD1" s="71"/>
      <c r="GQE1" s="110"/>
      <c r="GQF1" s="69"/>
      <c r="GQG1" s="70"/>
      <c r="GQH1" s="70"/>
      <c r="GQI1" s="111"/>
      <c r="GQJ1" s="71"/>
      <c r="GQK1" s="110"/>
      <c r="GQL1" s="69"/>
      <c r="GQM1" s="70"/>
      <c r="GQN1" s="70"/>
      <c r="GQO1" s="111"/>
      <c r="GQP1" s="71"/>
      <c r="GQQ1" s="110"/>
      <c r="GQR1" s="69"/>
      <c r="GQS1" s="70"/>
      <c r="GQT1" s="70"/>
      <c r="GQU1" s="111"/>
      <c r="GQV1" s="71"/>
      <c r="GQW1" s="110"/>
      <c r="GQX1" s="69"/>
      <c r="GQY1" s="70"/>
      <c r="GQZ1" s="70"/>
      <c r="GRA1" s="111"/>
      <c r="GRB1" s="71"/>
      <c r="GRC1" s="110"/>
      <c r="GRD1" s="69"/>
      <c r="GRE1" s="70"/>
      <c r="GRF1" s="70"/>
      <c r="GRG1" s="111"/>
      <c r="GRH1" s="71"/>
      <c r="GRI1" s="110"/>
      <c r="GRJ1" s="69"/>
      <c r="GRK1" s="70"/>
      <c r="GRL1" s="70"/>
      <c r="GRM1" s="111"/>
      <c r="GRN1" s="71"/>
      <c r="GRO1" s="110"/>
      <c r="GRP1" s="69"/>
      <c r="GRQ1" s="70"/>
      <c r="GRR1" s="70"/>
      <c r="GRS1" s="111"/>
      <c r="GRT1" s="71"/>
      <c r="GRU1" s="110"/>
      <c r="GRV1" s="69"/>
      <c r="GRW1" s="70"/>
      <c r="GRX1" s="70"/>
      <c r="GRY1" s="111"/>
      <c r="GRZ1" s="71"/>
      <c r="GSA1" s="110"/>
      <c r="GSB1" s="69"/>
      <c r="GSC1" s="70"/>
      <c r="GSD1" s="70"/>
      <c r="GSE1" s="111"/>
      <c r="GSF1" s="71"/>
      <c r="GSG1" s="110"/>
      <c r="GSH1" s="69"/>
      <c r="GSI1" s="70"/>
      <c r="GSJ1" s="70"/>
      <c r="GSK1" s="111"/>
      <c r="GSL1" s="71"/>
      <c r="GSM1" s="110"/>
      <c r="GSN1" s="69"/>
      <c r="GSO1" s="70"/>
      <c r="GSP1" s="70"/>
      <c r="GSQ1" s="111"/>
      <c r="GSR1" s="71"/>
      <c r="GSS1" s="110"/>
      <c r="GST1" s="69"/>
      <c r="GSU1" s="70"/>
      <c r="GSV1" s="70"/>
      <c r="GSW1" s="111"/>
      <c r="GSX1" s="71"/>
      <c r="GSY1" s="110"/>
      <c r="GSZ1" s="69"/>
      <c r="GTA1" s="70"/>
      <c r="GTB1" s="70"/>
      <c r="GTC1" s="111"/>
      <c r="GTD1" s="71"/>
      <c r="GTE1" s="110"/>
      <c r="GTF1" s="69"/>
      <c r="GTG1" s="70"/>
      <c r="GTH1" s="70"/>
      <c r="GTI1" s="111"/>
      <c r="GTJ1" s="71"/>
      <c r="GTK1" s="110"/>
      <c r="GTL1" s="69"/>
      <c r="GTM1" s="70"/>
      <c r="GTN1" s="70"/>
      <c r="GTO1" s="111"/>
      <c r="GTP1" s="71"/>
      <c r="GTQ1" s="110"/>
      <c r="GTR1" s="69"/>
      <c r="GTS1" s="70"/>
      <c r="GTT1" s="70"/>
      <c r="GTU1" s="111"/>
      <c r="GTV1" s="71"/>
      <c r="GTW1" s="110"/>
      <c r="GTX1" s="69"/>
      <c r="GTY1" s="70"/>
      <c r="GTZ1" s="70"/>
      <c r="GUA1" s="111"/>
      <c r="GUB1" s="71"/>
      <c r="GUC1" s="110"/>
      <c r="GUD1" s="69"/>
      <c r="GUE1" s="70"/>
      <c r="GUF1" s="70"/>
      <c r="GUG1" s="111"/>
      <c r="GUH1" s="71"/>
      <c r="GUI1" s="110"/>
      <c r="GUJ1" s="69"/>
      <c r="GUK1" s="70"/>
      <c r="GUL1" s="70"/>
      <c r="GUM1" s="111"/>
      <c r="GUN1" s="71"/>
      <c r="GUO1" s="110"/>
      <c r="GUP1" s="69"/>
      <c r="GUQ1" s="70"/>
      <c r="GUR1" s="70"/>
      <c r="GUS1" s="111"/>
      <c r="GUT1" s="71"/>
      <c r="GUU1" s="110"/>
      <c r="GUV1" s="69"/>
      <c r="GUW1" s="70"/>
      <c r="GUX1" s="70"/>
      <c r="GUY1" s="111"/>
      <c r="GUZ1" s="71"/>
      <c r="GVA1" s="110"/>
      <c r="GVB1" s="69"/>
      <c r="GVC1" s="70"/>
      <c r="GVD1" s="70"/>
      <c r="GVE1" s="111"/>
      <c r="GVF1" s="71"/>
      <c r="GVG1" s="110"/>
      <c r="GVH1" s="69"/>
      <c r="GVI1" s="70"/>
      <c r="GVJ1" s="70"/>
      <c r="GVK1" s="111"/>
      <c r="GVL1" s="71"/>
      <c r="GVM1" s="110"/>
      <c r="GVN1" s="69"/>
      <c r="GVO1" s="70"/>
      <c r="GVP1" s="70"/>
      <c r="GVQ1" s="111"/>
      <c r="GVR1" s="71"/>
      <c r="GVS1" s="110"/>
      <c r="GVT1" s="69"/>
      <c r="GVU1" s="70"/>
      <c r="GVV1" s="70"/>
      <c r="GVW1" s="111"/>
      <c r="GVX1" s="71"/>
      <c r="GVY1" s="110"/>
      <c r="GVZ1" s="69"/>
      <c r="GWA1" s="70"/>
      <c r="GWB1" s="70"/>
      <c r="GWC1" s="111"/>
      <c r="GWD1" s="71"/>
      <c r="GWE1" s="110"/>
      <c r="GWF1" s="69"/>
      <c r="GWG1" s="70"/>
      <c r="GWH1" s="70"/>
      <c r="GWI1" s="111"/>
      <c r="GWJ1" s="71"/>
      <c r="GWK1" s="110"/>
      <c r="GWL1" s="69"/>
      <c r="GWM1" s="70"/>
      <c r="GWN1" s="70"/>
      <c r="GWO1" s="111"/>
      <c r="GWP1" s="71"/>
      <c r="GWQ1" s="110"/>
      <c r="GWR1" s="69"/>
      <c r="GWS1" s="70"/>
      <c r="GWT1" s="70"/>
      <c r="GWU1" s="111"/>
      <c r="GWV1" s="71"/>
      <c r="GWW1" s="110"/>
      <c r="GWX1" s="69"/>
      <c r="GWY1" s="70"/>
      <c r="GWZ1" s="70"/>
      <c r="GXA1" s="111"/>
      <c r="GXB1" s="71"/>
      <c r="GXC1" s="110"/>
      <c r="GXD1" s="69"/>
      <c r="GXE1" s="70"/>
      <c r="GXF1" s="70"/>
      <c r="GXG1" s="111"/>
      <c r="GXH1" s="71"/>
      <c r="GXI1" s="110"/>
      <c r="GXJ1" s="69"/>
      <c r="GXK1" s="70"/>
      <c r="GXL1" s="70"/>
      <c r="GXM1" s="111"/>
      <c r="GXN1" s="71"/>
      <c r="GXO1" s="110"/>
      <c r="GXP1" s="69"/>
      <c r="GXQ1" s="70"/>
      <c r="GXR1" s="70"/>
      <c r="GXS1" s="111"/>
      <c r="GXT1" s="71"/>
      <c r="GXU1" s="110"/>
      <c r="GXV1" s="69"/>
      <c r="GXW1" s="70"/>
      <c r="GXX1" s="70"/>
      <c r="GXY1" s="111"/>
      <c r="GXZ1" s="71"/>
      <c r="GYA1" s="110"/>
      <c r="GYB1" s="69"/>
      <c r="GYC1" s="70"/>
      <c r="GYD1" s="70"/>
      <c r="GYE1" s="111"/>
      <c r="GYF1" s="71"/>
      <c r="GYG1" s="110"/>
      <c r="GYH1" s="69"/>
      <c r="GYI1" s="70"/>
      <c r="GYJ1" s="70"/>
      <c r="GYK1" s="111"/>
      <c r="GYL1" s="71"/>
      <c r="GYM1" s="110"/>
      <c r="GYN1" s="69"/>
      <c r="GYO1" s="70"/>
      <c r="GYP1" s="70"/>
      <c r="GYQ1" s="111"/>
      <c r="GYR1" s="71"/>
      <c r="GYS1" s="110"/>
      <c r="GYT1" s="69"/>
      <c r="GYU1" s="70"/>
      <c r="GYV1" s="70"/>
      <c r="GYW1" s="111"/>
      <c r="GYX1" s="71"/>
      <c r="GYY1" s="110"/>
      <c r="GYZ1" s="69"/>
      <c r="GZA1" s="70"/>
      <c r="GZB1" s="70"/>
      <c r="GZC1" s="111"/>
      <c r="GZD1" s="71"/>
      <c r="GZE1" s="110"/>
      <c r="GZF1" s="69"/>
      <c r="GZG1" s="70"/>
      <c r="GZH1" s="70"/>
      <c r="GZI1" s="111"/>
      <c r="GZJ1" s="71"/>
      <c r="GZK1" s="110"/>
      <c r="GZL1" s="69"/>
      <c r="GZM1" s="70"/>
      <c r="GZN1" s="70"/>
      <c r="GZO1" s="111"/>
      <c r="GZP1" s="71"/>
      <c r="GZQ1" s="110"/>
      <c r="GZR1" s="69"/>
      <c r="GZS1" s="70"/>
      <c r="GZT1" s="70"/>
      <c r="GZU1" s="111"/>
      <c r="GZV1" s="71"/>
      <c r="GZW1" s="110"/>
      <c r="GZX1" s="69"/>
      <c r="GZY1" s="70"/>
      <c r="GZZ1" s="70"/>
      <c r="HAA1" s="111"/>
      <c r="HAB1" s="71"/>
      <c r="HAC1" s="110"/>
      <c r="HAD1" s="69"/>
      <c r="HAE1" s="70"/>
      <c r="HAF1" s="70"/>
      <c r="HAG1" s="111"/>
      <c r="HAH1" s="71"/>
      <c r="HAI1" s="110"/>
      <c r="HAJ1" s="69"/>
      <c r="HAK1" s="70"/>
      <c r="HAL1" s="70"/>
      <c r="HAM1" s="111"/>
      <c r="HAN1" s="71"/>
      <c r="HAO1" s="110"/>
      <c r="HAP1" s="69"/>
      <c r="HAQ1" s="70"/>
      <c r="HAR1" s="70"/>
      <c r="HAS1" s="111"/>
      <c r="HAT1" s="71"/>
      <c r="HAU1" s="110"/>
      <c r="HAV1" s="69"/>
      <c r="HAW1" s="70"/>
      <c r="HAX1" s="70"/>
      <c r="HAY1" s="111"/>
      <c r="HAZ1" s="71"/>
      <c r="HBA1" s="110"/>
      <c r="HBB1" s="69"/>
      <c r="HBC1" s="70"/>
      <c r="HBD1" s="70"/>
      <c r="HBE1" s="111"/>
      <c r="HBF1" s="71"/>
      <c r="HBG1" s="110"/>
      <c r="HBH1" s="69"/>
      <c r="HBI1" s="70"/>
      <c r="HBJ1" s="70"/>
      <c r="HBK1" s="111"/>
      <c r="HBL1" s="71"/>
      <c r="HBM1" s="110"/>
      <c r="HBN1" s="69"/>
      <c r="HBO1" s="70"/>
      <c r="HBP1" s="70"/>
      <c r="HBQ1" s="111"/>
      <c r="HBR1" s="71"/>
      <c r="HBS1" s="110"/>
      <c r="HBT1" s="69"/>
      <c r="HBU1" s="70"/>
      <c r="HBV1" s="70"/>
      <c r="HBW1" s="111"/>
      <c r="HBX1" s="71"/>
      <c r="HBY1" s="110"/>
      <c r="HBZ1" s="69"/>
      <c r="HCA1" s="70"/>
      <c r="HCB1" s="70"/>
      <c r="HCC1" s="111"/>
      <c r="HCD1" s="71"/>
      <c r="HCE1" s="110"/>
      <c r="HCF1" s="69"/>
      <c r="HCG1" s="70"/>
      <c r="HCH1" s="70"/>
      <c r="HCI1" s="111"/>
      <c r="HCJ1" s="71"/>
      <c r="HCK1" s="110"/>
      <c r="HCL1" s="69"/>
      <c r="HCM1" s="70"/>
      <c r="HCN1" s="70"/>
      <c r="HCO1" s="111"/>
      <c r="HCP1" s="71"/>
      <c r="HCQ1" s="110"/>
      <c r="HCR1" s="69"/>
      <c r="HCS1" s="70"/>
      <c r="HCT1" s="70"/>
      <c r="HCU1" s="111"/>
      <c r="HCV1" s="71"/>
      <c r="HCW1" s="110"/>
      <c r="HCX1" s="69"/>
      <c r="HCY1" s="70"/>
      <c r="HCZ1" s="70"/>
      <c r="HDA1" s="111"/>
      <c r="HDB1" s="71"/>
      <c r="HDC1" s="110"/>
      <c r="HDD1" s="69"/>
      <c r="HDE1" s="70"/>
      <c r="HDF1" s="70"/>
      <c r="HDG1" s="111"/>
      <c r="HDH1" s="71"/>
      <c r="HDI1" s="110"/>
      <c r="HDJ1" s="69"/>
      <c r="HDK1" s="70"/>
      <c r="HDL1" s="70"/>
      <c r="HDM1" s="111"/>
      <c r="HDN1" s="71"/>
      <c r="HDO1" s="110"/>
      <c r="HDP1" s="69"/>
      <c r="HDQ1" s="70"/>
      <c r="HDR1" s="70"/>
      <c r="HDS1" s="111"/>
      <c r="HDT1" s="71"/>
      <c r="HDU1" s="110"/>
      <c r="HDV1" s="69"/>
      <c r="HDW1" s="70"/>
      <c r="HDX1" s="70"/>
      <c r="HDY1" s="111"/>
      <c r="HDZ1" s="71"/>
      <c r="HEA1" s="110"/>
      <c r="HEB1" s="69"/>
      <c r="HEC1" s="70"/>
      <c r="HED1" s="70"/>
      <c r="HEE1" s="111"/>
      <c r="HEF1" s="71"/>
      <c r="HEG1" s="110"/>
      <c r="HEH1" s="69"/>
      <c r="HEI1" s="70"/>
      <c r="HEJ1" s="70"/>
      <c r="HEK1" s="111"/>
      <c r="HEL1" s="71"/>
      <c r="HEM1" s="110"/>
      <c r="HEN1" s="69"/>
      <c r="HEO1" s="70"/>
      <c r="HEP1" s="70"/>
      <c r="HEQ1" s="111"/>
      <c r="HER1" s="71"/>
      <c r="HES1" s="110"/>
      <c r="HET1" s="69"/>
      <c r="HEU1" s="70"/>
      <c r="HEV1" s="70"/>
      <c r="HEW1" s="111"/>
      <c r="HEX1" s="71"/>
      <c r="HEY1" s="110"/>
      <c r="HEZ1" s="69"/>
      <c r="HFA1" s="70"/>
      <c r="HFB1" s="70"/>
      <c r="HFC1" s="111"/>
      <c r="HFD1" s="71"/>
      <c r="HFE1" s="110"/>
      <c r="HFF1" s="69"/>
      <c r="HFG1" s="70"/>
      <c r="HFH1" s="70"/>
      <c r="HFI1" s="111"/>
      <c r="HFJ1" s="71"/>
      <c r="HFK1" s="110"/>
      <c r="HFL1" s="69"/>
      <c r="HFM1" s="70"/>
      <c r="HFN1" s="70"/>
      <c r="HFO1" s="111"/>
      <c r="HFP1" s="71"/>
      <c r="HFQ1" s="110"/>
      <c r="HFR1" s="69"/>
      <c r="HFS1" s="70"/>
      <c r="HFT1" s="70"/>
      <c r="HFU1" s="111"/>
      <c r="HFV1" s="71"/>
      <c r="HFW1" s="110"/>
      <c r="HFX1" s="69"/>
      <c r="HFY1" s="70"/>
      <c r="HFZ1" s="70"/>
      <c r="HGA1" s="111"/>
      <c r="HGB1" s="71"/>
      <c r="HGC1" s="110"/>
      <c r="HGD1" s="69"/>
      <c r="HGE1" s="70"/>
      <c r="HGF1" s="70"/>
      <c r="HGG1" s="111"/>
      <c r="HGH1" s="71"/>
      <c r="HGI1" s="110"/>
      <c r="HGJ1" s="69"/>
      <c r="HGK1" s="70"/>
      <c r="HGL1" s="70"/>
      <c r="HGM1" s="111"/>
      <c r="HGN1" s="71"/>
      <c r="HGO1" s="110"/>
      <c r="HGP1" s="69"/>
      <c r="HGQ1" s="70"/>
      <c r="HGR1" s="70"/>
      <c r="HGS1" s="111"/>
      <c r="HGT1" s="71"/>
      <c r="HGU1" s="110"/>
      <c r="HGV1" s="69"/>
      <c r="HGW1" s="70"/>
      <c r="HGX1" s="70"/>
      <c r="HGY1" s="111"/>
      <c r="HGZ1" s="71"/>
      <c r="HHA1" s="110"/>
      <c r="HHB1" s="69"/>
      <c r="HHC1" s="70"/>
      <c r="HHD1" s="70"/>
      <c r="HHE1" s="111"/>
      <c r="HHF1" s="71"/>
      <c r="HHG1" s="110"/>
      <c r="HHH1" s="69"/>
      <c r="HHI1" s="70"/>
      <c r="HHJ1" s="70"/>
      <c r="HHK1" s="111"/>
      <c r="HHL1" s="71"/>
      <c r="HHM1" s="110"/>
      <c r="HHN1" s="69"/>
      <c r="HHO1" s="70"/>
      <c r="HHP1" s="70"/>
      <c r="HHQ1" s="111"/>
      <c r="HHR1" s="71"/>
      <c r="HHS1" s="110"/>
      <c r="HHT1" s="69"/>
      <c r="HHU1" s="70"/>
      <c r="HHV1" s="70"/>
      <c r="HHW1" s="111"/>
      <c r="HHX1" s="71"/>
      <c r="HHY1" s="110"/>
      <c r="HHZ1" s="69"/>
      <c r="HIA1" s="70"/>
      <c r="HIB1" s="70"/>
      <c r="HIC1" s="111"/>
      <c r="HID1" s="71"/>
      <c r="HIE1" s="110"/>
      <c r="HIF1" s="69"/>
      <c r="HIG1" s="70"/>
      <c r="HIH1" s="70"/>
      <c r="HII1" s="111"/>
      <c r="HIJ1" s="71"/>
      <c r="HIK1" s="110"/>
      <c r="HIL1" s="69"/>
      <c r="HIM1" s="70"/>
      <c r="HIN1" s="70"/>
      <c r="HIO1" s="111"/>
      <c r="HIP1" s="71"/>
      <c r="HIQ1" s="110"/>
      <c r="HIR1" s="69"/>
      <c r="HIS1" s="70"/>
      <c r="HIT1" s="70"/>
      <c r="HIU1" s="111"/>
      <c r="HIV1" s="71"/>
      <c r="HIW1" s="110"/>
      <c r="HIX1" s="69"/>
      <c r="HIY1" s="70"/>
      <c r="HIZ1" s="70"/>
      <c r="HJA1" s="111"/>
      <c r="HJB1" s="71"/>
      <c r="HJC1" s="110"/>
      <c r="HJD1" s="69"/>
      <c r="HJE1" s="70"/>
      <c r="HJF1" s="70"/>
      <c r="HJG1" s="111"/>
      <c r="HJH1" s="71"/>
      <c r="HJI1" s="110"/>
      <c r="HJJ1" s="69"/>
      <c r="HJK1" s="70"/>
      <c r="HJL1" s="70"/>
      <c r="HJM1" s="111"/>
      <c r="HJN1" s="71"/>
      <c r="HJO1" s="110"/>
      <c r="HJP1" s="69"/>
      <c r="HJQ1" s="70"/>
      <c r="HJR1" s="70"/>
      <c r="HJS1" s="111"/>
      <c r="HJT1" s="71"/>
      <c r="HJU1" s="110"/>
      <c r="HJV1" s="69"/>
      <c r="HJW1" s="70"/>
      <c r="HJX1" s="70"/>
      <c r="HJY1" s="111"/>
      <c r="HJZ1" s="71"/>
      <c r="HKA1" s="110"/>
      <c r="HKB1" s="69"/>
      <c r="HKC1" s="70"/>
      <c r="HKD1" s="70"/>
      <c r="HKE1" s="111"/>
      <c r="HKF1" s="71"/>
      <c r="HKG1" s="110"/>
      <c r="HKH1" s="69"/>
      <c r="HKI1" s="70"/>
      <c r="HKJ1" s="70"/>
      <c r="HKK1" s="111"/>
      <c r="HKL1" s="71"/>
      <c r="HKM1" s="110"/>
      <c r="HKN1" s="69"/>
      <c r="HKO1" s="70"/>
      <c r="HKP1" s="70"/>
      <c r="HKQ1" s="111"/>
      <c r="HKR1" s="71"/>
      <c r="HKS1" s="110"/>
      <c r="HKT1" s="69"/>
      <c r="HKU1" s="70"/>
      <c r="HKV1" s="70"/>
      <c r="HKW1" s="111"/>
      <c r="HKX1" s="71"/>
      <c r="HKY1" s="110"/>
      <c r="HKZ1" s="69"/>
      <c r="HLA1" s="70"/>
      <c r="HLB1" s="70"/>
      <c r="HLC1" s="111"/>
      <c r="HLD1" s="71"/>
      <c r="HLE1" s="110"/>
      <c r="HLF1" s="69"/>
      <c r="HLG1" s="70"/>
      <c r="HLH1" s="70"/>
      <c r="HLI1" s="111"/>
      <c r="HLJ1" s="71"/>
      <c r="HLK1" s="110"/>
      <c r="HLL1" s="69"/>
      <c r="HLM1" s="70"/>
      <c r="HLN1" s="70"/>
      <c r="HLO1" s="111"/>
      <c r="HLP1" s="71"/>
      <c r="HLQ1" s="110"/>
      <c r="HLR1" s="69"/>
      <c r="HLS1" s="70"/>
      <c r="HLT1" s="70"/>
      <c r="HLU1" s="111"/>
      <c r="HLV1" s="71"/>
      <c r="HLW1" s="110"/>
      <c r="HLX1" s="69"/>
      <c r="HLY1" s="70"/>
      <c r="HLZ1" s="70"/>
      <c r="HMA1" s="111"/>
      <c r="HMB1" s="71"/>
      <c r="HMC1" s="110"/>
      <c r="HMD1" s="69"/>
      <c r="HME1" s="70"/>
      <c r="HMF1" s="70"/>
      <c r="HMG1" s="111"/>
      <c r="HMH1" s="71"/>
      <c r="HMI1" s="110"/>
      <c r="HMJ1" s="69"/>
      <c r="HMK1" s="70"/>
      <c r="HML1" s="70"/>
      <c r="HMM1" s="111"/>
      <c r="HMN1" s="71"/>
      <c r="HMO1" s="110"/>
      <c r="HMP1" s="69"/>
      <c r="HMQ1" s="70"/>
      <c r="HMR1" s="70"/>
      <c r="HMS1" s="111"/>
      <c r="HMT1" s="71"/>
      <c r="HMU1" s="110"/>
      <c r="HMV1" s="69"/>
      <c r="HMW1" s="70"/>
      <c r="HMX1" s="70"/>
      <c r="HMY1" s="111"/>
      <c r="HMZ1" s="71"/>
      <c r="HNA1" s="110"/>
      <c r="HNB1" s="69"/>
      <c r="HNC1" s="70"/>
      <c r="HND1" s="70"/>
      <c r="HNE1" s="111"/>
      <c r="HNF1" s="71"/>
      <c r="HNG1" s="110"/>
      <c r="HNH1" s="69"/>
      <c r="HNI1" s="70"/>
      <c r="HNJ1" s="70"/>
      <c r="HNK1" s="111"/>
      <c r="HNL1" s="71"/>
      <c r="HNM1" s="110"/>
      <c r="HNN1" s="69"/>
      <c r="HNO1" s="70"/>
      <c r="HNP1" s="70"/>
      <c r="HNQ1" s="111"/>
      <c r="HNR1" s="71"/>
      <c r="HNS1" s="110"/>
      <c r="HNT1" s="69"/>
      <c r="HNU1" s="70"/>
      <c r="HNV1" s="70"/>
      <c r="HNW1" s="111"/>
      <c r="HNX1" s="71"/>
      <c r="HNY1" s="110"/>
      <c r="HNZ1" s="69"/>
      <c r="HOA1" s="70"/>
      <c r="HOB1" s="70"/>
      <c r="HOC1" s="111"/>
      <c r="HOD1" s="71"/>
      <c r="HOE1" s="110"/>
      <c r="HOF1" s="69"/>
      <c r="HOG1" s="70"/>
      <c r="HOH1" s="70"/>
      <c r="HOI1" s="111"/>
      <c r="HOJ1" s="71"/>
      <c r="HOK1" s="110"/>
      <c r="HOL1" s="69"/>
      <c r="HOM1" s="70"/>
      <c r="HON1" s="70"/>
      <c r="HOO1" s="111"/>
      <c r="HOP1" s="71"/>
      <c r="HOQ1" s="110"/>
      <c r="HOR1" s="69"/>
      <c r="HOS1" s="70"/>
      <c r="HOT1" s="70"/>
      <c r="HOU1" s="111"/>
      <c r="HOV1" s="71"/>
      <c r="HOW1" s="110"/>
      <c r="HOX1" s="69"/>
      <c r="HOY1" s="70"/>
      <c r="HOZ1" s="70"/>
      <c r="HPA1" s="111"/>
      <c r="HPB1" s="71"/>
      <c r="HPC1" s="110"/>
      <c r="HPD1" s="69"/>
      <c r="HPE1" s="70"/>
      <c r="HPF1" s="70"/>
      <c r="HPG1" s="111"/>
      <c r="HPH1" s="71"/>
      <c r="HPI1" s="110"/>
      <c r="HPJ1" s="69"/>
      <c r="HPK1" s="70"/>
      <c r="HPL1" s="70"/>
      <c r="HPM1" s="111"/>
      <c r="HPN1" s="71"/>
      <c r="HPO1" s="110"/>
      <c r="HPP1" s="69"/>
      <c r="HPQ1" s="70"/>
      <c r="HPR1" s="70"/>
      <c r="HPS1" s="111"/>
      <c r="HPT1" s="71"/>
      <c r="HPU1" s="110"/>
      <c r="HPV1" s="69"/>
      <c r="HPW1" s="70"/>
      <c r="HPX1" s="70"/>
      <c r="HPY1" s="111"/>
      <c r="HPZ1" s="71"/>
      <c r="HQA1" s="110"/>
      <c r="HQB1" s="69"/>
      <c r="HQC1" s="70"/>
      <c r="HQD1" s="70"/>
      <c r="HQE1" s="111"/>
      <c r="HQF1" s="71"/>
      <c r="HQG1" s="110"/>
      <c r="HQH1" s="69"/>
      <c r="HQI1" s="70"/>
      <c r="HQJ1" s="70"/>
      <c r="HQK1" s="111"/>
      <c r="HQL1" s="71"/>
      <c r="HQM1" s="110"/>
      <c r="HQN1" s="69"/>
      <c r="HQO1" s="70"/>
      <c r="HQP1" s="70"/>
      <c r="HQQ1" s="111"/>
      <c r="HQR1" s="71"/>
      <c r="HQS1" s="110"/>
      <c r="HQT1" s="69"/>
      <c r="HQU1" s="70"/>
      <c r="HQV1" s="70"/>
      <c r="HQW1" s="111"/>
      <c r="HQX1" s="71"/>
      <c r="HQY1" s="110"/>
      <c r="HQZ1" s="69"/>
      <c r="HRA1" s="70"/>
      <c r="HRB1" s="70"/>
      <c r="HRC1" s="111"/>
      <c r="HRD1" s="71"/>
      <c r="HRE1" s="110"/>
      <c r="HRF1" s="69"/>
      <c r="HRG1" s="70"/>
      <c r="HRH1" s="70"/>
      <c r="HRI1" s="111"/>
      <c r="HRJ1" s="71"/>
      <c r="HRK1" s="110"/>
      <c r="HRL1" s="69"/>
      <c r="HRM1" s="70"/>
      <c r="HRN1" s="70"/>
      <c r="HRO1" s="111"/>
      <c r="HRP1" s="71"/>
      <c r="HRQ1" s="110"/>
      <c r="HRR1" s="69"/>
      <c r="HRS1" s="70"/>
      <c r="HRT1" s="70"/>
      <c r="HRU1" s="111"/>
      <c r="HRV1" s="71"/>
      <c r="HRW1" s="110"/>
      <c r="HRX1" s="69"/>
      <c r="HRY1" s="70"/>
      <c r="HRZ1" s="70"/>
      <c r="HSA1" s="111"/>
      <c r="HSB1" s="71"/>
      <c r="HSC1" s="110"/>
      <c r="HSD1" s="69"/>
      <c r="HSE1" s="70"/>
      <c r="HSF1" s="70"/>
      <c r="HSG1" s="111"/>
      <c r="HSH1" s="71"/>
      <c r="HSI1" s="110"/>
      <c r="HSJ1" s="69"/>
      <c r="HSK1" s="70"/>
      <c r="HSL1" s="70"/>
      <c r="HSM1" s="111"/>
      <c r="HSN1" s="71"/>
      <c r="HSO1" s="110"/>
      <c r="HSP1" s="69"/>
      <c r="HSQ1" s="70"/>
      <c r="HSR1" s="70"/>
      <c r="HSS1" s="111"/>
      <c r="HST1" s="71"/>
      <c r="HSU1" s="110"/>
      <c r="HSV1" s="69"/>
      <c r="HSW1" s="70"/>
      <c r="HSX1" s="70"/>
      <c r="HSY1" s="111"/>
      <c r="HSZ1" s="71"/>
      <c r="HTA1" s="110"/>
      <c r="HTB1" s="69"/>
      <c r="HTC1" s="70"/>
      <c r="HTD1" s="70"/>
      <c r="HTE1" s="111"/>
      <c r="HTF1" s="71"/>
      <c r="HTG1" s="110"/>
      <c r="HTH1" s="69"/>
      <c r="HTI1" s="70"/>
      <c r="HTJ1" s="70"/>
      <c r="HTK1" s="111"/>
      <c r="HTL1" s="71"/>
      <c r="HTM1" s="110"/>
      <c r="HTN1" s="69"/>
      <c r="HTO1" s="70"/>
      <c r="HTP1" s="70"/>
      <c r="HTQ1" s="111"/>
      <c r="HTR1" s="71"/>
      <c r="HTS1" s="110"/>
      <c r="HTT1" s="69"/>
      <c r="HTU1" s="70"/>
      <c r="HTV1" s="70"/>
      <c r="HTW1" s="111"/>
      <c r="HTX1" s="71"/>
      <c r="HTY1" s="110"/>
      <c r="HTZ1" s="69"/>
      <c r="HUA1" s="70"/>
      <c r="HUB1" s="70"/>
      <c r="HUC1" s="111"/>
      <c r="HUD1" s="71"/>
      <c r="HUE1" s="110"/>
      <c r="HUF1" s="69"/>
      <c r="HUG1" s="70"/>
      <c r="HUH1" s="70"/>
      <c r="HUI1" s="111"/>
      <c r="HUJ1" s="71"/>
      <c r="HUK1" s="110"/>
      <c r="HUL1" s="69"/>
      <c r="HUM1" s="70"/>
      <c r="HUN1" s="70"/>
      <c r="HUO1" s="111"/>
      <c r="HUP1" s="71"/>
      <c r="HUQ1" s="110"/>
      <c r="HUR1" s="69"/>
      <c r="HUS1" s="70"/>
      <c r="HUT1" s="70"/>
      <c r="HUU1" s="111"/>
      <c r="HUV1" s="71"/>
      <c r="HUW1" s="110"/>
      <c r="HUX1" s="69"/>
      <c r="HUY1" s="70"/>
      <c r="HUZ1" s="70"/>
      <c r="HVA1" s="111"/>
      <c r="HVB1" s="71"/>
      <c r="HVC1" s="110"/>
      <c r="HVD1" s="69"/>
      <c r="HVE1" s="70"/>
      <c r="HVF1" s="70"/>
      <c r="HVG1" s="111"/>
      <c r="HVH1" s="71"/>
      <c r="HVI1" s="110"/>
      <c r="HVJ1" s="69"/>
      <c r="HVK1" s="70"/>
      <c r="HVL1" s="70"/>
      <c r="HVM1" s="111"/>
      <c r="HVN1" s="71"/>
      <c r="HVO1" s="110"/>
      <c r="HVP1" s="69"/>
      <c r="HVQ1" s="70"/>
      <c r="HVR1" s="70"/>
      <c r="HVS1" s="111"/>
      <c r="HVT1" s="71"/>
      <c r="HVU1" s="110"/>
      <c r="HVV1" s="69"/>
      <c r="HVW1" s="70"/>
      <c r="HVX1" s="70"/>
      <c r="HVY1" s="111"/>
      <c r="HVZ1" s="71"/>
      <c r="HWA1" s="110"/>
      <c r="HWB1" s="69"/>
      <c r="HWC1" s="70"/>
      <c r="HWD1" s="70"/>
      <c r="HWE1" s="111"/>
      <c r="HWF1" s="71"/>
      <c r="HWG1" s="110"/>
      <c r="HWH1" s="69"/>
      <c r="HWI1" s="70"/>
      <c r="HWJ1" s="70"/>
      <c r="HWK1" s="111"/>
      <c r="HWL1" s="71"/>
      <c r="HWM1" s="110"/>
      <c r="HWN1" s="69"/>
      <c r="HWO1" s="70"/>
      <c r="HWP1" s="70"/>
      <c r="HWQ1" s="111"/>
      <c r="HWR1" s="71"/>
      <c r="HWS1" s="110"/>
      <c r="HWT1" s="69"/>
      <c r="HWU1" s="70"/>
      <c r="HWV1" s="70"/>
      <c r="HWW1" s="111"/>
      <c r="HWX1" s="71"/>
      <c r="HWY1" s="110"/>
      <c r="HWZ1" s="69"/>
      <c r="HXA1" s="70"/>
      <c r="HXB1" s="70"/>
      <c r="HXC1" s="111"/>
      <c r="HXD1" s="71"/>
      <c r="HXE1" s="110"/>
      <c r="HXF1" s="69"/>
      <c r="HXG1" s="70"/>
      <c r="HXH1" s="70"/>
      <c r="HXI1" s="111"/>
      <c r="HXJ1" s="71"/>
      <c r="HXK1" s="110"/>
      <c r="HXL1" s="69"/>
      <c r="HXM1" s="70"/>
      <c r="HXN1" s="70"/>
      <c r="HXO1" s="111"/>
      <c r="HXP1" s="71"/>
      <c r="HXQ1" s="110"/>
      <c r="HXR1" s="69"/>
      <c r="HXS1" s="70"/>
      <c r="HXT1" s="70"/>
      <c r="HXU1" s="111"/>
      <c r="HXV1" s="71"/>
      <c r="HXW1" s="110"/>
      <c r="HXX1" s="69"/>
      <c r="HXY1" s="70"/>
      <c r="HXZ1" s="70"/>
      <c r="HYA1" s="111"/>
      <c r="HYB1" s="71"/>
      <c r="HYC1" s="110"/>
      <c r="HYD1" s="69"/>
      <c r="HYE1" s="70"/>
      <c r="HYF1" s="70"/>
      <c r="HYG1" s="111"/>
      <c r="HYH1" s="71"/>
      <c r="HYI1" s="110"/>
      <c r="HYJ1" s="69"/>
      <c r="HYK1" s="70"/>
      <c r="HYL1" s="70"/>
      <c r="HYM1" s="111"/>
      <c r="HYN1" s="71"/>
      <c r="HYO1" s="110"/>
      <c r="HYP1" s="69"/>
      <c r="HYQ1" s="70"/>
      <c r="HYR1" s="70"/>
      <c r="HYS1" s="111"/>
      <c r="HYT1" s="71"/>
      <c r="HYU1" s="110"/>
      <c r="HYV1" s="69"/>
      <c r="HYW1" s="70"/>
      <c r="HYX1" s="70"/>
      <c r="HYY1" s="111"/>
      <c r="HYZ1" s="71"/>
      <c r="HZA1" s="110"/>
      <c r="HZB1" s="69"/>
      <c r="HZC1" s="70"/>
      <c r="HZD1" s="70"/>
      <c r="HZE1" s="111"/>
      <c r="HZF1" s="71"/>
      <c r="HZG1" s="110"/>
      <c r="HZH1" s="69"/>
      <c r="HZI1" s="70"/>
      <c r="HZJ1" s="70"/>
      <c r="HZK1" s="111"/>
      <c r="HZL1" s="71"/>
      <c r="HZM1" s="110"/>
      <c r="HZN1" s="69"/>
      <c r="HZO1" s="70"/>
      <c r="HZP1" s="70"/>
      <c r="HZQ1" s="111"/>
      <c r="HZR1" s="71"/>
      <c r="HZS1" s="110"/>
      <c r="HZT1" s="69"/>
      <c r="HZU1" s="70"/>
      <c r="HZV1" s="70"/>
      <c r="HZW1" s="111"/>
      <c r="HZX1" s="71"/>
      <c r="HZY1" s="110"/>
      <c r="HZZ1" s="69"/>
      <c r="IAA1" s="70"/>
      <c r="IAB1" s="70"/>
      <c r="IAC1" s="111"/>
      <c r="IAD1" s="71"/>
      <c r="IAE1" s="110"/>
      <c r="IAF1" s="69"/>
      <c r="IAG1" s="70"/>
      <c r="IAH1" s="70"/>
      <c r="IAI1" s="111"/>
      <c r="IAJ1" s="71"/>
      <c r="IAK1" s="110"/>
      <c r="IAL1" s="69"/>
      <c r="IAM1" s="70"/>
      <c r="IAN1" s="70"/>
      <c r="IAO1" s="111"/>
      <c r="IAP1" s="71"/>
      <c r="IAQ1" s="110"/>
      <c r="IAR1" s="69"/>
      <c r="IAS1" s="70"/>
      <c r="IAT1" s="70"/>
      <c r="IAU1" s="111"/>
      <c r="IAV1" s="71"/>
      <c r="IAW1" s="110"/>
      <c r="IAX1" s="69"/>
      <c r="IAY1" s="70"/>
      <c r="IAZ1" s="70"/>
      <c r="IBA1" s="111"/>
      <c r="IBB1" s="71"/>
      <c r="IBC1" s="110"/>
      <c r="IBD1" s="69"/>
      <c r="IBE1" s="70"/>
      <c r="IBF1" s="70"/>
      <c r="IBG1" s="111"/>
      <c r="IBH1" s="71"/>
      <c r="IBI1" s="110"/>
      <c r="IBJ1" s="69"/>
      <c r="IBK1" s="70"/>
      <c r="IBL1" s="70"/>
      <c r="IBM1" s="111"/>
      <c r="IBN1" s="71"/>
      <c r="IBO1" s="110"/>
      <c r="IBP1" s="69"/>
      <c r="IBQ1" s="70"/>
      <c r="IBR1" s="70"/>
      <c r="IBS1" s="111"/>
      <c r="IBT1" s="71"/>
      <c r="IBU1" s="110"/>
      <c r="IBV1" s="69"/>
      <c r="IBW1" s="70"/>
      <c r="IBX1" s="70"/>
      <c r="IBY1" s="111"/>
      <c r="IBZ1" s="71"/>
      <c r="ICA1" s="110"/>
      <c r="ICB1" s="69"/>
      <c r="ICC1" s="70"/>
      <c r="ICD1" s="70"/>
      <c r="ICE1" s="111"/>
      <c r="ICF1" s="71"/>
      <c r="ICG1" s="110"/>
      <c r="ICH1" s="69"/>
      <c r="ICI1" s="70"/>
      <c r="ICJ1" s="70"/>
      <c r="ICK1" s="111"/>
      <c r="ICL1" s="71"/>
      <c r="ICM1" s="110"/>
      <c r="ICN1" s="69"/>
      <c r="ICO1" s="70"/>
      <c r="ICP1" s="70"/>
      <c r="ICQ1" s="111"/>
      <c r="ICR1" s="71"/>
      <c r="ICS1" s="110"/>
      <c r="ICT1" s="69"/>
      <c r="ICU1" s="70"/>
      <c r="ICV1" s="70"/>
      <c r="ICW1" s="111"/>
      <c r="ICX1" s="71"/>
      <c r="ICY1" s="110"/>
      <c r="ICZ1" s="69"/>
      <c r="IDA1" s="70"/>
      <c r="IDB1" s="70"/>
      <c r="IDC1" s="111"/>
      <c r="IDD1" s="71"/>
      <c r="IDE1" s="110"/>
      <c r="IDF1" s="69"/>
      <c r="IDG1" s="70"/>
      <c r="IDH1" s="70"/>
      <c r="IDI1" s="111"/>
      <c r="IDJ1" s="71"/>
      <c r="IDK1" s="110"/>
      <c r="IDL1" s="69"/>
      <c r="IDM1" s="70"/>
      <c r="IDN1" s="70"/>
      <c r="IDO1" s="111"/>
      <c r="IDP1" s="71"/>
      <c r="IDQ1" s="110"/>
      <c r="IDR1" s="69"/>
      <c r="IDS1" s="70"/>
      <c r="IDT1" s="70"/>
      <c r="IDU1" s="111"/>
      <c r="IDV1" s="71"/>
      <c r="IDW1" s="110"/>
      <c r="IDX1" s="69"/>
      <c r="IDY1" s="70"/>
      <c r="IDZ1" s="70"/>
      <c r="IEA1" s="111"/>
      <c r="IEB1" s="71"/>
      <c r="IEC1" s="110"/>
      <c r="IED1" s="69"/>
      <c r="IEE1" s="70"/>
      <c r="IEF1" s="70"/>
      <c r="IEG1" s="111"/>
      <c r="IEH1" s="71"/>
      <c r="IEI1" s="110"/>
      <c r="IEJ1" s="69"/>
      <c r="IEK1" s="70"/>
      <c r="IEL1" s="70"/>
      <c r="IEM1" s="111"/>
      <c r="IEN1" s="71"/>
      <c r="IEO1" s="110"/>
      <c r="IEP1" s="69"/>
      <c r="IEQ1" s="70"/>
      <c r="IER1" s="70"/>
      <c r="IES1" s="111"/>
      <c r="IET1" s="71"/>
      <c r="IEU1" s="110"/>
      <c r="IEV1" s="69"/>
      <c r="IEW1" s="70"/>
      <c r="IEX1" s="70"/>
      <c r="IEY1" s="111"/>
      <c r="IEZ1" s="71"/>
      <c r="IFA1" s="110"/>
      <c r="IFB1" s="69"/>
      <c r="IFC1" s="70"/>
      <c r="IFD1" s="70"/>
      <c r="IFE1" s="111"/>
      <c r="IFF1" s="71"/>
      <c r="IFG1" s="110"/>
      <c r="IFH1" s="69"/>
      <c r="IFI1" s="70"/>
      <c r="IFJ1" s="70"/>
      <c r="IFK1" s="111"/>
      <c r="IFL1" s="71"/>
      <c r="IFM1" s="110"/>
      <c r="IFN1" s="69"/>
      <c r="IFO1" s="70"/>
      <c r="IFP1" s="70"/>
      <c r="IFQ1" s="111"/>
      <c r="IFR1" s="71"/>
      <c r="IFS1" s="110"/>
      <c r="IFT1" s="69"/>
      <c r="IFU1" s="70"/>
      <c r="IFV1" s="70"/>
      <c r="IFW1" s="111"/>
      <c r="IFX1" s="71"/>
      <c r="IFY1" s="110"/>
      <c r="IFZ1" s="69"/>
      <c r="IGA1" s="70"/>
      <c r="IGB1" s="70"/>
      <c r="IGC1" s="111"/>
      <c r="IGD1" s="71"/>
      <c r="IGE1" s="110"/>
      <c r="IGF1" s="69"/>
      <c r="IGG1" s="70"/>
      <c r="IGH1" s="70"/>
      <c r="IGI1" s="111"/>
      <c r="IGJ1" s="71"/>
      <c r="IGK1" s="110"/>
      <c r="IGL1" s="69"/>
      <c r="IGM1" s="70"/>
      <c r="IGN1" s="70"/>
      <c r="IGO1" s="111"/>
      <c r="IGP1" s="71"/>
      <c r="IGQ1" s="110"/>
      <c r="IGR1" s="69"/>
      <c r="IGS1" s="70"/>
      <c r="IGT1" s="70"/>
      <c r="IGU1" s="111"/>
      <c r="IGV1" s="71"/>
      <c r="IGW1" s="110"/>
      <c r="IGX1" s="69"/>
      <c r="IGY1" s="70"/>
      <c r="IGZ1" s="70"/>
      <c r="IHA1" s="111"/>
      <c r="IHB1" s="71"/>
      <c r="IHC1" s="110"/>
      <c r="IHD1" s="69"/>
      <c r="IHE1" s="70"/>
      <c r="IHF1" s="70"/>
      <c r="IHG1" s="111"/>
      <c r="IHH1" s="71"/>
      <c r="IHI1" s="110"/>
      <c r="IHJ1" s="69"/>
      <c r="IHK1" s="70"/>
      <c r="IHL1" s="70"/>
      <c r="IHM1" s="111"/>
      <c r="IHN1" s="71"/>
      <c r="IHO1" s="110"/>
      <c r="IHP1" s="69"/>
      <c r="IHQ1" s="70"/>
      <c r="IHR1" s="70"/>
      <c r="IHS1" s="111"/>
      <c r="IHT1" s="71"/>
      <c r="IHU1" s="110"/>
      <c r="IHV1" s="69"/>
      <c r="IHW1" s="70"/>
      <c r="IHX1" s="70"/>
      <c r="IHY1" s="111"/>
      <c r="IHZ1" s="71"/>
      <c r="IIA1" s="110"/>
      <c r="IIB1" s="69"/>
      <c r="IIC1" s="70"/>
      <c r="IID1" s="70"/>
      <c r="IIE1" s="111"/>
      <c r="IIF1" s="71"/>
      <c r="IIG1" s="110"/>
      <c r="IIH1" s="69"/>
      <c r="III1" s="70"/>
      <c r="IIJ1" s="70"/>
      <c r="IIK1" s="111"/>
      <c r="IIL1" s="71"/>
      <c r="IIM1" s="110"/>
      <c r="IIN1" s="69"/>
      <c r="IIO1" s="70"/>
      <c r="IIP1" s="70"/>
      <c r="IIQ1" s="111"/>
      <c r="IIR1" s="71"/>
      <c r="IIS1" s="110"/>
      <c r="IIT1" s="69"/>
      <c r="IIU1" s="70"/>
      <c r="IIV1" s="70"/>
      <c r="IIW1" s="111"/>
      <c r="IIX1" s="71"/>
      <c r="IIY1" s="110"/>
      <c r="IIZ1" s="69"/>
      <c r="IJA1" s="70"/>
      <c r="IJB1" s="70"/>
      <c r="IJC1" s="111"/>
      <c r="IJD1" s="71"/>
      <c r="IJE1" s="110"/>
      <c r="IJF1" s="69"/>
      <c r="IJG1" s="70"/>
      <c r="IJH1" s="70"/>
      <c r="IJI1" s="111"/>
      <c r="IJJ1" s="71"/>
      <c r="IJK1" s="110"/>
      <c r="IJL1" s="69"/>
      <c r="IJM1" s="70"/>
      <c r="IJN1" s="70"/>
      <c r="IJO1" s="111"/>
      <c r="IJP1" s="71"/>
      <c r="IJQ1" s="110"/>
      <c r="IJR1" s="69"/>
      <c r="IJS1" s="70"/>
      <c r="IJT1" s="70"/>
      <c r="IJU1" s="111"/>
      <c r="IJV1" s="71"/>
      <c r="IJW1" s="110"/>
      <c r="IJX1" s="69"/>
      <c r="IJY1" s="70"/>
      <c r="IJZ1" s="70"/>
      <c r="IKA1" s="111"/>
      <c r="IKB1" s="71"/>
      <c r="IKC1" s="110"/>
      <c r="IKD1" s="69"/>
      <c r="IKE1" s="70"/>
      <c r="IKF1" s="70"/>
      <c r="IKG1" s="111"/>
      <c r="IKH1" s="71"/>
      <c r="IKI1" s="110"/>
      <c r="IKJ1" s="69"/>
      <c r="IKK1" s="70"/>
      <c r="IKL1" s="70"/>
      <c r="IKM1" s="111"/>
      <c r="IKN1" s="71"/>
      <c r="IKO1" s="110"/>
      <c r="IKP1" s="69"/>
      <c r="IKQ1" s="70"/>
      <c r="IKR1" s="70"/>
      <c r="IKS1" s="111"/>
      <c r="IKT1" s="71"/>
      <c r="IKU1" s="110"/>
      <c r="IKV1" s="69"/>
      <c r="IKW1" s="70"/>
      <c r="IKX1" s="70"/>
      <c r="IKY1" s="111"/>
      <c r="IKZ1" s="71"/>
      <c r="ILA1" s="110"/>
      <c r="ILB1" s="69"/>
      <c r="ILC1" s="70"/>
      <c r="ILD1" s="70"/>
      <c r="ILE1" s="111"/>
      <c r="ILF1" s="71"/>
      <c r="ILG1" s="110"/>
      <c r="ILH1" s="69"/>
      <c r="ILI1" s="70"/>
      <c r="ILJ1" s="70"/>
      <c r="ILK1" s="111"/>
      <c r="ILL1" s="71"/>
      <c r="ILM1" s="110"/>
      <c r="ILN1" s="69"/>
      <c r="ILO1" s="70"/>
      <c r="ILP1" s="70"/>
      <c r="ILQ1" s="111"/>
      <c r="ILR1" s="71"/>
      <c r="ILS1" s="110"/>
      <c r="ILT1" s="69"/>
      <c r="ILU1" s="70"/>
      <c r="ILV1" s="70"/>
      <c r="ILW1" s="111"/>
      <c r="ILX1" s="71"/>
      <c r="ILY1" s="110"/>
      <c r="ILZ1" s="69"/>
      <c r="IMA1" s="70"/>
      <c r="IMB1" s="70"/>
      <c r="IMC1" s="111"/>
      <c r="IMD1" s="71"/>
      <c r="IME1" s="110"/>
      <c r="IMF1" s="69"/>
      <c r="IMG1" s="70"/>
      <c r="IMH1" s="70"/>
      <c r="IMI1" s="111"/>
      <c r="IMJ1" s="71"/>
      <c r="IMK1" s="110"/>
      <c r="IML1" s="69"/>
      <c r="IMM1" s="70"/>
      <c r="IMN1" s="70"/>
      <c r="IMO1" s="111"/>
      <c r="IMP1" s="71"/>
      <c r="IMQ1" s="110"/>
      <c r="IMR1" s="69"/>
      <c r="IMS1" s="70"/>
      <c r="IMT1" s="70"/>
      <c r="IMU1" s="111"/>
      <c r="IMV1" s="71"/>
      <c r="IMW1" s="110"/>
      <c r="IMX1" s="69"/>
      <c r="IMY1" s="70"/>
      <c r="IMZ1" s="70"/>
      <c r="INA1" s="111"/>
      <c r="INB1" s="71"/>
      <c r="INC1" s="110"/>
      <c r="IND1" s="69"/>
      <c r="INE1" s="70"/>
      <c r="INF1" s="70"/>
      <c r="ING1" s="111"/>
      <c r="INH1" s="71"/>
      <c r="INI1" s="110"/>
      <c r="INJ1" s="69"/>
      <c r="INK1" s="70"/>
      <c r="INL1" s="70"/>
      <c r="INM1" s="111"/>
      <c r="INN1" s="71"/>
      <c r="INO1" s="110"/>
      <c r="INP1" s="69"/>
      <c r="INQ1" s="70"/>
      <c r="INR1" s="70"/>
      <c r="INS1" s="111"/>
      <c r="INT1" s="71"/>
      <c r="INU1" s="110"/>
      <c r="INV1" s="69"/>
      <c r="INW1" s="70"/>
      <c r="INX1" s="70"/>
      <c r="INY1" s="111"/>
      <c r="INZ1" s="71"/>
      <c r="IOA1" s="110"/>
      <c r="IOB1" s="69"/>
      <c r="IOC1" s="70"/>
      <c r="IOD1" s="70"/>
      <c r="IOE1" s="111"/>
      <c r="IOF1" s="71"/>
      <c r="IOG1" s="110"/>
      <c r="IOH1" s="69"/>
      <c r="IOI1" s="70"/>
      <c r="IOJ1" s="70"/>
      <c r="IOK1" s="111"/>
      <c r="IOL1" s="71"/>
      <c r="IOM1" s="110"/>
      <c r="ION1" s="69"/>
      <c r="IOO1" s="70"/>
      <c r="IOP1" s="70"/>
      <c r="IOQ1" s="111"/>
      <c r="IOR1" s="71"/>
      <c r="IOS1" s="110"/>
      <c r="IOT1" s="69"/>
      <c r="IOU1" s="70"/>
      <c r="IOV1" s="70"/>
      <c r="IOW1" s="111"/>
      <c r="IOX1" s="71"/>
      <c r="IOY1" s="110"/>
      <c r="IOZ1" s="69"/>
      <c r="IPA1" s="70"/>
      <c r="IPB1" s="70"/>
      <c r="IPC1" s="111"/>
      <c r="IPD1" s="71"/>
      <c r="IPE1" s="110"/>
      <c r="IPF1" s="69"/>
      <c r="IPG1" s="70"/>
      <c r="IPH1" s="70"/>
      <c r="IPI1" s="111"/>
      <c r="IPJ1" s="71"/>
      <c r="IPK1" s="110"/>
      <c r="IPL1" s="69"/>
      <c r="IPM1" s="70"/>
      <c r="IPN1" s="70"/>
      <c r="IPO1" s="111"/>
      <c r="IPP1" s="71"/>
      <c r="IPQ1" s="110"/>
      <c r="IPR1" s="69"/>
      <c r="IPS1" s="70"/>
      <c r="IPT1" s="70"/>
      <c r="IPU1" s="111"/>
      <c r="IPV1" s="71"/>
      <c r="IPW1" s="110"/>
      <c r="IPX1" s="69"/>
      <c r="IPY1" s="70"/>
      <c r="IPZ1" s="70"/>
      <c r="IQA1" s="111"/>
      <c r="IQB1" s="71"/>
      <c r="IQC1" s="110"/>
      <c r="IQD1" s="69"/>
      <c r="IQE1" s="70"/>
      <c r="IQF1" s="70"/>
      <c r="IQG1" s="111"/>
      <c r="IQH1" s="71"/>
      <c r="IQI1" s="110"/>
      <c r="IQJ1" s="69"/>
      <c r="IQK1" s="70"/>
      <c r="IQL1" s="70"/>
      <c r="IQM1" s="111"/>
      <c r="IQN1" s="71"/>
      <c r="IQO1" s="110"/>
      <c r="IQP1" s="69"/>
      <c r="IQQ1" s="70"/>
      <c r="IQR1" s="70"/>
      <c r="IQS1" s="111"/>
      <c r="IQT1" s="71"/>
      <c r="IQU1" s="110"/>
      <c r="IQV1" s="69"/>
      <c r="IQW1" s="70"/>
      <c r="IQX1" s="70"/>
      <c r="IQY1" s="111"/>
      <c r="IQZ1" s="71"/>
      <c r="IRA1" s="110"/>
      <c r="IRB1" s="69"/>
      <c r="IRC1" s="70"/>
      <c r="IRD1" s="70"/>
      <c r="IRE1" s="111"/>
      <c r="IRF1" s="71"/>
      <c r="IRG1" s="110"/>
      <c r="IRH1" s="69"/>
      <c r="IRI1" s="70"/>
      <c r="IRJ1" s="70"/>
      <c r="IRK1" s="111"/>
      <c r="IRL1" s="71"/>
      <c r="IRM1" s="110"/>
      <c r="IRN1" s="69"/>
      <c r="IRO1" s="70"/>
      <c r="IRP1" s="70"/>
      <c r="IRQ1" s="111"/>
      <c r="IRR1" s="71"/>
      <c r="IRS1" s="110"/>
      <c r="IRT1" s="69"/>
      <c r="IRU1" s="70"/>
      <c r="IRV1" s="70"/>
      <c r="IRW1" s="111"/>
      <c r="IRX1" s="71"/>
      <c r="IRY1" s="110"/>
      <c r="IRZ1" s="69"/>
      <c r="ISA1" s="70"/>
      <c r="ISB1" s="70"/>
      <c r="ISC1" s="111"/>
      <c r="ISD1" s="71"/>
      <c r="ISE1" s="110"/>
      <c r="ISF1" s="69"/>
      <c r="ISG1" s="70"/>
      <c r="ISH1" s="70"/>
      <c r="ISI1" s="111"/>
      <c r="ISJ1" s="71"/>
      <c r="ISK1" s="110"/>
      <c r="ISL1" s="69"/>
      <c r="ISM1" s="70"/>
      <c r="ISN1" s="70"/>
      <c r="ISO1" s="111"/>
      <c r="ISP1" s="71"/>
      <c r="ISQ1" s="110"/>
      <c r="ISR1" s="69"/>
      <c r="ISS1" s="70"/>
      <c r="IST1" s="70"/>
      <c r="ISU1" s="111"/>
      <c r="ISV1" s="71"/>
      <c r="ISW1" s="110"/>
      <c r="ISX1" s="69"/>
      <c r="ISY1" s="70"/>
      <c r="ISZ1" s="70"/>
      <c r="ITA1" s="111"/>
      <c r="ITB1" s="71"/>
      <c r="ITC1" s="110"/>
      <c r="ITD1" s="69"/>
      <c r="ITE1" s="70"/>
      <c r="ITF1" s="70"/>
      <c r="ITG1" s="111"/>
      <c r="ITH1" s="71"/>
      <c r="ITI1" s="110"/>
      <c r="ITJ1" s="69"/>
      <c r="ITK1" s="70"/>
      <c r="ITL1" s="70"/>
      <c r="ITM1" s="111"/>
      <c r="ITN1" s="71"/>
      <c r="ITO1" s="110"/>
      <c r="ITP1" s="69"/>
      <c r="ITQ1" s="70"/>
      <c r="ITR1" s="70"/>
      <c r="ITS1" s="111"/>
      <c r="ITT1" s="71"/>
      <c r="ITU1" s="110"/>
      <c r="ITV1" s="69"/>
      <c r="ITW1" s="70"/>
      <c r="ITX1" s="70"/>
      <c r="ITY1" s="111"/>
      <c r="ITZ1" s="71"/>
      <c r="IUA1" s="110"/>
      <c r="IUB1" s="69"/>
      <c r="IUC1" s="70"/>
      <c r="IUD1" s="70"/>
      <c r="IUE1" s="111"/>
      <c r="IUF1" s="71"/>
      <c r="IUG1" s="110"/>
      <c r="IUH1" s="69"/>
      <c r="IUI1" s="70"/>
      <c r="IUJ1" s="70"/>
      <c r="IUK1" s="111"/>
      <c r="IUL1" s="71"/>
      <c r="IUM1" s="110"/>
      <c r="IUN1" s="69"/>
      <c r="IUO1" s="70"/>
      <c r="IUP1" s="70"/>
      <c r="IUQ1" s="111"/>
      <c r="IUR1" s="71"/>
      <c r="IUS1" s="110"/>
      <c r="IUT1" s="69"/>
      <c r="IUU1" s="70"/>
      <c r="IUV1" s="70"/>
      <c r="IUW1" s="111"/>
      <c r="IUX1" s="71"/>
      <c r="IUY1" s="110"/>
      <c r="IUZ1" s="69"/>
      <c r="IVA1" s="70"/>
      <c r="IVB1" s="70"/>
      <c r="IVC1" s="111"/>
      <c r="IVD1" s="71"/>
      <c r="IVE1" s="110"/>
      <c r="IVF1" s="69"/>
      <c r="IVG1" s="70"/>
      <c r="IVH1" s="70"/>
      <c r="IVI1" s="111"/>
      <c r="IVJ1" s="71"/>
      <c r="IVK1" s="110"/>
      <c r="IVL1" s="69"/>
      <c r="IVM1" s="70"/>
      <c r="IVN1" s="70"/>
      <c r="IVO1" s="111"/>
      <c r="IVP1" s="71"/>
      <c r="IVQ1" s="110"/>
      <c r="IVR1" s="69"/>
      <c r="IVS1" s="70"/>
      <c r="IVT1" s="70"/>
      <c r="IVU1" s="111"/>
      <c r="IVV1" s="71"/>
      <c r="IVW1" s="110"/>
      <c r="IVX1" s="69"/>
      <c r="IVY1" s="70"/>
      <c r="IVZ1" s="70"/>
      <c r="IWA1" s="111"/>
      <c r="IWB1" s="71"/>
      <c r="IWC1" s="110"/>
      <c r="IWD1" s="69"/>
      <c r="IWE1" s="70"/>
      <c r="IWF1" s="70"/>
      <c r="IWG1" s="111"/>
      <c r="IWH1" s="71"/>
      <c r="IWI1" s="110"/>
      <c r="IWJ1" s="69"/>
      <c r="IWK1" s="70"/>
      <c r="IWL1" s="70"/>
      <c r="IWM1" s="111"/>
      <c r="IWN1" s="71"/>
      <c r="IWO1" s="110"/>
      <c r="IWP1" s="69"/>
      <c r="IWQ1" s="70"/>
      <c r="IWR1" s="70"/>
      <c r="IWS1" s="111"/>
      <c r="IWT1" s="71"/>
      <c r="IWU1" s="110"/>
      <c r="IWV1" s="69"/>
      <c r="IWW1" s="70"/>
      <c r="IWX1" s="70"/>
      <c r="IWY1" s="111"/>
      <c r="IWZ1" s="71"/>
      <c r="IXA1" s="110"/>
      <c r="IXB1" s="69"/>
      <c r="IXC1" s="70"/>
      <c r="IXD1" s="70"/>
      <c r="IXE1" s="111"/>
      <c r="IXF1" s="71"/>
      <c r="IXG1" s="110"/>
      <c r="IXH1" s="69"/>
      <c r="IXI1" s="70"/>
      <c r="IXJ1" s="70"/>
      <c r="IXK1" s="111"/>
      <c r="IXL1" s="71"/>
      <c r="IXM1" s="110"/>
      <c r="IXN1" s="69"/>
      <c r="IXO1" s="70"/>
      <c r="IXP1" s="70"/>
      <c r="IXQ1" s="111"/>
      <c r="IXR1" s="71"/>
      <c r="IXS1" s="110"/>
      <c r="IXT1" s="69"/>
      <c r="IXU1" s="70"/>
      <c r="IXV1" s="70"/>
      <c r="IXW1" s="111"/>
      <c r="IXX1" s="71"/>
      <c r="IXY1" s="110"/>
      <c r="IXZ1" s="69"/>
      <c r="IYA1" s="70"/>
      <c r="IYB1" s="70"/>
      <c r="IYC1" s="111"/>
      <c r="IYD1" s="71"/>
      <c r="IYE1" s="110"/>
      <c r="IYF1" s="69"/>
      <c r="IYG1" s="70"/>
      <c r="IYH1" s="70"/>
      <c r="IYI1" s="111"/>
      <c r="IYJ1" s="71"/>
      <c r="IYK1" s="110"/>
      <c r="IYL1" s="69"/>
      <c r="IYM1" s="70"/>
      <c r="IYN1" s="70"/>
      <c r="IYO1" s="111"/>
      <c r="IYP1" s="71"/>
      <c r="IYQ1" s="110"/>
      <c r="IYR1" s="69"/>
      <c r="IYS1" s="70"/>
      <c r="IYT1" s="70"/>
      <c r="IYU1" s="111"/>
      <c r="IYV1" s="71"/>
      <c r="IYW1" s="110"/>
      <c r="IYX1" s="69"/>
      <c r="IYY1" s="70"/>
      <c r="IYZ1" s="70"/>
      <c r="IZA1" s="111"/>
      <c r="IZB1" s="71"/>
      <c r="IZC1" s="110"/>
      <c r="IZD1" s="69"/>
      <c r="IZE1" s="70"/>
      <c r="IZF1" s="70"/>
      <c r="IZG1" s="111"/>
      <c r="IZH1" s="71"/>
      <c r="IZI1" s="110"/>
      <c r="IZJ1" s="69"/>
      <c r="IZK1" s="70"/>
      <c r="IZL1" s="70"/>
      <c r="IZM1" s="111"/>
      <c r="IZN1" s="71"/>
      <c r="IZO1" s="110"/>
      <c r="IZP1" s="69"/>
      <c r="IZQ1" s="70"/>
      <c r="IZR1" s="70"/>
      <c r="IZS1" s="111"/>
      <c r="IZT1" s="71"/>
      <c r="IZU1" s="110"/>
      <c r="IZV1" s="69"/>
      <c r="IZW1" s="70"/>
      <c r="IZX1" s="70"/>
      <c r="IZY1" s="111"/>
      <c r="IZZ1" s="71"/>
      <c r="JAA1" s="110"/>
      <c r="JAB1" s="69"/>
      <c r="JAC1" s="70"/>
      <c r="JAD1" s="70"/>
      <c r="JAE1" s="111"/>
      <c r="JAF1" s="71"/>
      <c r="JAG1" s="110"/>
      <c r="JAH1" s="69"/>
      <c r="JAI1" s="70"/>
      <c r="JAJ1" s="70"/>
      <c r="JAK1" s="111"/>
      <c r="JAL1" s="71"/>
      <c r="JAM1" s="110"/>
      <c r="JAN1" s="69"/>
      <c r="JAO1" s="70"/>
      <c r="JAP1" s="70"/>
      <c r="JAQ1" s="111"/>
      <c r="JAR1" s="71"/>
      <c r="JAS1" s="110"/>
      <c r="JAT1" s="69"/>
      <c r="JAU1" s="70"/>
      <c r="JAV1" s="70"/>
      <c r="JAW1" s="111"/>
      <c r="JAX1" s="71"/>
      <c r="JAY1" s="110"/>
      <c r="JAZ1" s="69"/>
      <c r="JBA1" s="70"/>
      <c r="JBB1" s="70"/>
      <c r="JBC1" s="111"/>
      <c r="JBD1" s="71"/>
      <c r="JBE1" s="110"/>
      <c r="JBF1" s="69"/>
      <c r="JBG1" s="70"/>
      <c r="JBH1" s="70"/>
      <c r="JBI1" s="111"/>
      <c r="JBJ1" s="71"/>
      <c r="JBK1" s="110"/>
      <c r="JBL1" s="69"/>
      <c r="JBM1" s="70"/>
      <c r="JBN1" s="70"/>
      <c r="JBO1" s="111"/>
      <c r="JBP1" s="71"/>
      <c r="JBQ1" s="110"/>
      <c r="JBR1" s="69"/>
      <c r="JBS1" s="70"/>
      <c r="JBT1" s="70"/>
      <c r="JBU1" s="111"/>
      <c r="JBV1" s="71"/>
      <c r="JBW1" s="110"/>
      <c r="JBX1" s="69"/>
      <c r="JBY1" s="70"/>
      <c r="JBZ1" s="70"/>
      <c r="JCA1" s="111"/>
      <c r="JCB1" s="71"/>
      <c r="JCC1" s="110"/>
      <c r="JCD1" s="69"/>
      <c r="JCE1" s="70"/>
      <c r="JCF1" s="70"/>
      <c r="JCG1" s="111"/>
      <c r="JCH1" s="71"/>
      <c r="JCI1" s="110"/>
      <c r="JCJ1" s="69"/>
      <c r="JCK1" s="70"/>
      <c r="JCL1" s="70"/>
      <c r="JCM1" s="111"/>
      <c r="JCN1" s="71"/>
      <c r="JCO1" s="110"/>
      <c r="JCP1" s="69"/>
      <c r="JCQ1" s="70"/>
      <c r="JCR1" s="70"/>
      <c r="JCS1" s="111"/>
      <c r="JCT1" s="71"/>
      <c r="JCU1" s="110"/>
      <c r="JCV1" s="69"/>
      <c r="JCW1" s="70"/>
      <c r="JCX1" s="70"/>
      <c r="JCY1" s="111"/>
      <c r="JCZ1" s="71"/>
      <c r="JDA1" s="110"/>
      <c r="JDB1" s="69"/>
      <c r="JDC1" s="70"/>
      <c r="JDD1" s="70"/>
      <c r="JDE1" s="111"/>
      <c r="JDF1" s="71"/>
      <c r="JDG1" s="110"/>
      <c r="JDH1" s="69"/>
      <c r="JDI1" s="70"/>
      <c r="JDJ1" s="70"/>
      <c r="JDK1" s="111"/>
      <c r="JDL1" s="71"/>
      <c r="JDM1" s="110"/>
      <c r="JDN1" s="69"/>
      <c r="JDO1" s="70"/>
      <c r="JDP1" s="70"/>
      <c r="JDQ1" s="111"/>
      <c r="JDR1" s="71"/>
      <c r="JDS1" s="110"/>
      <c r="JDT1" s="69"/>
      <c r="JDU1" s="70"/>
      <c r="JDV1" s="70"/>
      <c r="JDW1" s="111"/>
      <c r="JDX1" s="71"/>
      <c r="JDY1" s="110"/>
      <c r="JDZ1" s="69"/>
      <c r="JEA1" s="70"/>
      <c r="JEB1" s="70"/>
      <c r="JEC1" s="111"/>
      <c r="JED1" s="71"/>
      <c r="JEE1" s="110"/>
      <c r="JEF1" s="69"/>
      <c r="JEG1" s="70"/>
      <c r="JEH1" s="70"/>
      <c r="JEI1" s="111"/>
      <c r="JEJ1" s="71"/>
      <c r="JEK1" s="110"/>
      <c r="JEL1" s="69"/>
      <c r="JEM1" s="70"/>
      <c r="JEN1" s="70"/>
      <c r="JEO1" s="111"/>
      <c r="JEP1" s="71"/>
      <c r="JEQ1" s="110"/>
      <c r="JER1" s="69"/>
      <c r="JES1" s="70"/>
      <c r="JET1" s="70"/>
      <c r="JEU1" s="111"/>
      <c r="JEV1" s="71"/>
      <c r="JEW1" s="110"/>
      <c r="JEX1" s="69"/>
      <c r="JEY1" s="70"/>
      <c r="JEZ1" s="70"/>
      <c r="JFA1" s="111"/>
      <c r="JFB1" s="71"/>
      <c r="JFC1" s="110"/>
      <c r="JFD1" s="69"/>
      <c r="JFE1" s="70"/>
      <c r="JFF1" s="70"/>
      <c r="JFG1" s="111"/>
      <c r="JFH1" s="71"/>
      <c r="JFI1" s="110"/>
      <c r="JFJ1" s="69"/>
      <c r="JFK1" s="70"/>
      <c r="JFL1" s="70"/>
      <c r="JFM1" s="111"/>
      <c r="JFN1" s="71"/>
      <c r="JFO1" s="110"/>
      <c r="JFP1" s="69"/>
      <c r="JFQ1" s="70"/>
      <c r="JFR1" s="70"/>
      <c r="JFS1" s="111"/>
      <c r="JFT1" s="71"/>
      <c r="JFU1" s="110"/>
      <c r="JFV1" s="69"/>
      <c r="JFW1" s="70"/>
      <c r="JFX1" s="70"/>
      <c r="JFY1" s="111"/>
      <c r="JFZ1" s="71"/>
      <c r="JGA1" s="110"/>
      <c r="JGB1" s="69"/>
      <c r="JGC1" s="70"/>
      <c r="JGD1" s="70"/>
      <c r="JGE1" s="111"/>
      <c r="JGF1" s="71"/>
      <c r="JGG1" s="110"/>
      <c r="JGH1" s="69"/>
      <c r="JGI1" s="70"/>
      <c r="JGJ1" s="70"/>
      <c r="JGK1" s="111"/>
      <c r="JGL1" s="71"/>
      <c r="JGM1" s="110"/>
      <c r="JGN1" s="69"/>
      <c r="JGO1" s="70"/>
      <c r="JGP1" s="70"/>
      <c r="JGQ1" s="111"/>
      <c r="JGR1" s="71"/>
      <c r="JGS1" s="110"/>
      <c r="JGT1" s="69"/>
      <c r="JGU1" s="70"/>
      <c r="JGV1" s="70"/>
      <c r="JGW1" s="111"/>
      <c r="JGX1" s="71"/>
      <c r="JGY1" s="110"/>
      <c r="JGZ1" s="69"/>
      <c r="JHA1" s="70"/>
      <c r="JHB1" s="70"/>
      <c r="JHC1" s="111"/>
      <c r="JHD1" s="71"/>
      <c r="JHE1" s="110"/>
      <c r="JHF1" s="69"/>
      <c r="JHG1" s="70"/>
      <c r="JHH1" s="70"/>
      <c r="JHI1" s="111"/>
      <c r="JHJ1" s="71"/>
      <c r="JHK1" s="110"/>
      <c r="JHL1" s="69"/>
      <c r="JHM1" s="70"/>
      <c r="JHN1" s="70"/>
      <c r="JHO1" s="111"/>
      <c r="JHP1" s="71"/>
      <c r="JHQ1" s="110"/>
      <c r="JHR1" s="69"/>
      <c r="JHS1" s="70"/>
      <c r="JHT1" s="70"/>
      <c r="JHU1" s="111"/>
      <c r="JHV1" s="71"/>
      <c r="JHW1" s="110"/>
      <c r="JHX1" s="69"/>
      <c r="JHY1" s="70"/>
      <c r="JHZ1" s="70"/>
      <c r="JIA1" s="111"/>
      <c r="JIB1" s="71"/>
      <c r="JIC1" s="110"/>
      <c r="JID1" s="69"/>
      <c r="JIE1" s="70"/>
      <c r="JIF1" s="70"/>
      <c r="JIG1" s="111"/>
      <c r="JIH1" s="71"/>
      <c r="JII1" s="110"/>
      <c r="JIJ1" s="69"/>
      <c r="JIK1" s="70"/>
      <c r="JIL1" s="70"/>
      <c r="JIM1" s="111"/>
      <c r="JIN1" s="71"/>
      <c r="JIO1" s="110"/>
      <c r="JIP1" s="69"/>
      <c r="JIQ1" s="70"/>
      <c r="JIR1" s="70"/>
      <c r="JIS1" s="111"/>
      <c r="JIT1" s="71"/>
      <c r="JIU1" s="110"/>
      <c r="JIV1" s="69"/>
      <c r="JIW1" s="70"/>
      <c r="JIX1" s="70"/>
      <c r="JIY1" s="111"/>
      <c r="JIZ1" s="71"/>
      <c r="JJA1" s="110"/>
      <c r="JJB1" s="69"/>
      <c r="JJC1" s="70"/>
      <c r="JJD1" s="70"/>
      <c r="JJE1" s="111"/>
      <c r="JJF1" s="71"/>
      <c r="JJG1" s="110"/>
      <c r="JJH1" s="69"/>
      <c r="JJI1" s="70"/>
      <c r="JJJ1" s="70"/>
      <c r="JJK1" s="111"/>
      <c r="JJL1" s="71"/>
      <c r="JJM1" s="110"/>
      <c r="JJN1" s="69"/>
      <c r="JJO1" s="70"/>
      <c r="JJP1" s="70"/>
      <c r="JJQ1" s="111"/>
      <c r="JJR1" s="71"/>
      <c r="JJS1" s="110"/>
      <c r="JJT1" s="69"/>
      <c r="JJU1" s="70"/>
      <c r="JJV1" s="70"/>
      <c r="JJW1" s="111"/>
      <c r="JJX1" s="71"/>
      <c r="JJY1" s="110"/>
      <c r="JJZ1" s="69"/>
      <c r="JKA1" s="70"/>
      <c r="JKB1" s="70"/>
      <c r="JKC1" s="111"/>
      <c r="JKD1" s="71"/>
      <c r="JKE1" s="110"/>
      <c r="JKF1" s="69"/>
      <c r="JKG1" s="70"/>
      <c r="JKH1" s="70"/>
      <c r="JKI1" s="111"/>
      <c r="JKJ1" s="71"/>
      <c r="JKK1" s="110"/>
      <c r="JKL1" s="69"/>
      <c r="JKM1" s="70"/>
      <c r="JKN1" s="70"/>
      <c r="JKO1" s="111"/>
      <c r="JKP1" s="71"/>
      <c r="JKQ1" s="110"/>
      <c r="JKR1" s="69"/>
      <c r="JKS1" s="70"/>
      <c r="JKT1" s="70"/>
      <c r="JKU1" s="111"/>
      <c r="JKV1" s="71"/>
      <c r="JKW1" s="110"/>
      <c r="JKX1" s="69"/>
      <c r="JKY1" s="70"/>
      <c r="JKZ1" s="70"/>
      <c r="JLA1" s="111"/>
      <c r="JLB1" s="71"/>
      <c r="JLC1" s="110"/>
      <c r="JLD1" s="69"/>
      <c r="JLE1" s="70"/>
      <c r="JLF1" s="70"/>
      <c r="JLG1" s="111"/>
      <c r="JLH1" s="71"/>
      <c r="JLI1" s="110"/>
      <c r="JLJ1" s="69"/>
      <c r="JLK1" s="70"/>
      <c r="JLL1" s="70"/>
      <c r="JLM1" s="111"/>
      <c r="JLN1" s="71"/>
      <c r="JLO1" s="110"/>
      <c r="JLP1" s="69"/>
      <c r="JLQ1" s="70"/>
      <c r="JLR1" s="70"/>
      <c r="JLS1" s="111"/>
      <c r="JLT1" s="71"/>
      <c r="JLU1" s="110"/>
      <c r="JLV1" s="69"/>
      <c r="JLW1" s="70"/>
      <c r="JLX1" s="70"/>
      <c r="JLY1" s="111"/>
      <c r="JLZ1" s="71"/>
      <c r="JMA1" s="110"/>
      <c r="JMB1" s="69"/>
      <c r="JMC1" s="70"/>
      <c r="JMD1" s="70"/>
      <c r="JME1" s="111"/>
      <c r="JMF1" s="71"/>
      <c r="JMG1" s="110"/>
      <c r="JMH1" s="69"/>
      <c r="JMI1" s="70"/>
      <c r="JMJ1" s="70"/>
      <c r="JMK1" s="111"/>
      <c r="JML1" s="71"/>
      <c r="JMM1" s="110"/>
      <c r="JMN1" s="69"/>
      <c r="JMO1" s="70"/>
      <c r="JMP1" s="70"/>
      <c r="JMQ1" s="111"/>
      <c r="JMR1" s="71"/>
      <c r="JMS1" s="110"/>
      <c r="JMT1" s="69"/>
      <c r="JMU1" s="70"/>
      <c r="JMV1" s="70"/>
      <c r="JMW1" s="111"/>
      <c r="JMX1" s="71"/>
      <c r="JMY1" s="110"/>
      <c r="JMZ1" s="69"/>
      <c r="JNA1" s="70"/>
      <c r="JNB1" s="70"/>
      <c r="JNC1" s="111"/>
      <c r="JND1" s="71"/>
      <c r="JNE1" s="110"/>
      <c r="JNF1" s="69"/>
      <c r="JNG1" s="70"/>
      <c r="JNH1" s="70"/>
      <c r="JNI1" s="111"/>
      <c r="JNJ1" s="71"/>
      <c r="JNK1" s="110"/>
      <c r="JNL1" s="69"/>
      <c r="JNM1" s="70"/>
      <c r="JNN1" s="70"/>
      <c r="JNO1" s="111"/>
      <c r="JNP1" s="71"/>
      <c r="JNQ1" s="110"/>
      <c r="JNR1" s="69"/>
      <c r="JNS1" s="70"/>
      <c r="JNT1" s="70"/>
      <c r="JNU1" s="111"/>
      <c r="JNV1" s="71"/>
      <c r="JNW1" s="110"/>
      <c r="JNX1" s="69"/>
      <c r="JNY1" s="70"/>
      <c r="JNZ1" s="70"/>
      <c r="JOA1" s="111"/>
      <c r="JOB1" s="71"/>
      <c r="JOC1" s="110"/>
      <c r="JOD1" s="69"/>
      <c r="JOE1" s="70"/>
      <c r="JOF1" s="70"/>
      <c r="JOG1" s="111"/>
      <c r="JOH1" s="71"/>
      <c r="JOI1" s="110"/>
      <c r="JOJ1" s="69"/>
      <c r="JOK1" s="70"/>
      <c r="JOL1" s="70"/>
      <c r="JOM1" s="111"/>
      <c r="JON1" s="71"/>
      <c r="JOO1" s="110"/>
      <c r="JOP1" s="69"/>
      <c r="JOQ1" s="70"/>
      <c r="JOR1" s="70"/>
      <c r="JOS1" s="111"/>
      <c r="JOT1" s="71"/>
      <c r="JOU1" s="110"/>
      <c r="JOV1" s="69"/>
      <c r="JOW1" s="70"/>
      <c r="JOX1" s="70"/>
      <c r="JOY1" s="111"/>
      <c r="JOZ1" s="71"/>
      <c r="JPA1" s="110"/>
      <c r="JPB1" s="69"/>
      <c r="JPC1" s="70"/>
      <c r="JPD1" s="70"/>
      <c r="JPE1" s="111"/>
      <c r="JPF1" s="71"/>
      <c r="JPG1" s="110"/>
      <c r="JPH1" s="69"/>
      <c r="JPI1" s="70"/>
      <c r="JPJ1" s="70"/>
      <c r="JPK1" s="111"/>
      <c r="JPL1" s="71"/>
      <c r="JPM1" s="110"/>
      <c r="JPN1" s="69"/>
      <c r="JPO1" s="70"/>
      <c r="JPP1" s="70"/>
      <c r="JPQ1" s="111"/>
      <c r="JPR1" s="71"/>
      <c r="JPS1" s="110"/>
      <c r="JPT1" s="69"/>
      <c r="JPU1" s="70"/>
      <c r="JPV1" s="70"/>
      <c r="JPW1" s="111"/>
      <c r="JPX1" s="71"/>
      <c r="JPY1" s="110"/>
      <c r="JPZ1" s="69"/>
      <c r="JQA1" s="70"/>
      <c r="JQB1" s="70"/>
      <c r="JQC1" s="111"/>
      <c r="JQD1" s="71"/>
      <c r="JQE1" s="110"/>
      <c r="JQF1" s="69"/>
      <c r="JQG1" s="70"/>
      <c r="JQH1" s="70"/>
      <c r="JQI1" s="111"/>
      <c r="JQJ1" s="71"/>
      <c r="JQK1" s="110"/>
      <c r="JQL1" s="69"/>
      <c r="JQM1" s="70"/>
      <c r="JQN1" s="70"/>
      <c r="JQO1" s="111"/>
      <c r="JQP1" s="71"/>
      <c r="JQQ1" s="110"/>
      <c r="JQR1" s="69"/>
      <c r="JQS1" s="70"/>
      <c r="JQT1" s="70"/>
      <c r="JQU1" s="111"/>
      <c r="JQV1" s="71"/>
      <c r="JQW1" s="110"/>
      <c r="JQX1" s="69"/>
      <c r="JQY1" s="70"/>
      <c r="JQZ1" s="70"/>
      <c r="JRA1" s="111"/>
      <c r="JRB1" s="71"/>
      <c r="JRC1" s="110"/>
      <c r="JRD1" s="69"/>
      <c r="JRE1" s="70"/>
      <c r="JRF1" s="70"/>
      <c r="JRG1" s="111"/>
      <c r="JRH1" s="71"/>
      <c r="JRI1" s="110"/>
      <c r="JRJ1" s="69"/>
      <c r="JRK1" s="70"/>
      <c r="JRL1" s="70"/>
      <c r="JRM1" s="111"/>
      <c r="JRN1" s="71"/>
      <c r="JRO1" s="110"/>
      <c r="JRP1" s="69"/>
      <c r="JRQ1" s="70"/>
      <c r="JRR1" s="70"/>
      <c r="JRS1" s="111"/>
      <c r="JRT1" s="71"/>
      <c r="JRU1" s="110"/>
      <c r="JRV1" s="69"/>
      <c r="JRW1" s="70"/>
      <c r="JRX1" s="70"/>
      <c r="JRY1" s="111"/>
      <c r="JRZ1" s="71"/>
      <c r="JSA1" s="110"/>
      <c r="JSB1" s="69"/>
      <c r="JSC1" s="70"/>
      <c r="JSD1" s="70"/>
      <c r="JSE1" s="111"/>
      <c r="JSF1" s="71"/>
      <c r="JSG1" s="110"/>
      <c r="JSH1" s="69"/>
      <c r="JSI1" s="70"/>
      <c r="JSJ1" s="70"/>
      <c r="JSK1" s="111"/>
      <c r="JSL1" s="71"/>
      <c r="JSM1" s="110"/>
      <c r="JSN1" s="69"/>
      <c r="JSO1" s="70"/>
      <c r="JSP1" s="70"/>
      <c r="JSQ1" s="111"/>
      <c r="JSR1" s="71"/>
      <c r="JSS1" s="110"/>
      <c r="JST1" s="69"/>
      <c r="JSU1" s="70"/>
      <c r="JSV1" s="70"/>
      <c r="JSW1" s="111"/>
      <c r="JSX1" s="71"/>
      <c r="JSY1" s="110"/>
      <c r="JSZ1" s="69"/>
      <c r="JTA1" s="70"/>
      <c r="JTB1" s="70"/>
      <c r="JTC1" s="111"/>
      <c r="JTD1" s="71"/>
      <c r="JTE1" s="110"/>
      <c r="JTF1" s="69"/>
      <c r="JTG1" s="70"/>
      <c r="JTH1" s="70"/>
      <c r="JTI1" s="111"/>
      <c r="JTJ1" s="71"/>
      <c r="JTK1" s="110"/>
      <c r="JTL1" s="69"/>
      <c r="JTM1" s="70"/>
      <c r="JTN1" s="70"/>
      <c r="JTO1" s="111"/>
      <c r="JTP1" s="71"/>
      <c r="JTQ1" s="110"/>
      <c r="JTR1" s="69"/>
      <c r="JTS1" s="70"/>
      <c r="JTT1" s="70"/>
      <c r="JTU1" s="111"/>
      <c r="JTV1" s="71"/>
      <c r="JTW1" s="110"/>
      <c r="JTX1" s="69"/>
      <c r="JTY1" s="70"/>
      <c r="JTZ1" s="70"/>
      <c r="JUA1" s="111"/>
      <c r="JUB1" s="71"/>
      <c r="JUC1" s="110"/>
      <c r="JUD1" s="69"/>
      <c r="JUE1" s="70"/>
      <c r="JUF1" s="70"/>
      <c r="JUG1" s="111"/>
      <c r="JUH1" s="71"/>
      <c r="JUI1" s="110"/>
      <c r="JUJ1" s="69"/>
      <c r="JUK1" s="70"/>
      <c r="JUL1" s="70"/>
      <c r="JUM1" s="111"/>
      <c r="JUN1" s="71"/>
      <c r="JUO1" s="110"/>
      <c r="JUP1" s="69"/>
      <c r="JUQ1" s="70"/>
      <c r="JUR1" s="70"/>
      <c r="JUS1" s="111"/>
      <c r="JUT1" s="71"/>
      <c r="JUU1" s="110"/>
      <c r="JUV1" s="69"/>
      <c r="JUW1" s="70"/>
      <c r="JUX1" s="70"/>
      <c r="JUY1" s="111"/>
      <c r="JUZ1" s="71"/>
      <c r="JVA1" s="110"/>
      <c r="JVB1" s="69"/>
      <c r="JVC1" s="70"/>
      <c r="JVD1" s="70"/>
      <c r="JVE1" s="111"/>
      <c r="JVF1" s="71"/>
      <c r="JVG1" s="110"/>
      <c r="JVH1" s="69"/>
      <c r="JVI1" s="70"/>
      <c r="JVJ1" s="70"/>
      <c r="JVK1" s="111"/>
      <c r="JVL1" s="71"/>
      <c r="JVM1" s="110"/>
      <c r="JVN1" s="69"/>
      <c r="JVO1" s="70"/>
      <c r="JVP1" s="70"/>
      <c r="JVQ1" s="111"/>
      <c r="JVR1" s="71"/>
      <c r="JVS1" s="110"/>
      <c r="JVT1" s="69"/>
      <c r="JVU1" s="70"/>
      <c r="JVV1" s="70"/>
      <c r="JVW1" s="111"/>
      <c r="JVX1" s="71"/>
      <c r="JVY1" s="110"/>
      <c r="JVZ1" s="69"/>
      <c r="JWA1" s="70"/>
      <c r="JWB1" s="70"/>
      <c r="JWC1" s="111"/>
      <c r="JWD1" s="71"/>
      <c r="JWE1" s="110"/>
      <c r="JWF1" s="69"/>
      <c r="JWG1" s="70"/>
      <c r="JWH1" s="70"/>
      <c r="JWI1" s="111"/>
      <c r="JWJ1" s="71"/>
      <c r="JWK1" s="110"/>
      <c r="JWL1" s="69"/>
      <c r="JWM1" s="70"/>
      <c r="JWN1" s="70"/>
      <c r="JWO1" s="111"/>
      <c r="JWP1" s="71"/>
      <c r="JWQ1" s="110"/>
      <c r="JWR1" s="69"/>
      <c r="JWS1" s="70"/>
      <c r="JWT1" s="70"/>
      <c r="JWU1" s="111"/>
      <c r="JWV1" s="71"/>
      <c r="JWW1" s="110"/>
      <c r="JWX1" s="69"/>
      <c r="JWY1" s="70"/>
      <c r="JWZ1" s="70"/>
      <c r="JXA1" s="111"/>
      <c r="JXB1" s="71"/>
      <c r="JXC1" s="110"/>
      <c r="JXD1" s="69"/>
      <c r="JXE1" s="70"/>
      <c r="JXF1" s="70"/>
      <c r="JXG1" s="111"/>
      <c r="JXH1" s="71"/>
      <c r="JXI1" s="110"/>
      <c r="JXJ1" s="69"/>
      <c r="JXK1" s="70"/>
      <c r="JXL1" s="70"/>
      <c r="JXM1" s="111"/>
      <c r="JXN1" s="71"/>
      <c r="JXO1" s="110"/>
      <c r="JXP1" s="69"/>
      <c r="JXQ1" s="70"/>
      <c r="JXR1" s="70"/>
      <c r="JXS1" s="111"/>
      <c r="JXT1" s="71"/>
      <c r="JXU1" s="110"/>
      <c r="JXV1" s="69"/>
      <c r="JXW1" s="70"/>
      <c r="JXX1" s="70"/>
      <c r="JXY1" s="111"/>
      <c r="JXZ1" s="71"/>
      <c r="JYA1" s="110"/>
      <c r="JYB1" s="69"/>
      <c r="JYC1" s="70"/>
      <c r="JYD1" s="70"/>
      <c r="JYE1" s="111"/>
      <c r="JYF1" s="71"/>
      <c r="JYG1" s="110"/>
      <c r="JYH1" s="69"/>
      <c r="JYI1" s="70"/>
      <c r="JYJ1" s="70"/>
      <c r="JYK1" s="111"/>
      <c r="JYL1" s="71"/>
      <c r="JYM1" s="110"/>
      <c r="JYN1" s="69"/>
      <c r="JYO1" s="70"/>
      <c r="JYP1" s="70"/>
      <c r="JYQ1" s="111"/>
      <c r="JYR1" s="71"/>
      <c r="JYS1" s="110"/>
      <c r="JYT1" s="69"/>
      <c r="JYU1" s="70"/>
      <c r="JYV1" s="70"/>
      <c r="JYW1" s="111"/>
      <c r="JYX1" s="71"/>
      <c r="JYY1" s="110"/>
      <c r="JYZ1" s="69"/>
      <c r="JZA1" s="70"/>
      <c r="JZB1" s="70"/>
      <c r="JZC1" s="111"/>
      <c r="JZD1" s="71"/>
      <c r="JZE1" s="110"/>
      <c r="JZF1" s="69"/>
      <c r="JZG1" s="70"/>
      <c r="JZH1" s="70"/>
      <c r="JZI1" s="111"/>
      <c r="JZJ1" s="71"/>
      <c r="JZK1" s="110"/>
      <c r="JZL1" s="69"/>
      <c r="JZM1" s="70"/>
      <c r="JZN1" s="70"/>
      <c r="JZO1" s="111"/>
      <c r="JZP1" s="71"/>
      <c r="JZQ1" s="110"/>
      <c r="JZR1" s="69"/>
      <c r="JZS1" s="70"/>
      <c r="JZT1" s="70"/>
      <c r="JZU1" s="111"/>
      <c r="JZV1" s="71"/>
      <c r="JZW1" s="110"/>
      <c r="JZX1" s="69"/>
      <c r="JZY1" s="70"/>
      <c r="JZZ1" s="70"/>
      <c r="KAA1" s="111"/>
      <c r="KAB1" s="71"/>
      <c r="KAC1" s="110"/>
      <c r="KAD1" s="69"/>
      <c r="KAE1" s="70"/>
      <c r="KAF1" s="70"/>
      <c r="KAG1" s="111"/>
      <c r="KAH1" s="71"/>
      <c r="KAI1" s="110"/>
      <c r="KAJ1" s="69"/>
      <c r="KAK1" s="70"/>
      <c r="KAL1" s="70"/>
      <c r="KAM1" s="111"/>
      <c r="KAN1" s="71"/>
      <c r="KAO1" s="110"/>
      <c r="KAP1" s="69"/>
      <c r="KAQ1" s="70"/>
      <c r="KAR1" s="70"/>
      <c r="KAS1" s="111"/>
      <c r="KAT1" s="71"/>
      <c r="KAU1" s="110"/>
      <c r="KAV1" s="69"/>
      <c r="KAW1" s="70"/>
      <c r="KAX1" s="70"/>
      <c r="KAY1" s="111"/>
      <c r="KAZ1" s="71"/>
      <c r="KBA1" s="110"/>
      <c r="KBB1" s="69"/>
      <c r="KBC1" s="70"/>
      <c r="KBD1" s="70"/>
      <c r="KBE1" s="111"/>
      <c r="KBF1" s="71"/>
      <c r="KBG1" s="110"/>
      <c r="KBH1" s="69"/>
      <c r="KBI1" s="70"/>
      <c r="KBJ1" s="70"/>
      <c r="KBK1" s="111"/>
      <c r="KBL1" s="71"/>
      <c r="KBM1" s="110"/>
      <c r="KBN1" s="69"/>
      <c r="KBO1" s="70"/>
      <c r="KBP1" s="70"/>
      <c r="KBQ1" s="111"/>
      <c r="KBR1" s="71"/>
      <c r="KBS1" s="110"/>
      <c r="KBT1" s="69"/>
      <c r="KBU1" s="70"/>
      <c r="KBV1" s="70"/>
      <c r="KBW1" s="111"/>
      <c r="KBX1" s="71"/>
      <c r="KBY1" s="110"/>
      <c r="KBZ1" s="69"/>
      <c r="KCA1" s="70"/>
      <c r="KCB1" s="70"/>
      <c r="KCC1" s="111"/>
      <c r="KCD1" s="71"/>
      <c r="KCE1" s="110"/>
      <c r="KCF1" s="69"/>
      <c r="KCG1" s="70"/>
      <c r="KCH1" s="70"/>
      <c r="KCI1" s="111"/>
      <c r="KCJ1" s="71"/>
      <c r="KCK1" s="110"/>
      <c r="KCL1" s="69"/>
      <c r="KCM1" s="70"/>
      <c r="KCN1" s="70"/>
      <c r="KCO1" s="111"/>
      <c r="KCP1" s="71"/>
      <c r="KCQ1" s="110"/>
      <c r="KCR1" s="69"/>
      <c r="KCS1" s="70"/>
      <c r="KCT1" s="70"/>
      <c r="KCU1" s="111"/>
      <c r="KCV1" s="71"/>
      <c r="KCW1" s="110"/>
      <c r="KCX1" s="69"/>
      <c r="KCY1" s="70"/>
      <c r="KCZ1" s="70"/>
      <c r="KDA1" s="111"/>
      <c r="KDB1" s="71"/>
      <c r="KDC1" s="110"/>
      <c r="KDD1" s="69"/>
      <c r="KDE1" s="70"/>
      <c r="KDF1" s="70"/>
      <c r="KDG1" s="111"/>
      <c r="KDH1" s="71"/>
      <c r="KDI1" s="110"/>
      <c r="KDJ1" s="69"/>
      <c r="KDK1" s="70"/>
      <c r="KDL1" s="70"/>
      <c r="KDM1" s="111"/>
      <c r="KDN1" s="71"/>
      <c r="KDO1" s="110"/>
      <c r="KDP1" s="69"/>
      <c r="KDQ1" s="70"/>
      <c r="KDR1" s="70"/>
      <c r="KDS1" s="111"/>
      <c r="KDT1" s="71"/>
      <c r="KDU1" s="110"/>
      <c r="KDV1" s="69"/>
      <c r="KDW1" s="70"/>
      <c r="KDX1" s="70"/>
      <c r="KDY1" s="111"/>
      <c r="KDZ1" s="71"/>
      <c r="KEA1" s="110"/>
      <c r="KEB1" s="69"/>
      <c r="KEC1" s="70"/>
      <c r="KED1" s="70"/>
      <c r="KEE1" s="111"/>
      <c r="KEF1" s="71"/>
      <c r="KEG1" s="110"/>
      <c r="KEH1" s="69"/>
      <c r="KEI1" s="70"/>
      <c r="KEJ1" s="70"/>
      <c r="KEK1" s="111"/>
      <c r="KEL1" s="71"/>
      <c r="KEM1" s="110"/>
      <c r="KEN1" s="69"/>
      <c r="KEO1" s="70"/>
      <c r="KEP1" s="70"/>
      <c r="KEQ1" s="111"/>
      <c r="KER1" s="71"/>
      <c r="KES1" s="110"/>
      <c r="KET1" s="69"/>
      <c r="KEU1" s="70"/>
      <c r="KEV1" s="70"/>
      <c r="KEW1" s="111"/>
      <c r="KEX1" s="71"/>
      <c r="KEY1" s="110"/>
      <c r="KEZ1" s="69"/>
      <c r="KFA1" s="70"/>
      <c r="KFB1" s="70"/>
      <c r="KFC1" s="111"/>
      <c r="KFD1" s="71"/>
      <c r="KFE1" s="110"/>
      <c r="KFF1" s="69"/>
      <c r="KFG1" s="70"/>
      <c r="KFH1" s="70"/>
      <c r="KFI1" s="111"/>
      <c r="KFJ1" s="71"/>
      <c r="KFK1" s="110"/>
      <c r="KFL1" s="69"/>
      <c r="KFM1" s="70"/>
      <c r="KFN1" s="70"/>
      <c r="KFO1" s="111"/>
      <c r="KFP1" s="71"/>
      <c r="KFQ1" s="110"/>
      <c r="KFR1" s="69"/>
      <c r="KFS1" s="70"/>
      <c r="KFT1" s="70"/>
      <c r="KFU1" s="111"/>
      <c r="KFV1" s="71"/>
      <c r="KFW1" s="110"/>
      <c r="KFX1" s="69"/>
      <c r="KFY1" s="70"/>
      <c r="KFZ1" s="70"/>
      <c r="KGA1" s="111"/>
      <c r="KGB1" s="71"/>
      <c r="KGC1" s="110"/>
      <c r="KGD1" s="69"/>
      <c r="KGE1" s="70"/>
      <c r="KGF1" s="70"/>
      <c r="KGG1" s="111"/>
      <c r="KGH1" s="71"/>
      <c r="KGI1" s="110"/>
      <c r="KGJ1" s="69"/>
      <c r="KGK1" s="70"/>
      <c r="KGL1" s="70"/>
      <c r="KGM1" s="111"/>
      <c r="KGN1" s="71"/>
      <c r="KGO1" s="110"/>
      <c r="KGP1" s="69"/>
      <c r="KGQ1" s="70"/>
      <c r="KGR1" s="70"/>
      <c r="KGS1" s="111"/>
      <c r="KGT1" s="71"/>
      <c r="KGU1" s="110"/>
      <c r="KGV1" s="69"/>
      <c r="KGW1" s="70"/>
      <c r="KGX1" s="70"/>
      <c r="KGY1" s="111"/>
      <c r="KGZ1" s="71"/>
      <c r="KHA1" s="110"/>
      <c r="KHB1" s="69"/>
      <c r="KHC1" s="70"/>
      <c r="KHD1" s="70"/>
      <c r="KHE1" s="111"/>
      <c r="KHF1" s="71"/>
      <c r="KHG1" s="110"/>
      <c r="KHH1" s="69"/>
      <c r="KHI1" s="70"/>
      <c r="KHJ1" s="70"/>
      <c r="KHK1" s="111"/>
      <c r="KHL1" s="71"/>
      <c r="KHM1" s="110"/>
      <c r="KHN1" s="69"/>
      <c r="KHO1" s="70"/>
      <c r="KHP1" s="70"/>
      <c r="KHQ1" s="111"/>
      <c r="KHR1" s="71"/>
      <c r="KHS1" s="110"/>
      <c r="KHT1" s="69"/>
      <c r="KHU1" s="70"/>
      <c r="KHV1" s="70"/>
      <c r="KHW1" s="111"/>
      <c r="KHX1" s="71"/>
      <c r="KHY1" s="110"/>
      <c r="KHZ1" s="69"/>
      <c r="KIA1" s="70"/>
      <c r="KIB1" s="70"/>
      <c r="KIC1" s="111"/>
      <c r="KID1" s="71"/>
      <c r="KIE1" s="110"/>
      <c r="KIF1" s="69"/>
      <c r="KIG1" s="70"/>
      <c r="KIH1" s="70"/>
      <c r="KII1" s="111"/>
      <c r="KIJ1" s="71"/>
      <c r="KIK1" s="110"/>
      <c r="KIL1" s="69"/>
      <c r="KIM1" s="70"/>
      <c r="KIN1" s="70"/>
      <c r="KIO1" s="111"/>
      <c r="KIP1" s="71"/>
      <c r="KIQ1" s="110"/>
      <c r="KIR1" s="69"/>
      <c r="KIS1" s="70"/>
      <c r="KIT1" s="70"/>
      <c r="KIU1" s="111"/>
      <c r="KIV1" s="71"/>
      <c r="KIW1" s="110"/>
      <c r="KIX1" s="69"/>
      <c r="KIY1" s="70"/>
      <c r="KIZ1" s="70"/>
      <c r="KJA1" s="111"/>
      <c r="KJB1" s="71"/>
      <c r="KJC1" s="110"/>
      <c r="KJD1" s="69"/>
      <c r="KJE1" s="70"/>
      <c r="KJF1" s="70"/>
      <c r="KJG1" s="111"/>
      <c r="KJH1" s="71"/>
      <c r="KJI1" s="110"/>
      <c r="KJJ1" s="69"/>
      <c r="KJK1" s="70"/>
      <c r="KJL1" s="70"/>
      <c r="KJM1" s="111"/>
      <c r="KJN1" s="71"/>
      <c r="KJO1" s="110"/>
      <c r="KJP1" s="69"/>
      <c r="KJQ1" s="70"/>
      <c r="KJR1" s="70"/>
      <c r="KJS1" s="111"/>
      <c r="KJT1" s="71"/>
      <c r="KJU1" s="110"/>
      <c r="KJV1" s="69"/>
      <c r="KJW1" s="70"/>
      <c r="KJX1" s="70"/>
      <c r="KJY1" s="111"/>
      <c r="KJZ1" s="71"/>
      <c r="KKA1" s="110"/>
      <c r="KKB1" s="69"/>
      <c r="KKC1" s="70"/>
      <c r="KKD1" s="70"/>
      <c r="KKE1" s="111"/>
      <c r="KKF1" s="71"/>
      <c r="KKG1" s="110"/>
      <c r="KKH1" s="69"/>
      <c r="KKI1" s="70"/>
      <c r="KKJ1" s="70"/>
      <c r="KKK1" s="111"/>
      <c r="KKL1" s="71"/>
      <c r="KKM1" s="110"/>
      <c r="KKN1" s="69"/>
      <c r="KKO1" s="70"/>
      <c r="KKP1" s="70"/>
      <c r="KKQ1" s="111"/>
      <c r="KKR1" s="71"/>
      <c r="KKS1" s="110"/>
      <c r="KKT1" s="69"/>
      <c r="KKU1" s="70"/>
      <c r="KKV1" s="70"/>
      <c r="KKW1" s="111"/>
      <c r="KKX1" s="71"/>
      <c r="KKY1" s="110"/>
      <c r="KKZ1" s="69"/>
      <c r="KLA1" s="70"/>
      <c r="KLB1" s="70"/>
      <c r="KLC1" s="111"/>
      <c r="KLD1" s="71"/>
      <c r="KLE1" s="110"/>
      <c r="KLF1" s="69"/>
      <c r="KLG1" s="70"/>
      <c r="KLH1" s="70"/>
      <c r="KLI1" s="111"/>
      <c r="KLJ1" s="71"/>
      <c r="KLK1" s="110"/>
      <c r="KLL1" s="69"/>
      <c r="KLM1" s="70"/>
      <c r="KLN1" s="70"/>
      <c r="KLO1" s="111"/>
      <c r="KLP1" s="71"/>
      <c r="KLQ1" s="110"/>
      <c r="KLR1" s="69"/>
      <c r="KLS1" s="70"/>
      <c r="KLT1" s="70"/>
      <c r="KLU1" s="111"/>
      <c r="KLV1" s="71"/>
      <c r="KLW1" s="110"/>
      <c r="KLX1" s="69"/>
      <c r="KLY1" s="70"/>
      <c r="KLZ1" s="70"/>
      <c r="KMA1" s="111"/>
      <c r="KMB1" s="71"/>
      <c r="KMC1" s="110"/>
      <c r="KMD1" s="69"/>
      <c r="KME1" s="70"/>
      <c r="KMF1" s="70"/>
      <c r="KMG1" s="111"/>
      <c r="KMH1" s="71"/>
      <c r="KMI1" s="110"/>
      <c r="KMJ1" s="69"/>
      <c r="KMK1" s="70"/>
      <c r="KML1" s="70"/>
      <c r="KMM1" s="111"/>
      <c r="KMN1" s="71"/>
      <c r="KMO1" s="110"/>
      <c r="KMP1" s="69"/>
      <c r="KMQ1" s="70"/>
      <c r="KMR1" s="70"/>
      <c r="KMS1" s="111"/>
      <c r="KMT1" s="71"/>
      <c r="KMU1" s="110"/>
      <c r="KMV1" s="69"/>
      <c r="KMW1" s="70"/>
      <c r="KMX1" s="70"/>
      <c r="KMY1" s="111"/>
      <c r="KMZ1" s="71"/>
      <c r="KNA1" s="110"/>
      <c r="KNB1" s="69"/>
      <c r="KNC1" s="70"/>
      <c r="KND1" s="70"/>
      <c r="KNE1" s="111"/>
      <c r="KNF1" s="71"/>
      <c r="KNG1" s="110"/>
      <c r="KNH1" s="69"/>
      <c r="KNI1" s="70"/>
      <c r="KNJ1" s="70"/>
      <c r="KNK1" s="111"/>
      <c r="KNL1" s="71"/>
      <c r="KNM1" s="110"/>
      <c r="KNN1" s="69"/>
      <c r="KNO1" s="70"/>
      <c r="KNP1" s="70"/>
      <c r="KNQ1" s="111"/>
      <c r="KNR1" s="71"/>
      <c r="KNS1" s="110"/>
      <c r="KNT1" s="69"/>
      <c r="KNU1" s="70"/>
      <c r="KNV1" s="70"/>
      <c r="KNW1" s="111"/>
      <c r="KNX1" s="71"/>
      <c r="KNY1" s="110"/>
      <c r="KNZ1" s="69"/>
      <c r="KOA1" s="70"/>
      <c r="KOB1" s="70"/>
      <c r="KOC1" s="111"/>
      <c r="KOD1" s="71"/>
      <c r="KOE1" s="110"/>
      <c r="KOF1" s="69"/>
      <c r="KOG1" s="70"/>
      <c r="KOH1" s="70"/>
      <c r="KOI1" s="111"/>
      <c r="KOJ1" s="71"/>
      <c r="KOK1" s="110"/>
      <c r="KOL1" s="69"/>
      <c r="KOM1" s="70"/>
      <c r="KON1" s="70"/>
      <c r="KOO1" s="111"/>
      <c r="KOP1" s="71"/>
      <c r="KOQ1" s="110"/>
      <c r="KOR1" s="69"/>
      <c r="KOS1" s="70"/>
      <c r="KOT1" s="70"/>
      <c r="KOU1" s="111"/>
      <c r="KOV1" s="71"/>
      <c r="KOW1" s="110"/>
      <c r="KOX1" s="69"/>
      <c r="KOY1" s="70"/>
      <c r="KOZ1" s="70"/>
      <c r="KPA1" s="111"/>
      <c r="KPB1" s="71"/>
      <c r="KPC1" s="110"/>
      <c r="KPD1" s="69"/>
      <c r="KPE1" s="70"/>
      <c r="KPF1" s="70"/>
      <c r="KPG1" s="111"/>
      <c r="KPH1" s="71"/>
      <c r="KPI1" s="110"/>
      <c r="KPJ1" s="69"/>
      <c r="KPK1" s="70"/>
      <c r="KPL1" s="70"/>
      <c r="KPM1" s="111"/>
      <c r="KPN1" s="71"/>
      <c r="KPO1" s="110"/>
      <c r="KPP1" s="69"/>
      <c r="KPQ1" s="70"/>
      <c r="KPR1" s="70"/>
      <c r="KPS1" s="111"/>
      <c r="KPT1" s="71"/>
      <c r="KPU1" s="110"/>
      <c r="KPV1" s="69"/>
      <c r="KPW1" s="70"/>
      <c r="KPX1" s="70"/>
      <c r="KPY1" s="111"/>
      <c r="KPZ1" s="71"/>
      <c r="KQA1" s="110"/>
      <c r="KQB1" s="69"/>
      <c r="KQC1" s="70"/>
      <c r="KQD1" s="70"/>
      <c r="KQE1" s="111"/>
      <c r="KQF1" s="71"/>
      <c r="KQG1" s="110"/>
      <c r="KQH1" s="69"/>
      <c r="KQI1" s="70"/>
      <c r="KQJ1" s="70"/>
      <c r="KQK1" s="111"/>
      <c r="KQL1" s="71"/>
      <c r="KQM1" s="110"/>
      <c r="KQN1" s="69"/>
      <c r="KQO1" s="70"/>
      <c r="KQP1" s="70"/>
      <c r="KQQ1" s="111"/>
      <c r="KQR1" s="71"/>
      <c r="KQS1" s="110"/>
      <c r="KQT1" s="69"/>
      <c r="KQU1" s="70"/>
      <c r="KQV1" s="70"/>
      <c r="KQW1" s="111"/>
      <c r="KQX1" s="71"/>
      <c r="KQY1" s="110"/>
      <c r="KQZ1" s="69"/>
      <c r="KRA1" s="70"/>
      <c r="KRB1" s="70"/>
      <c r="KRC1" s="111"/>
      <c r="KRD1" s="71"/>
      <c r="KRE1" s="110"/>
      <c r="KRF1" s="69"/>
      <c r="KRG1" s="70"/>
      <c r="KRH1" s="70"/>
      <c r="KRI1" s="111"/>
      <c r="KRJ1" s="71"/>
      <c r="KRK1" s="110"/>
      <c r="KRL1" s="69"/>
      <c r="KRM1" s="70"/>
      <c r="KRN1" s="70"/>
      <c r="KRO1" s="111"/>
      <c r="KRP1" s="71"/>
      <c r="KRQ1" s="110"/>
      <c r="KRR1" s="69"/>
      <c r="KRS1" s="70"/>
      <c r="KRT1" s="70"/>
      <c r="KRU1" s="111"/>
      <c r="KRV1" s="71"/>
      <c r="KRW1" s="110"/>
      <c r="KRX1" s="69"/>
      <c r="KRY1" s="70"/>
      <c r="KRZ1" s="70"/>
      <c r="KSA1" s="111"/>
      <c r="KSB1" s="71"/>
      <c r="KSC1" s="110"/>
      <c r="KSD1" s="69"/>
      <c r="KSE1" s="70"/>
      <c r="KSF1" s="70"/>
      <c r="KSG1" s="111"/>
      <c r="KSH1" s="71"/>
      <c r="KSI1" s="110"/>
      <c r="KSJ1" s="69"/>
      <c r="KSK1" s="70"/>
      <c r="KSL1" s="70"/>
      <c r="KSM1" s="111"/>
      <c r="KSN1" s="71"/>
      <c r="KSO1" s="110"/>
      <c r="KSP1" s="69"/>
      <c r="KSQ1" s="70"/>
      <c r="KSR1" s="70"/>
      <c r="KSS1" s="111"/>
      <c r="KST1" s="71"/>
      <c r="KSU1" s="110"/>
      <c r="KSV1" s="69"/>
      <c r="KSW1" s="70"/>
      <c r="KSX1" s="70"/>
      <c r="KSY1" s="111"/>
      <c r="KSZ1" s="71"/>
      <c r="KTA1" s="110"/>
      <c r="KTB1" s="69"/>
      <c r="KTC1" s="70"/>
      <c r="KTD1" s="70"/>
      <c r="KTE1" s="111"/>
      <c r="KTF1" s="71"/>
      <c r="KTG1" s="110"/>
      <c r="KTH1" s="69"/>
      <c r="KTI1" s="70"/>
      <c r="KTJ1" s="70"/>
      <c r="KTK1" s="111"/>
      <c r="KTL1" s="71"/>
      <c r="KTM1" s="110"/>
      <c r="KTN1" s="69"/>
      <c r="KTO1" s="70"/>
      <c r="KTP1" s="70"/>
      <c r="KTQ1" s="111"/>
      <c r="KTR1" s="71"/>
      <c r="KTS1" s="110"/>
      <c r="KTT1" s="69"/>
      <c r="KTU1" s="70"/>
      <c r="KTV1" s="70"/>
      <c r="KTW1" s="111"/>
      <c r="KTX1" s="71"/>
      <c r="KTY1" s="110"/>
      <c r="KTZ1" s="69"/>
      <c r="KUA1" s="70"/>
      <c r="KUB1" s="70"/>
      <c r="KUC1" s="111"/>
      <c r="KUD1" s="71"/>
      <c r="KUE1" s="110"/>
      <c r="KUF1" s="69"/>
      <c r="KUG1" s="70"/>
      <c r="KUH1" s="70"/>
      <c r="KUI1" s="111"/>
      <c r="KUJ1" s="71"/>
      <c r="KUK1" s="110"/>
      <c r="KUL1" s="69"/>
      <c r="KUM1" s="70"/>
      <c r="KUN1" s="70"/>
      <c r="KUO1" s="111"/>
      <c r="KUP1" s="71"/>
      <c r="KUQ1" s="110"/>
      <c r="KUR1" s="69"/>
      <c r="KUS1" s="70"/>
      <c r="KUT1" s="70"/>
      <c r="KUU1" s="111"/>
      <c r="KUV1" s="71"/>
      <c r="KUW1" s="110"/>
      <c r="KUX1" s="69"/>
      <c r="KUY1" s="70"/>
      <c r="KUZ1" s="70"/>
      <c r="KVA1" s="111"/>
      <c r="KVB1" s="71"/>
      <c r="KVC1" s="110"/>
      <c r="KVD1" s="69"/>
      <c r="KVE1" s="70"/>
      <c r="KVF1" s="70"/>
      <c r="KVG1" s="111"/>
      <c r="KVH1" s="71"/>
      <c r="KVI1" s="110"/>
      <c r="KVJ1" s="69"/>
      <c r="KVK1" s="70"/>
      <c r="KVL1" s="70"/>
      <c r="KVM1" s="111"/>
      <c r="KVN1" s="71"/>
      <c r="KVO1" s="110"/>
      <c r="KVP1" s="69"/>
      <c r="KVQ1" s="70"/>
      <c r="KVR1" s="70"/>
      <c r="KVS1" s="111"/>
      <c r="KVT1" s="71"/>
      <c r="KVU1" s="110"/>
      <c r="KVV1" s="69"/>
      <c r="KVW1" s="70"/>
      <c r="KVX1" s="70"/>
      <c r="KVY1" s="111"/>
      <c r="KVZ1" s="71"/>
      <c r="KWA1" s="110"/>
      <c r="KWB1" s="69"/>
      <c r="KWC1" s="70"/>
      <c r="KWD1" s="70"/>
      <c r="KWE1" s="111"/>
      <c r="KWF1" s="71"/>
      <c r="KWG1" s="110"/>
      <c r="KWH1" s="69"/>
      <c r="KWI1" s="70"/>
      <c r="KWJ1" s="70"/>
      <c r="KWK1" s="111"/>
      <c r="KWL1" s="71"/>
      <c r="KWM1" s="110"/>
      <c r="KWN1" s="69"/>
      <c r="KWO1" s="70"/>
      <c r="KWP1" s="70"/>
      <c r="KWQ1" s="111"/>
      <c r="KWR1" s="71"/>
      <c r="KWS1" s="110"/>
      <c r="KWT1" s="69"/>
      <c r="KWU1" s="70"/>
      <c r="KWV1" s="70"/>
      <c r="KWW1" s="111"/>
      <c r="KWX1" s="71"/>
      <c r="KWY1" s="110"/>
      <c r="KWZ1" s="69"/>
      <c r="KXA1" s="70"/>
      <c r="KXB1" s="70"/>
      <c r="KXC1" s="111"/>
      <c r="KXD1" s="71"/>
      <c r="KXE1" s="110"/>
      <c r="KXF1" s="69"/>
      <c r="KXG1" s="70"/>
      <c r="KXH1" s="70"/>
      <c r="KXI1" s="111"/>
      <c r="KXJ1" s="71"/>
      <c r="KXK1" s="110"/>
      <c r="KXL1" s="69"/>
      <c r="KXM1" s="70"/>
      <c r="KXN1" s="70"/>
      <c r="KXO1" s="111"/>
      <c r="KXP1" s="71"/>
      <c r="KXQ1" s="110"/>
      <c r="KXR1" s="69"/>
      <c r="KXS1" s="70"/>
      <c r="KXT1" s="70"/>
      <c r="KXU1" s="111"/>
      <c r="KXV1" s="71"/>
      <c r="KXW1" s="110"/>
      <c r="KXX1" s="69"/>
      <c r="KXY1" s="70"/>
      <c r="KXZ1" s="70"/>
      <c r="KYA1" s="111"/>
      <c r="KYB1" s="71"/>
      <c r="KYC1" s="110"/>
      <c r="KYD1" s="69"/>
      <c r="KYE1" s="70"/>
      <c r="KYF1" s="70"/>
      <c r="KYG1" s="111"/>
      <c r="KYH1" s="71"/>
      <c r="KYI1" s="110"/>
      <c r="KYJ1" s="69"/>
      <c r="KYK1" s="70"/>
      <c r="KYL1" s="70"/>
      <c r="KYM1" s="111"/>
      <c r="KYN1" s="71"/>
      <c r="KYO1" s="110"/>
      <c r="KYP1" s="69"/>
      <c r="KYQ1" s="70"/>
      <c r="KYR1" s="70"/>
      <c r="KYS1" s="111"/>
      <c r="KYT1" s="71"/>
      <c r="KYU1" s="110"/>
      <c r="KYV1" s="69"/>
      <c r="KYW1" s="70"/>
      <c r="KYX1" s="70"/>
      <c r="KYY1" s="111"/>
      <c r="KYZ1" s="71"/>
      <c r="KZA1" s="110"/>
      <c r="KZB1" s="69"/>
      <c r="KZC1" s="70"/>
      <c r="KZD1" s="70"/>
      <c r="KZE1" s="111"/>
      <c r="KZF1" s="71"/>
      <c r="KZG1" s="110"/>
      <c r="KZH1" s="69"/>
      <c r="KZI1" s="70"/>
      <c r="KZJ1" s="70"/>
      <c r="KZK1" s="111"/>
      <c r="KZL1" s="71"/>
      <c r="KZM1" s="110"/>
      <c r="KZN1" s="69"/>
      <c r="KZO1" s="70"/>
      <c r="KZP1" s="70"/>
      <c r="KZQ1" s="111"/>
      <c r="KZR1" s="71"/>
      <c r="KZS1" s="110"/>
      <c r="KZT1" s="69"/>
      <c r="KZU1" s="70"/>
      <c r="KZV1" s="70"/>
      <c r="KZW1" s="111"/>
      <c r="KZX1" s="71"/>
      <c r="KZY1" s="110"/>
      <c r="KZZ1" s="69"/>
      <c r="LAA1" s="70"/>
      <c r="LAB1" s="70"/>
      <c r="LAC1" s="111"/>
      <c r="LAD1" s="71"/>
      <c r="LAE1" s="110"/>
      <c r="LAF1" s="69"/>
      <c r="LAG1" s="70"/>
      <c r="LAH1" s="70"/>
      <c r="LAI1" s="111"/>
      <c r="LAJ1" s="71"/>
      <c r="LAK1" s="110"/>
      <c r="LAL1" s="69"/>
      <c r="LAM1" s="70"/>
      <c r="LAN1" s="70"/>
      <c r="LAO1" s="111"/>
      <c r="LAP1" s="71"/>
      <c r="LAQ1" s="110"/>
      <c r="LAR1" s="69"/>
      <c r="LAS1" s="70"/>
      <c r="LAT1" s="70"/>
      <c r="LAU1" s="111"/>
      <c r="LAV1" s="71"/>
      <c r="LAW1" s="110"/>
      <c r="LAX1" s="69"/>
      <c r="LAY1" s="70"/>
      <c r="LAZ1" s="70"/>
      <c r="LBA1" s="111"/>
      <c r="LBB1" s="71"/>
      <c r="LBC1" s="110"/>
      <c r="LBD1" s="69"/>
      <c r="LBE1" s="70"/>
      <c r="LBF1" s="70"/>
      <c r="LBG1" s="111"/>
      <c r="LBH1" s="71"/>
      <c r="LBI1" s="110"/>
      <c r="LBJ1" s="69"/>
      <c r="LBK1" s="70"/>
      <c r="LBL1" s="70"/>
      <c r="LBM1" s="111"/>
      <c r="LBN1" s="71"/>
      <c r="LBO1" s="110"/>
      <c r="LBP1" s="69"/>
      <c r="LBQ1" s="70"/>
      <c r="LBR1" s="70"/>
      <c r="LBS1" s="111"/>
      <c r="LBT1" s="71"/>
      <c r="LBU1" s="110"/>
      <c r="LBV1" s="69"/>
      <c r="LBW1" s="70"/>
      <c r="LBX1" s="70"/>
      <c r="LBY1" s="111"/>
      <c r="LBZ1" s="71"/>
      <c r="LCA1" s="110"/>
      <c r="LCB1" s="69"/>
      <c r="LCC1" s="70"/>
      <c r="LCD1" s="70"/>
      <c r="LCE1" s="111"/>
      <c r="LCF1" s="71"/>
      <c r="LCG1" s="110"/>
      <c r="LCH1" s="69"/>
      <c r="LCI1" s="70"/>
      <c r="LCJ1" s="70"/>
      <c r="LCK1" s="111"/>
      <c r="LCL1" s="71"/>
      <c r="LCM1" s="110"/>
      <c r="LCN1" s="69"/>
      <c r="LCO1" s="70"/>
      <c r="LCP1" s="70"/>
      <c r="LCQ1" s="111"/>
      <c r="LCR1" s="71"/>
      <c r="LCS1" s="110"/>
      <c r="LCT1" s="69"/>
      <c r="LCU1" s="70"/>
      <c r="LCV1" s="70"/>
      <c r="LCW1" s="111"/>
      <c r="LCX1" s="71"/>
      <c r="LCY1" s="110"/>
      <c r="LCZ1" s="69"/>
      <c r="LDA1" s="70"/>
      <c r="LDB1" s="70"/>
      <c r="LDC1" s="111"/>
      <c r="LDD1" s="71"/>
      <c r="LDE1" s="110"/>
      <c r="LDF1" s="69"/>
      <c r="LDG1" s="70"/>
      <c r="LDH1" s="70"/>
      <c r="LDI1" s="111"/>
      <c r="LDJ1" s="71"/>
      <c r="LDK1" s="110"/>
      <c r="LDL1" s="69"/>
      <c r="LDM1" s="70"/>
      <c r="LDN1" s="70"/>
      <c r="LDO1" s="111"/>
      <c r="LDP1" s="71"/>
      <c r="LDQ1" s="110"/>
      <c r="LDR1" s="69"/>
      <c r="LDS1" s="70"/>
      <c r="LDT1" s="70"/>
      <c r="LDU1" s="111"/>
      <c r="LDV1" s="71"/>
      <c r="LDW1" s="110"/>
      <c r="LDX1" s="69"/>
      <c r="LDY1" s="70"/>
      <c r="LDZ1" s="70"/>
      <c r="LEA1" s="111"/>
      <c r="LEB1" s="71"/>
      <c r="LEC1" s="110"/>
      <c r="LED1" s="69"/>
      <c r="LEE1" s="70"/>
      <c r="LEF1" s="70"/>
      <c r="LEG1" s="111"/>
      <c r="LEH1" s="71"/>
      <c r="LEI1" s="110"/>
      <c r="LEJ1" s="69"/>
      <c r="LEK1" s="70"/>
      <c r="LEL1" s="70"/>
      <c r="LEM1" s="111"/>
      <c r="LEN1" s="71"/>
      <c r="LEO1" s="110"/>
      <c r="LEP1" s="69"/>
      <c r="LEQ1" s="70"/>
      <c r="LER1" s="70"/>
      <c r="LES1" s="111"/>
      <c r="LET1" s="71"/>
      <c r="LEU1" s="110"/>
      <c r="LEV1" s="69"/>
      <c r="LEW1" s="70"/>
      <c r="LEX1" s="70"/>
      <c r="LEY1" s="111"/>
      <c r="LEZ1" s="71"/>
      <c r="LFA1" s="110"/>
      <c r="LFB1" s="69"/>
      <c r="LFC1" s="70"/>
      <c r="LFD1" s="70"/>
      <c r="LFE1" s="111"/>
      <c r="LFF1" s="71"/>
      <c r="LFG1" s="110"/>
      <c r="LFH1" s="69"/>
      <c r="LFI1" s="70"/>
      <c r="LFJ1" s="70"/>
      <c r="LFK1" s="111"/>
      <c r="LFL1" s="71"/>
      <c r="LFM1" s="110"/>
      <c r="LFN1" s="69"/>
      <c r="LFO1" s="70"/>
      <c r="LFP1" s="70"/>
      <c r="LFQ1" s="111"/>
      <c r="LFR1" s="71"/>
      <c r="LFS1" s="110"/>
      <c r="LFT1" s="69"/>
      <c r="LFU1" s="70"/>
      <c r="LFV1" s="70"/>
      <c r="LFW1" s="111"/>
      <c r="LFX1" s="71"/>
      <c r="LFY1" s="110"/>
      <c r="LFZ1" s="69"/>
      <c r="LGA1" s="70"/>
      <c r="LGB1" s="70"/>
      <c r="LGC1" s="111"/>
      <c r="LGD1" s="71"/>
      <c r="LGE1" s="110"/>
      <c r="LGF1" s="69"/>
      <c r="LGG1" s="70"/>
      <c r="LGH1" s="70"/>
      <c r="LGI1" s="111"/>
      <c r="LGJ1" s="71"/>
      <c r="LGK1" s="110"/>
      <c r="LGL1" s="69"/>
      <c r="LGM1" s="70"/>
      <c r="LGN1" s="70"/>
      <c r="LGO1" s="111"/>
      <c r="LGP1" s="71"/>
      <c r="LGQ1" s="110"/>
      <c r="LGR1" s="69"/>
      <c r="LGS1" s="70"/>
      <c r="LGT1" s="70"/>
      <c r="LGU1" s="111"/>
      <c r="LGV1" s="71"/>
      <c r="LGW1" s="110"/>
      <c r="LGX1" s="69"/>
      <c r="LGY1" s="70"/>
      <c r="LGZ1" s="70"/>
      <c r="LHA1" s="111"/>
      <c r="LHB1" s="71"/>
      <c r="LHC1" s="110"/>
      <c r="LHD1" s="69"/>
      <c r="LHE1" s="70"/>
      <c r="LHF1" s="70"/>
      <c r="LHG1" s="111"/>
      <c r="LHH1" s="71"/>
      <c r="LHI1" s="110"/>
      <c r="LHJ1" s="69"/>
      <c r="LHK1" s="70"/>
      <c r="LHL1" s="70"/>
      <c r="LHM1" s="111"/>
      <c r="LHN1" s="71"/>
      <c r="LHO1" s="110"/>
      <c r="LHP1" s="69"/>
      <c r="LHQ1" s="70"/>
      <c r="LHR1" s="70"/>
      <c r="LHS1" s="111"/>
      <c r="LHT1" s="71"/>
      <c r="LHU1" s="110"/>
      <c r="LHV1" s="69"/>
      <c r="LHW1" s="70"/>
      <c r="LHX1" s="70"/>
      <c r="LHY1" s="111"/>
      <c r="LHZ1" s="71"/>
      <c r="LIA1" s="110"/>
      <c r="LIB1" s="69"/>
      <c r="LIC1" s="70"/>
      <c r="LID1" s="70"/>
      <c r="LIE1" s="111"/>
      <c r="LIF1" s="71"/>
      <c r="LIG1" s="110"/>
      <c r="LIH1" s="69"/>
      <c r="LII1" s="70"/>
      <c r="LIJ1" s="70"/>
      <c r="LIK1" s="111"/>
      <c r="LIL1" s="71"/>
      <c r="LIM1" s="110"/>
      <c r="LIN1" s="69"/>
      <c r="LIO1" s="70"/>
      <c r="LIP1" s="70"/>
      <c r="LIQ1" s="111"/>
      <c r="LIR1" s="71"/>
      <c r="LIS1" s="110"/>
      <c r="LIT1" s="69"/>
      <c r="LIU1" s="70"/>
      <c r="LIV1" s="70"/>
      <c r="LIW1" s="111"/>
      <c r="LIX1" s="71"/>
      <c r="LIY1" s="110"/>
      <c r="LIZ1" s="69"/>
      <c r="LJA1" s="70"/>
      <c r="LJB1" s="70"/>
      <c r="LJC1" s="111"/>
      <c r="LJD1" s="71"/>
      <c r="LJE1" s="110"/>
      <c r="LJF1" s="69"/>
      <c r="LJG1" s="70"/>
      <c r="LJH1" s="70"/>
      <c r="LJI1" s="111"/>
      <c r="LJJ1" s="71"/>
      <c r="LJK1" s="110"/>
      <c r="LJL1" s="69"/>
      <c r="LJM1" s="70"/>
      <c r="LJN1" s="70"/>
      <c r="LJO1" s="111"/>
      <c r="LJP1" s="71"/>
      <c r="LJQ1" s="110"/>
      <c r="LJR1" s="69"/>
      <c r="LJS1" s="70"/>
      <c r="LJT1" s="70"/>
      <c r="LJU1" s="111"/>
      <c r="LJV1" s="71"/>
      <c r="LJW1" s="110"/>
      <c r="LJX1" s="69"/>
      <c r="LJY1" s="70"/>
      <c r="LJZ1" s="70"/>
      <c r="LKA1" s="111"/>
      <c r="LKB1" s="71"/>
      <c r="LKC1" s="110"/>
      <c r="LKD1" s="69"/>
      <c r="LKE1" s="70"/>
      <c r="LKF1" s="70"/>
      <c r="LKG1" s="111"/>
      <c r="LKH1" s="71"/>
      <c r="LKI1" s="110"/>
      <c r="LKJ1" s="69"/>
      <c r="LKK1" s="70"/>
      <c r="LKL1" s="70"/>
      <c r="LKM1" s="111"/>
      <c r="LKN1" s="71"/>
      <c r="LKO1" s="110"/>
      <c r="LKP1" s="69"/>
      <c r="LKQ1" s="70"/>
      <c r="LKR1" s="70"/>
      <c r="LKS1" s="111"/>
      <c r="LKT1" s="71"/>
      <c r="LKU1" s="110"/>
      <c r="LKV1" s="69"/>
      <c r="LKW1" s="70"/>
      <c r="LKX1" s="70"/>
      <c r="LKY1" s="111"/>
      <c r="LKZ1" s="71"/>
      <c r="LLA1" s="110"/>
      <c r="LLB1" s="69"/>
      <c r="LLC1" s="70"/>
      <c r="LLD1" s="70"/>
      <c r="LLE1" s="111"/>
      <c r="LLF1" s="71"/>
      <c r="LLG1" s="110"/>
      <c r="LLH1" s="69"/>
      <c r="LLI1" s="70"/>
      <c r="LLJ1" s="70"/>
      <c r="LLK1" s="111"/>
      <c r="LLL1" s="71"/>
      <c r="LLM1" s="110"/>
      <c r="LLN1" s="69"/>
      <c r="LLO1" s="70"/>
      <c r="LLP1" s="70"/>
      <c r="LLQ1" s="111"/>
      <c r="LLR1" s="71"/>
      <c r="LLS1" s="110"/>
      <c r="LLT1" s="69"/>
      <c r="LLU1" s="70"/>
      <c r="LLV1" s="70"/>
      <c r="LLW1" s="111"/>
      <c r="LLX1" s="71"/>
      <c r="LLY1" s="110"/>
      <c r="LLZ1" s="69"/>
      <c r="LMA1" s="70"/>
      <c r="LMB1" s="70"/>
      <c r="LMC1" s="111"/>
      <c r="LMD1" s="71"/>
      <c r="LME1" s="110"/>
      <c r="LMF1" s="69"/>
      <c r="LMG1" s="70"/>
      <c r="LMH1" s="70"/>
      <c r="LMI1" s="111"/>
      <c r="LMJ1" s="71"/>
      <c r="LMK1" s="110"/>
      <c r="LML1" s="69"/>
      <c r="LMM1" s="70"/>
      <c r="LMN1" s="70"/>
      <c r="LMO1" s="111"/>
      <c r="LMP1" s="71"/>
      <c r="LMQ1" s="110"/>
      <c r="LMR1" s="69"/>
      <c r="LMS1" s="70"/>
      <c r="LMT1" s="70"/>
      <c r="LMU1" s="111"/>
      <c r="LMV1" s="71"/>
      <c r="LMW1" s="110"/>
      <c r="LMX1" s="69"/>
      <c r="LMY1" s="70"/>
      <c r="LMZ1" s="70"/>
      <c r="LNA1" s="111"/>
      <c r="LNB1" s="71"/>
      <c r="LNC1" s="110"/>
      <c r="LND1" s="69"/>
      <c r="LNE1" s="70"/>
      <c r="LNF1" s="70"/>
      <c r="LNG1" s="111"/>
      <c r="LNH1" s="71"/>
      <c r="LNI1" s="110"/>
      <c r="LNJ1" s="69"/>
      <c r="LNK1" s="70"/>
      <c r="LNL1" s="70"/>
      <c r="LNM1" s="111"/>
      <c r="LNN1" s="71"/>
      <c r="LNO1" s="110"/>
      <c r="LNP1" s="69"/>
      <c r="LNQ1" s="70"/>
      <c r="LNR1" s="70"/>
      <c r="LNS1" s="111"/>
      <c r="LNT1" s="71"/>
      <c r="LNU1" s="110"/>
      <c r="LNV1" s="69"/>
      <c r="LNW1" s="70"/>
      <c r="LNX1" s="70"/>
      <c r="LNY1" s="111"/>
      <c r="LNZ1" s="71"/>
      <c r="LOA1" s="110"/>
      <c r="LOB1" s="69"/>
      <c r="LOC1" s="70"/>
      <c r="LOD1" s="70"/>
      <c r="LOE1" s="111"/>
      <c r="LOF1" s="71"/>
      <c r="LOG1" s="110"/>
      <c r="LOH1" s="69"/>
      <c r="LOI1" s="70"/>
      <c r="LOJ1" s="70"/>
      <c r="LOK1" s="111"/>
      <c r="LOL1" s="71"/>
      <c r="LOM1" s="110"/>
      <c r="LON1" s="69"/>
      <c r="LOO1" s="70"/>
      <c r="LOP1" s="70"/>
      <c r="LOQ1" s="111"/>
      <c r="LOR1" s="71"/>
      <c r="LOS1" s="110"/>
      <c r="LOT1" s="69"/>
      <c r="LOU1" s="70"/>
      <c r="LOV1" s="70"/>
      <c r="LOW1" s="111"/>
      <c r="LOX1" s="71"/>
      <c r="LOY1" s="110"/>
      <c r="LOZ1" s="69"/>
      <c r="LPA1" s="70"/>
      <c r="LPB1" s="70"/>
      <c r="LPC1" s="111"/>
      <c r="LPD1" s="71"/>
      <c r="LPE1" s="110"/>
      <c r="LPF1" s="69"/>
      <c r="LPG1" s="70"/>
      <c r="LPH1" s="70"/>
      <c r="LPI1" s="111"/>
      <c r="LPJ1" s="71"/>
      <c r="LPK1" s="110"/>
      <c r="LPL1" s="69"/>
      <c r="LPM1" s="70"/>
      <c r="LPN1" s="70"/>
      <c r="LPO1" s="111"/>
      <c r="LPP1" s="71"/>
      <c r="LPQ1" s="110"/>
      <c r="LPR1" s="69"/>
      <c r="LPS1" s="70"/>
      <c r="LPT1" s="70"/>
      <c r="LPU1" s="111"/>
      <c r="LPV1" s="71"/>
      <c r="LPW1" s="110"/>
      <c r="LPX1" s="69"/>
      <c r="LPY1" s="70"/>
      <c r="LPZ1" s="70"/>
      <c r="LQA1" s="111"/>
      <c r="LQB1" s="71"/>
      <c r="LQC1" s="110"/>
      <c r="LQD1" s="69"/>
      <c r="LQE1" s="70"/>
      <c r="LQF1" s="70"/>
      <c r="LQG1" s="111"/>
      <c r="LQH1" s="71"/>
      <c r="LQI1" s="110"/>
      <c r="LQJ1" s="69"/>
      <c r="LQK1" s="70"/>
      <c r="LQL1" s="70"/>
      <c r="LQM1" s="111"/>
      <c r="LQN1" s="71"/>
      <c r="LQO1" s="110"/>
      <c r="LQP1" s="69"/>
      <c r="LQQ1" s="70"/>
      <c r="LQR1" s="70"/>
      <c r="LQS1" s="111"/>
      <c r="LQT1" s="71"/>
      <c r="LQU1" s="110"/>
      <c r="LQV1" s="69"/>
      <c r="LQW1" s="70"/>
      <c r="LQX1" s="70"/>
      <c r="LQY1" s="111"/>
      <c r="LQZ1" s="71"/>
      <c r="LRA1" s="110"/>
      <c r="LRB1" s="69"/>
      <c r="LRC1" s="70"/>
      <c r="LRD1" s="70"/>
      <c r="LRE1" s="111"/>
      <c r="LRF1" s="71"/>
      <c r="LRG1" s="110"/>
      <c r="LRH1" s="69"/>
      <c r="LRI1" s="70"/>
      <c r="LRJ1" s="70"/>
      <c r="LRK1" s="111"/>
      <c r="LRL1" s="71"/>
      <c r="LRM1" s="110"/>
      <c r="LRN1" s="69"/>
      <c r="LRO1" s="70"/>
      <c r="LRP1" s="70"/>
      <c r="LRQ1" s="111"/>
      <c r="LRR1" s="71"/>
      <c r="LRS1" s="110"/>
      <c r="LRT1" s="69"/>
      <c r="LRU1" s="70"/>
      <c r="LRV1" s="70"/>
      <c r="LRW1" s="111"/>
      <c r="LRX1" s="71"/>
      <c r="LRY1" s="110"/>
      <c r="LRZ1" s="69"/>
      <c r="LSA1" s="70"/>
      <c r="LSB1" s="70"/>
      <c r="LSC1" s="111"/>
      <c r="LSD1" s="71"/>
      <c r="LSE1" s="110"/>
      <c r="LSF1" s="69"/>
      <c r="LSG1" s="70"/>
      <c r="LSH1" s="70"/>
      <c r="LSI1" s="111"/>
      <c r="LSJ1" s="71"/>
      <c r="LSK1" s="110"/>
      <c r="LSL1" s="69"/>
      <c r="LSM1" s="70"/>
      <c r="LSN1" s="70"/>
      <c r="LSO1" s="111"/>
      <c r="LSP1" s="71"/>
      <c r="LSQ1" s="110"/>
      <c r="LSR1" s="69"/>
      <c r="LSS1" s="70"/>
      <c r="LST1" s="70"/>
      <c r="LSU1" s="111"/>
      <c r="LSV1" s="71"/>
      <c r="LSW1" s="110"/>
      <c r="LSX1" s="69"/>
      <c r="LSY1" s="70"/>
      <c r="LSZ1" s="70"/>
      <c r="LTA1" s="111"/>
      <c r="LTB1" s="71"/>
      <c r="LTC1" s="110"/>
      <c r="LTD1" s="69"/>
      <c r="LTE1" s="70"/>
      <c r="LTF1" s="70"/>
      <c r="LTG1" s="111"/>
      <c r="LTH1" s="71"/>
      <c r="LTI1" s="110"/>
      <c r="LTJ1" s="69"/>
      <c r="LTK1" s="70"/>
      <c r="LTL1" s="70"/>
      <c r="LTM1" s="111"/>
      <c r="LTN1" s="71"/>
      <c r="LTO1" s="110"/>
      <c r="LTP1" s="69"/>
      <c r="LTQ1" s="70"/>
      <c r="LTR1" s="70"/>
      <c r="LTS1" s="111"/>
      <c r="LTT1" s="71"/>
      <c r="LTU1" s="110"/>
      <c r="LTV1" s="69"/>
      <c r="LTW1" s="70"/>
      <c r="LTX1" s="70"/>
      <c r="LTY1" s="111"/>
      <c r="LTZ1" s="71"/>
      <c r="LUA1" s="110"/>
      <c r="LUB1" s="69"/>
      <c r="LUC1" s="70"/>
      <c r="LUD1" s="70"/>
      <c r="LUE1" s="111"/>
      <c r="LUF1" s="71"/>
      <c r="LUG1" s="110"/>
      <c r="LUH1" s="69"/>
      <c r="LUI1" s="70"/>
      <c r="LUJ1" s="70"/>
      <c r="LUK1" s="111"/>
      <c r="LUL1" s="71"/>
      <c r="LUM1" s="110"/>
      <c r="LUN1" s="69"/>
      <c r="LUO1" s="70"/>
      <c r="LUP1" s="70"/>
      <c r="LUQ1" s="111"/>
      <c r="LUR1" s="71"/>
      <c r="LUS1" s="110"/>
      <c r="LUT1" s="69"/>
      <c r="LUU1" s="70"/>
      <c r="LUV1" s="70"/>
      <c r="LUW1" s="111"/>
      <c r="LUX1" s="71"/>
      <c r="LUY1" s="110"/>
      <c r="LUZ1" s="69"/>
      <c r="LVA1" s="70"/>
      <c r="LVB1" s="70"/>
      <c r="LVC1" s="111"/>
      <c r="LVD1" s="71"/>
      <c r="LVE1" s="110"/>
      <c r="LVF1" s="69"/>
      <c r="LVG1" s="70"/>
      <c r="LVH1" s="70"/>
      <c r="LVI1" s="111"/>
      <c r="LVJ1" s="71"/>
      <c r="LVK1" s="110"/>
      <c r="LVL1" s="69"/>
      <c r="LVM1" s="70"/>
      <c r="LVN1" s="70"/>
      <c r="LVO1" s="111"/>
      <c r="LVP1" s="71"/>
      <c r="LVQ1" s="110"/>
      <c r="LVR1" s="69"/>
      <c r="LVS1" s="70"/>
      <c r="LVT1" s="70"/>
      <c r="LVU1" s="111"/>
      <c r="LVV1" s="71"/>
      <c r="LVW1" s="110"/>
      <c r="LVX1" s="69"/>
      <c r="LVY1" s="70"/>
      <c r="LVZ1" s="70"/>
      <c r="LWA1" s="111"/>
      <c r="LWB1" s="71"/>
      <c r="LWC1" s="110"/>
      <c r="LWD1" s="69"/>
      <c r="LWE1" s="70"/>
      <c r="LWF1" s="70"/>
      <c r="LWG1" s="111"/>
      <c r="LWH1" s="71"/>
      <c r="LWI1" s="110"/>
      <c r="LWJ1" s="69"/>
      <c r="LWK1" s="70"/>
      <c r="LWL1" s="70"/>
      <c r="LWM1" s="111"/>
      <c r="LWN1" s="71"/>
      <c r="LWO1" s="110"/>
      <c r="LWP1" s="69"/>
      <c r="LWQ1" s="70"/>
      <c r="LWR1" s="70"/>
      <c r="LWS1" s="111"/>
      <c r="LWT1" s="71"/>
      <c r="LWU1" s="110"/>
      <c r="LWV1" s="69"/>
      <c r="LWW1" s="70"/>
      <c r="LWX1" s="70"/>
      <c r="LWY1" s="111"/>
      <c r="LWZ1" s="71"/>
      <c r="LXA1" s="110"/>
      <c r="LXB1" s="69"/>
      <c r="LXC1" s="70"/>
      <c r="LXD1" s="70"/>
      <c r="LXE1" s="111"/>
      <c r="LXF1" s="71"/>
      <c r="LXG1" s="110"/>
      <c r="LXH1" s="69"/>
      <c r="LXI1" s="70"/>
      <c r="LXJ1" s="70"/>
      <c r="LXK1" s="111"/>
      <c r="LXL1" s="71"/>
      <c r="LXM1" s="110"/>
      <c r="LXN1" s="69"/>
      <c r="LXO1" s="70"/>
      <c r="LXP1" s="70"/>
      <c r="LXQ1" s="111"/>
      <c r="LXR1" s="71"/>
      <c r="LXS1" s="110"/>
      <c r="LXT1" s="69"/>
      <c r="LXU1" s="70"/>
      <c r="LXV1" s="70"/>
      <c r="LXW1" s="111"/>
      <c r="LXX1" s="71"/>
      <c r="LXY1" s="110"/>
      <c r="LXZ1" s="69"/>
      <c r="LYA1" s="70"/>
      <c r="LYB1" s="70"/>
      <c r="LYC1" s="111"/>
      <c r="LYD1" s="71"/>
      <c r="LYE1" s="110"/>
      <c r="LYF1" s="69"/>
      <c r="LYG1" s="70"/>
      <c r="LYH1" s="70"/>
      <c r="LYI1" s="111"/>
      <c r="LYJ1" s="71"/>
      <c r="LYK1" s="110"/>
      <c r="LYL1" s="69"/>
      <c r="LYM1" s="70"/>
      <c r="LYN1" s="70"/>
      <c r="LYO1" s="111"/>
      <c r="LYP1" s="71"/>
      <c r="LYQ1" s="110"/>
      <c r="LYR1" s="69"/>
      <c r="LYS1" s="70"/>
      <c r="LYT1" s="70"/>
      <c r="LYU1" s="111"/>
      <c r="LYV1" s="71"/>
      <c r="LYW1" s="110"/>
      <c r="LYX1" s="69"/>
      <c r="LYY1" s="70"/>
      <c r="LYZ1" s="70"/>
      <c r="LZA1" s="111"/>
      <c r="LZB1" s="71"/>
      <c r="LZC1" s="110"/>
      <c r="LZD1" s="69"/>
      <c r="LZE1" s="70"/>
      <c r="LZF1" s="70"/>
      <c r="LZG1" s="111"/>
      <c r="LZH1" s="71"/>
      <c r="LZI1" s="110"/>
      <c r="LZJ1" s="69"/>
      <c r="LZK1" s="70"/>
      <c r="LZL1" s="70"/>
      <c r="LZM1" s="111"/>
      <c r="LZN1" s="71"/>
      <c r="LZO1" s="110"/>
      <c r="LZP1" s="69"/>
      <c r="LZQ1" s="70"/>
      <c r="LZR1" s="70"/>
      <c r="LZS1" s="111"/>
      <c r="LZT1" s="71"/>
      <c r="LZU1" s="110"/>
      <c r="LZV1" s="69"/>
      <c r="LZW1" s="70"/>
      <c r="LZX1" s="70"/>
      <c r="LZY1" s="111"/>
      <c r="LZZ1" s="71"/>
      <c r="MAA1" s="110"/>
      <c r="MAB1" s="69"/>
      <c r="MAC1" s="70"/>
      <c r="MAD1" s="70"/>
      <c r="MAE1" s="111"/>
      <c r="MAF1" s="71"/>
      <c r="MAG1" s="110"/>
      <c r="MAH1" s="69"/>
      <c r="MAI1" s="70"/>
      <c r="MAJ1" s="70"/>
      <c r="MAK1" s="111"/>
      <c r="MAL1" s="71"/>
      <c r="MAM1" s="110"/>
      <c r="MAN1" s="69"/>
      <c r="MAO1" s="70"/>
      <c r="MAP1" s="70"/>
      <c r="MAQ1" s="111"/>
      <c r="MAR1" s="71"/>
      <c r="MAS1" s="110"/>
      <c r="MAT1" s="69"/>
      <c r="MAU1" s="70"/>
      <c r="MAV1" s="70"/>
      <c r="MAW1" s="111"/>
      <c r="MAX1" s="71"/>
      <c r="MAY1" s="110"/>
      <c r="MAZ1" s="69"/>
      <c r="MBA1" s="70"/>
      <c r="MBB1" s="70"/>
      <c r="MBC1" s="111"/>
      <c r="MBD1" s="71"/>
      <c r="MBE1" s="110"/>
      <c r="MBF1" s="69"/>
      <c r="MBG1" s="70"/>
      <c r="MBH1" s="70"/>
      <c r="MBI1" s="111"/>
      <c r="MBJ1" s="71"/>
      <c r="MBK1" s="110"/>
      <c r="MBL1" s="69"/>
      <c r="MBM1" s="70"/>
      <c r="MBN1" s="70"/>
      <c r="MBO1" s="111"/>
      <c r="MBP1" s="71"/>
      <c r="MBQ1" s="110"/>
      <c r="MBR1" s="69"/>
      <c r="MBS1" s="70"/>
      <c r="MBT1" s="70"/>
      <c r="MBU1" s="111"/>
      <c r="MBV1" s="71"/>
      <c r="MBW1" s="110"/>
      <c r="MBX1" s="69"/>
      <c r="MBY1" s="70"/>
      <c r="MBZ1" s="70"/>
      <c r="MCA1" s="111"/>
      <c r="MCB1" s="71"/>
      <c r="MCC1" s="110"/>
      <c r="MCD1" s="69"/>
      <c r="MCE1" s="70"/>
      <c r="MCF1" s="70"/>
      <c r="MCG1" s="111"/>
      <c r="MCH1" s="71"/>
      <c r="MCI1" s="110"/>
      <c r="MCJ1" s="69"/>
      <c r="MCK1" s="70"/>
      <c r="MCL1" s="70"/>
      <c r="MCM1" s="111"/>
      <c r="MCN1" s="71"/>
      <c r="MCO1" s="110"/>
      <c r="MCP1" s="69"/>
      <c r="MCQ1" s="70"/>
      <c r="MCR1" s="70"/>
      <c r="MCS1" s="111"/>
      <c r="MCT1" s="71"/>
      <c r="MCU1" s="110"/>
      <c r="MCV1" s="69"/>
      <c r="MCW1" s="70"/>
      <c r="MCX1" s="70"/>
      <c r="MCY1" s="111"/>
      <c r="MCZ1" s="71"/>
      <c r="MDA1" s="110"/>
      <c r="MDB1" s="69"/>
      <c r="MDC1" s="70"/>
      <c r="MDD1" s="70"/>
      <c r="MDE1" s="111"/>
      <c r="MDF1" s="71"/>
      <c r="MDG1" s="110"/>
      <c r="MDH1" s="69"/>
      <c r="MDI1" s="70"/>
      <c r="MDJ1" s="70"/>
      <c r="MDK1" s="111"/>
      <c r="MDL1" s="71"/>
      <c r="MDM1" s="110"/>
      <c r="MDN1" s="69"/>
      <c r="MDO1" s="70"/>
      <c r="MDP1" s="70"/>
      <c r="MDQ1" s="111"/>
      <c r="MDR1" s="71"/>
      <c r="MDS1" s="110"/>
      <c r="MDT1" s="69"/>
      <c r="MDU1" s="70"/>
      <c r="MDV1" s="70"/>
      <c r="MDW1" s="111"/>
      <c r="MDX1" s="71"/>
      <c r="MDY1" s="110"/>
      <c r="MDZ1" s="69"/>
      <c r="MEA1" s="70"/>
      <c r="MEB1" s="70"/>
      <c r="MEC1" s="111"/>
      <c r="MED1" s="71"/>
      <c r="MEE1" s="110"/>
      <c r="MEF1" s="69"/>
      <c r="MEG1" s="70"/>
      <c r="MEH1" s="70"/>
      <c r="MEI1" s="111"/>
      <c r="MEJ1" s="71"/>
      <c r="MEK1" s="110"/>
      <c r="MEL1" s="69"/>
      <c r="MEM1" s="70"/>
      <c r="MEN1" s="70"/>
      <c r="MEO1" s="111"/>
      <c r="MEP1" s="71"/>
      <c r="MEQ1" s="110"/>
      <c r="MER1" s="69"/>
      <c r="MES1" s="70"/>
      <c r="MET1" s="70"/>
      <c r="MEU1" s="111"/>
      <c r="MEV1" s="71"/>
      <c r="MEW1" s="110"/>
      <c r="MEX1" s="69"/>
      <c r="MEY1" s="70"/>
      <c r="MEZ1" s="70"/>
      <c r="MFA1" s="111"/>
      <c r="MFB1" s="71"/>
      <c r="MFC1" s="110"/>
      <c r="MFD1" s="69"/>
      <c r="MFE1" s="70"/>
      <c r="MFF1" s="70"/>
      <c r="MFG1" s="111"/>
      <c r="MFH1" s="71"/>
      <c r="MFI1" s="110"/>
      <c r="MFJ1" s="69"/>
      <c r="MFK1" s="70"/>
      <c r="MFL1" s="70"/>
      <c r="MFM1" s="111"/>
      <c r="MFN1" s="71"/>
      <c r="MFO1" s="110"/>
      <c r="MFP1" s="69"/>
      <c r="MFQ1" s="70"/>
      <c r="MFR1" s="70"/>
      <c r="MFS1" s="111"/>
      <c r="MFT1" s="71"/>
      <c r="MFU1" s="110"/>
      <c r="MFV1" s="69"/>
      <c r="MFW1" s="70"/>
      <c r="MFX1" s="70"/>
      <c r="MFY1" s="111"/>
      <c r="MFZ1" s="71"/>
      <c r="MGA1" s="110"/>
      <c r="MGB1" s="69"/>
      <c r="MGC1" s="70"/>
      <c r="MGD1" s="70"/>
      <c r="MGE1" s="111"/>
      <c r="MGF1" s="71"/>
      <c r="MGG1" s="110"/>
      <c r="MGH1" s="69"/>
      <c r="MGI1" s="70"/>
      <c r="MGJ1" s="70"/>
      <c r="MGK1" s="111"/>
      <c r="MGL1" s="71"/>
      <c r="MGM1" s="110"/>
      <c r="MGN1" s="69"/>
      <c r="MGO1" s="70"/>
      <c r="MGP1" s="70"/>
      <c r="MGQ1" s="111"/>
      <c r="MGR1" s="71"/>
      <c r="MGS1" s="110"/>
      <c r="MGT1" s="69"/>
      <c r="MGU1" s="70"/>
      <c r="MGV1" s="70"/>
      <c r="MGW1" s="111"/>
      <c r="MGX1" s="71"/>
      <c r="MGY1" s="110"/>
      <c r="MGZ1" s="69"/>
      <c r="MHA1" s="70"/>
      <c r="MHB1" s="70"/>
      <c r="MHC1" s="111"/>
      <c r="MHD1" s="71"/>
      <c r="MHE1" s="110"/>
      <c r="MHF1" s="69"/>
      <c r="MHG1" s="70"/>
      <c r="MHH1" s="70"/>
      <c r="MHI1" s="111"/>
      <c r="MHJ1" s="71"/>
      <c r="MHK1" s="110"/>
      <c r="MHL1" s="69"/>
      <c r="MHM1" s="70"/>
      <c r="MHN1" s="70"/>
      <c r="MHO1" s="111"/>
      <c r="MHP1" s="71"/>
      <c r="MHQ1" s="110"/>
      <c r="MHR1" s="69"/>
      <c r="MHS1" s="70"/>
      <c r="MHT1" s="70"/>
      <c r="MHU1" s="111"/>
      <c r="MHV1" s="71"/>
      <c r="MHW1" s="110"/>
      <c r="MHX1" s="69"/>
      <c r="MHY1" s="70"/>
      <c r="MHZ1" s="70"/>
      <c r="MIA1" s="111"/>
      <c r="MIB1" s="71"/>
      <c r="MIC1" s="110"/>
      <c r="MID1" s="69"/>
      <c r="MIE1" s="70"/>
      <c r="MIF1" s="70"/>
      <c r="MIG1" s="111"/>
      <c r="MIH1" s="71"/>
      <c r="MII1" s="110"/>
      <c r="MIJ1" s="69"/>
      <c r="MIK1" s="70"/>
      <c r="MIL1" s="70"/>
      <c r="MIM1" s="111"/>
      <c r="MIN1" s="71"/>
      <c r="MIO1" s="110"/>
      <c r="MIP1" s="69"/>
      <c r="MIQ1" s="70"/>
      <c r="MIR1" s="70"/>
      <c r="MIS1" s="111"/>
      <c r="MIT1" s="71"/>
      <c r="MIU1" s="110"/>
      <c r="MIV1" s="69"/>
      <c r="MIW1" s="70"/>
      <c r="MIX1" s="70"/>
      <c r="MIY1" s="111"/>
      <c r="MIZ1" s="71"/>
      <c r="MJA1" s="110"/>
      <c r="MJB1" s="69"/>
      <c r="MJC1" s="70"/>
      <c r="MJD1" s="70"/>
      <c r="MJE1" s="111"/>
      <c r="MJF1" s="71"/>
      <c r="MJG1" s="110"/>
      <c r="MJH1" s="69"/>
      <c r="MJI1" s="70"/>
      <c r="MJJ1" s="70"/>
      <c r="MJK1" s="111"/>
      <c r="MJL1" s="71"/>
      <c r="MJM1" s="110"/>
      <c r="MJN1" s="69"/>
      <c r="MJO1" s="70"/>
      <c r="MJP1" s="70"/>
      <c r="MJQ1" s="111"/>
      <c r="MJR1" s="71"/>
      <c r="MJS1" s="110"/>
      <c r="MJT1" s="69"/>
      <c r="MJU1" s="70"/>
      <c r="MJV1" s="70"/>
      <c r="MJW1" s="111"/>
      <c r="MJX1" s="71"/>
      <c r="MJY1" s="110"/>
      <c r="MJZ1" s="69"/>
      <c r="MKA1" s="70"/>
      <c r="MKB1" s="70"/>
      <c r="MKC1" s="111"/>
      <c r="MKD1" s="71"/>
      <c r="MKE1" s="110"/>
      <c r="MKF1" s="69"/>
      <c r="MKG1" s="70"/>
      <c r="MKH1" s="70"/>
      <c r="MKI1" s="111"/>
      <c r="MKJ1" s="71"/>
      <c r="MKK1" s="110"/>
      <c r="MKL1" s="69"/>
      <c r="MKM1" s="70"/>
      <c r="MKN1" s="70"/>
      <c r="MKO1" s="111"/>
      <c r="MKP1" s="71"/>
      <c r="MKQ1" s="110"/>
      <c r="MKR1" s="69"/>
      <c r="MKS1" s="70"/>
      <c r="MKT1" s="70"/>
      <c r="MKU1" s="111"/>
      <c r="MKV1" s="71"/>
      <c r="MKW1" s="110"/>
      <c r="MKX1" s="69"/>
      <c r="MKY1" s="70"/>
      <c r="MKZ1" s="70"/>
      <c r="MLA1" s="111"/>
      <c r="MLB1" s="71"/>
      <c r="MLC1" s="110"/>
      <c r="MLD1" s="69"/>
      <c r="MLE1" s="70"/>
      <c r="MLF1" s="70"/>
      <c r="MLG1" s="111"/>
      <c r="MLH1" s="71"/>
      <c r="MLI1" s="110"/>
      <c r="MLJ1" s="69"/>
      <c r="MLK1" s="70"/>
      <c r="MLL1" s="70"/>
      <c r="MLM1" s="111"/>
      <c r="MLN1" s="71"/>
      <c r="MLO1" s="110"/>
      <c r="MLP1" s="69"/>
      <c r="MLQ1" s="70"/>
      <c r="MLR1" s="70"/>
      <c r="MLS1" s="111"/>
      <c r="MLT1" s="71"/>
      <c r="MLU1" s="110"/>
      <c r="MLV1" s="69"/>
      <c r="MLW1" s="70"/>
      <c r="MLX1" s="70"/>
      <c r="MLY1" s="111"/>
      <c r="MLZ1" s="71"/>
      <c r="MMA1" s="110"/>
      <c r="MMB1" s="69"/>
      <c r="MMC1" s="70"/>
      <c r="MMD1" s="70"/>
      <c r="MME1" s="111"/>
      <c r="MMF1" s="71"/>
      <c r="MMG1" s="110"/>
      <c r="MMH1" s="69"/>
      <c r="MMI1" s="70"/>
      <c r="MMJ1" s="70"/>
      <c r="MMK1" s="111"/>
      <c r="MML1" s="71"/>
      <c r="MMM1" s="110"/>
      <c r="MMN1" s="69"/>
      <c r="MMO1" s="70"/>
      <c r="MMP1" s="70"/>
      <c r="MMQ1" s="111"/>
      <c r="MMR1" s="71"/>
      <c r="MMS1" s="110"/>
      <c r="MMT1" s="69"/>
      <c r="MMU1" s="70"/>
      <c r="MMV1" s="70"/>
      <c r="MMW1" s="111"/>
      <c r="MMX1" s="71"/>
      <c r="MMY1" s="110"/>
      <c r="MMZ1" s="69"/>
      <c r="MNA1" s="70"/>
      <c r="MNB1" s="70"/>
      <c r="MNC1" s="111"/>
      <c r="MND1" s="71"/>
      <c r="MNE1" s="110"/>
      <c r="MNF1" s="69"/>
      <c r="MNG1" s="70"/>
      <c r="MNH1" s="70"/>
      <c r="MNI1" s="111"/>
      <c r="MNJ1" s="71"/>
      <c r="MNK1" s="110"/>
      <c r="MNL1" s="69"/>
      <c r="MNM1" s="70"/>
      <c r="MNN1" s="70"/>
      <c r="MNO1" s="111"/>
      <c r="MNP1" s="71"/>
      <c r="MNQ1" s="110"/>
      <c r="MNR1" s="69"/>
      <c r="MNS1" s="70"/>
      <c r="MNT1" s="70"/>
      <c r="MNU1" s="111"/>
      <c r="MNV1" s="71"/>
      <c r="MNW1" s="110"/>
      <c r="MNX1" s="69"/>
      <c r="MNY1" s="70"/>
      <c r="MNZ1" s="70"/>
      <c r="MOA1" s="111"/>
      <c r="MOB1" s="71"/>
      <c r="MOC1" s="110"/>
      <c r="MOD1" s="69"/>
      <c r="MOE1" s="70"/>
      <c r="MOF1" s="70"/>
      <c r="MOG1" s="111"/>
      <c r="MOH1" s="71"/>
      <c r="MOI1" s="110"/>
      <c r="MOJ1" s="69"/>
      <c r="MOK1" s="70"/>
      <c r="MOL1" s="70"/>
      <c r="MOM1" s="111"/>
      <c r="MON1" s="71"/>
      <c r="MOO1" s="110"/>
      <c r="MOP1" s="69"/>
      <c r="MOQ1" s="70"/>
      <c r="MOR1" s="70"/>
      <c r="MOS1" s="111"/>
      <c r="MOT1" s="71"/>
      <c r="MOU1" s="110"/>
      <c r="MOV1" s="69"/>
      <c r="MOW1" s="70"/>
      <c r="MOX1" s="70"/>
      <c r="MOY1" s="111"/>
      <c r="MOZ1" s="71"/>
      <c r="MPA1" s="110"/>
      <c r="MPB1" s="69"/>
      <c r="MPC1" s="70"/>
      <c r="MPD1" s="70"/>
      <c r="MPE1" s="111"/>
      <c r="MPF1" s="71"/>
      <c r="MPG1" s="110"/>
      <c r="MPH1" s="69"/>
      <c r="MPI1" s="70"/>
      <c r="MPJ1" s="70"/>
      <c r="MPK1" s="111"/>
      <c r="MPL1" s="71"/>
      <c r="MPM1" s="110"/>
      <c r="MPN1" s="69"/>
      <c r="MPO1" s="70"/>
      <c r="MPP1" s="70"/>
      <c r="MPQ1" s="111"/>
      <c r="MPR1" s="71"/>
      <c r="MPS1" s="110"/>
      <c r="MPT1" s="69"/>
      <c r="MPU1" s="70"/>
      <c r="MPV1" s="70"/>
      <c r="MPW1" s="111"/>
      <c r="MPX1" s="71"/>
      <c r="MPY1" s="110"/>
      <c r="MPZ1" s="69"/>
      <c r="MQA1" s="70"/>
      <c r="MQB1" s="70"/>
      <c r="MQC1" s="111"/>
      <c r="MQD1" s="71"/>
      <c r="MQE1" s="110"/>
      <c r="MQF1" s="69"/>
      <c r="MQG1" s="70"/>
      <c r="MQH1" s="70"/>
      <c r="MQI1" s="111"/>
      <c r="MQJ1" s="71"/>
      <c r="MQK1" s="110"/>
      <c r="MQL1" s="69"/>
      <c r="MQM1" s="70"/>
      <c r="MQN1" s="70"/>
      <c r="MQO1" s="111"/>
      <c r="MQP1" s="71"/>
      <c r="MQQ1" s="110"/>
      <c r="MQR1" s="69"/>
      <c r="MQS1" s="70"/>
      <c r="MQT1" s="70"/>
      <c r="MQU1" s="111"/>
      <c r="MQV1" s="71"/>
      <c r="MQW1" s="110"/>
      <c r="MQX1" s="69"/>
      <c r="MQY1" s="70"/>
      <c r="MQZ1" s="70"/>
      <c r="MRA1" s="111"/>
      <c r="MRB1" s="71"/>
      <c r="MRC1" s="110"/>
      <c r="MRD1" s="69"/>
      <c r="MRE1" s="70"/>
      <c r="MRF1" s="70"/>
      <c r="MRG1" s="111"/>
      <c r="MRH1" s="71"/>
      <c r="MRI1" s="110"/>
      <c r="MRJ1" s="69"/>
      <c r="MRK1" s="70"/>
      <c r="MRL1" s="70"/>
      <c r="MRM1" s="111"/>
      <c r="MRN1" s="71"/>
      <c r="MRO1" s="110"/>
      <c r="MRP1" s="69"/>
      <c r="MRQ1" s="70"/>
      <c r="MRR1" s="70"/>
      <c r="MRS1" s="111"/>
      <c r="MRT1" s="71"/>
      <c r="MRU1" s="110"/>
      <c r="MRV1" s="69"/>
      <c r="MRW1" s="70"/>
      <c r="MRX1" s="70"/>
      <c r="MRY1" s="111"/>
      <c r="MRZ1" s="71"/>
      <c r="MSA1" s="110"/>
      <c r="MSB1" s="69"/>
      <c r="MSC1" s="70"/>
      <c r="MSD1" s="70"/>
      <c r="MSE1" s="111"/>
      <c r="MSF1" s="71"/>
      <c r="MSG1" s="110"/>
      <c r="MSH1" s="69"/>
      <c r="MSI1" s="70"/>
      <c r="MSJ1" s="70"/>
      <c r="MSK1" s="111"/>
      <c r="MSL1" s="71"/>
      <c r="MSM1" s="110"/>
      <c r="MSN1" s="69"/>
      <c r="MSO1" s="70"/>
      <c r="MSP1" s="70"/>
      <c r="MSQ1" s="111"/>
      <c r="MSR1" s="71"/>
      <c r="MSS1" s="110"/>
      <c r="MST1" s="69"/>
      <c r="MSU1" s="70"/>
      <c r="MSV1" s="70"/>
      <c r="MSW1" s="111"/>
      <c r="MSX1" s="71"/>
      <c r="MSY1" s="110"/>
      <c r="MSZ1" s="69"/>
      <c r="MTA1" s="70"/>
      <c r="MTB1" s="70"/>
      <c r="MTC1" s="111"/>
      <c r="MTD1" s="71"/>
      <c r="MTE1" s="110"/>
      <c r="MTF1" s="69"/>
      <c r="MTG1" s="70"/>
      <c r="MTH1" s="70"/>
      <c r="MTI1" s="111"/>
      <c r="MTJ1" s="71"/>
      <c r="MTK1" s="110"/>
      <c r="MTL1" s="69"/>
      <c r="MTM1" s="70"/>
      <c r="MTN1" s="70"/>
      <c r="MTO1" s="111"/>
      <c r="MTP1" s="71"/>
      <c r="MTQ1" s="110"/>
      <c r="MTR1" s="69"/>
      <c r="MTS1" s="70"/>
      <c r="MTT1" s="70"/>
      <c r="MTU1" s="111"/>
      <c r="MTV1" s="71"/>
      <c r="MTW1" s="110"/>
      <c r="MTX1" s="69"/>
      <c r="MTY1" s="70"/>
      <c r="MTZ1" s="70"/>
      <c r="MUA1" s="111"/>
      <c r="MUB1" s="71"/>
      <c r="MUC1" s="110"/>
      <c r="MUD1" s="69"/>
      <c r="MUE1" s="70"/>
      <c r="MUF1" s="70"/>
      <c r="MUG1" s="111"/>
      <c r="MUH1" s="71"/>
      <c r="MUI1" s="110"/>
      <c r="MUJ1" s="69"/>
      <c r="MUK1" s="70"/>
      <c r="MUL1" s="70"/>
      <c r="MUM1" s="111"/>
      <c r="MUN1" s="71"/>
      <c r="MUO1" s="110"/>
      <c r="MUP1" s="69"/>
      <c r="MUQ1" s="70"/>
      <c r="MUR1" s="70"/>
      <c r="MUS1" s="111"/>
      <c r="MUT1" s="71"/>
      <c r="MUU1" s="110"/>
      <c r="MUV1" s="69"/>
      <c r="MUW1" s="70"/>
      <c r="MUX1" s="70"/>
      <c r="MUY1" s="111"/>
      <c r="MUZ1" s="71"/>
      <c r="MVA1" s="110"/>
      <c r="MVB1" s="69"/>
      <c r="MVC1" s="70"/>
      <c r="MVD1" s="70"/>
      <c r="MVE1" s="111"/>
      <c r="MVF1" s="71"/>
      <c r="MVG1" s="110"/>
      <c r="MVH1" s="69"/>
      <c r="MVI1" s="70"/>
      <c r="MVJ1" s="70"/>
      <c r="MVK1" s="111"/>
      <c r="MVL1" s="71"/>
      <c r="MVM1" s="110"/>
      <c r="MVN1" s="69"/>
      <c r="MVO1" s="70"/>
      <c r="MVP1" s="70"/>
      <c r="MVQ1" s="111"/>
      <c r="MVR1" s="71"/>
      <c r="MVS1" s="110"/>
      <c r="MVT1" s="69"/>
      <c r="MVU1" s="70"/>
      <c r="MVV1" s="70"/>
      <c r="MVW1" s="111"/>
      <c r="MVX1" s="71"/>
      <c r="MVY1" s="110"/>
      <c r="MVZ1" s="69"/>
      <c r="MWA1" s="70"/>
      <c r="MWB1" s="70"/>
      <c r="MWC1" s="111"/>
      <c r="MWD1" s="71"/>
      <c r="MWE1" s="110"/>
      <c r="MWF1" s="69"/>
      <c r="MWG1" s="70"/>
      <c r="MWH1" s="70"/>
      <c r="MWI1" s="111"/>
      <c r="MWJ1" s="71"/>
      <c r="MWK1" s="110"/>
      <c r="MWL1" s="69"/>
      <c r="MWM1" s="70"/>
      <c r="MWN1" s="70"/>
      <c r="MWO1" s="111"/>
      <c r="MWP1" s="71"/>
      <c r="MWQ1" s="110"/>
      <c r="MWR1" s="69"/>
      <c r="MWS1" s="70"/>
      <c r="MWT1" s="70"/>
      <c r="MWU1" s="111"/>
      <c r="MWV1" s="71"/>
      <c r="MWW1" s="110"/>
      <c r="MWX1" s="69"/>
      <c r="MWY1" s="70"/>
      <c r="MWZ1" s="70"/>
      <c r="MXA1" s="111"/>
      <c r="MXB1" s="71"/>
      <c r="MXC1" s="110"/>
      <c r="MXD1" s="69"/>
      <c r="MXE1" s="70"/>
      <c r="MXF1" s="70"/>
      <c r="MXG1" s="111"/>
      <c r="MXH1" s="71"/>
      <c r="MXI1" s="110"/>
      <c r="MXJ1" s="69"/>
      <c r="MXK1" s="70"/>
      <c r="MXL1" s="70"/>
      <c r="MXM1" s="111"/>
      <c r="MXN1" s="71"/>
      <c r="MXO1" s="110"/>
      <c r="MXP1" s="69"/>
      <c r="MXQ1" s="70"/>
      <c r="MXR1" s="70"/>
      <c r="MXS1" s="111"/>
      <c r="MXT1" s="71"/>
      <c r="MXU1" s="110"/>
      <c r="MXV1" s="69"/>
      <c r="MXW1" s="70"/>
      <c r="MXX1" s="70"/>
      <c r="MXY1" s="111"/>
      <c r="MXZ1" s="71"/>
      <c r="MYA1" s="110"/>
      <c r="MYB1" s="69"/>
      <c r="MYC1" s="70"/>
      <c r="MYD1" s="70"/>
      <c r="MYE1" s="111"/>
      <c r="MYF1" s="71"/>
      <c r="MYG1" s="110"/>
      <c r="MYH1" s="69"/>
      <c r="MYI1" s="70"/>
      <c r="MYJ1" s="70"/>
      <c r="MYK1" s="111"/>
      <c r="MYL1" s="71"/>
      <c r="MYM1" s="110"/>
      <c r="MYN1" s="69"/>
      <c r="MYO1" s="70"/>
      <c r="MYP1" s="70"/>
      <c r="MYQ1" s="111"/>
      <c r="MYR1" s="71"/>
      <c r="MYS1" s="110"/>
      <c r="MYT1" s="69"/>
      <c r="MYU1" s="70"/>
      <c r="MYV1" s="70"/>
      <c r="MYW1" s="111"/>
      <c r="MYX1" s="71"/>
      <c r="MYY1" s="110"/>
      <c r="MYZ1" s="69"/>
      <c r="MZA1" s="70"/>
      <c r="MZB1" s="70"/>
      <c r="MZC1" s="111"/>
      <c r="MZD1" s="71"/>
      <c r="MZE1" s="110"/>
      <c r="MZF1" s="69"/>
      <c r="MZG1" s="70"/>
      <c r="MZH1" s="70"/>
      <c r="MZI1" s="111"/>
      <c r="MZJ1" s="71"/>
      <c r="MZK1" s="110"/>
      <c r="MZL1" s="69"/>
      <c r="MZM1" s="70"/>
      <c r="MZN1" s="70"/>
      <c r="MZO1" s="111"/>
      <c r="MZP1" s="71"/>
      <c r="MZQ1" s="110"/>
      <c r="MZR1" s="69"/>
      <c r="MZS1" s="70"/>
      <c r="MZT1" s="70"/>
      <c r="MZU1" s="111"/>
      <c r="MZV1" s="71"/>
      <c r="MZW1" s="110"/>
      <c r="MZX1" s="69"/>
      <c r="MZY1" s="70"/>
      <c r="MZZ1" s="70"/>
      <c r="NAA1" s="111"/>
      <c r="NAB1" s="71"/>
      <c r="NAC1" s="110"/>
      <c r="NAD1" s="69"/>
      <c r="NAE1" s="70"/>
      <c r="NAF1" s="70"/>
      <c r="NAG1" s="111"/>
      <c r="NAH1" s="71"/>
      <c r="NAI1" s="110"/>
      <c r="NAJ1" s="69"/>
      <c r="NAK1" s="70"/>
      <c r="NAL1" s="70"/>
      <c r="NAM1" s="111"/>
      <c r="NAN1" s="71"/>
      <c r="NAO1" s="110"/>
      <c r="NAP1" s="69"/>
      <c r="NAQ1" s="70"/>
      <c r="NAR1" s="70"/>
      <c r="NAS1" s="111"/>
      <c r="NAT1" s="71"/>
      <c r="NAU1" s="110"/>
      <c r="NAV1" s="69"/>
      <c r="NAW1" s="70"/>
      <c r="NAX1" s="70"/>
      <c r="NAY1" s="111"/>
      <c r="NAZ1" s="71"/>
      <c r="NBA1" s="110"/>
      <c r="NBB1" s="69"/>
      <c r="NBC1" s="70"/>
      <c r="NBD1" s="70"/>
      <c r="NBE1" s="111"/>
      <c r="NBF1" s="71"/>
      <c r="NBG1" s="110"/>
      <c r="NBH1" s="69"/>
      <c r="NBI1" s="70"/>
      <c r="NBJ1" s="70"/>
      <c r="NBK1" s="111"/>
      <c r="NBL1" s="71"/>
      <c r="NBM1" s="110"/>
      <c r="NBN1" s="69"/>
      <c r="NBO1" s="70"/>
      <c r="NBP1" s="70"/>
      <c r="NBQ1" s="111"/>
      <c r="NBR1" s="71"/>
      <c r="NBS1" s="110"/>
      <c r="NBT1" s="69"/>
      <c r="NBU1" s="70"/>
      <c r="NBV1" s="70"/>
      <c r="NBW1" s="111"/>
      <c r="NBX1" s="71"/>
      <c r="NBY1" s="110"/>
      <c r="NBZ1" s="69"/>
      <c r="NCA1" s="70"/>
      <c r="NCB1" s="70"/>
      <c r="NCC1" s="111"/>
      <c r="NCD1" s="71"/>
      <c r="NCE1" s="110"/>
      <c r="NCF1" s="69"/>
      <c r="NCG1" s="70"/>
      <c r="NCH1" s="70"/>
      <c r="NCI1" s="111"/>
      <c r="NCJ1" s="71"/>
      <c r="NCK1" s="110"/>
      <c r="NCL1" s="69"/>
      <c r="NCM1" s="70"/>
      <c r="NCN1" s="70"/>
      <c r="NCO1" s="111"/>
      <c r="NCP1" s="71"/>
      <c r="NCQ1" s="110"/>
      <c r="NCR1" s="69"/>
      <c r="NCS1" s="70"/>
      <c r="NCT1" s="70"/>
      <c r="NCU1" s="111"/>
      <c r="NCV1" s="71"/>
      <c r="NCW1" s="110"/>
      <c r="NCX1" s="69"/>
      <c r="NCY1" s="70"/>
      <c r="NCZ1" s="70"/>
      <c r="NDA1" s="111"/>
      <c r="NDB1" s="71"/>
      <c r="NDC1" s="110"/>
      <c r="NDD1" s="69"/>
      <c r="NDE1" s="70"/>
      <c r="NDF1" s="70"/>
      <c r="NDG1" s="111"/>
      <c r="NDH1" s="71"/>
      <c r="NDI1" s="110"/>
      <c r="NDJ1" s="69"/>
      <c r="NDK1" s="70"/>
      <c r="NDL1" s="70"/>
      <c r="NDM1" s="111"/>
      <c r="NDN1" s="71"/>
      <c r="NDO1" s="110"/>
      <c r="NDP1" s="69"/>
      <c r="NDQ1" s="70"/>
      <c r="NDR1" s="70"/>
      <c r="NDS1" s="111"/>
      <c r="NDT1" s="71"/>
      <c r="NDU1" s="110"/>
      <c r="NDV1" s="69"/>
      <c r="NDW1" s="70"/>
      <c r="NDX1" s="70"/>
      <c r="NDY1" s="111"/>
      <c r="NDZ1" s="71"/>
      <c r="NEA1" s="110"/>
      <c r="NEB1" s="69"/>
      <c r="NEC1" s="70"/>
      <c r="NED1" s="70"/>
      <c r="NEE1" s="111"/>
      <c r="NEF1" s="71"/>
      <c r="NEG1" s="110"/>
      <c r="NEH1" s="69"/>
      <c r="NEI1" s="70"/>
      <c r="NEJ1" s="70"/>
      <c r="NEK1" s="111"/>
      <c r="NEL1" s="71"/>
      <c r="NEM1" s="110"/>
      <c r="NEN1" s="69"/>
      <c r="NEO1" s="70"/>
      <c r="NEP1" s="70"/>
      <c r="NEQ1" s="111"/>
      <c r="NER1" s="71"/>
      <c r="NES1" s="110"/>
      <c r="NET1" s="69"/>
      <c r="NEU1" s="70"/>
      <c r="NEV1" s="70"/>
      <c r="NEW1" s="111"/>
      <c r="NEX1" s="71"/>
      <c r="NEY1" s="110"/>
      <c r="NEZ1" s="69"/>
      <c r="NFA1" s="70"/>
      <c r="NFB1" s="70"/>
      <c r="NFC1" s="111"/>
      <c r="NFD1" s="71"/>
      <c r="NFE1" s="110"/>
      <c r="NFF1" s="69"/>
      <c r="NFG1" s="70"/>
      <c r="NFH1" s="70"/>
      <c r="NFI1" s="111"/>
      <c r="NFJ1" s="71"/>
      <c r="NFK1" s="110"/>
      <c r="NFL1" s="69"/>
      <c r="NFM1" s="70"/>
      <c r="NFN1" s="70"/>
      <c r="NFO1" s="111"/>
      <c r="NFP1" s="71"/>
      <c r="NFQ1" s="110"/>
      <c r="NFR1" s="69"/>
      <c r="NFS1" s="70"/>
      <c r="NFT1" s="70"/>
      <c r="NFU1" s="111"/>
      <c r="NFV1" s="71"/>
      <c r="NFW1" s="110"/>
      <c r="NFX1" s="69"/>
      <c r="NFY1" s="70"/>
      <c r="NFZ1" s="70"/>
      <c r="NGA1" s="111"/>
      <c r="NGB1" s="71"/>
      <c r="NGC1" s="110"/>
      <c r="NGD1" s="69"/>
      <c r="NGE1" s="70"/>
      <c r="NGF1" s="70"/>
      <c r="NGG1" s="111"/>
      <c r="NGH1" s="71"/>
      <c r="NGI1" s="110"/>
      <c r="NGJ1" s="69"/>
      <c r="NGK1" s="70"/>
      <c r="NGL1" s="70"/>
      <c r="NGM1" s="111"/>
      <c r="NGN1" s="71"/>
      <c r="NGO1" s="110"/>
      <c r="NGP1" s="69"/>
      <c r="NGQ1" s="70"/>
      <c r="NGR1" s="70"/>
      <c r="NGS1" s="111"/>
      <c r="NGT1" s="71"/>
      <c r="NGU1" s="110"/>
      <c r="NGV1" s="69"/>
      <c r="NGW1" s="70"/>
      <c r="NGX1" s="70"/>
      <c r="NGY1" s="111"/>
      <c r="NGZ1" s="71"/>
      <c r="NHA1" s="110"/>
      <c r="NHB1" s="69"/>
      <c r="NHC1" s="70"/>
      <c r="NHD1" s="70"/>
      <c r="NHE1" s="111"/>
      <c r="NHF1" s="71"/>
      <c r="NHG1" s="110"/>
      <c r="NHH1" s="69"/>
      <c r="NHI1" s="70"/>
      <c r="NHJ1" s="70"/>
      <c r="NHK1" s="111"/>
      <c r="NHL1" s="71"/>
      <c r="NHM1" s="110"/>
      <c r="NHN1" s="69"/>
      <c r="NHO1" s="70"/>
      <c r="NHP1" s="70"/>
      <c r="NHQ1" s="111"/>
      <c r="NHR1" s="71"/>
      <c r="NHS1" s="110"/>
      <c r="NHT1" s="69"/>
      <c r="NHU1" s="70"/>
      <c r="NHV1" s="70"/>
      <c r="NHW1" s="111"/>
      <c r="NHX1" s="71"/>
      <c r="NHY1" s="110"/>
      <c r="NHZ1" s="69"/>
      <c r="NIA1" s="70"/>
      <c r="NIB1" s="70"/>
      <c r="NIC1" s="111"/>
      <c r="NID1" s="71"/>
      <c r="NIE1" s="110"/>
      <c r="NIF1" s="69"/>
      <c r="NIG1" s="70"/>
      <c r="NIH1" s="70"/>
      <c r="NII1" s="111"/>
      <c r="NIJ1" s="71"/>
      <c r="NIK1" s="110"/>
      <c r="NIL1" s="69"/>
      <c r="NIM1" s="70"/>
      <c r="NIN1" s="70"/>
      <c r="NIO1" s="111"/>
      <c r="NIP1" s="71"/>
      <c r="NIQ1" s="110"/>
      <c r="NIR1" s="69"/>
      <c r="NIS1" s="70"/>
      <c r="NIT1" s="70"/>
      <c r="NIU1" s="111"/>
      <c r="NIV1" s="71"/>
      <c r="NIW1" s="110"/>
      <c r="NIX1" s="69"/>
      <c r="NIY1" s="70"/>
      <c r="NIZ1" s="70"/>
      <c r="NJA1" s="111"/>
      <c r="NJB1" s="71"/>
      <c r="NJC1" s="110"/>
      <c r="NJD1" s="69"/>
      <c r="NJE1" s="70"/>
      <c r="NJF1" s="70"/>
      <c r="NJG1" s="111"/>
      <c r="NJH1" s="71"/>
      <c r="NJI1" s="110"/>
      <c r="NJJ1" s="69"/>
      <c r="NJK1" s="70"/>
      <c r="NJL1" s="70"/>
      <c r="NJM1" s="111"/>
      <c r="NJN1" s="71"/>
      <c r="NJO1" s="110"/>
      <c r="NJP1" s="69"/>
      <c r="NJQ1" s="70"/>
      <c r="NJR1" s="70"/>
      <c r="NJS1" s="111"/>
      <c r="NJT1" s="71"/>
      <c r="NJU1" s="110"/>
      <c r="NJV1" s="69"/>
      <c r="NJW1" s="70"/>
      <c r="NJX1" s="70"/>
      <c r="NJY1" s="111"/>
      <c r="NJZ1" s="71"/>
      <c r="NKA1" s="110"/>
      <c r="NKB1" s="69"/>
      <c r="NKC1" s="70"/>
      <c r="NKD1" s="70"/>
      <c r="NKE1" s="111"/>
      <c r="NKF1" s="71"/>
      <c r="NKG1" s="110"/>
      <c r="NKH1" s="69"/>
      <c r="NKI1" s="70"/>
      <c r="NKJ1" s="70"/>
      <c r="NKK1" s="111"/>
      <c r="NKL1" s="71"/>
      <c r="NKM1" s="110"/>
      <c r="NKN1" s="69"/>
      <c r="NKO1" s="70"/>
      <c r="NKP1" s="70"/>
      <c r="NKQ1" s="111"/>
      <c r="NKR1" s="71"/>
      <c r="NKS1" s="110"/>
      <c r="NKT1" s="69"/>
      <c r="NKU1" s="70"/>
      <c r="NKV1" s="70"/>
      <c r="NKW1" s="111"/>
      <c r="NKX1" s="71"/>
      <c r="NKY1" s="110"/>
      <c r="NKZ1" s="69"/>
      <c r="NLA1" s="70"/>
      <c r="NLB1" s="70"/>
      <c r="NLC1" s="111"/>
      <c r="NLD1" s="71"/>
      <c r="NLE1" s="110"/>
      <c r="NLF1" s="69"/>
      <c r="NLG1" s="70"/>
      <c r="NLH1" s="70"/>
      <c r="NLI1" s="111"/>
      <c r="NLJ1" s="71"/>
      <c r="NLK1" s="110"/>
      <c r="NLL1" s="69"/>
      <c r="NLM1" s="70"/>
      <c r="NLN1" s="70"/>
      <c r="NLO1" s="111"/>
      <c r="NLP1" s="71"/>
      <c r="NLQ1" s="110"/>
      <c r="NLR1" s="69"/>
      <c r="NLS1" s="70"/>
      <c r="NLT1" s="70"/>
      <c r="NLU1" s="111"/>
      <c r="NLV1" s="71"/>
      <c r="NLW1" s="110"/>
      <c r="NLX1" s="69"/>
      <c r="NLY1" s="70"/>
      <c r="NLZ1" s="70"/>
      <c r="NMA1" s="111"/>
      <c r="NMB1" s="71"/>
      <c r="NMC1" s="110"/>
      <c r="NMD1" s="69"/>
      <c r="NME1" s="70"/>
      <c r="NMF1" s="70"/>
      <c r="NMG1" s="111"/>
      <c r="NMH1" s="71"/>
      <c r="NMI1" s="110"/>
      <c r="NMJ1" s="69"/>
      <c r="NMK1" s="70"/>
      <c r="NML1" s="70"/>
      <c r="NMM1" s="111"/>
      <c r="NMN1" s="71"/>
      <c r="NMO1" s="110"/>
      <c r="NMP1" s="69"/>
      <c r="NMQ1" s="70"/>
      <c r="NMR1" s="70"/>
      <c r="NMS1" s="111"/>
      <c r="NMT1" s="71"/>
      <c r="NMU1" s="110"/>
      <c r="NMV1" s="69"/>
      <c r="NMW1" s="70"/>
      <c r="NMX1" s="70"/>
      <c r="NMY1" s="111"/>
      <c r="NMZ1" s="71"/>
      <c r="NNA1" s="110"/>
      <c r="NNB1" s="69"/>
      <c r="NNC1" s="70"/>
      <c r="NND1" s="70"/>
      <c r="NNE1" s="111"/>
      <c r="NNF1" s="71"/>
      <c r="NNG1" s="110"/>
      <c r="NNH1" s="69"/>
      <c r="NNI1" s="70"/>
      <c r="NNJ1" s="70"/>
      <c r="NNK1" s="111"/>
      <c r="NNL1" s="71"/>
      <c r="NNM1" s="110"/>
      <c r="NNN1" s="69"/>
      <c r="NNO1" s="70"/>
      <c r="NNP1" s="70"/>
      <c r="NNQ1" s="111"/>
      <c r="NNR1" s="71"/>
      <c r="NNS1" s="110"/>
      <c r="NNT1" s="69"/>
      <c r="NNU1" s="70"/>
      <c r="NNV1" s="70"/>
      <c r="NNW1" s="111"/>
      <c r="NNX1" s="71"/>
      <c r="NNY1" s="110"/>
      <c r="NNZ1" s="69"/>
      <c r="NOA1" s="70"/>
      <c r="NOB1" s="70"/>
      <c r="NOC1" s="111"/>
      <c r="NOD1" s="71"/>
      <c r="NOE1" s="110"/>
      <c r="NOF1" s="69"/>
      <c r="NOG1" s="70"/>
      <c r="NOH1" s="70"/>
      <c r="NOI1" s="111"/>
      <c r="NOJ1" s="71"/>
      <c r="NOK1" s="110"/>
      <c r="NOL1" s="69"/>
      <c r="NOM1" s="70"/>
      <c r="NON1" s="70"/>
      <c r="NOO1" s="111"/>
      <c r="NOP1" s="71"/>
      <c r="NOQ1" s="110"/>
      <c r="NOR1" s="69"/>
      <c r="NOS1" s="70"/>
      <c r="NOT1" s="70"/>
      <c r="NOU1" s="111"/>
      <c r="NOV1" s="71"/>
      <c r="NOW1" s="110"/>
      <c r="NOX1" s="69"/>
      <c r="NOY1" s="70"/>
      <c r="NOZ1" s="70"/>
      <c r="NPA1" s="111"/>
      <c r="NPB1" s="71"/>
      <c r="NPC1" s="110"/>
      <c r="NPD1" s="69"/>
      <c r="NPE1" s="70"/>
      <c r="NPF1" s="70"/>
      <c r="NPG1" s="111"/>
      <c r="NPH1" s="71"/>
      <c r="NPI1" s="110"/>
      <c r="NPJ1" s="69"/>
      <c r="NPK1" s="70"/>
      <c r="NPL1" s="70"/>
      <c r="NPM1" s="111"/>
      <c r="NPN1" s="71"/>
      <c r="NPO1" s="110"/>
      <c r="NPP1" s="69"/>
      <c r="NPQ1" s="70"/>
      <c r="NPR1" s="70"/>
      <c r="NPS1" s="111"/>
      <c r="NPT1" s="71"/>
      <c r="NPU1" s="110"/>
      <c r="NPV1" s="69"/>
      <c r="NPW1" s="70"/>
      <c r="NPX1" s="70"/>
      <c r="NPY1" s="111"/>
      <c r="NPZ1" s="71"/>
      <c r="NQA1" s="110"/>
      <c r="NQB1" s="69"/>
      <c r="NQC1" s="70"/>
      <c r="NQD1" s="70"/>
      <c r="NQE1" s="111"/>
      <c r="NQF1" s="71"/>
      <c r="NQG1" s="110"/>
      <c r="NQH1" s="69"/>
      <c r="NQI1" s="70"/>
      <c r="NQJ1" s="70"/>
      <c r="NQK1" s="111"/>
      <c r="NQL1" s="71"/>
      <c r="NQM1" s="110"/>
      <c r="NQN1" s="69"/>
      <c r="NQO1" s="70"/>
      <c r="NQP1" s="70"/>
      <c r="NQQ1" s="111"/>
      <c r="NQR1" s="71"/>
      <c r="NQS1" s="110"/>
      <c r="NQT1" s="69"/>
      <c r="NQU1" s="70"/>
      <c r="NQV1" s="70"/>
      <c r="NQW1" s="111"/>
      <c r="NQX1" s="71"/>
      <c r="NQY1" s="110"/>
      <c r="NQZ1" s="69"/>
      <c r="NRA1" s="70"/>
      <c r="NRB1" s="70"/>
      <c r="NRC1" s="111"/>
      <c r="NRD1" s="71"/>
      <c r="NRE1" s="110"/>
      <c r="NRF1" s="69"/>
      <c r="NRG1" s="70"/>
      <c r="NRH1" s="70"/>
      <c r="NRI1" s="111"/>
      <c r="NRJ1" s="71"/>
      <c r="NRK1" s="110"/>
      <c r="NRL1" s="69"/>
      <c r="NRM1" s="70"/>
      <c r="NRN1" s="70"/>
      <c r="NRO1" s="111"/>
      <c r="NRP1" s="71"/>
      <c r="NRQ1" s="110"/>
      <c r="NRR1" s="69"/>
      <c r="NRS1" s="70"/>
      <c r="NRT1" s="70"/>
      <c r="NRU1" s="111"/>
      <c r="NRV1" s="71"/>
      <c r="NRW1" s="110"/>
      <c r="NRX1" s="69"/>
      <c r="NRY1" s="70"/>
      <c r="NRZ1" s="70"/>
      <c r="NSA1" s="111"/>
      <c r="NSB1" s="71"/>
      <c r="NSC1" s="110"/>
      <c r="NSD1" s="69"/>
      <c r="NSE1" s="70"/>
      <c r="NSF1" s="70"/>
      <c r="NSG1" s="111"/>
      <c r="NSH1" s="71"/>
      <c r="NSI1" s="110"/>
      <c r="NSJ1" s="69"/>
      <c r="NSK1" s="70"/>
      <c r="NSL1" s="70"/>
      <c r="NSM1" s="111"/>
      <c r="NSN1" s="71"/>
      <c r="NSO1" s="110"/>
      <c r="NSP1" s="69"/>
      <c r="NSQ1" s="70"/>
      <c r="NSR1" s="70"/>
      <c r="NSS1" s="111"/>
      <c r="NST1" s="71"/>
      <c r="NSU1" s="110"/>
      <c r="NSV1" s="69"/>
      <c r="NSW1" s="70"/>
      <c r="NSX1" s="70"/>
      <c r="NSY1" s="111"/>
      <c r="NSZ1" s="71"/>
      <c r="NTA1" s="110"/>
      <c r="NTB1" s="69"/>
      <c r="NTC1" s="70"/>
      <c r="NTD1" s="70"/>
      <c r="NTE1" s="111"/>
      <c r="NTF1" s="71"/>
      <c r="NTG1" s="110"/>
      <c r="NTH1" s="69"/>
      <c r="NTI1" s="70"/>
      <c r="NTJ1" s="70"/>
      <c r="NTK1" s="111"/>
      <c r="NTL1" s="71"/>
      <c r="NTM1" s="110"/>
      <c r="NTN1" s="69"/>
      <c r="NTO1" s="70"/>
      <c r="NTP1" s="70"/>
      <c r="NTQ1" s="111"/>
      <c r="NTR1" s="71"/>
      <c r="NTS1" s="110"/>
      <c r="NTT1" s="69"/>
      <c r="NTU1" s="70"/>
      <c r="NTV1" s="70"/>
      <c r="NTW1" s="111"/>
      <c r="NTX1" s="71"/>
      <c r="NTY1" s="110"/>
      <c r="NTZ1" s="69"/>
      <c r="NUA1" s="70"/>
      <c r="NUB1" s="70"/>
      <c r="NUC1" s="111"/>
      <c r="NUD1" s="71"/>
      <c r="NUE1" s="110"/>
      <c r="NUF1" s="69"/>
      <c r="NUG1" s="70"/>
      <c r="NUH1" s="70"/>
      <c r="NUI1" s="111"/>
      <c r="NUJ1" s="71"/>
      <c r="NUK1" s="110"/>
      <c r="NUL1" s="69"/>
      <c r="NUM1" s="70"/>
      <c r="NUN1" s="70"/>
      <c r="NUO1" s="111"/>
      <c r="NUP1" s="71"/>
      <c r="NUQ1" s="110"/>
      <c r="NUR1" s="69"/>
      <c r="NUS1" s="70"/>
      <c r="NUT1" s="70"/>
      <c r="NUU1" s="111"/>
      <c r="NUV1" s="71"/>
      <c r="NUW1" s="110"/>
      <c r="NUX1" s="69"/>
      <c r="NUY1" s="70"/>
      <c r="NUZ1" s="70"/>
      <c r="NVA1" s="111"/>
      <c r="NVB1" s="71"/>
      <c r="NVC1" s="110"/>
      <c r="NVD1" s="69"/>
      <c r="NVE1" s="70"/>
      <c r="NVF1" s="70"/>
      <c r="NVG1" s="111"/>
      <c r="NVH1" s="71"/>
      <c r="NVI1" s="110"/>
      <c r="NVJ1" s="69"/>
      <c r="NVK1" s="70"/>
      <c r="NVL1" s="70"/>
      <c r="NVM1" s="111"/>
      <c r="NVN1" s="71"/>
      <c r="NVO1" s="110"/>
      <c r="NVP1" s="69"/>
      <c r="NVQ1" s="70"/>
      <c r="NVR1" s="70"/>
      <c r="NVS1" s="111"/>
      <c r="NVT1" s="71"/>
      <c r="NVU1" s="110"/>
      <c r="NVV1" s="69"/>
      <c r="NVW1" s="70"/>
      <c r="NVX1" s="70"/>
      <c r="NVY1" s="111"/>
      <c r="NVZ1" s="71"/>
      <c r="NWA1" s="110"/>
      <c r="NWB1" s="69"/>
      <c r="NWC1" s="70"/>
      <c r="NWD1" s="70"/>
      <c r="NWE1" s="111"/>
      <c r="NWF1" s="71"/>
      <c r="NWG1" s="110"/>
      <c r="NWH1" s="69"/>
      <c r="NWI1" s="70"/>
      <c r="NWJ1" s="70"/>
      <c r="NWK1" s="111"/>
      <c r="NWL1" s="71"/>
      <c r="NWM1" s="110"/>
      <c r="NWN1" s="69"/>
      <c r="NWO1" s="70"/>
      <c r="NWP1" s="70"/>
      <c r="NWQ1" s="111"/>
      <c r="NWR1" s="71"/>
      <c r="NWS1" s="110"/>
      <c r="NWT1" s="69"/>
      <c r="NWU1" s="70"/>
      <c r="NWV1" s="70"/>
      <c r="NWW1" s="111"/>
      <c r="NWX1" s="71"/>
      <c r="NWY1" s="110"/>
      <c r="NWZ1" s="69"/>
      <c r="NXA1" s="70"/>
      <c r="NXB1" s="70"/>
      <c r="NXC1" s="111"/>
      <c r="NXD1" s="71"/>
      <c r="NXE1" s="110"/>
      <c r="NXF1" s="69"/>
      <c r="NXG1" s="70"/>
      <c r="NXH1" s="70"/>
      <c r="NXI1" s="111"/>
      <c r="NXJ1" s="71"/>
      <c r="NXK1" s="110"/>
      <c r="NXL1" s="69"/>
      <c r="NXM1" s="70"/>
      <c r="NXN1" s="70"/>
      <c r="NXO1" s="111"/>
      <c r="NXP1" s="71"/>
      <c r="NXQ1" s="110"/>
      <c r="NXR1" s="69"/>
      <c r="NXS1" s="70"/>
      <c r="NXT1" s="70"/>
      <c r="NXU1" s="111"/>
      <c r="NXV1" s="71"/>
      <c r="NXW1" s="110"/>
      <c r="NXX1" s="69"/>
      <c r="NXY1" s="70"/>
      <c r="NXZ1" s="70"/>
      <c r="NYA1" s="111"/>
      <c r="NYB1" s="71"/>
      <c r="NYC1" s="110"/>
      <c r="NYD1" s="69"/>
      <c r="NYE1" s="70"/>
      <c r="NYF1" s="70"/>
      <c r="NYG1" s="111"/>
      <c r="NYH1" s="71"/>
      <c r="NYI1" s="110"/>
      <c r="NYJ1" s="69"/>
      <c r="NYK1" s="70"/>
      <c r="NYL1" s="70"/>
      <c r="NYM1" s="111"/>
      <c r="NYN1" s="71"/>
      <c r="NYO1" s="110"/>
      <c r="NYP1" s="69"/>
      <c r="NYQ1" s="70"/>
      <c r="NYR1" s="70"/>
      <c r="NYS1" s="111"/>
      <c r="NYT1" s="71"/>
      <c r="NYU1" s="110"/>
      <c r="NYV1" s="69"/>
      <c r="NYW1" s="70"/>
      <c r="NYX1" s="70"/>
      <c r="NYY1" s="111"/>
      <c r="NYZ1" s="71"/>
      <c r="NZA1" s="110"/>
      <c r="NZB1" s="69"/>
      <c r="NZC1" s="70"/>
      <c r="NZD1" s="70"/>
      <c r="NZE1" s="111"/>
      <c r="NZF1" s="71"/>
      <c r="NZG1" s="110"/>
      <c r="NZH1" s="69"/>
      <c r="NZI1" s="70"/>
      <c r="NZJ1" s="70"/>
      <c r="NZK1" s="111"/>
      <c r="NZL1" s="71"/>
      <c r="NZM1" s="110"/>
      <c r="NZN1" s="69"/>
      <c r="NZO1" s="70"/>
      <c r="NZP1" s="70"/>
      <c r="NZQ1" s="111"/>
      <c r="NZR1" s="71"/>
      <c r="NZS1" s="110"/>
      <c r="NZT1" s="69"/>
      <c r="NZU1" s="70"/>
      <c r="NZV1" s="70"/>
      <c r="NZW1" s="111"/>
      <c r="NZX1" s="71"/>
      <c r="NZY1" s="110"/>
      <c r="NZZ1" s="69"/>
      <c r="OAA1" s="70"/>
      <c r="OAB1" s="70"/>
      <c r="OAC1" s="111"/>
      <c r="OAD1" s="71"/>
      <c r="OAE1" s="110"/>
      <c r="OAF1" s="69"/>
      <c r="OAG1" s="70"/>
      <c r="OAH1" s="70"/>
      <c r="OAI1" s="111"/>
      <c r="OAJ1" s="71"/>
      <c r="OAK1" s="110"/>
      <c r="OAL1" s="69"/>
      <c r="OAM1" s="70"/>
      <c r="OAN1" s="70"/>
      <c r="OAO1" s="111"/>
      <c r="OAP1" s="71"/>
      <c r="OAQ1" s="110"/>
      <c r="OAR1" s="69"/>
      <c r="OAS1" s="70"/>
      <c r="OAT1" s="70"/>
      <c r="OAU1" s="111"/>
      <c r="OAV1" s="71"/>
      <c r="OAW1" s="110"/>
      <c r="OAX1" s="69"/>
      <c r="OAY1" s="70"/>
      <c r="OAZ1" s="70"/>
      <c r="OBA1" s="111"/>
      <c r="OBB1" s="71"/>
      <c r="OBC1" s="110"/>
      <c r="OBD1" s="69"/>
      <c r="OBE1" s="70"/>
      <c r="OBF1" s="70"/>
      <c r="OBG1" s="111"/>
      <c r="OBH1" s="71"/>
      <c r="OBI1" s="110"/>
      <c r="OBJ1" s="69"/>
      <c r="OBK1" s="70"/>
      <c r="OBL1" s="70"/>
      <c r="OBM1" s="111"/>
      <c r="OBN1" s="71"/>
      <c r="OBO1" s="110"/>
      <c r="OBP1" s="69"/>
      <c r="OBQ1" s="70"/>
      <c r="OBR1" s="70"/>
      <c r="OBS1" s="111"/>
      <c r="OBT1" s="71"/>
      <c r="OBU1" s="110"/>
      <c r="OBV1" s="69"/>
      <c r="OBW1" s="70"/>
      <c r="OBX1" s="70"/>
      <c r="OBY1" s="111"/>
      <c r="OBZ1" s="71"/>
      <c r="OCA1" s="110"/>
      <c r="OCB1" s="69"/>
      <c r="OCC1" s="70"/>
      <c r="OCD1" s="70"/>
      <c r="OCE1" s="111"/>
      <c r="OCF1" s="71"/>
      <c r="OCG1" s="110"/>
      <c r="OCH1" s="69"/>
      <c r="OCI1" s="70"/>
      <c r="OCJ1" s="70"/>
      <c r="OCK1" s="111"/>
      <c r="OCL1" s="71"/>
      <c r="OCM1" s="110"/>
      <c r="OCN1" s="69"/>
      <c r="OCO1" s="70"/>
      <c r="OCP1" s="70"/>
      <c r="OCQ1" s="111"/>
      <c r="OCR1" s="71"/>
      <c r="OCS1" s="110"/>
      <c r="OCT1" s="69"/>
      <c r="OCU1" s="70"/>
      <c r="OCV1" s="70"/>
      <c r="OCW1" s="111"/>
      <c r="OCX1" s="71"/>
      <c r="OCY1" s="110"/>
      <c r="OCZ1" s="69"/>
      <c r="ODA1" s="70"/>
      <c r="ODB1" s="70"/>
      <c r="ODC1" s="111"/>
      <c r="ODD1" s="71"/>
      <c r="ODE1" s="110"/>
      <c r="ODF1" s="69"/>
      <c r="ODG1" s="70"/>
      <c r="ODH1" s="70"/>
      <c r="ODI1" s="111"/>
      <c r="ODJ1" s="71"/>
      <c r="ODK1" s="110"/>
      <c r="ODL1" s="69"/>
      <c r="ODM1" s="70"/>
      <c r="ODN1" s="70"/>
      <c r="ODO1" s="111"/>
      <c r="ODP1" s="71"/>
      <c r="ODQ1" s="110"/>
      <c r="ODR1" s="69"/>
      <c r="ODS1" s="70"/>
      <c r="ODT1" s="70"/>
      <c r="ODU1" s="111"/>
      <c r="ODV1" s="71"/>
      <c r="ODW1" s="110"/>
      <c r="ODX1" s="69"/>
      <c r="ODY1" s="70"/>
      <c r="ODZ1" s="70"/>
      <c r="OEA1" s="111"/>
      <c r="OEB1" s="71"/>
      <c r="OEC1" s="110"/>
      <c r="OED1" s="69"/>
      <c r="OEE1" s="70"/>
      <c r="OEF1" s="70"/>
      <c r="OEG1" s="111"/>
      <c r="OEH1" s="71"/>
      <c r="OEI1" s="110"/>
      <c r="OEJ1" s="69"/>
      <c r="OEK1" s="70"/>
      <c r="OEL1" s="70"/>
      <c r="OEM1" s="111"/>
      <c r="OEN1" s="71"/>
      <c r="OEO1" s="110"/>
      <c r="OEP1" s="69"/>
      <c r="OEQ1" s="70"/>
      <c r="OER1" s="70"/>
      <c r="OES1" s="111"/>
      <c r="OET1" s="71"/>
      <c r="OEU1" s="110"/>
      <c r="OEV1" s="69"/>
      <c r="OEW1" s="70"/>
      <c r="OEX1" s="70"/>
      <c r="OEY1" s="111"/>
      <c r="OEZ1" s="71"/>
      <c r="OFA1" s="110"/>
      <c r="OFB1" s="69"/>
      <c r="OFC1" s="70"/>
      <c r="OFD1" s="70"/>
      <c r="OFE1" s="111"/>
      <c r="OFF1" s="71"/>
      <c r="OFG1" s="110"/>
      <c r="OFH1" s="69"/>
      <c r="OFI1" s="70"/>
      <c r="OFJ1" s="70"/>
      <c r="OFK1" s="111"/>
      <c r="OFL1" s="71"/>
      <c r="OFM1" s="110"/>
      <c r="OFN1" s="69"/>
      <c r="OFO1" s="70"/>
      <c r="OFP1" s="70"/>
      <c r="OFQ1" s="111"/>
      <c r="OFR1" s="71"/>
      <c r="OFS1" s="110"/>
      <c r="OFT1" s="69"/>
      <c r="OFU1" s="70"/>
      <c r="OFV1" s="70"/>
      <c r="OFW1" s="111"/>
      <c r="OFX1" s="71"/>
      <c r="OFY1" s="110"/>
      <c r="OFZ1" s="69"/>
      <c r="OGA1" s="70"/>
      <c r="OGB1" s="70"/>
      <c r="OGC1" s="111"/>
      <c r="OGD1" s="71"/>
      <c r="OGE1" s="110"/>
      <c r="OGF1" s="69"/>
      <c r="OGG1" s="70"/>
      <c r="OGH1" s="70"/>
      <c r="OGI1" s="111"/>
      <c r="OGJ1" s="71"/>
      <c r="OGK1" s="110"/>
      <c r="OGL1" s="69"/>
      <c r="OGM1" s="70"/>
      <c r="OGN1" s="70"/>
      <c r="OGO1" s="111"/>
      <c r="OGP1" s="71"/>
      <c r="OGQ1" s="110"/>
      <c r="OGR1" s="69"/>
      <c r="OGS1" s="70"/>
      <c r="OGT1" s="70"/>
      <c r="OGU1" s="111"/>
      <c r="OGV1" s="71"/>
      <c r="OGW1" s="110"/>
      <c r="OGX1" s="69"/>
      <c r="OGY1" s="70"/>
      <c r="OGZ1" s="70"/>
      <c r="OHA1" s="111"/>
      <c r="OHB1" s="71"/>
      <c r="OHC1" s="110"/>
      <c r="OHD1" s="69"/>
      <c r="OHE1" s="70"/>
      <c r="OHF1" s="70"/>
      <c r="OHG1" s="111"/>
      <c r="OHH1" s="71"/>
      <c r="OHI1" s="110"/>
      <c r="OHJ1" s="69"/>
      <c r="OHK1" s="70"/>
      <c r="OHL1" s="70"/>
      <c r="OHM1" s="111"/>
      <c r="OHN1" s="71"/>
      <c r="OHO1" s="110"/>
      <c r="OHP1" s="69"/>
      <c r="OHQ1" s="70"/>
      <c r="OHR1" s="70"/>
      <c r="OHS1" s="111"/>
      <c r="OHT1" s="71"/>
      <c r="OHU1" s="110"/>
      <c r="OHV1" s="69"/>
      <c r="OHW1" s="70"/>
      <c r="OHX1" s="70"/>
      <c r="OHY1" s="111"/>
      <c r="OHZ1" s="71"/>
      <c r="OIA1" s="110"/>
      <c r="OIB1" s="69"/>
      <c r="OIC1" s="70"/>
      <c r="OID1" s="70"/>
      <c r="OIE1" s="111"/>
      <c r="OIF1" s="71"/>
      <c r="OIG1" s="110"/>
      <c r="OIH1" s="69"/>
      <c r="OII1" s="70"/>
      <c r="OIJ1" s="70"/>
      <c r="OIK1" s="111"/>
      <c r="OIL1" s="71"/>
      <c r="OIM1" s="110"/>
      <c r="OIN1" s="69"/>
      <c r="OIO1" s="70"/>
      <c r="OIP1" s="70"/>
      <c r="OIQ1" s="111"/>
      <c r="OIR1" s="71"/>
      <c r="OIS1" s="110"/>
      <c r="OIT1" s="69"/>
      <c r="OIU1" s="70"/>
      <c r="OIV1" s="70"/>
      <c r="OIW1" s="111"/>
      <c r="OIX1" s="71"/>
      <c r="OIY1" s="110"/>
      <c r="OIZ1" s="69"/>
      <c r="OJA1" s="70"/>
      <c r="OJB1" s="70"/>
      <c r="OJC1" s="111"/>
      <c r="OJD1" s="71"/>
      <c r="OJE1" s="110"/>
      <c r="OJF1" s="69"/>
      <c r="OJG1" s="70"/>
      <c r="OJH1" s="70"/>
      <c r="OJI1" s="111"/>
      <c r="OJJ1" s="71"/>
      <c r="OJK1" s="110"/>
      <c r="OJL1" s="69"/>
      <c r="OJM1" s="70"/>
      <c r="OJN1" s="70"/>
      <c r="OJO1" s="111"/>
      <c r="OJP1" s="71"/>
      <c r="OJQ1" s="110"/>
      <c r="OJR1" s="69"/>
      <c r="OJS1" s="70"/>
      <c r="OJT1" s="70"/>
      <c r="OJU1" s="111"/>
      <c r="OJV1" s="71"/>
      <c r="OJW1" s="110"/>
      <c r="OJX1" s="69"/>
      <c r="OJY1" s="70"/>
      <c r="OJZ1" s="70"/>
      <c r="OKA1" s="111"/>
      <c r="OKB1" s="71"/>
      <c r="OKC1" s="110"/>
      <c r="OKD1" s="69"/>
      <c r="OKE1" s="70"/>
      <c r="OKF1" s="70"/>
      <c r="OKG1" s="111"/>
      <c r="OKH1" s="71"/>
      <c r="OKI1" s="110"/>
      <c r="OKJ1" s="69"/>
      <c r="OKK1" s="70"/>
      <c r="OKL1" s="70"/>
      <c r="OKM1" s="111"/>
      <c r="OKN1" s="71"/>
      <c r="OKO1" s="110"/>
      <c r="OKP1" s="69"/>
      <c r="OKQ1" s="70"/>
      <c r="OKR1" s="70"/>
      <c r="OKS1" s="111"/>
      <c r="OKT1" s="71"/>
      <c r="OKU1" s="110"/>
      <c r="OKV1" s="69"/>
      <c r="OKW1" s="70"/>
      <c r="OKX1" s="70"/>
      <c r="OKY1" s="111"/>
      <c r="OKZ1" s="71"/>
      <c r="OLA1" s="110"/>
      <c r="OLB1" s="69"/>
      <c r="OLC1" s="70"/>
      <c r="OLD1" s="70"/>
      <c r="OLE1" s="111"/>
      <c r="OLF1" s="71"/>
      <c r="OLG1" s="110"/>
      <c r="OLH1" s="69"/>
      <c r="OLI1" s="70"/>
      <c r="OLJ1" s="70"/>
      <c r="OLK1" s="111"/>
      <c r="OLL1" s="71"/>
      <c r="OLM1" s="110"/>
      <c r="OLN1" s="69"/>
      <c r="OLO1" s="70"/>
      <c r="OLP1" s="70"/>
      <c r="OLQ1" s="111"/>
      <c r="OLR1" s="71"/>
      <c r="OLS1" s="110"/>
      <c r="OLT1" s="69"/>
      <c r="OLU1" s="70"/>
      <c r="OLV1" s="70"/>
      <c r="OLW1" s="111"/>
      <c r="OLX1" s="71"/>
      <c r="OLY1" s="110"/>
      <c r="OLZ1" s="69"/>
      <c r="OMA1" s="70"/>
      <c r="OMB1" s="70"/>
      <c r="OMC1" s="111"/>
      <c r="OMD1" s="71"/>
      <c r="OME1" s="110"/>
      <c r="OMF1" s="69"/>
      <c r="OMG1" s="70"/>
      <c r="OMH1" s="70"/>
      <c r="OMI1" s="111"/>
      <c r="OMJ1" s="71"/>
      <c r="OMK1" s="110"/>
      <c r="OML1" s="69"/>
      <c r="OMM1" s="70"/>
      <c r="OMN1" s="70"/>
      <c r="OMO1" s="111"/>
      <c r="OMP1" s="71"/>
      <c r="OMQ1" s="110"/>
      <c r="OMR1" s="69"/>
      <c r="OMS1" s="70"/>
      <c r="OMT1" s="70"/>
      <c r="OMU1" s="111"/>
      <c r="OMV1" s="71"/>
      <c r="OMW1" s="110"/>
      <c r="OMX1" s="69"/>
      <c r="OMY1" s="70"/>
      <c r="OMZ1" s="70"/>
      <c r="ONA1" s="111"/>
      <c r="ONB1" s="71"/>
      <c r="ONC1" s="110"/>
      <c r="OND1" s="69"/>
      <c r="ONE1" s="70"/>
      <c r="ONF1" s="70"/>
      <c r="ONG1" s="111"/>
      <c r="ONH1" s="71"/>
      <c r="ONI1" s="110"/>
      <c r="ONJ1" s="69"/>
      <c r="ONK1" s="70"/>
      <c r="ONL1" s="70"/>
      <c r="ONM1" s="111"/>
      <c r="ONN1" s="71"/>
      <c r="ONO1" s="110"/>
      <c r="ONP1" s="69"/>
      <c r="ONQ1" s="70"/>
      <c r="ONR1" s="70"/>
      <c r="ONS1" s="111"/>
      <c r="ONT1" s="71"/>
      <c r="ONU1" s="110"/>
      <c r="ONV1" s="69"/>
      <c r="ONW1" s="70"/>
      <c r="ONX1" s="70"/>
      <c r="ONY1" s="111"/>
      <c r="ONZ1" s="71"/>
      <c r="OOA1" s="110"/>
      <c r="OOB1" s="69"/>
      <c r="OOC1" s="70"/>
      <c r="OOD1" s="70"/>
      <c r="OOE1" s="111"/>
      <c r="OOF1" s="71"/>
      <c r="OOG1" s="110"/>
      <c r="OOH1" s="69"/>
      <c r="OOI1" s="70"/>
      <c r="OOJ1" s="70"/>
      <c r="OOK1" s="111"/>
      <c r="OOL1" s="71"/>
      <c r="OOM1" s="110"/>
      <c r="OON1" s="69"/>
      <c r="OOO1" s="70"/>
      <c r="OOP1" s="70"/>
      <c r="OOQ1" s="111"/>
      <c r="OOR1" s="71"/>
      <c r="OOS1" s="110"/>
      <c r="OOT1" s="69"/>
      <c r="OOU1" s="70"/>
      <c r="OOV1" s="70"/>
      <c r="OOW1" s="111"/>
      <c r="OOX1" s="71"/>
      <c r="OOY1" s="110"/>
      <c r="OOZ1" s="69"/>
      <c r="OPA1" s="70"/>
      <c r="OPB1" s="70"/>
      <c r="OPC1" s="111"/>
      <c r="OPD1" s="71"/>
      <c r="OPE1" s="110"/>
      <c r="OPF1" s="69"/>
      <c r="OPG1" s="70"/>
      <c r="OPH1" s="70"/>
      <c r="OPI1" s="111"/>
      <c r="OPJ1" s="71"/>
      <c r="OPK1" s="110"/>
      <c r="OPL1" s="69"/>
      <c r="OPM1" s="70"/>
      <c r="OPN1" s="70"/>
      <c r="OPO1" s="111"/>
      <c r="OPP1" s="71"/>
      <c r="OPQ1" s="110"/>
      <c r="OPR1" s="69"/>
      <c r="OPS1" s="70"/>
      <c r="OPT1" s="70"/>
      <c r="OPU1" s="111"/>
      <c r="OPV1" s="71"/>
      <c r="OPW1" s="110"/>
      <c r="OPX1" s="69"/>
      <c r="OPY1" s="70"/>
      <c r="OPZ1" s="70"/>
      <c r="OQA1" s="111"/>
      <c r="OQB1" s="71"/>
      <c r="OQC1" s="110"/>
      <c r="OQD1" s="69"/>
      <c r="OQE1" s="70"/>
      <c r="OQF1" s="70"/>
      <c r="OQG1" s="111"/>
      <c r="OQH1" s="71"/>
      <c r="OQI1" s="110"/>
      <c r="OQJ1" s="69"/>
      <c r="OQK1" s="70"/>
      <c r="OQL1" s="70"/>
      <c r="OQM1" s="111"/>
      <c r="OQN1" s="71"/>
      <c r="OQO1" s="110"/>
      <c r="OQP1" s="69"/>
      <c r="OQQ1" s="70"/>
      <c r="OQR1" s="70"/>
      <c r="OQS1" s="111"/>
      <c r="OQT1" s="71"/>
      <c r="OQU1" s="110"/>
      <c r="OQV1" s="69"/>
      <c r="OQW1" s="70"/>
      <c r="OQX1" s="70"/>
      <c r="OQY1" s="111"/>
      <c r="OQZ1" s="71"/>
      <c r="ORA1" s="110"/>
      <c r="ORB1" s="69"/>
      <c r="ORC1" s="70"/>
      <c r="ORD1" s="70"/>
      <c r="ORE1" s="111"/>
      <c r="ORF1" s="71"/>
      <c r="ORG1" s="110"/>
      <c r="ORH1" s="69"/>
      <c r="ORI1" s="70"/>
      <c r="ORJ1" s="70"/>
      <c r="ORK1" s="111"/>
      <c r="ORL1" s="71"/>
      <c r="ORM1" s="110"/>
      <c r="ORN1" s="69"/>
      <c r="ORO1" s="70"/>
      <c r="ORP1" s="70"/>
      <c r="ORQ1" s="111"/>
      <c r="ORR1" s="71"/>
      <c r="ORS1" s="110"/>
      <c r="ORT1" s="69"/>
      <c r="ORU1" s="70"/>
      <c r="ORV1" s="70"/>
      <c r="ORW1" s="111"/>
      <c r="ORX1" s="71"/>
      <c r="ORY1" s="110"/>
      <c r="ORZ1" s="69"/>
      <c r="OSA1" s="70"/>
      <c r="OSB1" s="70"/>
      <c r="OSC1" s="111"/>
      <c r="OSD1" s="71"/>
      <c r="OSE1" s="110"/>
      <c r="OSF1" s="69"/>
      <c r="OSG1" s="70"/>
      <c r="OSH1" s="70"/>
      <c r="OSI1" s="111"/>
      <c r="OSJ1" s="71"/>
      <c r="OSK1" s="110"/>
      <c r="OSL1" s="69"/>
      <c r="OSM1" s="70"/>
      <c r="OSN1" s="70"/>
      <c r="OSO1" s="111"/>
      <c r="OSP1" s="71"/>
      <c r="OSQ1" s="110"/>
      <c r="OSR1" s="69"/>
      <c r="OSS1" s="70"/>
      <c r="OST1" s="70"/>
      <c r="OSU1" s="111"/>
      <c r="OSV1" s="71"/>
      <c r="OSW1" s="110"/>
      <c r="OSX1" s="69"/>
      <c r="OSY1" s="70"/>
      <c r="OSZ1" s="70"/>
      <c r="OTA1" s="111"/>
      <c r="OTB1" s="71"/>
      <c r="OTC1" s="110"/>
      <c r="OTD1" s="69"/>
      <c r="OTE1" s="70"/>
      <c r="OTF1" s="70"/>
      <c r="OTG1" s="111"/>
      <c r="OTH1" s="71"/>
      <c r="OTI1" s="110"/>
      <c r="OTJ1" s="69"/>
      <c r="OTK1" s="70"/>
      <c r="OTL1" s="70"/>
      <c r="OTM1" s="111"/>
      <c r="OTN1" s="71"/>
      <c r="OTO1" s="110"/>
      <c r="OTP1" s="69"/>
      <c r="OTQ1" s="70"/>
      <c r="OTR1" s="70"/>
      <c r="OTS1" s="111"/>
      <c r="OTT1" s="71"/>
      <c r="OTU1" s="110"/>
      <c r="OTV1" s="69"/>
      <c r="OTW1" s="70"/>
      <c r="OTX1" s="70"/>
      <c r="OTY1" s="111"/>
      <c r="OTZ1" s="71"/>
      <c r="OUA1" s="110"/>
      <c r="OUB1" s="69"/>
      <c r="OUC1" s="70"/>
      <c r="OUD1" s="70"/>
      <c r="OUE1" s="111"/>
      <c r="OUF1" s="71"/>
      <c r="OUG1" s="110"/>
      <c r="OUH1" s="69"/>
      <c r="OUI1" s="70"/>
      <c r="OUJ1" s="70"/>
      <c r="OUK1" s="111"/>
      <c r="OUL1" s="71"/>
      <c r="OUM1" s="110"/>
      <c r="OUN1" s="69"/>
      <c r="OUO1" s="70"/>
      <c r="OUP1" s="70"/>
      <c r="OUQ1" s="111"/>
      <c r="OUR1" s="71"/>
      <c r="OUS1" s="110"/>
      <c r="OUT1" s="69"/>
      <c r="OUU1" s="70"/>
      <c r="OUV1" s="70"/>
      <c r="OUW1" s="111"/>
      <c r="OUX1" s="71"/>
      <c r="OUY1" s="110"/>
      <c r="OUZ1" s="69"/>
      <c r="OVA1" s="70"/>
      <c r="OVB1" s="70"/>
      <c r="OVC1" s="111"/>
      <c r="OVD1" s="71"/>
      <c r="OVE1" s="110"/>
      <c r="OVF1" s="69"/>
      <c r="OVG1" s="70"/>
      <c r="OVH1" s="70"/>
      <c r="OVI1" s="111"/>
      <c r="OVJ1" s="71"/>
      <c r="OVK1" s="110"/>
      <c r="OVL1" s="69"/>
      <c r="OVM1" s="70"/>
      <c r="OVN1" s="70"/>
      <c r="OVO1" s="111"/>
      <c r="OVP1" s="71"/>
      <c r="OVQ1" s="110"/>
      <c r="OVR1" s="69"/>
      <c r="OVS1" s="70"/>
      <c r="OVT1" s="70"/>
      <c r="OVU1" s="111"/>
      <c r="OVV1" s="71"/>
      <c r="OVW1" s="110"/>
      <c r="OVX1" s="69"/>
      <c r="OVY1" s="70"/>
      <c r="OVZ1" s="70"/>
      <c r="OWA1" s="111"/>
      <c r="OWB1" s="71"/>
      <c r="OWC1" s="110"/>
      <c r="OWD1" s="69"/>
      <c r="OWE1" s="70"/>
      <c r="OWF1" s="70"/>
      <c r="OWG1" s="111"/>
      <c r="OWH1" s="71"/>
      <c r="OWI1" s="110"/>
      <c r="OWJ1" s="69"/>
      <c r="OWK1" s="70"/>
      <c r="OWL1" s="70"/>
      <c r="OWM1" s="111"/>
      <c r="OWN1" s="71"/>
      <c r="OWO1" s="110"/>
      <c r="OWP1" s="69"/>
      <c r="OWQ1" s="70"/>
      <c r="OWR1" s="70"/>
      <c r="OWS1" s="111"/>
      <c r="OWT1" s="71"/>
      <c r="OWU1" s="110"/>
      <c r="OWV1" s="69"/>
      <c r="OWW1" s="70"/>
      <c r="OWX1" s="70"/>
      <c r="OWY1" s="111"/>
      <c r="OWZ1" s="71"/>
      <c r="OXA1" s="110"/>
      <c r="OXB1" s="69"/>
      <c r="OXC1" s="70"/>
      <c r="OXD1" s="70"/>
      <c r="OXE1" s="111"/>
      <c r="OXF1" s="71"/>
      <c r="OXG1" s="110"/>
      <c r="OXH1" s="69"/>
      <c r="OXI1" s="70"/>
      <c r="OXJ1" s="70"/>
      <c r="OXK1" s="111"/>
      <c r="OXL1" s="71"/>
      <c r="OXM1" s="110"/>
      <c r="OXN1" s="69"/>
      <c r="OXO1" s="70"/>
      <c r="OXP1" s="70"/>
      <c r="OXQ1" s="111"/>
      <c r="OXR1" s="71"/>
      <c r="OXS1" s="110"/>
      <c r="OXT1" s="69"/>
      <c r="OXU1" s="70"/>
      <c r="OXV1" s="70"/>
      <c r="OXW1" s="111"/>
      <c r="OXX1" s="71"/>
      <c r="OXY1" s="110"/>
      <c r="OXZ1" s="69"/>
      <c r="OYA1" s="70"/>
      <c r="OYB1" s="70"/>
      <c r="OYC1" s="111"/>
      <c r="OYD1" s="71"/>
      <c r="OYE1" s="110"/>
      <c r="OYF1" s="69"/>
      <c r="OYG1" s="70"/>
      <c r="OYH1" s="70"/>
      <c r="OYI1" s="111"/>
      <c r="OYJ1" s="71"/>
      <c r="OYK1" s="110"/>
      <c r="OYL1" s="69"/>
      <c r="OYM1" s="70"/>
      <c r="OYN1" s="70"/>
      <c r="OYO1" s="111"/>
      <c r="OYP1" s="71"/>
      <c r="OYQ1" s="110"/>
      <c r="OYR1" s="69"/>
      <c r="OYS1" s="70"/>
      <c r="OYT1" s="70"/>
      <c r="OYU1" s="111"/>
      <c r="OYV1" s="71"/>
      <c r="OYW1" s="110"/>
      <c r="OYX1" s="69"/>
      <c r="OYY1" s="70"/>
      <c r="OYZ1" s="70"/>
      <c r="OZA1" s="111"/>
      <c r="OZB1" s="71"/>
      <c r="OZC1" s="110"/>
      <c r="OZD1" s="69"/>
      <c r="OZE1" s="70"/>
      <c r="OZF1" s="70"/>
      <c r="OZG1" s="111"/>
      <c r="OZH1" s="71"/>
      <c r="OZI1" s="110"/>
      <c r="OZJ1" s="69"/>
      <c r="OZK1" s="70"/>
      <c r="OZL1" s="70"/>
      <c r="OZM1" s="111"/>
      <c r="OZN1" s="71"/>
      <c r="OZO1" s="110"/>
      <c r="OZP1" s="69"/>
      <c r="OZQ1" s="70"/>
      <c r="OZR1" s="70"/>
      <c r="OZS1" s="111"/>
      <c r="OZT1" s="71"/>
      <c r="OZU1" s="110"/>
      <c r="OZV1" s="69"/>
      <c r="OZW1" s="70"/>
      <c r="OZX1" s="70"/>
      <c r="OZY1" s="111"/>
      <c r="OZZ1" s="71"/>
      <c r="PAA1" s="110"/>
      <c r="PAB1" s="69"/>
      <c r="PAC1" s="70"/>
      <c r="PAD1" s="70"/>
      <c r="PAE1" s="111"/>
      <c r="PAF1" s="71"/>
      <c r="PAG1" s="110"/>
      <c r="PAH1" s="69"/>
      <c r="PAI1" s="70"/>
      <c r="PAJ1" s="70"/>
      <c r="PAK1" s="111"/>
      <c r="PAL1" s="71"/>
      <c r="PAM1" s="110"/>
      <c r="PAN1" s="69"/>
      <c r="PAO1" s="70"/>
      <c r="PAP1" s="70"/>
      <c r="PAQ1" s="111"/>
      <c r="PAR1" s="71"/>
      <c r="PAS1" s="110"/>
      <c r="PAT1" s="69"/>
      <c r="PAU1" s="70"/>
      <c r="PAV1" s="70"/>
      <c r="PAW1" s="111"/>
      <c r="PAX1" s="71"/>
      <c r="PAY1" s="110"/>
      <c r="PAZ1" s="69"/>
      <c r="PBA1" s="70"/>
      <c r="PBB1" s="70"/>
      <c r="PBC1" s="111"/>
      <c r="PBD1" s="71"/>
      <c r="PBE1" s="110"/>
      <c r="PBF1" s="69"/>
      <c r="PBG1" s="70"/>
      <c r="PBH1" s="70"/>
      <c r="PBI1" s="111"/>
      <c r="PBJ1" s="71"/>
      <c r="PBK1" s="110"/>
      <c r="PBL1" s="69"/>
      <c r="PBM1" s="70"/>
      <c r="PBN1" s="70"/>
      <c r="PBO1" s="111"/>
      <c r="PBP1" s="71"/>
      <c r="PBQ1" s="110"/>
      <c r="PBR1" s="69"/>
      <c r="PBS1" s="70"/>
      <c r="PBT1" s="70"/>
      <c r="PBU1" s="111"/>
      <c r="PBV1" s="71"/>
      <c r="PBW1" s="110"/>
      <c r="PBX1" s="69"/>
      <c r="PBY1" s="70"/>
      <c r="PBZ1" s="70"/>
      <c r="PCA1" s="111"/>
      <c r="PCB1" s="71"/>
      <c r="PCC1" s="110"/>
      <c r="PCD1" s="69"/>
      <c r="PCE1" s="70"/>
      <c r="PCF1" s="70"/>
      <c r="PCG1" s="111"/>
      <c r="PCH1" s="71"/>
      <c r="PCI1" s="110"/>
      <c r="PCJ1" s="69"/>
      <c r="PCK1" s="70"/>
      <c r="PCL1" s="70"/>
      <c r="PCM1" s="111"/>
      <c r="PCN1" s="71"/>
      <c r="PCO1" s="110"/>
      <c r="PCP1" s="69"/>
      <c r="PCQ1" s="70"/>
      <c r="PCR1" s="70"/>
      <c r="PCS1" s="111"/>
      <c r="PCT1" s="71"/>
      <c r="PCU1" s="110"/>
      <c r="PCV1" s="69"/>
      <c r="PCW1" s="70"/>
      <c r="PCX1" s="70"/>
      <c r="PCY1" s="111"/>
      <c r="PCZ1" s="71"/>
      <c r="PDA1" s="110"/>
      <c r="PDB1" s="69"/>
      <c r="PDC1" s="70"/>
      <c r="PDD1" s="70"/>
      <c r="PDE1" s="111"/>
      <c r="PDF1" s="71"/>
      <c r="PDG1" s="110"/>
      <c r="PDH1" s="69"/>
      <c r="PDI1" s="70"/>
      <c r="PDJ1" s="70"/>
      <c r="PDK1" s="111"/>
      <c r="PDL1" s="71"/>
      <c r="PDM1" s="110"/>
      <c r="PDN1" s="69"/>
      <c r="PDO1" s="70"/>
      <c r="PDP1" s="70"/>
      <c r="PDQ1" s="111"/>
      <c r="PDR1" s="71"/>
      <c r="PDS1" s="110"/>
      <c r="PDT1" s="69"/>
      <c r="PDU1" s="70"/>
      <c r="PDV1" s="70"/>
      <c r="PDW1" s="111"/>
      <c r="PDX1" s="71"/>
      <c r="PDY1" s="110"/>
      <c r="PDZ1" s="69"/>
      <c r="PEA1" s="70"/>
      <c r="PEB1" s="70"/>
      <c r="PEC1" s="111"/>
      <c r="PED1" s="71"/>
      <c r="PEE1" s="110"/>
      <c r="PEF1" s="69"/>
      <c r="PEG1" s="70"/>
      <c r="PEH1" s="70"/>
      <c r="PEI1" s="111"/>
      <c r="PEJ1" s="71"/>
      <c r="PEK1" s="110"/>
      <c r="PEL1" s="69"/>
      <c r="PEM1" s="70"/>
      <c r="PEN1" s="70"/>
      <c r="PEO1" s="111"/>
      <c r="PEP1" s="71"/>
      <c r="PEQ1" s="110"/>
      <c r="PER1" s="69"/>
      <c r="PES1" s="70"/>
      <c r="PET1" s="70"/>
      <c r="PEU1" s="111"/>
      <c r="PEV1" s="71"/>
      <c r="PEW1" s="110"/>
      <c r="PEX1" s="69"/>
      <c r="PEY1" s="70"/>
      <c r="PEZ1" s="70"/>
      <c r="PFA1" s="111"/>
      <c r="PFB1" s="71"/>
      <c r="PFC1" s="110"/>
      <c r="PFD1" s="69"/>
      <c r="PFE1" s="70"/>
      <c r="PFF1" s="70"/>
      <c r="PFG1" s="111"/>
      <c r="PFH1" s="71"/>
      <c r="PFI1" s="110"/>
      <c r="PFJ1" s="69"/>
      <c r="PFK1" s="70"/>
      <c r="PFL1" s="70"/>
      <c r="PFM1" s="111"/>
      <c r="PFN1" s="71"/>
      <c r="PFO1" s="110"/>
      <c r="PFP1" s="69"/>
      <c r="PFQ1" s="70"/>
      <c r="PFR1" s="70"/>
      <c r="PFS1" s="111"/>
      <c r="PFT1" s="71"/>
      <c r="PFU1" s="110"/>
      <c r="PFV1" s="69"/>
      <c r="PFW1" s="70"/>
      <c r="PFX1" s="70"/>
      <c r="PFY1" s="111"/>
      <c r="PFZ1" s="71"/>
      <c r="PGA1" s="110"/>
      <c r="PGB1" s="69"/>
      <c r="PGC1" s="70"/>
      <c r="PGD1" s="70"/>
      <c r="PGE1" s="111"/>
      <c r="PGF1" s="71"/>
      <c r="PGG1" s="110"/>
      <c r="PGH1" s="69"/>
      <c r="PGI1" s="70"/>
      <c r="PGJ1" s="70"/>
      <c r="PGK1" s="111"/>
      <c r="PGL1" s="71"/>
      <c r="PGM1" s="110"/>
      <c r="PGN1" s="69"/>
      <c r="PGO1" s="70"/>
      <c r="PGP1" s="70"/>
      <c r="PGQ1" s="111"/>
      <c r="PGR1" s="71"/>
      <c r="PGS1" s="110"/>
      <c r="PGT1" s="69"/>
      <c r="PGU1" s="70"/>
      <c r="PGV1" s="70"/>
      <c r="PGW1" s="111"/>
      <c r="PGX1" s="71"/>
      <c r="PGY1" s="110"/>
      <c r="PGZ1" s="69"/>
      <c r="PHA1" s="70"/>
      <c r="PHB1" s="70"/>
      <c r="PHC1" s="111"/>
      <c r="PHD1" s="71"/>
      <c r="PHE1" s="110"/>
      <c r="PHF1" s="69"/>
      <c r="PHG1" s="70"/>
      <c r="PHH1" s="70"/>
      <c r="PHI1" s="111"/>
      <c r="PHJ1" s="71"/>
      <c r="PHK1" s="110"/>
      <c r="PHL1" s="69"/>
      <c r="PHM1" s="70"/>
      <c r="PHN1" s="70"/>
      <c r="PHO1" s="111"/>
      <c r="PHP1" s="71"/>
      <c r="PHQ1" s="110"/>
      <c r="PHR1" s="69"/>
      <c r="PHS1" s="70"/>
      <c r="PHT1" s="70"/>
      <c r="PHU1" s="111"/>
      <c r="PHV1" s="71"/>
      <c r="PHW1" s="110"/>
      <c r="PHX1" s="69"/>
      <c r="PHY1" s="70"/>
      <c r="PHZ1" s="70"/>
      <c r="PIA1" s="111"/>
      <c r="PIB1" s="71"/>
      <c r="PIC1" s="110"/>
      <c r="PID1" s="69"/>
      <c r="PIE1" s="70"/>
      <c r="PIF1" s="70"/>
      <c r="PIG1" s="111"/>
      <c r="PIH1" s="71"/>
      <c r="PII1" s="110"/>
      <c r="PIJ1" s="69"/>
      <c r="PIK1" s="70"/>
      <c r="PIL1" s="70"/>
      <c r="PIM1" s="111"/>
      <c r="PIN1" s="71"/>
      <c r="PIO1" s="110"/>
      <c r="PIP1" s="69"/>
      <c r="PIQ1" s="70"/>
      <c r="PIR1" s="70"/>
      <c r="PIS1" s="111"/>
      <c r="PIT1" s="71"/>
      <c r="PIU1" s="110"/>
      <c r="PIV1" s="69"/>
      <c r="PIW1" s="70"/>
      <c r="PIX1" s="70"/>
      <c r="PIY1" s="111"/>
      <c r="PIZ1" s="71"/>
      <c r="PJA1" s="110"/>
      <c r="PJB1" s="69"/>
      <c r="PJC1" s="70"/>
      <c r="PJD1" s="70"/>
      <c r="PJE1" s="111"/>
      <c r="PJF1" s="71"/>
      <c r="PJG1" s="110"/>
      <c r="PJH1" s="69"/>
      <c r="PJI1" s="70"/>
      <c r="PJJ1" s="70"/>
      <c r="PJK1" s="111"/>
      <c r="PJL1" s="71"/>
      <c r="PJM1" s="110"/>
      <c r="PJN1" s="69"/>
      <c r="PJO1" s="70"/>
      <c r="PJP1" s="70"/>
      <c r="PJQ1" s="111"/>
      <c r="PJR1" s="71"/>
      <c r="PJS1" s="110"/>
      <c r="PJT1" s="69"/>
      <c r="PJU1" s="70"/>
      <c r="PJV1" s="70"/>
      <c r="PJW1" s="111"/>
      <c r="PJX1" s="71"/>
      <c r="PJY1" s="110"/>
      <c r="PJZ1" s="69"/>
      <c r="PKA1" s="70"/>
      <c r="PKB1" s="70"/>
      <c r="PKC1" s="111"/>
      <c r="PKD1" s="71"/>
      <c r="PKE1" s="110"/>
      <c r="PKF1" s="69"/>
      <c r="PKG1" s="70"/>
      <c r="PKH1" s="70"/>
      <c r="PKI1" s="111"/>
      <c r="PKJ1" s="71"/>
      <c r="PKK1" s="110"/>
      <c r="PKL1" s="69"/>
      <c r="PKM1" s="70"/>
      <c r="PKN1" s="70"/>
      <c r="PKO1" s="111"/>
      <c r="PKP1" s="71"/>
      <c r="PKQ1" s="110"/>
      <c r="PKR1" s="69"/>
      <c r="PKS1" s="70"/>
      <c r="PKT1" s="70"/>
      <c r="PKU1" s="111"/>
      <c r="PKV1" s="71"/>
      <c r="PKW1" s="110"/>
      <c r="PKX1" s="69"/>
      <c r="PKY1" s="70"/>
      <c r="PKZ1" s="70"/>
      <c r="PLA1" s="111"/>
      <c r="PLB1" s="71"/>
      <c r="PLC1" s="110"/>
      <c r="PLD1" s="69"/>
      <c r="PLE1" s="70"/>
      <c r="PLF1" s="70"/>
      <c r="PLG1" s="111"/>
      <c r="PLH1" s="71"/>
      <c r="PLI1" s="110"/>
      <c r="PLJ1" s="69"/>
      <c r="PLK1" s="70"/>
      <c r="PLL1" s="70"/>
      <c r="PLM1" s="111"/>
      <c r="PLN1" s="71"/>
      <c r="PLO1" s="110"/>
      <c r="PLP1" s="69"/>
      <c r="PLQ1" s="70"/>
      <c r="PLR1" s="70"/>
      <c r="PLS1" s="111"/>
      <c r="PLT1" s="71"/>
      <c r="PLU1" s="110"/>
      <c r="PLV1" s="69"/>
      <c r="PLW1" s="70"/>
      <c r="PLX1" s="70"/>
      <c r="PLY1" s="111"/>
      <c r="PLZ1" s="71"/>
      <c r="PMA1" s="110"/>
      <c r="PMB1" s="69"/>
      <c r="PMC1" s="70"/>
      <c r="PMD1" s="70"/>
      <c r="PME1" s="111"/>
      <c r="PMF1" s="71"/>
      <c r="PMG1" s="110"/>
      <c r="PMH1" s="69"/>
      <c r="PMI1" s="70"/>
      <c r="PMJ1" s="70"/>
      <c r="PMK1" s="111"/>
      <c r="PML1" s="71"/>
      <c r="PMM1" s="110"/>
      <c r="PMN1" s="69"/>
      <c r="PMO1" s="70"/>
      <c r="PMP1" s="70"/>
      <c r="PMQ1" s="111"/>
      <c r="PMR1" s="71"/>
      <c r="PMS1" s="110"/>
      <c r="PMT1" s="69"/>
      <c r="PMU1" s="70"/>
      <c r="PMV1" s="70"/>
      <c r="PMW1" s="111"/>
      <c r="PMX1" s="71"/>
      <c r="PMY1" s="110"/>
      <c r="PMZ1" s="69"/>
      <c r="PNA1" s="70"/>
      <c r="PNB1" s="70"/>
      <c r="PNC1" s="111"/>
      <c r="PND1" s="71"/>
      <c r="PNE1" s="110"/>
      <c r="PNF1" s="69"/>
      <c r="PNG1" s="70"/>
      <c r="PNH1" s="70"/>
      <c r="PNI1" s="111"/>
      <c r="PNJ1" s="71"/>
      <c r="PNK1" s="110"/>
      <c r="PNL1" s="69"/>
      <c r="PNM1" s="70"/>
      <c r="PNN1" s="70"/>
      <c r="PNO1" s="111"/>
      <c r="PNP1" s="71"/>
      <c r="PNQ1" s="110"/>
      <c r="PNR1" s="69"/>
      <c r="PNS1" s="70"/>
      <c r="PNT1" s="70"/>
      <c r="PNU1" s="111"/>
      <c r="PNV1" s="71"/>
      <c r="PNW1" s="110"/>
      <c r="PNX1" s="69"/>
      <c r="PNY1" s="70"/>
      <c r="PNZ1" s="70"/>
      <c r="POA1" s="111"/>
      <c r="POB1" s="71"/>
      <c r="POC1" s="110"/>
      <c r="POD1" s="69"/>
      <c r="POE1" s="70"/>
      <c r="POF1" s="70"/>
      <c r="POG1" s="111"/>
      <c r="POH1" s="71"/>
      <c r="POI1" s="110"/>
      <c r="POJ1" s="69"/>
      <c r="POK1" s="70"/>
      <c r="POL1" s="70"/>
      <c r="POM1" s="111"/>
      <c r="PON1" s="71"/>
      <c r="POO1" s="110"/>
      <c r="POP1" s="69"/>
      <c r="POQ1" s="70"/>
      <c r="POR1" s="70"/>
      <c r="POS1" s="111"/>
      <c r="POT1" s="71"/>
      <c r="POU1" s="110"/>
      <c r="POV1" s="69"/>
      <c r="POW1" s="70"/>
      <c r="POX1" s="70"/>
      <c r="POY1" s="111"/>
      <c r="POZ1" s="71"/>
      <c r="PPA1" s="110"/>
      <c r="PPB1" s="69"/>
      <c r="PPC1" s="70"/>
      <c r="PPD1" s="70"/>
      <c r="PPE1" s="111"/>
      <c r="PPF1" s="71"/>
      <c r="PPG1" s="110"/>
      <c r="PPH1" s="69"/>
      <c r="PPI1" s="70"/>
      <c r="PPJ1" s="70"/>
      <c r="PPK1" s="111"/>
      <c r="PPL1" s="71"/>
      <c r="PPM1" s="110"/>
      <c r="PPN1" s="69"/>
      <c r="PPO1" s="70"/>
      <c r="PPP1" s="70"/>
      <c r="PPQ1" s="111"/>
      <c r="PPR1" s="71"/>
      <c r="PPS1" s="110"/>
      <c r="PPT1" s="69"/>
      <c r="PPU1" s="70"/>
      <c r="PPV1" s="70"/>
      <c r="PPW1" s="111"/>
      <c r="PPX1" s="71"/>
      <c r="PPY1" s="110"/>
      <c r="PPZ1" s="69"/>
      <c r="PQA1" s="70"/>
      <c r="PQB1" s="70"/>
      <c r="PQC1" s="111"/>
      <c r="PQD1" s="71"/>
      <c r="PQE1" s="110"/>
      <c r="PQF1" s="69"/>
      <c r="PQG1" s="70"/>
      <c r="PQH1" s="70"/>
      <c r="PQI1" s="111"/>
      <c r="PQJ1" s="71"/>
      <c r="PQK1" s="110"/>
      <c r="PQL1" s="69"/>
      <c r="PQM1" s="70"/>
      <c r="PQN1" s="70"/>
      <c r="PQO1" s="111"/>
      <c r="PQP1" s="71"/>
      <c r="PQQ1" s="110"/>
      <c r="PQR1" s="69"/>
      <c r="PQS1" s="70"/>
      <c r="PQT1" s="70"/>
      <c r="PQU1" s="111"/>
      <c r="PQV1" s="71"/>
      <c r="PQW1" s="110"/>
      <c r="PQX1" s="69"/>
      <c r="PQY1" s="70"/>
      <c r="PQZ1" s="70"/>
      <c r="PRA1" s="111"/>
      <c r="PRB1" s="71"/>
      <c r="PRC1" s="110"/>
      <c r="PRD1" s="69"/>
      <c r="PRE1" s="70"/>
      <c r="PRF1" s="70"/>
      <c r="PRG1" s="111"/>
      <c r="PRH1" s="71"/>
      <c r="PRI1" s="110"/>
      <c r="PRJ1" s="69"/>
      <c r="PRK1" s="70"/>
      <c r="PRL1" s="70"/>
      <c r="PRM1" s="111"/>
      <c r="PRN1" s="71"/>
      <c r="PRO1" s="110"/>
      <c r="PRP1" s="69"/>
      <c r="PRQ1" s="70"/>
      <c r="PRR1" s="70"/>
      <c r="PRS1" s="111"/>
      <c r="PRT1" s="71"/>
      <c r="PRU1" s="110"/>
      <c r="PRV1" s="69"/>
      <c r="PRW1" s="70"/>
      <c r="PRX1" s="70"/>
      <c r="PRY1" s="111"/>
      <c r="PRZ1" s="71"/>
      <c r="PSA1" s="110"/>
      <c r="PSB1" s="69"/>
      <c r="PSC1" s="70"/>
      <c r="PSD1" s="70"/>
      <c r="PSE1" s="111"/>
      <c r="PSF1" s="71"/>
      <c r="PSG1" s="110"/>
      <c r="PSH1" s="69"/>
      <c r="PSI1" s="70"/>
      <c r="PSJ1" s="70"/>
      <c r="PSK1" s="111"/>
      <c r="PSL1" s="71"/>
      <c r="PSM1" s="110"/>
      <c r="PSN1" s="69"/>
      <c r="PSO1" s="70"/>
      <c r="PSP1" s="70"/>
      <c r="PSQ1" s="111"/>
      <c r="PSR1" s="71"/>
      <c r="PSS1" s="110"/>
      <c r="PST1" s="69"/>
      <c r="PSU1" s="70"/>
      <c r="PSV1" s="70"/>
      <c r="PSW1" s="111"/>
      <c r="PSX1" s="71"/>
      <c r="PSY1" s="110"/>
      <c r="PSZ1" s="69"/>
      <c r="PTA1" s="70"/>
      <c r="PTB1" s="70"/>
      <c r="PTC1" s="111"/>
      <c r="PTD1" s="71"/>
      <c r="PTE1" s="110"/>
      <c r="PTF1" s="69"/>
      <c r="PTG1" s="70"/>
      <c r="PTH1" s="70"/>
      <c r="PTI1" s="111"/>
      <c r="PTJ1" s="71"/>
      <c r="PTK1" s="110"/>
      <c r="PTL1" s="69"/>
      <c r="PTM1" s="70"/>
      <c r="PTN1" s="70"/>
      <c r="PTO1" s="111"/>
      <c r="PTP1" s="71"/>
      <c r="PTQ1" s="110"/>
      <c r="PTR1" s="69"/>
      <c r="PTS1" s="70"/>
      <c r="PTT1" s="70"/>
      <c r="PTU1" s="111"/>
      <c r="PTV1" s="71"/>
      <c r="PTW1" s="110"/>
      <c r="PTX1" s="69"/>
      <c r="PTY1" s="70"/>
      <c r="PTZ1" s="70"/>
      <c r="PUA1" s="111"/>
      <c r="PUB1" s="71"/>
      <c r="PUC1" s="110"/>
      <c r="PUD1" s="69"/>
      <c r="PUE1" s="70"/>
      <c r="PUF1" s="70"/>
      <c r="PUG1" s="111"/>
      <c r="PUH1" s="71"/>
      <c r="PUI1" s="110"/>
      <c r="PUJ1" s="69"/>
      <c r="PUK1" s="70"/>
      <c r="PUL1" s="70"/>
      <c r="PUM1" s="111"/>
      <c r="PUN1" s="71"/>
      <c r="PUO1" s="110"/>
      <c r="PUP1" s="69"/>
      <c r="PUQ1" s="70"/>
      <c r="PUR1" s="70"/>
      <c r="PUS1" s="111"/>
      <c r="PUT1" s="71"/>
      <c r="PUU1" s="110"/>
      <c r="PUV1" s="69"/>
      <c r="PUW1" s="70"/>
      <c r="PUX1" s="70"/>
      <c r="PUY1" s="111"/>
      <c r="PUZ1" s="71"/>
      <c r="PVA1" s="110"/>
      <c r="PVB1" s="69"/>
      <c r="PVC1" s="70"/>
      <c r="PVD1" s="70"/>
      <c r="PVE1" s="111"/>
      <c r="PVF1" s="71"/>
      <c r="PVG1" s="110"/>
      <c r="PVH1" s="69"/>
      <c r="PVI1" s="70"/>
      <c r="PVJ1" s="70"/>
      <c r="PVK1" s="111"/>
      <c r="PVL1" s="71"/>
      <c r="PVM1" s="110"/>
      <c r="PVN1" s="69"/>
      <c r="PVO1" s="70"/>
      <c r="PVP1" s="70"/>
      <c r="PVQ1" s="111"/>
      <c r="PVR1" s="71"/>
      <c r="PVS1" s="110"/>
      <c r="PVT1" s="69"/>
      <c r="PVU1" s="70"/>
      <c r="PVV1" s="70"/>
      <c r="PVW1" s="111"/>
      <c r="PVX1" s="71"/>
      <c r="PVY1" s="110"/>
      <c r="PVZ1" s="69"/>
      <c r="PWA1" s="70"/>
      <c r="PWB1" s="70"/>
      <c r="PWC1" s="111"/>
      <c r="PWD1" s="71"/>
      <c r="PWE1" s="110"/>
      <c r="PWF1" s="69"/>
      <c r="PWG1" s="70"/>
      <c r="PWH1" s="70"/>
      <c r="PWI1" s="111"/>
      <c r="PWJ1" s="71"/>
      <c r="PWK1" s="110"/>
      <c r="PWL1" s="69"/>
      <c r="PWM1" s="70"/>
      <c r="PWN1" s="70"/>
      <c r="PWO1" s="111"/>
      <c r="PWP1" s="71"/>
      <c r="PWQ1" s="110"/>
      <c r="PWR1" s="69"/>
      <c r="PWS1" s="70"/>
      <c r="PWT1" s="70"/>
      <c r="PWU1" s="111"/>
      <c r="PWV1" s="71"/>
      <c r="PWW1" s="110"/>
      <c r="PWX1" s="69"/>
      <c r="PWY1" s="70"/>
      <c r="PWZ1" s="70"/>
      <c r="PXA1" s="111"/>
      <c r="PXB1" s="71"/>
      <c r="PXC1" s="110"/>
      <c r="PXD1" s="69"/>
      <c r="PXE1" s="70"/>
      <c r="PXF1" s="70"/>
      <c r="PXG1" s="111"/>
      <c r="PXH1" s="71"/>
      <c r="PXI1" s="110"/>
      <c r="PXJ1" s="69"/>
      <c r="PXK1" s="70"/>
      <c r="PXL1" s="70"/>
      <c r="PXM1" s="111"/>
      <c r="PXN1" s="71"/>
      <c r="PXO1" s="110"/>
      <c r="PXP1" s="69"/>
      <c r="PXQ1" s="70"/>
      <c r="PXR1" s="70"/>
      <c r="PXS1" s="111"/>
      <c r="PXT1" s="71"/>
      <c r="PXU1" s="110"/>
      <c r="PXV1" s="69"/>
      <c r="PXW1" s="70"/>
      <c r="PXX1" s="70"/>
      <c r="PXY1" s="111"/>
      <c r="PXZ1" s="71"/>
      <c r="PYA1" s="110"/>
      <c r="PYB1" s="69"/>
      <c r="PYC1" s="70"/>
      <c r="PYD1" s="70"/>
      <c r="PYE1" s="111"/>
      <c r="PYF1" s="71"/>
      <c r="PYG1" s="110"/>
      <c r="PYH1" s="69"/>
      <c r="PYI1" s="70"/>
      <c r="PYJ1" s="70"/>
      <c r="PYK1" s="111"/>
      <c r="PYL1" s="71"/>
      <c r="PYM1" s="110"/>
      <c r="PYN1" s="69"/>
      <c r="PYO1" s="70"/>
      <c r="PYP1" s="70"/>
      <c r="PYQ1" s="111"/>
      <c r="PYR1" s="71"/>
      <c r="PYS1" s="110"/>
      <c r="PYT1" s="69"/>
      <c r="PYU1" s="70"/>
      <c r="PYV1" s="70"/>
      <c r="PYW1" s="111"/>
      <c r="PYX1" s="71"/>
      <c r="PYY1" s="110"/>
      <c r="PYZ1" s="69"/>
      <c r="PZA1" s="70"/>
      <c r="PZB1" s="70"/>
      <c r="PZC1" s="111"/>
      <c r="PZD1" s="71"/>
      <c r="PZE1" s="110"/>
      <c r="PZF1" s="69"/>
      <c r="PZG1" s="70"/>
      <c r="PZH1" s="70"/>
      <c r="PZI1" s="111"/>
      <c r="PZJ1" s="71"/>
      <c r="PZK1" s="110"/>
      <c r="PZL1" s="69"/>
      <c r="PZM1" s="70"/>
      <c r="PZN1" s="70"/>
      <c r="PZO1" s="111"/>
      <c r="PZP1" s="71"/>
      <c r="PZQ1" s="110"/>
      <c r="PZR1" s="69"/>
      <c r="PZS1" s="70"/>
      <c r="PZT1" s="70"/>
      <c r="PZU1" s="111"/>
      <c r="PZV1" s="71"/>
      <c r="PZW1" s="110"/>
      <c r="PZX1" s="69"/>
      <c r="PZY1" s="70"/>
      <c r="PZZ1" s="70"/>
      <c r="QAA1" s="111"/>
      <c r="QAB1" s="71"/>
      <c r="QAC1" s="110"/>
      <c r="QAD1" s="69"/>
      <c r="QAE1" s="70"/>
      <c r="QAF1" s="70"/>
      <c r="QAG1" s="111"/>
      <c r="QAH1" s="71"/>
      <c r="QAI1" s="110"/>
      <c r="QAJ1" s="69"/>
      <c r="QAK1" s="70"/>
      <c r="QAL1" s="70"/>
      <c r="QAM1" s="111"/>
      <c r="QAN1" s="71"/>
      <c r="QAO1" s="110"/>
      <c r="QAP1" s="69"/>
      <c r="QAQ1" s="70"/>
      <c r="QAR1" s="70"/>
      <c r="QAS1" s="111"/>
      <c r="QAT1" s="71"/>
      <c r="QAU1" s="110"/>
      <c r="QAV1" s="69"/>
      <c r="QAW1" s="70"/>
      <c r="QAX1" s="70"/>
      <c r="QAY1" s="111"/>
      <c r="QAZ1" s="71"/>
      <c r="QBA1" s="110"/>
      <c r="QBB1" s="69"/>
      <c r="QBC1" s="70"/>
      <c r="QBD1" s="70"/>
      <c r="QBE1" s="111"/>
      <c r="QBF1" s="71"/>
      <c r="QBG1" s="110"/>
      <c r="QBH1" s="69"/>
      <c r="QBI1" s="70"/>
      <c r="QBJ1" s="70"/>
      <c r="QBK1" s="111"/>
      <c r="QBL1" s="71"/>
      <c r="QBM1" s="110"/>
      <c r="QBN1" s="69"/>
      <c r="QBO1" s="70"/>
      <c r="QBP1" s="70"/>
      <c r="QBQ1" s="111"/>
      <c r="QBR1" s="71"/>
      <c r="QBS1" s="110"/>
      <c r="QBT1" s="69"/>
      <c r="QBU1" s="70"/>
      <c r="QBV1" s="70"/>
      <c r="QBW1" s="111"/>
      <c r="QBX1" s="71"/>
      <c r="QBY1" s="110"/>
      <c r="QBZ1" s="69"/>
      <c r="QCA1" s="70"/>
      <c r="QCB1" s="70"/>
      <c r="QCC1" s="111"/>
      <c r="QCD1" s="71"/>
      <c r="QCE1" s="110"/>
      <c r="QCF1" s="69"/>
      <c r="QCG1" s="70"/>
      <c r="QCH1" s="70"/>
      <c r="QCI1" s="111"/>
      <c r="QCJ1" s="71"/>
      <c r="QCK1" s="110"/>
      <c r="QCL1" s="69"/>
      <c r="QCM1" s="70"/>
      <c r="QCN1" s="70"/>
      <c r="QCO1" s="111"/>
      <c r="QCP1" s="71"/>
      <c r="QCQ1" s="110"/>
      <c r="QCR1" s="69"/>
      <c r="QCS1" s="70"/>
      <c r="QCT1" s="70"/>
      <c r="QCU1" s="111"/>
      <c r="QCV1" s="71"/>
      <c r="QCW1" s="110"/>
      <c r="QCX1" s="69"/>
      <c r="QCY1" s="70"/>
      <c r="QCZ1" s="70"/>
      <c r="QDA1" s="111"/>
      <c r="QDB1" s="71"/>
      <c r="QDC1" s="110"/>
      <c r="QDD1" s="69"/>
      <c r="QDE1" s="70"/>
      <c r="QDF1" s="70"/>
      <c r="QDG1" s="111"/>
      <c r="QDH1" s="71"/>
      <c r="QDI1" s="110"/>
      <c r="QDJ1" s="69"/>
      <c r="QDK1" s="70"/>
      <c r="QDL1" s="70"/>
      <c r="QDM1" s="111"/>
      <c r="QDN1" s="71"/>
      <c r="QDO1" s="110"/>
      <c r="QDP1" s="69"/>
      <c r="QDQ1" s="70"/>
      <c r="QDR1" s="70"/>
      <c r="QDS1" s="111"/>
      <c r="QDT1" s="71"/>
      <c r="QDU1" s="110"/>
      <c r="QDV1" s="69"/>
      <c r="QDW1" s="70"/>
      <c r="QDX1" s="70"/>
      <c r="QDY1" s="111"/>
      <c r="QDZ1" s="71"/>
      <c r="QEA1" s="110"/>
      <c r="QEB1" s="69"/>
      <c r="QEC1" s="70"/>
      <c r="QED1" s="70"/>
      <c r="QEE1" s="111"/>
      <c r="QEF1" s="71"/>
      <c r="QEG1" s="110"/>
      <c r="QEH1" s="69"/>
      <c r="QEI1" s="70"/>
      <c r="QEJ1" s="70"/>
      <c r="QEK1" s="111"/>
      <c r="QEL1" s="71"/>
      <c r="QEM1" s="110"/>
      <c r="QEN1" s="69"/>
      <c r="QEO1" s="70"/>
      <c r="QEP1" s="70"/>
      <c r="QEQ1" s="111"/>
      <c r="QER1" s="71"/>
      <c r="QES1" s="110"/>
      <c r="QET1" s="69"/>
      <c r="QEU1" s="70"/>
      <c r="QEV1" s="70"/>
      <c r="QEW1" s="111"/>
      <c r="QEX1" s="71"/>
      <c r="QEY1" s="110"/>
      <c r="QEZ1" s="69"/>
      <c r="QFA1" s="70"/>
      <c r="QFB1" s="70"/>
      <c r="QFC1" s="111"/>
      <c r="QFD1" s="71"/>
      <c r="QFE1" s="110"/>
      <c r="QFF1" s="69"/>
      <c r="QFG1" s="70"/>
      <c r="QFH1" s="70"/>
      <c r="QFI1" s="111"/>
      <c r="QFJ1" s="71"/>
      <c r="QFK1" s="110"/>
      <c r="QFL1" s="69"/>
      <c r="QFM1" s="70"/>
      <c r="QFN1" s="70"/>
      <c r="QFO1" s="111"/>
      <c r="QFP1" s="71"/>
      <c r="QFQ1" s="110"/>
      <c r="QFR1" s="69"/>
      <c r="QFS1" s="70"/>
      <c r="QFT1" s="70"/>
      <c r="QFU1" s="111"/>
      <c r="QFV1" s="71"/>
      <c r="QFW1" s="110"/>
      <c r="QFX1" s="69"/>
      <c r="QFY1" s="70"/>
      <c r="QFZ1" s="70"/>
      <c r="QGA1" s="111"/>
      <c r="QGB1" s="71"/>
      <c r="QGC1" s="110"/>
      <c r="QGD1" s="69"/>
      <c r="QGE1" s="70"/>
      <c r="QGF1" s="70"/>
      <c r="QGG1" s="111"/>
      <c r="QGH1" s="71"/>
      <c r="QGI1" s="110"/>
      <c r="QGJ1" s="69"/>
      <c r="QGK1" s="70"/>
      <c r="QGL1" s="70"/>
      <c r="QGM1" s="111"/>
      <c r="QGN1" s="71"/>
      <c r="QGO1" s="110"/>
      <c r="QGP1" s="69"/>
      <c r="QGQ1" s="70"/>
      <c r="QGR1" s="70"/>
      <c r="QGS1" s="111"/>
      <c r="QGT1" s="71"/>
      <c r="QGU1" s="110"/>
      <c r="QGV1" s="69"/>
      <c r="QGW1" s="70"/>
      <c r="QGX1" s="70"/>
      <c r="QGY1" s="111"/>
      <c r="QGZ1" s="71"/>
      <c r="QHA1" s="110"/>
      <c r="QHB1" s="69"/>
      <c r="QHC1" s="70"/>
      <c r="QHD1" s="70"/>
      <c r="QHE1" s="111"/>
      <c r="QHF1" s="71"/>
      <c r="QHG1" s="110"/>
      <c r="QHH1" s="69"/>
      <c r="QHI1" s="70"/>
      <c r="QHJ1" s="70"/>
      <c r="QHK1" s="111"/>
      <c r="QHL1" s="71"/>
      <c r="QHM1" s="110"/>
      <c r="QHN1" s="69"/>
      <c r="QHO1" s="70"/>
      <c r="QHP1" s="70"/>
      <c r="QHQ1" s="111"/>
      <c r="QHR1" s="71"/>
      <c r="QHS1" s="110"/>
      <c r="QHT1" s="69"/>
      <c r="QHU1" s="70"/>
      <c r="QHV1" s="70"/>
      <c r="QHW1" s="111"/>
      <c r="QHX1" s="71"/>
      <c r="QHY1" s="110"/>
      <c r="QHZ1" s="69"/>
      <c r="QIA1" s="70"/>
      <c r="QIB1" s="70"/>
      <c r="QIC1" s="111"/>
      <c r="QID1" s="71"/>
      <c r="QIE1" s="110"/>
      <c r="QIF1" s="69"/>
      <c r="QIG1" s="70"/>
      <c r="QIH1" s="70"/>
      <c r="QII1" s="111"/>
      <c r="QIJ1" s="71"/>
      <c r="QIK1" s="110"/>
      <c r="QIL1" s="69"/>
      <c r="QIM1" s="70"/>
      <c r="QIN1" s="70"/>
      <c r="QIO1" s="111"/>
      <c r="QIP1" s="71"/>
      <c r="QIQ1" s="110"/>
      <c r="QIR1" s="69"/>
      <c r="QIS1" s="70"/>
      <c r="QIT1" s="70"/>
      <c r="QIU1" s="111"/>
      <c r="QIV1" s="71"/>
      <c r="QIW1" s="110"/>
      <c r="QIX1" s="69"/>
      <c r="QIY1" s="70"/>
      <c r="QIZ1" s="70"/>
      <c r="QJA1" s="111"/>
      <c r="QJB1" s="71"/>
      <c r="QJC1" s="110"/>
      <c r="QJD1" s="69"/>
      <c r="QJE1" s="70"/>
      <c r="QJF1" s="70"/>
      <c r="QJG1" s="111"/>
      <c r="QJH1" s="71"/>
      <c r="QJI1" s="110"/>
      <c r="QJJ1" s="69"/>
      <c r="QJK1" s="70"/>
      <c r="QJL1" s="70"/>
      <c r="QJM1" s="111"/>
      <c r="QJN1" s="71"/>
      <c r="QJO1" s="110"/>
      <c r="QJP1" s="69"/>
      <c r="QJQ1" s="70"/>
      <c r="QJR1" s="70"/>
      <c r="QJS1" s="111"/>
      <c r="QJT1" s="71"/>
      <c r="QJU1" s="110"/>
      <c r="QJV1" s="69"/>
      <c r="QJW1" s="70"/>
      <c r="QJX1" s="70"/>
      <c r="QJY1" s="111"/>
      <c r="QJZ1" s="71"/>
      <c r="QKA1" s="110"/>
      <c r="QKB1" s="69"/>
      <c r="QKC1" s="70"/>
      <c r="QKD1" s="70"/>
      <c r="QKE1" s="111"/>
      <c r="QKF1" s="71"/>
      <c r="QKG1" s="110"/>
      <c r="QKH1" s="69"/>
      <c r="QKI1" s="70"/>
      <c r="QKJ1" s="70"/>
      <c r="QKK1" s="111"/>
      <c r="QKL1" s="71"/>
      <c r="QKM1" s="110"/>
      <c r="QKN1" s="69"/>
      <c r="QKO1" s="70"/>
      <c r="QKP1" s="70"/>
      <c r="QKQ1" s="111"/>
      <c r="QKR1" s="71"/>
      <c r="QKS1" s="110"/>
      <c r="QKT1" s="69"/>
      <c r="QKU1" s="70"/>
      <c r="QKV1" s="70"/>
      <c r="QKW1" s="111"/>
      <c r="QKX1" s="71"/>
      <c r="QKY1" s="110"/>
      <c r="QKZ1" s="69"/>
      <c r="QLA1" s="70"/>
      <c r="QLB1" s="70"/>
      <c r="QLC1" s="111"/>
      <c r="QLD1" s="71"/>
      <c r="QLE1" s="110"/>
      <c r="QLF1" s="69"/>
      <c r="QLG1" s="70"/>
      <c r="QLH1" s="70"/>
      <c r="QLI1" s="111"/>
      <c r="QLJ1" s="71"/>
      <c r="QLK1" s="110"/>
      <c r="QLL1" s="69"/>
      <c r="QLM1" s="70"/>
      <c r="QLN1" s="70"/>
      <c r="QLO1" s="111"/>
      <c r="QLP1" s="71"/>
      <c r="QLQ1" s="110"/>
      <c r="QLR1" s="69"/>
      <c r="QLS1" s="70"/>
      <c r="QLT1" s="70"/>
      <c r="QLU1" s="111"/>
      <c r="QLV1" s="71"/>
      <c r="QLW1" s="110"/>
      <c r="QLX1" s="69"/>
      <c r="QLY1" s="70"/>
      <c r="QLZ1" s="70"/>
      <c r="QMA1" s="111"/>
      <c r="QMB1" s="71"/>
      <c r="QMC1" s="110"/>
      <c r="QMD1" s="69"/>
      <c r="QME1" s="70"/>
      <c r="QMF1" s="70"/>
      <c r="QMG1" s="111"/>
      <c r="QMH1" s="71"/>
      <c r="QMI1" s="110"/>
      <c r="QMJ1" s="69"/>
      <c r="QMK1" s="70"/>
      <c r="QML1" s="70"/>
      <c r="QMM1" s="111"/>
      <c r="QMN1" s="71"/>
      <c r="QMO1" s="110"/>
      <c r="QMP1" s="69"/>
      <c r="QMQ1" s="70"/>
      <c r="QMR1" s="70"/>
      <c r="QMS1" s="111"/>
      <c r="QMT1" s="71"/>
      <c r="QMU1" s="110"/>
      <c r="QMV1" s="69"/>
      <c r="QMW1" s="70"/>
      <c r="QMX1" s="70"/>
      <c r="QMY1" s="111"/>
      <c r="QMZ1" s="71"/>
      <c r="QNA1" s="110"/>
      <c r="QNB1" s="69"/>
      <c r="QNC1" s="70"/>
      <c r="QND1" s="70"/>
      <c r="QNE1" s="111"/>
      <c r="QNF1" s="71"/>
      <c r="QNG1" s="110"/>
      <c r="QNH1" s="69"/>
      <c r="QNI1" s="70"/>
      <c r="QNJ1" s="70"/>
      <c r="QNK1" s="111"/>
      <c r="QNL1" s="71"/>
      <c r="QNM1" s="110"/>
      <c r="QNN1" s="69"/>
      <c r="QNO1" s="70"/>
      <c r="QNP1" s="70"/>
      <c r="QNQ1" s="111"/>
      <c r="QNR1" s="71"/>
      <c r="QNS1" s="110"/>
      <c r="QNT1" s="69"/>
      <c r="QNU1" s="70"/>
      <c r="QNV1" s="70"/>
      <c r="QNW1" s="111"/>
      <c r="QNX1" s="71"/>
      <c r="QNY1" s="110"/>
      <c r="QNZ1" s="69"/>
      <c r="QOA1" s="70"/>
      <c r="QOB1" s="70"/>
      <c r="QOC1" s="111"/>
      <c r="QOD1" s="71"/>
      <c r="QOE1" s="110"/>
      <c r="QOF1" s="69"/>
      <c r="QOG1" s="70"/>
      <c r="QOH1" s="70"/>
      <c r="QOI1" s="111"/>
      <c r="QOJ1" s="71"/>
      <c r="QOK1" s="110"/>
      <c r="QOL1" s="69"/>
      <c r="QOM1" s="70"/>
      <c r="QON1" s="70"/>
      <c r="QOO1" s="111"/>
      <c r="QOP1" s="71"/>
      <c r="QOQ1" s="110"/>
      <c r="QOR1" s="69"/>
      <c r="QOS1" s="70"/>
      <c r="QOT1" s="70"/>
      <c r="QOU1" s="111"/>
      <c r="QOV1" s="71"/>
      <c r="QOW1" s="110"/>
      <c r="QOX1" s="69"/>
      <c r="QOY1" s="70"/>
      <c r="QOZ1" s="70"/>
      <c r="QPA1" s="111"/>
      <c r="QPB1" s="71"/>
      <c r="QPC1" s="110"/>
      <c r="QPD1" s="69"/>
      <c r="QPE1" s="70"/>
      <c r="QPF1" s="70"/>
      <c r="QPG1" s="111"/>
      <c r="QPH1" s="71"/>
      <c r="QPI1" s="110"/>
      <c r="QPJ1" s="69"/>
      <c r="QPK1" s="70"/>
      <c r="QPL1" s="70"/>
      <c r="QPM1" s="111"/>
      <c r="QPN1" s="71"/>
      <c r="QPO1" s="110"/>
      <c r="QPP1" s="69"/>
      <c r="QPQ1" s="70"/>
      <c r="QPR1" s="70"/>
      <c r="QPS1" s="111"/>
      <c r="QPT1" s="71"/>
      <c r="QPU1" s="110"/>
      <c r="QPV1" s="69"/>
      <c r="QPW1" s="70"/>
      <c r="QPX1" s="70"/>
      <c r="QPY1" s="111"/>
      <c r="QPZ1" s="71"/>
      <c r="QQA1" s="110"/>
      <c r="QQB1" s="69"/>
      <c r="QQC1" s="70"/>
      <c r="QQD1" s="70"/>
      <c r="QQE1" s="111"/>
      <c r="QQF1" s="71"/>
      <c r="QQG1" s="110"/>
      <c r="QQH1" s="69"/>
      <c r="QQI1" s="70"/>
      <c r="QQJ1" s="70"/>
      <c r="QQK1" s="111"/>
      <c r="QQL1" s="71"/>
      <c r="QQM1" s="110"/>
      <c r="QQN1" s="69"/>
      <c r="QQO1" s="70"/>
      <c r="QQP1" s="70"/>
      <c r="QQQ1" s="111"/>
      <c r="QQR1" s="71"/>
      <c r="QQS1" s="110"/>
      <c r="QQT1" s="69"/>
      <c r="QQU1" s="70"/>
      <c r="QQV1" s="70"/>
      <c r="QQW1" s="111"/>
      <c r="QQX1" s="71"/>
      <c r="QQY1" s="110"/>
      <c r="QQZ1" s="69"/>
      <c r="QRA1" s="70"/>
      <c r="QRB1" s="70"/>
      <c r="QRC1" s="111"/>
      <c r="QRD1" s="71"/>
      <c r="QRE1" s="110"/>
      <c r="QRF1" s="69"/>
      <c r="QRG1" s="70"/>
      <c r="QRH1" s="70"/>
      <c r="QRI1" s="111"/>
      <c r="QRJ1" s="71"/>
      <c r="QRK1" s="110"/>
      <c r="QRL1" s="69"/>
      <c r="QRM1" s="70"/>
      <c r="QRN1" s="70"/>
      <c r="QRO1" s="111"/>
      <c r="QRP1" s="71"/>
      <c r="QRQ1" s="110"/>
      <c r="QRR1" s="69"/>
      <c r="QRS1" s="70"/>
      <c r="QRT1" s="70"/>
      <c r="QRU1" s="111"/>
      <c r="QRV1" s="71"/>
      <c r="QRW1" s="110"/>
      <c r="QRX1" s="69"/>
      <c r="QRY1" s="70"/>
      <c r="QRZ1" s="70"/>
      <c r="QSA1" s="111"/>
      <c r="QSB1" s="71"/>
      <c r="QSC1" s="110"/>
      <c r="QSD1" s="69"/>
      <c r="QSE1" s="70"/>
      <c r="QSF1" s="70"/>
      <c r="QSG1" s="111"/>
      <c r="QSH1" s="71"/>
      <c r="QSI1" s="110"/>
      <c r="QSJ1" s="69"/>
      <c r="QSK1" s="70"/>
      <c r="QSL1" s="70"/>
      <c r="QSM1" s="111"/>
      <c r="QSN1" s="71"/>
      <c r="QSO1" s="110"/>
      <c r="QSP1" s="69"/>
      <c r="QSQ1" s="70"/>
      <c r="QSR1" s="70"/>
      <c r="QSS1" s="111"/>
      <c r="QST1" s="71"/>
      <c r="QSU1" s="110"/>
      <c r="QSV1" s="69"/>
      <c r="QSW1" s="70"/>
      <c r="QSX1" s="70"/>
      <c r="QSY1" s="111"/>
      <c r="QSZ1" s="71"/>
      <c r="QTA1" s="110"/>
      <c r="QTB1" s="69"/>
      <c r="QTC1" s="70"/>
      <c r="QTD1" s="70"/>
      <c r="QTE1" s="111"/>
      <c r="QTF1" s="71"/>
      <c r="QTG1" s="110"/>
      <c r="QTH1" s="69"/>
      <c r="QTI1" s="70"/>
      <c r="QTJ1" s="70"/>
      <c r="QTK1" s="111"/>
      <c r="QTL1" s="71"/>
      <c r="QTM1" s="110"/>
      <c r="QTN1" s="69"/>
      <c r="QTO1" s="70"/>
      <c r="QTP1" s="70"/>
      <c r="QTQ1" s="111"/>
      <c r="QTR1" s="71"/>
      <c r="QTS1" s="110"/>
      <c r="QTT1" s="69"/>
      <c r="QTU1" s="70"/>
      <c r="QTV1" s="70"/>
      <c r="QTW1" s="111"/>
      <c r="QTX1" s="71"/>
      <c r="QTY1" s="110"/>
      <c r="QTZ1" s="69"/>
      <c r="QUA1" s="70"/>
      <c r="QUB1" s="70"/>
      <c r="QUC1" s="111"/>
      <c r="QUD1" s="71"/>
      <c r="QUE1" s="110"/>
      <c r="QUF1" s="69"/>
      <c r="QUG1" s="70"/>
      <c r="QUH1" s="70"/>
      <c r="QUI1" s="111"/>
      <c r="QUJ1" s="71"/>
      <c r="QUK1" s="110"/>
      <c r="QUL1" s="69"/>
      <c r="QUM1" s="70"/>
      <c r="QUN1" s="70"/>
      <c r="QUO1" s="111"/>
      <c r="QUP1" s="71"/>
      <c r="QUQ1" s="110"/>
      <c r="QUR1" s="69"/>
      <c r="QUS1" s="70"/>
      <c r="QUT1" s="70"/>
      <c r="QUU1" s="111"/>
      <c r="QUV1" s="71"/>
      <c r="QUW1" s="110"/>
      <c r="QUX1" s="69"/>
      <c r="QUY1" s="70"/>
      <c r="QUZ1" s="70"/>
      <c r="QVA1" s="111"/>
      <c r="QVB1" s="71"/>
      <c r="QVC1" s="110"/>
      <c r="QVD1" s="69"/>
      <c r="QVE1" s="70"/>
      <c r="QVF1" s="70"/>
      <c r="QVG1" s="111"/>
      <c r="QVH1" s="71"/>
      <c r="QVI1" s="110"/>
      <c r="QVJ1" s="69"/>
      <c r="QVK1" s="70"/>
      <c r="QVL1" s="70"/>
      <c r="QVM1" s="111"/>
      <c r="QVN1" s="71"/>
      <c r="QVO1" s="110"/>
      <c r="QVP1" s="69"/>
      <c r="QVQ1" s="70"/>
      <c r="QVR1" s="70"/>
      <c r="QVS1" s="111"/>
      <c r="QVT1" s="71"/>
      <c r="QVU1" s="110"/>
      <c r="QVV1" s="69"/>
      <c r="QVW1" s="70"/>
      <c r="QVX1" s="70"/>
      <c r="QVY1" s="111"/>
      <c r="QVZ1" s="71"/>
      <c r="QWA1" s="110"/>
      <c r="QWB1" s="69"/>
      <c r="QWC1" s="70"/>
      <c r="QWD1" s="70"/>
      <c r="QWE1" s="111"/>
      <c r="QWF1" s="71"/>
      <c r="QWG1" s="110"/>
      <c r="QWH1" s="69"/>
      <c r="QWI1" s="70"/>
      <c r="QWJ1" s="70"/>
      <c r="QWK1" s="111"/>
      <c r="QWL1" s="71"/>
      <c r="QWM1" s="110"/>
      <c r="QWN1" s="69"/>
      <c r="QWO1" s="70"/>
      <c r="QWP1" s="70"/>
      <c r="QWQ1" s="111"/>
      <c r="QWR1" s="71"/>
      <c r="QWS1" s="110"/>
      <c r="QWT1" s="69"/>
      <c r="QWU1" s="70"/>
      <c r="QWV1" s="70"/>
      <c r="QWW1" s="111"/>
      <c r="QWX1" s="71"/>
      <c r="QWY1" s="110"/>
      <c r="QWZ1" s="69"/>
      <c r="QXA1" s="70"/>
      <c r="QXB1" s="70"/>
      <c r="QXC1" s="111"/>
      <c r="QXD1" s="71"/>
      <c r="QXE1" s="110"/>
      <c r="QXF1" s="69"/>
      <c r="QXG1" s="70"/>
      <c r="QXH1" s="70"/>
      <c r="QXI1" s="111"/>
      <c r="QXJ1" s="71"/>
      <c r="QXK1" s="110"/>
      <c r="QXL1" s="69"/>
      <c r="QXM1" s="70"/>
      <c r="QXN1" s="70"/>
      <c r="QXO1" s="111"/>
      <c r="QXP1" s="71"/>
      <c r="QXQ1" s="110"/>
      <c r="QXR1" s="69"/>
      <c r="QXS1" s="70"/>
      <c r="QXT1" s="70"/>
      <c r="QXU1" s="111"/>
      <c r="QXV1" s="71"/>
      <c r="QXW1" s="110"/>
      <c r="QXX1" s="69"/>
      <c r="QXY1" s="70"/>
      <c r="QXZ1" s="70"/>
      <c r="QYA1" s="111"/>
      <c r="QYB1" s="71"/>
      <c r="QYC1" s="110"/>
      <c r="QYD1" s="69"/>
      <c r="QYE1" s="70"/>
      <c r="QYF1" s="70"/>
      <c r="QYG1" s="111"/>
      <c r="QYH1" s="71"/>
      <c r="QYI1" s="110"/>
      <c r="QYJ1" s="69"/>
      <c r="QYK1" s="70"/>
      <c r="QYL1" s="70"/>
      <c r="QYM1" s="111"/>
      <c r="QYN1" s="71"/>
      <c r="QYO1" s="110"/>
      <c r="QYP1" s="69"/>
      <c r="QYQ1" s="70"/>
      <c r="QYR1" s="70"/>
      <c r="QYS1" s="111"/>
      <c r="QYT1" s="71"/>
      <c r="QYU1" s="110"/>
      <c r="QYV1" s="69"/>
      <c r="QYW1" s="70"/>
      <c r="QYX1" s="70"/>
      <c r="QYY1" s="111"/>
      <c r="QYZ1" s="71"/>
      <c r="QZA1" s="110"/>
      <c r="QZB1" s="69"/>
      <c r="QZC1" s="70"/>
      <c r="QZD1" s="70"/>
      <c r="QZE1" s="111"/>
      <c r="QZF1" s="71"/>
      <c r="QZG1" s="110"/>
      <c r="QZH1" s="69"/>
      <c r="QZI1" s="70"/>
      <c r="QZJ1" s="70"/>
      <c r="QZK1" s="111"/>
      <c r="QZL1" s="71"/>
      <c r="QZM1" s="110"/>
      <c r="QZN1" s="69"/>
      <c r="QZO1" s="70"/>
      <c r="QZP1" s="70"/>
      <c r="QZQ1" s="111"/>
      <c r="QZR1" s="71"/>
      <c r="QZS1" s="110"/>
      <c r="QZT1" s="69"/>
      <c r="QZU1" s="70"/>
      <c r="QZV1" s="70"/>
      <c r="QZW1" s="111"/>
      <c r="QZX1" s="71"/>
      <c r="QZY1" s="110"/>
      <c r="QZZ1" s="69"/>
      <c r="RAA1" s="70"/>
      <c r="RAB1" s="70"/>
      <c r="RAC1" s="111"/>
      <c r="RAD1" s="71"/>
      <c r="RAE1" s="110"/>
      <c r="RAF1" s="69"/>
      <c r="RAG1" s="70"/>
      <c r="RAH1" s="70"/>
      <c r="RAI1" s="111"/>
      <c r="RAJ1" s="71"/>
      <c r="RAK1" s="110"/>
      <c r="RAL1" s="69"/>
      <c r="RAM1" s="70"/>
      <c r="RAN1" s="70"/>
      <c r="RAO1" s="111"/>
      <c r="RAP1" s="71"/>
      <c r="RAQ1" s="110"/>
      <c r="RAR1" s="69"/>
      <c r="RAS1" s="70"/>
      <c r="RAT1" s="70"/>
      <c r="RAU1" s="111"/>
      <c r="RAV1" s="71"/>
      <c r="RAW1" s="110"/>
      <c r="RAX1" s="69"/>
      <c r="RAY1" s="70"/>
      <c r="RAZ1" s="70"/>
      <c r="RBA1" s="111"/>
      <c r="RBB1" s="71"/>
      <c r="RBC1" s="110"/>
      <c r="RBD1" s="69"/>
      <c r="RBE1" s="70"/>
      <c r="RBF1" s="70"/>
      <c r="RBG1" s="111"/>
      <c r="RBH1" s="71"/>
      <c r="RBI1" s="110"/>
      <c r="RBJ1" s="69"/>
      <c r="RBK1" s="70"/>
      <c r="RBL1" s="70"/>
      <c r="RBM1" s="111"/>
      <c r="RBN1" s="71"/>
      <c r="RBO1" s="110"/>
      <c r="RBP1" s="69"/>
      <c r="RBQ1" s="70"/>
      <c r="RBR1" s="70"/>
      <c r="RBS1" s="111"/>
      <c r="RBT1" s="71"/>
      <c r="RBU1" s="110"/>
      <c r="RBV1" s="69"/>
      <c r="RBW1" s="70"/>
      <c r="RBX1" s="70"/>
      <c r="RBY1" s="111"/>
      <c r="RBZ1" s="71"/>
      <c r="RCA1" s="110"/>
      <c r="RCB1" s="69"/>
      <c r="RCC1" s="70"/>
      <c r="RCD1" s="70"/>
      <c r="RCE1" s="111"/>
      <c r="RCF1" s="71"/>
      <c r="RCG1" s="110"/>
      <c r="RCH1" s="69"/>
      <c r="RCI1" s="70"/>
      <c r="RCJ1" s="70"/>
      <c r="RCK1" s="111"/>
      <c r="RCL1" s="71"/>
      <c r="RCM1" s="110"/>
      <c r="RCN1" s="69"/>
      <c r="RCO1" s="70"/>
      <c r="RCP1" s="70"/>
      <c r="RCQ1" s="111"/>
      <c r="RCR1" s="71"/>
      <c r="RCS1" s="110"/>
      <c r="RCT1" s="69"/>
      <c r="RCU1" s="70"/>
      <c r="RCV1" s="70"/>
      <c r="RCW1" s="111"/>
      <c r="RCX1" s="71"/>
      <c r="RCY1" s="110"/>
      <c r="RCZ1" s="69"/>
      <c r="RDA1" s="70"/>
      <c r="RDB1" s="70"/>
      <c r="RDC1" s="111"/>
      <c r="RDD1" s="71"/>
      <c r="RDE1" s="110"/>
      <c r="RDF1" s="69"/>
      <c r="RDG1" s="70"/>
      <c r="RDH1" s="70"/>
      <c r="RDI1" s="111"/>
      <c r="RDJ1" s="71"/>
      <c r="RDK1" s="110"/>
      <c r="RDL1" s="69"/>
      <c r="RDM1" s="70"/>
      <c r="RDN1" s="70"/>
      <c r="RDO1" s="111"/>
      <c r="RDP1" s="71"/>
      <c r="RDQ1" s="110"/>
      <c r="RDR1" s="69"/>
      <c r="RDS1" s="70"/>
      <c r="RDT1" s="70"/>
      <c r="RDU1" s="111"/>
      <c r="RDV1" s="71"/>
      <c r="RDW1" s="110"/>
      <c r="RDX1" s="69"/>
      <c r="RDY1" s="70"/>
      <c r="RDZ1" s="70"/>
      <c r="REA1" s="111"/>
      <c r="REB1" s="71"/>
      <c r="REC1" s="110"/>
      <c r="RED1" s="69"/>
      <c r="REE1" s="70"/>
      <c r="REF1" s="70"/>
      <c r="REG1" s="111"/>
      <c r="REH1" s="71"/>
      <c r="REI1" s="110"/>
      <c r="REJ1" s="69"/>
      <c r="REK1" s="70"/>
      <c r="REL1" s="70"/>
      <c r="REM1" s="111"/>
      <c r="REN1" s="71"/>
      <c r="REO1" s="110"/>
      <c r="REP1" s="69"/>
      <c r="REQ1" s="70"/>
      <c r="RER1" s="70"/>
      <c r="RES1" s="111"/>
      <c r="RET1" s="71"/>
      <c r="REU1" s="110"/>
      <c r="REV1" s="69"/>
      <c r="REW1" s="70"/>
      <c r="REX1" s="70"/>
      <c r="REY1" s="111"/>
      <c r="REZ1" s="71"/>
      <c r="RFA1" s="110"/>
      <c r="RFB1" s="69"/>
      <c r="RFC1" s="70"/>
      <c r="RFD1" s="70"/>
      <c r="RFE1" s="111"/>
      <c r="RFF1" s="71"/>
      <c r="RFG1" s="110"/>
      <c r="RFH1" s="69"/>
      <c r="RFI1" s="70"/>
      <c r="RFJ1" s="70"/>
      <c r="RFK1" s="111"/>
      <c r="RFL1" s="71"/>
      <c r="RFM1" s="110"/>
      <c r="RFN1" s="69"/>
      <c r="RFO1" s="70"/>
      <c r="RFP1" s="70"/>
      <c r="RFQ1" s="111"/>
      <c r="RFR1" s="71"/>
      <c r="RFS1" s="110"/>
      <c r="RFT1" s="69"/>
      <c r="RFU1" s="70"/>
      <c r="RFV1" s="70"/>
      <c r="RFW1" s="111"/>
      <c r="RFX1" s="71"/>
      <c r="RFY1" s="110"/>
      <c r="RFZ1" s="69"/>
      <c r="RGA1" s="70"/>
      <c r="RGB1" s="70"/>
      <c r="RGC1" s="111"/>
      <c r="RGD1" s="71"/>
      <c r="RGE1" s="110"/>
      <c r="RGF1" s="69"/>
      <c r="RGG1" s="70"/>
      <c r="RGH1" s="70"/>
      <c r="RGI1" s="111"/>
      <c r="RGJ1" s="71"/>
      <c r="RGK1" s="110"/>
      <c r="RGL1" s="69"/>
      <c r="RGM1" s="70"/>
      <c r="RGN1" s="70"/>
      <c r="RGO1" s="111"/>
      <c r="RGP1" s="71"/>
      <c r="RGQ1" s="110"/>
      <c r="RGR1" s="69"/>
      <c r="RGS1" s="70"/>
      <c r="RGT1" s="70"/>
      <c r="RGU1" s="111"/>
      <c r="RGV1" s="71"/>
      <c r="RGW1" s="110"/>
      <c r="RGX1" s="69"/>
      <c r="RGY1" s="70"/>
      <c r="RGZ1" s="70"/>
      <c r="RHA1" s="111"/>
      <c r="RHB1" s="71"/>
      <c r="RHC1" s="110"/>
      <c r="RHD1" s="69"/>
      <c r="RHE1" s="70"/>
      <c r="RHF1" s="70"/>
      <c r="RHG1" s="111"/>
      <c r="RHH1" s="71"/>
      <c r="RHI1" s="110"/>
      <c r="RHJ1" s="69"/>
      <c r="RHK1" s="70"/>
      <c r="RHL1" s="70"/>
      <c r="RHM1" s="111"/>
      <c r="RHN1" s="71"/>
      <c r="RHO1" s="110"/>
      <c r="RHP1" s="69"/>
      <c r="RHQ1" s="70"/>
      <c r="RHR1" s="70"/>
      <c r="RHS1" s="111"/>
      <c r="RHT1" s="71"/>
      <c r="RHU1" s="110"/>
      <c r="RHV1" s="69"/>
      <c r="RHW1" s="70"/>
      <c r="RHX1" s="70"/>
      <c r="RHY1" s="111"/>
      <c r="RHZ1" s="71"/>
      <c r="RIA1" s="110"/>
      <c r="RIB1" s="69"/>
      <c r="RIC1" s="70"/>
      <c r="RID1" s="70"/>
      <c r="RIE1" s="111"/>
      <c r="RIF1" s="71"/>
      <c r="RIG1" s="110"/>
      <c r="RIH1" s="69"/>
      <c r="RII1" s="70"/>
      <c r="RIJ1" s="70"/>
      <c r="RIK1" s="111"/>
      <c r="RIL1" s="71"/>
      <c r="RIM1" s="110"/>
      <c r="RIN1" s="69"/>
      <c r="RIO1" s="70"/>
      <c r="RIP1" s="70"/>
      <c r="RIQ1" s="111"/>
      <c r="RIR1" s="71"/>
      <c r="RIS1" s="110"/>
      <c r="RIT1" s="69"/>
      <c r="RIU1" s="70"/>
      <c r="RIV1" s="70"/>
      <c r="RIW1" s="111"/>
      <c r="RIX1" s="71"/>
      <c r="RIY1" s="110"/>
      <c r="RIZ1" s="69"/>
      <c r="RJA1" s="70"/>
      <c r="RJB1" s="70"/>
      <c r="RJC1" s="111"/>
      <c r="RJD1" s="71"/>
      <c r="RJE1" s="110"/>
      <c r="RJF1" s="69"/>
      <c r="RJG1" s="70"/>
      <c r="RJH1" s="70"/>
      <c r="RJI1" s="111"/>
      <c r="RJJ1" s="71"/>
      <c r="RJK1" s="110"/>
      <c r="RJL1" s="69"/>
      <c r="RJM1" s="70"/>
      <c r="RJN1" s="70"/>
      <c r="RJO1" s="111"/>
      <c r="RJP1" s="71"/>
      <c r="RJQ1" s="110"/>
      <c r="RJR1" s="69"/>
      <c r="RJS1" s="70"/>
      <c r="RJT1" s="70"/>
      <c r="RJU1" s="111"/>
      <c r="RJV1" s="71"/>
      <c r="RJW1" s="110"/>
      <c r="RJX1" s="69"/>
      <c r="RJY1" s="70"/>
      <c r="RJZ1" s="70"/>
      <c r="RKA1" s="111"/>
      <c r="RKB1" s="71"/>
      <c r="RKC1" s="110"/>
      <c r="RKD1" s="69"/>
      <c r="RKE1" s="70"/>
      <c r="RKF1" s="70"/>
      <c r="RKG1" s="111"/>
      <c r="RKH1" s="71"/>
      <c r="RKI1" s="110"/>
      <c r="RKJ1" s="69"/>
      <c r="RKK1" s="70"/>
      <c r="RKL1" s="70"/>
      <c r="RKM1" s="111"/>
      <c r="RKN1" s="71"/>
      <c r="RKO1" s="110"/>
      <c r="RKP1" s="69"/>
      <c r="RKQ1" s="70"/>
      <c r="RKR1" s="70"/>
      <c r="RKS1" s="111"/>
      <c r="RKT1" s="71"/>
      <c r="RKU1" s="110"/>
      <c r="RKV1" s="69"/>
      <c r="RKW1" s="70"/>
      <c r="RKX1" s="70"/>
      <c r="RKY1" s="111"/>
      <c r="RKZ1" s="71"/>
      <c r="RLA1" s="110"/>
      <c r="RLB1" s="69"/>
      <c r="RLC1" s="70"/>
      <c r="RLD1" s="70"/>
      <c r="RLE1" s="111"/>
      <c r="RLF1" s="71"/>
      <c r="RLG1" s="110"/>
      <c r="RLH1" s="69"/>
      <c r="RLI1" s="70"/>
      <c r="RLJ1" s="70"/>
      <c r="RLK1" s="111"/>
      <c r="RLL1" s="71"/>
      <c r="RLM1" s="110"/>
      <c r="RLN1" s="69"/>
      <c r="RLO1" s="70"/>
      <c r="RLP1" s="70"/>
      <c r="RLQ1" s="111"/>
      <c r="RLR1" s="71"/>
      <c r="RLS1" s="110"/>
      <c r="RLT1" s="69"/>
      <c r="RLU1" s="70"/>
      <c r="RLV1" s="70"/>
      <c r="RLW1" s="111"/>
      <c r="RLX1" s="71"/>
      <c r="RLY1" s="110"/>
      <c r="RLZ1" s="69"/>
      <c r="RMA1" s="70"/>
      <c r="RMB1" s="70"/>
      <c r="RMC1" s="111"/>
      <c r="RMD1" s="71"/>
      <c r="RME1" s="110"/>
      <c r="RMF1" s="69"/>
      <c r="RMG1" s="70"/>
      <c r="RMH1" s="70"/>
      <c r="RMI1" s="111"/>
      <c r="RMJ1" s="71"/>
      <c r="RMK1" s="110"/>
      <c r="RML1" s="69"/>
      <c r="RMM1" s="70"/>
      <c r="RMN1" s="70"/>
      <c r="RMO1" s="111"/>
      <c r="RMP1" s="71"/>
      <c r="RMQ1" s="110"/>
      <c r="RMR1" s="69"/>
      <c r="RMS1" s="70"/>
      <c r="RMT1" s="70"/>
      <c r="RMU1" s="111"/>
      <c r="RMV1" s="71"/>
      <c r="RMW1" s="110"/>
      <c r="RMX1" s="69"/>
      <c r="RMY1" s="70"/>
      <c r="RMZ1" s="70"/>
      <c r="RNA1" s="111"/>
      <c r="RNB1" s="71"/>
      <c r="RNC1" s="110"/>
      <c r="RND1" s="69"/>
      <c r="RNE1" s="70"/>
      <c r="RNF1" s="70"/>
      <c r="RNG1" s="111"/>
      <c r="RNH1" s="71"/>
      <c r="RNI1" s="110"/>
      <c r="RNJ1" s="69"/>
      <c r="RNK1" s="70"/>
      <c r="RNL1" s="70"/>
      <c r="RNM1" s="111"/>
      <c r="RNN1" s="71"/>
      <c r="RNO1" s="110"/>
      <c r="RNP1" s="69"/>
      <c r="RNQ1" s="70"/>
      <c r="RNR1" s="70"/>
      <c r="RNS1" s="111"/>
      <c r="RNT1" s="71"/>
      <c r="RNU1" s="110"/>
      <c r="RNV1" s="69"/>
      <c r="RNW1" s="70"/>
      <c r="RNX1" s="70"/>
      <c r="RNY1" s="111"/>
      <c r="RNZ1" s="71"/>
      <c r="ROA1" s="110"/>
      <c r="ROB1" s="69"/>
      <c r="ROC1" s="70"/>
      <c r="ROD1" s="70"/>
      <c r="ROE1" s="111"/>
      <c r="ROF1" s="71"/>
      <c r="ROG1" s="110"/>
      <c r="ROH1" s="69"/>
      <c r="ROI1" s="70"/>
      <c r="ROJ1" s="70"/>
      <c r="ROK1" s="111"/>
      <c r="ROL1" s="71"/>
      <c r="ROM1" s="110"/>
      <c r="RON1" s="69"/>
      <c r="ROO1" s="70"/>
      <c r="ROP1" s="70"/>
      <c r="ROQ1" s="111"/>
      <c r="ROR1" s="71"/>
      <c r="ROS1" s="110"/>
      <c r="ROT1" s="69"/>
      <c r="ROU1" s="70"/>
      <c r="ROV1" s="70"/>
      <c r="ROW1" s="111"/>
      <c r="ROX1" s="71"/>
      <c r="ROY1" s="110"/>
      <c r="ROZ1" s="69"/>
      <c r="RPA1" s="70"/>
      <c r="RPB1" s="70"/>
      <c r="RPC1" s="111"/>
      <c r="RPD1" s="71"/>
      <c r="RPE1" s="110"/>
      <c r="RPF1" s="69"/>
      <c r="RPG1" s="70"/>
      <c r="RPH1" s="70"/>
      <c r="RPI1" s="111"/>
      <c r="RPJ1" s="71"/>
      <c r="RPK1" s="110"/>
      <c r="RPL1" s="69"/>
      <c r="RPM1" s="70"/>
      <c r="RPN1" s="70"/>
      <c r="RPO1" s="111"/>
      <c r="RPP1" s="71"/>
      <c r="RPQ1" s="110"/>
      <c r="RPR1" s="69"/>
      <c r="RPS1" s="70"/>
      <c r="RPT1" s="70"/>
      <c r="RPU1" s="111"/>
      <c r="RPV1" s="71"/>
      <c r="RPW1" s="110"/>
      <c r="RPX1" s="69"/>
      <c r="RPY1" s="70"/>
      <c r="RPZ1" s="70"/>
      <c r="RQA1" s="111"/>
      <c r="RQB1" s="71"/>
      <c r="RQC1" s="110"/>
      <c r="RQD1" s="69"/>
      <c r="RQE1" s="70"/>
      <c r="RQF1" s="70"/>
      <c r="RQG1" s="111"/>
      <c r="RQH1" s="71"/>
      <c r="RQI1" s="110"/>
      <c r="RQJ1" s="69"/>
      <c r="RQK1" s="70"/>
      <c r="RQL1" s="70"/>
      <c r="RQM1" s="111"/>
      <c r="RQN1" s="71"/>
      <c r="RQO1" s="110"/>
      <c r="RQP1" s="69"/>
      <c r="RQQ1" s="70"/>
      <c r="RQR1" s="70"/>
      <c r="RQS1" s="111"/>
      <c r="RQT1" s="71"/>
      <c r="RQU1" s="110"/>
      <c r="RQV1" s="69"/>
      <c r="RQW1" s="70"/>
      <c r="RQX1" s="70"/>
      <c r="RQY1" s="111"/>
      <c r="RQZ1" s="71"/>
      <c r="RRA1" s="110"/>
      <c r="RRB1" s="69"/>
      <c r="RRC1" s="70"/>
      <c r="RRD1" s="70"/>
      <c r="RRE1" s="111"/>
      <c r="RRF1" s="71"/>
      <c r="RRG1" s="110"/>
      <c r="RRH1" s="69"/>
      <c r="RRI1" s="70"/>
      <c r="RRJ1" s="70"/>
      <c r="RRK1" s="111"/>
      <c r="RRL1" s="71"/>
      <c r="RRM1" s="110"/>
      <c r="RRN1" s="69"/>
      <c r="RRO1" s="70"/>
      <c r="RRP1" s="70"/>
      <c r="RRQ1" s="111"/>
      <c r="RRR1" s="71"/>
      <c r="RRS1" s="110"/>
      <c r="RRT1" s="69"/>
      <c r="RRU1" s="70"/>
      <c r="RRV1" s="70"/>
      <c r="RRW1" s="111"/>
      <c r="RRX1" s="71"/>
      <c r="RRY1" s="110"/>
      <c r="RRZ1" s="69"/>
      <c r="RSA1" s="70"/>
      <c r="RSB1" s="70"/>
      <c r="RSC1" s="111"/>
      <c r="RSD1" s="71"/>
      <c r="RSE1" s="110"/>
      <c r="RSF1" s="69"/>
      <c r="RSG1" s="70"/>
      <c r="RSH1" s="70"/>
      <c r="RSI1" s="111"/>
      <c r="RSJ1" s="71"/>
      <c r="RSK1" s="110"/>
      <c r="RSL1" s="69"/>
      <c r="RSM1" s="70"/>
      <c r="RSN1" s="70"/>
      <c r="RSO1" s="111"/>
      <c r="RSP1" s="71"/>
      <c r="RSQ1" s="110"/>
      <c r="RSR1" s="69"/>
      <c r="RSS1" s="70"/>
      <c r="RST1" s="70"/>
      <c r="RSU1" s="111"/>
      <c r="RSV1" s="71"/>
      <c r="RSW1" s="110"/>
      <c r="RSX1" s="69"/>
      <c r="RSY1" s="70"/>
      <c r="RSZ1" s="70"/>
      <c r="RTA1" s="111"/>
      <c r="RTB1" s="71"/>
      <c r="RTC1" s="110"/>
      <c r="RTD1" s="69"/>
      <c r="RTE1" s="70"/>
      <c r="RTF1" s="70"/>
      <c r="RTG1" s="111"/>
      <c r="RTH1" s="71"/>
      <c r="RTI1" s="110"/>
      <c r="RTJ1" s="69"/>
      <c r="RTK1" s="70"/>
      <c r="RTL1" s="70"/>
      <c r="RTM1" s="111"/>
      <c r="RTN1" s="71"/>
      <c r="RTO1" s="110"/>
      <c r="RTP1" s="69"/>
      <c r="RTQ1" s="70"/>
      <c r="RTR1" s="70"/>
      <c r="RTS1" s="111"/>
      <c r="RTT1" s="71"/>
      <c r="RTU1" s="110"/>
      <c r="RTV1" s="69"/>
      <c r="RTW1" s="70"/>
      <c r="RTX1" s="70"/>
      <c r="RTY1" s="111"/>
      <c r="RTZ1" s="71"/>
      <c r="RUA1" s="110"/>
      <c r="RUB1" s="69"/>
      <c r="RUC1" s="70"/>
      <c r="RUD1" s="70"/>
      <c r="RUE1" s="111"/>
      <c r="RUF1" s="71"/>
      <c r="RUG1" s="110"/>
      <c r="RUH1" s="69"/>
      <c r="RUI1" s="70"/>
      <c r="RUJ1" s="70"/>
      <c r="RUK1" s="111"/>
      <c r="RUL1" s="71"/>
      <c r="RUM1" s="110"/>
      <c r="RUN1" s="69"/>
      <c r="RUO1" s="70"/>
      <c r="RUP1" s="70"/>
      <c r="RUQ1" s="111"/>
      <c r="RUR1" s="71"/>
      <c r="RUS1" s="110"/>
      <c r="RUT1" s="69"/>
      <c r="RUU1" s="70"/>
      <c r="RUV1" s="70"/>
      <c r="RUW1" s="111"/>
      <c r="RUX1" s="71"/>
      <c r="RUY1" s="110"/>
      <c r="RUZ1" s="69"/>
      <c r="RVA1" s="70"/>
      <c r="RVB1" s="70"/>
      <c r="RVC1" s="111"/>
      <c r="RVD1" s="71"/>
      <c r="RVE1" s="110"/>
      <c r="RVF1" s="69"/>
      <c r="RVG1" s="70"/>
      <c r="RVH1" s="70"/>
      <c r="RVI1" s="111"/>
      <c r="RVJ1" s="71"/>
      <c r="RVK1" s="110"/>
      <c r="RVL1" s="69"/>
      <c r="RVM1" s="70"/>
      <c r="RVN1" s="70"/>
      <c r="RVO1" s="111"/>
      <c r="RVP1" s="71"/>
      <c r="RVQ1" s="110"/>
      <c r="RVR1" s="69"/>
      <c r="RVS1" s="70"/>
      <c r="RVT1" s="70"/>
      <c r="RVU1" s="111"/>
      <c r="RVV1" s="71"/>
      <c r="RVW1" s="110"/>
      <c r="RVX1" s="69"/>
      <c r="RVY1" s="70"/>
      <c r="RVZ1" s="70"/>
      <c r="RWA1" s="111"/>
      <c r="RWB1" s="71"/>
      <c r="RWC1" s="110"/>
      <c r="RWD1" s="69"/>
      <c r="RWE1" s="70"/>
      <c r="RWF1" s="70"/>
      <c r="RWG1" s="111"/>
      <c r="RWH1" s="71"/>
      <c r="RWI1" s="110"/>
      <c r="RWJ1" s="69"/>
      <c r="RWK1" s="70"/>
      <c r="RWL1" s="70"/>
      <c r="RWM1" s="111"/>
      <c r="RWN1" s="71"/>
      <c r="RWO1" s="110"/>
      <c r="RWP1" s="69"/>
      <c r="RWQ1" s="70"/>
      <c r="RWR1" s="70"/>
      <c r="RWS1" s="111"/>
      <c r="RWT1" s="71"/>
      <c r="RWU1" s="110"/>
      <c r="RWV1" s="69"/>
      <c r="RWW1" s="70"/>
      <c r="RWX1" s="70"/>
      <c r="RWY1" s="111"/>
      <c r="RWZ1" s="71"/>
      <c r="RXA1" s="110"/>
      <c r="RXB1" s="69"/>
      <c r="RXC1" s="70"/>
      <c r="RXD1" s="70"/>
      <c r="RXE1" s="111"/>
      <c r="RXF1" s="71"/>
      <c r="RXG1" s="110"/>
      <c r="RXH1" s="69"/>
      <c r="RXI1" s="70"/>
      <c r="RXJ1" s="70"/>
      <c r="RXK1" s="111"/>
      <c r="RXL1" s="71"/>
      <c r="RXM1" s="110"/>
      <c r="RXN1" s="69"/>
      <c r="RXO1" s="70"/>
      <c r="RXP1" s="70"/>
      <c r="RXQ1" s="111"/>
      <c r="RXR1" s="71"/>
      <c r="RXS1" s="110"/>
      <c r="RXT1" s="69"/>
      <c r="RXU1" s="70"/>
      <c r="RXV1" s="70"/>
      <c r="RXW1" s="111"/>
      <c r="RXX1" s="71"/>
      <c r="RXY1" s="110"/>
      <c r="RXZ1" s="69"/>
      <c r="RYA1" s="70"/>
      <c r="RYB1" s="70"/>
      <c r="RYC1" s="111"/>
      <c r="RYD1" s="71"/>
      <c r="RYE1" s="110"/>
      <c r="RYF1" s="69"/>
      <c r="RYG1" s="70"/>
      <c r="RYH1" s="70"/>
      <c r="RYI1" s="111"/>
      <c r="RYJ1" s="71"/>
      <c r="RYK1" s="110"/>
      <c r="RYL1" s="69"/>
      <c r="RYM1" s="70"/>
      <c r="RYN1" s="70"/>
      <c r="RYO1" s="111"/>
      <c r="RYP1" s="71"/>
      <c r="RYQ1" s="110"/>
      <c r="RYR1" s="69"/>
      <c r="RYS1" s="70"/>
      <c r="RYT1" s="70"/>
      <c r="RYU1" s="111"/>
      <c r="RYV1" s="71"/>
      <c r="RYW1" s="110"/>
      <c r="RYX1" s="69"/>
      <c r="RYY1" s="70"/>
      <c r="RYZ1" s="70"/>
      <c r="RZA1" s="111"/>
      <c r="RZB1" s="71"/>
      <c r="RZC1" s="110"/>
      <c r="RZD1" s="69"/>
      <c r="RZE1" s="70"/>
      <c r="RZF1" s="70"/>
      <c r="RZG1" s="111"/>
      <c r="RZH1" s="71"/>
      <c r="RZI1" s="110"/>
      <c r="RZJ1" s="69"/>
      <c r="RZK1" s="70"/>
      <c r="RZL1" s="70"/>
      <c r="RZM1" s="111"/>
      <c r="RZN1" s="71"/>
      <c r="RZO1" s="110"/>
      <c r="RZP1" s="69"/>
      <c r="RZQ1" s="70"/>
      <c r="RZR1" s="70"/>
      <c r="RZS1" s="111"/>
      <c r="RZT1" s="71"/>
      <c r="RZU1" s="110"/>
      <c r="RZV1" s="69"/>
      <c r="RZW1" s="70"/>
      <c r="RZX1" s="70"/>
      <c r="RZY1" s="111"/>
      <c r="RZZ1" s="71"/>
      <c r="SAA1" s="110"/>
      <c r="SAB1" s="69"/>
      <c r="SAC1" s="70"/>
      <c r="SAD1" s="70"/>
      <c r="SAE1" s="111"/>
      <c r="SAF1" s="71"/>
      <c r="SAG1" s="110"/>
      <c r="SAH1" s="69"/>
      <c r="SAI1" s="70"/>
      <c r="SAJ1" s="70"/>
      <c r="SAK1" s="111"/>
      <c r="SAL1" s="71"/>
      <c r="SAM1" s="110"/>
      <c r="SAN1" s="69"/>
      <c r="SAO1" s="70"/>
      <c r="SAP1" s="70"/>
      <c r="SAQ1" s="111"/>
      <c r="SAR1" s="71"/>
      <c r="SAS1" s="110"/>
      <c r="SAT1" s="69"/>
      <c r="SAU1" s="70"/>
      <c r="SAV1" s="70"/>
      <c r="SAW1" s="111"/>
      <c r="SAX1" s="71"/>
      <c r="SAY1" s="110"/>
      <c r="SAZ1" s="69"/>
      <c r="SBA1" s="70"/>
      <c r="SBB1" s="70"/>
      <c r="SBC1" s="111"/>
      <c r="SBD1" s="71"/>
      <c r="SBE1" s="110"/>
      <c r="SBF1" s="69"/>
      <c r="SBG1" s="70"/>
      <c r="SBH1" s="70"/>
      <c r="SBI1" s="111"/>
      <c r="SBJ1" s="71"/>
      <c r="SBK1" s="110"/>
      <c r="SBL1" s="69"/>
      <c r="SBM1" s="70"/>
      <c r="SBN1" s="70"/>
      <c r="SBO1" s="111"/>
      <c r="SBP1" s="71"/>
      <c r="SBQ1" s="110"/>
      <c r="SBR1" s="69"/>
      <c r="SBS1" s="70"/>
      <c r="SBT1" s="70"/>
      <c r="SBU1" s="111"/>
      <c r="SBV1" s="71"/>
      <c r="SBW1" s="110"/>
      <c r="SBX1" s="69"/>
      <c r="SBY1" s="70"/>
      <c r="SBZ1" s="70"/>
      <c r="SCA1" s="111"/>
      <c r="SCB1" s="71"/>
      <c r="SCC1" s="110"/>
      <c r="SCD1" s="69"/>
      <c r="SCE1" s="70"/>
      <c r="SCF1" s="70"/>
      <c r="SCG1" s="111"/>
      <c r="SCH1" s="71"/>
      <c r="SCI1" s="110"/>
      <c r="SCJ1" s="69"/>
      <c r="SCK1" s="70"/>
      <c r="SCL1" s="70"/>
      <c r="SCM1" s="111"/>
      <c r="SCN1" s="71"/>
      <c r="SCO1" s="110"/>
      <c r="SCP1" s="69"/>
      <c r="SCQ1" s="70"/>
      <c r="SCR1" s="70"/>
      <c r="SCS1" s="111"/>
      <c r="SCT1" s="71"/>
      <c r="SCU1" s="110"/>
      <c r="SCV1" s="69"/>
      <c r="SCW1" s="70"/>
      <c r="SCX1" s="70"/>
      <c r="SCY1" s="111"/>
      <c r="SCZ1" s="71"/>
      <c r="SDA1" s="110"/>
      <c r="SDB1" s="69"/>
      <c r="SDC1" s="70"/>
      <c r="SDD1" s="70"/>
      <c r="SDE1" s="111"/>
      <c r="SDF1" s="71"/>
      <c r="SDG1" s="110"/>
      <c r="SDH1" s="69"/>
      <c r="SDI1" s="70"/>
      <c r="SDJ1" s="70"/>
      <c r="SDK1" s="111"/>
      <c r="SDL1" s="71"/>
      <c r="SDM1" s="110"/>
      <c r="SDN1" s="69"/>
      <c r="SDO1" s="70"/>
      <c r="SDP1" s="70"/>
      <c r="SDQ1" s="111"/>
      <c r="SDR1" s="71"/>
      <c r="SDS1" s="110"/>
      <c r="SDT1" s="69"/>
      <c r="SDU1" s="70"/>
      <c r="SDV1" s="70"/>
      <c r="SDW1" s="111"/>
      <c r="SDX1" s="71"/>
      <c r="SDY1" s="110"/>
      <c r="SDZ1" s="69"/>
      <c r="SEA1" s="70"/>
      <c r="SEB1" s="70"/>
      <c r="SEC1" s="111"/>
      <c r="SED1" s="71"/>
      <c r="SEE1" s="110"/>
      <c r="SEF1" s="69"/>
      <c r="SEG1" s="70"/>
      <c r="SEH1" s="70"/>
      <c r="SEI1" s="111"/>
      <c r="SEJ1" s="71"/>
      <c r="SEK1" s="110"/>
      <c r="SEL1" s="69"/>
      <c r="SEM1" s="70"/>
      <c r="SEN1" s="70"/>
      <c r="SEO1" s="111"/>
      <c r="SEP1" s="71"/>
      <c r="SEQ1" s="110"/>
      <c r="SER1" s="69"/>
      <c r="SES1" s="70"/>
      <c r="SET1" s="70"/>
      <c r="SEU1" s="111"/>
      <c r="SEV1" s="71"/>
      <c r="SEW1" s="110"/>
      <c r="SEX1" s="69"/>
      <c r="SEY1" s="70"/>
      <c r="SEZ1" s="70"/>
      <c r="SFA1" s="111"/>
      <c r="SFB1" s="71"/>
      <c r="SFC1" s="110"/>
      <c r="SFD1" s="69"/>
      <c r="SFE1" s="70"/>
      <c r="SFF1" s="70"/>
      <c r="SFG1" s="111"/>
      <c r="SFH1" s="71"/>
      <c r="SFI1" s="110"/>
      <c r="SFJ1" s="69"/>
      <c r="SFK1" s="70"/>
      <c r="SFL1" s="70"/>
      <c r="SFM1" s="111"/>
      <c r="SFN1" s="71"/>
      <c r="SFO1" s="110"/>
      <c r="SFP1" s="69"/>
      <c r="SFQ1" s="70"/>
      <c r="SFR1" s="70"/>
      <c r="SFS1" s="111"/>
      <c r="SFT1" s="71"/>
      <c r="SFU1" s="110"/>
      <c r="SFV1" s="69"/>
      <c r="SFW1" s="70"/>
      <c r="SFX1" s="70"/>
      <c r="SFY1" s="111"/>
      <c r="SFZ1" s="71"/>
      <c r="SGA1" s="110"/>
      <c r="SGB1" s="69"/>
      <c r="SGC1" s="70"/>
      <c r="SGD1" s="70"/>
      <c r="SGE1" s="111"/>
      <c r="SGF1" s="71"/>
      <c r="SGG1" s="110"/>
      <c r="SGH1" s="69"/>
      <c r="SGI1" s="70"/>
      <c r="SGJ1" s="70"/>
      <c r="SGK1" s="111"/>
      <c r="SGL1" s="71"/>
      <c r="SGM1" s="110"/>
      <c r="SGN1" s="69"/>
      <c r="SGO1" s="70"/>
      <c r="SGP1" s="70"/>
      <c r="SGQ1" s="111"/>
      <c r="SGR1" s="71"/>
      <c r="SGS1" s="110"/>
      <c r="SGT1" s="69"/>
      <c r="SGU1" s="70"/>
      <c r="SGV1" s="70"/>
      <c r="SGW1" s="111"/>
      <c r="SGX1" s="71"/>
      <c r="SGY1" s="110"/>
      <c r="SGZ1" s="69"/>
      <c r="SHA1" s="70"/>
      <c r="SHB1" s="70"/>
      <c r="SHC1" s="111"/>
      <c r="SHD1" s="71"/>
      <c r="SHE1" s="110"/>
      <c r="SHF1" s="69"/>
      <c r="SHG1" s="70"/>
      <c r="SHH1" s="70"/>
      <c r="SHI1" s="111"/>
      <c r="SHJ1" s="71"/>
      <c r="SHK1" s="110"/>
      <c r="SHL1" s="69"/>
      <c r="SHM1" s="70"/>
      <c r="SHN1" s="70"/>
      <c r="SHO1" s="111"/>
      <c r="SHP1" s="71"/>
      <c r="SHQ1" s="110"/>
      <c r="SHR1" s="69"/>
      <c r="SHS1" s="70"/>
      <c r="SHT1" s="70"/>
      <c r="SHU1" s="111"/>
      <c r="SHV1" s="71"/>
      <c r="SHW1" s="110"/>
      <c r="SHX1" s="69"/>
      <c r="SHY1" s="70"/>
      <c r="SHZ1" s="70"/>
      <c r="SIA1" s="111"/>
      <c r="SIB1" s="71"/>
      <c r="SIC1" s="110"/>
      <c r="SID1" s="69"/>
      <c r="SIE1" s="70"/>
      <c r="SIF1" s="70"/>
      <c r="SIG1" s="111"/>
      <c r="SIH1" s="71"/>
      <c r="SII1" s="110"/>
      <c r="SIJ1" s="69"/>
      <c r="SIK1" s="70"/>
      <c r="SIL1" s="70"/>
      <c r="SIM1" s="111"/>
      <c r="SIN1" s="71"/>
      <c r="SIO1" s="110"/>
      <c r="SIP1" s="69"/>
      <c r="SIQ1" s="70"/>
      <c r="SIR1" s="70"/>
      <c r="SIS1" s="111"/>
      <c r="SIT1" s="71"/>
      <c r="SIU1" s="110"/>
      <c r="SIV1" s="69"/>
      <c r="SIW1" s="70"/>
      <c r="SIX1" s="70"/>
      <c r="SIY1" s="111"/>
      <c r="SIZ1" s="71"/>
      <c r="SJA1" s="110"/>
      <c r="SJB1" s="69"/>
      <c r="SJC1" s="70"/>
      <c r="SJD1" s="70"/>
      <c r="SJE1" s="111"/>
      <c r="SJF1" s="71"/>
      <c r="SJG1" s="110"/>
      <c r="SJH1" s="69"/>
      <c r="SJI1" s="70"/>
      <c r="SJJ1" s="70"/>
      <c r="SJK1" s="111"/>
      <c r="SJL1" s="71"/>
      <c r="SJM1" s="110"/>
      <c r="SJN1" s="69"/>
      <c r="SJO1" s="70"/>
      <c r="SJP1" s="70"/>
      <c r="SJQ1" s="111"/>
      <c r="SJR1" s="71"/>
      <c r="SJS1" s="110"/>
      <c r="SJT1" s="69"/>
      <c r="SJU1" s="70"/>
      <c r="SJV1" s="70"/>
      <c r="SJW1" s="111"/>
      <c r="SJX1" s="71"/>
      <c r="SJY1" s="110"/>
      <c r="SJZ1" s="69"/>
      <c r="SKA1" s="70"/>
      <c r="SKB1" s="70"/>
      <c r="SKC1" s="111"/>
      <c r="SKD1" s="71"/>
      <c r="SKE1" s="110"/>
      <c r="SKF1" s="69"/>
      <c r="SKG1" s="70"/>
      <c r="SKH1" s="70"/>
      <c r="SKI1" s="111"/>
      <c r="SKJ1" s="71"/>
      <c r="SKK1" s="110"/>
      <c r="SKL1" s="69"/>
      <c r="SKM1" s="70"/>
      <c r="SKN1" s="70"/>
      <c r="SKO1" s="111"/>
      <c r="SKP1" s="71"/>
      <c r="SKQ1" s="110"/>
      <c r="SKR1" s="69"/>
      <c r="SKS1" s="70"/>
      <c r="SKT1" s="70"/>
      <c r="SKU1" s="111"/>
      <c r="SKV1" s="71"/>
      <c r="SKW1" s="110"/>
      <c r="SKX1" s="69"/>
      <c r="SKY1" s="70"/>
      <c r="SKZ1" s="70"/>
      <c r="SLA1" s="111"/>
      <c r="SLB1" s="71"/>
      <c r="SLC1" s="110"/>
      <c r="SLD1" s="69"/>
      <c r="SLE1" s="70"/>
      <c r="SLF1" s="70"/>
      <c r="SLG1" s="111"/>
      <c r="SLH1" s="71"/>
      <c r="SLI1" s="110"/>
      <c r="SLJ1" s="69"/>
      <c r="SLK1" s="70"/>
      <c r="SLL1" s="70"/>
      <c r="SLM1" s="111"/>
      <c r="SLN1" s="71"/>
      <c r="SLO1" s="110"/>
      <c r="SLP1" s="69"/>
      <c r="SLQ1" s="70"/>
      <c r="SLR1" s="70"/>
      <c r="SLS1" s="111"/>
      <c r="SLT1" s="71"/>
      <c r="SLU1" s="110"/>
      <c r="SLV1" s="69"/>
      <c r="SLW1" s="70"/>
      <c r="SLX1" s="70"/>
      <c r="SLY1" s="111"/>
      <c r="SLZ1" s="71"/>
      <c r="SMA1" s="110"/>
      <c r="SMB1" s="69"/>
      <c r="SMC1" s="70"/>
      <c r="SMD1" s="70"/>
      <c r="SME1" s="111"/>
      <c r="SMF1" s="71"/>
      <c r="SMG1" s="110"/>
      <c r="SMH1" s="69"/>
      <c r="SMI1" s="70"/>
      <c r="SMJ1" s="70"/>
      <c r="SMK1" s="111"/>
      <c r="SML1" s="71"/>
      <c r="SMM1" s="110"/>
      <c r="SMN1" s="69"/>
      <c r="SMO1" s="70"/>
      <c r="SMP1" s="70"/>
      <c r="SMQ1" s="111"/>
      <c r="SMR1" s="71"/>
      <c r="SMS1" s="110"/>
      <c r="SMT1" s="69"/>
      <c r="SMU1" s="70"/>
      <c r="SMV1" s="70"/>
      <c r="SMW1" s="111"/>
      <c r="SMX1" s="71"/>
      <c r="SMY1" s="110"/>
      <c r="SMZ1" s="69"/>
      <c r="SNA1" s="70"/>
      <c r="SNB1" s="70"/>
      <c r="SNC1" s="111"/>
      <c r="SND1" s="71"/>
      <c r="SNE1" s="110"/>
      <c r="SNF1" s="69"/>
      <c r="SNG1" s="70"/>
      <c r="SNH1" s="70"/>
      <c r="SNI1" s="111"/>
      <c r="SNJ1" s="71"/>
      <c r="SNK1" s="110"/>
      <c r="SNL1" s="69"/>
      <c r="SNM1" s="70"/>
      <c r="SNN1" s="70"/>
      <c r="SNO1" s="111"/>
      <c r="SNP1" s="71"/>
      <c r="SNQ1" s="110"/>
      <c r="SNR1" s="69"/>
      <c r="SNS1" s="70"/>
      <c r="SNT1" s="70"/>
      <c r="SNU1" s="111"/>
      <c r="SNV1" s="71"/>
      <c r="SNW1" s="110"/>
      <c r="SNX1" s="69"/>
      <c r="SNY1" s="70"/>
      <c r="SNZ1" s="70"/>
      <c r="SOA1" s="111"/>
      <c r="SOB1" s="71"/>
      <c r="SOC1" s="110"/>
      <c r="SOD1" s="69"/>
      <c r="SOE1" s="70"/>
      <c r="SOF1" s="70"/>
      <c r="SOG1" s="111"/>
      <c r="SOH1" s="71"/>
      <c r="SOI1" s="110"/>
      <c r="SOJ1" s="69"/>
      <c r="SOK1" s="70"/>
      <c r="SOL1" s="70"/>
      <c r="SOM1" s="111"/>
      <c r="SON1" s="71"/>
      <c r="SOO1" s="110"/>
      <c r="SOP1" s="69"/>
      <c r="SOQ1" s="70"/>
      <c r="SOR1" s="70"/>
      <c r="SOS1" s="111"/>
      <c r="SOT1" s="71"/>
      <c r="SOU1" s="110"/>
      <c r="SOV1" s="69"/>
      <c r="SOW1" s="70"/>
      <c r="SOX1" s="70"/>
      <c r="SOY1" s="111"/>
      <c r="SOZ1" s="71"/>
      <c r="SPA1" s="110"/>
      <c r="SPB1" s="69"/>
      <c r="SPC1" s="70"/>
      <c r="SPD1" s="70"/>
      <c r="SPE1" s="111"/>
      <c r="SPF1" s="71"/>
      <c r="SPG1" s="110"/>
      <c r="SPH1" s="69"/>
      <c r="SPI1" s="70"/>
      <c r="SPJ1" s="70"/>
      <c r="SPK1" s="111"/>
      <c r="SPL1" s="71"/>
      <c r="SPM1" s="110"/>
      <c r="SPN1" s="69"/>
      <c r="SPO1" s="70"/>
      <c r="SPP1" s="70"/>
      <c r="SPQ1" s="111"/>
      <c r="SPR1" s="71"/>
      <c r="SPS1" s="110"/>
      <c r="SPT1" s="69"/>
      <c r="SPU1" s="70"/>
      <c r="SPV1" s="70"/>
      <c r="SPW1" s="111"/>
      <c r="SPX1" s="71"/>
      <c r="SPY1" s="110"/>
      <c r="SPZ1" s="69"/>
      <c r="SQA1" s="70"/>
      <c r="SQB1" s="70"/>
      <c r="SQC1" s="111"/>
      <c r="SQD1" s="71"/>
      <c r="SQE1" s="110"/>
      <c r="SQF1" s="69"/>
      <c r="SQG1" s="70"/>
      <c r="SQH1" s="70"/>
      <c r="SQI1" s="111"/>
      <c r="SQJ1" s="71"/>
      <c r="SQK1" s="110"/>
      <c r="SQL1" s="69"/>
      <c r="SQM1" s="70"/>
      <c r="SQN1" s="70"/>
      <c r="SQO1" s="111"/>
      <c r="SQP1" s="71"/>
      <c r="SQQ1" s="110"/>
      <c r="SQR1" s="69"/>
      <c r="SQS1" s="70"/>
      <c r="SQT1" s="70"/>
      <c r="SQU1" s="111"/>
      <c r="SQV1" s="71"/>
      <c r="SQW1" s="110"/>
      <c r="SQX1" s="69"/>
      <c r="SQY1" s="70"/>
      <c r="SQZ1" s="70"/>
      <c r="SRA1" s="111"/>
      <c r="SRB1" s="71"/>
      <c r="SRC1" s="110"/>
      <c r="SRD1" s="69"/>
      <c r="SRE1" s="70"/>
      <c r="SRF1" s="70"/>
      <c r="SRG1" s="111"/>
      <c r="SRH1" s="71"/>
      <c r="SRI1" s="110"/>
      <c r="SRJ1" s="69"/>
      <c r="SRK1" s="70"/>
      <c r="SRL1" s="70"/>
      <c r="SRM1" s="111"/>
      <c r="SRN1" s="71"/>
      <c r="SRO1" s="110"/>
      <c r="SRP1" s="69"/>
      <c r="SRQ1" s="70"/>
      <c r="SRR1" s="70"/>
      <c r="SRS1" s="111"/>
      <c r="SRT1" s="71"/>
      <c r="SRU1" s="110"/>
      <c r="SRV1" s="69"/>
      <c r="SRW1" s="70"/>
      <c r="SRX1" s="70"/>
      <c r="SRY1" s="111"/>
      <c r="SRZ1" s="71"/>
      <c r="SSA1" s="110"/>
      <c r="SSB1" s="69"/>
      <c r="SSC1" s="70"/>
      <c r="SSD1" s="70"/>
      <c r="SSE1" s="111"/>
      <c r="SSF1" s="71"/>
      <c r="SSG1" s="110"/>
      <c r="SSH1" s="69"/>
      <c r="SSI1" s="70"/>
      <c r="SSJ1" s="70"/>
      <c r="SSK1" s="111"/>
      <c r="SSL1" s="71"/>
      <c r="SSM1" s="110"/>
      <c r="SSN1" s="69"/>
      <c r="SSO1" s="70"/>
      <c r="SSP1" s="70"/>
      <c r="SSQ1" s="111"/>
      <c r="SSR1" s="71"/>
      <c r="SSS1" s="110"/>
      <c r="SST1" s="69"/>
      <c r="SSU1" s="70"/>
      <c r="SSV1" s="70"/>
      <c r="SSW1" s="111"/>
      <c r="SSX1" s="71"/>
      <c r="SSY1" s="110"/>
      <c r="SSZ1" s="69"/>
      <c r="STA1" s="70"/>
      <c r="STB1" s="70"/>
      <c r="STC1" s="111"/>
      <c r="STD1" s="71"/>
      <c r="STE1" s="110"/>
      <c r="STF1" s="69"/>
      <c r="STG1" s="70"/>
      <c r="STH1" s="70"/>
      <c r="STI1" s="111"/>
      <c r="STJ1" s="71"/>
      <c r="STK1" s="110"/>
      <c r="STL1" s="69"/>
      <c r="STM1" s="70"/>
      <c r="STN1" s="70"/>
      <c r="STO1" s="111"/>
      <c r="STP1" s="71"/>
      <c r="STQ1" s="110"/>
      <c r="STR1" s="69"/>
      <c r="STS1" s="70"/>
      <c r="STT1" s="70"/>
      <c r="STU1" s="111"/>
      <c r="STV1" s="71"/>
      <c r="STW1" s="110"/>
      <c r="STX1" s="69"/>
      <c r="STY1" s="70"/>
      <c r="STZ1" s="70"/>
      <c r="SUA1" s="111"/>
      <c r="SUB1" s="71"/>
      <c r="SUC1" s="110"/>
      <c r="SUD1" s="69"/>
      <c r="SUE1" s="70"/>
      <c r="SUF1" s="70"/>
      <c r="SUG1" s="111"/>
      <c r="SUH1" s="71"/>
      <c r="SUI1" s="110"/>
      <c r="SUJ1" s="69"/>
      <c r="SUK1" s="70"/>
      <c r="SUL1" s="70"/>
      <c r="SUM1" s="111"/>
      <c r="SUN1" s="71"/>
      <c r="SUO1" s="110"/>
      <c r="SUP1" s="69"/>
      <c r="SUQ1" s="70"/>
      <c r="SUR1" s="70"/>
      <c r="SUS1" s="111"/>
      <c r="SUT1" s="71"/>
      <c r="SUU1" s="110"/>
      <c r="SUV1" s="69"/>
      <c r="SUW1" s="70"/>
      <c r="SUX1" s="70"/>
      <c r="SUY1" s="111"/>
      <c r="SUZ1" s="71"/>
      <c r="SVA1" s="110"/>
      <c r="SVB1" s="69"/>
      <c r="SVC1" s="70"/>
      <c r="SVD1" s="70"/>
      <c r="SVE1" s="111"/>
      <c r="SVF1" s="71"/>
      <c r="SVG1" s="110"/>
      <c r="SVH1" s="69"/>
      <c r="SVI1" s="70"/>
      <c r="SVJ1" s="70"/>
      <c r="SVK1" s="111"/>
      <c r="SVL1" s="71"/>
      <c r="SVM1" s="110"/>
      <c r="SVN1" s="69"/>
      <c r="SVO1" s="70"/>
      <c r="SVP1" s="70"/>
      <c r="SVQ1" s="111"/>
      <c r="SVR1" s="71"/>
      <c r="SVS1" s="110"/>
      <c r="SVT1" s="69"/>
      <c r="SVU1" s="70"/>
      <c r="SVV1" s="70"/>
      <c r="SVW1" s="111"/>
      <c r="SVX1" s="71"/>
      <c r="SVY1" s="110"/>
      <c r="SVZ1" s="69"/>
      <c r="SWA1" s="70"/>
      <c r="SWB1" s="70"/>
      <c r="SWC1" s="111"/>
      <c r="SWD1" s="71"/>
      <c r="SWE1" s="110"/>
      <c r="SWF1" s="69"/>
      <c r="SWG1" s="70"/>
      <c r="SWH1" s="70"/>
      <c r="SWI1" s="111"/>
      <c r="SWJ1" s="71"/>
      <c r="SWK1" s="110"/>
      <c r="SWL1" s="69"/>
      <c r="SWM1" s="70"/>
      <c r="SWN1" s="70"/>
      <c r="SWO1" s="111"/>
      <c r="SWP1" s="71"/>
      <c r="SWQ1" s="110"/>
      <c r="SWR1" s="69"/>
      <c r="SWS1" s="70"/>
      <c r="SWT1" s="70"/>
      <c r="SWU1" s="111"/>
      <c r="SWV1" s="71"/>
      <c r="SWW1" s="110"/>
      <c r="SWX1" s="69"/>
      <c r="SWY1" s="70"/>
      <c r="SWZ1" s="70"/>
      <c r="SXA1" s="111"/>
      <c r="SXB1" s="71"/>
      <c r="SXC1" s="110"/>
      <c r="SXD1" s="69"/>
      <c r="SXE1" s="70"/>
      <c r="SXF1" s="70"/>
      <c r="SXG1" s="111"/>
      <c r="SXH1" s="71"/>
      <c r="SXI1" s="110"/>
      <c r="SXJ1" s="69"/>
      <c r="SXK1" s="70"/>
      <c r="SXL1" s="70"/>
      <c r="SXM1" s="111"/>
      <c r="SXN1" s="71"/>
      <c r="SXO1" s="110"/>
      <c r="SXP1" s="69"/>
      <c r="SXQ1" s="70"/>
      <c r="SXR1" s="70"/>
      <c r="SXS1" s="111"/>
      <c r="SXT1" s="71"/>
      <c r="SXU1" s="110"/>
      <c r="SXV1" s="69"/>
      <c r="SXW1" s="70"/>
      <c r="SXX1" s="70"/>
      <c r="SXY1" s="111"/>
      <c r="SXZ1" s="71"/>
      <c r="SYA1" s="110"/>
      <c r="SYB1" s="69"/>
      <c r="SYC1" s="70"/>
      <c r="SYD1" s="70"/>
      <c r="SYE1" s="111"/>
      <c r="SYF1" s="71"/>
      <c r="SYG1" s="110"/>
      <c r="SYH1" s="69"/>
      <c r="SYI1" s="70"/>
      <c r="SYJ1" s="70"/>
      <c r="SYK1" s="111"/>
      <c r="SYL1" s="71"/>
      <c r="SYM1" s="110"/>
      <c r="SYN1" s="69"/>
      <c r="SYO1" s="70"/>
      <c r="SYP1" s="70"/>
      <c r="SYQ1" s="111"/>
      <c r="SYR1" s="71"/>
      <c r="SYS1" s="110"/>
      <c r="SYT1" s="69"/>
      <c r="SYU1" s="70"/>
      <c r="SYV1" s="70"/>
      <c r="SYW1" s="111"/>
      <c r="SYX1" s="71"/>
      <c r="SYY1" s="110"/>
      <c r="SYZ1" s="69"/>
      <c r="SZA1" s="70"/>
      <c r="SZB1" s="70"/>
      <c r="SZC1" s="111"/>
      <c r="SZD1" s="71"/>
      <c r="SZE1" s="110"/>
      <c r="SZF1" s="69"/>
      <c r="SZG1" s="70"/>
      <c r="SZH1" s="70"/>
      <c r="SZI1" s="111"/>
      <c r="SZJ1" s="71"/>
      <c r="SZK1" s="110"/>
      <c r="SZL1" s="69"/>
      <c r="SZM1" s="70"/>
      <c r="SZN1" s="70"/>
      <c r="SZO1" s="111"/>
      <c r="SZP1" s="71"/>
      <c r="SZQ1" s="110"/>
      <c r="SZR1" s="69"/>
      <c r="SZS1" s="70"/>
      <c r="SZT1" s="70"/>
      <c r="SZU1" s="111"/>
      <c r="SZV1" s="71"/>
      <c r="SZW1" s="110"/>
      <c r="SZX1" s="69"/>
      <c r="SZY1" s="70"/>
      <c r="SZZ1" s="70"/>
      <c r="TAA1" s="111"/>
      <c r="TAB1" s="71"/>
      <c r="TAC1" s="110"/>
      <c r="TAD1" s="69"/>
      <c r="TAE1" s="70"/>
      <c r="TAF1" s="70"/>
      <c r="TAG1" s="111"/>
      <c r="TAH1" s="71"/>
      <c r="TAI1" s="110"/>
      <c r="TAJ1" s="69"/>
      <c r="TAK1" s="70"/>
      <c r="TAL1" s="70"/>
      <c r="TAM1" s="111"/>
      <c r="TAN1" s="71"/>
      <c r="TAO1" s="110"/>
      <c r="TAP1" s="69"/>
      <c r="TAQ1" s="70"/>
      <c r="TAR1" s="70"/>
      <c r="TAS1" s="111"/>
      <c r="TAT1" s="71"/>
      <c r="TAU1" s="110"/>
      <c r="TAV1" s="69"/>
      <c r="TAW1" s="70"/>
      <c r="TAX1" s="70"/>
      <c r="TAY1" s="111"/>
      <c r="TAZ1" s="71"/>
      <c r="TBA1" s="110"/>
      <c r="TBB1" s="69"/>
      <c r="TBC1" s="70"/>
      <c r="TBD1" s="70"/>
      <c r="TBE1" s="111"/>
      <c r="TBF1" s="71"/>
      <c r="TBG1" s="110"/>
      <c r="TBH1" s="69"/>
      <c r="TBI1" s="70"/>
      <c r="TBJ1" s="70"/>
      <c r="TBK1" s="111"/>
      <c r="TBL1" s="71"/>
      <c r="TBM1" s="110"/>
      <c r="TBN1" s="69"/>
      <c r="TBO1" s="70"/>
      <c r="TBP1" s="70"/>
      <c r="TBQ1" s="111"/>
      <c r="TBR1" s="71"/>
      <c r="TBS1" s="110"/>
      <c r="TBT1" s="69"/>
      <c r="TBU1" s="70"/>
      <c r="TBV1" s="70"/>
      <c r="TBW1" s="111"/>
      <c r="TBX1" s="71"/>
      <c r="TBY1" s="110"/>
      <c r="TBZ1" s="69"/>
      <c r="TCA1" s="70"/>
      <c r="TCB1" s="70"/>
      <c r="TCC1" s="111"/>
      <c r="TCD1" s="71"/>
      <c r="TCE1" s="110"/>
      <c r="TCF1" s="69"/>
      <c r="TCG1" s="70"/>
      <c r="TCH1" s="70"/>
      <c r="TCI1" s="111"/>
      <c r="TCJ1" s="71"/>
      <c r="TCK1" s="110"/>
      <c r="TCL1" s="69"/>
      <c r="TCM1" s="70"/>
      <c r="TCN1" s="70"/>
      <c r="TCO1" s="111"/>
      <c r="TCP1" s="71"/>
      <c r="TCQ1" s="110"/>
      <c r="TCR1" s="69"/>
      <c r="TCS1" s="70"/>
      <c r="TCT1" s="70"/>
      <c r="TCU1" s="111"/>
      <c r="TCV1" s="71"/>
      <c r="TCW1" s="110"/>
      <c r="TCX1" s="69"/>
      <c r="TCY1" s="70"/>
      <c r="TCZ1" s="70"/>
      <c r="TDA1" s="111"/>
      <c r="TDB1" s="71"/>
      <c r="TDC1" s="110"/>
      <c r="TDD1" s="69"/>
      <c r="TDE1" s="70"/>
      <c r="TDF1" s="70"/>
      <c r="TDG1" s="111"/>
      <c r="TDH1" s="71"/>
      <c r="TDI1" s="110"/>
      <c r="TDJ1" s="69"/>
      <c r="TDK1" s="70"/>
      <c r="TDL1" s="70"/>
      <c r="TDM1" s="111"/>
      <c r="TDN1" s="71"/>
      <c r="TDO1" s="110"/>
      <c r="TDP1" s="69"/>
      <c r="TDQ1" s="70"/>
      <c r="TDR1" s="70"/>
      <c r="TDS1" s="111"/>
      <c r="TDT1" s="71"/>
      <c r="TDU1" s="110"/>
      <c r="TDV1" s="69"/>
      <c r="TDW1" s="70"/>
      <c r="TDX1" s="70"/>
      <c r="TDY1" s="111"/>
      <c r="TDZ1" s="71"/>
      <c r="TEA1" s="110"/>
      <c r="TEB1" s="69"/>
      <c r="TEC1" s="70"/>
      <c r="TED1" s="70"/>
      <c r="TEE1" s="111"/>
      <c r="TEF1" s="71"/>
      <c r="TEG1" s="110"/>
      <c r="TEH1" s="69"/>
      <c r="TEI1" s="70"/>
      <c r="TEJ1" s="70"/>
      <c r="TEK1" s="111"/>
      <c r="TEL1" s="71"/>
      <c r="TEM1" s="110"/>
      <c r="TEN1" s="69"/>
      <c r="TEO1" s="70"/>
      <c r="TEP1" s="70"/>
      <c r="TEQ1" s="111"/>
      <c r="TER1" s="71"/>
      <c r="TES1" s="110"/>
      <c r="TET1" s="69"/>
      <c r="TEU1" s="70"/>
      <c r="TEV1" s="70"/>
      <c r="TEW1" s="111"/>
      <c r="TEX1" s="71"/>
      <c r="TEY1" s="110"/>
      <c r="TEZ1" s="69"/>
      <c r="TFA1" s="70"/>
      <c r="TFB1" s="70"/>
      <c r="TFC1" s="111"/>
      <c r="TFD1" s="71"/>
      <c r="TFE1" s="110"/>
      <c r="TFF1" s="69"/>
      <c r="TFG1" s="70"/>
      <c r="TFH1" s="70"/>
      <c r="TFI1" s="111"/>
      <c r="TFJ1" s="71"/>
      <c r="TFK1" s="110"/>
      <c r="TFL1" s="69"/>
      <c r="TFM1" s="70"/>
      <c r="TFN1" s="70"/>
      <c r="TFO1" s="111"/>
      <c r="TFP1" s="71"/>
      <c r="TFQ1" s="110"/>
      <c r="TFR1" s="69"/>
      <c r="TFS1" s="70"/>
      <c r="TFT1" s="70"/>
      <c r="TFU1" s="111"/>
      <c r="TFV1" s="71"/>
      <c r="TFW1" s="110"/>
      <c r="TFX1" s="69"/>
      <c r="TFY1" s="70"/>
      <c r="TFZ1" s="70"/>
      <c r="TGA1" s="111"/>
      <c r="TGB1" s="71"/>
      <c r="TGC1" s="110"/>
      <c r="TGD1" s="69"/>
      <c r="TGE1" s="70"/>
      <c r="TGF1" s="70"/>
      <c r="TGG1" s="111"/>
      <c r="TGH1" s="71"/>
      <c r="TGI1" s="110"/>
      <c r="TGJ1" s="69"/>
      <c r="TGK1" s="70"/>
      <c r="TGL1" s="70"/>
      <c r="TGM1" s="111"/>
      <c r="TGN1" s="71"/>
      <c r="TGO1" s="110"/>
      <c r="TGP1" s="69"/>
      <c r="TGQ1" s="70"/>
      <c r="TGR1" s="70"/>
      <c r="TGS1" s="111"/>
      <c r="TGT1" s="71"/>
      <c r="TGU1" s="110"/>
      <c r="TGV1" s="69"/>
      <c r="TGW1" s="70"/>
      <c r="TGX1" s="70"/>
      <c r="TGY1" s="111"/>
      <c r="TGZ1" s="71"/>
      <c r="THA1" s="110"/>
      <c r="THB1" s="69"/>
      <c r="THC1" s="70"/>
      <c r="THD1" s="70"/>
      <c r="THE1" s="111"/>
      <c r="THF1" s="71"/>
      <c r="THG1" s="110"/>
      <c r="THH1" s="69"/>
      <c r="THI1" s="70"/>
      <c r="THJ1" s="70"/>
      <c r="THK1" s="111"/>
      <c r="THL1" s="71"/>
      <c r="THM1" s="110"/>
      <c r="THN1" s="69"/>
      <c r="THO1" s="70"/>
      <c r="THP1" s="70"/>
      <c r="THQ1" s="111"/>
      <c r="THR1" s="71"/>
      <c r="THS1" s="110"/>
      <c r="THT1" s="69"/>
      <c r="THU1" s="70"/>
      <c r="THV1" s="70"/>
      <c r="THW1" s="111"/>
      <c r="THX1" s="71"/>
      <c r="THY1" s="110"/>
      <c r="THZ1" s="69"/>
      <c r="TIA1" s="70"/>
      <c r="TIB1" s="70"/>
      <c r="TIC1" s="111"/>
      <c r="TID1" s="71"/>
      <c r="TIE1" s="110"/>
      <c r="TIF1" s="69"/>
      <c r="TIG1" s="70"/>
      <c r="TIH1" s="70"/>
      <c r="TII1" s="111"/>
      <c r="TIJ1" s="71"/>
      <c r="TIK1" s="110"/>
      <c r="TIL1" s="69"/>
      <c r="TIM1" s="70"/>
      <c r="TIN1" s="70"/>
      <c r="TIO1" s="111"/>
      <c r="TIP1" s="71"/>
      <c r="TIQ1" s="110"/>
      <c r="TIR1" s="69"/>
      <c r="TIS1" s="70"/>
      <c r="TIT1" s="70"/>
      <c r="TIU1" s="111"/>
      <c r="TIV1" s="71"/>
      <c r="TIW1" s="110"/>
      <c r="TIX1" s="69"/>
      <c r="TIY1" s="70"/>
      <c r="TIZ1" s="70"/>
      <c r="TJA1" s="111"/>
      <c r="TJB1" s="71"/>
      <c r="TJC1" s="110"/>
      <c r="TJD1" s="69"/>
      <c r="TJE1" s="70"/>
      <c r="TJF1" s="70"/>
      <c r="TJG1" s="111"/>
      <c r="TJH1" s="71"/>
      <c r="TJI1" s="110"/>
      <c r="TJJ1" s="69"/>
      <c r="TJK1" s="70"/>
      <c r="TJL1" s="70"/>
      <c r="TJM1" s="111"/>
      <c r="TJN1" s="71"/>
      <c r="TJO1" s="110"/>
      <c r="TJP1" s="69"/>
      <c r="TJQ1" s="70"/>
      <c r="TJR1" s="70"/>
      <c r="TJS1" s="111"/>
      <c r="TJT1" s="71"/>
      <c r="TJU1" s="110"/>
      <c r="TJV1" s="69"/>
      <c r="TJW1" s="70"/>
      <c r="TJX1" s="70"/>
      <c r="TJY1" s="111"/>
      <c r="TJZ1" s="71"/>
      <c r="TKA1" s="110"/>
      <c r="TKB1" s="69"/>
      <c r="TKC1" s="70"/>
      <c r="TKD1" s="70"/>
      <c r="TKE1" s="111"/>
      <c r="TKF1" s="71"/>
      <c r="TKG1" s="110"/>
      <c r="TKH1" s="69"/>
      <c r="TKI1" s="70"/>
      <c r="TKJ1" s="70"/>
      <c r="TKK1" s="111"/>
      <c r="TKL1" s="71"/>
      <c r="TKM1" s="110"/>
      <c r="TKN1" s="69"/>
      <c r="TKO1" s="70"/>
      <c r="TKP1" s="70"/>
      <c r="TKQ1" s="111"/>
      <c r="TKR1" s="71"/>
      <c r="TKS1" s="110"/>
      <c r="TKT1" s="69"/>
      <c r="TKU1" s="70"/>
      <c r="TKV1" s="70"/>
      <c r="TKW1" s="111"/>
      <c r="TKX1" s="71"/>
      <c r="TKY1" s="110"/>
      <c r="TKZ1" s="69"/>
      <c r="TLA1" s="70"/>
      <c r="TLB1" s="70"/>
      <c r="TLC1" s="111"/>
      <c r="TLD1" s="71"/>
      <c r="TLE1" s="110"/>
      <c r="TLF1" s="69"/>
      <c r="TLG1" s="70"/>
      <c r="TLH1" s="70"/>
      <c r="TLI1" s="111"/>
      <c r="TLJ1" s="71"/>
      <c r="TLK1" s="110"/>
      <c r="TLL1" s="69"/>
      <c r="TLM1" s="70"/>
      <c r="TLN1" s="70"/>
      <c r="TLO1" s="111"/>
      <c r="TLP1" s="71"/>
      <c r="TLQ1" s="110"/>
      <c r="TLR1" s="69"/>
      <c r="TLS1" s="70"/>
      <c r="TLT1" s="70"/>
      <c r="TLU1" s="111"/>
      <c r="TLV1" s="71"/>
      <c r="TLW1" s="110"/>
      <c r="TLX1" s="69"/>
      <c r="TLY1" s="70"/>
      <c r="TLZ1" s="70"/>
      <c r="TMA1" s="111"/>
      <c r="TMB1" s="71"/>
      <c r="TMC1" s="110"/>
      <c r="TMD1" s="69"/>
      <c r="TME1" s="70"/>
      <c r="TMF1" s="70"/>
      <c r="TMG1" s="111"/>
      <c r="TMH1" s="71"/>
      <c r="TMI1" s="110"/>
      <c r="TMJ1" s="69"/>
      <c r="TMK1" s="70"/>
      <c r="TML1" s="70"/>
      <c r="TMM1" s="111"/>
      <c r="TMN1" s="71"/>
      <c r="TMO1" s="110"/>
      <c r="TMP1" s="69"/>
      <c r="TMQ1" s="70"/>
      <c r="TMR1" s="70"/>
      <c r="TMS1" s="111"/>
      <c r="TMT1" s="71"/>
      <c r="TMU1" s="110"/>
      <c r="TMV1" s="69"/>
      <c r="TMW1" s="70"/>
      <c r="TMX1" s="70"/>
      <c r="TMY1" s="111"/>
      <c r="TMZ1" s="71"/>
      <c r="TNA1" s="110"/>
      <c r="TNB1" s="69"/>
      <c r="TNC1" s="70"/>
      <c r="TND1" s="70"/>
      <c r="TNE1" s="111"/>
      <c r="TNF1" s="71"/>
      <c r="TNG1" s="110"/>
      <c r="TNH1" s="69"/>
      <c r="TNI1" s="70"/>
      <c r="TNJ1" s="70"/>
      <c r="TNK1" s="111"/>
      <c r="TNL1" s="71"/>
      <c r="TNM1" s="110"/>
      <c r="TNN1" s="69"/>
      <c r="TNO1" s="70"/>
      <c r="TNP1" s="70"/>
      <c r="TNQ1" s="111"/>
      <c r="TNR1" s="71"/>
      <c r="TNS1" s="110"/>
      <c r="TNT1" s="69"/>
      <c r="TNU1" s="70"/>
      <c r="TNV1" s="70"/>
      <c r="TNW1" s="111"/>
      <c r="TNX1" s="71"/>
      <c r="TNY1" s="110"/>
      <c r="TNZ1" s="69"/>
      <c r="TOA1" s="70"/>
      <c r="TOB1" s="70"/>
      <c r="TOC1" s="111"/>
      <c r="TOD1" s="71"/>
      <c r="TOE1" s="110"/>
      <c r="TOF1" s="69"/>
      <c r="TOG1" s="70"/>
      <c r="TOH1" s="70"/>
      <c r="TOI1" s="111"/>
      <c r="TOJ1" s="71"/>
      <c r="TOK1" s="110"/>
      <c r="TOL1" s="69"/>
      <c r="TOM1" s="70"/>
      <c r="TON1" s="70"/>
      <c r="TOO1" s="111"/>
      <c r="TOP1" s="71"/>
      <c r="TOQ1" s="110"/>
      <c r="TOR1" s="69"/>
      <c r="TOS1" s="70"/>
      <c r="TOT1" s="70"/>
      <c r="TOU1" s="111"/>
      <c r="TOV1" s="71"/>
      <c r="TOW1" s="110"/>
      <c r="TOX1" s="69"/>
      <c r="TOY1" s="70"/>
      <c r="TOZ1" s="70"/>
      <c r="TPA1" s="111"/>
      <c r="TPB1" s="71"/>
      <c r="TPC1" s="110"/>
      <c r="TPD1" s="69"/>
      <c r="TPE1" s="70"/>
      <c r="TPF1" s="70"/>
      <c r="TPG1" s="111"/>
      <c r="TPH1" s="71"/>
      <c r="TPI1" s="110"/>
      <c r="TPJ1" s="69"/>
      <c r="TPK1" s="70"/>
      <c r="TPL1" s="70"/>
      <c r="TPM1" s="111"/>
      <c r="TPN1" s="71"/>
      <c r="TPO1" s="110"/>
      <c r="TPP1" s="69"/>
      <c r="TPQ1" s="70"/>
      <c r="TPR1" s="70"/>
      <c r="TPS1" s="111"/>
      <c r="TPT1" s="71"/>
      <c r="TPU1" s="110"/>
      <c r="TPV1" s="69"/>
      <c r="TPW1" s="70"/>
      <c r="TPX1" s="70"/>
      <c r="TPY1" s="111"/>
      <c r="TPZ1" s="71"/>
      <c r="TQA1" s="110"/>
      <c r="TQB1" s="69"/>
      <c r="TQC1" s="70"/>
      <c r="TQD1" s="70"/>
      <c r="TQE1" s="111"/>
      <c r="TQF1" s="71"/>
      <c r="TQG1" s="110"/>
      <c r="TQH1" s="69"/>
      <c r="TQI1" s="70"/>
      <c r="TQJ1" s="70"/>
      <c r="TQK1" s="111"/>
      <c r="TQL1" s="71"/>
      <c r="TQM1" s="110"/>
      <c r="TQN1" s="69"/>
      <c r="TQO1" s="70"/>
      <c r="TQP1" s="70"/>
      <c r="TQQ1" s="111"/>
      <c r="TQR1" s="71"/>
      <c r="TQS1" s="110"/>
      <c r="TQT1" s="69"/>
      <c r="TQU1" s="70"/>
      <c r="TQV1" s="70"/>
      <c r="TQW1" s="111"/>
      <c r="TQX1" s="71"/>
      <c r="TQY1" s="110"/>
      <c r="TQZ1" s="69"/>
      <c r="TRA1" s="70"/>
      <c r="TRB1" s="70"/>
      <c r="TRC1" s="111"/>
      <c r="TRD1" s="71"/>
      <c r="TRE1" s="110"/>
      <c r="TRF1" s="69"/>
      <c r="TRG1" s="70"/>
      <c r="TRH1" s="70"/>
      <c r="TRI1" s="111"/>
      <c r="TRJ1" s="71"/>
      <c r="TRK1" s="110"/>
      <c r="TRL1" s="69"/>
      <c r="TRM1" s="70"/>
      <c r="TRN1" s="70"/>
      <c r="TRO1" s="111"/>
      <c r="TRP1" s="71"/>
      <c r="TRQ1" s="110"/>
      <c r="TRR1" s="69"/>
      <c r="TRS1" s="70"/>
      <c r="TRT1" s="70"/>
      <c r="TRU1" s="111"/>
      <c r="TRV1" s="71"/>
      <c r="TRW1" s="110"/>
      <c r="TRX1" s="69"/>
      <c r="TRY1" s="70"/>
      <c r="TRZ1" s="70"/>
      <c r="TSA1" s="111"/>
      <c r="TSB1" s="71"/>
      <c r="TSC1" s="110"/>
      <c r="TSD1" s="69"/>
      <c r="TSE1" s="70"/>
      <c r="TSF1" s="70"/>
      <c r="TSG1" s="111"/>
      <c r="TSH1" s="71"/>
      <c r="TSI1" s="110"/>
      <c r="TSJ1" s="69"/>
      <c r="TSK1" s="70"/>
      <c r="TSL1" s="70"/>
      <c r="TSM1" s="111"/>
      <c r="TSN1" s="71"/>
      <c r="TSO1" s="110"/>
      <c r="TSP1" s="69"/>
      <c r="TSQ1" s="70"/>
      <c r="TSR1" s="70"/>
      <c r="TSS1" s="111"/>
      <c r="TST1" s="71"/>
      <c r="TSU1" s="110"/>
      <c r="TSV1" s="69"/>
      <c r="TSW1" s="70"/>
      <c r="TSX1" s="70"/>
      <c r="TSY1" s="111"/>
      <c r="TSZ1" s="71"/>
      <c r="TTA1" s="110"/>
      <c r="TTB1" s="69"/>
      <c r="TTC1" s="70"/>
      <c r="TTD1" s="70"/>
      <c r="TTE1" s="111"/>
      <c r="TTF1" s="71"/>
      <c r="TTG1" s="110"/>
      <c r="TTH1" s="69"/>
      <c r="TTI1" s="70"/>
      <c r="TTJ1" s="70"/>
      <c r="TTK1" s="111"/>
      <c r="TTL1" s="71"/>
      <c r="TTM1" s="110"/>
      <c r="TTN1" s="69"/>
      <c r="TTO1" s="70"/>
      <c r="TTP1" s="70"/>
      <c r="TTQ1" s="111"/>
      <c r="TTR1" s="71"/>
      <c r="TTS1" s="110"/>
      <c r="TTT1" s="69"/>
      <c r="TTU1" s="70"/>
      <c r="TTV1" s="70"/>
      <c r="TTW1" s="111"/>
      <c r="TTX1" s="71"/>
      <c r="TTY1" s="110"/>
      <c r="TTZ1" s="69"/>
      <c r="TUA1" s="70"/>
      <c r="TUB1" s="70"/>
      <c r="TUC1" s="111"/>
      <c r="TUD1" s="71"/>
      <c r="TUE1" s="110"/>
      <c r="TUF1" s="69"/>
      <c r="TUG1" s="70"/>
      <c r="TUH1" s="70"/>
      <c r="TUI1" s="111"/>
      <c r="TUJ1" s="71"/>
      <c r="TUK1" s="110"/>
      <c r="TUL1" s="69"/>
      <c r="TUM1" s="70"/>
      <c r="TUN1" s="70"/>
      <c r="TUO1" s="111"/>
      <c r="TUP1" s="71"/>
      <c r="TUQ1" s="110"/>
      <c r="TUR1" s="69"/>
      <c r="TUS1" s="70"/>
      <c r="TUT1" s="70"/>
      <c r="TUU1" s="111"/>
      <c r="TUV1" s="71"/>
      <c r="TUW1" s="110"/>
      <c r="TUX1" s="69"/>
      <c r="TUY1" s="70"/>
      <c r="TUZ1" s="70"/>
      <c r="TVA1" s="111"/>
      <c r="TVB1" s="71"/>
      <c r="TVC1" s="110"/>
      <c r="TVD1" s="69"/>
      <c r="TVE1" s="70"/>
      <c r="TVF1" s="70"/>
      <c r="TVG1" s="111"/>
      <c r="TVH1" s="71"/>
      <c r="TVI1" s="110"/>
      <c r="TVJ1" s="69"/>
      <c r="TVK1" s="70"/>
      <c r="TVL1" s="70"/>
      <c r="TVM1" s="111"/>
      <c r="TVN1" s="71"/>
      <c r="TVO1" s="110"/>
      <c r="TVP1" s="69"/>
      <c r="TVQ1" s="70"/>
      <c r="TVR1" s="70"/>
      <c r="TVS1" s="111"/>
      <c r="TVT1" s="71"/>
      <c r="TVU1" s="110"/>
      <c r="TVV1" s="69"/>
      <c r="TVW1" s="70"/>
      <c r="TVX1" s="70"/>
      <c r="TVY1" s="111"/>
      <c r="TVZ1" s="71"/>
      <c r="TWA1" s="110"/>
      <c r="TWB1" s="69"/>
      <c r="TWC1" s="70"/>
      <c r="TWD1" s="70"/>
      <c r="TWE1" s="111"/>
      <c r="TWF1" s="71"/>
      <c r="TWG1" s="110"/>
      <c r="TWH1" s="69"/>
      <c r="TWI1" s="70"/>
      <c r="TWJ1" s="70"/>
      <c r="TWK1" s="111"/>
      <c r="TWL1" s="71"/>
      <c r="TWM1" s="110"/>
      <c r="TWN1" s="69"/>
      <c r="TWO1" s="70"/>
      <c r="TWP1" s="70"/>
      <c r="TWQ1" s="111"/>
      <c r="TWR1" s="71"/>
      <c r="TWS1" s="110"/>
      <c r="TWT1" s="69"/>
      <c r="TWU1" s="70"/>
      <c r="TWV1" s="70"/>
      <c r="TWW1" s="111"/>
      <c r="TWX1" s="71"/>
      <c r="TWY1" s="110"/>
      <c r="TWZ1" s="69"/>
      <c r="TXA1" s="70"/>
      <c r="TXB1" s="70"/>
      <c r="TXC1" s="111"/>
      <c r="TXD1" s="71"/>
      <c r="TXE1" s="110"/>
      <c r="TXF1" s="69"/>
      <c r="TXG1" s="70"/>
      <c r="TXH1" s="70"/>
      <c r="TXI1" s="111"/>
      <c r="TXJ1" s="71"/>
      <c r="TXK1" s="110"/>
      <c r="TXL1" s="69"/>
      <c r="TXM1" s="70"/>
      <c r="TXN1" s="70"/>
      <c r="TXO1" s="111"/>
      <c r="TXP1" s="71"/>
      <c r="TXQ1" s="110"/>
      <c r="TXR1" s="69"/>
      <c r="TXS1" s="70"/>
      <c r="TXT1" s="70"/>
      <c r="TXU1" s="111"/>
      <c r="TXV1" s="71"/>
      <c r="TXW1" s="110"/>
      <c r="TXX1" s="69"/>
      <c r="TXY1" s="70"/>
      <c r="TXZ1" s="70"/>
      <c r="TYA1" s="111"/>
      <c r="TYB1" s="71"/>
      <c r="TYC1" s="110"/>
      <c r="TYD1" s="69"/>
      <c r="TYE1" s="70"/>
      <c r="TYF1" s="70"/>
      <c r="TYG1" s="111"/>
      <c r="TYH1" s="71"/>
      <c r="TYI1" s="110"/>
      <c r="TYJ1" s="69"/>
      <c r="TYK1" s="70"/>
      <c r="TYL1" s="70"/>
      <c r="TYM1" s="111"/>
      <c r="TYN1" s="71"/>
      <c r="TYO1" s="110"/>
      <c r="TYP1" s="69"/>
      <c r="TYQ1" s="70"/>
      <c r="TYR1" s="70"/>
      <c r="TYS1" s="111"/>
      <c r="TYT1" s="71"/>
      <c r="TYU1" s="110"/>
      <c r="TYV1" s="69"/>
      <c r="TYW1" s="70"/>
      <c r="TYX1" s="70"/>
      <c r="TYY1" s="111"/>
      <c r="TYZ1" s="71"/>
      <c r="TZA1" s="110"/>
      <c r="TZB1" s="69"/>
      <c r="TZC1" s="70"/>
      <c r="TZD1" s="70"/>
      <c r="TZE1" s="111"/>
      <c r="TZF1" s="71"/>
      <c r="TZG1" s="110"/>
      <c r="TZH1" s="69"/>
      <c r="TZI1" s="70"/>
      <c r="TZJ1" s="70"/>
      <c r="TZK1" s="111"/>
      <c r="TZL1" s="71"/>
      <c r="TZM1" s="110"/>
      <c r="TZN1" s="69"/>
      <c r="TZO1" s="70"/>
      <c r="TZP1" s="70"/>
      <c r="TZQ1" s="111"/>
      <c r="TZR1" s="71"/>
      <c r="TZS1" s="110"/>
      <c r="TZT1" s="69"/>
      <c r="TZU1" s="70"/>
      <c r="TZV1" s="70"/>
      <c r="TZW1" s="111"/>
      <c r="TZX1" s="71"/>
      <c r="TZY1" s="110"/>
      <c r="TZZ1" s="69"/>
      <c r="UAA1" s="70"/>
      <c r="UAB1" s="70"/>
      <c r="UAC1" s="111"/>
      <c r="UAD1" s="71"/>
      <c r="UAE1" s="110"/>
      <c r="UAF1" s="69"/>
      <c r="UAG1" s="70"/>
      <c r="UAH1" s="70"/>
      <c r="UAI1" s="111"/>
      <c r="UAJ1" s="71"/>
      <c r="UAK1" s="110"/>
      <c r="UAL1" s="69"/>
      <c r="UAM1" s="70"/>
      <c r="UAN1" s="70"/>
      <c r="UAO1" s="111"/>
      <c r="UAP1" s="71"/>
      <c r="UAQ1" s="110"/>
      <c r="UAR1" s="69"/>
      <c r="UAS1" s="70"/>
      <c r="UAT1" s="70"/>
      <c r="UAU1" s="111"/>
      <c r="UAV1" s="71"/>
      <c r="UAW1" s="110"/>
      <c r="UAX1" s="69"/>
      <c r="UAY1" s="70"/>
      <c r="UAZ1" s="70"/>
      <c r="UBA1" s="111"/>
      <c r="UBB1" s="71"/>
      <c r="UBC1" s="110"/>
      <c r="UBD1" s="69"/>
      <c r="UBE1" s="70"/>
      <c r="UBF1" s="70"/>
      <c r="UBG1" s="111"/>
      <c r="UBH1" s="71"/>
      <c r="UBI1" s="110"/>
      <c r="UBJ1" s="69"/>
      <c r="UBK1" s="70"/>
      <c r="UBL1" s="70"/>
      <c r="UBM1" s="111"/>
      <c r="UBN1" s="71"/>
      <c r="UBO1" s="110"/>
      <c r="UBP1" s="69"/>
      <c r="UBQ1" s="70"/>
      <c r="UBR1" s="70"/>
      <c r="UBS1" s="111"/>
      <c r="UBT1" s="71"/>
      <c r="UBU1" s="110"/>
      <c r="UBV1" s="69"/>
      <c r="UBW1" s="70"/>
      <c r="UBX1" s="70"/>
      <c r="UBY1" s="111"/>
      <c r="UBZ1" s="71"/>
      <c r="UCA1" s="110"/>
      <c r="UCB1" s="69"/>
      <c r="UCC1" s="70"/>
      <c r="UCD1" s="70"/>
      <c r="UCE1" s="111"/>
      <c r="UCF1" s="71"/>
      <c r="UCG1" s="110"/>
      <c r="UCH1" s="69"/>
      <c r="UCI1" s="70"/>
      <c r="UCJ1" s="70"/>
      <c r="UCK1" s="111"/>
      <c r="UCL1" s="71"/>
      <c r="UCM1" s="110"/>
      <c r="UCN1" s="69"/>
      <c r="UCO1" s="70"/>
      <c r="UCP1" s="70"/>
      <c r="UCQ1" s="111"/>
      <c r="UCR1" s="71"/>
      <c r="UCS1" s="110"/>
      <c r="UCT1" s="69"/>
      <c r="UCU1" s="70"/>
      <c r="UCV1" s="70"/>
      <c r="UCW1" s="111"/>
      <c r="UCX1" s="71"/>
      <c r="UCY1" s="110"/>
      <c r="UCZ1" s="69"/>
      <c r="UDA1" s="70"/>
      <c r="UDB1" s="70"/>
      <c r="UDC1" s="111"/>
      <c r="UDD1" s="71"/>
      <c r="UDE1" s="110"/>
      <c r="UDF1" s="69"/>
      <c r="UDG1" s="70"/>
      <c r="UDH1" s="70"/>
      <c r="UDI1" s="111"/>
      <c r="UDJ1" s="71"/>
      <c r="UDK1" s="110"/>
      <c r="UDL1" s="69"/>
      <c r="UDM1" s="70"/>
      <c r="UDN1" s="70"/>
      <c r="UDO1" s="111"/>
      <c r="UDP1" s="71"/>
      <c r="UDQ1" s="110"/>
      <c r="UDR1" s="69"/>
      <c r="UDS1" s="70"/>
      <c r="UDT1" s="70"/>
      <c r="UDU1" s="111"/>
      <c r="UDV1" s="71"/>
      <c r="UDW1" s="110"/>
      <c r="UDX1" s="69"/>
      <c r="UDY1" s="70"/>
      <c r="UDZ1" s="70"/>
      <c r="UEA1" s="111"/>
      <c r="UEB1" s="71"/>
      <c r="UEC1" s="110"/>
      <c r="UED1" s="69"/>
      <c r="UEE1" s="70"/>
      <c r="UEF1" s="70"/>
      <c r="UEG1" s="111"/>
      <c r="UEH1" s="71"/>
      <c r="UEI1" s="110"/>
      <c r="UEJ1" s="69"/>
      <c r="UEK1" s="70"/>
      <c r="UEL1" s="70"/>
      <c r="UEM1" s="111"/>
      <c r="UEN1" s="71"/>
      <c r="UEO1" s="110"/>
      <c r="UEP1" s="69"/>
      <c r="UEQ1" s="70"/>
      <c r="UER1" s="70"/>
      <c r="UES1" s="111"/>
      <c r="UET1" s="71"/>
      <c r="UEU1" s="110"/>
      <c r="UEV1" s="69"/>
      <c r="UEW1" s="70"/>
      <c r="UEX1" s="70"/>
      <c r="UEY1" s="111"/>
      <c r="UEZ1" s="71"/>
      <c r="UFA1" s="110"/>
      <c r="UFB1" s="69"/>
      <c r="UFC1" s="70"/>
      <c r="UFD1" s="70"/>
      <c r="UFE1" s="111"/>
      <c r="UFF1" s="71"/>
      <c r="UFG1" s="110"/>
      <c r="UFH1" s="69"/>
      <c r="UFI1" s="70"/>
      <c r="UFJ1" s="70"/>
      <c r="UFK1" s="111"/>
      <c r="UFL1" s="71"/>
      <c r="UFM1" s="110"/>
      <c r="UFN1" s="69"/>
      <c r="UFO1" s="70"/>
      <c r="UFP1" s="70"/>
      <c r="UFQ1" s="111"/>
      <c r="UFR1" s="71"/>
      <c r="UFS1" s="110"/>
      <c r="UFT1" s="69"/>
      <c r="UFU1" s="70"/>
      <c r="UFV1" s="70"/>
      <c r="UFW1" s="111"/>
      <c r="UFX1" s="71"/>
      <c r="UFY1" s="110"/>
      <c r="UFZ1" s="69"/>
      <c r="UGA1" s="70"/>
      <c r="UGB1" s="70"/>
      <c r="UGC1" s="111"/>
      <c r="UGD1" s="71"/>
      <c r="UGE1" s="110"/>
      <c r="UGF1" s="69"/>
      <c r="UGG1" s="70"/>
      <c r="UGH1" s="70"/>
      <c r="UGI1" s="111"/>
      <c r="UGJ1" s="71"/>
      <c r="UGK1" s="110"/>
      <c r="UGL1" s="69"/>
      <c r="UGM1" s="70"/>
      <c r="UGN1" s="70"/>
      <c r="UGO1" s="111"/>
      <c r="UGP1" s="71"/>
      <c r="UGQ1" s="110"/>
      <c r="UGR1" s="69"/>
      <c r="UGS1" s="70"/>
      <c r="UGT1" s="70"/>
      <c r="UGU1" s="111"/>
      <c r="UGV1" s="71"/>
      <c r="UGW1" s="110"/>
      <c r="UGX1" s="69"/>
      <c r="UGY1" s="70"/>
      <c r="UGZ1" s="70"/>
      <c r="UHA1" s="111"/>
      <c r="UHB1" s="71"/>
      <c r="UHC1" s="110"/>
      <c r="UHD1" s="69"/>
      <c r="UHE1" s="70"/>
      <c r="UHF1" s="70"/>
      <c r="UHG1" s="111"/>
      <c r="UHH1" s="71"/>
      <c r="UHI1" s="110"/>
      <c r="UHJ1" s="69"/>
      <c r="UHK1" s="70"/>
      <c r="UHL1" s="70"/>
      <c r="UHM1" s="111"/>
      <c r="UHN1" s="71"/>
      <c r="UHO1" s="110"/>
      <c r="UHP1" s="69"/>
      <c r="UHQ1" s="70"/>
      <c r="UHR1" s="70"/>
      <c r="UHS1" s="111"/>
      <c r="UHT1" s="71"/>
      <c r="UHU1" s="110"/>
      <c r="UHV1" s="69"/>
      <c r="UHW1" s="70"/>
      <c r="UHX1" s="70"/>
      <c r="UHY1" s="111"/>
      <c r="UHZ1" s="71"/>
      <c r="UIA1" s="110"/>
      <c r="UIB1" s="69"/>
      <c r="UIC1" s="70"/>
      <c r="UID1" s="70"/>
      <c r="UIE1" s="111"/>
      <c r="UIF1" s="71"/>
      <c r="UIG1" s="110"/>
      <c r="UIH1" s="69"/>
      <c r="UII1" s="70"/>
      <c r="UIJ1" s="70"/>
      <c r="UIK1" s="111"/>
      <c r="UIL1" s="71"/>
      <c r="UIM1" s="110"/>
      <c r="UIN1" s="69"/>
      <c r="UIO1" s="70"/>
      <c r="UIP1" s="70"/>
      <c r="UIQ1" s="111"/>
      <c r="UIR1" s="71"/>
      <c r="UIS1" s="110"/>
      <c r="UIT1" s="69"/>
      <c r="UIU1" s="70"/>
      <c r="UIV1" s="70"/>
      <c r="UIW1" s="111"/>
      <c r="UIX1" s="71"/>
      <c r="UIY1" s="110"/>
      <c r="UIZ1" s="69"/>
      <c r="UJA1" s="70"/>
      <c r="UJB1" s="70"/>
      <c r="UJC1" s="111"/>
      <c r="UJD1" s="71"/>
      <c r="UJE1" s="110"/>
      <c r="UJF1" s="69"/>
      <c r="UJG1" s="70"/>
      <c r="UJH1" s="70"/>
      <c r="UJI1" s="111"/>
      <c r="UJJ1" s="71"/>
      <c r="UJK1" s="110"/>
      <c r="UJL1" s="69"/>
      <c r="UJM1" s="70"/>
      <c r="UJN1" s="70"/>
      <c r="UJO1" s="111"/>
      <c r="UJP1" s="71"/>
      <c r="UJQ1" s="110"/>
      <c r="UJR1" s="69"/>
      <c r="UJS1" s="70"/>
      <c r="UJT1" s="70"/>
      <c r="UJU1" s="111"/>
      <c r="UJV1" s="71"/>
      <c r="UJW1" s="110"/>
      <c r="UJX1" s="69"/>
      <c r="UJY1" s="70"/>
      <c r="UJZ1" s="70"/>
      <c r="UKA1" s="111"/>
      <c r="UKB1" s="71"/>
      <c r="UKC1" s="110"/>
      <c r="UKD1" s="69"/>
      <c r="UKE1" s="70"/>
      <c r="UKF1" s="70"/>
      <c r="UKG1" s="111"/>
      <c r="UKH1" s="71"/>
      <c r="UKI1" s="110"/>
      <c r="UKJ1" s="69"/>
      <c r="UKK1" s="70"/>
      <c r="UKL1" s="70"/>
      <c r="UKM1" s="111"/>
      <c r="UKN1" s="71"/>
      <c r="UKO1" s="110"/>
      <c r="UKP1" s="69"/>
      <c r="UKQ1" s="70"/>
      <c r="UKR1" s="70"/>
      <c r="UKS1" s="111"/>
      <c r="UKT1" s="71"/>
      <c r="UKU1" s="110"/>
      <c r="UKV1" s="69"/>
      <c r="UKW1" s="70"/>
      <c r="UKX1" s="70"/>
      <c r="UKY1" s="111"/>
      <c r="UKZ1" s="71"/>
      <c r="ULA1" s="110"/>
      <c r="ULB1" s="69"/>
      <c r="ULC1" s="70"/>
      <c r="ULD1" s="70"/>
      <c r="ULE1" s="111"/>
      <c r="ULF1" s="71"/>
      <c r="ULG1" s="110"/>
      <c r="ULH1" s="69"/>
      <c r="ULI1" s="70"/>
      <c r="ULJ1" s="70"/>
      <c r="ULK1" s="111"/>
      <c r="ULL1" s="71"/>
      <c r="ULM1" s="110"/>
      <c r="ULN1" s="69"/>
      <c r="ULO1" s="70"/>
      <c r="ULP1" s="70"/>
      <c r="ULQ1" s="111"/>
      <c r="ULR1" s="71"/>
      <c r="ULS1" s="110"/>
      <c r="ULT1" s="69"/>
      <c r="ULU1" s="70"/>
      <c r="ULV1" s="70"/>
      <c r="ULW1" s="111"/>
      <c r="ULX1" s="71"/>
      <c r="ULY1" s="110"/>
      <c r="ULZ1" s="69"/>
      <c r="UMA1" s="70"/>
      <c r="UMB1" s="70"/>
      <c r="UMC1" s="111"/>
      <c r="UMD1" s="71"/>
      <c r="UME1" s="110"/>
      <c r="UMF1" s="69"/>
      <c r="UMG1" s="70"/>
      <c r="UMH1" s="70"/>
      <c r="UMI1" s="111"/>
      <c r="UMJ1" s="71"/>
      <c r="UMK1" s="110"/>
      <c r="UML1" s="69"/>
      <c r="UMM1" s="70"/>
      <c r="UMN1" s="70"/>
      <c r="UMO1" s="111"/>
      <c r="UMP1" s="71"/>
      <c r="UMQ1" s="110"/>
      <c r="UMR1" s="69"/>
      <c r="UMS1" s="70"/>
      <c r="UMT1" s="70"/>
      <c r="UMU1" s="111"/>
      <c r="UMV1" s="71"/>
      <c r="UMW1" s="110"/>
      <c r="UMX1" s="69"/>
      <c r="UMY1" s="70"/>
      <c r="UMZ1" s="70"/>
      <c r="UNA1" s="111"/>
      <c r="UNB1" s="71"/>
      <c r="UNC1" s="110"/>
      <c r="UND1" s="69"/>
      <c r="UNE1" s="70"/>
      <c r="UNF1" s="70"/>
      <c r="UNG1" s="111"/>
      <c r="UNH1" s="71"/>
      <c r="UNI1" s="110"/>
      <c r="UNJ1" s="69"/>
      <c r="UNK1" s="70"/>
      <c r="UNL1" s="70"/>
      <c r="UNM1" s="111"/>
      <c r="UNN1" s="71"/>
      <c r="UNO1" s="110"/>
      <c r="UNP1" s="69"/>
      <c r="UNQ1" s="70"/>
      <c r="UNR1" s="70"/>
      <c r="UNS1" s="111"/>
      <c r="UNT1" s="71"/>
      <c r="UNU1" s="110"/>
      <c r="UNV1" s="69"/>
      <c r="UNW1" s="70"/>
      <c r="UNX1" s="70"/>
      <c r="UNY1" s="111"/>
      <c r="UNZ1" s="71"/>
      <c r="UOA1" s="110"/>
      <c r="UOB1" s="69"/>
      <c r="UOC1" s="70"/>
      <c r="UOD1" s="70"/>
      <c r="UOE1" s="111"/>
      <c r="UOF1" s="71"/>
      <c r="UOG1" s="110"/>
      <c r="UOH1" s="69"/>
      <c r="UOI1" s="70"/>
      <c r="UOJ1" s="70"/>
      <c r="UOK1" s="111"/>
      <c r="UOL1" s="71"/>
      <c r="UOM1" s="110"/>
      <c r="UON1" s="69"/>
      <c r="UOO1" s="70"/>
      <c r="UOP1" s="70"/>
      <c r="UOQ1" s="111"/>
      <c r="UOR1" s="71"/>
      <c r="UOS1" s="110"/>
      <c r="UOT1" s="69"/>
      <c r="UOU1" s="70"/>
      <c r="UOV1" s="70"/>
      <c r="UOW1" s="111"/>
      <c r="UOX1" s="71"/>
      <c r="UOY1" s="110"/>
      <c r="UOZ1" s="69"/>
      <c r="UPA1" s="70"/>
      <c r="UPB1" s="70"/>
      <c r="UPC1" s="111"/>
      <c r="UPD1" s="71"/>
      <c r="UPE1" s="110"/>
      <c r="UPF1" s="69"/>
      <c r="UPG1" s="70"/>
      <c r="UPH1" s="70"/>
      <c r="UPI1" s="111"/>
      <c r="UPJ1" s="71"/>
      <c r="UPK1" s="110"/>
      <c r="UPL1" s="69"/>
      <c r="UPM1" s="70"/>
      <c r="UPN1" s="70"/>
      <c r="UPO1" s="111"/>
      <c r="UPP1" s="71"/>
      <c r="UPQ1" s="110"/>
      <c r="UPR1" s="69"/>
      <c r="UPS1" s="70"/>
      <c r="UPT1" s="70"/>
      <c r="UPU1" s="111"/>
      <c r="UPV1" s="71"/>
      <c r="UPW1" s="110"/>
      <c r="UPX1" s="69"/>
      <c r="UPY1" s="70"/>
      <c r="UPZ1" s="70"/>
      <c r="UQA1" s="111"/>
      <c r="UQB1" s="71"/>
      <c r="UQC1" s="110"/>
      <c r="UQD1" s="69"/>
      <c r="UQE1" s="70"/>
      <c r="UQF1" s="70"/>
      <c r="UQG1" s="111"/>
      <c r="UQH1" s="71"/>
      <c r="UQI1" s="110"/>
      <c r="UQJ1" s="69"/>
      <c r="UQK1" s="70"/>
      <c r="UQL1" s="70"/>
      <c r="UQM1" s="111"/>
      <c r="UQN1" s="71"/>
      <c r="UQO1" s="110"/>
      <c r="UQP1" s="69"/>
      <c r="UQQ1" s="70"/>
      <c r="UQR1" s="70"/>
      <c r="UQS1" s="111"/>
      <c r="UQT1" s="71"/>
      <c r="UQU1" s="110"/>
      <c r="UQV1" s="69"/>
      <c r="UQW1" s="70"/>
      <c r="UQX1" s="70"/>
      <c r="UQY1" s="111"/>
      <c r="UQZ1" s="71"/>
      <c r="URA1" s="110"/>
      <c r="URB1" s="69"/>
      <c r="URC1" s="70"/>
      <c r="URD1" s="70"/>
      <c r="URE1" s="111"/>
      <c r="URF1" s="71"/>
      <c r="URG1" s="110"/>
      <c r="URH1" s="69"/>
      <c r="URI1" s="70"/>
      <c r="URJ1" s="70"/>
      <c r="URK1" s="111"/>
      <c r="URL1" s="71"/>
      <c r="URM1" s="110"/>
      <c r="URN1" s="69"/>
      <c r="URO1" s="70"/>
      <c r="URP1" s="70"/>
      <c r="URQ1" s="111"/>
      <c r="URR1" s="71"/>
      <c r="URS1" s="110"/>
      <c r="URT1" s="69"/>
      <c r="URU1" s="70"/>
      <c r="URV1" s="70"/>
      <c r="URW1" s="111"/>
      <c r="URX1" s="71"/>
      <c r="URY1" s="110"/>
      <c r="URZ1" s="69"/>
      <c r="USA1" s="70"/>
      <c r="USB1" s="70"/>
      <c r="USC1" s="111"/>
      <c r="USD1" s="71"/>
      <c r="USE1" s="110"/>
      <c r="USF1" s="69"/>
      <c r="USG1" s="70"/>
      <c r="USH1" s="70"/>
      <c r="USI1" s="111"/>
      <c r="USJ1" s="71"/>
      <c r="USK1" s="110"/>
      <c r="USL1" s="69"/>
      <c r="USM1" s="70"/>
      <c r="USN1" s="70"/>
      <c r="USO1" s="111"/>
      <c r="USP1" s="71"/>
      <c r="USQ1" s="110"/>
      <c r="USR1" s="69"/>
      <c r="USS1" s="70"/>
      <c r="UST1" s="70"/>
      <c r="USU1" s="111"/>
      <c r="USV1" s="71"/>
      <c r="USW1" s="110"/>
      <c r="USX1" s="69"/>
      <c r="USY1" s="70"/>
      <c r="USZ1" s="70"/>
      <c r="UTA1" s="111"/>
      <c r="UTB1" s="71"/>
      <c r="UTC1" s="110"/>
      <c r="UTD1" s="69"/>
      <c r="UTE1" s="70"/>
      <c r="UTF1" s="70"/>
      <c r="UTG1" s="111"/>
      <c r="UTH1" s="71"/>
      <c r="UTI1" s="110"/>
      <c r="UTJ1" s="69"/>
      <c r="UTK1" s="70"/>
      <c r="UTL1" s="70"/>
      <c r="UTM1" s="111"/>
      <c r="UTN1" s="71"/>
      <c r="UTO1" s="110"/>
      <c r="UTP1" s="69"/>
      <c r="UTQ1" s="70"/>
      <c r="UTR1" s="70"/>
      <c r="UTS1" s="111"/>
      <c r="UTT1" s="71"/>
      <c r="UTU1" s="110"/>
      <c r="UTV1" s="69"/>
      <c r="UTW1" s="70"/>
      <c r="UTX1" s="70"/>
      <c r="UTY1" s="111"/>
      <c r="UTZ1" s="71"/>
      <c r="UUA1" s="110"/>
      <c r="UUB1" s="69"/>
      <c r="UUC1" s="70"/>
      <c r="UUD1" s="70"/>
      <c r="UUE1" s="111"/>
      <c r="UUF1" s="71"/>
      <c r="UUG1" s="110"/>
      <c r="UUH1" s="69"/>
      <c r="UUI1" s="70"/>
      <c r="UUJ1" s="70"/>
      <c r="UUK1" s="111"/>
      <c r="UUL1" s="71"/>
      <c r="UUM1" s="110"/>
      <c r="UUN1" s="69"/>
      <c r="UUO1" s="70"/>
      <c r="UUP1" s="70"/>
      <c r="UUQ1" s="111"/>
      <c r="UUR1" s="71"/>
      <c r="UUS1" s="110"/>
      <c r="UUT1" s="69"/>
      <c r="UUU1" s="70"/>
      <c r="UUV1" s="70"/>
      <c r="UUW1" s="111"/>
      <c r="UUX1" s="71"/>
      <c r="UUY1" s="110"/>
      <c r="UUZ1" s="69"/>
      <c r="UVA1" s="70"/>
      <c r="UVB1" s="70"/>
      <c r="UVC1" s="111"/>
      <c r="UVD1" s="71"/>
      <c r="UVE1" s="110"/>
      <c r="UVF1" s="69"/>
      <c r="UVG1" s="70"/>
      <c r="UVH1" s="70"/>
      <c r="UVI1" s="111"/>
      <c r="UVJ1" s="71"/>
      <c r="UVK1" s="110"/>
      <c r="UVL1" s="69"/>
      <c r="UVM1" s="70"/>
      <c r="UVN1" s="70"/>
      <c r="UVO1" s="111"/>
      <c r="UVP1" s="71"/>
      <c r="UVQ1" s="110"/>
      <c r="UVR1" s="69"/>
      <c r="UVS1" s="70"/>
      <c r="UVT1" s="70"/>
      <c r="UVU1" s="111"/>
      <c r="UVV1" s="71"/>
      <c r="UVW1" s="110"/>
      <c r="UVX1" s="69"/>
      <c r="UVY1" s="70"/>
      <c r="UVZ1" s="70"/>
      <c r="UWA1" s="111"/>
      <c r="UWB1" s="71"/>
      <c r="UWC1" s="110"/>
      <c r="UWD1" s="69"/>
      <c r="UWE1" s="70"/>
      <c r="UWF1" s="70"/>
      <c r="UWG1" s="111"/>
      <c r="UWH1" s="71"/>
      <c r="UWI1" s="110"/>
      <c r="UWJ1" s="69"/>
      <c r="UWK1" s="70"/>
      <c r="UWL1" s="70"/>
      <c r="UWM1" s="111"/>
      <c r="UWN1" s="71"/>
      <c r="UWO1" s="110"/>
      <c r="UWP1" s="69"/>
      <c r="UWQ1" s="70"/>
      <c r="UWR1" s="70"/>
      <c r="UWS1" s="111"/>
      <c r="UWT1" s="71"/>
      <c r="UWU1" s="110"/>
      <c r="UWV1" s="69"/>
      <c r="UWW1" s="70"/>
      <c r="UWX1" s="70"/>
      <c r="UWY1" s="111"/>
      <c r="UWZ1" s="71"/>
      <c r="UXA1" s="110"/>
      <c r="UXB1" s="69"/>
      <c r="UXC1" s="70"/>
      <c r="UXD1" s="70"/>
      <c r="UXE1" s="111"/>
      <c r="UXF1" s="71"/>
      <c r="UXG1" s="110"/>
      <c r="UXH1" s="69"/>
      <c r="UXI1" s="70"/>
      <c r="UXJ1" s="70"/>
      <c r="UXK1" s="111"/>
      <c r="UXL1" s="71"/>
      <c r="UXM1" s="110"/>
      <c r="UXN1" s="69"/>
      <c r="UXO1" s="70"/>
      <c r="UXP1" s="70"/>
      <c r="UXQ1" s="111"/>
      <c r="UXR1" s="71"/>
      <c r="UXS1" s="110"/>
      <c r="UXT1" s="69"/>
      <c r="UXU1" s="70"/>
      <c r="UXV1" s="70"/>
      <c r="UXW1" s="111"/>
      <c r="UXX1" s="71"/>
      <c r="UXY1" s="110"/>
      <c r="UXZ1" s="69"/>
      <c r="UYA1" s="70"/>
      <c r="UYB1" s="70"/>
      <c r="UYC1" s="111"/>
      <c r="UYD1" s="71"/>
      <c r="UYE1" s="110"/>
      <c r="UYF1" s="69"/>
      <c r="UYG1" s="70"/>
      <c r="UYH1" s="70"/>
      <c r="UYI1" s="111"/>
      <c r="UYJ1" s="71"/>
      <c r="UYK1" s="110"/>
      <c r="UYL1" s="69"/>
      <c r="UYM1" s="70"/>
      <c r="UYN1" s="70"/>
      <c r="UYO1" s="111"/>
      <c r="UYP1" s="71"/>
      <c r="UYQ1" s="110"/>
      <c r="UYR1" s="69"/>
      <c r="UYS1" s="70"/>
      <c r="UYT1" s="70"/>
      <c r="UYU1" s="111"/>
      <c r="UYV1" s="71"/>
      <c r="UYW1" s="110"/>
      <c r="UYX1" s="69"/>
      <c r="UYY1" s="70"/>
      <c r="UYZ1" s="70"/>
      <c r="UZA1" s="111"/>
      <c r="UZB1" s="71"/>
      <c r="UZC1" s="110"/>
      <c r="UZD1" s="69"/>
      <c r="UZE1" s="70"/>
      <c r="UZF1" s="70"/>
      <c r="UZG1" s="111"/>
      <c r="UZH1" s="71"/>
      <c r="UZI1" s="110"/>
      <c r="UZJ1" s="69"/>
      <c r="UZK1" s="70"/>
      <c r="UZL1" s="70"/>
      <c r="UZM1" s="111"/>
      <c r="UZN1" s="71"/>
      <c r="UZO1" s="110"/>
      <c r="UZP1" s="69"/>
      <c r="UZQ1" s="70"/>
      <c r="UZR1" s="70"/>
      <c r="UZS1" s="111"/>
      <c r="UZT1" s="71"/>
      <c r="UZU1" s="110"/>
      <c r="UZV1" s="69"/>
      <c r="UZW1" s="70"/>
      <c r="UZX1" s="70"/>
      <c r="UZY1" s="111"/>
      <c r="UZZ1" s="71"/>
      <c r="VAA1" s="110"/>
      <c r="VAB1" s="69"/>
      <c r="VAC1" s="70"/>
      <c r="VAD1" s="70"/>
      <c r="VAE1" s="111"/>
      <c r="VAF1" s="71"/>
      <c r="VAG1" s="110"/>
      <c r="VAH1" s="69"/>
      <c r="VAI1" s="70"/>
      <c r="VAJ1" s="70"/>
      <c r="VAK1" s="111"/>
      <c r="VAL1" s="71"/>
      <c r="VAM1" s="110"/>
      <c r="VAN1" s="69"/>
      <c r="VAO1" s="70"/>
      <c r="VAP1" s="70"/>
      <c r="VAQ1" s="111"/>
      <c r="VAR1" s="71"/>
      <c r="VAS1" s="110"/>
      <c r="VAT1" s="69"/>
      <c r="VAU1" s="70"/>
      <c r="VAV1" s="70"/>
      <c r="VAW1" s="111"/>
      <c r="VAX1" s="71"/>
      <c r="VAY1" s="110"/>
      <c r="VAZ1" s="69"/>
      <c r="VBA1" s="70"/>
      <c r="VBB1" s="70"/>
      <c r="VBC1" s="111"/>
      <c r="VBD1" s="71"/>
      <c r="VBE1" s="110"/>
      <c r="VBF1" s="69"/>
      <c r="VBG1" s="70"/>
      <c r="VBH1" s="70"/>
      <c r="VBI1" s="111"/>
      <c r="VBJ1" s="71"/>
      <c r="VBK1" s="110"/>
      <c r="VBL1" s="69"/>
      <c r="VBM1" s="70"/>
      <c r="VBN1" s="70"/>
      <c r="VBO1" s="111"/>
      <c r="VBP1" s="71"/>
      <c r="VBQ1" s="110"/>
      <c r="VBR1" s="69"/>
      <c r="VBS1" s="70"/>
      <c r="VBT1" s="70"/>
      <c r="VBU1" s="111"/>
      <c r="VBV1" s="71"/>
      <c r="VBW1" s="110"/>
      <c r="VBX1" s="69"/>
      <c r="VBY1" s="70"/>
      <c r="VBZ1" s="70"/>
      <c r="VCA1" s="111"/>
      <c r="VCB1" s="71"/>
      <c r="VCC1" s="110"/>
      <c r="VCD1" s="69"/>
      <c r="VCE1" s="70"/>
      <c r="VCF1" s="70"/>
      <c r="VCG1" s="111"/>
      <c r="VCH1" s="71"/>
      <c r="VCI1" s="110"/>
      <c r="VCJ1" s="69"/>
      <c r="VCK1" s="70"/>
      <c r="VCL1" s="70"/>
      <c r="VCM1" s="111"/>
      <c r="VCN1" s="71"/>
      <c r="VCO1" s="110"/>
      <c r="VCP1" s="69"/>
      <c r="VCQ1" s="70"/>
      <c r="VCR1" s="70"/>
      <c r="VCS1" s="111"/>
      <c r="VCT1" s="71"/>
      <c r="VCU1" s="110"/>
      <c r="VCV1" s="69"/>
      <c r="VCW1" s="70"/>
      <c r="VCX1" s="70"/>
      <c r="VCY1" s="111"/>
      <c r="VCZ1" s="71"/>
      <c r="VDA1" s="110"/>
      <c r="VDB1" s="69"/>
      <c r="VDC1" s="70"/>
      <c r="VDD1" s="70"/>
      <c r="VDE1" s="111"/>
      <c r="VDF1" s="71"/>
      <c r="VDG1" s="110"/>
      <c r="VDH1" s="69"/>
      <c r="VDI1" s="70"/>
      <c r="VDJ1" s="70"/>
      <c r="VDK1" s="111"/>
      <c r="VDL1" s="71"/>
      <c r="VDM1" s="110"/>
      <c r="VDN1" s="69"/>
      <c r="VDO1" s="70"/>
      <c r="VDP1" s="70"/>
      <c r="VDQ1" s="111"/>
      <c r="VDR1" s="71"/>
      <c r="VDS1" s="110"/>
      <c r="VDT1" s="69"/>
      <c r="VDU1" s="70"/>
      <c r="VDV1" s="70"/>
      <c r="VDW1" s="111"/>
      <c r="VDX1" s="71"/>
      <c r="VDY1" s="110"/>
      <c r="VDZ1" s="69"/>
      <c r="VEA1" s="70"/>
      <c r="VEB1" s="70"/>
      <c r="VEC1" s="111"/>
      <c r="VED1" s="71"/>
      <c r="VEE1" s="110"/>
      <c r="VEF1" s="69"/>
      <c r="VEG1" s="70"/>
      <c r="VEH1" s="70"/>
      <c r="VEI1" s="111"/>
      <c r="VEJ1" s="71"/>
      <c r="VEK1" s="110"/>
      <c r="VEL1" s="69"/>
      <c r="VEM1" s="70"/>
      <c r="VEN1" s="70"/>
      <c r="VEO1" s="111"/>
      <c r="VEP1" s="71"/>
      <c r="VEQ1" s="110"/>
      <c r="VER1" s="69"/>
      <c r="VES1" s="70"/>
      <c r="VET1" s="70"/>
      <c r="VEU1" s="111"/>
      <c r="VEV1" s="71"/>
      <c r="VEW1" s="110"/>
      <c r="VEX1" s="69"/>
      <c r="VEY1" s="70"/>
      <c r="VEZ1" s="70"/>
      <c r="VFA1" s="111"/>
      <c r="VFB1" s="71"/>
      <c r="VFC1" s="110"/>
      <c r="VFD1" s="69"/>
      <c r="VFE1" s="70"/>
      <c r="VFF1" s="70"/>
      <c r="VFG1" s="111"/>
      <c r="VFH1" s="71"/>
      <c r="VFI1" s="110"/>
      <c r="VFJ1" s="69"/>
      <c r="VFK1" s="70"/>
      <c r="VFL1" s="70"/>
      <c r="VFM1" s="111"/>
      <c r="VFN1" s="71"/>
      <c r="VFO1" s="110"/>
      <c r="VFP1" s="69"/>
      <c r="VFQ1" s="70"/>
      <c r="VFR1" s="70"/>
      <c r="VFS1" s="111"/>
      <c r="VFT1" s="71"/>
      <c r="VFU1" s="110"/>
      <c r="VFV1" s="69"/>
      <c r="VFW1" s="70"/>
      <c r="VFX1" s="70"/>
      <c r="VFY1" s="111"/>
      <c r="VFZ1" s="71"/>
      <c r="VGA1" s="110"/>
      <c r="VGB1" s="69"/>
      <c r="VGC1" s="70"/>
      <c r="VGD1" s="70"/>
      <c r="VGE1" s="111"/>
      <c r="VGF1" s="71"/>
      <c r="VGG1" s="110"/>
      <c r="VGH1" s="69"/>
      <c r="VGI1" s="70"/>
      <c r="VGJ1" s="70"/>
      <c r="VGK1" s="111"/>
      <c r="VGL1" s="71"/>
      <c r="VGM1" s="110"/>
      <c r="VGN1" s="69"/>
      <c r="VGO1" s="70"/>
      <c r="VGP1" s="70"/>
      <c r="VGQ1" s="111"/>
      <c r="VGR1" s="71"/>
      <c r="VGS1" s="110"/>
      <c r="VGT1" s="69"/>
      <c r="VGU1" s="70"/>
      <c r="VGV1" s="70"/>
      <c r="VGW1" s="111"/>
      <c r="VGX1" s="71"/>
      <c r="VGY1" s="110"/>
      <c r="VGZ1" s="69"/>
      <c r="VHA1" s="70"/>
      <c r="VHB1" s="70"/>
      <c r="VHC1" s="111"/>
      <c r="VHD1" s="71"/>
      <c r="VHE1" s="110"/>
      <c r="VHF1" s="69"/>
      <c r="VHG1" s="70"/>
      <c r="VHH1" s="70"/>
      <c r="VHI1" s="111"/>
      <c r="VHJ1" s="71"/>
      <c r="VHK1" s="110"/>
      <c r="VHL1" s="69"/>
      <c r="VHM1" s="70"/>
      <c r="VHN1" s="70"/>
      <c r="VHO1" s="111"/>
      <c r="VHP1" s="71"/>
      <c r="VHQ1" s="110"/>
      <c r="VHR1" s="69"/>
      <c r="VHS1" s="70"/>
      <c r="VHT1" s="70"/>
      <c r="VHU1" s="111"/>
      <c r="VHV1" s="71"/>
      <c r="VHW1" s="110"/>
      <c r="VHX1" s="69"/>
      <c r="VHY1" s="70"/>
      <c r="VHZ1" s="70"/>
      <c r="VIA1" s="111"/>
      <c r="VIB1" s="71"/>
      <c r="VIC1" s="110"/>
      <c r="VID1" s="69"/>
      <c r="VIE1" s="70"/>
      <c r="VIF1" s="70"/>
      <c r="VIG1" s="111"/>
      <c r="VIH1" s="71"/>
      <c r="VII1" s="110"/>
      <c r="VIJ1" s="69"/>
      <c r="VIK1" s="70"/>
      <c r="VIL1" s="70"/>
      <c r="VIM1" s="111"/>
      <c r="VIN1" s="71"/>
      <c r="VIO1" s="110"/>
      <c r="VIP1" s="69"/>
      <c r="VIQ1" s="70"/>
      <c r="VIR1" s="70"/>
      <c r="VIS1" s="111"/>
      <c r="VIT1" s="71"/>
      <c r="VIU1" s="110"/>
      <c r="VIV1" s="69"/>
      <c r="VIW1" s="70"/>
      <c r="VIX1" s="70"/>
      <c r="VIY1" s="111"/>
      <c r="VIZ1" s="71"/>
      <c r="VJA1" s="110"/>
      <c r="VJB1" s="69"/>
      <c r="VJC1" s="70"/>
      <c r="VJD1" s="70"/>
      <c r="VJE1" s="111"/>
      <c r="VJF1" s="71"/>
      <c r="VJG1" s="110"/>
      <c r="VJH1" s="69"/>
      <c r="VJI1" s="70"/>
      <c r="VJJ1" s="70"/>
      <c r="VJK1" s="111"/>
      <c r="VJL1" s="71"/>
      <c r="VJM1" s="110"/>
      <c r="VJN1" s="69"/>
      <c r="VJO1" s="70"/>
      <c r="VJP1" s="70"/>
      <c r="VJQ1" s="111"/>
      <c r="VJR1" s="71"/>
      <c r="VJS1" s="110"/>
      <c r="VJT1" s="69"/>
      <c r="VJU1" s="70"/>
      <c r="VJV1" s="70"/>
      <c r="VJW1" s="111"/>
      <c r="VJX1" s="71"/>
      <c r="VJY1" s="110"/>
      <c r="VJZ1" s="69"/>
      <c r="VKA1" s="70"/>
      <c r="VKB1" s="70"/>
      <c r="VKC1" s="111"/>
      <c r="VKD1" s="71"/>
      <c r="VKE1" s="110"/>
      <c r="VKF1" s="69"/>
      <c r="VKG1" s="70"/>
      <c r="VKH1" s="70"/>
      <c r="VKI1" s="111"/>
      <c r="VKJ1" s="71"/>
      <c r="VKK1" s="110"/>
      <c r="VKL1" s="69"/>
      <c r="VKM1" s="70"/>
      <c r="VKN1" s="70"/>
      <c r="VKO1" s="111"/>
      <c r="VKP1" s="71"/>
      <c r="VKQ1" s="110"/>
      <c r="VKR1" s="69"/>
      <c r="VKS1" s="70"/>
      <c r="VKT1" s="70"/>
      <c r="VKU1" s="111"/>
      <c r="VKV1" s="71"/>
      <c r="VKW1" s="110"/>
      <c r="VKX1" s="69"/>
      <c r="VKY1" s="70"/>
      <c r="VKZ1" s="70"/>
      <c r="VLA1" s="111"/>
      <c r="VLB1" s="71"/>
      <c r="VLC1" s="110"/>
      <c r="VLD1" s="69"/>
      <c r="VLE1" s="70"/>
      <c r="VLF1" s="70"/>
      <c r="VLG1" s="111"/>
      <c r="VLH1" s="71"/>
      <c r="VLI1" s="110"/>
      <c r="VLJ1" s="69"/>
      <c r="VLK1" s="70"/>
      <c r="VLL1" s="70"/>
      <c r="VLM1" s="111"/>
      <c r="VLN1" s="71"/>
      <c r="VLO1" s="110"/>
      <c r="VLP1" s="69"/>
      <c r="VLQ1" s="70"/>
      <c r="VLR1" s="70"/>
      <c r="VLS1" s="111"/>
      <c r="VLT1" s="71"/>
      <c r="VLU1" s="110"/>
      <c r="VLV1" s="69"/>
      <c r="VLW1" s="70"/>
      <c r="VLX1" s="70"/>
      <c r="VLY1" s="111"/>
      <c r="VLZ1" s="71"/>
      <c r="VMA1" s="110"/>
      <c r="VMB1" s="69"/>
      <c r="VMC1" s="70"/>
      <c r="VMD1" s="70"/>
      <c r="VME1" s="111"/>
      <c r="VMF1" s="71"/>
      <c r="VMG1" s="110"/>
      <c r="VMH1" s="69"/>
      <c r="VMI1" s="70"/>
      <c r="VMJ1" s="70"/>
      <c r="VMK1" s="111"/>
      <c r="VML1" s="71"/>
      <c r="VMM1" s="110"/>
      <c r="VMN1" s="69"/>
      <c r="VMO1" s="70"/>
      <c r="VMP1" s="70"/>
      <c r="VMQ1" s="111"/>
      <c r="VMR1" s="71"/>
      <c r="VMS1" s="110"/>
      <c r="VMT1" s="69"/>
      <c r="VMU1" s="70"/>
      <c r="VMV1" s="70"/>
      <c r="VMW1" s="111"/>
      <c r="VMX1" s="71"/>
      <c r="VMY1" s="110"/>
      <c r="VMZ1" s="69"/>
      <c r="VNA1" s="70"/>
      <c r="VNB1" s="70"/>
      <c r="VNC1" s="111"/>
      <c r="VND1" s="71"/>
      <c r="VNE1" s="110"/>
      <c r="VNF1" s="69"/>
      <c r="VNG1" s="70"/>
      <c r="VNH1" s="70"/>
      <c r="VNI1" s="111"/>
      <c r="VNJ1" s="71"/>
      <c r="VNK1" s="110"/>
      <c r="VNL1" s="69"/>
      <c r="VNM1" s="70"/>
      <c r="VNN1" s="70"/>
      <c r="VNO1" s="111"/>
      <c r="VNP1" s="71"/>
      <c r="VNQ1" s="110"/>
      <c r="VNR1" s="69"/>
      <c r="VNS1" s="70"/>
      <c r="VNT1" s="70"/>
      <c r="VNU1" s="111"/>
      <c r="VNV1" s="71"/>
      <c r="VNW1" s="110"/>
      <c r="VNX1" s="69"/>
      <c r="VNY1" s="70"/>
      <c r="VNZ1" s="70"/>
      <c r="VOA1" s="111"/>
      <c r="VOB1" s="71"/>
      <c r="VOC1" s="110"/>
      <c r="VOD1" s="69"/>
      <c r="VOE1" s="70"/>
      <c r="VOF1" s="70"/>
      <c r="VOG1" s="111"/>
      <c r="VOH1" s="71"/>
      <c r="VOI1" s="110"/>
      <c r="VOJ1" s="69"/>
      <c r="VOK1" s="70"/>
      <c r="VOL1" s="70"/>
      <c r="VOM1" s="111"/>
      <c r="VON1" s="71"/>
      <c r="VOO1" s="110"/>
      <c r="VOP1" s="69"/>
      <c r="VOQ1" s="70"/>
      <c r="VOR1" s="70"/>
      <c r="VOS1" s="111"/>
      <c r="VOT1" s="71"/>
      <c r="VOU1" s="110"/>
      <c r="VOV1" s="69"/>
      <c r="VOW1" s="70"/>
      <c r="VOX1" s="70"/>
      <c r="VOY1" s="111"/>
      <c r="VOZ1" s="71"/>
      <c r="VPA1" s="110"/>
      <c r="VPB1" s="69"/>
      <c r="VPC1" s="70"/>
      <c r="VPD1" s="70"/>
      <c r="VPE1" s="111"/>
      <c r="VPF1" s="71"/>
      <c r="VPG1" s="110"/>
      <c r="VPH1" s="69"/>
      <c r="VPI1" s="70"/>
      <c r="VPJ1" s="70"/>
      <c r="VPK1" s="111"/>
      <c r="VPL1" s="71"/>
      <c r="VPM1" s="110"/>
      <c r="VPN1" s="69"/>
      <c r="VPO1" s="70"/>
      <c r="VPP1" s="70"/>
      <c r="VPQ1" s="111"/>
      <c r="VPR1" s="71"/>
      <c r="VPS1" s="110"/>
      <c r="VPT1" s="69"/>
      <c r="VPU1" s="70"/>
      <c r="VPV1" s="70"/>
      <c r="VPW1" s="111"/>
      <c r="VPX1" s="71"/>
      <c r="VPY1" s="110"/>
      <c r="VPZ1" s="69"/>
      <c r="VQA1" s="70"/>
      <c r="VQB1" s="70"/>
      <c r="VQC1" s="111"/>
      <c r="VQD1" s="71"/>
      <c r="VQE1" s="110"/>
      <c r="VQF1" s="69"/>
      <c r="VQG1" s="70"/>
      <c r="VQH1" s="70"/>
      <c r="VQI1" s="111"/>
      <c r="VQJ1" s="71"/>
      <c r="VQK1" s="110"/>
      <c r="VQL1" s="69"/>
      <c r="VQM1" s="70"/>
      <c r="VQN1" s="70"/>
      <c r="VQO1" s="111"/>
      <c r="VQP1" s="71"/>
      <c r="VQQ1" s="110"/>
      <c r="VQR1" s="69"/>
      <c r="VQS1" s="70"/>
      <c r="VQT1" s="70"/>
      <c r="VQU1" s="111"/>
      <c r="VQV1" s="71"/>
      <c r="VQW1" s="110"/>
      <c r="VQX1" s="69"/>
      <c r="VQY1" s="70"/>
      <c r="VQZ1" s="70"/>
      <c r="VRA1" s="111"/>
      <c r="VRB1" s="71"/>
      <c r="VRC1" s="110"/>
      <c r="VRD1" s="69"/>
      <c r="VRE1" s="70"/>
      <c r="VRF1" s="70"/>
      <c r="VRG1" s="111"/>
      <c r="VRH1" s="71"/>
      <c r="VRI1" s="110"/>
      <c r="VRJ1" s="69"/>
      <c r="VRK1" s="70"/>
      <c r="VRL1" s="70"/>
      <c r="VRM1" s="111"/>
      <c r="VRN1" s="71"/>
      <c r="VRO1" s="110"/>
      <c r="VRP1" s="69"/>
      <c r="VRQ1" s="70"/>
      <c r="VRR1" s="70"/>
      <c r="VRS1" s="111"/>
      <c r="VRT1" s="71"/>
      <c r="VRU1" s="110"/>
      <c r="VRV1" s="69"/>
      <c r="VRW1" s="70"/>
      <c r="VRX1" s="70"/>
      <c r="VRY1" s="111"/>
      <c r="VRZ1" s="71"/>
      <c r="VSA1" s="110"/>
      <c r="VSB1" s="69"/>
      <c r="VSC1" s="70"/>
      <c r="VSD1" s="70"/>
      <c r="VSE1" s="111"/>
      <c r="VSF1" s="71"/>
      <c r="VSG1" s="110"/>
      <c r="VSH1" s="69"/>
      <c r="VSI1" s="70"/>
      <c r="VSJ1" s="70"/>
      <c r="VSK1" s="111"/>
      <c r="VSL1" s="71"/>
      <c r="VSM1" s="110"/>
      <c r="VSN1" s="69"/>
      <c r="VSO1" s="70"/>
      <c r="VSP1" s="70"/>
      <c r="VSQ1" s="111"/>
      <c r="VSR1" s="71"/>
      <c r="VSS1" s="110"/>
      <c r="VST1" s="69"/>
      <c r="VSU1" s="70"/>
      <c r="VSV1" s="70"/>
      <c r="VSW1" s="111"/>
      <c r="VSX1" s="71"/>
      <c r="VSY1" s="110"/>
      <c r="VSZ1" s="69"/>
      <c r="VTA1" s="70"/>
      <c r="VTB1" s="70"/>
      <c r="VTC1" s="111"/>
      <c r="VTD1" s="71"/>
      <c r="VTE1" s="110"/>
      <c r="VTF1" s="69"/>
      <c r="VTG1" s="70"/>
      <c r="VTH1" s="70"/>
      <c r="VTI1" s="111"/>
      <c r="VTJ1" s="71"/>
      <c r="VTK1" s="110"/>
      <c r="VTL1" s="69"/>
      <c r="VTM1" s="70"/>
      <c r="VTN1" s="70"/>
      <c r="VTO1" s="111"/>
      <c r="VTP1" s="71"/>
      <c r="VTQ1" s="110"/>
      <c r="VTR1" s="69"/>
      <c r="VTS1" s="70"/>
      <c r="VTT1" s="70"/>
      <c r="VTU1" s="111"/>
      <c r="VTV1" s="71"/>
      <c r="VTW1" s="110"/>
      <c r="VTX1" s="69"/>
      <c r="VTY1" s="70"/>
      <c r="VTZ1" s="70"/>
      <c r="VUA1" s="111"/>
      <c r="VUB1" s="71"/>
      <c r="VUC1" s="110"/>
      <c r="VUD1" s="69"/>
      <c r="VUE1" s="70"/>
      <c r="VUF1" s="70"/>
      <c r="VUG1" s="111"/>
      <c r="VUH1" s="71"/>
      <c r="VUI1" s="110"/>
      <c r="VUJ1" s="69"/>
      <c r="VUK1" s="70"/>
      <c r="VUL1" s="70"/>
      <c r="VUM1" s="111"/>
      <c r="VUN1" s="71"/>
      <c r="VUO1" s="110"/>
      <c r="VUP1" s="69"/>
      <c r="VUQ1" s="70"/>
      <c r="VUR1" s="70"/>
      <c r="VUS1" s="111"/>
      <c r="VUT1" s="71"/>
      <c r="VUU1" s="110"/>
      <c r="VUV1" s="69"/>
      <c r="VUW1" s="70"/>
      <c r="VUX1" s="70"/>
      <c r="VUY1" s="111"/>
      <c r="VUZ1" s="71"/>
      <c r="VVA1" s="110"/>
      <c r="VVB1" s="69"/>
      <c r="VVC1" s="70"/>
      <c r="VVD1" s="70"/>
      <c r="VVE1" s="111"/>
      <c r="VVF1" s="71"/>
      <c r="VVG1" s="110"/>
      <c r="VVH1" s="69"/>
      <c r="VVI1" s="70"/>
      <c r="VVJ1" s="70"/>
      <c r="VVK1" s="111"/>
      <c r="VVL1" s="71"/>
      <c r="VVM1" s="110"/>
      <c r="VVN1" s="69"/>
      <c r="VVO1" s="70"/>
      <c r="VVP1" s="70"/>
      <c r="VVQ1" s="111"/>
      <c r="VVR1" s="71"/>
      <c r="VVS1" s="110"/>
      <c r="VVT1" s="69"/>
      <c r="VVU1" s="70"/>
      <c r="VVV1" s="70"/>
      <c r="VVW1" s="111"/>
      <c r="VVX1" s="71"/>
      <c r="VVY1" s="110"/>
      <c r="VVZ1" s="69"/>
      <c r="VWA1" s="70"/>
      <c r="VWB1" s="70"/>
      <c r="VWC1" s="111"/>
      <c r="VWD1" s="71"/>
      <c r="VWE1" s="110"/>
      <c r="VWF1" s="69"/>
      <c r="VWG1" s="70"/>
      <c r="VWH1" s="70"/>
      <c r="VWI1" s="111"/>
      <c r="VWJ1" s="71"/>
      <c r="VWK1" s="110"/>
      <c r="VWL1" s="69"/>
      <c r="VWM1" s="70"/>
      <c r="VWN1" s="70"/>
      <c r="VWO1" s="111"/>
      <c r="VWP1" s="71"/>
      <c r="VWQ1" s="110"/>
      <c r="VWR1" s="69"/>
      <c r="VWS1" s="70"/>
      <c r="VWT1" s="70"/>
      <c r="VWU1" s="111"/>
      <c r="VWV1" s="71"/>
      <c r="VWW1" s="110"/>
      <c r="VWX1" s="69"/>
      <c r="VWY1" s="70"/>
      <c r="VWZ1" s="70"/>
      <c r="VXA1" s="111"/>
      <c r="VXB1" s="71"/>
      <c r="VXC1" s="110"/>
      <c r="VXD1" s="69"/>
      <c r="VXE1" s="70"/>
      <c r="VXF1" s="70"/>
      <c r="VXG1" s="111"/>
      <c r="VXH1" s="71"/>
      <c r="VXI1" s="110"/>
      <c r="VXJ1" s="69"/>
      <c r="VXK1" s="70"/>
      <c r="VXL1" s="70"/>
      <c r="VXM1" s="111"/>
      <c r="VXN1" s="71"/>
      <c r="VXO1" s="110"/>
      <c r="VXP1" s="69"/>
      <c r="VXQ1" s="70"/>
      <c r="VXR1" s="70"/>
      <c r="VXS1" s="111"/>
      <c r="VXT1" s="71"/>
      <c r="VXU1" s="110"/>
      <c r="VXV1" s="69"/>
      <c r="VXW1" s="70"/>
      <c r="VXX1" s="70"/>
      <c r="VXY1" s="111"/>
      <c r="VXZ1" s="71"/>
      <c r="VYA1" s="110"/>
      <c r="VYB1" s="69"/>
      <c r="VYC1" s="70"/>
      <c r="VYD1" s="70"/>
      <c r="VYE1" s="111"/>
      <c r="VYF1" s="71"/>
      <c r="VYG1" s="110"/>
      <c r="VYH1" s="69"/>
      <c r="VYI1" s="70"/>
      <c r="VYJ1" s="70"/>
      <c r="VYK1" s="111"/>
      <c r="VYL1" s="71"/>
      <c r="VYM1" s="110"/>
      <c r="VYN1" s="69"/>
      <c r="VYO1" s="70"/>
      <c r="VYP1" s="70"/>
      <c r="VYQ1" s="111"/>
      <c r="VYR1" s="71"/>
      <c r="VYS1" s="110"/>
      <c r="VYT1" s="69"/>
      <c r="VYU1" s="70"/>
      <c r="VYV1" s="70"/>
      <c r="VYW1" s="111"/>
      <c r="VYX1" s="71"/>
      <c r="VYY1" s="110"/>
      <c r="VYZ1" s="69"/>
      <c r="VZA1" s="70"/>
      <c r="VZB1" s="70"/>
      <c r="VZC1" s="111"/>
      <c r="VZD1" s="71"/>
      <c r="VZE1" s="110"/>
      <c r="VZF1" s="69"/>
      <c r="VZG1" s="70"/>
      <c r="VZH1" s="70"/>
      <c r="VZI1" s="111"/>
      <c r="VZJ1" s="71"/>
      <c r="VZK1" s="110"/>
      <c r="VZL1" s="69"/>
      <c r="VZM1" s="70"/>
      <c r="VZN1" s="70"/>
      <c r="VZO1" s="111"/>
      <c r="VZP1" s="71"/>
      <c r="VZQ1" s="110"/>
      <c r="VZR1" s="69"/>
      <c r="VZS1" s="70"/>
      <c r="VZT1" s="70"/>
      <c r="VZU1" s="111"/>
      <c r="VZV1" s="71"/>
      <c r="VZW1" s="110"/>
      <c r="VZX1" s="69"/>
      <c r="VZY1" s="70"/>
      <c r="VZZ1" s="70"/>
      <c r="WAA1" s="111"/>
      <c r="WAB1" s="71"/>
      <c r="WAC1" s="110"/>
      <c r="WAD1" s="69"/>
      <c r="WAE1" s="70"/>
      <c r="WAF1" s="70"/>
      <c r="WAG1" s="111"/>
      <c r="WAH1" s="71"/>
      <c r="WAI1" s="110"/>
      <c r="WAJ1" s="69"/>
      <c r="WAK1" s="70"/>
      <c r="WAL1" s="70"/>
      <c r="WAM1" s="111"/>
      <c r="WAN1" s="71"/>
      <c r="WAO1" s="110"/>
      <c r="WAP1" s="69"/>
      <c r="WAQ1" s="70"/>
      <c r="WAR1" s="70"/>
      <c r="WAS1" s="111"/>
      <c r="WAT1" s="71"/>
      <c r="WAU1" s="110"/>
      <c r="WAV1" s="69"/>
      <c r="WAW1" s="70"/>
      <c r="WAX1" s="70"/>
      <c r="WAY1" s="111"/>
      <c r="WAZ1" s="71"/>
      <c r="WBA1" s="110"/>
      <c r="WBB1" s="69"/>
      <c r="WBC1" s="70"/>
      <c r="WBD1" s="70"/>
      <c r="WBE1" s="111"/>
      <c r="WBF1" s="71"/>
      <c r="WBG1" s="110"/>
      <c r="WBH1" s="69"/>
      <c r="WBI1" s="70"/>
      <c r="WBJ1" s="70"/>
      <c r="WBK1" s="111"/>
      <c r="WBL1" s="71"/>
      <c r="WBM1" s="110"/>
      <c r="WBN1" s="69"/>
      <c r="WBO1" s="70"/>
      <c r="WBP1" s="70"/>
      <c r="WBQ1" s="111"/>
      <c r="WBR1" s="71"/>
      <c r="WBS1" s="110"/>
      <c r="WBT1" s="69"/>
      <c r="WBU1" s="70"/>
      <c r="WBV1" s="70"/>
      <c r="WBW1" s="111"/>
      <c r="WBX1" s="71"/>
      <c r="WBY1" s="110"/>
      <c r="WBZ1" s="69"/>
      <c r="WCA1" s="70"/>
      <c r="WCB1" s="70"/>
      <c r="WCC1" s="111"/>
      <c r="WCD1" s="71"/>
      <c r="WCE1" s="110"/>
      <c r="WCF1" s="69"/>
      <c r="WCG1" s="70"/>
      <c r="WCH1" s="70"/>
      <c r="WCI1" s="111"/>
      <c r="WCJ1" s="71"/>
      <c r="WCK1" s="110"/>
      <c r="WCL1" s="69"/>
      <c r="WCM1" s="70"/>
      <c r="WCN1" s="70"/>
      <c r="WCO1" s="111"/>
      <c r="WCP1" s="71"/>
      <c r="WCQ1" s="110"/>
      <c r="WCR1" s="69"/>
      <c r="WCS1" s="70"/>
      <c r="WCT1" s="70"/>
      <c r="WCU1" s="111"/>
      <c r="WCV1" s="71"/>
      <c r="WCW1" s="110"/>
      <c r="WCX1" s="69"/>
      <c r="WCY1" s="70"/>
      <c r="WCZ1" s="70"/>
      <c r="WDA1" s="111"/>
      <c r="WDB1" s="71"/>
      <c r="WDC1" s="110"/>
      <c r="WDD1" s="69"/>
      <c r="WDE1" s="70"/>
      <c r="WDF1" s="70"/>
      <c r="WDG1" s="111"/>
      <c r="WDH1" s="71"/>
      <c r="WDI1" s="110"/>
      <c r="WDJ1" s="69"/>
      <c r="WDK1" s="70"/>
      <c r="WDL1" s="70"/>
      <c r="WDM1" s="111"/>
      <c r="WDN1" s="71"/>
      <c r="WDO1" s="110"/>
      <c r="WDP1" s="69"/>
      <c r="WDQ1" s="70"/>
      <c r="WDR1" s="70"/>
      <c r="WDS1" s="111"/>
      <c r="WDT1" s="71"/>
      <c r="WDU1" s="110"/>
      <c r="WDV1" s="69"/>
      <c r="WDW1" s="70"/>
      <c r="WDX1" s="70"/>
      <c r="WDY1" s="111"/>
      <c r="WDZ1" s="71"/>
      <c r="WEA1" s="110"/>
      <c r="WEB1" s="69"/>
      <c r="WEC1" s="70"/>
      <c r="WED1" s="70"/>
      <c r="WEE1" s="111"/>
      <c r="WEF1" s="71"/>
      <c r="WEG1" s="110"/>
      <c r="WEH1" s="69"/>
      <c r="WEI1" s="70"/>
      <c r="WEJ1" s="70"/>
      <c r="WEK1" s="111"/>
      <c r="WEL1" s="71"/>
      <c r="WEM1" s="110"/>
      <c r="WEN1" s="69"/>
      <c r="WEO1" s="70"/>
      <c r="WEP1" s="70"/>
      <c r="WEQ1" s="111"/>
      <c r="WER1" s="71"/>
      <c r="WES1" s="110"/>
      <c r="WET1" s="69"/>
      <c r="WEU1" s="70"/>
      <c r="WEV1" s="70"/>
      <c r="WEW1" s="111"/>
      <c r="WEX1" s="71"/>
      <c r="WEY1" s="110"/>
      <c r="WEZ1" s="69"/>
      <c r="WFA1" s="70"/>
      <c r="WFB1" s="70"/>
      <c r="WFC1" s="111"/>
      <c r="WFD1" s="71"/>
      <c r="WFE1" s="110"/>
      <c r="WFF1" s="69"/>
      <c r="WFG1" s="70"/>
      <c r="WFH1" s="70"/>
      <c r="WFI1" s="111"/>
      <c r="WFJ1" s="71"/>
      <c r="WFK1" s="110"/>
      <c r="WFL1" s="69"/>
      <c r="WFM1" s="70"/>
      <c r="WFN1" s="70"/>
      <c r="WFO1" s="111"/>
      <c r="WFP1" s="71"/>
      <c r="WFQ1" s="110"/>
      <c r="WFR1" s="69"/>
      <c r="WFS1" s="70"/>
      <c r="WFT1" s="70"/>
      <c r="WFU1" s="111"/>
      <c r="WFV1" s="71"/>
      <c r="WFW1" s="110"/>
      <c r="WFX1" s="69"/>
      <c r="WFY1" s="70"/>
      <c r="WFZ1" s="70"/>
      <c r="WGA1" s="111"/>
      <c r="WGB1" s="71"/>
      <c r="WGC1" s="110"/>
      <c r="WGD1" s="69"/>
      <c r="WGE1" s="70"/>
      <c r="WGF1" s="70"/>
      <c r="WGG1" s="111"/>
      <c r="WGH1" s="71"/>
      <c r="WGI1" s="110"/>
      <c r="WGJ1" s="69"/>
      <c r="WGK1" s="70"/>
      <c r="WGL1" s="70"/>
      <c r="WGM1" s="111"/>
      <c r="WGN1" s="71"/>
      <c r="WGO1" s="110"/>
      <c r="WGP1" s="69"/>
      <c r="WGQ1" s="70"/>
      <c r="WGR1" s="70"/>
      <c r="WGS1" s="111"/>
      <c r="WGT1" s="71"/>
      <c r="WGU1" s="110"/>
      <c r="WGV1" s="69"/>
      <c r="WGW1" s="70"/>
      <c r="WGX1" s="70"/>
      <c r="WGY1" s="111"/>
      <c r="WGZ1" s="71"/>
      <c r="WHA1" s="110"/>
      <c r="WHB1" s="69"/>
      <c r="WHC1" s="70"/>
      <c r="WHD1" s="70"/>
      <c r="WHE1" s="111"/>
      <c r="WHF1" s="71"/>
      <c r="WHG1" s="110"/>
      <c r="WHH1" s="69"/>
      <c r="WHI1" s="70"/>
      <c r="WHJ1" s="70"/>
      <c r="WHK1" s="111"/>
      <c r="WHL1" s="71"/>
      <c r="WHM1" s="110"/>
      <c r="WHN1" s="69"/>
      <c r="WHO1" s="70"/>
      <c r="WHP1" s="70"/>
      <c r="WHQ1" s="111"/>
      <c r="WHR1" s="71"/>
      <c r="WHS1" s="110"/>
      <c r="WHT1" s="69"/>
      <c r="WHU1" s="70"/>
      <c r="WHV1" s="70"/>
      <c r="WHW1" s="111"/>
      <c r="WHX1" s="71"/>
      <c r="WHY1" s="110"/>
      <c r="WHZ1" s="69"/>
      <c r="WIA1" s="70"/>
      <c r="WIB1" s="70"/>
      <c r="WIC1" s="111"/>
      <c r="WID1" s="71"/>
      <c r="WIE1" s="110"/>
      <c r="WIF1" s="69"/>
      <c r="WIG1" s="70"/>
      <c r="WIH1" s="70"/>
      <c r="WII1" s="111"/>
      <c r="WIJ1" s="71"/>
      <c r="WIK1" s="110"/>
      <c r="WIL1" s="69"/>
      <c r="WIM1" s="70"/>
      <c r="WIN1" s="70"/>
      <c r="WIO1" s="111"/>
      <c r="WIP1" s="71"/>
      <c r="WIQ1" s="110"/>
      <c r="WIR1" s="69"/>
      <c r="WIS1" s="70"/>
      <c r="WIT1" s="70"/>
      <c r="WIU1" s="111"/>
      <c r="WIV1" s="71"/>
      <c r="WIW1" s="110"/>
      <c r="WIX1" s="69"/>
      <c r="WIY1" s="70"/>
      <c r="WIZ1" s="70"/>
      <c r="WJA1" s="111"/>
      <c r="WJB1" s="71"/>
      <c r="WJC1" s="110"/>
      <c r="WJD1" s="69"/>
      <c r="WJE1" s="70"/>
      <c r="WJF1" s="70"/>
      <c r="WJG1" s="111"/>
      <c r="WJH1" s="71"/>
      <c r="WJI1" s="110"/>
      <c r="WJJ1" s="69"/>
      <c r="WJK1" s="70"/>
      <c r="WJL1" s="70"/>
      <c r="WJM1" s="111"/>
      <c r="WJN1" s="71"/>
      <c r="WJO1" s="110"/>
      <c r="WJP1" s="69"/>
      <c r="WJQ1" s="70"/>
      <c r="WJR1" s="70"/>
      <c r="WJS1" s="111"/>
      <c r="WJT1" s="71"/>
      <c r="WJU1" s="110"/>
      <c r="WJV1" s="69"/>
      <c r="WJW1" s="70"/>
      <c r="WJX1" s="70"/>
      <c r="WJY1" s="111"/>
      <c r="WJZ1" s="71"/>
      <c r="WKA1" s="110"/>
      <c r="WKB1" s="69"/>
      <c r="WKC1" s="70"/>
      <c r="WKD1" s="70"/>
      <c r="WKE1" s="111"/>
      <c r="WKF1" s="71"/>
      <c r="WKG1" s="110"/>
      <c r="WKH1" s="69"/>
      <c r="WKI1" s="70"/>
      <c r="WKJ1" s="70"/>
      <c r="WKK1" s="111"/>
      <c r="WKL1" s="71"/>
      <c r="WKM1" s="110"/>
      <c r="WKN1" s="69"/>
      <c r="WKO1" s="70"/>
      <c r="WKP1" s="70"/>
      <c r="WKQ1" s="111"/>
      <c r="WKR1" s="71"/>
      <c r="WKS1" s="110"/>
      <c r="WKT1" s="69"/>
      <c r="WKU1" s="70"/>
      <c r="WKV1" s="70"/>
      <c r="WKW1" s="111"/>
      <c r="WKX1" s="71"/>
      <c r="WKY1" s="110"/>
      <c r="WKZ1" s="69"/>
      <c r="WLA1" s="70"/>
      <c r="WLB1" s="70"/>
      <c r="WLC1" s="111"/>
      <c r="WLD1" s="71"/>
      <c r="WLE1" s="110"/>
      <c r="WLF1" s="69"/>
      <c r="WLG1" s="70"/>
      <c r="WLH1" s="70"/>
      <c r="WLI1" s="111"/>
      <c r="WLJ1" s="71"/>
      <c r="WLK1" s="110"/>
      <c r="WLL1" s="69"/>
      <c r="WLM1" s="70"/>
      <c r="WLN1" s="70"/>
      <c r="WLO1" s="111"/>
      <c r="WLP1" s="71"/>
      <c r="WLQ1" s="110"/>
      <c r="WLR1" s="69"/>
      <c r="WLS1" s="70"/>
      <c r="WLT1" s="70"/>
      <c r="WLU1" s="111"/>
      <c r="WLV1" s="71"/>
      <c r="WLW1" s="110"/>
      <c r="WLX1" s="69"/>
      <c r="WLY1" s="70"/>
      <c r="WLZ1" s="70"/>
      <c r="WMA1" s="111"/>
      <c r="WMB1" s="71"/>
      <c r="WMC1" s="110"/>
      <c r="WMD1" s="69"/>
      <c r="WME1" s="70"/>
      <c r="WMF1" s="70"/>
      <c r="WMG1" s="111"/>
      <c r="WMH1" s="71"/>
      <c r="WMI1" s="110"/>
      <c r="WMJ1" s="69"/>
      <c r="WMK1" s="70"/>
      <c r="WML1" s="70"/>
      <c r="WMM1" s="111"/>
      <c r="WMN1" s="71"/>
      <c r="WMO1" s="110"/>
      <c r="WMP1" s="69"/>
      <c r="WMQ1" s="70"/>
      <c r="WMR1" s="70"/>
      <c r="WMS1" s="111"/>
      <c r="WMT1" s="71"/>
      <c r="WMU1" s="110"/>
      <c r="WMV1" s="69"/>
      <c r="WMW1" s="70"/>
      <c r="WMX1" s="70"/>
      <c r="WMY1" s="111"/>
      <c r="WMZ1" s="71"/>
      <c r="WNA1" s="110"/>
      <c r="WNB1" s="69"/>
      <c r="WNC1" s="70"/>
      <c r="WND1" s="70"/>
      <c r="WNE1" s="111"/>
      <c r="WNF1" s="71"/>
      <c r="WNG1" s="110"/>
      <c r="WNH1" s="69"/>
      <c r="WNI1" s="70"/>
      <c r="WNJ1" s="70"/>
      <c r="WNK1" s="111"/>
      <c r="WNL1" s="71"/>
      <c r="WNM1" s="110"/>
      <c r="WNN1" s="69"/>
      <c r="WNO1" s="70"/>
      <c r="WNP1" s="70"/>
      <c r="WNQ1" s="111"/>
      <c r="WNR1" s="71"/>
      <c r="WNS1" s="110"/>
      <c r="WNT1" s="69"/>
      <c r="WNU1" s="70"/>
      <c r="WNV1" s="70"/>
      <c r="WNW1" s="111"/>
      <c r="WNX1" s="71"/>
      <c r="WNY1" s="110"/>
      <c r="WNZ1" s="69"/>
      <c r="WOA1" s="70"/>
      <c r="WOB1" s="70"/>
      <c r="WOC1" s="111"/>
      <c r="WOD1" s="71"/>
      <c r="WOE1" s="110"/>
      <c r="WOF1" s="69"/>
      <c r="WOG1" s="70"/>
      <c r="WOH1" s="70"/>
      <c r="WOI1" s="111"/>
      <c r="WOJ1" s="71"/>
      <c r="WOK1" s="110"/>
      <c r="WOL1" s="69"/>
      <c r="WOM1" s="70"/>
      <c r="WON1" s="70"/>
      <c r="WOO1" s="111"/>
      <c r="WOP1" s="71"/>
      <c r="WOQ1" s="110"/>
      <c r="WOR1" s="69"/>
      <c r="WOS1" s="70"/>
      <c r="WOT1" s="70"/>
      <c r="WOU1" s="111"/>
      <c r="WOV1" s="71"/>
      <c r="WOW1" s="110"/>
      <c r="WOX1" s="69"/>
      <c r="WOY1" s="70"/>
      <c r="WOZ1" s="70"/>
      <c r="WPA1" s="111"/>
      <c r="WPB1" s="71"/>
      <c r="WPC1" s="110"/>
      <c r="WPD1" s="69"/>
      <c r="WPE1" s="70"/>
      <c r="WPF1" s="70"/>
      <c r="WPG1" s="111"/>
      <c r="WPH1" s="71"/>
      <c r="WPI1" s="110"/>
      <c r="WPJ1" s="69"/>
      <c r="WPK1" s="70"/>
      <c r="WPL1" s="70"/>
      <c r="WPM1" s="111"/>
      <c r="WPN1" s="71"/>
      <c r="WPO1" s="110"/>
      <c r="WPP1" s="69"/>
      <c r="WPQ1" s="70"/>
      <c r="WPR1" s="70"/>
      <c r="WPS1" s="111"/>
      <c r="WPT1" s="71"/>
      <c r="WPU1" s="110"/>
      <c r="WPV1" s="69"/>
      <c r="WPW1" s="70"/>
      <c r="WPX1" s="70"/>
      <c r="WPY1" s="111"/>
      <c r="WPZ1" s="71"/>
      <c r="WQA1" s="110"/>
      <c r="WQB1" s="69"/>
      <c r="WQC1" s="70"/>
      <c r="WQD1" s="70"/>
      <c r="WQE1" s="111"/>
      <c r="WQF1" s="71"/>
      <c r="WQG1" s="110"/>
      <c r="WQH1" s="69"/>
      <c r="WQI1" s="70"/>
      <c r="WQJ1" s="70"/>
      <c r="WQK1" s="111"/>
      <c r="WQL1" s="71"/>
      <c r="WQM1" s="110"/>
      <c r="WQN1" s="69"/>
      <c r="WQO1" s="70"/>
      <c r="WQP1" s="70"/>
      <c r="WQQ1" s="111"/>
      <c r="WQR1" s="71"/>
      <c r="WQS1" s="110"/>
      <c r="WQT1" s="69"/>
      <c r="WQU1" s="70"/>
      <c r="WQV1" s="70"/>
      <c r="WQW1" s="111"/>
      <c r="WQX1" s="71"/>
      <c r="WQY1" s="110"/>
      <c r="WQZ1" s="69"/>
      <c r="WRA1" s="70"/>
      <c r="WRB1" s="70"/>
      <c r="WRC1" s="111"/>
      <c r="WRD1" s="71"/>
      <c r="WRE1" s="110"/>
      <c r="WRF1" s="69"/>
      <c r="WRG1" s="70"/>
      <c r="WRH1" s="70"/>
      <c r="WRI1" s="111"/>
      <c r="WRJ1" s="71"/>
      <c r="WRK1" s="110"/>
      <c r="WRL1" s="69"/>
      <c r="WRM1" s="70"/>
      <c r="WRN1" s="70"/>
      <c r="WRO1" s="111"/>
      <c r="WRP1" s="71"/>
      <c r="WRQ1" s="110"/>
      <c r="WRR1" s="69"/>
      <c r="WRS1" s="70"/>
      <c r="WRT1" s="70"/>
      <c r="WRU1" s="111"/>
      <c r="WRV1" s="71"/>
      <c r="WRW1" s="110"/>
      <c r="WRX1" s="69"/>
      <c r="WRY1" s="70"/>
      <c r="WRZ1" s="70"/>
      <c r="WSA1" s="111"/>
      <c r="WSB1" s="71"/>
      <c r="WSC1" s="110"/>
      <c r="WSD1" s="69"/>
      <c r="WSE1" s="70"/>
      <c r="WSF1" s="70"/>
      <c r="WSG1" s="111"/>
      <c r="WSH1" s="71"/>
      <c r="WSI1" s="110"/>
      <c r="WSJ1" s="69"/>
      <c r="WSK1" s="70"/>
      <c r="WSL1" s="70"/>
      <c r="WSM1" s="111"/>
      <c r="WSN1" s="71"/>
      <c r="WSO1" s="110"/>
      <c r="WSP1" s="69"/>
      <c r="WSQ1" s="70"/>
      <c r="WSR1" s="70"/>
      <c r="WSS1" s="111"/>
      <c r="WST1" s="71"/>
      <c r="WSU1" s="110"/>
      <c r="WSV1" s="69"/>
      <c r="WSW1" s="70"/>
      <c r="WSX1" s="70"/>
      <c r="WSY1" s="111"/>
      <c r="WSZ1" s="71"/>
      <c r="WTA1" s="110"/>
      <c r="WTB1" s="69"/>
      <c r="WTC1" s="70"/>
      <c r="WTD1" s="70"/>
      <c r="WTE1" s="111"/>
      <c r="WTF1" s="71"/>
      <c r="WTG1" s="110"/>
      <c r="WTH1" s="69"/>
      <c r="WTI1" s="70"/>
      <c r="WTJ1" s="70"/>
      <c r="WTK1" s="111"/>
      <c r="WTL1" s="71"/>
      <c r="WTM1" s="110"/>
      <c r="WTN1" s="69"/>
      <c r="WTO1" s="70"/>
      <c r="WTP1" s="70"/>
      <c r="WTQ1" s="111"/>
      <c r="WTR1" s="71"/>
      <c r="WTS1" s="110"/>
      <c r="WTT1" s="69"/>
      <c r="WTU1" s="70"/>
      <c r="WTV1" s="70"/>
      <c r="WTW1" s="111"/>
      <c r="WTX1" s="71"/>
      <c r="WTY1" s="110"/>
      <c r="WTZ1" s="69"/>
      <c r="WUA1" s="70"/>
      <c r="WUB1" s="70"/>
      <c r="WUC1" s="111"/>
      <c r="WUD1" s="71"/>
      <c r="WUE1" s="110"/>
      <c r="WUF1" s="69"/>
      <c r="WUG1" s="70"/>
      <c r="WUH1" s="70"/>
      <c r="WUI1" s="111"/>
      <c r="WUJ1" s="71"/>
      <c r="WUK1" s="110"/>
      <c r="WUL1" s="69"/>
      <c r="WUM1" s="70"/>
      <c r="WUN1" s="70"/>
      <c r="WUO1" s="111"/>
      <c r="WUP1" s="71"/>
      <c r="WUQ1" s="110"/>
      <c r="WUR1" s="69"/>
      <c r="WUS1" s="70"/>
      <c r="WUT1" s="70"/>
      <c r="WUU1" s="111"/>
      <c r="WUV1" s="71"/>
      <c r="WUW1" s="110"/>
      <c r="WUX1" s="69"/>
      <c r="WUY1" s="70"/>
      <c r="WUZ1" s="70"/>
      <c r="WVA1" s="111"/>
      <c r="WVB1" s="71"/>
      <c r="WVC1" s="110"/>
      <c r="WVD1" s="69"/>
      <c r="WVE1" s="70"/>
      <c r="WVF1" s="70"/>
      <c r="WVG1" s="111"/>
      <c r="WVH1" s="71"/>
      <c r="WVI1" s="110"/>
      <c r="WVJ1" s="69"/>
      <c r="WVK1" s="70"/>
      <c r="WVL1" s="70"/>
      <c r="WVM1" s="111"/>
      <c r="WVN1" s="71"/>
      <c r="WVO1" s="110"/>
      <c r="WVP1" s="69"/>
      <c r="WVQ1" s="70"/>
      <c r="WVR1" s="70"/>
      <c r="WVS1" s="111"/>
      <c r="WVT1" s="71"/>
      <c r="WVU1" s="110"/>
      <c r="WVV1" s="69"/>
      <c r="WVW1" s="70"/>
      <c r="WVX1" s="70"/>
      <c r="WVY1" s="111"/>
      <c r="WVZ1" s="71"/>
      <c r="WWA1" s="110"/>
      <c r="WWB1" s="69"/>
      <c r="WWC1" s="70"/>
      <c r="WWD1" s="70"/>
      <c r="WWE1" s="111"/>
      <c r="WWF1" s="71"/>
      <c r="WWG1" s="110"/>
      <c r="WWH1" s="69"/>
      <c r="WWI1" s="70"/>
      <c r="WWJ1" s="70"/>
      <c r="WWK1" s="111"/>
      <c r="WWL1" s="71"/>
      <c r="WWM1" s="110"/>
      <c r="WWN1" s="69"/>
      <c r="WWO1" s="70"/>
      <c r="WWP1" s="70"/>
      <c r="WWQ1" s="111"/>
      <c r="WWR1" s="71"/>
      <c r="WWS1" s="110"/>
      <c r="WWT1" s="69"/>
      <c r="WWU1" s="70"/>
      <c r="WWV1" s="70"/>
      <c r="WWW1" s="111"/>
      <c r="WWX1" s="71"/>
      <c r="WWY1" s="110"/>
      <c r="WWZ1" s="69"/>
      <c r="WXA1" s="70"/>
      <c r="WXB1" s="70"/>
      <c r="WXC1" s="111"/>
      <c r="WXD1" s="71"/>
      <c r="WXE1" s="110"/>
      <c r="WXF1" s="69"/>
      <c r="WXG1" s="70"/>
      <c r="WXH1" s="70"/>
      <c r="WXI1" s="111"/>
      <c r="WXJ1" s="71"/>
      <c r="WXK1" s="110"/>
      <c r="WXL1" s="69"/>
      <c r="WXM1" s="70"/>
      <c r="WXN1" s="70"/>
      <c r="WXO1" s="111"/>
      <c r="WXP1" s="71"/>
      <c r="WXQ1" s="110"/>
      <c r="WXR1" s="69"/>
      <c r="WXS1" s="70"/>
      <c r="WXT1" s="70"/>
      <c r="WXU1" s="111"/>
      <c r="WXV1" s="71"/>
      <c r="WXW1" s="110"/>
      <c r="WXX1" s="69"/>
      <c r="WXY1" s="70"/>
      <c r="WXZ1" s="70"/>
      <c r="WYA1" s="111"/>
      <c r="WYB1" s="71"/>
      <c r="WYC1" s="110"/>
      <c r="WYD1" s="69"/>
      <c r="WYE1" s="70"/>
      <c r="WYF1" s="70"/>
      <c r="WYG1" s="111"/>
      <c r="WYH1" s="71"/>
      <c r="WYI1" s="110"/>
      <c r="WYJ1" s="69"/>
      <c r="WYK1" s="70"/>
      <c r="WYL1" s="70"/>
      <c r="WYM1" s="111"/>
      <c r="WYN1" s="71"/>
      <c r="WYO1" s="110"/>
      <c r="WYP1" s="69"/>
      <c r="WYQ1" s="70"/>
      <c r="WYR1" s="70"/>
      <c r="WYS1" s="111"/>
      <c r="WYT1" s="71"/>
      <c r="WYU1" s="110"/>
      <c r="WYV1" s="69"/>
      <c r="WYW1" s="70"/>
      <c r="WYX1" s="70"/>
      <c r="WYY1" s="111"/>
      <c r="WYZ1" s="71"/>
      <c r="WZA1" s="110"/>
      <c r="WZB1" s="69"/>
      <c r="WZC1" s="70"/>
      <c r="WZD1" s="70"/>
      <c r="WZE1" s="111"/>
      <c r="WZF1" s="71"/>
      <c r="WZG1" s="110"/>
      <c r="WZH1" s="69"/>
      <c r="WZI1" s="70"/>
      <c r="WZJ1" s="70"/>
      <c r="WZK1" s="111"/>
      <c r="WZL1" s="71"/>
      <c r="WZM1" s="110"/>
      <c r="WZN1" s="69"/>
      <c r="WZO1" s="70"/>
      <c r="WZP1" s="70"/>
      <c r="WZQ1" s="111"/>
      <c r="WZR1" s="71"/>
      <c r="WZS1" s="110"/>
      <c r="WZT1" s="69"/>
      <c r="WZU1" s="70"/>
      <c r="WZV1" s="70"/>
      <c r="WZW1" s="111"/>
      <c r="WZX1" s="71"/>
      <c r="WZY1" s="110"/>
      <c r="WZZ1" s="69"/>
      <c r="XAA1" s="70"/>
      <c r="XAB1" s="70"/>
      <c r="XAC1" s="111"/>
      <c r="XAD1" s="71"/>
      <c r="XAE1" s="110"/>
      <c r="XAF1" s="69"/>
      <c r="XAG1" s="70"/>
      <c r="XAH1" s="70"/>
      <c r="XAI1" s="111"/>
      <c r="XAJ1" s="71"/>
      <c r="XAK1" s="110"/>
      <c r="XAL1" s="69"/>
      <c r="XAM1" s="70"/>
      <c r="XAN1" s="70"/>
      <c r="XAO1" s="111"/>
      <c r="XAP1" s="71"/>
      <c r="XAQ1" s="110"/>
      <c r="XAR1" s="69"/>
      <c r="XAS1" s="70"/>
      <c r="XAT1" s="70"/>
      <c r="XAU1" s="111"/>
      <c r="XAV1" s="71"/>
      <c r="XAW1" s="110"/>
      <c r="XAX1" s="69"/>
      <c r="XAY1" s="70"/>
      <c r="XAZ1" s="70"/>
      <c r="XBA1" s="111"/>
      <c r="XBB1" s="71"/>
      <c r="XBC1" s="110"/>
      <c r="XBD1" s="69"/>
      <c r="XBE1" s="70"/>
      <c r="XBF1" s="70"/>
      <c r="XBG1" s="111"/>
      <c r="XBH1" s="71"/>
      <c r="XBI1" s="110"/>
      <c r="XBJ1" s="69"/>
      <c r="XBK1" s="70"/>
      <c r="XBL1" s="70"/>
      <c r="XBM1" s="111"/>
      <c r="XBN1" s="71"/>
      <c r="XBO1" s="110"/>
      <c r="XBP1" s="69"/>
      <c r="XBQ1" s="70"/>
      <c r="XBR1" s="70"/>
      <c r="XBS1" s="111"/>
      <c r="XBT1" s="71"/>
      <c r="XBU1" s="110"/>
      <c r="XBV1" s="69"/>
      <c r="XBW1" s="70"/>
      <c r="XBX1" s="70"/>
      <c r="XBY1" s="111"/>
      <c r="XBZ1" s="71"/>
      <c r="XCA1" s="110"/>
      <c r="XCB1" s="69"/>
      <c r="XCC1" s="70"/>
      <c r="XCD1" s="70"/>
      <c r="XCE1" s="111"/>
      <c r="XCF1" s="71"/>
      <c r="XCG1" s="110"/>
      <c r="XCH1" s="69"/>
      <c r="XCI1" s="70"/>
      <c r="XCJ1" s="70"/>
      <c r="XCK1" s="111"/>
      <c r="XCL1" s="71"/>
      <c r="XCM1" s="110"/>
      <c r="XCN1" s="69"/>
      <c r="XCO1" s="70"/>
      <c r="XCP1" s="70"/>
      <c r="XCQ1" s="111"/>
      <c r="XCR1" s="71"/>
      <c r="XCS1" s="110"/>
      <c r="XCT1" s="69"/>
      <c r="XCU1" s="70"/>
      <c r="XCV1" s="70"/>
      <c r="XCW1" s="111"/>
      <c r="XCX1" s="71"/>
      <c r="XCY1" s="110"/>
      <c r="XCZ1" s="69"/>
      <c r="XDA1" s="70"/>
      <c r="XDB1" s="70"/>
      <c r="XDC1" s="111"/>
      <c r="XDD1" s="71"/>
      <c r="XDE1" s="110"/>
      <c r="XDF1" s="69"/>
      <c r="XDG1" s="70"/>
      <c r="XDH1" s="70"/>
      <c r="XDI1" s="111"/>
      <c r="XDJ1" s="71"/>
      <c r="XDK1" s="110"/>
      <c r="XDL1" s="69"/>
      <c r="XDM1" s="70"/>
      <c r="XDN1" s="70"/>
      <c r="XDO1" s="111"/>
      <c r="XDP1" s="71"/>
      <c r="XDQ1" s="110"/>
      <c r="XDR1" s="69"/>
      <c r="XDS1" s="70"/>
      <c r="XDT1" s="70"/>
      <c r="XDU1" s="111"/>
      <c r="XDV1" s="71"/>
      <c r="XDW1" s="110"/>
      <c r="XDX1" s="69"/>
      <c r="XDY1" s="70"/>
      <c r="XDZ1" s="70"/>
      <c r="XEA1" s="111"/>
      <c r="XEB1" s="71"/>
      <c r="XEC1" s="110"/>
      <c r="XED1" s="69"/>
      <c r="XEE1" s="70"/>
      <c r="XEF1" s="70"/>
      <c r="XEG1" s="111"/>
      <c r="XEH1" s="71"/>
      <c r="XEI1" s="110"/>
      <c r="XEJ1" s="69"/>
      <c r="XEK1" s="70"/>
      <c r="XEL1" s="70"/>
      <c r="XEM1" s="111"/>
      <c r="XEN1" s="71"/>
      <c r="XEO1" s="110"/>
      <c r="XEP1" s="69"/>
      <c r="XEQ1" s="70"/>
      <c r="XER1" s="70"/>
      <c r="XES1" s="111"/>
      <c r="XET1" s="71"/>
      <c r="XEU1" s="110"/>
      <c r="XEV1" s="69"/>
      <c r="XEW1" s="70"/>
      <c r="XEX1" s="70"/>
      <c r="XEY1" s="111"/>
      <c r="XEZ1" s="71"/>
      <c r="XFA1" s="110"/>
      <c r="XFB1" s="69"/>
      <c r="XFC1" s="70"/>
      <c r="XFD1" s="70"/>
    </row>
    <row r="2" spans="1:16384" s="67" customFormat="1" ht="23.25" customHeight="1" x14ac:dyDescent="0.2">
      <c r="B2" s="831" t="str">
        <f>'اجمالى اداريين'!C3</f>
        <v>مدرسة منشأة سلطان الثانوية بنين</v>
      </c>
      <c r="C2" s="832"/>
      <c r="D2" s="833" t="s">
        <v>94</v>
      </c>
      <c r="E2" s="833"/>
      <c r="F2" s="833"/>
      <c r="G2" s="73"/>
      <c r="H2" s="81"/>
      <c r="I2"/>
      <c r="J2"/>
    </row>
    <row r="3" spans="1:16384" s="67" customFormat="1" ht="30.75" customHeight="1" x14ac:dyDescent="0.2">
      <c r="B3" s="85" t="s">
        <v>95</v>
      </c>
      <c r="C3" s="834">
        <f>VLOOKUP($F$1,'اجمالى اداريين'!$A$6:$CB$100,3)</f>
        <v>0</v>
      </c>
      <c r="D3" s="834"/>
      <c r="E3" s="834"/>
      <c r="F3" s="141" t="s">
        <v>445</v>
      </c>
      <c r="G3" s="142"/>
      <c r="H3"/>
      <c r="I3"/>
      <c r="J3"/>
    </row>
    <row r="4" spans="1:16384" ht="18.95" customHeight="1" x14ac:dyDescent="0.2">
      <c r="B4" s="113" t="s">
        <v>9</v>
      </c>
      <c r="C4" s="113">
        <f>VLOOKUP($F$1,'اجمالى اداريين'!$A$6:$CB$100,4)</f>
        <v>0</v>
      </c>
      <c r="D4" s="838" t="s">
        <v>96</v>
      </c>
      <c r="E4" s="113" t="s">
        <v>10</v>
      </c>
      <c r="F4" s="113">
        <f>VLOOKUP($F$1,'اجمالى اداريين'!$A$6:$CB$100,5)</f>
        <v>0</v>
      </c>
      <c r="G4" s="842" t="s">
        <v>178</v>
      </c>
      <c r="H4" s="835" t="s">
        <v>177</v>
      </c>
    </row>
    <row r="5" spans="1:16384" ht="18.95" customHeight="1" x14ac:dyDescent="0.2">
      <c r="B5" s="136" t="s">
        <v>116</v>
      </c>
      <c r="C5" s="114">
        <f>VLOOKUP($F$1,'اجمالى اداريين'!$A$6:$AXF100,9)</f>
        <v>0</v>
      </c>
      <c r="D5" s="839"/>
      <c r="E5" s="136" t="s">
        <v>11</v>
      </c>
      <c r="F5" s="21">
        <f>VLOOKUP($F$1,'اجمالى اداريين'!$A$6:$CB$100,15)</f>
        <v>0</v>
      </c>
      <c r="G5" s="843"/>
      <c r="H5" s="836"/>
    </row>
    <row r="6" spans="1:16384" ht="18.95" customHeight="1" x14ac:dyDescent="0.2">
      <c r="B6" s="841" t="s">
        <v>97</v>
      </c>
      <c r="C6" s="841"/>
      <c r="D6" s="839"/>
      <c r="E6" s="841" t="s">
        <v>98</v>
      </c>
      <c r="F6" s="841"/>
      <c r="G6" s="843"/>
      <c r="H6" s="836"/>
    </row>
    <row r="7" spans="1:16384" ht="18.95" customHeight="1" x14ac:dyDescent="0.2">
      <c r="B7" s="74" t="s">
        <v>117</v>
      </c>
      <c r="C7" s="21">
        <f>VLOOKUP($F$1,'اجمالى اداريين'!$A$6:$CB$100,10)</f>
        <v>0</v>
      </c>
      <c r="D7" s="839"/>
      <c r="E7" s="74" t="s">
        <v>117</v>
      </c>
      <c r="F7" s="21">
        <f>VLOOKUP($F$1,'اجمالى اداريين'!$A$6:$CB$100,40)</f>
        <v>0</v>
      </c>
      <c r="G7" s="843"/>
      <c r="H7" s="836"/>
    </row>
    <row r="8" spans="1:16384" ht="18.95" customHeight="1" x14ac:dyDescent="0.2">
      <c r="B8" s="74" t="s">
        <v>118</v>
      </c>
      <c r="C8" s="21">
        <f>VLOOKUP($F$1,'اجمالى اداريين'!$A$6:$CB$100,11)</f>
        <v>0</v>
      </c>
      <c r="D8" s="839"/>
      <c r="E8" s="74" t="s">
        <v>119</v>
      </c>
      <c r="F8" s="21">
        <f>VLOOKUP($F$1,'اجمالى اداريين'!$A$6:$CB$100,41)</f>
        <v>0</v>
      </c>
      <c r="G8" s="843"/>
      <c r="H8" s="836"/>
    </row>
    <row r="9" spans="1:16384" ht="18.95" customHeight="1" x14ac:dyDescent="0.2">
      <c r="B9" s="74" t="s">
        <v>120</v>
      </c>
      <c r="C9" s="21">
        <f>VLOOKUP($F$1,'اجمالى اداريين'!$A$6:$CB$100,12)</f>
        <v>0</v>
      </c>
      <c r="D9" s="839"/>
      <c r="E9" s="74" t="s">
        <v>120</v>
      </c>
      <c r="F9" s="21">
        <f>VLOOKUP($F$1,'اجمالى اداريين'!$A$6:$CB$100,57)</f>
        <v>0</v>
      </c>
      <c r="G9" s="843"/>
      <c r="H9" s="836"/>
    </row>
    <row r="10" spans="1:16384" ht="18.95" customHeight="1" x14ac:dyDescent="0.2">
      <c r="B10" s="76" t="s">
        <v>154</v>
      </c>
      <c r="C10" s="21">
        <f>VLOOKUP($F$1,'اجمالى اداريين'!$A$6:$CB$100,13)</f>
        <v>0</v>
      </c>
      <c r="D10" s="839"/>
      <c r="E10" s="76" t="s">
        <v>148</v>
      </c>
      <c r="F10" s="21">
        <f>VLOOKUP($F$1,'اجمالى اداريين'!$A$6:$CB$100,42)</f>
        <v>0</v>
      </c>
      <c r="G10" s="843"/>
      <c r="H10" s="836"/>
    </row>
    <row r="11" spans="1:16384" ht="18.95" customHeight="1" x14ac:dyDescent="0.2">
      <c r="B11" s="105" t="s">
        <v>14</v>
      </c>
      <c r="C11" s="105">
        <f>SUM(C7:C10)</f>
        <v>0</v>
      </c>
      <c r="D11" s="839"/>
      <c r="E11" s="75" t="s">
        <v>121</v>
      </c>
      <c r="F11" s="21">
        <f>VLOOKUP($F$1,'اجمالى اداريين'!$A$6:$CB$100,43)</f>
        <v>0</v>
      </c>
      <c r="G11" s="843"/>
      <c r="H11" s="836"/>
    </row>
    <row r="12" spans="1:16384" ht="18.95" customHeight="1" x14ac:dyDescent="0.2">
      <c r="B12" s="84" t="s">
        <v>165</v>
      </c>
      <c r="C12" s="21">
        <f>VLOOKUP($F$1,'اجمالى اداريين'!$A$6:$CB$100,15)</f>
        <v>0</v>
      </c>
      <c r="D12" s="839"/>
      <c r="E12" s="76" t="s">
        <v>146</v>
      </c>
      <c r="F12" s="21">
        <f>VLOOKUP($F$1,'اجمالى اداريين'!$A$6:$CB$100,58)</f>
        <v>0</v>
      </c>
      <c r="G12" s="843"/>
      <c r="H12" s="836"/>
    </row>
    <row r="13" spans="1:16384" ht="18.95" customHeight="1" x14ac:dyDescent="0.2">
      <c r="B13" s="84" t="s">
        <v>166</v>
      </c>
      <c r="C13" s="21"/>
      <c r="D13" s="839"/>
      <c r="E13" s="76" t="s">
        <v>152</v>
      </c>
      <c r="F13" s="21">
        <f>VLOOKUP($F$1,'اجمالى اداريين'!$A$6:$CB$100,59)</f>
        <v>0</v>
      </c>
      <c r="G13" s="843"/>
      <c r="H13" s="836"/>
    </row>
    <row r="14" spans="1:16384" ht="18.95" customHeight="1" x14ac:dyDescent="0.2">
      <c r="B14" s="84" t="s">
        <v>167</v>
      </c>
      <c r="C14" s="127"/>
      <c r="D14" s="839"/>
      <c r="E14" s="105" t="s">
        <v>14</v>
      </c>
      <c r="F14" s="120">
        <f>SUM(F7:F13)</f>
        <v>0</v>
      </c>
      <c r="G14" s="843"/>
      <c r="H14" s="836"/>
    </row>
    <row r="15" spans="1:16384" ht="18.95" customHeight="1" x14ac:dyDescent="0.2">
      <c r="B15" s="133" t="s">
        <v>168</v>
      </c>
      <c r="C15" s="127"/>
      <c r="D15" s="839"/>
      <c r="E15" s="76" t="s">
        <v>122</v>
      </c>
      <c r="F15" s="21">
        <f>VLOOKUP($F$1,'اجمالى اداريين'!$A$6:$CB$100,46)</f>
        <v>0</v>
      </c>
      <c r="G15" s="843"/>
      <c r="H15" s="836"/>
    </row>
    <row r="16" spans="1:16384" ht="18.95" customHeight="1" x14ac:dyDescent="0.2">
      <c r="B16" s="84"/>
      <c r="C16" s="21"/>
      <c r="D16" s="839"/>
      <c r="E16" s="76" t="s">
        <v>123</v>
      </c>
      <c r="F16" s="21">
        <f>VLOOKUP($F$1,'اجمالى اداريين'!$A$6:$CB$100,47)</f>
        <v>0</v>
      </c>
      <c r="G16" s="843"/>
      <c r="H16" s="836"/>
    </row>
    <row r="17" spans="2:8" ht="18.95" customHeight="1" x14ac:dyDescent="0.2">
      <c r="B17" s="84"/>
      <c r="C17" s="21"/>
      <c r="D17" s="839"/>
      <c r="E17" s="76" t="s">
        <v>124</v>
      </c>
      <c r="F17" s="21">
        <f>VLOOKUP($F$1,'اجمالى اداريين'!$A$6:$CB$100,49)</f>
        <v>0</v>
      </c>
      <c r="G17" s="843"/>
      <c r="H17" s="836"/>
    </row>
    <row r="18" spans="2:8" ht="18.95" customHeight="1" x14ac:dyDescent="0.2">
      <c r="B18" s="84"/>
      <c r="C18" s="21"/>
      <c r="D18" s="839"/>
      <c r="E18" s="76" t="s">
        <v>155</v>
      </c>
      <c r="F18" s="21">
        <f>VLOOKUP($F$1,'اجمالى اداريين'!$A$6:$CB$100,50)</f>
        <v>0</v>
      </c>
      <c r="G18" s="843"/>
      <c r="H18" s="836"/>
    </row>
    <row r="19" spans="2:8" ht="18.95" customHeight="1" x14ac:dyDescent="0.2">
      <c r="B19" s="107" t="s">
        <v>169</v>
      </c>
      <c r="C19" s="134"/>
      <c r="D19" s="839"/>
      <c r="E19" s="76" t="s">
        <v>156</v>
      </c>
      <c r="F19" s="21">
        <f>VLOOKUP($F$1,'اجمالى اداريين'!$A$6:$CB$100,51)</f>
        <v>0</v>
      </c>
      <c r="G19" s="843"/>
      <c r="H19" s="836"/>
    </row>
    <row r="20" spans="2:8" ht="18.95" customHeight="1" x14ac:dyDescent="0.2">
      <c r="B20" s="84" t="s">
        <v>163</v>
      </c>
      <c r="C20" s="21"/>
      <c r="D20" s="839"/>
      <c r="E20" s="105" t="s">
        <v>14</v>
      </c>
      <c r="F20" s="120">
        <f>SUM(F15:F19)</f>
        <v>0</v>
      </c>
      <c r="G20" s="843"/>
      <c r="H20" s="836"/>
    </row>
    <row r="21" spans="2:8" ht="18.95" customHeight="1" x14ac:dyDescent="0.2">
      <c r="B21" s="105" t="s">
        <v>366</v>
      </c>
      <c r="C21" s="105">
        <f>VLOOKUP($F$1,'اجمالى اداريين'!$A$6:$CB$100,23)</f>
        <v>0</v>
      </c>
      <c r="D21" s="839"/>
      <c r="E21" s="79" t="s">
        <v>131</v>
      </c>
      <c r="F21" s="21">
        <f>VLOOKUP($F$1,'اجمالى اداريين'!$A$6:$CB$100,49)</f>
        <v>0</v>
      </c>
      <c r="G21" s="843"/>
      <c r="H21" s="836"/>
    </row>
    <row r="22" spans="2:8" ht="18.95" customHeight="1" x14ac:dyDescent="0.2">
      <c r="B22" s="121" t="s">
        <v>361</v>
      </c>
      <c r="C22" s="127">
        <f>VLOOKUP($F$1,'اجمالى اداريين'!$A$6:$CB$100,24)</f>
        <v>0</v>
      </c>
      <c r="D22" s="839"/>
      <c r="E22" s="79" t="s">
        <v>56</v>
      </c>
      <c r="F22" s="21">
        <f>VLOOKUP($F$1,'اجمالى اداريين'!$A$6:$CB$100,53)</f>
        <v>0</v>
      </c>
      <c r="G22" s="843"/>
      <c r="H22" s="836"/>
    </row>
    <row r="23" spans="2:8" ht="18.95" customHeight="1" x14ac:dyDescent="0.2">
      <c r="B23" s="121" t="s">
        <v>362</v>
      </c>
      <c r="C23" s="127">
        <f>VLOOKUP($F$1,'اجمالى اداريين'!$A$6:$CB$100,25)</f>
        <v>0</v>
      </c>
      <c r="D23" s="839"/>
      <c r="E23" s="79" t="s">
        <v>57</v>
      </c>
      <c r="F23" s="21">
        <f>VLOOKUP($F$1,'اجمالى اداريين'!$A$6:$CB$100,54)</f>
        <v>0</v>
      </c>
      <c r="G23" s="843"/>
      <c r="H23" s="836"/>
    </row>
    <row r="24" spans="2:8" ht="18.95" customHeight="1" x14ac:dyDescent="0.2">
      <c r="B24" s="121" t="s">
        <v>444</v>
      </c>
      <c r="C24" s="127">
        <f>VLOOKUP($F$1,'اجمالى اداريين'!$A$6:$CB$100,26)</f>
        <v>0</v>
      </c>
      <c r="D24" s="839"/>
      <c r="E24" s="79" t="s">
        <v>58</v>
      </c>
      <c r="F24" s="21">
        <f>VLOOKUP($F$1,'اجمالى اداريين'!$A$6:$CB$100,55)</f>
        <v>0</v>
      </c>
      <c r="G24" s="843"/>
      <c r="H24" s="836"/>
    </row>
    <row r="25" spans="2:8" ht="18.95" customHeight="1" x14ac:dyDescent="0.2">
      <c r="B25" s="105" t="s">
        <v>78</v>
      </c>
      <c r="C25" s="135">
        <f>VLOOKUP($F$1,'اجمالى اداريين'!$A$6:$CB$100,27)</f>
        <v>0</v>
      </c>
      <c r="D25" s="839"/>
      <c r="E25" s="82" t="s">
        <v>59</v>
      </c>
      <c r="F25" s="21">
        <f>VLOOKUP($F$1,'اجمالى اداريين'!$A$6:$CB$100,56)</f>
        <v>0</v>
      </c>
      <c r="G25" s="843"/>
      <c r="H25" s="836"/>
    </row>
    <row r="26" spans="2:8" ht="18.95" customHeight="1" x14ac:dyDescent="0.2">
      <c r="B26" s="106" t="s">
        <v>129</v>
      </c>
      <c r="C26" s="21">
        <f>VLOOKUP($F$1,'اجمالى اداريين'!$A$6:$CB$100,31)</f>
        <v>0</v>
      </c>
      <c r="D26" s="839"/>
      <c r="E26" s="79" t="s">
        <v>25</v>
      </c>
      <c r="F26" s="21">
        <f>VLOOKUP($F$1,'اجمالى اداريين'!$A$6:$CB$100,57)</f>
        <v>0</v>
      </c>
      <c r="G26" s="843"/>
      <c r="H26" s="836"/>
    </row>
    <row r="27" spans="2:8" ht="18.95" customHeight="1" x14ac:dyDescent="0.2">
      <c r="B27" s="75"/>
      <c r="C27" s="21"/>
      <c r="D27" s="839"/>
      <c r="E27" s="79" t="s">
        <v>29</v>
      </c>
      <c r="F27" s="21">
        <f>VLOOKUP($F$1,'اجمالى اداريين'!$A$6:$CB$100,68)</f>
        <v>0</v>
      </c>
      <c r="G27" s="843"/>
      <c r="H27" s="836"/>
    </row>
    <row r="28" spans="2:8" ht="18.95" customHeight="1" x14ac:dyDescent="0.2">
      <c r="B28" s="112" t="s">
        <v>125</v>
      </c>
      <c r="C28" s="120">
        <f>VLOOKUP($F$1,'اجمالى اداريين'!$A$6:$CB$100,32)</f>
        <v>0</v>
      </c>
      <c r="D28" s="839"/>
      <c r="E28" s="79" t="s">
        <v>30</v>
      </c>
      <c r="F28" s="21">
        <f>VLOOKUP($F$1,'اجمالى اداريين'!$A$6:$CB$100,69)</f>
        <v>0</v>
      </c>
      <c r="G28" s="843"/>
      <c r="H28" s="836"/>
    </row>
    <row r="29" spans="2:8" ht="18.95" customHeight="1" x14ac:dyDescent="0.2">
      <c r="B29" s="83"/>
      <c r="C29" s="21"/>
      <c r="D29" s="839"/>
      <c r="E29" s="79" t="s">
        <v>31</v>
      </c>
      <c r="F29" s="21">
        <f>VLOOKUP($F$1,'اجمالى اداريين'!$A$6:$CB$100,70)</f>
        <v>0</v>
      </c>
      <c r="G29" s="843"/>
      <c r="H29" s="836"/>
    </row>
    <row r="30" spans="2:8" ht="18.95" customHeight="1" x14ac:dyDescent="0.2">
      <c r="B30" s="83"/>
      <c r="C30" s="21"/>
      <c r="D30" s="839"/>
      <c r="E30" s="79" t="s">
        <v>132</v>
      </c>
      <c r="F30" s="21">
        <f>VLOOKUP($F$1,'اجمالى اداريين'!$A$6:$CB$100,71)</f>
        <v>0</v>
      </c>
      <c r="G30" s="843"/>
      <c r="H30" s="836"/>
    </row>
    <row r="31" spans="2:8" ht="18.95" customHeight="1" x14ac:dyDescent="0.2">
      <c r="B31" s="240" t="s">
        <v>164</v>
      </c>
      <c r="C31" s="120">
        <f>VLOOKUP($F$1,'اجمالى اداريين'!$A$6:$CB$100,33)</f>
        <v>0</v>
      </c>
      <c r="D31" s="839"/>
      <c r="E31" s="79" t="s">
        <v>137</v>
      </c>
      <c r="F31" s="21">
        <f>VLOOKUP($F$1,'اجمالى اداريين'!$A$6:$CB$100,72)</f>
        <v>0</v>
      </c>
      <c r="G31" s="843"/>
      <c r="H31" s="836"/>
    </row>
    <row r="32" spans="2:8" ht="18.95" customHeight="1" x14ac:dyDescent="0.2">
      <c r="B32" s="83"/>
      <c r="C32" s="21"/>
      <c r="D32" s="839"/>
      <c r="E32" s="79" t="s">
        <v>138</v>
      </c>
      <c r="F32" s="21">
        <f>VLOOKUP($F$1,'اجمالى اداريين'!$A$6:$CB$100,73)</f>
        <v>0</v>
      </c>
      <c r="G32" s="843"/>
      <c r="H32" s="836"/>
    </row>
    <row r="33" spans="2:8" ht="18.95" customHeight="1" x14ac:dyDescent="0.2">
      <c r="B33" s="83"/>
      <c r="C33" s="21"/>
      <c r="D33" s="839"/>
      <c r="E33" s="79" t="s">
        <v>33</v>
      </c>
      <c r="F33" s="21">
        <f>VLOOKUP($F$1,'اجمالى اداريين'!$A$6:$CB$100,74)</f>
        <v>0</v>
      </c>
      <c r="G33" s="843"/>
      <c r="H33" s="836"/>
    </row>
    <row r="34" spans="2:8" ht="18.95" customHeight="1" x14ac:dyDescent="0.2">
      <c r="B34" s="106" t="s">
        <v>130</v>
      </c>
      <c r="C34" s="113">
        <f>VLOOKUP($F$1,'اجمالى اداريين'!$A$6:$CB$100,34)</f>
        <v>0</v>
      </c>
      <c r="D34" s="839"/>
      <c r="E34" s="79" t="s">
        <v>170</v>
      </c>
      <c r="F34" s="21">
        <f>VLOOKUP($F$1,'اجمالى اداريين'!$A$6:$CB$100,75)</f>
        <v>0</v>
      </c>
      <c r="G34" s="843"/>
      <c r="H34" s="836"/>
    </row>
    <row r="35" spans="2:8" ht="18.95" customHeight="1" x14ac:dyDescent="0.2">
      <c r="B35" s="75" t="s">
        <v>127</v>
      </c>
      <c r="C35" s="21">
        <f>VLOOKUP($F$1,'اجمالى اداريين'!$A$6:$CB$100,35)</f>
        <v>0</v>
      </c>
      <c r="D35" s="839"/>
      <c r="E35" s="79" t="s">
        <v>145</v>
      </c>
      <c r="F35" s="21">
        <f>VLOOKUP($F$1,'اجمالى اداريين'!$A$6:$CB$100,76)</f>
        <v>0</v>
      </c>
      <c r="G35" s="843"/>
      <c r="H35" s="836"/>
    </row>
    <row r="36" spans="2:8" ht="18.95" customHeight="1" x14ac:dyDescent="0.2">
      <c r="B36" s="75" t="s">
        <v>128</v>
      </c>
      <c r="C36" s="21">
        <f>VLOOKUP($F$1,'اجمالى اداريين'!$A$6:$CB$100,36)</f>
        <v>0</v>
      </c>
      <c r="D36" s="839"/>
      <c r="E36" s="79" t="s">
        <v>133</v>
      </c>
      <c r="F36" s="21">
        <f>VLOOKUP($F$1,'اجمالى اداريين'!$A$6:$CB$100,77)</f>
        <v>0</v>
      </c>
      <c r="G36" s="843"/>
      <c r="H36" s="836"/>
    </row>
    <row r="37" spans="2:8" ht="18.95" customHeight="1" x14ac:dyDescent="0.2">
      <c r="B37" s="122" t="s">
        <v>149</v>
      </c>
      <c r="C37" s="21">
        <f>VLOOKUP($F$1,'اجمالى اداريين'!$A$6:$CB$100,37)</f>
        <v>0</v>
      </c>
      <c r="D37" s="839"/>
      <c r="E37" s="104" t="s">
        <v>14</v>
      </c>
      <c r="F37" s="109">
        <f>SUM(F21:F36)</f>
        <v>0</v>
      </c>
      <c r="G37" s="843"/>
      <c r="H37" s="836"/>
    </row>
    <row r="38" spans="2:8" ht="18.95" customHeight="1" x14ac:dyDescent="0.2">
      <c r="B38" s="75"/>
      <c r="C38" s="21"/>
      <c r="D38" s="839"/>
      <c r="E38" s="79" t="s">
        <v>126</v>
      </c>
      <c r="F38" s="21">
        <f>VLOOKUP($F$1,'اجمالى اداريين'!$A$6:$CB$100,67)</f>
        <v>0</v>
      </c>
      <c r="G38" s="843"/>
      <c r="H38" s="836"/>
    </row>
    <row r="39" spans="2:8" ht="20.100000000000001" customHeight="1" x14ac:dyDescent="0.2">
      <c r="B39" s="104" t="s">
        <v>14</v>
      </c>
      <c r="C39" s="109">
        <f>SUM(C35:C38)</f>
        <v>0</v>
      </c>
      <c r="D39" s="839"/>
      <c r="E39" s="79" t="s">
        <v>27</v>
      </c>
      <c r="F39" s="21">
        <f>VLOOKUP($F$1,'اجمالى اداريين'!$A$6:$CB$100,64)</f>
        <v>0</v>
      </c>
      <c r="G39" s="843"/>
      <c r="H39" s="836"/>
    </row>
    <row r="40" spans="2:8" ht="20.100000000000001" customHeight="1" x14ac:dyDescent="0.2">
      <c r="B40" s="133"/>
      <c r="C40" s="114"/>
      <c r="D40" s="839"/>
      <c r="E40" s="104" t="s">
        <v>14</v>
      </c>
      <c r="F40" s="109">
        <f>SUM(F38:F39)</f>
        <v>0</v>
      </c>
      <c r="G40" s="843"/>
      <c r="H40" s="836"/>
    </row>
    <row r="41" spans="2:8" ht="20.100000000000001" customHeight="1" x14ac:dyDescent="0.2">
      <c r="B41" s="137" t="s">
        <v>111</v>
      </c>
      <c r="C41" s="116">
        <f>VLOOKUP($F$1,'اجمالى اداريين'!$A$6:$CB$100,39)</f>
        <v>0</v>
      </c>
      <c r="D41" s="839"/>
      <c r="E41" s="137" t="s">
        <v>110</v>
      </c>
      <c r="F41" s="138">
        <f>VLOOKUP($F$1,'اجمالى اداريين'!$A$6:$CB$100,78)</f>
        <v>0</v>
      </c>
      <c r="G41" s="844"/>
      <c r="H41" s="837"/>
    </row>
    <row r="42" spans="2:8" ht="20.100000000000001" customHeight="1" x14ac:dyDescent="0.3">
      <c r="B42" s="106" t="s">
        <v>110</v>
      </c>
      <c r="C42" s="108">
        <f>VLOOKUP($F$1,'اجمالى اداريين'!$A$6:$CB$100,78)</f>
        <v>0</v>
      </c>
      <c r="D42" s="839"/>
      <c r="E42" s="80" t="s">
        <v>112</v>
      </c>
      <c r="F42" s="80" t="s">
        <v>113</v>
      </c>
    </row>
    <row r="43" spans="2:8" ht="20.100000000000001" customHeight="1" x14ac:dyDescent="0.3">
      <c r="B43" s="115" t="s">
        <v>114</v>
      </c>
      <c r="C43" s="116">
        <f>VLOOKUP($F$1,'اجمالى اداريين'!$A$6:$CB$100,79)</f>
        <v>0</v>
      </c>
      <c r="D43" s="840"/>
      <c r="E43" s="80"/>
      <c r="F43" s="80"/>
    </row>
    <row r="45" spans="2:8" x14ac:dyDescent="0.2">
      <c r="B45" s="103"/>
    </row>
  </sheetData>
  <customSheetViews>
    <customSheetView guid="{39BA71BF-908C-4837-9463-6A2E214E28B5}" scale="60" showPageBreaks="1" printArea="1" view="pageBreakPreview">
      <selection activeCell="W28" sqref="W28"/>
      <pageMargins left="0.7" right="0.7" top="0.75" bottom="0.75" header="0.3" footer="0.3"/>
      <pageSetup paperSize="9" scale="89" orientation="portrait" r:id="rId1"/>
    </customSheetView>
  </customSheetViews>
  <mergeCells count="9">
    <mergeCell ref="B1:C1"/>
    <mergeCell ref="B2:C2"/>
    <mergeCell ref="D2:F2"/>
    <mergeCell ref="C3:E3"/>
    <mergeCell ref="H4:H41"/>
    <mergeCell ref="D4:D43"/>
    <mergeCell ref="B6:C6"/>
    <mergeCell ref="E6:F6"/>
    <mergeCell ref="G4:G41"/>
  </mergeCells>
  <dataValidations count="5">
    <dataValidation type="list" allowBlank="1" showInputMessage="1" showErrorMessage="1" sqref="WVO983041 JC1 SY1 ACU1 AMQ1 AWM1 BGI1 BQE1 CAA1 CJW1 CTS1 DDO1 DNK1 DXG1 EHC1 EQY1 FAU1 FKQ1 FUM1 GEI1 GOE1 GYA1 HHW1 HRS1 IBO1 ILK1 IVG1 JFC1 JOY1 JYU1 KIQ1 KSM1 LCI1 LME1 LWA1 MFW1 MPS1 MZO1 NJK1 NTG1 ODC1 OMY1 OWU1 PGQ1 PQM1 QAI1 QKE1 QUA1 RDW1 RNS1 RXO1 SHK1 SRG1 TBC1 TKY1 TUU1 UEQ1 UOM1 UYI1 VIE1 VSA1 WBW1 WLS1 WVO1 G65537 JC65537 SY65537 ACU65537 AMQ65537 AWM65537 BGI65537 BQE65537 CAA65537 CJW65537 CTS65537 DDO65537 DNK65537 DXG65537 EHC65537 EQY65537 FAU65537 FKQ65537 FUM65537 GEI65537 GOE65537 GYA65537 HHW65537 HRS65537 IBO65537 ILK65537 IVG65537 JFC65537 JOY65537 JYU65537 KIQ65537 KSM65537 LCI65537 LME65537 LWA65537 MFW65537 MPS65537 MZO65537 NJK65537 NTG65537 ODC65537 OMY65537 OWU65537 PGQ65537 PQM65537 QAI65537 QKE65537 QUA65537 RDW65537 RNS65537 RXO65537 SHK65537 SRG65537 TBC65537 TKY65537 TUU65537 UEQ65537 UOM65537 UYI65537 VIE65537 VSA65537 WBW65537 WLS65537 WVO65537 G131073 JC131073 SY131073 ACU131073 AMQ131073 AWM131073 BGI131073 BQE131073 CAA131073 CJW131073 CTS131073 DDO131073 DNK131073 DXG131073 EHC131073 EQY131073 FAU131073 FKQ131073 FUM131073 GEI131073 GOE131073 GYA131073 HHW131073 HRS131073 IBO131073 ILK131073 IVG131073 JFC131073 JOY131073 JYU131073 KIQ131073 KSM131073 LCI131073 LME131073 LWA131073 MFW131073 MPS131073 MZO131073 NJK131073 NTG131073 ODC131073 OMY131073 OWU131073 PGQ131073 PQM131073 QAI131073 QKE131073 QUA131073 RDW131073 RNS131073 RXO131073 SHK131073 SRG131073 TBC131073 TKY131073 TUU131073 UEQ131073 UOM131073 UYI131073 VIE131073 VSA131073 WBW131073 WLS131073 WVO131073 G196609 JC196609 SY196609 ACU196609 AMQ196609 AWM196609 BGI196609 BQE196609 CAA196609 CJW196609 CTS196609 DDO196609 DNK196609 DXG196609 EHC196609 EQY196609 FAU196609 FKQ196609 FUM196609 GEI196609 GOE196609 GYA196609 HHW196609 HRS196609 IBO196609 ILK196609 IVG196609 JFC196609 JOY196609 JYU196609 KIQ196609 KSM196609 LCI196609 LME196609 LWA196609 MFW196609 MPS196609 MZO196609 NJK196609 NTG196609 ODC196609 OMY196609 OWU196609 PGQ196609 PQM196609 QAI196609 QKE196609 QUA196609 RDW196609 RNS196609 RXO196609 SHK196609 SRG196609 TBC196609 TKY196609 TUU196609 UEQ196609 UOM196609 UYI196609 VIE196609 VSA196609 WBW196609 WLS196609 WVO196609 G262145 JC262145 SY262145 ACU262145 AMQ262145 AWM262145 BGI262145 BQE262145 CAA262145 CJW262145 CTS262145 DDO262145 DNK262145 DXG262145 EHC262145 EQY262145 FAU262145 FKQ262145 FUM262145 GEI262145 GOE262145 GYA262145 HHW262145 HRS262145 IBO262145 ILK262145 IVG262145 JFC262145 JOY262145 JYU262145 KIQ262145 KSM262145 LCI262145 LME262145 LWA262145 MFW262145 MPS262145 MZO262145 NJK262145 NTG262145 ODC262145 OMY262145 OWU262145 PGQ262145 PQM262145 QAI262145 QKE262145 QUA262145 RDW262145 RNS262145 RXO262145 SHK262145 SRG262145 TBC262145 TKY262145 TUU262145 UEQ262145 UOM262145 UYI262145 VIE262145 VSA262145 WBW262145 WLS262145 WVO262145 G327681 JC327681 SY327681 ACU327681 AMQ327681 AWM327681 BGI327681 BQE327681 CAA327681 CJW327681 CTS327681 DDO327681 DNK327681 DXG327681 EHC327681 EQY327681 FAU327681 FKQ327681 FUM327681 GEI327681 GOE327681 GYA327681 HHW327681 HRS327681 IBO327681 ILK327681 IVG327681 JFC327681 JOY327681 JYU327681 KIQ327681 KSM327681 LCI327681 LME327681 LWA327681 MFW327681 MPS327681 MZO327681 NJK327681 NTG327681 ODC327681 OMY327681 OWU327681 PGQ327681 PQM327681 QAI327681 QKE327681 QUA327681 RDW327681 RNS327681 RXO327681 SHK327681 SRG327681 TBC327681 TKY327681 TUU327681 UEQ327681 UOM327681 UYI327681 VIE327681 VSA327681 WBW327681 WLS327681 WVO327681 G393217 JC393217 SY393217 ACU393217 AMQ393217 AWM393217 BGI393217 BQE393217 CAA393217 CJW393217 CTS393217 DDO393217 DNK393217 DXG393217 EHC393217 EQY393217 FAU393217 FKQ393217 FUM393217 GEI393217 GOE393217 GYA393217 HHW393217 HRS393217 IBO393217 ILK393217 IVG393217 JFC393217 JOY393217 JYU393217 KIQ393217 KSM393217 LCI393217 LME393217 LWA393217 MFW393217 MPS393217 MZO393217 NJK393217 NTG393217 ODC393217 OMY393217 OWU393217 PGQ393217 PQM393217 QAI393217 QKE393217 QUA393217 RDW393217 RNS393217 RXO393217 SHK393217 SRG393217 TBC393217 TKY393217 TUU393217 UEQ393217 UOM393217 UYI393217 VIE393217 VSA393217 WBW393217 WLS393217 WVO393217 G458753 JC458753 SY458753 ACU458753 AMQ458753 AWM458753 BGI458753 BQE458753 CAA458753 CJW458753 CTS458753 DDO458753 DNK458753 DXG458753 EHC458753 EQY458753 FAU458753 FKQ458753 FUM458753 GEI458753 GOE458753 GYA458753 HHW458753 HRS458753 IBO458753 ILK458753 IVG458753 JFC458753 JOY458753 JYU458753 KIQ458753 KSM458753 LCI458753 LME458753 LWA458753 MFW458753 MPS458753 MZO458753 NJK458753 NTG458753 ODC458753 OMY458753 OWU458753 PGQ458753 PQM458753 QAI458753 QKE458753 QUA458753 RDW458753 RNS458753 RXO458753 SHK458753 SRG458753 TBC458753 TKY458753 TUU458753 UEQ458753 UOM458753 UYI458753 VIE458753 VSA458753 WBW458753 WLS458753 WVO458753 G524289 JC524289 SY524289 ACU524289 AMQ524289 AWM524289 BGI524289 BQE524289 CAA524289 CJW524289 CTS524289 DDO524289 DNK524289 DXG524289 EHC524289 EQY524289 FAU524289 FKQ524289 FUM524289 GEI524289 GOE524289 GYA524289 HHW524289 HRS524289 IBO524289 ILK524289 IVG524289 JFC524289 JOY524289 JYU524289 KIQ524289 KSM524289 LCI524289 LME524289 LWA524289 MFW524289 MPS524289 MZO524289 NJK524289 NTG524289 ODC524289 OMY524289 OWU524289 PGQ524289 PQM524289 QAI524289 QKE524289 QUA524289 RDW524289 RNS524289 RXO524289 SHK524289 SRG524289 TBC524289 TKY524289 TUU524289 UEQ524289 UOM524289 UYI524289 VIE524289 VSA524289 WBW524289 WLS524289 WVO524289 G589825 JC589825 SY589825 ACU589825 AMQ589825 AWM589825 BGI589825 BQE589825 CAA589825 CJW589825 CTS589825 DDO589825 DNK589825 DXG589825 EHC589825 EQY589825 FAU589825 FKQ589825 FUM589825 GEI589825 GOE589825 GYA589825 HHW589825 HRS589825 IBO589825 ILK589825 IVG589825 JFC589825 JOY589825 JYU589825 KIQ589825 KSM589825 LCI589825 LME589825 LWA589825 MFW589825 MPS589825 MZO589825 NJK589825 NTG589825 ODC589825 OMY589825 OWU589825 PGQ589825 PQM589825 QAI589825 QKE589825 QUA589825 RDW589825 RNS589825 RXO589825 SHK589825 SRG589825 TBC589825 TKY589825 TUU589825 UEQ589825 UOM589825 UYI589825 VIE589825 VSA589825 WBW589825 WLS589825 WVO589825 G655361 JC655361 SY655361 ACU655361 AMQ655361 AWM655361 BGI655361 BQE655361 CAA655361 CJW655361 CTS655361 DDO655361 DNK655361 DXG655361 EHC655361 EQY655361 FAU655361 FKQ655361 FUM655361 GEI655361 GOE655361 GYA655361 HHW655361 HRS655361 IBO655361 ILK655361 IVG655361 JFC655361 JOY655361 JYU655361 KIQ655361 KSM655361 LCI655361 LME655361 LWA655361 MFW655361 MPS655361 MZO655361 NJK655361 NTG655361 ODC655361 OMY655361 OWU655361 PGQ655361 PQM655361 QAI655361 QKE655361 QUA655361 RDW655361 RNS655361 RXO655361 SHK655361 SRG655361 TBC655361 TKY655361 TUU655361 UEQ655361 UOM655361 UYI655361 VIE655361 VSA655361 WBW655361 WLS655361 WVO655361 G720897 JC720897 SY720897 ACU720897 AMQ720897 AWM720897 BGI720897 BQE720897 CAA720897 CJW720897 CTS720897 DDO720897 DNK720897 DXG720897 EHC720897 EQY720897 FAU720897 FKQ720897 FUM720897 GEI720897 GOE720897 GYA720897 HHW720897 HRS720897 IBO720897 ILK720897 IVG720897 JFC720897 JOY720897 JYU720897 KIQ720897 KSM720897 LCI720897 LME720897 LWA720897 MFW720897 MPS720897 MZO720897 NJK720897 NTG720897 ODC720897 OMY720897 OWU720897 PGQ720897 PQM720897 QAI720897 QKE720897 QUA720897 RDW720897 RNS720897 RXO720897 SHK720897 SRG720897 TBC720897 TKY720897 TUU720897 UEQ720897 UOM720897 UYI720897 VIE720897 VSA720897 WBW720897 WLS720897 WVO720897 G786433 JC786433 SY786433 ACU786433 AMQ786433 AWM786433 BGI786433 BQE786433 CAA786433 CJW786433 CTS786433 DDO786433 DNK786433 DXG786433 EHC786433 EQY786433 FAU786433 FKQ786433 FUM786433 GEI786433 GOE786433 GYA786433 HHW786433 HRS786433 IBO786433 ILK786433 IVG786433 JFC786433 JOY786433 JYU786433 KIQ786433 KSM786433 LCI786433 LME786433 LWA786433 MFW786433 MPS786433 MZO786433 NJK786433 NTG786433 ODC786433 OMY786433 OWU786433 PGQ786433 PQM786433 QAI786433 QKE786433 QUA786433 RDW786433 RNS786433 RXO786433 SHK786433 SRG786433 TBC786433 TKY786433 TUU786433 UEQ786433 UOM786433 UYI786433 VIE786433 VSA786433 WBW786433 WLS786433 WVO786433 G851969 JC851969 SY851969 ACU851969 AMQ851969 AWM851969 BGI851969 BQE851969 CAA851969 CJW851969 CTS851969 DDO851969 DNK851969 DXG851969 EHC851969 EQY851969 FAU851969 FKQ851969 FUM851969 GEI851969 GOE851969 GYA851969 HHW851969 HRS851969 IBO851969 ILK851969 IVG851969 JFC851969 JOY851969 JYU851969 KIQ851969 KSM851969 LCI851969 LME851969 LWA851969 MFW851969 MPS851969 MZO851969 NJK851969 NTG851969 ODC851969 OMY851969 OWU851969 PGQ851969 PQM851969 QAI851969 QKE851969 QUA851969 RDW851969 RNS851969 RXO851969 SHK851969 SRG851969 TBC851969 TKY851969 TUU851969 UEQ851969 UOM851969 UYI851969 VIE851969 VSA851969 WBW851969 WLS851969 WVO851969 G917505 JC917505 SY917505 ACU917505 AMQ917505 AWM917505 BGI917505 BQE917505 CAA917505 CJW917505 CTS917505 DDO917505 DNK917505 DXG917505 EHC917505 EQY917505 FAU917505 FKQ917505 FUM917505 GEI917505 GOE917505 GYA917505 HHW917505 HRS917505 IBO917505 ILK917505 IVG917505 JFC917505 JOY917505 JYU917505 KIQ917505 KSM917505 LCI917505 LME917505 LWA917505 MFW917505 MPS917505 MZO917505 NJK917505 NTG917505 ODC917505 OMY917505 OWU917505 PGQ917505 PQM917505 QAI917505 QKE917505 QUA917505 RDW917505 RNS917505 RXO917505 SHK917505 SRG917505 TBC917505 TKY917505 TUU917505 UEQ917505 UOM917505 UYI917505 VIE917505 VSA917505 WBW917505 WLS917505 WVO917505 G983041 JC983041 SY983041 ACU983041 AMQ983041 AWM983041 BGI983041 BQE983041 CAA983041 CJW983041 CTS983041 DDO983041 DNK983041 DXG983041 EHC983041 EQY983041 FAU983041 FKQ983041 FUM983041 GEI983041 GOE983041 GYA983041 HHW983041 HRS983041 IBO983041 ILK983041 IVG983041 JFC983041 JOY983041 JYU983041 KIQ983041 KSM983041 LCI983041 LME983041 LWA983041 MFW983041 MPS983041 MZO983041 NJK983041 NTG983041 ODC983041 OMY983041 OWU983041 PGQ983041 PQM983041 QAI983041 QKE983041 QUA983041 RDW983041 RNS983041 RXO983041 SHK983041 SRG983041 TBC983041 TKY983041 TUU983041 UEQ983041 UOM983041 UYI983041 VIE983041 VSA983041 WBW983041 WLS983041">
      <formula1>الرقم</formula1>
    </dataValidation>
    <dataValidation type="list" allowBlank="1" showInputMessage="1" showErrorMessage="1" sqref="H3 JD3 SZ3 ACV3 AMR3 AWN3 BGJ3 BQF3 CAB3 CJX3 CTT3 DDP3 DNL3 DXH3 EHD3 EQZ3 FAV3 FKR3 FUN3 GEJ3 GOF3 GYB3 HHX3 HRT3 IBP3 ILL3 IVH3 JFD3 JOZ3 JYV3 KIR3 KSN3 LCJ3 LMF3 LWB3 MFX3 MPT3 MZP3 NJL3 NTH3 ODD3 OMZ3 OWV3 PGR3 PQN3 QAJ3 QKF3 QUB3 RDX3 RNT3 RXP3 SHL3 SRH3 TBD3 TKZ3 TUV3 UER3 UON3 UYJ3 VIF3 VSB3 WBX3 WLT3 WVP3 H65539 JD65539 SZ65539 ACV65539 AMR65539 AWN65539 BGJ65539 BQF65539 CAB65539 CJX65539 CTT65539 DDP65539 DNL65539 DXH65539 EHD65539 EQZ65539 FAV65539 FKR65539 FUN65539 GEJ65539 GOF65539 GYB65539 HHX65539 HRT65539 IBP65539 ILL65539 IVH65539 JFD65539 JOZ65539 JYV65539 KIR65539 KSN65539 LCJ65539 LMF65539 LWB65539 MFX65539 MPT65539 MZP65539 NJL65539 NTH65539 ODD65539 OMZ65539 OWV65539 PGR65539 PQN65539 QAJ65539 QKF65539 QUB65539 RDX65539 RNT65539 RXP65539 SHL65539 SRH65539 TBD65539 TKZ65539 TUV65539 UER65539 UON65539 UYJ65539 VIF65539 VSB65539 WBX65539 WLT65539 WVP65539 H131075 JD131075 SZ131075 ACV131075 AMR131075 AWN131075 BGJ131075 BQF131075 CAB131075 CJX131075 CTT131075 DDP131075 DNL131075 DXH131075 EHD131075 EQZ131075 FAV131075 FKR131075 FUN131075 GEJ131075 GOF131075 GYB131075 HHX131075 HRT131075 IBP131075 ILL131075 IVH131075 JFD131075 JOZ131075 JYV131075 KIR131075 KSN131075 LCJ131075 LMF131075 LWB131075 MFX131075 MPT131075 MZP131075 NJL131075 NTH131075 ODD131075 OMZ131075 OWV131075 PGR131075 PQN131075 QAJ131075 QKF131075 QUB131075 RDX131075 RNT131075 RXP131075 SHL131075 SRH131075 TBD131075 TKZ131075 TUV131075 UER131075 UON131075 UYJ131075 VIF131075 VSB131075 WBX131075 WLT131075 WVP131075 H196611 JD196611 SZ196611 ACV196611 AMR196611 AWN196611 BGJ196611 BQF196611 CAB196611 CJX196611 CTT196611 DDP196611 DNL196611 DXH196611 EHD196611 EQZ196611 FAV196611 FKR196611 FUN196611 GEJ196611 GOF196611 GYB196611 HHX196611 HRT196611 IBP196611 ILL196611 IVH196611 JFD196611 JOZ196611 JYV196611 KIR196611 KSN196611 LCJ196611 LMF196611 LWB196611 MFX196611 MPT196611 MZP196611 NJL196611 NTH196611 ODD196611 OMZ196611 OWV196611 PGR196611 PQN196611 QAJ196611 QKF196611 QUB196611 RDX196611 RNT196611 RXP196611 SHL196611 SRH196611 TBD196611 TKZ196611 TUV196611 UER196611 UON196611 UYJ196611 VIF196611 VSB196611 WBX196611 WLT196611 WVP196611 H262147 JD262147 SZ262147 ACV262147 AMR262147 AWN262147 BGJ262147 BQF262147 CAB262147 CJX262147 CTT262147 DDP262147 DNL262147 DXH262147 EHD262147 EQZ262147 FAV262147 FKR262147 FUN262147 GEJ262147 GOF262147 GYB262147 HHX262147 HRT262147 IBP262147 ILL262147 IVH262147 JFD262147 JOZ262147 JYV262147 KIR262147 KSN262147 LCJ262147 LMF262147 LWB262147 MFX262147 MPT262147 MZP262147 NJL262147 NTH262147 ODD262147 OMZ262147 OWV262147 PGR262147 PQN262147 QAJ262147 QKF262147 QUB262147 RDX262147 RNT262147 RXP262147 SHL262147 SRH262147 TBD262147 TKZ262147 TUV262147 UER262147 UON262147 UYJ262147 VIF262147 VSB262147 WBX262147 WLT262147 WVP262147 H327683 JD327683 SZ327683 ACV327683 AMR327683 AWN327683 BGJ327683 BQF327683 CAB327683 CJX327683 CTT327683 DDP327683 DNL327683 DXH327683 EHD327683 EQZ327683 FAV327683 FKR327683 FUN327683 GEJ327683 GOF327683 GYB327683 HHX327683 HRT327683 IBP327683 ILL327683 IVH327683 JFD327683 JOZ327683 JYV327683 KIR327683 KSN327683 LCJ327683 LMF327683 LWB327683 MFX327683 MPT327683 MZP327683 NJL327683 NTH327683 ODD327683 OMZ327683 OWV327683 PGR327683 PQN327683 QAJ327683 QKF327683 QUB327683 RDX327683 RNT327683 RXP327683 SHL327683 SRH327683 TBD327683 TKZ327683 TUV327683 UER327683 UON327683 UYJ327683 VIF327683 VSB327683 WBX327683 WLT327683 WVP327683 H393219 JD393219 SZ393219 ACV393219 AMR393219 AWN393219 BGJ393219 BQF393219 CAB393219 CJX393219 CTT393219 DDP393219 DNL393219 DXH393219 EHD393219 EQZ393219 FAV393219 FKR393219 FUN393219 GEJ393219 GOF393219 GYB393219 HHX393219 HRT393219 IBP393219 ILL393219 IVH393219 JFD393219 JOZ393219 JYV393219 KIR393219 KSN393219 LCJ393219 LMF393219 LWB393219 MFX393219 MPT393219 MZP393219 NJL393219 NTH393219 ODD393219 OMZ393219 OWV393219 PGR393219 PQN393219 QAJ393219 QKF393219 QUB393219 RDX393219 RNT393219 RXP393219 SHL393219 SRH393219 TBD393219 TKZ393219 TUV393219 UER393219 UON393219 UYJ393219 VIF393219 VSB393219 WBX393219 WLT393219 WVP393219 H458755 JD458755 SZ458755 ACV458755 AMR458755 AWN458755 BGJ458755 BQF458755 CAB458755 CJX458755 CTT458755 DDP458755 DNL458755 DXH458755 EHD458755 EQZ458755 FAV458755 FKR458755 FUN458755 GEJ458755 GOF458755 GYB458755 HHX458755 HRT458755 IBP458755 ILL458755 IVH458755 JFD458755 JOZ458755 JYV458755 KIR458755 KSN458755 LCJ458755 LMF458755 LWB458755 MFX458755 MPT458755 MZP458755 NJL458755 NTH458755 ODD458755 OMZ458755 OWV458755 PGR458755 PQN458755 QAJ458755 QKF458755 QUB458755 RDX458755 RNT458755 RXP458755 SHL458755 SRH458755 TBD458755 TKZ458755 TUV458755 UER458755 UON458755 UYJ458755 VIF458755 VSB458755 WBX458755 WLT458755 WVP458755 H524291 JD524291 SZ524291 ACV524291 AMR524291 AWN524291 BGJ524291 BQF524291 CAB524291 CJX524291 CTT524291 DDP524291 DNL524291 DXH524291 EHD524291 EQZ524291 FAV524291 FKR524291 FUN524291 GEJ524291 GOF524291 GYB524291 HHX524291 HRT524291 IBP524291 ILL524291 IVH524291 JFD524291 JOZ524291 JYV524291 KIR524291 KSN524291 LCJ524291 LMF524291 LWB524291 MFX524291 MPT524291 MZP524291 NJL524291 NTH524291 ODD524291 OMZ524291 OWV524291 PGR524291 PQN524291 QAJ524291 QKF524291 QUB524291 RDX524291 RNT524291 RXP524291 SHL524291 SRH524291 TBD524291 TKZ524291 TUV524291 UER524291 UON524291 UYJ524291 VIF524291 VSB524291 WBX524291 WLT524291 WVP524291 H589827 JD589827 SZ589827 ACV589827 AMR589827 AWN589827 BGJ589827 BQF589827 CAB589827 CJX589827 CTT589827 DDP589827 DNL589827 DXH589827 EHD589827 EQZ589827 FAV589827 FKR589827 FUN589827 GEJ589827 GOF589827 GYB589827 HHX589827 HRT589827 IBP589827 ILL589827 IVH589827 JFD589827 JOZ589827 JYV589827 KIR589827 KSN589827 LCJ589827 LMF589827 LWB589827 MFX589827 MPT589827 MZP589827 NJL589827 NTH589827 ODD589827 OMZ589827 OWV589827 PGR589827 PQN589827 QAJ589827 QKF589827 QUB589827 RDX589827 RNT589827 RXP589827 SHL589827 SRH589827 TBD589827 TKZ589827 TUV589827 UER589827 UON589827 UYJ589827 VIF589827 VSB589827 WBX589827 WLT589827 WVP589827 H655363 JD655363 SZ655363 ACV655363 AMR655363 AWN655363 BGJ655363 BQF655363 CAB655363 CJX655363 CTT655363 DDP655363 DNL655363 DXH655363 EHD655363 EQZ655363 FAV655363 FKR655363 FUN655363 GEJ655363 GOF655363 GYB655363 HHX655363 HRT655363 IBP655363 ILL655363 IVH655363 JFD655363 JOZ655363 JYV655363 KIR655363 KSN655363 LCJ655363 LMF655363 LWB655363 MFX655363 MPT655363 MZP655363 NJL655363 NTH655363 ODD655363 OMZ655363 OWV655363 PGR655363 PQN655363 QAJ655363 QKF655363 QUB655363 RDX655363 RNT655363 RXP655363 SHL655363 SRH655363 TBD655363 TKZ655363 TUV655363 UER655363 UON655363 UYJ655363 VIF655363 VSB655363 WBX655363 WLT655363 WVP655363 H720899 JD720899 SZ720899 ACV720899 AMR720899 AWN720899 BGJ720899 BQF720899 CAB720899 CJX720899 CTT720899 DDP720899 DNL720899 DXH720899 EHD720899 EQZ720899 FAV720899 FKR720899 FUN720899 GEJ720899 GOF720899 GYB720899 HHX720899 HRT720899 IBP720899 ILL720899 IVH720899 JFD720899 JOZ720899 JYV720899 KIR720899 KSN720899 LCJ720899 LMF720899 LWB720899 MFX720899 MPT720899 MZP720899 NJL720899 NTH720899 ODD720899 OMZ720899 OWV720899 PGR720899 PQN720899 QAJ720899 QKF720899 QUB720899 RDX720899 RNT720899 RXP720899 SHL720899 SRH720899 TBD720899 TKZ720899 TUV720899 UER720899 UON720899 UYJ720899 VIF720899 VSB720899 WBX720899 WLT720899 WVP720899 H786435 JD786435 SZ786435 ACV786435 AMR786435 AWN786435 BGJ786435 BQF786435 CAB786435 CJX786435 CTT786435 DDP786435 DNL786435 DXH786435 EHD786435 EQZ786435 FAV786435 FKR786435 FUN786435 GEJ786435 GOF786435 GYB786435 HHX786435 HRT786435 IBP786435 ILL786435 IVH786435 JFD786435 JOZ786435 JYV786435 KIR786435 KSN786435 LCJ786435 LMF786435 LWB786435 MFX786435 MPT786435 MZP786435 NJL786435 NTH786435 ODD786435 OMZ786435 OWV786435 PGR786435 PQN786435 QAJ786435 QKF786435 QUB786435 RDX786435 RNT786435 RXP786435 SHL786435 SRH786435 TBD786435 TKZ786435 TUV786435 UER786435 UON786435 UYJ786435 VIF786435 VSB786435 WBX786435 WLT786435 WVP786435 H851971 JD851971 SZ851971 ACV851971 AMR851971 AWN851971 BGJ851971 BQF851971 CAB851971 CJX851971 CTT851971 DDP851971 DNL851971 DXH851971 EHD851971 EQZ851971 FAV851971 FKR851971 FUN851971 GEJ851971 GOF851971 GYB851971 HHX851971 HRT851971 IBP851971 ILL851971 IVH851971 JFD851971 JOZ851971 JYV851971 KIR851971 KSN851971 LCJ851971 LMF851971 LWB851971 MFX851971 MPT851971 MZP851971 NJL851971 NTH851971 ODD851971 OMZ851971 OWV851971 PGR851971 PQN851971 QAJ851971 QKF851971 QUB851971 RDX851971 RNT851971 RXP851971 SHL851971 SRH851971 TBD851971 TKZ851971 TUV851971 UER851971 UON851971 UYJ851971 VIF851971 VSB851971 WBX851971 WLT851971 WVP851971 H917507 JD917507 SZ917507 ACV917507 AMR917507 AWN917507 BGJ917507 BQF917507 CAB917507 CJX917507 CTT917507 DDP917507 DNL917507 DXH917507 EHD917507 EQZ917507 FAV917507 FKR917507 FUN917507 GEJ917507 GOF917507 GYB917507 HHX917507 HRT917507 IBP917507 ILL917507 IVH917507 JFD917507 JOZ917507 JYV917507 KIR917507 KSN917507 LCJ917507 LMF917507 LWB917507 MFX917507 MPT917507 MZP917507 NJL917507 NTH917507 ODD917507 OMZ917507 OWV917507 PGR917507 PQN917507 QAJ917507 QKF917507 QUB917507 RDX917507 RNT917507 RXP917507 SHL917507 SRH917507 TBD917507 TKZ917507 TUV917507 UER917507 UON917507 UYJ917507 VIF917507 VSB917507 WBX917507 WLT917507 WVP917507 H983043 JD983043 SZ983043 ACV983043 AMR983043 AWN983043 BGJ983043 BQF983043 CAB983043 CJX983043 CTT983043 DDP983043 DNL983043 DXH983043 EHD983043 EQZ983043 FAV983043 FKR983043 FUN983043 GEJ983043 GOF983043 GYB983043 HHX983043 HRT983043 IBP983043 ILL983043 IVH983043 JFD983043 JOZ983043 JYV983043 KIR983043 KSN983043 LCJ983043 LMF983043 LWB983043 MFX983043 MPT983043 MZP983043 NJL983043 NTH983043 ODD983043 OMZ983043 OWV983043 PGR983043 PQN983043 QAJ983043 QKF983043 QUB983043 RDX983043 RNT983043 RXP983043 SHL983043 SRH983043 TBD983043 TKZ983043 TUV983043 UER983043 UON983043 UYJ983043 VIF983043 VSB983043 WBX983043 WLT983043 WVP983043">
      <formula1>م</formula1>
    </dataValidation>
    <dataValidation type="list" allowBlank="1" showInputMessage="1" showErrorMessage="1" sqref="WVN983041 JB1 SX1 ACT1 AMP1 AWL1 BGH1 BQD1 BZZ1 CJV1 CTR1 DDN1 DNJ1 DXF1 EHB1 EQX1 FAT1 FKP1 FUL1 GEH1 GOD1 GXZ1 HHV1 HRR1 IBN1 ILJ1 IVF1 JFB1 JOX1 JYT1 KIP1 KSL1 LCH1 LMD1 LVZ1 MFV1 MPR1 MZN1 NJJ1 NTF1 ODB1 OMX1 OWT1 PGP1 PQL1 QAH1 QKD1 QTZ1 RDV1 RNR1 RXN1 SHJ1 SRF1 TBB1 TKX1 TUT1 UEP1 UOL1 UYH1 VID1 VRZ1 WBV1 WLR1 WVN1 F65537 JB65537 SX65537 ACT65537 AMP65537 AWL65537 BGH65537 BQD65537 BZZ65537 CJV65537 CTR65537 DDN65537 DNJ65537 DXF65537 EHB65537 EQX65537 FAT65537 FKP65537 FUL65537 GEH65537 GOD65537 GXZ65537 HHV65537 HRR65537 IBN65537 ILJ65537 IVF65537 JFB65537 JOX65537 JYT65537 KIP65537 KSL65537 LCH65537 LMD65537 LVZ65537 MFV65537 MPR65537 MZN65537 NJJ65537 NTF65537 ODB65537 OMX65537 OWT65537 PGP65537 PQL65537 QAH65537 QKD65537 QTZ65537 RDV65537 RNR65537 RXN65537 SHJ65537 SRF65537 TBB65537 TKX65537 TUT65537 UEP65537 UOL65537 UYH65537 VID65537 VRZ65537 WBV65537 WLR65537 WVN65537 F131073 JB131073 SX131073 ACT131073 AMP131073 AWL131073 BGH131073 BQD131073 BZZ131073 CJV131073 CTR131073 DDN131073 DNJ131073 DXF131073 EHB131073 EQX131073 FAT131073 FKP131073 FUL131073 GEH131073 GOD131073 GXZ131073 HHV131073 HRR131073 IBN131073 ILJ131073 IVF131073 JFB131073 JOX131073 JYT131073 KIP131073 KSL131073 LCH131073 LMD131073 LVZ131073 MFV131073 MPR131073 MZN131073 NJJ131073 NTF131073 ODB131073 OMX131073 OWT131073 PGP131073 PQL131073 QAH131073 QKD131073 QTZ131073 RDV131073 RNR131073 RXN131073 SHJ131073 SRF131073 TBB131073 TKX131073 TUT131073 UEP131073 UOL131073 UYH131073 VID131073 VRZ131073 WBV131073 WLR131073 WVN131073 F196609 JB196609 SX196609 ACT196609 AMP196609 AWL196609 BGH196609 BQD196609 BZZ196609 CJV196609 CTR196609 DDN196609 DNJ196609 DXF196609 EHB196609 EQX196609 FAT196609 FKP196609 FUL196609 GEH196609 GOD196609 GXZ196609 HHV196609 HRR196609 IBN196609 ILJ196609 IVF196609 JFB196609 JOX196609 JYT196609 KIP196609 KSL196609 LCH196609 LMD196609 LVZ196609 MFV196609 MPR196609 MZN196609 NJJ196609 NTF196609 ODB196609 OMX196609 OWT196609 PGP196609 PQL196609 QAH196609 QKD196609 QTZ196609 RDV196609 RNR196609 RXN196609 SHJ196609 SRF196609 TBB196609 TKX196609 TUT196609 UEP196609 UOL196609 UYH196609 VID196609 VRZ196609 WBV196609 WLR196609 WVN196609 F262145 JB262145 SX262145 ACT262145 AMP262145 AWL262145 BGH262145 BQD262145 BZZ262145 CJV262145 CTR262145 DDN262145 DNJ262145 DXF262145 EHB262145 EQX262145 FAT262145 FKP262145 FUL262145 GEH262145 GOD262145 GXZ262145 HHV262145 HRR262145 IBN262145 ILJ262145 IVF262145 JFB262145 JOX262145 JYT262145 KIP262145 KSL262145 LCH262145 LMD262145 LVZ262145 MFV262145 MPR262145 MZN262145 NJJ262145 NTF262145 ODB262145 OMX262145 OWT262145 PGP262145 PQL262145 QAH262145 QKD262145 QTZ262145 RDV262145 RNR262145 RXN262145 SHJ262145 SRF262145 TBB262145 TKX262145 TUT262145 UEP262145 UOL262145 UYH262145 VID262145 VRZ262145 WBV262145 WLR262145 WVN262145 F327681 JB327681 SX327681 ACT327681 AMP327681 AWL327681 BGH327681 BQD327681 BZZ327681 CJV327681 CTR327681 DDN327681 DNJ327681 DXF327681 EHB327681 EQX327681 FAT327681 FKP327681 FUL327681 GEH327681 GOD327681 GXZ327681 HHV327681 HRR327681 IBN327681 ILJ327681 IVF327681 JFB327681 JOX327681 JYT327681 KIP327681 KSL327681 LCH327681 LMD327681 LVZ327681 MFV327681 MPR327681 MZN327681 NJJ327681 NTF327681 ODB327681 OMX327681 OWT327681 PGP327681 PQL327681 QAH327681 QKD327681 QTZ327681 RDV327681 RNR327681 RXN327681 SHJ327681 SRF327681 TBB327681 TKX327681 TUT327681 UEP327681 UOL327681 UYH327681 VID327681 VRZ327681 WBV327681 WLR327681 WVN327681 F393217 JB393217 SX393217 ACT393217 AMP393217 AWL393217 BGH393217 BQD393217 BZZ393217 CJV393217 CTR393217 DDN393217 DNJ393217 DXF393217 EHB393217 EQX393217 FAT393217 FKP393217 FUL393217 GEH393217 GOD393217 GXZ393217 HHV393217 HRR393217 IBN393217 ILJ393217 IVF393217 JFB393217 JOX393217 JYT393217 KIP393217 KSL393217 LCH393217 LMD393217 LVZ393217 MFV393217 MPR393217 MZN393217 NJJ393217 NTF393217 ODB393217 OMX393217 OWT393217 PGP393217 PQL393217 QAH393217 QKD393217 QTZ393217 RDV393217 RNR393217 RXN393217 SHJ393217 SRF393217 TBB393217 TKX393217 TUT393217 UEP393217 UOL393217 UYH393217 VID393217 VRZ393217 WBV393217 WLR393217 WVN393217 F458753 JB458753 SX458753 ACT458753 AMP458753 AWL458753 BGH458753 BQD458753 BZZ458753 CJV458753 CTR458753 DDN458753 DNJ458753 DXF458753 EHB458753 EQX458753 FAT458753 FKP458753 FUL458753 GEH458753 GOD458753 GXZ458753 HHV458753 HRR458753 IBN458753 ILJ458753 IVF458753 JFB458753 JOX458753 JYT458753 KIP458753 KSL458753 LCH458753 LMD458753 LVZ458753 MFV458753 MPR458753 MZN458753 NJJ458753 NTF458753 ODB458753 OMX458753 OWT458753 PGP458753 PQL458753 QAH458753 QKD458753 QTZ458753 RDV458753 RNR458753 RXN458753 SHJ458753 SRF458753 TBB458753 TKX458753 TUT458753 UEP458753 UOL458753 UYH458753 VID458753 VRZ458753 WBV458753 WLR458753 WVN458753 F524289 JB524289 SX524289 ACT524289 AMP524289 AWL524289 BGH524289 BQD524289 BZZ524289 CJV524289 CTR524289 DDN524289 DNJ524289 DXF524289 EHB524289 EQX524289 FAT524289 FKP524289 FUL524289 GEH524289 GOD524289 GXZ524289 HHV524289 HRR524289 IBN524289 ILJ524289 IVF524289 JFB524289 JOX524289 JYT524289 KIP524289 KSL524289 LCH524289 LMD524289 LVZ524289 MFV524289 MPR524289 MZN524289 NJJ524289 NTF524289 ODB524289 OMX524289 OWT524289 PGP524289 PQL524289 QAH524289 QKD524289 QTZ524289 RDV524289 RNR524289 RXN524289 SHJ524289 SRF524289 TBB524289 TKX524289 TUT524289 UEP524289 UOL524289 UYH524289 VID524289 VRZ524289 WBV524289 WLR524289 WVN524289 F589825 JB589825 SX589825 ACT589825 AMP589825 AWL589825 BGH589825 BQD589825 BZZ589825 CJV589825 CTR589825 DDN589825 DNJ589825 DXF589825 EHB589825 EQX589825 FAT589825 FKP589825 FUL589825 GEH589825 GOD589825 GXZ589825 HHV589825 HRR589825 IBN589825 ILJ589825 IVF589825 JFB589825 JOX589825 JYT589825 KIP589825 KSL589825 LCH589825 LMD589825 LVZ589825 MFV589825 MPR589825 MZN589825 NJJ589825 NTF589825 ODB589825 OMX589825 OWT589825 PGP589825 PQL589825 QAH589825 QKD589825 QTZ589825 RDV589825 RNR589825 RXN589825 SHJ589825 SRF589825 TBB589825 TKX589825 TUT589825 UEP589825 UOL589825 UYH589825 VID589825 VRZ589825 WBV589825 WLR589825 WVN589825 F655361 JB655361 SX655361 ACT655361 AMP655361 AWL655361 BGH655361 BQD655361 BZZ655361 CJV655361 CTR655361 DDN655361 DNJ655361 DXF655361 EHB655361 EQX655361 FAT655361 FKP655361 FUL655361 GEH655361 GOD655361 GXZ655361 HHV655361 HRR655361 IBN655361 ILJ655361 IVF655361 JFB655361 JOX655361 JYT655361 KIP655361 KSL655361 LCH655361 LMD655361 LVZ655361 MFV655361 MPR655361 MZN655361 NJJ655361 NTF655361 ODB655361 OMX655361 OWT655361 PGP655361 PQL655361 QAH655361 QKD655361 QTZ655361 RDV655361 RNR655361 RXN655361 SHJ655361 SRF655361 TBB655361 TKX655361 TUT655361 UEP655361 UOL655361 UYH655361 VID655361 VRZ655361 WBV655361 WLR655361 WVN655361 F720897 JB720897 SX720897 ACT720897 AMP720897 AWL720897 BGH720897 BQD720897 BZZ720897 CJV720897 CTR720897 DDN720897 DNJ720897 DXF720897 EHB720897 EQX720897 FAT720897 FKP720897 FUL720897 GEH720897 GOD720897 GXZ720897 HHV720897 HRR720897 IBN720897 ILJ720897 IVF720897 JFB720897 JOX720897 JYT720897 KIP720897 KSL720897 LCH720897 LMD720897 LVZ720897 MFV720897 MPR720897 MZN720897 NJJ720897 NTF720897 ODB720897 OMX720897 OWT720897 PGP720897 PQL720897 QAH720897 QKD720897 QTZ720897 RDV720897 RNR720897 RXN720897 SHJ720897 SRF720897 TBB720897 TKX720897 TUT720897 UEP720897 UOL720897 UYH720897 VID720897 VRZ720897 WBV720897 WLR720897 WVN720897 F786433 JB786433 SX786433 ACT786433 AMP786433 AWL786433 BGH786433 BQD786433 BZZ786433 CJV786433 CTR786433 DDN786433 DNJ786433 DXF786433 EHB786433 EQX786433 FAT786433 FKP786433 FUL786433 GEH786433 GOD786433 GXZ786433 HHV786433 HRR786433 IBN786433 ILJ786433 IVF786433 JFB786433 JOX786433 JYT786433 KIP786433 KSL786433 LCH786433 LMD786433 LVZ786433 MFV786433 MPR786433 MZN786433 NJJ786433 NTF786433 ODB786433 OMX786433 OWT786433 PGP786433 PQL786433 QAH786433 QKD786433 QTZ786433 RDV786433 RNR786433 RXN786433 SHJ786433 SRF786433 TBB786433 TKX786433 TUT786433 UEP786433 UOL786433 UYH786433 VID786433 VRZ786433 WBV786433 WLR786433 WVN786433 F851969 JB851969 SX851969 ACT851969 AMP851969 AWL851969 BGH851969 BQD851969 BZZ851969 CJV851969 CTR851969 DDN851969 DNJ851969 DXF851969 EHB851969 EQX851969 FAT851969 FKP851969 FUL851969 GEH851969 GOD851969 GXZ851969 HHV851969 HRR851969 IBN851969 ILJ851969 IVF851969 JFB851969 JOX851969 JYT851969 KIP851969 KSL851969 LCH851969 LMD851969 LVZ851969 MFV851969 MPR851969 MZN851969 NJJ851969 NTF851969 ODB851969 OMX851969 OWT851969 PGP851969 PQL851969 QAH851969 QKD851969 QTZ851969 RDV851969 RNR851969 RXN851969 SHJ851969 SRF851969 TBB851969 TKX851969 TUT851969 UEP851969 UOL851969 UYH851969 VID851969 VRZ851969 WBV851969 WLR851969 WVN851969 F917505 JB917505 SX917505 ACT917505 AMP917505 AWL917505 BGH917505 BQD917505 BZZ917505 CJV917505 CTR917505 DDN917505 DNJ917505 DXF917505 EHB917505 EQX917505 FAT917505 FKP917505 FUL917505 GEH917505 GOD917505 GXZ917505 HHV917505 HRR917505 IBN917505 ILJ917505 IVF917505 JFB917505 JOX917505 JYT917505 KIP917505 KSL917505 LCH917505 LMD917505 LVZ917505 MFV917505 MPR917505 MZN917505 NJJ917505 NTF917505 ODB917505 OMX917505 OWT917505 PGP917505 PQL917505 QAH917505 QKD917505 QTZ917505 RDV917505 RNR917505 RXN917505 SHJ917505 SRF917505 TBB917505 TKX917505 TUT917505 UEP917505 UOL917505 UYH917505 VID917505 VRZ917505 WBV917505 WLR917505 WVN917505 F983041 JB983041 SX983041 ACT983041 AMP983041 AWL983041 BGH983041 BQD983041 BZZ983041 CJV983041 CTR983041 DDN983041 DNJ983041 DXF983041 EHB983041 EQX983041 FAT983041 FKP983041 FUL983041 GEH983041 GOD983041 GXZ983041 HHV983041 HRR983041 IBN983041 ILJ983041 IVF983041 JFB983041 JOX983041 JYT983041 KIP983041 KSL983041 LCH983041 LMD983041 LVZ983041 MFV983041 MPR983041 MZN983041 NJJ983041 NTF983041 ODB983041 OMX983041 OWT983041 PGP983041 PQL983041 QAH983041 QKD983041 QTZ983041 RDV983041 RNR983041 RXN983041 SHJ983041 SRF983041 TBB983041 TKX983041 TUT983041 UEP983041 UOL983041 UYH983041 VID983041 VRZ983041 WBV983041 WLR983041">
      <formula1>مسلسل1</formula1>
    </dataValidation>
    <dataValidation type="list" allowBlank="1" showInputMessage="1" showErrorMessage="1" sqref="G1">
      <formula1>تسلسل</formula1>
    </dataValidation>
    <dataValidation type="list" allowBlank="1" showInputMessage="1" showErrorMessage="1" sqref="F1">
      <formula1>number</formula1>
    </dataValidation>
  </dataValidations>
  <pageMargins left="0.7" right="0.7" top="0.75" bottom="0.75" header="0.3" footer="0.3"/>
  <pageSetup paperSize="9" scale="89" orientation="portrait" r:id="rId2"/>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13"/>
  <dimension ref="A1:DH66"/>
  <sheetViews>
    <sheetView rightToLeft="1" view="pageBreakPreview" zoomScale="60" zoomScaleNormal="100" workbookViewId="0"/>
  </sheetViews>
  <sheetFormatPr defaultRowHeight="12.75" x14ac:dyDescent="0.2"/>
  <cols>
    <col min="1" max="1" width="7.7109375" customWidth="1"/>
    <col min="2" max="2" width="13.140625" hidden="1" customWidth="1"/>
    <col min="3" max="3" width="43.7109375" customWidth="1"/>
    <col min="4" max="4" width="16.7109375" customWidth="1"/>
    <col min="5" max="6" width="13.7109375" customWidth="1"/>
    <col min="7" max="7" width="16.5703125" customWidth="1"/>
    <col min="8" max="8" width="13.7109375" customWidth="1"/>
    <col min="9" max="9" width="18.28515625" customWidth="1"/>
    <col min="10" max="10" width="16.140625" customWidth="1"/>
    <col min="11" max="13" width="13.7109375" customWidth="1"/>
    <col min="14" max="14" width="11.28515625" customWidth="1"/>
    <col min="15" max="15" width="13.7109375" customWidth="1"/>
    <col min="16" max="16" width="13.7109375" hidden="1" customWidth="1"/>
    <col min="17" max="19" width="13.7109375" customWidth="1"/>
    <col min="20" max="22" width="13.7109375" hidden="1" customWidth="1"/>
    <col min="23" max="23" width="13.7109375" customWidth="1"/>
    <col min="24" max="24" width="18" customWidth="1"/>
    <col min="25" max="25" width="14" customWidth="1"/>
    <col min="26" max="26" width="13.7109375" customWidth="1"/>
    <col min="27" max="27" width="13.42578125" customWidth="1"/>
    <col min="28" max="28" width="13.5703125" customWidth="1"/>
    <col min="29" max="29" width="17" customWidth="1"/>
    <col min="30" max="30" width="15.5703125" customWidth="1"/>
    <col min="31" max="31" width="16.140625" customWidth="1"/>
    <col min="32" max="33" width="15.5703125" customWidth="1"/>
    <col min="34" max="34" width="15.28515625" customWidth="1"/>
    <col min="35" max="35" width="13.42578125" customWidth="1"/>
    <col min="36" max="36" width="14" style="227" customWidth="1"/>
    <col min="37" max="37" width="15.7109375" customWidth="1"/>
    <col min="38" max="38" width="14.42578125" style="227" customWidth="1"/>
    <col min="39" max="39" width="19.28515625" customWidth="1"/>
    <col min="40" max="40" width="19.42578125" customWidth="1"/>
    <col min="41" max="41" width="17.5703125" customWidth="1"/>
    <col min="42" max="42" width="16" customWidth="1"/>
    <col min="43" max="44" width="13.7109375" customWidth="1"/>
    <col min="45" max="45" width="10.28515625" customWidth="1"/>
    <col min="46" max="46" width="19" customWidth="1"/>
    <col min="47" max="47" width="15.85546875" customWidth="1"/>
    <col min="48" max="49" width="13.7109375" customWidth="1"/>
    <col min="50" max="50" width="15.5703125" customWidth="1"/>
    <col min="51" max="51" width="15.140625" customWidth="1"/>
    <col min="52" max="52" width="13.7109375" customWidth="1"/>
    <col min="53" max="53" width="16.28515625" customWidth="1"/>
    <col min="54" max="54" width="13.7109375" customWidth="1"/>
    <col min="55" max="55" width="17.140625" customWidth="1"/>
    <col min="56" max="59" width="13.7109375" customWidth="1"/>
    <col min="60" max="64" width="11.85546875" customWidth="1"/>
    <col min="65" max="66" width="13.7109375" customWidth="1"/>
    <col min="67" max="67" width="15.140625" customWidth="1"/>
    <col min="68" max="68" width="13.7109375" customWidth="1"/>
    <col min="69" max="74" width="13.7109375" hidden="1" customWidth="1"/>
    <col min="75" max="81" width="13.7109375" customWidth="1"/>
    <col min="82" max="82" width="15.42578125" customWidth="1"/>
    <col min="83" max="84" width="13.7109375" customWidth="1"/>
    <col min="85" max="85" width="13.7109375" hidden="1" customWidth="1"/>
    <col min="86" max="89" width="13.7109375" customWidth="1"/>
    <col min="90" max="90" width="12" hidden="1" customWidth="1"/>
    <col min="91" max="92" width="22.7109375" customWidth="1"/>
    <col min="93" max="93" width="37.7109375" customWidth="1"/>
    <col min="94" max="94" width="34.42578125" customWidth="1"/>
    <col min="95" max="98" width="15.7109375" customWidth="1"/>
    <col min="99" max="106" width="15.7109375" style="4" customWidth="1"/>
    <col min="107" max="108" width="15.7109375" customWidth="1"/>
    <col min="109" max="109" width="15.7109375" style="566" customWidth="1"/>
    <col min="110" max="110" width="15.7109375" style="4" customWidth="1"/>
    <col min="111" max="111" width="15.7109375" style="566" customWidth="1"/>
    <col min="112" max="113" width="15.7109375" customWidth="1"/>
  </cols>
  <sheetData>
    <row r="1" spans="1:112" s="384" customFormat="1" ht="69.95" customHeight="1" x14ac:dyDescent="0.2">
      <c r="A1" s="376"/>
      <c r="B1" s="377" t="str">
        <f>بيانات!IZ10</f>
        <v>يناير لسنة  2018 م</v>
      </c>
      <c r="C1" s="378"/>
      <c r="D1" s="378" t="s">
        <v>0</v>
      </c>
      <c r="E1" s="379"/>
      <c r="F1" s="379"/>
      <c r="G1" s="378"/>
      <c r="H1" s="380"/>
      <c r="I1" s="380"/>
      <c r="J1" s="380"/>
      <c r="K1" s="684"/>
      <c r="L1" s="684"/>
      <c r="M1" s="684"/>
      <c r="N1" s="684"/>
      <c r="O1" s="381"/>
      <c r="P1" s="376">
        <f>A1</f>
        <v>0</v>
      </c>
      <c r="Q1" s="385" t="s">
        <v>183</v>
      </c>
      <c r="R1" s="385"/>
      <c r="S1" s="385"/>
      <c r="T1" s="385"/>
      <c r="U1" s="385"/>
      <c r="V1" s="385"/>
      <c r="W1" s="385"/>
      <c r="X1" s="385"/>
      <c r="Y1" s="385"/>
      <c r="Z1" s="385"/>
      <c r="AA1" s="385"/>
      <c r="AB1" s="382" t="str">
        <f>B1</f>
        <v>يناير لسنة  2018 م</v>
      </c>
      <c r="AC1" s="382"/>
      <c r="AD1" s="382"/>
      <c r="AE1" s="382"/>
      <c r="AF1" s="382"/>
      <c r="AG1" s="382"/>
      <c r="AH1" s="382"/>
      <c r="AI1" s="381"/>
      <c r="AJ1" s="383"/>
      <c r="AK1" s="684"/>
      <c r="AL1" s="684"/>
      <c r="AM1" s="684"/>
      <c r="AN1" s="684"/>
      <c r="AO1" s="684"/>
      <c r="AP1" s="686" t="s">
        <v>184</v>
      </c>
      <c r="AQ1" s="686"/>
      <c r="AR1" s="686"/>
      <c r="AS1" s="686"/>
      <c r="AU1" s="376"/>
      <c r="AV1" s="381"/>
      <c r="AW1" s="378"/>
      <c r="AX1" s="378" t="s">
        <v>0</v>
      </c>
      <c r="AY1" s="379"/>
      <c r="AZ1" s="379"/>
      <c r="BA1" s="378"/>
      <c r="BB1" s="380"/>
      <c r="BC1" s="380"/>
      <c r="BD1" s="380"/>
      <c r="BE1" s="684"/>
      <c r="BF1" s="684"/>
      <c r="BG1" s="684"/>
      <c r="BH1" s="684"/>
      <c r="BI1" s="381"/>
      <c r="BJ1" s="376"/>
      <c r="BK1" s="385"/>
      <c r="BL1" s="385"/>
      <c r="BM1" s="385" t="s">
        <v>183</v>
      </c>
      <c r="BN1" s="385"/>
      <c r="BO1" s="385"/>
      <c r="BP1" s="385"/>
      <c r="BQ1" s="385"/>
      <c r="BR1" s="385"/>
      <c r="BS1" s="385"/>
      <c r="BT1" s="385"/>
      <c r="BU1" s="385"/>
      <c r="BV1" s="385"/>
      <c r="BW1" s="385"/>
      <c r="BX1" s="385"/>
      <c r="BY1" s="685" t="str">
        <f>B1</f>
        <v>يناير لسنة  2018 م</v>
      </c>
      <c r="BZ1" s="685"/>
      <c r="CA1" s="685"/>
      <c r="CB1" s="685"/>
      <c r="CC1" s="685"/>
      <c r="CD1" s="685"/>
      <c r="CE1" s="685"/>
      <c r="CF1" s="685"/>
      <c r="CG1" s="685"/>
      <c r="CH1" s="685"/>
      <c r="CI1" s="385"/>
      <c r="CJ1" s="381"/>
      <c r="CK1" s="376"/>
      <c r="CL1" s="376"/>
      <c r="CM1" s="686" t="s">
        <v>184</v>
      </c>
      <c r="CN1" s="686"/>
      <c r="CO1" s="686"/>
      <c r="CP1" s="555"/>
      <c r="CQ1" s="556"/>
      <c r="CR1" s="557"/>
      <c r="CS1" s="557"/>
      <c r="CT1" s="556"/>
      <c r="CU1" s="556"/>
      <c r="CV1" s="556"/>
      <c r="CW1" s="557"/>
      <c r="CX1" s="557"/>
      <c r="CY1" s="557"/>
      <c r="CZ1" s="558"/>
      <c r="DA1" s="558"/>
      <c r="DB1" s="558"/>
      <c r="DC1" s="558"/>
      <c r="DD1" s="557"/>
      <c r="DE1" s="557"/>
      <c r="DF1" s="558"/>
      <c r="DG1" s="557"/>
    </row>
    <row r="2" spans="1:112" s="384" customFormat="1" ht="69.95" customHeight="1" x14ac:dyDescent="0.2">
      <c r="A2" s="376"/>
      <c r="B2" s="377"/>
      <c r="C2" s="378"/>
      <c r="D2" s="547" t="str">
        <f>بيانات!IZ7</f>
        <v>مدرسة منشأة سلطان الثانوية بنين</v>
      </c>
      <c r="E2" s="379"/>
      <c r="F2" s="379"/>
      <c r="G2" s="378"/>
      <c r="H2" s="380"/>
      <c r="I2" s="380"/>
      <c r="J2" s="380"/>
      <c r="K2" s="548"/>
      <c r="L2" s="548"/>
      <c r="M2" s="548"/>
      <c r="N2" s="548"/>
      <c r="O2" s="381"/>
      <c r="P2" s="376"/>
      <c r="Q2" s="376"/>
      <c r="R2" s="381"/>
      <c r="S2" s="548"/>
      <c r="T2" s="548"/>
      <c r="U2" s="548"/>
      <c r="V2" s="548"/>
      <c r="W2" s="509" t="str">
        <f>C34</f>
        <v>كشف البنك</v>
      </c>
      <c r="X2" s="510"/>
      <c r="Y2" s="389"/>
      <c r="Z2" s="687" t="s">
        <v>2</v>
      </c>
      <c r="AA2" s="687"/>
      <c r="AB2" s="687"/>
      <c r="AC2" s="381"/>
      <c r="AD2" s="381"/>
      <c r="AE2" s="381"/>
      <c r="AF2" s="381"/>
      <c r="AG2" s="381"/>
      <c r="AH2" s="381"/>
      <c r="AI2" s="381"/>
      <c r="AJ2" s="383"/>
      <c r="AK2" s="548"/>
      <c r="AL2" s="390"/>
      <c r="AM2" s="548"/>
      <c r="AN2" s="548"/>
      <c r="AO2" s="548"/>
      <c r="AP2" s="381"/>
      <c r="AQ2" s="546"/>
      <c r="AR2" s="546"/>
      <c r="AS2" s="546"/>
      <c r="AT2" s="546"/>
      <c r="AU2" s="376"/>
      <c r="AV2" s="381"/>
      <c r="AW2" s="378"/>
      <c r="AX2" s="547"/>
      <c r="AY2" s="547" t="str">
        <f>D2</f>
        <v>مدرسة منشأة سلطان الثانوية بنين</v>
      </c>
      <c r="AZ2" s="379"/>
      <c r="BA2" s="378"/>
      <c r="BB2" s="380"/>
      <c r="BC2" s="380"/>
      <c r="BD2" s="380"/>
      <c r="BE2" s="548"/>
      <c r="BF2" s="548"/>
      <c r="BG2" s="548"/>
      <c r="BH2" s="548"/>
      <c r="BI2" s="381"/>
      <c r="BJ2" s="376"/>
      <c r="BK2" s="376"/>
      <c r="BL2" s="381"/>
      <c r="BM2" s="548"/>
      <c r="BN2" s="548"/>
      <c r="BO2" s="509" t="str">
        <f>W2</f>
        <v>كشف البنك</v>
      </c>
      <c r="BP2" s="510"/>
      <c r="BQ2" s="548"/>
      <c r="BR2" s="548"/>
      <c r="BS2" s="548"/>
      <c r="BT2" s="687" t="str">
        <f>W2</f>
        <v>كشف البنك</v>
      </c>
      <c r="BU2" s="688"/>
      <c r="BV2" s="547"/>
      <c r="BW2" s="547"/>
      <c r="BX2" s="687" t="s">
        <v>3</v>
      </c>
      <c r="BY2" s="687"/>
      <c r="BZ2" s="687"/>
      <c r="CA2" s="381"/>
      <c r="CB2" s="381"/>
      <c r="CC2" s="381"/>
      <c r="CD2" s="381"/>
      <c r="CE2" s="381"/>
      <c r="CF2" s="381"/>
      <c r="CG2" s="381"/>
      <c r="CH2" s="381"/>
      <c r="CI2" s="385"/>
      <c r="CJ2" s="381"/>
      <c r="CK2" s="376"/>
      <c r="CL2" s="376"/>
      <c r="CM2" s="546"/>
      <c r="CN2" s="546"/>
      <c r="CO2" s="546"/>
      <c r="CP2" s="555"/>
      <c r="CQ2" s="557"/>
      <c r="CR2" s="557"/>
      <c r="CS2" s="557"/>
      <c r="CT2" s="556"/>
      <c r="CU2" s="557"/>
      <c r="CV2" s="557"/>
      <c r="CW2" s="557"/>
      <c r="CX2" s="557"/>
      <c r="CY2" s="557"/>
      <c r="CZ2" s="558"/>
      <c r="DA2" s="558"/>
      <c r="DB2" s="558"/>
      <c r="DC2" s="558"/>
      <c r="DD2" s="557"/>
      <c r="DE2" s="557"/>
      <c r="DF2" s="558"/>
      <c r="DG2" s="557"/>
    </row>
    <row r="3" spans="1:112" s="162" customFormat="1" ht="69.95" customHeight="1" thickBot="1" x14ac:dyDescent="0.25">
      <c r="A3" s="402"/>
      <c r="B3" s="402"/>
      <c r="C3" s="163"/>
      <c r="D3" s="402"/>
      <c r="E3" s="402"/>
      <c r="F3" s="403"/>
      <c r="G3" s="402"/>
      <c r="H3" s="403"/>
      <c r="I3" s="403"/>
      <c r="J3" s="164">
        <v>1370</v>
      </c>
      <c r="K3" s="659"/>
      <c r="L3" s="660"/>
      <c r="M3" s="402"/>
      <c r="N3" s="403"/>
      <c r="O3" s="402"/>
      <c r="P3" s="403"/>
      <c r="Q3" s="402"/>
      <c r="R3" s="402"/>
      <c r="W3" s="675"/>
      <c r="X3" s="675"/>
      <c r="Z3" s="659"/>
      <c r="AA3" s="659"/>
      <c r="AB3" s="659"/>
      <c r="AC3" s="402"/>
      <c r="AD3" s="402"/>
      <c r="AE3" s="402"/>
      <c r="AF3" s="402"/>
      <c r="AG3" s="402"/>
      <c r="AH3" s="402"/>
      <c r="AI3" s="402"/>
      <c r="AJ3" s="369"/>
      <c r="AK3" s="402"/>
      <c r="AL3" s="166"/>
      <c r="AM3" s="402"/>
      <c r="AN3" s="659"/>
      <c r="AO3" s="660"/>
      <c r="AP3" s="164">
        <v>2800</v>
      </c>
      <c r="AQ3" s="403"/>
      <c r="AR3" s="403"/>
      <c r="AS3" s="402"/>
      <c r="AT3" s="402"/>
      <c r="AU3" s="402"/>
      <c r="AV3" s="402"/>
      <c r="AW3" s="163"/>
      <c r="AX3" s="402"/>
      <c r="AY3" s="402"/>
      <c r="AZ3" s="403"/>
      <c r="BA3" s="402"/>
      <c r="BB3" s="403"/>
      <c r="BC3" s="403"/>
      <c r="BD3" s="166"/>
      <c r="BE3" s="659"/>
      <c r="BF3" s="660"/>
      <c r="BG3" s="402"/>
      <c r="BH3" s="403"/>
      <c r="BI3" s="402"/>
      <c r="BJ3" s="403"/>
      <c r="BK3" s="402"/>
      <c r="BL3" s="402"/>
      <c r="BO3" s="675"/>
      <c r="BP3" s="675"/>
      <c r="BT3" s="675"/>
      <c r="BU3" s="675"/>
      <c r="BV3" s="402"/>
      <c r="BW3" s="402"/>
      <c r="BX3" s="659"/>
      <c r="BY3" s="659"/>
      <c r="BZ3" s="659"/>
      <c r="CA3" s="402"/>
      <c r="CB3" s="402"/>
      <c r="CC3" s="402"/>
      <c r="CD3" s="402"/>
      <c r="CE3" s="402"/>
      <c r="CF3" s="165"/>
      <c r="CG3" s="402"/>
      <c r="CH3" s="167"/>
      <c r="CI3" s="168"/>
      <c r="CJ3" s="166"/>
      <c r="CK3" s="403"/>
      <c r="CL3" s="403"/>
      <c r="CM3" s="402"/>
      <c r="CN3" s="402"/>
      <c r="CO3" s="403"/>
      <c r="CP3" s="554"/>
      <c r="CQ3" s="173"/>
      <c r="CR3" s="173"/>
      <c r="DB3" s="554"/>
      <c r="DC3" s="554"/>
    </row>
    <row r="4" spans="1:112" s="493" customFormat="1" ht="68.099999999999994" customHeight="1" x14ac:dyDescent="0.2">
      <c r="A4" s="676" t="s">
        <v>6</v>
      </c>
      <c r="B4" s="678" t="s">
        <v>7</v>
      </c>
      <c r="C4" s="678" t="s">
        <v>8</v>
      </c>
      <c r="D4" s="678" t="s">
        <v>9</v>
      </c>
      <c r="E4" s="673" t="s">
        <v>185</v>
      </c>
      <c r="F4" s="661" t="s">
        <v>372</v>
      </c>
      <c r="G4" s="661" t="s">
        <v>136</v>
      </c>
      <c r="H4" s="673" t="s">
        <v>359</v>
      </c>
      <c r="I4" s="661" t="s">
        <v>187</v>
      </c>
      <c r="J4" s="663" t="s">
        <v>13</v>
      </c>
      <c r="K4" s="664"/>
      <c r="L4" s="664"/>
      <c r="M4" s="664"/>
      <c r="N4" s="665"/>
      <c r="O4" s="666" t="s">
        <v>14</v>
      </c>
      <c r="P4" s="668" t="s">
        <v>15</v>
      </c>
      <c r="Q4" s="669"/>
      <c r="R4" s="669"/>
      <c r="S4" s="669"/>
      <c r="T4" s="670"/>
      <c r="U4" s="492"/>
      <c r="V4" s="492"/>
      <c r="W4" s="671" t="s">
        <v>159</v>
      </c>
      <c r="X4" s="671" t="s">
        <v>92</v>
      </c>
      <c r="Y4" s="643" t="s">
        <v>17</v>
      </c>
      <c r="Z4" s="645" t="s">
        <v>18</v>
      </c>
      <c r="AA4" s="646"/>
      <c r="AB4" s="646"/>
      <c r="AC4" s="646"/>
      <c r="AD4" s="646"/>
      <c r="AE4" s="646"/>
      <c r="AF4" s="646"/>
      <c r="AG4" s="646"/>
      <c r="AH4" s="646"/>
      <c r="AI4" s="646"/>
      <c r="AJ4" s="646"/>
      <c r="AK4" s="646"/>
      <c r="AL4" s="646"/>
      <c r="AM4" s="646"/>
      <c r="AN4" s="647"/>
      <c r="AO4" s="648" t="s">
        <v>158</v>
      </c>
      <c r="AP4" s="635" t="s">
        <v>19</v>
      </c>
      <c r="AQ4" s="650"/>
      <c r="AR4" s="636"/>
      <c r="AS4" s="651" t="s">
        <v>20</v>
      </c>
      <c r="AT4" s="653" t="s">
        <v>21</v>
      </c>
      <c r="AU4" s="645" t="s">
        <v>22</v>
      </c>
      <c r="AV4" s="646"/>
      <c r="AW4" s="646"/>
      <c r="AX4" s="646"/>
      <c r="AY4" s="647"/>
      <c r="AZ4" s="641" t="s">
        <v>14</v>
      </c>
      <c r="BA4" s="645" t="s">
        <v>23</v>
      </c>
      <c r="BB4" s="646"/>
      <c r="BC4" s="647"/>
      <c r="BD4" s="655">
        <v>7.0000000000000007E-2</v>
      </c>
      <c r="BE4" s="657" t="s">
        <v>153</v>
      </c>
      <c r="BF4" s="658"/>
      <c r="BG4" s="641" t="s">
        <v>14</v>
      </c>
      <c r="BH4" s="630" t="s">
        <v>24</v>
      </c>
      <c r="BI4" s="631"/>
      <c r="BJ4" s="631"/>
      <c r="BK4" s="632"/>
      <c r="BL4" s="633" t="s">
        <v>25</v>
      </c>
      <c r="BM4" s="635" t="s">
        <v>157</v>
      </c>
      <c r="BN4" s="636"/>
      <c r="BO4" s="637" t="s">
        <v>27</v>
      </c>
      <c r="BP4" s="1093" t="s">
        <v>378</v>
      </c>
      <c r="BQ4" s="639" t="s">
        <v>189</v>
      </c>
      <c r="BR4" s="639" t="s">
        <v>189</v>
      </c>
      <c r="BS4" s="639" t="s">
        <v>189</v>
      </c>
      <c r="BT4" s="639" t="s">
        <v>189</v>
      </c>
      <c r="BU4" s="639" t="s">
        <v>189</v>
      </c>
      <c r="BV4" s="611" t="s">
        <v>144</v>
      </c>
      <c r="BW4" s="628" t="s">
        <v>28</v>
      </c>
      <c r="BX4" s="611" t="s">
        <v>29</v>
      </c>
      <c r="BY4" s="613" t="s">
        <v>30</v>
      </c>
      <c r="BZ4" s="613" t="s">
        <v>137</v>
      </c>
      <c r="CA4" s="613" t="s">
        <v>138</v>
      </c>
      <c r="CB4" s="615" t="s">
        <v>139</v>
      </c>
      <c r="CC4" s="615" t="s">
        <v>173</v>
      </c>
      <c r="CD4" s="624" t="s">
        <v>172</v>
      </c>
      <c r="CE4" s="626" t="s">
        <v>31</v>
      </c>
      <c r="CF4" s="626" t="s">
        <v>32</v>
      </c>
      <c r="CG4" s="611" t="s">
        <v>33</v>
      </c>
      <c r="CH4" s="624" t="s">
        <v>340</v>
      </c>
      <c r="CI4" s="611" t="s">
        <v>145</v>
      </c>
      <c r="CJ4" s="611" t="s">
        <v>34</v>
      </c>
      <c r="CK4" s="613" t="s">
        <v>35</v>
      </c>
      <c r="CL4" s="615" t="s">
        <v>188</v>
      </c>
      <c r="CM4" s="617" t="s">
        <v>36</v>
      </c>
      <c r="CN4" s="619" t="s">
        <v>37</v>
      </c>
      <c r="CO4" s="621" t="s">
        <v>8</v>
      </c>
      <c r="CP4" s="621" t="s">
        <v>377</v>
      </c>
      <c r="CQ4" s="623" t="s">
        <v>38</v>
      </c>
      <c r="CR4" s="605"/>
      <c r="CS4" s="605"/>
      <c r="CT4" s="605"/>
      <c r="CU4" s="605"/>
      <c r="CV4" s="605"/>
      <c r="CW4" s="605"/>
      <c r="CX4" s="605"/>
      <c r="CY4" s="606"/>
      <c r="CZ4" s="609" t="s">
        <v>459</v>
      </c>
      <c r="DA4" s="609" t="s">
        <v>174</v>
      </c>
      <c r="DB4" s="605" t="s">
        <v>39</v>
      </c>
      <c r="DC4" s="605"/>
      <c r="DD4" s="606"/>
      <c r="DE4" s="607" t="s">
        <v>65</v>
      </c>
      <c r="DF4" s="609" t="s">
        <v>457</v>
      </c>
      <c r="DG4" s="682" t="s">
        <v>449</v>
      </c>
    </row>
    <row r="5" spans="1:112" s="499" customFormat="1" ht="68.099999999999994" customHeight="1" thickBot="1" x14ac:dyDescent="0.25">
      <c r="A5" s="677"/>
      <c r="B5" s="679"/>
      <c r="C5" s="679"/>
      <c r="D5" s="679"/>
      <c r="E5" s="674"/>
      <c r="F5" s="662"/>
      <c r="G5" s="662"/>
      <c r="H5" s="674"/>
      <c r="I5" s="662"/>
      <c r="J5" s="501">
        <v>0.15</v>
      </c>
      <c r="K5" s="501">
        <v>0.01</v>
      </c>
      <c r="L5" s="501">
        <v>0.02</v>
      </c>
      <c r="M5" s="501">
        <v>0.03</v>
      </c>
      <c r="N5" s="488" t="s">
        <v>40</v>
      </c>
      <c r="O5" s="667"/>
      <c r="P5" s="489"/>
      <c r="Q5" s="489" t="s">
        <v>44</v>
      </c>
      <c r="R5" s="489" t="s">
        <v>45</v>
      </c>
      <c r="S5" s="489" t="s">
        <v>41</v>
      </c>
      <c r="T5" s="489"/>
      <c r="U5" s="494"/>
      <c r="V5" s="494"/>
      <c r="W5" s="672"/>
      <c r="X5" s="672"/>
      <c r="Y5" s="644"/>
      <c r="Z5" s="495" t="s">
        <v>14</v>
      </c>
      <c r="AA5" s="500" t="s">
        <v>46</v>
      </c>
      <c r="AB5" s="489" t="s">
        <v>182</v>
      </c>
      <c r="AC5" s="502" t="s">
        <v>48</v>
      </c>
      <c r="AD5" s="502" t="s">
        <v>52</v>
      </c>
      <c r="AE5" s="503">
        <v>0.1666</v>
      </c>
      <c r="AF5" s="504">
        <v>0.5</v>
      </c>
      <c r="AG5" s="503">
        <v>0.33329999999999999</v>
      </c>
      <c r="AH5" s="503">
        <v>0.91659999999999997</v>
      </c>
      <c r="AI5" s="504" t="s">
        <v>93</v>
      </c>
      <c r="AJ5" s="490" t="s">
        <v>186</v>
      </c>
      <c r="AK5" s="491" t="s">
        <v>162</v>
      </c>
      <c r="AL5" s="506" t="s">
        <v>364</v>
      </c>
      <c r="AM5" s="505" t="s">
        <v>53</v>
      </c>
      <c r="AN5" s="496" t="s">
        <v>54</v>
      </c>
      <c r="AO5" s="649"/>
      <c r="AP5" s="507">
        <v>0.15</v>
      </c>
      <c r="AQ5" s="507">
        <v>0.01</v>
      </c>
      <c r="AR5" s="507">
        <v>0.03</v>
      </c>
      <c r="AS5" s="652" t="s">
        <v>55</v>
      </c>
      <c r="AT5" s="654"/>
      <c r="AU5" s="507">
        <v>0.15</v>
      </c>
      <c r="AV5" s="507">
        <v>0.01</v>
      </c>
      <c r="AW5" s="507">
        <v>0.02</v>
      </c>
      <c r="AX5" s="507">
        <v>0.1</v>
      </c>
      <c r="AY5" s="507">
        <v>0.08</v>
      </c>
      <c r="AZ5" s="642"/>
      <c r="BA5" s="507">
        <v>0.15</v>
      </c>
      <c r="BB5" s="507">
        <v>0.01</v>
      </c>
      <c r="BC5" s="507">
        <v>0.1</v>
      </c>
      <c r="BD5" s="656"/>
      <c r="BE5" s="507">
        <v>0.03</v>
      </c>
      <c r="BF5" s="507">
        <v>0.01</v>
      </c>
      <c r="BG5" s="642"/>
      <c r="BH5" s="494" t="s">
        <v>56</v>
      </c>
      <c r="BI5" s="508" t="s">
        <v>57</v>
      </c>
      <c r="BJ5" s="494" t="s">
        <v>58</v>
      </c>
      <c r="BK5" s="494" t="s">
        <v>59</v>
      </c>
      <c r="BL5" s="634"/>
      <c r="BM5" s="507">
        <v>0.03</v>
      </c>
      <c r="BN5" s="507">
        <v>0.01</v>
      </c>
      <c r="BO5" s="638"/>
      <c r="BP5" s="1094"/>
      <c r="BQ5" s="640"/>
      <c r="BR5" s="640"/>
      <c r="BS5" s="640"/>
      <c r="BT5" s="640"/>
      <c r="BU5" s="640"/>
      <c r="BV5" s="612"/>
      <c r="BW5" s="629"/>
      <c r="BX5" s="612"/>
      <c r="BY5" s="614"/>
      <c r="BZ5" s="614"/>
      <c r="CA5" s="614"/>
      <c r="CB5" s="616"/>
      <c r="CC5" s="616"/>
      <c r="CD5" s="625"/>
      <c r="CE5" s="627"/>
      <c r="CF5" s="627"/>
      <c r="CG5" s="612"/>
      <c r="CH5" s="625"/>
      <c r="CI5" s="612"/>
      <c r="CJ5" s="612"/>
      <c r="CK5" s="614"/>
      <c r="CL5" s="616"/>
      <c r="CM5" s="618"/>
      <c r="CN5" s="620"/>
      <c r="CO5" s="622"/>
      <c r="CP5" s="622"/>
      <c r="CQ5" s="497" t="s">
        <v>175</v>
      </c>
      <c r="CR5" s="323" t="s">
        <v>450</v>
      </c>
      <c r="CS5" s="497" t="s">
        <v>60</v>
      </c>
      <c r="CT5" s="323" t="s">
        <v>61</v>
      </c>
      <c r="CU5" s="497" t="s">
        <v>62</v>
      </c>
      <c r="CV5" s="498" t="s">
        <v>63</v>
      </c>
      <c r="CW5" s="498" t="s">
        <v>126</v>
      </c>
      <c r="CX5" s="498" t="s">
        <v>160</v>
      </c>
      <c r="CY5" s="498" t="s">
        <v>161</v>
      </c>
      <c r="CZ5" s="610" t="s">
        <v>126</v>
      </c>
      <c r="DA5" s="610"/>
      <c r="DB5" s="323" t="s">
        <v>61</v>
      </c>
      <c r="DC5" s="323" t="s">
        <v>62</v>
      </c>
      <c r="DD5" s="323" t="s">
        <v>63</v>
      </c>
      <c r="DE5" s="608"/>
      <c r="DF5" s="610"/>
      <c r="DG5" s="683"/>
      <c r="DH5" s="497"/>
    </row>
    <row r="6" spans="1:112" s="159" customFormat="1" ht="68.099999999999994" customHeight="1" x14ac:dyDescent="0.2">
      <c r="A6" s="324" t="str">
        <f>IF(C6="","",SUBTOTAL(3,$C$6:C6))</f>
        <v/>
      </c>
      <c r="B6" s="325"/>
      <c r="C6" s="325"/>
      <c r="D6" s="325"/>
      <c r="E6" s="325"/>
      <c r="F6" s="325"/>
      <c r="G6" s="325"/>
      <c r="H6" s="325"/>
      <c r="I6" s="325"/>
      <c r="J6" s="326">
        <f t="shared" ref="J6:J33" si="0">ROUND(IF(I6&lt;$J$3,I6*$J$5,IF(I6&gt;=$J$3,$J$5*$J$3)),2)</f>
        <v>0</v>
      </c>
      <c r="K6" s="326">
        <f t="shared" ref="K6:K33" si="1">ROUND(IF(I6&lt;$J$3,I6*$K$5,IF(I6&gt;=$J$3,$K$5*$J$3)),2)</f>
        <v>0</v>
      </c>
      <c r="L6" s="326">
        <f t="shared" ref="L6:L33" si="2">ROUND(IF(I6&lt;$J$3,I6*$L$5,IF(I6&gt;=$J$3,$L$5*$J$3)),2)</f>
        <v>0</v>
      </c>
      <c r="M6" s="326">
        <f t="shared" ref="M6:M33" si="3">ROUND(IF(I6&lt;$J$3,I6*$M$5,IF(I6&gt;=$J$3,$M$5*$J$3)),2)</f>
        <v>0</v>
      </c>
      <c r="N6" s="327">
        <v>0</v>
      </c>
      <c r="O6" s="328">
        <f>SUM(I6:N6)</f>
        <v>0</v>
      </c>
      <c r="P6" s="325"/>
      <c r="Q6" s="325"/>
      <c r="R6" s="325"/>
      <c r="S6" s="325"/>
      <c r="T6" s="325"/>
      <c r="U6" s="326"/>
      <c r="V6" s="326"/>
      <c r="W6" s="331">
        <f>IF(D6="عامل تعاقد",225,IF(D6="معلم تعاقد",300,0))</f>
        <v>0</v>
      </c>
      <c r="X6" s="325"/>
      <c r="Y6" s="329">
        <f t="shared" ref="Y6:Y33" si="4">INT(IF(E6="إدارى",0,IF(E6="معلم مساعد",425,IF(E6="معلم",400,IF(E6="معلم أول",375,IF(E6="معلم أول أ",350,IF(E6="خبير",325,IF(E6="كبير",300,IF(E6="مرافق",0,0)))))))))</f>
        <v>0</v>
      </c>
      <c r="Z6" s="328">
        <f t="shared" ref="Z6:Z33" si="5">SUM(P6:Y6)</f>
        <v>0</v>
      </c>
      <c r="AA6" s="330"/>
      <c r="AB6" s="330"/>
      <c r="AC6" s="331">
        <f>INT(IF(D6="عامل تعاقد",G6*25/100,IF(D6="معلم تعاقد",G6*25/100,IF(D6="معلم مساعد",G6*25/100,IF(D6="معلم",G6*25/100,IF(D6="معلم أول",G6*25/100,IF(D6="معلم أول أ",G6*25/100,IF(D6="خبير",G6*25/100,IF(D6="كبير",G6*25/100,IF(D6="عامل",I6*25/100,0))))))))))</f>
        <v>0</v>
      </c>
      <c r="AD6" s="331">
        <f t="shared" ref="AD6:AD33" si="6">INT(IF(D6="إدارى",G6*0/100,IF(D6="معلم مساعد",G6*75/100,IF(D6="معلم",G6*75/100,IF(D6="معلم أول",G6*50/100,IF(D6="معلم أول أ",G6*25/100,IF(D6="خبير",G6*25/100,IF(D6="كبير",G6*25/100,IF(D6="عامل",G6*0/100,0)))))))))</f>
        <v>0</v>
      </c>
      <c r="AE6" s="331">
        <v>0</v>
      </c>
      <c r="AF6" s="331">
        <f>INT(IF(D6="عامل تعاقد",G6*0.5,IF(D6="معلم تعاقد",G6*0.5,0)))</f>
        <v>0</v>
      </c>
      <c r="AG6" s="331">
        <f>INT(IF(F6=1,G6*0.3333,0))</f>
        <v>0</v>
      </c>
      <c r="AH6" s="148">
        <f t="shared" ref="AH6:AH33" si="7">INT(IF(D6="عامل تعاقد",G6*0.9166,IF(D6="معلم تعاقد",G6*0.9166,0)))</f>
        <v>0</v>
      </c>
      <c r="AI6" s="332">
        <v>0</v>
      </c>
      <c r="AJ6" s="337">
        <v>0</v>
      </c>
      <c r="AK6" s="332">
        <v>0</v>
      </c>
      <c r="AL6" s="364">
        <v>0</v>
      </c>
      <c r="AM6" s="326">
        <f t="shared" ref="AM6:AM33" si="8">FLOOR(IF(D6="إدارى",G6*0,IF(D6="معلم مساعد",G6*50/100,IF(D6="معلم",G6*50/100,IF(D6="معلم أول",G6*50/100,IF(D6="معلم أول أ",G6*50/100,IF(D6="خبير",G6*50/100,IF(D6="كبير",G6*50/100,IF(D6="عامل",G6*0/100,0)))))))),0.05)</f>
        <v>0</v>
      </c>
      <c r="AN6" s="326">
        <f t="shared" ref="AN6:AN33" si="9">FLOOR(IF(D6="إدارى",G6*0,IF(D6="معلم مساعد",G6*50/100,IF(D6="معلم",G6*100/100,IF(D6="معلم أول",G6*125/100,IF(D6="معلم أول أ",G6*150/100,IF(D6="خبير",G6*175/100,IF(D6="كبير",G6*200/100,IF(D6="عامل",G6*0/100,0)))))))),0.05)</f>
        <v>0</v>
      </c>
      <c r="AO6" s="151">
        <f t="shared" ref="AO6:AO33" si="10">SUM(Z6:AN6,N6)</f>
        <v>0</v>
      </c>
      <c r="AP6" s="326">
        <f t="shared" ref="AP6:AP33" si="11">ROUND(IF(AO6&lt;$AP$3,AO6*$AP$5,IF(AO6&gt;=$AP$3,$AP$3*$AP$5)),2)</f>
        <v>0</v>
      </c>
      <c r="AQ6" s="326">
        <f t="shared" ref="AQ6:AQ33" si="12">ROUND(IF(AO6&lt;$AP$3,AO6*$AQ$5,IF(AO6&gt;=$AP$3,$AP$3*$AQ$5)),2)</f>
        <v>0</v>
      </c>
      <c r="AR6" s="326">
        <f t="shared" ref="AR6:AR33" si="13">ROUND(IF(AO6&lt;$AP$3,AO6*$AR$5,IF(AO6&gt;=$AP$3,$AP$3*$AR$5)),2)</f>
        <v>0</v>
      </c>
      <c r="AS6" s="147">
        <f>IF(D6="عامل تعاقد",0,IF(D6="معلم تعاقد",0,IF(D6="معلم مساعد",10,IF(D6="معلم",10,IF(D6="معلم أول",10,IF(D6="معلم أول أ",10,IF(D6="خبير",10,IF(D6="كبير",10,0))))))))</f>
        <v>0</v>
      </c>
      <c r="AT6" s="326">
        <f>SUM(O6,Z6:AN6,AP6:AS6)</f>
        <v>0</v>
      </c>
      <c r="AU6" s="326">
        <f t="shared" ref="AU6:AU33" si="14">ROUND(IF(I6&lt;$J$3,I6*$AU$5,IF(I6&gt;=$J$3,$AU$5*$J$3)),2)</f>
        <v>0</v>
      </c>
      <c r="AV6" s="326">
        <f t="shared" ref="AV6:AV33" si="15">ROUND(IF(I6&lt;$J$3,I6*$AV$5,IF(I6&gt;=$J$3,$AV$5*$J$3)),2)</f>
        <v>0</v>
      </c>
      <c r="AW6" s="326">
        <f t="shared" ref="AW6:AW33" si="16">ROUND(IF(I6&lt;$J$3,I6*$AW$5,IF(I6&gt;=$J$3,$AW$5*$J$3)),2)</f>
        <v>0</v>
      </c>
      <c r="AX6" s="326">
        <f t="shared" ref="AX6:AX33" si="17">ROUND(IF(I6&lt;$J$3,I6*$AX$5,IF(I6&gt;=$J$3,$AX$5*$J$3)),2)</f>
        <v>0</v>
      </c>
      <c r="AY6" s="326">
        <f t="shared" ref="AY6:AY33" si="18">ROUND(IF(I6&lt;$J$3,I6*$AY$5,IF(I6&gt;=$J$3,$AY$5*$J$3)),2)</f>
        <v>0</v>
      </c>
      <c r="AZ6" s="328">
        <f>SUM(AU6:AY6)</f>
        <v>0</v>
      </c>
      <c r="BA6" s="326">
        <f t="shared" ref="BA6:BA33" si="19">ROUND(IF(AO6&lt;$AP$3,AO6*$BA$5,IF(AO6&gt;=$AP$3,$AP$3*$BA$5)),2)</f>
        <v>0</v>
      </c>
      <c r="BB6" s="326">
        <f t="shared" ref="BB6:BB33" si="20">ROUND(IF(AO6&lt;$AP$3,AO6*$BB$5,IF(AO6&gt;=$AP$3,$AP$3*$BB$5)),2)</f>
        <v>0</v>
      </c>
      <c r="BC6" s="326">
        <f t="shared" ref="BC6:BC33" si="21">ROUND(IF(AO6&lt;$AP$3,AO6*$BC$5,IF(AO6&gt;=$AP$3,$AP$3*$BC$5)),2)</f>
        <v>0</v>
      </c>
      <c r="BD6" s="326">
        <f>ROUND(IF(D6="إدارى",I6*0,IF(D6="معلم مساعد",I6*7/100,IF(D6="معلم",I6*7/100,IF(D6="معلم أول",I6*7/100,IF(D6="معلم أول أ",I6*7/100,IF(D6="خبير",I6*7/100,IF(D6="كبير",I6*7/100))))))),2)</f>
        <v>0</v>
      </c>
      <c r="BE6" s="326">
        <f t="shared" ref="BE6:BE33" si="22">ROUND(IF(AO6&lt;$AP$3,AO6*$BE$5,IF(AO6&gt;=$AP$3,$AP$3*$BE$5)),2)</f>
        <v>0</v>
      </c>
      <c r="BF6" s="326">
        <f t="shared" ref="BF6:BF33" si="23">ROUND(IF(AO6&lt;$AP$3,AO6*$BF$5,IF(AO6&gt;=$AP$3,$AP$3*$BF$5)),2)</f>
        <v>0</v>
      </c>
      <c r="BG6" s="328">
        <f>SUM(BA6:BF6)</f>
        <v>0</v>
      </c>
      <c r="BH6" s="551">
        <f>IF(D6="عامل تعاقد",0,IF(D6="معلم تعاقد",0,IF(D6="معلم مساعد",0.1,IF(D6="معلم",0.1,IF(D6="معلم أول",0.1,IF(D6="معلم أول أ",0.1,IF(D6="خبير",0.1,IF(D6="كبير",0.1,0))))))))</f>
        <v>0</v>
      </c>
      <c r="BI6" s="551">
        <f>IF(D6="عامل تعاقد",0,IF(D6="معلم تعاقد",0,IF(D6="معلم مساعد",0.5,IF(D6="معلم",0.5,IF(D6="معلم أول",0.5,IF(D6="معلم أول أ",0.5,IF(D6="خبير",0.5,IF(D6="كبير",0.5,0))))))))</f>
        <v>0</v>
      </c>
      <c r="BJ6" s="551">
        <f>IF(D6="عامل تعاقد",0,IF(D6="معلم تعاقد",0,IF(D6="معلم مساعد",4.5,IF(D6="معلم",4.5,IF(D6="معلم أول",4.5,IF(D6="معلم أول أ",4.5,IF(D6="خبير",4.5,IF(D6="كبير",4.5,0))))))))</f>
        <v>0</v>
      </c>
      <c r="BK6" s="551">
        <f>IF(D6="عامل تعاقد",0,IF(D6="معلم تعاقد",0,IF(D6="معلم مساعد",0.2,IF(D6="معلم",0.2,IF(D6="معلم أول",0.2,IF(D6="معلم أول أ",0.2,IF(D6="خبير",0.2,IF(D6="كبير",0.2,0))))))))</f>
        <v>0</v>
      </c>
      <c r="BL6" s="327">
        <v>0</v>
      </c>
      <c r="BM6" s="326">
        <f t="shared" ref="BM6:BM33" si="24">ROUND(IF(I6&lt;$J$3,I6*$BM$5,IF(I6&gt;=$J$3,$BM$5*$J$3)),2)</f>
        <v>0</v>
      </c>
      <c r="BN6" s="326">
        <f t="shared" ref="BN6:BN33" si="25">ROUND(IF(I6&lt;$J$3,I6*$BN$5,IF(I6&gt;=$J$3,$BN$5*$J$3)),2)</f>
        <v>0</v>
      </c>
      <c r="BO6" s="325">
        <f>CEILING(IF(DE6&gt;0,DE6,0),0.05)</f>
        <v>0</v>
      </c>
      <c r="BP6" s="1095">
        <f>CEILING(IF(DA6&gt;0,DA6,0),0.05)</f>
        <v>0</v>
      </c>
      <c r="BQ6" s="333"/>
      <c r="BR6" s="333"/>
      <c r="BS6" s="333"/>
      <c r="BT6" s="333"/>
      <c r="BU6" s="333"/>
      <c r="BV6" s="333"/>
      <c r="BW6" s="327"/>
      <c r="BX6" s="327"/>
      <c r="BY6" s="333"/>
      <c r="BZ6" s="333">
        <f t="shared" ref="BZ6:BZ33" si="26">ROUND(IF(CA6=4,I6*0.05,0),2)</f>
        <v>0</v>
      </c>
      <c r="CA6" s="327"/>
      <c r="CB6" s="333"/>
      <c r="CC6" s="333"/>
      <c r="CD6" s="333"/>
      <c r="CE6" s="334"/>
      <c r="CF6" s="334"/>
      <c r="CG6" s="333"/>
      <c r="CH6" s="333"/>
      <c r="CI6" s="333"/>
      <c r="CJ6" s="333"/>
      <c r="CK6" s="333"/>
      <c r="CL6" s="333"/>
      <c r="CM6" s="326">
        <f>SUM(AZ6,BG6:BN6,BO6:CL6)</f>
        <v>0</v>
      </c>
      <c r="CN6" s="326">
        <f t="shared" ref="CN6:CN33" si="27">AT6-CM6</f>
        <v>0</v>
      </c>
      <c r="CO6" s="335">
        <f t="shared" ref="CO6:CO33" si="28">C6</f>
        <v>0</v>
      </c>
      <c r="CP6" s="335"/>
      <c r="CQ6" s="326">
        <f>ROUND(G6*10/12,2)</f>
        <v>0</v>
      </c>
      <c r="CR6" s="333">
        <f>ROUND(IF(AND(DF6&gt;=1,DF6&lt;=500),DF6*30/100,IF(AND(DF6&gt;500,DF6&lt;=10000),DF6*28/100,)),2)</f>
        <v>0</v>
      </c>
      <c r="CS6" s="332">
        <f>IF(CR6&gt;=216,216,CR6)</f>
        <v>0</v>
      </c>
      <c r="CT6" s="333">
        <f>SUM(CS6,R6:Y6,AC6:AN6,AS6,CQ6,DG6)</f>
        <v>0</v>
      </c>
      <c r="CU6" s="332">
        <f>SUM(AX6,AY6,BC6,BF6,BN6,BO6,CE6,CF6,BZ6,1183.33)</f>
        <v>1183.33</v>
      </c>
      <c r="CV6" s="336">
        <f>CT6-CU6</f>
        <v>-1183.33</v>
      </c>
      <c r="CW6" s="336">
        <f>IF(CV6&lt;=1900,CV6*0.1,190)</f>
        <v>-118.333</v>
      </c>
      <c r="CX6" s="336">
        <f>CV6-1900</f>
        <v>-3083.33</v>
      </c>
      <c r="CY6" s="336">
        <f>IF(CX6&gt;0,CX6*0.15,0)</f>
        <v>0</v>
      </c>
      <c r="CZ6" s="336">
        <f>CW6+CY6</f>
        <v>-118.333</v>
      </c>
      <c r="DA6" s="336">
        <f>IF(CY6&lt;=0,CZ6*0.2,CZ6*0.6)</f>
        <v>-23.666600000000003</v>
      </c>
      <c r="DB6" s="333">
        <f>CT6-(CQ6+DG6)</f>
        <v>0</v>
      </c>
      <c r="DC6" s="333">
        <f>SUM(AX6:AY6,BC6,BF6,BN6,CE6,CF6,50)</f>
        <v>50</v>
      </c>
      <c r="DD6" s="333">
        <f>DB6-DC6</f>
        <v>-50</v>
      </c>
      <c r="DE6" s="559">
        <f>ROUND(IF(AND(DB6&gt;=1,DB6&lt;=250),DD6*6/1000,IF(AND(DB6&gt;250,DB6&lt;=500),DD6*6.5/1000,IF(AND(DB6&gt;500,DB6&lt;=1000),DD6*7/1000,IF(AND(DB6&gt;1000,DB6&lt;=10000),DD6*7.5/1000)))),2)</f>
        <v>0</v>
      </c>
      <c r="DF6" s="336">
        <f>IF(D6="كبير",G6+30,IF(D6="خبير",G6+18,IF(D6="معلم أول أ",G6+15,IF(D6="معلم أول",G6+15,IF(D6="معلم",G6+12,IF(D6="معلم مساعد",G6+12,0))))))</f>
        <v>0</v>
      </c>
      <c r="DG6" s="559"/>
      <c r="DH6" s="326"/>
    </row>
    <row r="7" spans="1:112" s="159" customFormat="1" ht="68.099999999999994" customHeight="1" x14ac:dyDescent="0.2">
      <c r="A7" s="149" t="str">
        <f>IF(C7="","",SUBTOTAL(3,$C$6:C7))</f>
        <v/>
      </c>
      <c r="B7" s="150"/>
      <c r="C7" s="150"/>
      <c r="D7" s="325"/>
      <c r="E7" s="325"/>
      <c r="F7" s="150"/>
      <c r="G7" s="150"/>
      <c r="H7" s="150"/>
      <c r="I7" s="150"/>
      <c r="J7" s="151">
        <f t="shared" si="0"/>
        <v>0</v>
      </c>
      <c r="K7" s="151">
        <f t="shared" si="1"/>
        <v>0</v>
      </c>
      <c r="L7" s="151">
        <f t="shared" si="2"/>
        <v>0</v>
      </c>
      <c r="M7" s="151">
        <f t="shared" si="3"/>
        <v>0</v>
      </c>
      <c r="N7" s="152">
        <v>0</v>
      </c>
      <c r="O7" s="153">
        <f t="shared" ref="O7:O33" si="29">SUM(I7:N7)</f>
        <v>0</v>
      </c>
      <c r="P7" s="150"/>
      <c r="Q7" s="150"/>
      <c r="R7" s="150"/>
      <c r="S7" s="150"/>
      <c r="T7" s="150"/>
      <c r="U7" s="151"/>
      <c r="V7" s="151"/>
      <c r="W7" s="331">
        <f t="shared" ref="W7:W33" si="30">IF(D7="عامل تعاقد",225,IF(D7="معلم تعاقد",300,0))</f>
        <v>0</v>
      </c>
      <c r="X7" s="150"/>
      <c r="Y7" s="154">
        <f t="shared" si="4"/>
        <v>0</v>
      </c>
      <c r="Z7" s="153">
        <f t="shared" si="5"/>
        <v>0</v>
      </c>
      <c r="AA7" s="147"/>
      <c r="AB7" s="147"/>
      <c r="AC7" s="331">
        <f t="shared" ref="AC7:AC33" si="31">INT(IF(D7="عامل تعاقد",G7*25/100,IF(D7="معلم تعاقد",G7*25/100,IF(D7="معلم مساعد",G7*25/100,IF(D7="معلم",G7*25/100,IF(D7="معلم أول",G7*25/100,IF(D7="معلم أول أ",G7*25/100,IF(D7="خبير",G7*25/100,IF(D7="كبير",G7*25/100,IF(D7="عامل",I7*25/100,0))))))))))</f>
        <v>0</v>
      </c>
      <c r="AD7" s="331">
        <f t="shared" si="6"/>
        <v>0</v>
      </c>
      <c r="AE7" s="331">
        <v>0</v>
      </c>
      <c r="AF7" s="331">
        <f t="shared" ref="AF7:AF33" si="32">INT(IF(D7="عامل تعاقد",G7*0.5,IF(D7="معلم تعاقد",G7*0.5,0)))</f>
        <v>0</v>
      </c>
      <c r="AG7" s="331">
        <f t="shared" ref="AG7:AG33" si="33">INT(IF(F7=1,G7*0.3333,0))</f>
        <v>0</v>
      </c>
      <c r="AH7" s="148">
        <f t="shared" si="7"/>
        <v>0</v>
      </c>
      <c r="AI7" s="155">
        <v>0</v>
      </c>
      <c r="AJ7" s="337">
        <v>0</v>
      </c>
      <c r="AK7" s="155">
        <v>0</v>
      </c>
      <c r="AL7" s="337">
        <v>0</v>
      </c>
      <c r="AM7" s="151">
        <f t="shared" si="8"/>
        <v>0</v>
      </c>
      <c r="AN7" s="151">
        <f t="shared" si="9"/>
        <v>0</v>
      </c>
      <c r="AO7" s="151">
        <f t="shared" si="10"/>
        <v>0</v>
      </c>
      <c r="AP7" s="151">
        <f t="shared" si="11"/>
        <v>0</v>
      </c>
      <c r="AQ7" s="151">
        <f t="shared" si="12"/>
        <v>0</v>
      </c>
      <c r="AR7" s="151">
        <f t="shared" si="13"/>
        <v>0</v>
      </c>
      <c r="AS7" s="147">
        <f t="shared" ref="AS7:AS33" si="34">IF(D7="عامل تعاقد",0,IF(D7="معلم تعاقد",0,IF(D7="معلم مساعد",10,IF(D7="معلم",10,IF(D7="معلم أول",10,IF(D7="معلم أول أ",10,IF(D7="خبير",10,IF(D7="كبير",10,0))))))))</f>
        <v>0</v>
      </c>
      <c r="AT7" s="151">
        <f t="shared" ref="AT7:AT33" si="35">SUM(O7,Z7:AN7,AP7:AS7)</f>
        <v>0</v>
      </c>
      <c r="AU7" s="151">
        <f t="shared" si="14"/>
        <v>0</v>
      </c>
      <c r="AV7" s="151">
        <f t="shared" si="15"/>
        <v>0</v>
      </c>
      <c r="AW7" s="151">
        <f t="shared" si="16"/>
        <v>0</v>
      </c>
      <c r="AX7" s="151">
        <f t="shared" si="17"/>
        <v>0</v>
      </c>
      <c r="AY7" s="151">
        <f t="shared" si="18"/>
        <v>0</v>
      </c>
      <c r="AZ7" s="153">
        <f t="shared" ref="AZ7:AZ33" si="36">SUM(AU7:AY7)</f>
        <v>0</v>
      </c>
      <c r="BA7" s="151">
        <f t="shared" si="19"/>
        <v>0</v>
      </c>
      <c r="BB7" s="151">
        <f t="shared" si="20"/>
        <v>0</v>
      </c>
      <c r="BC7" s="151">
        <f t="shared" si="21"/>
        <v>0</v>
      </c>
      <c r="BD7" s="151">
        <f t="shared" ref="BD7:BD33" si="37">ROUND(IF(D7="إدارى",I7*0,IF(D7="معلم مساعد",I7*7/100,IF(D7="معلم",I7*7/100,IF(D7="معلم أول",I7*7/100,IF(D7="معلم أول أ",I7*7/100,IF(D7="خبير",I7*7/100,IF(D7="كبير",I7*7/100))))))),2)</f>
        <v>0</v>
      </c>
      <c r="BE7" s="151">
        <f t="shared" si="22"/>
        <v>0</v>
      </c>
      <c r="BF7" s="151">
        <f t="shared" si="23"/>
        <v>0</v>
      </c>
      <c r="BG7" s="153">
        <f t="shared" ref="BG7:BG33" si="38">SUM(BA7:BF7)</f>
        <v>0</v>
      </c>
      <c r="BH7" s="551">
        <f t="shared" ref="BH7:BH33" si="39">IF(D7="عامل تعاقد",0,IF(D7="معلم تعاقد",0,IF(D7="معلم مساعد",0.1,IF(D7="معلم",0.1,IF(D7="معلم أول",0.1,IF(D7="معلم أول أ",0.1,IF(D7="خبير",0.1,IF(D7="كبير",0.1,0))))))))</f>
        <v>0</v>
      </c>
      <c r="BI7" s="551">
        <f t="shared" ref="BI7:BI33" si="40">IF(D7="عامل تعاقد",0,IF(D7="معلم تعاقد",0,IF(D7="معلم مساعد",0.5,IF(D7="معلم",0.5,IF(D7="معلم أول",0.5,IF(D7="معلم أول أ",0.5,IF(D7="خبير",0.5,IF(D7="كبير",0.5,0))))))))</f>
        <v>0</v>
      </c>
      <c r="BJ7" s="551">
        <f t="shared" ref="BJ7:BJ33" si="41">IF(D7="عامل تعاقد",0,IF(D7="معلم تعاقد",0,IF(D7="معلم مساعد",4.5,IF(D7="معلم",4.5,IF(D7="معلم أول",4.5,IF(D7="معلم أول أ",4.5,IF(D7="خبير",4.5,IF(D7="كبير",4.5,0))))))))</f>
        <v>0</v>
      </c>
      <c r="BK7" s="551">
        <f t="shared" ref="BK7:BK33" si="42">IF(D7="عامل تعاقد",0,IF(D7="معلم تعاقد",0,IF(D7="معلم مساعد",0.2,IF(D7="معلم",0.2,IF(D7="معلم أول",0.2,IF(D7="معلم أول أ",0.2,IF(D7="خبير",0.2,IF(D7="كبير",0.2,0))))))))</f>
        <v>0</v>
      </c>
      <c r="BL7" s="152">
        <v>0</v>
      </c>
      <c r="BM7" s="151">
        <f t="shared" si="24"/>
        <v>0</v>
      </c>
      <c r="BN7" s="151">
        <f t="shared" si="25"/>
        <v>0</v>
      </c>
      <c r="BO7" s="150">
        <f t="shared" ref="BO7:BO33" si="43">CEILING(IF(DE7&gt;0,DE7,0),0.05)</f>
        <v>0</v>
      </c>
      <c r="BP7" s="1095">
        <f t="shared" ref="BP7:BP33" si="44">CEILING(IF(DA7&gt;0,DA7,0),0.05)</f>
        <v>0</v>
      </c>
      <c r="BQ7" s="156"/>
      <c r="BR7" s="156"/>
      <c r="BS7" s="156"/>
      <c r="BT7" s="156"/>
      <c r="BU7" s="156"/>
      <c r="BV7" s="156"/>
      <c r="BW7" s="152"/>
      <c r="BX7" s="152"/>
      <c r="BY7" s="156"/>
      <c r="BZ7" s="156">
        <f t="shared" si="26"/>
        <v>0</v>
      </c>
      <c r="CA7" s="152"/>
      <c r="CB7" s="156"/>
      <c r="CC7" s="156"/>
      <c r="CD7" s="156"/>
      <c r="CE7" s="157"/>
      <c r="CF7" s="157"/>
      <c r="CG7" s="156"/>
      <c r="CH7" s="156"/>
      <c r="CI7" s="156"/>
      <c r="CJ7" s="156"/>
      <c r="CK7" s="156"/>
      <c r="CL7" s="156"/>
      <c r="CM7" s="151">
        <f t="shared" ref="CM7:CM33" si="45">SUM(AZ7,BG7:BN7,BO7:CL7)</f>
        <v>0</v>
      </c>
      <c r="CN7" s="151">
        <f t="shared" si="27"/>
        <v>0</v>
      </c>
      <c r="CO7" s="158">
        <f t="shared" si="28"/>
        <v>0</v>
      </c>
      <c r="CP7" s="158"/>
      <c r="CQ7" s="151">
        <f t="shared" ref="CQ7:CQ33" si="46">ROUND(G7*10/12,2)</f>
        <v>0</v>
      </c>
      <c r="CR7" s="156">
        <f t="shared" ref="CR7:CR33" si="47">ROUND(IF(AND(DF7&gt;=1,DF7&lt;=500),DF7*30/100,IF(AND(DF7&gt;500,DF7&lt;=10000),DF7*28/100,)),2)</f>
        <v>0</v>
      </c>
      <c r="CS7" s="155">
        <f t="shared" ref="CS7:CS33" si="48">IF(CR7&gt;=216,216,CR7)</f>
        <v>0</v>
      </c>
      <c r="CT7" s="156">
        <f t="shared" ref="CT7:CT33" si="49">SUM(CS7,R7:Y7,AC7:AN7,AS7,CQ7,DG7)</f>
        <v>0</v>
      </c>
      <c r="CU7" s="332">
        <f t="shared" ref="CU7:CU33" si="50">SUM(AX7,AY7,BC7,BF7,BN7,BO7,CE7,CF7,BZ7,1183.33)</f>
        <v>1183.33</v>
      </c>
      <c r="CV7" s="560">
        <f t="shared" ref="CV7:CV33" si="51">CT7-CU7</f>
        <v>-1183.33</v>
      </c>
      <c r="CW7" s="560">
        <f t="shared" ref="CW7:CW33" si="52">IF(CV7&lt;=1900,CV7*0.1,190)</f>
        <v>-118.333</v>
      </c>
      <c r="CX7" s="560">
        <f t="shared" ref="CX7:CX33" si="53">CV7-1900</f>
        <v>-3083.33</v>
      </c>
      <c r="CY7" s="560">
        <f t="shared" ref="CY7:CY33" si="54">IF(CX7&gt;0,CX7*0.15,0)</f>
        <v>0</v>
      </c>
      <c r="CZ7" s="560">
        <f t="shared" ref="CZ7:CZ33" si="55">CW7+CY7</f>
        <v>-118.333</v>
      </c>
      <c r="DA7" s="560">
        <f t="shared" ref="DA7:DA33" si="56">IF(CY7&lt;=0,CZ7*0.2,CZ7*0.6)</f>
        <v>-23.666600000000003</v>
      </c>
      <c r="DB7" s="156">
        <f t="shared" ref="DB7:DB33" si="57">CT7-(CQ7+DG7)</f>
        <v>0</v>
      </c>
      <c r="DC7" s="156">
        <f t="shared" ref="DC7:DC33" si="58">SUM(AX7:AY7,BC7,BF7,BN7,CE7,CF7,50)</f>
        <v>50</v>
      </c>
      <c r="DD7" s="156">
        <f t="shared" ref="DD7:DD33" si="59">DB7-DC7</f>
        <v>-50</v>
      </c>
      <c r="DE7" s="561">
        <f t="shared" ref="DE7:DE33" si="60">ROUND(IF(AND(DB7&gt;=1,DB7&lt;=250),DD7*6/1000,IF(AND(DB7&gt;250,DB7&lt;=500),DD7*6.5/1000,IF(AND(DB7&gt;500,DB7&lt;=1000),DD7*7/1000,IF(AND(DB7&gt;1000,DB7&lt;=10000),DD7*7.5/1000)))),2)</f>
        <v>0</v>
      </c>
      <c r="DF7" s="560">
        <f t="shared" ref="DF7:DF33" si="61">IF(D7="كبير",G7+30,IF(D7="خبير",G7+18,IF(D7="معلم أول أ",G7+15,IF(D7="معلم أول",G7+15,IF(D7="معلم",G7+12,IF(D7="معلم مساعد",G7+12,0))))))</f>
        <v>0</v>
      </c>
      <c r="DG7" s="561"/>
      <c r="DH7" s="151"/>
    </row>
    <row r="8" spans="1:112" s="159" customFormat="1" ht="68.099999999999994" customHeight="1" x14ac:dyDescent="0.2">
      <c r="A8" s="149" t="str">
        <f>IF(C8="","",SUBTOTAL(3,$C$6:C8))</f>
        <v/>
      </c>
      <c r="B8" s="150"/>
      <c r="C8" s="150"/>
      <c r="D8" s="325"/>
      <c r="E8" s="325"/>
      <c r="F8" s="150"/>
      <c r="G8" s="150"/>
      <c r="H8" s="150"/>
      <c r="I8" s="150"/>
      <c r="J8" s="151">
        <f t="shared" si="0"/>
        <v>0</v>
      </c>
      <c r="K8" s="151">
        <f t="shared" si="1"/>
        <v>0</v>
      </c>
      <c r="L8" s="151">
        <f t="shared" si="2"/>
        <v>0</v>
      </c>
      <c r="M8" s="151">
        <f t="shared" si="3"/>
        <v>0</v>
      </c>
      <c r="N8" s="152">
        <v>0</v>
      </c>
      <c r="O8" s="153">
        <f t="shared" si="29"/>
        <v>0</v>
      </c>
      <c r="P8" s="150"/>
      <c r="Q8" s="150"/>
      <c r="R8" s="150"/>
      <c r="S8" s="150"/>
      <c r="T8" s="150"/>
      <c r="U8" s="151"/>
      <c r="V8" s="151"/>
      <c r="W8" s="331">
        <f t="shared" si="30"/>
        <v>0</v>
      </c>
      <c r="X8" s="150"/>
      <c r="Y8" s="154">
        <f t="shared" si="4"/>
        <v>0</v>
      </c>
      <c r="Z8" s="153">
        <f t="shared" si="5"/>
        <v>0</v>
      </c>
      <c r="AA8" s="147"/>
      <c r="AB8" s="147"/>
      <c r="AC8" s="331">
        <f t="shared" si="31"/>
        <v>0</v>
      </c>
      <c r="AD8" s="331">
        <f t="shared" si="6"/>
        <v>0</v>
      </c>
      <c r="AE8" s="331">
        <v>0</v>
      </c>
      <c r="AF8" s="331">
        <f t="shared" si="32"/>
        <v>0</v>
      </c>
      <c r="AG8" s="331">
        <f t="shared" si="33"/>
        <v>0</v>
      </c>
      <c r="AH8" s="148">
        <f t="shared" si="7"/>
        <v>0</v>
      </c>
      <c r="AI8" s="155">
        <v>0</v>
      </c>
      <c r="AJ8" s="337">
        <v>0</v>
      </c>
      <c r="AK8" s="155">
        <v>0</v>
      </c>
      <c r="AL8" s="337">
        <v>0</v>
      </c>
      <c r="AM8" s="151">
        <f t="shared" si="8"/>
        <v>0</v>
      </c>
      <c r="AN8" s="151">
        <f t="shared" si="9"/>
        <v>0</v>
      </c>
      <c r="AO8" s="151">
        <f t="shared" si="10"/>
        <v>0</v>
      </c>
      <c r="AP8" s="151">
        <f t="shared" si="11"/>
        <v>0</v>
      </c>
      <c r="AQ8" s="151">
        <f t="shared" si="12"/>
        <v>0</v>
      </c>
      <c r="AR8" s="151">
        <f t="shared" si="13"/>
        <v>0</v>
      </c>
      <c r="AS8" s="147">
        <f t="shared" si="34"/>
        <v>0</v>
      </c>
      <c r="AT8" s="151">
        <f t="shared" si="35"/>
        <v>0</v>
      </c>
      <c r="AU8" s="151">
        <f t="shared" si="14"/>
        <v>0</v>
      </c>
      <c r="AV8" s="151">
        <f t="shared" si="15"/>
        <v>0</v>
      </c>
      <c r="AW8" s="151">
        <f t="shared" si="16"/>
        <v>0</v>
      </c>
      <c r="AX8" s="151">
        <f t="shared" si="17"/>
        <v>0</v>
      </c>
      <c r="AY8" s="151">
        <f t="shared" si="18"/>
        <v>0</v>
      </c>
      <c r="AZ8" s="153">
        <f t="shared" si="36"/>
        <v>0</v>
      </c>
      <c r="BA8" s="151">
        <f t="shared" si="19"/>
        <v>0</v>
      </c>
      <c r="BB8" s="151">
        <f t="shared" si="20"/>
        <v>0</v>
      </c>
      <c r="BC8" s="151">
        <f t="shared" si="21"/>
        <v>0</v>
      </c>
      <c r="BD8" s="151">
        <f t="shared" si="37"/>
        <v>0</v>
      </c>
      <c r="BE8" s="151">
        <f t="shared" si="22"/>
        <v>0</v>
      </c>
      <c r="BF8" s="151">
        <f t="shared" si="23"/>
        <v>0</v>
      </c>
      <c r="BG8" s="153">
        <f t="shared" si="38"/>
        <v>0</v>
      </c>
      <c r="BH8" s="551">
        <f t="shared" si="39"/>
        <v>0</v>
      </c>
      <c r="BI8" s="551">
        <f t="shared" si="40"/>
        <v>0</v>
      </c>
      <c r="BJ8" s="551">
        <f t="shared" si="41"/>
        <v>0</v>
      </c>
      <c r="BK8" s="551">
        <f t="shared" si="42"/>
        <v>0</v>
      </c>
      <c r="BL8" s="152">
        <v>0</v>
      </c>
      <c r="BM8" s="151">
        <f t="shared" si="24"/>
        <v>0</v>
      </c>
      <c r="BN8" s="151">
        <f t="shared" si="25"/>
        <v>0</v>
      </c>
      <c r="BO8" s="150">
        <f t="shared" si="43"/>
        <v>0</v>
      </c>
      <c r="BP8" s="1095">
        <f t="shared" si="44"/>
        <v>0</v>
      </c>
      <c r="BQ8" s="156"/>
      <c r="BR8" s="156"/>
      <c r="BS8" s="156"/>
      <c r="BT8" s="156"/>
      <c r="BU8" s="156"/>
      <c r="BV8" s="156"/>
      <c r="BW8" s="152"/>
      <c r="BX8" s="152"/>
      <c r="BY8" s="156"/>
      <c r="BZ8" s="156">
        <f t="shared" si="26"/>
        <v>0</v>
      </c>
      <c r="CA8" s="152"/>
      <c r="CB8" s="156"/>
      <c r="CC8" s="156"/>
      <c r="CD8" s="156"/>
      <c r="CE8" s="157"/>
      <c r="CF8" s="157"/>
      <c r="CG8" s="156"/>
      <c r="CH8" s="156"/>
      <c r="CI8" s="156"/>
      <c r="CJ8" s="156"/>
      <c r="CK8" s="156"/>
      <c r="CL8" s="156"/>
      <c r="CM8" s="151">
        <f t="shared" si="45"/>
        <v>0</v>
      </c>
      <c r="CN8" s="151">
        <f t="shared" si="27"/>
        <v>0</v>
      </c>
      <c r="CO8" s="158">
        <f t="shared" si="28"/>
        <v>0</v>
      </c>
      <c r="CP8" s="158"/>
      <c r="CQ8" s="151">
        <f t="shared" si="46"/>
        <v>0</v>
      </c>
      <c r="CR8" s="156">
        <f t="shared" si="47"/>
        <v>0</v>
      </c>
      <c r="CS8" s="155">
        <f t="shared" si="48"/>
        <v>0</v>
      </c>
      <c r="CT8" s="156">
        <f t="shared" si="49"/>
        <v>0</v>
      </c>
      <c r="CU8" s="332">
        <f t="shared" si="50"/>
        <v>1183.33</v>
      </c>
      <c r="CV8" s="560">
        <f t="shared" si="51"/>
        <v>-1183.33</v>
      </c>
      <c r="CW8" s="560">
        <f t="shared" si="52"/>
        <v>-118.333</v>
      </c>
      <c r="CX8" s="560">
        <f t="shared" si="53"/>
        <v>-3083.33</v>
      </c>
      <c r="CY8" s="560">
        <f t="shared" si="54"/>
        <v>0</v>
      </c>
      <c r="CZ8" s="560">
        <f t="shared" si="55"/>
        <v>-118.333</v>
      </c>
      <c r="DA8" s="560">
        <f t="shared" si="56"/>
        <v>-23.666600000000003</v>
      </c>
      <c r="DB8" s="156">
        <f t="shared" si="57"/>
        <v>0</v>
      </c>
      <c r="DC8" s="156">
        <f t="shared" si="58"/>
        <v>50</v>
      </c>
      <c r="DD8" s="156">
        <f t="shared" si="59"/>
        <v>-50</v>
      </c>
      <c r="DE8" s="561">
        <f t="shared" si="60"/>
        <v>0</v>
      </c>
      <c r="DF8" s="560">
        <f t="shared" si="61"/>
        <v>0</v>
      </c>
      <c r="DG8" s="561"/>
      <c r="DH8" s="151"/>
    </row>
    <row r="9" spans="1:112" s="159" customFormat="1" ht="68.099999999999994" customHeight="1" x14ac:dyDescent="0.2">
      <c r="A9" s="149" t="str">
        <f>IF(C9="","",SUBTOTAL(3,$C$6:C9))</f>
        <v/>
      </c>
      <c r="B9" s="150"/>
      <c r="C9" s="150"/>
      <c r="D9" s="325"/>
      <c r="E9" s="325"/>
      <c r="F9" s="150"/>
      <c r="G9" s="150"/>
      <c r="H9" s="150"/>
      <c r="I9" s="150"/>
      <c r="J9" s="151">
        <f t="shared" si="0"/>
        <v>0</v>
      </c>
      <c r="K9" s="151">
        <f t="shared" si="1"/>
        <v>0</v>
      </c>
      <c r="L9" s="151">
        <f t="shared" si="2"/>
        <v>0</v>
      </c>
      <c r="M9" s="151">
        <f t="shared" si="3"/>
        <v>0</v>
      </c>
      <c r="N9" s="152">
        <v>0</v>
      </c>
      <c r="O9" s="153">
        <f t="shared" si="29"/>
        <v>0</v>
      </c>
      <c r="P9" s="150"/>
      <c r="Q9" s="150"/>
      <c r="R9" s="150"/>
      <c r="S9" s="150"/>
      <c r="T9" s="150"/>
      <c r="U9" s="151"/>
      <c r="V9" s="151"/>
      <c r="W9" s="331">
        <f t="shared" si="30"/>
        <v>0</v>
      </c>
      <c r="X9" s="150"/>
      <c r="Y9" s="154">
        <f t="shared" si="4"/>
        <v>0</v>
      </c>
      <c r="Z9" s="153">
        <f t="shared" si="5"/>
        <v>0</v>
      </c>
      <c r="AA9" s="147"/>
      <c r="AB9" s="147"/>
      <c r="AC9" s="331">
        <f t="shared" si="31"/>
        <v>0</v>
      </c>
      <c r="AD9" s="331">
        <f t="shared" si="6"/>
        <v>0</v>
      </c>
      <c r="AE9" s="331">
        <v>0</v>
      </c>
      <c r="AF9" s="331">
        <f t="shared" si="32"/>
        <v>0</v>
      </c>
      <c r="AG9" s="331">
        <f t="shared" si="33"/>
        <v>0</v>
      </c>
      <c r="AH9" s="148">
        <f t="shared" si="7"/>
        <v>0</v>
      </c>
      <c r="AI9" s="155">
        <v>0</v>
      </c>
      <c r="AJ9" s="337">
        <v>0</v>
      </c>
      <c r="AK9" s="155">
        <v>0</v>
      </c>
      <c r="AL9" s="337">
        <v>0</v>
      </c>
      <c r="AM9" s="151">
        <f t="shared" si="8"/>
        <v>0</v>
      </c>
      <c r="AN9" s="151">
        <f t="shared" si="9"/>
        <v>0</v>
      </c>
      <c r="AO9" s="151">
        <f t="shared" si="10"/>
        <v>0</v>
      </c>
      <c r="AP9" s="151">
        <f t="shared" si="11"/>
        <v>0</v>
      </c>
      <c r="AQ9" s="151">
        <f t="shared" si="12"/>
        <v>0</v>
      </c>
      <c r="AR9" s="151">
        <f t="shared" si="13"/>
        <v>0</v>
      </c>
      <c r="AS9" s="147">
        <f t="shared" si="34"/>
        <v>0</v>
      </c>
      <c r="AT9" s="151">
        <f t="shared" si="35"/>
        <v>0</v>
      </c>
      <c r="AU9" s="151">
        <f t="shared" si="14"/>
        <v>0</v>
      </c>
      <c r="AV9" s="151">
        <f t="shared" si="15"/>
        <v>0</v>
      </c>
      <c r="AW9" s="151">
        <f t="shared" si="16"/>
        <v>0</v>
      </c>
      <c r="AX9" s="151">
        <f t="shared" si="17"/>
        <v>0</v>
      </c>
      <c r="AY9" s="151">
        <f t="shared" si="18"/>
        <v>0</v>
      </c>
      <c r="AZ9" s="153">
        <f t="shared" si="36"/>
        <v>0</v>
      </c>
      <c r="BA9" s="151">
        <f t="shared" si="19"/>
        <v>0</v>
      </c>
      <c r="BB9" s="151">
        <f t="shared" si="20"/>
        <v>0</v>
      </c>
      <c r="BC9" s="151">
        <f t="shared" si="21"/>
        <v>0</v>
      </c>
      <c r="BD9" s="151">
        <f t="shared" si="37"/>
        <v>0</v>
      </c>
      <c r="BE9" s="151">
        <f t="shared" si="22"/>
        <v>0</v>
      </c>
      <c r="BF9" s="151">
        <f t="shared" si="23"/>
        <v>0</v>
      </c>
      <c r="BG9" s="153">
        <f t="shared" si="38"/>
        <v>0</v>
      </c>
      <c r="BH9" s="551">
        <f t="shared" si="39"/>
        <v>0</v>
      </c>
      <c r="BI9" s="551">
        <f t="shared" si="40"/>
        <v>0</v>
      </c>
      <c r="BJ9" s="551">
        <f t="shared" si="41"/>
        <v>0</v>
      </c>
      <c r="BK9" s="551">
        <f t="shared" si="42"/>
        <v>0</v>
      </c>
      <c r="BL9" s="152">
        <v>0</v>
      </c>
      <c r="BM9" s="151">
        <f t="shared" si="24"/>
        <v>0</v>
      </c>
      <c r="BN9" s="151">
        <f t="shared" si="25"/>
        <v>0</v>
      </c>
      <c r="BO9" s="150">
        <f t="shared" si="43"/>
        <v>0</v>
      </c>
      <c r="BP9" s="1095">
        <f t="shared" si="44"/>
        <v>0</v>
      </c>
      <c r="BQ9" s="156"/>
      <c r="BR9" s="156"/>
      <c r="BS9" s="156"/>
      <c r="BT9" s="156"/>
      <c r="BU9" s="156"/>
      <c r="BV9" s="156"/>
      <c r="BW9" s="152"/>
      <c r="BX9" s="152"/>
      <c r="BY9" s="156"/>
      <c r="BZ9" s="156">
        <f t="shared" si="26"/>
        <v>0</v>
      </c>
      <c r="CA9" s="152"/>
      <c r="CB9" s="156"/>
      <c r="CC9" s="156"/>
      <c r="CD9" s="156"/>
      <c r="CE9" s="157"/>
      <c r="CF9" s="157"/>
      <c r="CG9" s="156"/>
      <c r="CH9" s="156"/>
      <c r="CI9" s="156"/>
      <c r="CJ9" s="156"/>
      <c r="CK9" s="156"/>
      <c r="CL9" s="156"/>
      <c r="CM9" s="151">
        <f t="shared" si="45"/>
        <v>0</v>
      </c>
      <c r="CN9" s="151">
        <f t="shared" si="27"/>
        <v>0</v>
      </c>
      <c r="CO9" s="158">
        <f t="shared" si="28"/>
        <v>0</v>
      </c>
      <c r="CP9" s="158"/>
      <c r="CQ9" s="151">
        <f t="shared" si="46"/>
        <v>0</v>
      </c>
      <c r="CR9" s="156">
        <f t="shared" si="47"/>
        <v>0</v>
      </c>
      <c r="CS9" s="155">
        <f t="shared" si="48"/>
        <v>0</v>
      </c>
      <c r="CT9" s="156">
        <f t="shared" si="49"/>
        <v>0</v>
      </c>
      <c r="CU9" s="332">
        <f t="shared" si="50"/>
        <v>1183.33</v>
      </c>
      <c r="CV9" s="560">
        <f t="shared" si="51"/>
        <v>-1183.33</v>
      </c>
      <c r="CW9" s="560">
        <f t="shared" si="52"/>
        <v>-118.333</v>
      </c>
      <c r="CX9" s="560">
        <f t="shared" si="53"/>
        <v>-3083.33</v>
      </c>
      <c r="CY9" s="560">
        <f t="shared" si="54"/>
        <v>0</v>
      </c>
      <c r="CZ9" s="560">
        <f t="shared" si="55"/>
        <v>-118.333</v>
      </c>
      <c r="DA9" s="560">
        <f t="shared" si="56"/>
        <v>-23.666600000000003</v>
      </c>
      <c r="DB9" s="156">
        <f t="shared" si="57"/>
        <v>0</v>
      </c>
      <c r="DC9" s="156">
        <f t="shared" si="58"/>
        <v>50</v>
      </c>
      <c r="DD9" s="156">
        <f t="shared" si="59"/>
        <v>-50</v>
      </c>
      <c r="DE9" s="561">
        <f t="shared" si="60"/>
        <v>0</v>
      </c>
      <c r="DF9" s="560">
        <f t="shared" si="61"/>
        <v>0</v>
      </c>
      <c r="DG9" s="561"/>
      <c r="DH9" s="151"/>
    </row>
    <row r="10" spans="1:112" s="159" customFormat="1" ht="68.099999999999994" customHeight="1" x14ac:dyDescent="0.2">
      <c r="A10" s="149" t="str">
        <f>IF(C10="","",SUBTOTAL(3,$C$6:C10))</f>
        <v/>
      </c>
      <c r="B10" s="150"/>
      <c r="C10" s="150"/>
      <c r="D10" s="325"/>
      <c r="E10" s="325"/>
      <c r="F10" s="150"/>
      <c r="G10" s="150"/>
      <c r="H10" s="150"/>
      <c r="I10" s="150"/>
      <c r="J10" s="151">
        <f t="shared" si="0"/>
        <v>0</v>
      </c>
      <c r="K10" s="151">
        <f t="shared" si="1"/>
        <v>0</v>
      </c>
      <c r="L10" s="151">
        <f t="shared" si="2"/>
        <v>0</v>
      </c>
      <c r="M10" s="151">
        <f t="shared" si="3"/>
        <v>0</v>
      </c>
      <c r="N10" s="152">
        <v>0</v>
      </c>
      <c r="O10" s="153">
        <f t="shared" si="29"/>
        <v>0</v>
      </c>
      <c r="P10" s="150"/>
      <c r="Q10" s="150"/>
      <c r="R10" s="150"/>
      <c r="S10" s="150"/>
      <c r="T10" s="150"/>
      <c r="U10" s="151"/>
      <c r="V10" s="151"/>
      <c r="W10" s="331">
        <f t="shared" si="30"/>
        <v>0</v>
      </c>
      <c r="X10" s="150"/>
      <c r="Y10" s="154">
        <f t="shared" si="4"/>
        <v>0</v>
      </c>
      <c r="Z10" s="153">
        <f t="shared" si="5"/>
        <v>0</v>
      </c>
      <c r="AA10" s="147"/>
      <c r="AB10" s="147"/>
      <c r="AC10" s="331">
        <f t="shared" si="31"/>
        <v>0</v>
      </c>
      <c r="AD10" s="331">
        <f t="shared" si="6"/>
        <v>0</v>
      </c>
      <c r="AE10" s="331">
        <v>0</v>
      </c>
      <c r="AF10" s="331">
        <f t="shared" si="32"/>
        <v>0</v>
      </c>
      <c r="AG10" s="331">
        <f t="shared" si="33"/>
        <v>0</v>
      </c>
      <c r="AH10" s="148">
        <f t="shared" si="7"/>
        <v>0</v>
      </c>
      <c r="AI10" s="155">
        <v>0</v>
      </c>
      <c r="AJ10" s="337">
        <v>0</v>
      </c>
      <c r="AK10" s="155">
        <v>0</v>
      </c>
      <c r="AL10" s="337">
        <v>0</v>
      </c>
      <c r="AM10" s="151">
        <f t="shared" si="8"/>
        <v>0</v>
      </c>
      <c r="AN10" s="151">
        <f t="shared" si="9"/>
        <v>0</v>
      </c>
      <c r="AO10" s="151">
        <f t="shared" si="10"/>
        <v>0</v>
      </c>
      <c r="AP10" s="151">
        <f t="shared" si="11"/>
        <v>0</v>
      </c>
      <c r="AQ10" s="151">
        <f t="shared" si="12"/>
        <v>0</v>
      </c>
      <c r="AR10" s="151">
        <f t="shared" si="13"/>
        <v>0</v>
      </c>
      <c r="AS10" s="147">
        <f t="shared" si="34"/>
        <v>0</v>
      </c>
      <c r="AT10" s="151">
        <f t="shared" si="35"/>
        <v>0</v>
      </c>
      <c r="AU10" s="151">
        <f t="shared" si="14"/>
        <v>0</v>
      </c>
      <c r="AV10" s="151">
        <f t="shared" si="15"/>
        <v>0</v>
      </c>
      <c r="AW10" s="151">
        <f t="shared" si="16"/>
        <v>0</v>
      </c>
      <c r="AX10" s="151">
        <f t="shared" si="17"/>
        <v>0</v>
      </c>
      <c r="AY10" s="151">
        <f t="shared" si="18"/>
        <v>0</v>
      </c>
      <c r="AZ10" s="153">
        <f t="shared" si="36"/>
        <v>0</v>
      </c>
      <c r="BA10" s="151">
        <f t="shared" si="19"/>
        <v>0</v>
      </c>
      <c r="BB10" s="151">
        <f t="shared" si="20"/>
        <v>0</v>
      </c>
      <c r="BC10" s="151">
        <f t="shared" si="21"/>
        <v>0</v>
      </c>
      <c r="BD10" s="151">
        <f t="shared" si="37"/>
        <v>0</v>
      </c>
      <c r="BE10" s="151">
        <f t="shared" si="22"/>
        <v>0</v>
      </c>
      <c r="BF10" s="151">
        <f t="shared" si="23"/>
        <v>0</v>
      </c>
      <c r="BG10" s="153">
        <f t="shared" si="38"/>
        <v>0</v>
      </c>
      <c r="BH10" s="551">
        <f t="shared" si="39"/>
        <v>0</v>
      </c>
      <c r="BI10" s="551">
        <f t="shared" si="40"/>
        <v>0</v>
      </c>
      <c r="BJ10" s="551">
        <f t="shared" si="41"/>
        <v>0</v>
      </c>
      <c r="BK10" s="551">
        <f t="shared" si="42"/>
        <v>0</v>
      </c>
      <c r="BL10" s="152">
        <v>0</v>
      </c>
      <c r="BM10" s="151">
        <f t="shared" si="24"/>
        <v>0</v>
      </c>
      <c r="BN10" s="151">
        <f t="shared" si="25"/>
        <v>0</v>
      </c>
      <c r="BO10" s="150">
        <f t="shared" si="43"/>
        <v>0</v>
      </c>
      <c r="BP10" s="1095">
        <f t="shared" si="44"/>
        <v>0</v>
      </c>
      <c r="BQ10" s="156"/>
      <c r="BR10" s="156"/>
      <c r="BS10" s="156"/>
      <c r="BT10" s="156"/>
      <c r="BU10" s="156"/>
      <c r="BV10" s="156"/>
      <c r="BW10" s="152"/>
      <c r="BX10" s="152"/>
      <c r="BY10" s="156"/>
      <c r="BZ10" s="156">
        <f t="shared" si="26"/>
        <v>0</v>
      </c>
      <c r="CA10" s="152"/>
      <c r="CB10" s="156"/>
      <c r="CC10" s="156"/>
      <c r="CD10" s="156"/>
      <c r="CE10" s="157"/>
      <c r="CF10" s="157"/>
      <c r="CG10" s="156"/>
      <c r="CH10" s="156"/>
      <c r="CI10" s="156"/>
      <c r="CJ10" s="156"/>
      <c r="CK10" s="156"/>
      <c r="CL10" s="156"/>
      <c r="CM10" s="151">
        <f t="shared" si="45"/>
        <v>0</v>
      </c>
      <c r="CN10" s="151">
        <f t="shared" si="27"/>
        <v>0</v>
      </c>
      <c r="CO10" s="158">
        <f t="shared" si="28"/>
        <v>0</v>
      </c>
      <c r="CP10" s="158"/>
      <c r="CQ10" s="151">
        <f t="shared" si="46"/>
        <v>0</v>
      </c>
      <c r="CR10" s="156">
        <f t="shared" si="47"/>
        <v>0</v>
      </c>
      <c r="CS10" s="155">
        <f t="shared" si="48"/>
        <v>0</v>
      </c>
      <c r="CT10" s="156">
        <f t="shared" si="49"/>
        <v>0</v>
      </c>
      <c r="CU10" s="332">
        <f t="shared" si="50"/>
        <v>1183.33</v>
      </c>
      <c r="CV10" s="560">
        <f t="shared" si="51"/>
        <v>-1183.33</v>
      </c>
      <c r="CW10" s="560">
        <f t="shared" si="52"/>
        <v>-118.333</v>
      </c>
      <c r="CX10" s="560">
        <f t="shared" si="53"/>
        <v>-3083.33</v>
      </c>
      <c r="CY10" s="560">
        <f t="shared" si="54"/>
        <v>0</v>
      </c>
      <c r="CZ10" s="560">
        <f t="shared" si="55"/>
        <v>-118.333</v>
      </c>
      <c r="DA10" s="560">
        <f t="shared" si="56"/>
        <v>-23.666600000000003</v>
      </c>
      <c r="DB10" s="156">
        <f t="shared" si="57"/>
        <v>0</v>
      </c>
      <c r="DC10" s="156">
        <f t="shared" si="58"/>
        <v>50</v>
      </c>
      <c r="DD10" s="156">
        <f t="shared" si="59"/>
        <v>-50</v>
      </c>
      <c r="DE10" s="561">
        <f t="shared" si="60"/>
        <v>0</v>
      </c>
      <c r="DF10" s="560">
        <f t="shared" si="61"/>
        <v>0</v>
      </c>
      <c r="DG10" s="561"/>
      <c r="DH10" s="151"/>
    </row>
    <row r="11" spans="1:112" s="159" customFormat="1" ht="68.099999999999994" customHeight="1" x14ac:dyDescent="0.2">
      <c r="A11" s="149" t="str">
        <f>IF(C11="","",SUBTOTAL(3,$C$6:C11))</f>
        <v/>
      </c>
      <c r="B11" s="150"/>
      <c r="C11" s="150"/>
      <c r="D11" s="325"/>
      <c r="E11" s="325"/>
      <c r="F11" s="150"/>
      <c r="G11" s="150"/>
      <c r="H11" s="150"/>
      <c r="I11" s="150"/>
      <c r="J11" s="151">
        <f t="shared" si="0"/>
        <v>0</v>
      </c>
      <c r="K11" s="151">
        <f t="shared" si="1"/>
        <v>0</v>
      </c>
      <c r="L11" s="151">
        <f t="shared" si="2"/>
        <v>0</v>
      </c>
      <c r="M11" s="151">
        <f t="shared" si="3"/>
        <v>0</v>
      </c>
      <c r="N11" s="152">
        <v>0</v>
      </c>
      <c r="O11" s="153">
        <f t="shared" si="29"/>
        <v>0</v>
      </c>
      <c r="P11" s="150"/>
      <c r="Q11" s="150"/>
      <c r="R11" s="150"/>
      <c r="S11" s="150"/>
      <c r="T11" s="150"/>
      <c r="U11" s="151"/>
      <c r="V11" s="151"/>
      <c r="W11" s="331">
        <f t="shared" si="30"/>
        <v>0</v>
      </c>
      <c r="X11" s="150"/>
      <c r="Y11" s="154">
        <f t="shared" si="4"/>
        <v>0</v>
      </c>
      <c r="Z11" s="153">
        <f t="shared" si="5"/>
        <v>0</v>
      </c>
      <c r="AA11" s="147"/>
      <c r="AB11" s="147"/>
      <c r="AC11" s="331">
        <f t="shared" si="31"/>
        <v>0</v>
      </c>
      <c r="AD11" s="331">
        <f t="shared" si="6"/>
        <v>0</v>
      </c>
      <c r="AE11" s="331">
        <v>0</v>
      </c>
      <c r="AF11" s="331">
        <f t="shared" si="32"/>
        <v>0</v>
      </c>
      <c r="AG11" s="331">
        <f t="shared" si="33"/>
        <v>0</v>
      </c>
      <c r="AH11" s="148">
        <f t="shared" si="7"/>
        <v>0</v>
      </c>
      <c r="AI11" s="155">
        <v>0</v>
      </c>
      <c r="AJ11" s="337">
        <v>0</v>
      </c>
      <c r="AK11" s="155">
        <v>0</v>
      </c>
      <c r="AL11" s="337">
        <v>0</v>
      </c>
      <c r="AM11" s="151">
        <f t="shared" si="8"/>
        <v>0</v>
      </c>
      <c r="AN11" s="151">
        <f t="shared" si="9"/>
        <v>0</v>
      </c>
      <c r="AO11" s="151">
        <f t="shared" si="10"/>
        <v>0</v>
      </c>
      <c r="AP11" s="151">
        <f t="shared" si="11"/>
        <v>0</v>
      </c>
      <c r="AQ11" s="151">
        <f t="shared" si="12"/>
        <v>0</v>
      </c>
      <c r="AR11" s="151">
        <f t="shared" si="13"/>
        <v>0</v>
      </c>
      <c r="AS11" s="147">
        <f t="shared" si="34"/>
        <v>0</v>
      </c>
      <c r="AT11" s="151">
        <f t="shared" si="35"/>
        <v>0</v>
      </c>
      <c r="AU11" s="151">
        <f t="shared" si="14"/>
        <v>0</v>
      </c>
      <c r="AV11" s="151">
        <f t="shared" si="15"/>
        <v>0</v>
      </c>
      <c r="AW11" s="151">
        <f t="shared" si="16"/>
        <v>0</v>
      </c>
      <c r="AX11" s="151">
        <f t="shared" si="17"/>
        <v>0</v>
      </c>
      <c r="AY11" s="151">
        <f t="shared" si="18"/>
        <v>0</v>
      </c>
      <c r="AZ11" s="153">
        <f t="shared" si="36"/>
        <v>0</v>
      </c>
      <c r="BA11" s="151">
        <f t="shared" si="19"/>
        <v>0</v>
      </c>
      <c r="BB11" s="151">
        <f t="shared" si="20"/>
        <v>0</v>
      </c>
      <c r="BC11" s="151">
        <f t="shared" si="21"/>
        <v>0</v>
      </c>
      <c r="BD11" s="151">
        <f t="shared" si="37"/>
        <v>0</v>
      </c>
      <c r="BE11" s="151">
        <f t="shared" si="22"/>
        <v>0</v>
      </c>
      <c r="BF11" s="151">
        <f t="shared" si="23"/>
        <v>0</v>
      </c>
      <c r="BG11" s="153">
        <f t="shared" si="38"/>
        <v>0</v>
      </c>
      <c r="BH11" s="551">
        <f t="shared" si="39"/>
        <v>0</v>
      </c>
      <c r="BI11" s="551">
        <f t="shared" si="40"/>
        <v>0</v>
      </c>
      <c r="BJ11" s="551">
        <f t="shared" si="41"/>
        <v>0</v>
      </c>
      <c r="BK11" s="551">
        <f t="shared" si="42"/>
        <v>0</v>
      </c>
      <c r="BL11" s="152">
        <v>0</v>
      </c>
      <c r="BM11" s="151">
        <f t="shared" si="24"/>
        <v>0</v>
      </c>
      <c r="BN11" s="151">
        <f t="shared" si="25"/>
        <v>0</v>
      </c>
      <c r="BO11" s="150">
        <f t="shared" si="43"/>
        <v>0</v>
      </c>
      <c r="BP11" s="1095">
        <f t="shared" si="44"/>
        <v>0</v>
      </c>
      <c r="BQ11" s="156"/>
      <c r="BR11" s="156"/>
      <c r="BS11" s="156"/>
      <c r="BT11" s="156"/>
      <c r="BU11" s="156"/>
      <c r="BV11" s="156"/>
      <c r="BW11" s="152"/>
      <c r="BX11" s="152"/>
      <c r="BY11" s="156"/>
      <c r="BZ11" s="156">
        <f t="shared" si="26"/>
        <v>0</v>
      </c>
      <c r="CA11" s="152"/>
      <c r="CB11" s="156"/>
      <c r="CC11" s="156"/>
      <c r="CD11" s="156"/>
      <c r="CE11" s="157"/>
      <c r="CF11" s="157"/>
      <c r="CG11" s="156"/>
      <c r="CH11" s="156"/>
      <c r="CI11" s="156"/>
      <c r="CJ11" s="156"/>
      <c r="CK11" s="156"/>
      <c r="CL11" s="156"/>
      <c r="CM11" s="151">
        <f t="shared" si="45"/>
        <v>0</v>
      </c>
      <c r="CN11" s="151">
        <f t="shared" si="27"/>
        <v>0</v>
      </c>
      <c r="CO11" s="158">
        <f t="shared" si="28"/>
        <v>0</v>
      </c>
      <c r="CP11" s="158"/>
      <c r="CQ11" s="151">
        <f t="shared" si="46"/>
        <v>0</v>
      </c>
      <c r="CR11" s="156">
        <f t="shared" si="47"/>
        <v>0</v>
      </c>
      <c r="CS11" s="155">
        <f t="shared" si="48"/>
        <v>0</v>
      </c>
      <c r="CT11" s="156">
        <f t="shared" si="49"/>
        <v>0</v>
      </c>
      <c r="CU11" s="332">
        <f t="shared" si="50"/>
        <v>1183.33</v>
      </c>
      <c r="CV11" s="560">
        <f t="shared" si="51"/>
        <v>-1183.33</v>
      </c>
      <c r="CW11" s="560">
        <f t="shared" si="52"/>
        <v>-118.333</v>
      </c>
      <c r="CX11" s="560">
        <f t="shared" si="53"/>
        <v>-3083.33</v>
      </c>
      <c r="CY11" s="560">
        <f t="shared" si="54"/>
        <v>0</v>
      </c>
      <c r="CZ11" s="560">
        <f t="shared" si="55"/>
        <v>-118.333</v>
      </c>
      <c r="DA11" s="560">
        <f t="shared" si="56"/>
        <v>-23.666600000000003</v>
      </c>
      <c r="DB11" s="156">
        <f t="shared" si="57"/>
        <v>0</v>
      </c>
      <c r="DC11" s="156">
        <f t="shared" si="58"/>
        <v>50</v>
      </c>
      <c r="DD11" s="156">
        <f t="shared" si="59"/>
        <v>-50</v>
      </c>
      <c r="DE11" s="561">
        <f t="shared" si="60"/>
        <v>0</v>
      </c>
      <c r="DF11" s="560">
        <f t="shared" si="61"/>
        <v>0</v>
      </c>
      <c r="DG11" s="561"/>
      <c r="DH11" s="151"/>
    </row>
    <row r="12" spans="1:112" s="159" customFormat="1" ht="68.099999999999994" customHeight="1" x14ac:dyDescent="0.2">
      <c r="A12" s="149" t="str">
        <f>IF(C12="","",SUBTOTAL(3,$C$6:C12))</f>
        <v/>
      </c>
      <c r="B12" s="150"/>
      <c r="C12" s="150"/>
      <c r="D12" s="325"/>
      <c r="E12" s="325"/>
      <c r="F12" s="150"/>
      <c r="G12" s="150"/>
      <c r="H12" s="150"/>
      <c r="I12" s="150"/>
      <c r="J12" s="151">
        <f t="shared" si="0"/>
        <v>0</v>
      </c>
      <c r="K12" s="151">
        <f t="shared" si="1"/>
        <v>0</v>
      </c>
      <c r="L12" s="151">
        <f t="shared" si="2"/>
        <v>0</v>
      </c>
      <c r="M12" s="151">
        <f t="shared" si="3"/>
        <v>0</v>
      </c>
      <c r="N12" s="152">
        <v>0</v>
      </c>
      <c r="O12" s="153">
        <f t="shared" si="29"/>
        <v>0</v>
      </c>
      <c r="P12" s="150"/>
      <c r="Q12" s="150"/>
      <c r="R12" s="150"/>
      <c r="S12" s="150"/>
      <c r="T12" s="150"/>
      <c r="U12" s="151"/>
      <c r="V12" s="151"/>
      <c r="W12" s="331">
        <f t="shared" si="30"/>
        <v>0</v>
      </c>
      <c r="X12" s="150"/>
      <c r="Y12" s="154">
        <f t="shared" si="4"/>
        <v>0</v>
      </c>
      <c r="Z12" s="153">
        <f t="shared" si="5"/>
        <v>0</v>
      </c>
      <c r="AA12" s="147"/>
      <c r="AB12" s="147"/>
      <c r="AC12" s="331">
        <f t="shared" si="31"/>
        <v>0</v>
      </c>
      <c r="AD12" s="331">
        <f t="shared" si="6"/>
        <v>0</v>
      </c>
      <c r="AE12" s="331">
        <v>0</v>
      </c>
      <c r="AF12" s="331">
        <f t="shared" si="32"/>
        <v>0</v>
      </c>
      <c r="AG12" s="331">
        <f t="shared" si="33"/>
        <v>0</v>
      </c>
      <c r="AH12" s="148">
        <f t="shared" si="7"/>
        <v>0</v>
      </c>
      <c r="AI12" s="155">
        <v>0</v>
      </c>
      <c r="AJ12" s="337">
        <v>0</v>
      </c>
      <c r="AK12" s="155">
        <v>0</v>
      </c>
      <c r="AL12" s="337">
        <v>0</v>
      </c>
      <c r="AM12" s="151">
        <f t="shared" si="8"/>
        <v>0</v>
      </c>
      <c r="AN12" s="151">
        <f t="shared" si="9"/>
        <v>0</v>
      </c>
      <c r="AO12" s="151">
        <f t="shared" si="10"/>
        <v>0</v>
      </c>
      <c r="AP12" s="151">
        <f t="shared" si="11"/>
        <v>0</v>
      </c>
      <c r="AQ12" s="151">
        <f t="shared" si="12"/>
        <v>0</v>
      </c>
      <c r="AR12" s="151">
        <f t="shared" si="13"/>
        <v>0</v>
      </c>
      <c r="AS12" s="147">
        <f t="shared" si="34"/>
        <v>0</v>
      </c>
      <c r="AT12" s="151">
        <f t="shared" si="35"/>
        <v>0</v>
      </c>
      <c r="AU12" s="151">
        <f t="shared" si="14"/>
        <v>0</v>
      </c>
      <c r="AV12" s="151">
        <f t="shared" si="15"/>
        <v>0</v>
      </c>
      <c r="AW12" s="151">
        <f t="shared" si="16"/>
        <v>0</v>
      </c>
      <c r="AX12" s="151">
        <f t="shared" si="17"/>
        <v>0</v>
      </c>
      <c r="AY12" s="151">
        <f t="shared" si="18"/>
        <v>0</v>
      </c>
      <c r="AZ12" s="153">
        <f t="shared" si="36"/>
        <v>0</v>
      </c>
      <c r="BA12" s="151">
        <f t="shared" si="19"/>
        <v>0</v>
      </c>
      <c r="BB12" s="151">
        <f t="shared" si="20"/>
        <v>0</v>
      </c>
      <c r="BC12" s="151">
        <f t="shared" si="21"/>
        <v>0</v>
      </c>
      <c r="BD12" s="151">
        <f t="shared" si="37"/>
        <v>0</v>
      </c>
      <c r="BE12" s="151">
        <f t="shared" si="22"/>
        <v>0</v>
      </c>
      <c r="BF12" s="151">
        <f t="shared" si="23"/>
        <v>0</v>
      </c>
      <c r="BG12" s="153">
        <f t="shared" si="38"/>
        <v>0</v>
      </c>
      <c r="BH12" s="551">
        <f t="shared" si="39"/>
        <v>0</v>
      </c>
      <c r="BI12" s="551">
        <f t="shared" si="40"/>
        <v>0</v>
      </c>
      <c r="BJ12" s="551">
        <f t="shared" si="41"/>
        <v>0</v>
      </c>
      <c r="BK12" s="551">
        <f t="shared" si="42"/>
        <v>0</v>
      </c>
      <c r="BL12" s="152">
        <v>0</v>
      </c>
      <c r="BM12" s="151">
        <f t="shared" si="24"/>
        <v>0</v>
      </c>
      <c r="BN12" s="151">
        <f t="shared" si="25"/>
        <v>0</v>
      </c>
      <c r="BO12" s="150">
        <f t="shared" si="43"/>
        <v>0</v>
      </c>
      <c r="BP12" s="1095">
        <f t="shared" si="44"/>
        <v>0</v>
      </c>
      <c r="BQ12" s="156"/>
      <c r="BR12" s="156"/>
      <c r="BS12" s="156"/>
      <c r="BT12" s="156"/>
      <c r="BU12" s="156"/>
      <c r="BV12" s="156"/>
      <c r="BW12" s="152"/>
      <c r="BX12" s="152"/>
      <c r="BY12" s="156"/>
      <c r="BZ12" s="156">
        <f t="shared" si="26"/>
        <v>0</v>
      </c>
      <c r="CA12" s="152"/>
      <c r="CB12" s="156"/>
      <c r="CC12" s="156"/>
      <c r="CD12" s="156"/>
      <c r="CE12" s="157"/>
      <c r="CF12" s="157"/>
      <c r="CG12" s="156"/>
      <c r="CH12" s="156"/>
      <c r="CI12" s="156"/>
      <c r="CJ12" s="156"/>
      <c r="CK12" s="156"/>
      <c r="CL12" s="156"/>
      <c r="CM12" s="151">
        <f t="shared" si="45"/>
        <v>0</v>
      </c>
      <c r="CN12" s="151">
        <f t="shared" si="27"/>
        <v>0</v>
      </c>
      <c r="CO12" s="158">
        <f t="shared" si="28"/>
        <v>0</v>
      </c>
      <c r="CP12" s="158"/>
      <c r="CQ12" s="151">
        <f t="shared" si="46"/>
        <v>0</v>
      </c>
      <c r="CR12" s="156">
        <f t="shared" si="47"/>
        <v>0</v>
      </c>
      <c r="CS12" s="155">
        <f t="shared" si="48"/>
        <v>0</v>
      </c>
      <c r="CT12" s="156">
        <f t="shared" si="49"/>
        <v>0</v>
      </c>
      <c r="CU12" s="332">
        <f t="shared" si="50"/>
        <v>1183.33</v>
      </c>
      <c r="CV12" s="560">
        <f t="shared" si="51"/>
        <v>-1183.33</v>
      </c>
      <c r="CW12" s="560">
        <f t="shared" si="52"/>
        <v>-118.333</v>
      </c>
      <c r="CX12" s="560">
        <f t="shared" si="53"/>
        <v>-3083.33</v>
      </c>
      <c r="CY12" s="560">
        <f t="shared" si="54"/>
        <v>0</v>
      </c>
      <c r="CZ12" s="560">
        <f t="shared" si="55"/>
        <v>-118.333</v>
      </c>
      <c r="DA12" s="560">
        <f t="shared" si="56"/>
        <v>-23.666600000000003</v>
      </c>
      <c r="DB12" s="156">
        <f t="shared" si="57"/>
        <v>0</v>
      </c>
      <c r="DC12" s="156">
        <f t="shared" si="58"/>
        <v>50</v>
      </c>
      <c r="DD12" s="156">
        <f t="shared" si="59"/>
        <v>-50</v>
      </c>
      <c r="DE12" s="561">
        <f t="shared" si="60"/>
        <v>0</v>
      </c>
      <c r="DF12" s="560">
        <f t="shared" si="61"/>
        <v>0</v>
      </c>
      <c r="DG12" s="561"/>
      <c r="DH12" s="151"/>
    </row>
    <row r="13" spans="1:112" s="159" customFormat="1" ht="68.099999999999994" customHeight="1" x14ac:dyDescent="0.2">
      <c r="A13" s="149" t="str">
        <f>IF(C13="","",SUBTOTAL(3,$C$6:C13))</f>
        <v/>
      </c>
      <c r="B13" s="150"/>
      <c r="C13" s="150"/>
      <c r="D13" s="325"/>
      <c r="E13" s="325"/>
      <c r="F13" s="150"/>
      <c r="G13" s="150"/>
      <c r="H13" s="150"/>
      <c r="I13" s="150"/>
      <c r="J13" s="151">
        <f t="shared" si="0"/>
        <v>0</v>
      </c>
      <c r="K13" s="151">
        <f t="shared" si="1"/>
        <v>0</v>
      </c>
      <c r="L13" s="151">
        <f t="shared" si="2"/>
        <v>0</v>
      </c>
      <c r="M13" s="151">
        <f t="shared" si="3"/>
        <v>0</v>
      </c>
      <c r="N13" s="152">
        <v>0</v>
      </c>
      <c r="O13" s="153">
        <f t="shared" si="29"/>
        <v>0</v>
      </c>
      <c r="P13" s="150"/>
      <c r="Q13" s="150"/>
      <c r="R13" s="150"/>
      <c r="S13" s="150"/>
      <c r="T13" s="150"/>
      <c r="U13" s="151"/>
      <c r="V13" s="151"/>
      <c r="W13" s="331">
        <f t="shared" si="30"/>
        <v>0</v>
      </c>
      <c r="X13" s="150"/>
      <c r="Y13" s="154">
        <f t="shared" si="4"/>
        <v>0</v>
      </c>
      <c r="Z13" s="153">
        <f t="shared" si="5"/>
        <v>0</v>
      </c>
      <c r="AA13" s="147"/>
      <c r="AB13" s="147"/>
      <c r="AC13" s="331">
        <f t="shared" si="31"/>
        <v>0</v>
      </c>
      <c r="AD13" s="331">
        <f t="shared" si="6"/>
        <v>0</v>
      </c>
      <c r="AE13" s="331">
        <v>0</v>
      </c>
      <c r="AF13" s="331">
        <f t="shared" si="32"/>
        <v>0</v>
      </c>
      <c r="AG13" s="331">
        <f t="shared" si="33"/>
        <v>0</v>
      </c>
      <c r="AH13" s="148">
        <f t="shared" si="7"/>
        <v>0</v>
      </c>
      <c r="AI13" s="155">
        <v>0</v>
      </c>
      <c r="AJ13" s="337">
        <v>0</v>
      </c>
      <c r="AK13" s="155">
        <v>0</v>
      </c>
      <c r="AL13" s="337">
        <v>0</v>
      </c>
      <c r="AM13" s="151">
        <f t="shared" si="8"/>
        <v>0</v>
      </c>
      <c r="AN13" s="151">
        <f t="shared" si="9"/>
        <v>0</v>
      </c>
      <c r="AO13" s="151">
        <f t="shared" si="10"/>
        <v>0</v>
      </c>
      <c r="AP13" s="151">
        <f t="shared" si="11"/>
        <v>0</v>
      </c>
      <c r="AQ13" s="151">
        <f t="shared" si="12"/>
        <v>0</v>
      </c>
      <c r="AR13" s="151">
        <f t="shared" si="13"/>
        <v>0</v>
      </c>
      <c r="AS13" s="147">
        <f t="shared" si="34"/>
        <v>0</v>
      </c>
      <c r="AT13" s="151">
        <f t="shared" si="35"/>
        <v>0</v>
      </c>
      <c r="AU13" s="151">
        <f t="shared" si="14"/>
        <v>0</v>
      </c>
      <c r="AV13" s="151">
        <f t="shared" si="15"/>
        <v>0</v>
      </c>
      <c r="AW13" s="151">
        <f t="shared" si="16"/>
        <v>0</v>
      </c>
      <c r="AX13" s="151">
        <f t="shared" si="17"/>
        <v>0</v>
      </c>
      <c r="AY13" s="151">
        <f t="shared" si="18"/>
        <v>0</v>
      </c>
      <c r="AZ13" s="153">
        <f t="shared" si="36"/>
        <v>0</v>
      </c>
      <c r="BA13" s="151">
        <f t="shared" si="19"/>
        <v>0</v>
      </c>
      <c r="BB13" s="151">
        <f t="shared" si="20"/>
        <v>0</v>
      </c>
      <c r="BC13" s="151">
        <f t="shared" si="21"/>
        <v>0</v>
      </c>
      <c r="BD13" s="151">
        <f t="shared" si="37"/>
        <v>0</v>
      </c>
      <c r="BE13" s="151">
        <f t="shared" si="22"/>
        <v>0</v>
      </c>
      <c r="BF13" s="151">
        <f t="shared" si="23"/>
        <v>0</v>
      </c>
      <c r="BG13" s="153">
        <f t="shared" si="38"/>
        <v>0</v>
      </c>
      <c r="BH13" s="551">
        <f t="shared" si="39"/>
        <v>0</v>
      </c>
      <c r="BI13" s="551">
        <f t="shared" si="40"/>
        <v>0</v>
      </c>
      <c r="BJ13" s="551">
        <f t="shared" si="41"/>
        <v>0</v>
      </c>
      <c r="BK13" s="551">
        <f t="shared" si="42"/>
        <v>0</v>
      </c>
      <c r="BL13" s="152">
        <v>0</v>
      </c>
      <c r="BM13" s="151">
        <f t="shared" si="24"/>
        <v>0</v>
      </c>
      <c r="BN13" s="151">
        <f t="shared" si="25"/>
        <v>0</v>
      </c>
      <c r="BO13" s="150">
        <f t="shared" si="43"/>
        <v>0</v>
      </c>
      <c r="BP13" s="1095">
        <f t="shared" si="44"/>
        <v>0</v>
      </c>
      <c r="BQ13" s="156"/>
      <c r="BR13" s="156"/>
      <c r="BS13" s="156"/>
      <c r="BT13" s="156"/>
      <c r="BU13" s="156"/>
      <c r="BV13" s="156"/>
      <c r="BW13" s="152"/>
      <c r="BX13" s="152"/>
      <c r="BY13" s="156"/>
      <c r="BZ13" s="156">
        <f t="shared" si="26"/>
        <v>0</v>
      </c>
      <c r="CA13" s="152"/>
      <c r="CB13" s="156"/>
      <c r="CC13" s="156"/>
      <c r="CD13" s="156"/>
      <c r="CE13" s="157"/>
      <c r="CF13" s="157"/>
      <c r="CG13" s="156"/>
      <c r="CH13" s="156"/>
      <c r="CI13" s="156"/>
      <c r="CJ13" s="156"/>
      <c r="CK13" s="156"/>
      <c r="CL13" s="156"/>
      <c r="CM13" s="151">
        <f t="shared" si="45"/>
        <v>0</v>
      </c>
      <c r="CN13" s="151">
        <f t="shared" si="27"/>
        <v>0</v>
      </c>
      <c r="CO13" s="158">
        <f t="shared" si="28"/>
        <v>0</v>
      </c>
      <c r="CP13" s="158"/>
      <c r="CQ13" s="151">
        <f t="shared" si="46"/>
        <v>0</v>
      </c>
      <c r="CR13" s="156">
        <f t="shared" si="47"/>
        <v>0</v>
      </c>
      <c r="CS13" s="155">
        <f t="shared" si="48"/>
        <v>0</v>
      </c>
      <c r="CT13" s="156">
        <f t="shared" si="49"/>
        <v>0</v>
      </c>
      <c r="CU13" s="332">
        <f t="shared" si="50"/>
        <v>1183.33</v>
      </c>
      <c r="CV13" s="560">
        <f t="shared" si="51"/>
        <v>-1183.33</v>
      </c>
      <c r="CW13" s="560">
        <f t="shared" si="52"/>
        <v>-118.333</v>
      </c>
      <c r="CX13" s="560">
        <f t="shared" si="53"/>
        <v>-3083.33</v>
      </c>
      <c r="CY13" s="560">
        <f t="shared" si="54"/>
        <v>0</v>
      </c>
      <c r="CZ13" s="560">
        <f t="shared" si="55"/>
        <v>-118.333</v>
      </c>
      <c r="DA13" s="560">
        <f t="shared" si="56"/>
        <v>-23.666600000000003</v>
      </c>
      <c r="DB13" s="156">
        <f t="shared" si="57"/>
        <v>0</v>
      </c>
      <c r="DC13" s="156">
        <f t="shared" si="58"/>
        <v>50</v>
      </c>
      <c r="DD13" s="156">
        <f t="shared" si="59"/>
        <v>-50</v>
      </c>
      <c r="DE13" s="561">
        <f t="shared" si="60"/>
        <v>0</v>
      </c>
      <c r="DF13" s="560">
        <f t="shared" si="61"/>
        <v>0</v>
      </c>
      <c r="DG13" s="561"/>
      <c r="DH13" s="151"/>
    </row>
    <row r="14" spans="1:112" s="159" customFormat="1" ht="68.099999999999994" customHeight="1" x14ac:dyDescent="0.2">
      <c r="A14" s="149" t="str">
        <f>IF(C14="","",SUBTOTAL(3,$C$6:C14))</f>
        <v/>
      </c>
      <c r="B14" s="150"/>
      <c r="C14" s="150"/>
      <c r="D14" s="325"/>
      <c r="E14" s="325"/>
      <c r="F14" s="150"/>
      <c r="G14" s="150"/>
      <c r="H14" s="150"/>
      <c r="I14" s="150"/>
      <c r="J14" s="151">
        <f t="shared" si="0"/>
        <v>0</v>
      </c>
      <c r="K14" s="151">
        <f t="shared" si="1"/>
        <v>0</v>
      </c>
      <c r="L14" s="151">
        <f t="shared" si="2"/>
        <v>0</v>
      </c>
      <c r="M14" s="151">
        <f t="shared" si="3"/>
        <v>0</v>
      </c>
      <c r="N14" s="152">
        <v>0</v>
      </c>
      <c r="O14" s="153">
        <f t="shared" si="29"/>
        <v>0</v>
      </c>
      <c r="P14" s="150"/>
      <c r="Q14" s="150"/>
      <c r="R14" s="150"/>
      <c r="S14" s="150"/>
      <c r="T14" s="150"/>
      <c r="U14" s="151"/>
      <c r="V14" s="151"/>
      <c r="W14" s="331">
        <f t="shared" si="30"/>
        <v>0</v>
      </c>
      <c r="X14" s="150"/>
      <c r="Y14" s="154">
        <f t="shared" si="4"/>
        <v>0</v>
      </c>
      <c r="Z14" s="153">
        <f t="shared" si="5"/>
        <v>0</v>
      </c>
      <c r="AA14" s="147"/>
      <c r="AB14" s="147"/>
      <c r="AC14" s="331">
        <f t="shared" si="31"/>
        <v>0</v>
      </c>
      <c r="AD14" s="331">
        <f t="shared" si="6"/>
        <v>0</v>
      </c>
      <c r="AE14" s="331">
        <v>0</v>
      </c>
      <c r="AF14" s="331">
        <f t="shared" si="32"/>
        <v>0</v>
      </c>
      <c r="AG14" s="331">
        <f t="shared" si="33"/>
        <v>0</v>
      </c>
      <c r="AH14" s="148">
        <f t="shared" si="7"/>
        <v>0</v>
      </c>
      <c r="AI14" s="155">
        <v>0</v>
      </c>
      <c r="AJ14" s="337">
        <v>0</v>
      </c>
      <c r="AK14" s="155">
        <v>0</v>
      </c>
      <c r="AL14" s="337">
        <v>0</v>
      </c>
      <c r="AM14" s="151">
        <f t="shared" si="8"/>
        <v>0</v>
      </c>
      <c r="AN14" s="151">
        <f t="shared" si="9"/>
        <v>0</v>
      </c>
      <c r="AO14" s="151">
        <f t="shared" si="10"/>
        <v>0</v>
      </c>
      <c r="AP14" s="151">
        <f t="shared" si="11"/>
        <v>0</v>
      </c>
      <c r="AQ14" s="151">
        <f t="shared" si="12"/>
        <v>0</v>
      </c>
      <c r="AR14" s="151">
        <f t="shared" si="13"/>
        <v>0</v>
      </c>
      <c r="AS14" s="147">
        <f t="shared" si="34"/>
        <v>0</v>
      </c>
      <c r="AT14" s="151">
        <f t="shared" si="35"/>
        <v>0</v>
      </c>
      <c r="AU14" s="151">
        <f t="shared" si="14"/>
        <v>0</v>
      </c>
      <c r="AV14" s="151">
        <f t="shared" si="15"/>
        <v>0</v>
      </c>
      <c r="AW14" s="151">
        <f t="shared" si="16"/>
        <v>0</v>
      </c>
      <c r="AX14" s="151">
        <f t="shared" si="17"/>
        <v>0</v>
      </c>
      <c r="AY14" s="151">
        <f t="shared" si="18"/>
        <v>0</v>
      </c>
      <c r="AZ14" s="153">
        <f t="shared" si="36"/>
        <v>0</v>
      </c>
      <c r="BA14" s="151">
        <f t="shared" si="19"/>
        <v>0</v>
      </c>
      <c r="BB14" s="151">
        <f t="shared" si="20"/>
        <v>0</v>
      </c>
      <c r="BC14" s="151">
        <f t="shared" si="21"/>
        <v>0</v>
      </c>
      <c r="BD14" s="151">
        <f t="shared" si="37"/>
        <v>0</v>
      </c>
      <c r="BE14" s="151">
        <f t="shared" si="22"/>
        <v>0</v>
      </c>
      <c r="BF14" s="151">
        <f t="shared" si="23"/>
        <v>0</v>
      </c>
      <c r="BG14" s="153">
        <f t="shared" si="38"/>
        <v>0</v>
      </c>
      <c r="BH14" s="551">
        <f t="shared" si="39"/>
        <v>0</v>
      </c>
      <c r="BI14" s="551">
        <f t="shared" si="40"/>
        <v>0</v>
      </c>
      <c r="BJ14" s="551">
        <f t="shared" si="41"/>
        <v>0</v>
      </c>
      <c r="BK14" s="551">
        <f t="shared" si="42"/>
        <v>0</v>
      </c>
      <c r="BL14" s="152">
        <v>0</v>
      </c>
      <c r="BM14" s="151">
        <f t="shared" si="24"/>
        <v>0</v>
      </c>
      <c r="BN14" s="151">
        <f t="shared" si="25"/>
        <v>0</v>
      </c>
      <c r="BO14" s="150">
        <f t="shared" si="43"/>
        <v>0</v>
      </c>
      <c r="BP14" s="1095">
        <f t="shared" si="44"/>
        <v>0</v>
      </c>
      <c r="BQ14" s="156"/>
      <c r="BR14" s="156"/>
      <c r="BS14" s="156"/>
      <c r="BT14" s="156"/>
      <c r="BU14" s="156"/>
      <c r="BV14" s="156"/>
      <c r="BW14" s="152"/>
      <c r="BX14" s="152"/>
      <c r="BY14" s="156"/>
      <c r="BZ14" s="156">
        <f t="shared" si="26"/>
        <v>0</v>
      </c>
      <c r="CA14" s="152"/>
      <c r="CB14" s="156"/>
      <c r="CC14" s="156"/>
      <c r="CD14" s="156"/>
      <c r="CE14" s="157"/>
      <c r="CF14" s="157"/>
      <c r="CG14" s="156"/>
      <c r="CH14" s="156"/>
      <c r="CI14" s="156"/>
      <c r="CJ14" s="156"/>
      <c r="CK14" s="156"/>
      <c r="CL14" s="156"/>
      <c r="CM14" s="151">
        <f t="shared" si="45"/>
        <v>0</v>
      </c>
      <c r="CN14" s="151">
        <f t="shared" si="27"/>
        <v>0</v>
      </c>
      <c r="CO14" s="158">
        <f t="shared" si="28"/>
        <v>0</v>
      </c>
      <c r="CP14" s="158"/>
      <c r="CQ14" s="151">
        <f t="shared" si="46"/>
        <v>0</v>
      </c>
      <c r="CR14" s="156">
        <f t="shared" si="47"/>
        <v>0</v>
      </c>
      <c r="CS14" s="155">
        <f t="shared" si="48"/>
        <v>0</v>
      </c>
      <c r="CT14" s="156">
        <f t="shared" si="49"/>
        <v>0</v>
      </c>
      <c r="CU14" s="332">
        <f t="shared" si="50"/>
        <v>1183.33</v>
      </c>
      <c r="CV14" s="560">
        <f t="shared" si="51"/>
        <v>-1183.33</v>
      </c>
      <c r="CW14" s="560">
        <f t="shared" si="52"/>
        <v>-118.333</v>
      </c>
      <c r="CX14" s="560">
        <f t="shared" si="53"/>
        <v>-3083.33</v>
      </c>
      <c r="CY14" s="560">
        <f t="shared" si="54"/>
        <v>0</v>
      </c>
      <c r="CZ14" s="560">
        <f t="shared" si="55"/>
        <v>-118.333</v>
      </c>
      <c r="DA14" s="560">
        <f t="shared" si="56"/>
        <v>-23.666600000000003</v>
      </c>
      <c r="DB14" s="156">
        <f t="shared" si="57"/>
        <v>0</v>
      </c>
      <c r="DC14" s="156">
        <f t="shared" si="58"/>
        <v>50</v>
      </c>
      <c r="DD14" s="156">
        <f t="shared" si="59"/>
        <v>-50</v>
      </c>
      <c r="DE14" s="561">
        <f t="shared" si="60"/>
        <v>0</v>
      </c>
      <c r="DF14" s="560">
        <f t="shared" si="61"/>
        <v>0</v>
      </c>
      <c r="DG14" s="561"/>
      <c r="DH14" s="151"/>
    </row>
    <row r="15" spans="1:112" s="159" customFormat="1" ht="68.099999999999994" customHeight="1" x14ac:dyDescent="0.2">
      <c r="A15" s="149" t="str">
        <f>IF(C15="","",SUBTOTAL(3,$C$6:C15))</f>
        <v/>
      </c>
      <c r="B15" s="150"/>
      <c r="C15" s="150"/>
      <c r="D15" s="325"/>
      <c r="E15" s="325"/>
      <c r="F15" s="150"/>
      <c r="G15" s="150"/>
      <c r="H15" s="150"/>
      <c r="I15" s="150"/>
      <c r="J15" s="151">
        <f t="shared" si="0"/>
        <v>0</v>
      </c>
      <c r="K15" s="151">
        <f t="shared" si="1"/>
        <v>0</v>
      </c>
      <c r="L15" s="151">
        <f t="shared" si="2"/>
        <v>0</v>
      </c>
      <c r="M15" s="151">
        <f t="shared" si="3"/>
        <v>0</v>
      </c>
      <c r="N15" s="152">
        <v>0</v>
      </c>
      <c r="O15" s="153">
        <f t="shared" si="29"/>
        <v>0</v>
      </c>
      <c r="P15" s="150"/>
      <c r="Q15" s="150"/>
      <c r="R15" s="150"/>
      <c r="S15" s="150"/>
      <c r="T15" s="150"/>
      <c r="U15" s="151"/>
      <c r="V15" s="151"/>
      <c r="W15" s="331">
        <f t="shared" si="30"/>
        <v>0</v>
      </c>
      <c r="X15" s="150"/>
      <c r="Y15" s="154">
        <f t="shared" si="4"/>
        <v>0</v>
      </c>
      <c r="Z15" s="153">
        <f t="shared" si="5"/>
        <v>0</v>
      </c>
      <c r="AA15" s="147"/>
      <c r="AB15" s="147"/>
      <c r="AC15" s="331">
        <f t="shared" si="31"/>
        <v>0</v>
      </c>
      <c r="AD15" s="331">
        <f t="shared" si="6"/>
        <v>0</v>
      </c>
      <c r="AE15" s="331">
        <v>0</v>
      </c>
      <c r="AF15" s="331">
        <f t="shared" si="32"/>
        <v>0</v>
      </c>
      <c r="AG15" s="331">
        <f t="shared" si="33"/>
        <v>0</v>
      </c>
      <c r="AH15" s="148">
        <f t="shared" si="7"/>
        <v>0</v>
      </c>
      <c r="AI15" s="155">
        <v>0</v>
      </c>
      <c r="AJ15" s="337">
        <v>0</v>
      </c>
      <c r="AK15" s="155">
        <v>0</v>
      </c>
      <c r="AL15" s="337">
        <v>0</v>
      </c>
      <c r="AM15" s="151">
        <f t="shared" si="8"/>
        <v>0</v>
      </c>
      <c r="AN15" s="151">
        <f t="shared" si="9"/>
        <v>0</v>
      </c>
      <c r="AO15" s="151">
        <f t="shared" si="10"/>
        <v>0</v>
      </c>
      <c r="AP15" s="151">
        <f t="shared" si="11"/>
        <v>0</v>
      </c>
      <c r="AQ15" s="151">
        <f t="shared" si="12"/>
        <v>0</v>
      </c>
      <c r="AR15" s="151">
        <f t="shared" si="13"/>
        <v>0</v>
      </c>
      <c r="AS15" s="147">
        <f t="shared" si="34"/>
        <v>0</v>
      </c>
      <c r="AT15" s="151">
        <f t="shared" si="35"/>
        <v>0</v>
      </c>
      <c r="AU15" s="151">
        <f t="shared" si="14"/>
        <v>0</v>
      </c>
      <c r="AV15" s="151">
        <f t="shared" si="15"/>
        <v>0</v>
      </c>
      <c r="AW15" s="151">
        <f t="shared" si="16"/>
        <v>0</v>
      </c>
      <c r="AX15" s="151">
        <f t="shared" si="17"/>
        <v>0</v>
      </c>
      <c r="AY15" s="151">
        <f t="shared" si="18"/>
        <v>0</v>
      </c>
      <c r="AZ15" s="153">
        <f t="shared" si="36"/>
        <v>0</v>
      </c>
      <c r="BA15" s="151">
        <f t="shared" si="19"/>
        <v>0</v>
      </c>
      <c r="BB15" s="151">
        <f t="shared" si="20"/>
        <v>0</v>
      </c>
      <c r="BC15" s="151">
        <f t="shared" si="21"/>
        <v>0</v>
      </c>
      <c r="BD15" s="151">
        <f t="shared" si="37"/>
        <v>0</v>
      </c>
      <c r="BE15" s="151">
        <f t="shared" si="22"/>
        <v>0</v>
      </c>
      <c r="BF15" s="151">
        <f t="shared" si="23"/>
        <v>0</v>
      </c>
      <c r="BG15" s="153">
        <f t="shared" si="38"/>
        <v>0</v>
      </c>
      <c r="BH15" s="551">
        <f t="shared" si="39"/>
        <v>0</v>
      </c>
      <c r="BI15" s="551">
        <f t="shared" si="40"/>
        <v>0</v>
      </c>
      <c r="BJ15" s="551">
        <f t="shared" si="41"/>
        <v>0</v>
      </c>
      <c r="BK15" s="551">
        <f t="shared" si="42"/>
        <v>0</v>
      </c>
      <c r="BL15" s="152">
        <v>0</v>
      </c>
      <c r="BM15" s="151">
        <f t="shared" si="24"/>
        <v>0</v>
      </c>
      <c r="BN15" s="151">
        <f t="shared" si="25"/>
        <v>0</v>
      </c>
      <c r="BO15" s="150">
        <f t="shared" si="43"/>
        <v>0</v>
      </c>
      <c r="BP15" s="1095">
        <f t="shared" si="44"/>
        <v>0</v>
      </c>
      <c r="BQ15" s="156"/>
      <c r="BR15" s="156"/>
      <c r="BS15" s="156"/>
      <c r="BT15" s="156"/>
      <c r="BU15" s="156"/>
      <c r="BV15" s="156"/>
      <c r="BW15" s="152"/>
      <c r="BX15" s="152"/>
      <c r="BY15" s="156"/>
      <c r="BZ15" s="156">
        <f t="shared" si="26"/>
        <v>0</v>
      </c>
      <c r="CA15" s="152"/>
      <c r="CB15" s="156"/>
      <c r="CC15" s="156"/>
      <c r="CD15" s="156"/>
      <c r="CE15" s="157"/>
      <c r="CF15" s="157"/>
      <c r="CG15" s="156"/>
      <c r="CH15" s="156"/>
      <c r="CI15" s="156"/>
      <c r="CJ15" s="156"/>
      <c r="CK15" s="156"/>
      <c r="CL15" s="156"/>
      <c r="CM15" s="151">
        <f t="shared" si="45"/>
        <v>0</v>
      </c>
      <c r="CN15" s="151">
        <f t="shared" si="27"/>
        <v>0</v>
      </c>
      <c r="CO15" s="158">
        <f t="shared" si="28"/>
        <v>0</v>
      </c>
      <c r="CP15" s="158"/>
      <c r="CQ15" s="151">
        <f t="shared" si="46"/>
        <v>0</v>
      </c>
      <c r="CR15" s="156">
        <f t="shared" si="47"/>
        <v>0</v>
      </c>
      <c r="CS15" s="155">
        <f t="shared" si="48"/>
        <v>0</v>
      </c>
      <c r="CT15" s="156">
        <f t="shared" si="49"/>
        <v>0</v>
      </c>
      <c r="CU15" s="332">
        <f t="shared" si="50"/>
        <v>1183.33</v>
      </c>
      <c r="CV15" s="560">
        <f t="shared" si="51"/>
        <v>-1183.33</v>
      </c>
      <c r="CW15" s="560">
        <f t="shared" si="52"/>
        <v>-118.333</v>
      </c>
      <c r="CX15" s="560">
        <f t="shared" si="53"/>
        <v>-3083.33</v>
      </c>
      <c r="CY15" s="560">
        <f t="shared" si="54"/>
        <v>0</v>
      </c>
      <c r="CZ15" s="560">
        <f t="shared" si="55"/>
        <v>-118.333</v>
      </c>
      <c r="DA15" s="560">
        <f t="shared" si="56"/>
        <v>-23.666600000000003</v>
      </c>
      <c r="DB15" s="156">
        <f t="shared" si="57"/>
        <v>0</v>
      </c>
      <c r="DC15" s="156">
        <f t="shared" si="58"/>
        <v>50</v>
      </c>
      <c r="DD15" s="156">
        <f t="shared" si="59"/>
        <v>-50</v>
      </c>
      <c r="DE15" s="561">
        <f t="shared" si="60"/>
        <v>0</v>
      </c>
      <c r="DF15" s="560">
        <f t="shared" si="61"/>
        <v>0</v>
      </c>
      <c r="DG15" s="561"/>
      <c r="DH15" s="151"/>
    </row>
    <row r="16" spans="1:112" s="159" customFormat="1" ht="68.099999999999994" customHeight="1" x14ac:dyDescent="0.2">
      <c r="A16" s="149" t="str">
        <f>IF(C16="","",SUBTOTAL(3,$C$6:C16))</f>
        <v/>
      </c>
      <c r="B16" s="150"/>
      <c r="C16" s="150"/>
      <c r="D16" s="325"/>
      <c r="E16" s="325"/>
      <c r="F16" s="150"/>
      <c r="G16" s="150"/>
      <c r="H16" s="150"/>
      <c r="I16" s="150"/>
      <c r="J16" s="151">
        <f t="shared" si="0"/>
        <v>0</v>
      </c>
      <c r="K16" s="151">
        <f t="shared" si="1"/>
        <v>0</v>
      </c>
      <c r="L16" s="151">
        <f t="shared" si="2"/>
        <v>0</v>
      </c>
      <c r="M16" s="151">
        <f t="shared" si="3"/>
        <v>0</v>
      </c>
      <c r="N16" s="152">
        <v>0</v>
      </c>
      <c r="O16" s="153">
        <f t="shared" si="29"/>
        <v>0</v>
      </c>
      <c r="P16" s="150"/>
      <c r="Q16" s="150"/>
      <c r="R16" s="150"/>
      <c r="S16" s="150"/>
      <c r="T16" s="150"/>
      <c r="U16" s="151"/>
      <c r="V16" s="151"/>
      <c r="W16" s="331">
        <f t="shared" si="30"/>
        <v>0</v>
      </c>
      <c r="X16" s="150"/>
      <c r="Y16" s="154">
        <f t="shared" si="4"/>
        <v>0</v>
      </c>
      <c r="Z16" s="153">
        <f t="shared" si="5"/>
        <v>0</v>
      </c>
      <c r="AA16" s="147"/>
      <c r="AB16" s="147"/>
      <c r="AC16" s="331">
        <f t="shared" si="31"/>
        <v>0</v>
      </c>
      <c r="AD16" s="331">
        <f t="shared" si="6"/>
        <v>0</v>
      </c>
      <c r="AE16" s="331">
        <v>0</v>
      </c>
      <c r="AF16" s="331">
        <f t="shared" si="32"/>
        <v>0</v>
      </c>
      <c r="AG16" s="331">
        <f t="shared" si="33"/>
        <v>0</v>
      </c>
      <c r="AH16" s="148">
        <f t="shared" si="7"/>
        <v>0</v>
      </c>
      <c r="AI16" s="155">
        <v>0</v>
      </c>
      <c r="AJ16" s="337">
        <v>0</v>
      </c>
      <c r="AK16" s="155">
        <v>0</v>
      </c>
      <c r="AL16" s="337">
        <v>0</v>
      </c>
      <c r="AM16" s="151">
        <f t="shared" si="8"/>
        <v>0</v>
      </c>
      <c r="AN16" s="151">
        <f t="shared" si="9"/>
        <v>0</v>
      </c>
      <c r="AO16" s="151">
        <f t="shared" si="10"/>
        <v>0</v>
      </c>
      <c r="AP16" s="151">
        <f t="shared" si="11"/>
        <v>0</v>
      </c>
      <c r="AQ16" s="151">
        <f t="shared" si="12"/>
        <v>0</v>
      </c>
      <c r="AR16" s="151">
        <f t="shared" si="13"/>
        <v>0</v>
      </c>
      <c r="AS16" s="147">
        <f t="shared" si="34"/>
        <v>0</v>
      </c>
      <c r="AT16" s="151">
        <f t="shared" si="35"/>
        <v>0</v>
      </c>
      <c r="AU16" s="151">
        <f t="shared" si="14"/>
        <v>0</v>
      </c>
      <c r="AV16" s="151">
        <f t="shared" si="15"/>
        <v>0</v>
      </c>
      <c r="AW16" s="151">
        <f t="shared" si="16"/>
        <v>0</v>
      </c>
      <c r="AX16" s="151">
        <f t="shared" si="17"/>
        <v>0</v>
      </c>
      <c r="AY16" s="151">
        <f t="shared" si="18"/>
        <v>0</v>
      </c>
      <c r="AZ16" s="153">
        <f t="shared" si="36"/>
        <v>0</v>
      </c>
      <c r="BA16" s="151">
        <f t="shared" si="19"/>
        <v>0</v>
      </c>
      <c r="BB16" s="151">
        <f t="shared" si="20"/>
        <v>0</v>
      </c>
      <c r="BC16" s="151">
        <f t="shared" si="21"/>
        <v>0</v>
      </c>
      <c r="BD16" s="151">
        <f t="shared" si="37"/>
        <v>0</v>
      </c>
      <c r="BE16" s="151">
        <f t="shared" si="22"/>
        <v>0</v>
      </c>
      <c r="BF16" s="151">
        <f t="shared" si="23"/>
        <v>0</v>
      </c>
      <c r="BG16" s="153">
        <f t="shared" si="38"/>
        <v>0</v>
      </c>
      <c r="BH16" s="551">
        <f t="shared" si="39"/>
        <v>0</v>
      </c>
      <c r="BI16" s="551">
        <f t="shared" si="40"/>
        <v>0</v>
      </c>
      <c r="BJ16" s="551">
        <f t="shared" si="41"/>
        <v>0</v>
      </c>
      <c r="BK16" s="551">
        <f t="shared" si="42"/>
        <v>0</v>
      </c>
      <c r="BL16" s="152">
        <v>0</v>
      </c>
      <c r="BM16" s="151">
        <f t="shared" si="24"/>
        <v>0</v>
      </c>
      <c r="BN16" s="151">
        <f t="shared" si="25"/>
        <v>0</v>
      </c>
      <c r="BO16" s="150">
        <f t="shared" si="43"/>
        <v>0</v>
      </c>
      <c r="BP16" s="1095">
        <f t="shared" si="44"/>
        <v>0</v>
      </c>
      <c r="BQ16" s="156"/>
      <c r="BR16" s="156"/>
      <c r="BS16" s="156"/>
      <c r="BT16" s="156"/>
      <c r="BU16" s="156"/>
      <c r="BV16" s="156"/>
      <c r="BW16" s="152"/>
      <c r="BX16" s="152"/>
      <c r="BY16" s="156"/>
      <c r="BZ16" s="156">
        <f t="shared" si="26"/>
        <v>0</v>
      </c>
      <c r="CA16" s="152"/>
      <c r="CB16" s="156"/>
      <c r="CC16" s="156"/>
      <c r="CD16" s="156"/>
      <c r="CE16" s="157"/>
      <c r="CF16" s="157"/>
      <c r="CG16" s="156"/>
      <c r="CH16" s="156"/>
      <c r="CI16" s="156"/>
      <c r="CJ16" s="156"/>
      <c r="CK16" s="156"/>
      <c r="CL16" s="156"/>
      <c r="CM16" s="151">
        <f t="shared" si="45"/>
        <v>0</v>
      </c>
      <c r="CN16" s="151">
        <f t="shared" si="27"/>
        <v>0</v>
      </c>
      <c r="CO16" s="158">
        <f t="shared" si="28"/>
        <v>0</v>
      </c>
      <c r="CP16" s="158"/>
      <c r="CQ16" s="151">
        <f t="shared" si="46"/>
        <v>0</v>
      </c>
      <c r="CR16" s="156">
        <f t="shared" si="47"/>
        <v>0</v>
      </c>
      <c r="CS16" s="155">
        <f t="shared" si="48"/>
        <v>0</v>
      </c>
      <c r="CT16" s="156">
        <f t="shared" si="49"/>
        <v>0</v>
      </c>
      <c r="CU16" s="332">
        <f t="shared" si="50"/>
        <v>1183.33</v>
      </c>
      <c r="CV16" s="560">
        <f t="shared" si="51"/>
        <v>-1183.33</v>
      </c>
      <c r="CW16" s="560">
        <f t="shared" si="52"/>
        <v>-118.333</v>
      </c>
      <c r="CX16" s="560">
        <f t="shared" si="53"/>
        <v>-3083.33</v>
      </c>
      <c r="CY16" s="560">
        <f t="shared" si="54"/>
        <v>0</v>
      </c>
      <c r="CZ16" s="560">
        <f t="shared" si="55"/>
        <v>-118.333</v>
      </c>
      <c r="DA16" s="560">
        <f t="shared" si="56"/>
        <v>-23.666600000000003</v>
      </c>
      <c r="DB16" s="156">
        <f t="shared" si="57"/>
        <v>0</v>
      </c>
      <c r="DC16" s="156">
        <f t="shared" si="58"/>
        <v>50</v>
      </c>
      <c r="DD16" s="156">
        <f t="shared" si="59"/>
        <v>-50</v>
      </c>
      <c r="DE16" s="561">
        <f t="shared" si="60"/>
        <v>0</v>
      </c>
      <c r="DF16" s="560">
        <f t="shared" si="61"/>
        <v>0</v>
      </c>
      <c r="DG16" s="561"/>
      <c r="DH16" s="151"/>
    </row>
    <row r="17" spans="1:112" s="159" customFormat="1" ht="68.099999999999994" customHeight="1" x14ac:dyDescent="0.2">
      <c r="A17" s="149" t="str">
        <f>IF(C17="","",SUBTOTAL(3,$C$6:C17))</f>
        <v/>
      </c>
      <c r="B17" s="150"/>
      <c r="C17" s="150"/>
      <c r="D17" s="325"/>
      <c r="E17" s="325"/>
      <c r="F17" s="150"/>
      <c r="G17" s="150"/>
      <c r="H17" s="150"/>
      <c r="I17" s="150"/>
      <c r="J17" s="151">
        <f t="shared" si="0"/>
        <v>0</v>
      </c>
      <c r="K17" s="151">
        <f t="shared" si="1"/>
        <v>0</v>
      </c>
      <c r="L17" s="151">
        <f t="shared" si="2"/>
        <v>0</v>
      </c>
      <c r="M17" s="151">
        <f t="shared" si="3"/>
        <v>0</v>
      </c>
      <c r="N17" s="152">
        <v>0</v>
      </c>
      <c r="O17" s="153">
        <f t="shared" si="29"/>
        <v>0</v>
      </c>
      <c r="P17" s="150"/>
      <c r="Q17" s="150"/>
      <c r="R17" s="150"/>
      <c r="S17" s="150"/>
      <c r="T17" s="150"/>
      <c r="U17" s="151"/>
      <c r="V17" s="151"/>
      <c r="W17" s="331">
        <f t="shared" si="30"/>
        <v>0</v>
      </c>
      <c r="X17" s="150"/>
      <c r="Y17" s="154">
        <f t="shared" si="4"/>
        <v>0</v>
      </c>
      <c r="Z17" s="153">
        <f t="shared" si="5"/>
        <v>0</v>
      </c>
      <c r="AA17" s="147"/>
      <c r="AB17" s="147"/>
      <c r="AC17" s="331">
        <f t="shared" si="31"/>
        <v>0</v>
      </c>
      <c r="AD17" s="331">
        <f t="shared" si="6"/>
        <v>0</v>
      </c>
      <c r="AE17" s="331">
        <v>0</v>
      </c>
      <c r="AF17" s="331">
        <f t="shared" si="32"/>
        <v>0</v>
      </c>
      <c r="AG17" s="331">
        <f t="shared" si="33"/>
        <v>0</v>
      </c>
      <c r="AH17" s="148">
        <f t="shared" si="7"/>
        <v>0</v>
      </c>
      <c r="AI17" s="155">
        <v>0</v>
      </c>
      <c r="AJ17" s="337">
        <v>0</v>
      </c>
      <c r="AK17" s="155">
        <v>0</v>
      </c>
      <c r="AL17" s="337">
        <v>0</v>
      </c>
      <c r="AM17" s="151">
        <f t="shared" si="8"/>
        <v>0</v>
      </c>
      <c r="AN17" s="151">
        <f t="shared" si="9"/>
        <v>0</v>
      </c>
      <c r="AO17" s="151">
        <f t="shared" si="10"/>
        <v>0</v>
      </c>
      <c r="AP17" s="151">
        <f t="shared" si="11"/>
        <v>0</v>
      </c>
      <c r="AQ17" s="151">
        <f t="shared" si="12"/>
        <v>0</v>
      </c>
      <c r="AR17" s="151">
        <f t="shared" si="13"/>
        <v>0</v>
      </c>
      <c r="AS17" s="147">
        <f t="shared" si="34"/>
        <v>0</v>
      </c>
      <c r="AT17" s="151">
        <f t="shared" si="35"/>
        <v>0</v>
      </c>
      <c r="AU17" s="151">
        <f t="shared" si="14"/>
        <v>0</v>
      </c>
      <c r="AV17" s="151">
        <f t="shared" si="15"/>
        <v>0</v>
      </c>
      <c r="AW17" s="151">
        <f t="shared" si="16"/>
        <v>0</v>
      </c>
      <c r="AX17" s="151">
        <f t="shared" si="17"/>
        <v>0</v>
      </c>
      <c r="AY17" s="151">
        <f t="shared" si="18"/>
        <v>0</v>
      </c>
      <c r="AZ17" s="153">
        <f t="shared" si="36"/>
        <v>0</v>
      </c>
      <c r="BA17" s="151">
        <f t="shared" si="19"/>
        <v>0</v>
      </c>
      <c r="BB17" s="151">
        <f t="shared" si="20"/>
        <v>0</v>
      </c>
      <c r="BC17" s="151">
        <f t="shared" si="21"/>
        <v>0</v>
      </c>
      <c r="BD17" s="151">
        <f t="shared" si="37"/>
        <v>0</v>
      </c>
      <c r="BE17" s="151">
        <f t="shared" si="22"/>
        <v>0</v>
      </c>
      <c r="BF17" s="151">
        <f t="shared" si="23"/>
        <v>0</v>
      </c>
      <c r="BG17" s="153">
        <f t="shared" si="38"/>
        <v>0</v>
      </c>
      <c r="BH17" s="551">
        <f t="shared" si="39"/>
        <v>0</v>
      </c>
      <c r="BI17" s="551">
        <f t="shared" si="40"/>
        <v>0</v>
      </c>
      <c r="BJ17" s="551">
        <f t="shared" si="41"/>
        <v>0</v>
      </c>
      <c r="BK17" s="551">
        <f t="shared" si="42"/>
        <v>0</v>
      </c>
      <c r="BL17" s="152">
        <v>0</v>
      </c>
      <c r="BM17" s="151">
        <f t="shared" si="24"/>
        <v>0</v>
      </c>
      <c r="BN17" s="151">
        <f t="shared" si="25"/>
        <v>0</v>
      </c>
      <c r="BO17" s="150">
        <f t="shared" si="43"/>
        <v>0</v>
      </c>
      <c r="BP17" s="1095">
        <f t="shared" si="44"/>
        <v>0</v>
      </c>
      <c r="BQ17" s="156"/>
      <c r="BR17" s="156"/>
      <c r="BS17" s="156"/>
      <c r="BT17" s="156"/>
      <c r="BU17" s="156"/>
      <c r="BV17" s="156"/>
      <c r="BW17" s="152"/>
      <c r="BX17" s="152"/>
      <c r="BY17" s="156"/>
      <c r="BZ17" s="156">
        <f t="shared" si="26"/>
        <v>0</v>
      </c>
      <c r="CA17" s="152"/>
      <c r="CB17" s="156"/>
      <c r="CC17" s="156"/>
      <c r="CD17" s="156"/>
      <c r="CE17" s="157"/>
      <c r="CF17" s="157"/>
      <c r="CG17" s="156"/>
      <c r="CH17" s="156"/>
      <c r="CI17" s="156"/>
      <c r="CJ17" s="156"/>
      <c r="CK17" s="156"/>
      <c r="CL17" s="156"/>
      <c r="CM17" s="151">
        <f t="shared" si="45"/>
        <v>0</v>
      </c>
      <c r="CN17" s="151">
        <f t="shared" si="27"/>
        <v>0</v>
      </c>
      <c r="CO17" s="158">
        <f t="shared" si="28"/>
        <v>0</v>
      </c>
      <c r="CP17" s="158"/>
      <c r="CQ17" s="151">
        <f t="shared" si="46"/>
        <v>0</v>
      </c>
      <c r="CR17" s="156">
        <f t="shared" si="47"/>
        <v>0</v>
      </c>
      <c r="CS17" s="155">
        <f t="shared" si="48"/>
        <v>0</v>
      </c>
      <c r="CT17" s="156">
        <f t="shared" si="49"/>
        <v>0</v>
      </c>
      <c r="CU17" s="332">
        <f t="shared" si="50"/>
        <v>1183.33</v>
      </c>
      <c r="CV17" s="560">
        <f t="shared" si="51"/>
        <v>-1183.33</v>
      </c>
      <c r="CW17" s="560">
        <f t="shared" si="52"/>
        <v>-118.333</v>
      </c>
      <c r="CX17" s="560">
        <f t="shared" si="53"/>
        <v>-3083.33</v>
      </c>
      <c r="CY17" s="560">
        <f t="shared" si="54"/>
        <v>0</v>
      </c>
      <c r="CZ17" s="560">
        <f t="shared" si="55"/>
        <v>-118.333</v>
      </c>
      <c r="DA17" s="560">
        <f t="shared" si="56"/>
        <v>-23.666600000000003</v>
      </c>
      <c r="DB17" s="156">
        <f t="shared" si="57"/>
        <v>0</v>
      </c>
      <c r="DC17" s="156">
        <f t="shared" si="58"/>
        <v>50</v>
      </c>
      <c r="DD17" s="156">
        <f t="shared" si="59"/>
        <v>-50</v>
      </c>
      <c r="DE17" s="561">
        <f t="shared" si="60"/>
        <v>0</v>
      </c>
      <c r="DF17" s="560">
        <f t="shared" si="61"/>
        <v>0</v>
      </c>
      <c r="DG17" s="561"/>
      <c r="DH17" s="151"/>
    </row>
    <row r="18" spans="1:112" s="159" customFormat="1" ht="68.099999999999994" customHeight="1" x14ac:dyDescent="0.2">
      <c r="A18" s="149" t="str">
        <f>IF(C18="","",SUBTOTAL(3,$C$6:C18))</f>
        <v/>
      </c>
      <c r="B18" s="150"/>
      <c r="C18" s="150"/>
      <c r="D18" s="325"/>
      <c r="E18" s="325"/>
      <c r="F18" s="150"/>
      <c r="G18" s="150"/>
      <c r="H18" s="150"/>
      <c r="I18" s="150"/>
      <c r="J18" s="151">
        <f t="shared" si="0"/>
        <v>0</v>
      </c>
      <c r="K18" s="151">
        <f t="shared" si="1"/>
        <v>0</v>
      </c>
      <c r="L18" s="151">
        <f t="shared" si="2"/>
        <v>0</v>
      </c>
      <c r="M18" s="151">
        <f t="shared" si="3"/>
        <v>0</v>
      </c>
      <c r="N18" s="152">
        <v>0</v>
      </c>
      <c r="O18" s="153">
        <f t="shared" si="29"/>
        <v>0</v>
      </c>
      <c r="P18" s="150"/>
      <c r="Q18" s="150"/>
      <c r="R18" s="150"/>
      <c r="S18" s="150"/>
      <c r="T18" s="150"/>
      <c r="U18" s="151"/>
      <c r="V18" s="151"/>
      <c r="W18" s="331">
        <f t="shared" si="30"/>
        <v>0</v>
      </c>
      <c r="X18" s="150"/>
      <c r="Y18" s="154">
        <f t="shared" si="4"/>
        <v>0</v>
      </c>
      <c r="Z18" s="153">
        <f t="shared" si="5"/>
        <v>0</v>
      </c>
      <c r="AA18" s="147"/>
      <c r="AB18" s="147"/>
      <c r="AC18" s="331">
        <f t="shared" si="31"/>
        <v>0</v>
      </c>
      <c r="AD18" s="331">
        <f t="shared" si="6"/>
        <v>0</v>
      </c>
      <c r="AE18" s="331">
        <v>0</v>
      </c>
      <c r="AF18" s="331">
        <f t="shared" si="32"/>
        <v>0</v>
      </c>
      <c r="AG18" s="331">
        <f t="shared" si="33"/>
        <v>0</v>
      </c>
      <c r="AH18" s="148">
        <f t="shared" si="7"/>
        <v>0</v>
      </c>
      <c r="AI18" s="155">
        <v>0</v>
      </c>
      <c r="AJ18" s="337">
        <v>0</v>
      </c>
      <c r="AK18" s="155">
        <v>0</v>
      </c>
      <c r="AL18" s="337">
        <v>0</v>
      </c>
      <c r="AM18" s="151">
        <f t="shared" si="8"/>
        <v>0</v>
      </c>
      <c r="AN18" s="151">
        <f t="shared" si="9"/>
        <v>0</v>
      </c>
      <c r="AO18" s="151">
        <f t="shared" si="10"/>
        <v>0</v>
      </c>
      <c r="AP18" s="151">
        <f t="shared" si="11"/>
        <v>0</v>
      </c>
      <c r="AQ18" s="151">
        <f t="shared" si="12"/>
        <v>0</v>
      </c>
      <c r="AR18" s="151">
        <f t="shared" si="13"/>
        <v>0</v>
      </c>
      <c r="AS18" s="147">
        <f t="shared" si="34"/>
        <v>0</v>
      </c>
      <c r="AT18" s="151">
        <f t="shared" si="35"/>
        <v>0</v>
      </c>
      <c r="AU18" s="151">
        <f t="shared" si="14"/>
        <v>0</v>
      </c>
      <c r="AV18" s="151">
        <f t="shared" si="15"/>
        <v>0</v>
      </c>
      <c r="AW18" s="151">
        <f t="shared" si="16"/>
        <v>0</v>
      </c>
      <c r="AX18" s="151">
        <f t="shared" si="17"/>
        <v>0</v>
      </c>
      <c r="AY18" s="151">
        <f t="shared" si="18"/>
        <v>0</v>
      </c>
      <c r="AZ18" s="153">
        <f t="shared" si="36"/>
        <v>0</v>
      </c>
      <c r="BA18" s="151">
        <f t="shared" si="19"/>
        <v>0</v>
      </c>
      <c r="BB18" s="151">
        <f t="shared" si="20"/>
        <v>0</v>
      </c>
      <c r="BC18" s="151">
        <f t="shared" si="21"/>
        <v>0</v>
      </c>
      <c r="BD18" s="151">
        <f t="shared" si="37"/>
        <v>0</v>
      </c>
      <c r="BE18" s="151">
        <f t="shared" si="22"/>
        <v>0</v>
      </c>
      <c r="BF18" s="151">
        <f t="shared" si="23"/>
        <v>0</v>
      </c>
      <c r="BG18" s="153">
        <f t="shared" si="38"/>
        <v>0</v>
      </c>
      <c r="BH18" s="551">
        <f t="shared" si="39"/>
        <v>0</v>
      </c>
      <c r="BI18" s="551">
        <f t="shared" si="40"/>
        <v>0</v>
      </c>
      <c r="BJ18" s="551">
        <f t="shared" si="41"/>
        <v>0</v>
      </c>
      <c r="BK18" s="551">
        <f t="shared" si="42"/>
        <v>0</v>
      </c>
      <c r="BL18" s="152">
        <v>0</v>
      </c>
      <c r="BM18" s="151">
        <f t="shared" si="24"/>
        <v>0</v>
      </c>
      <c r="BN18" s="151">
        <f t="shared" si="25"/>
        <v>0</v>
      </c>
      <c r="BO18" s="150">
        <f t="shared" si="43"/>
        <v>0</v>
      </c>
      <c r="BP18" s="1095">
        <f t="shared" si="44"/>
        <v>0</v>
      </c>
      <c r="BQ18" s="156"/>
      <c r="BR18" s="156"/>
      <c r="BS18" s="156"/>
      <c r="BT18" s="156"/>
      <c r="BU18" s="156"/>
      <c r="BV18" s="156"/>
      <c r="BW18" s="152"/>
      <c r="BX18" s="152"/>
      <c r="BY18" s="156"/>
      <c r="BZ18" s="156">
        <f t="shared" si="26"/>
        <v>0</v>
      </c>
      <c r="CA18" s="152"/>
      <c r="CB18" s="156"/>
      <c r="CC18" s="156"/>
      <c r="CD18" s="156"/>
      <c r="CE18" s="157"/>
      <c r="CF18" s="157"/>
      <c r="CG18" s="156"/>
      <c r="CH18" s="156"/>
      <c r="CI18" s="156"/>
      <c r="CJ18" s="156"/>
      <c r="CK18" s="156"/>
      <c r="CL18" s="156"/>
      <c r="CM18" s="151">
        <f t="shared" si="45"/>
        <v>0</v>
      </c>
      <c r="CN18" s="151">
        <f t="shared" si="27"/>
        <v>0</v>
      </c>
      <c r="CO18" s="158">
        <f t="shared" si="28"/>
        <v>0</v>
      </c>
      <c r="CP18" s="158"/>
      <c r="CQ18" s="151">
        <f t="shared" si="46"/>
        <v>0</v>
      </c>
      <c r="CR18" s="156">
        <f t="shared" si="47"/>
        <v>0</v>
      </c>
      <c r="CS18" s="155">
        <f t="shared" si="48"/>
        <v>0</v>
      </c>
      <c r="CT18" s="156">
        <f t="shared" si="49"/>
        <v>0</v>
      </c>
      <c r="CU18" s="332">
        <f t="shared" si="50"/>
        <v>1183.33</v>
      </c>
      <c r="CV18" s="560">
        <f t="shared" si="51"/>
        <v>-1183.33</v>
      </c>
      <c r="CW18" s="560">
        <f t="shared" si="52"/>
        <v>-118.333</v>
      </c>
      <c r="CX18" s="560">
        <f t="shared" si="53"/>
        <v>-3083.33</v>
      </c>
      <c r="CY18" s="560">
        <f t="shared" si="54"/>
        <v>0</v>
      </c>
      <c r="CZ18" s="560">
        <f t="shared" si="55"/>
        <v>-118.333</v>
      </c>
      <c r="DA18" s="560">
        <f t="shared" si="56"/>
        <v>-23.666600000000003</v>
      </c>
      <c r="DB18" s="156">
        <f t="shared" si="57"/>
        <v>0</v>
      </c>
      <c r="DC18" s="156">
        <f t="shared" si="58"/>
        <v>50</v>
      </c>
      <c r="DD18" s="156">
        <f t="shared" si="59"/>
        <v>-50</v>
      </c>
      <c r="DE18" s="561">
        <f t="shared" si="60"/>
        <v>0</v>
      </c>
      <c r="DF18" s="560">
        <f t="shared" si="61"/>
        <v>0</v>
      </c>
      <c r="DG18" s="561"/>
      <c r="DH18" s="151"/>
    </row>
    <row r="19" spans="1:112" s="159" customFormat="1" ht="68.099999999999994" customHeight="1" x14ac:dyDescent="0.2">
      <c r="A19" s="149" t="str">
        <f>IF(C19="","",SUBTOTAL(3,$C$6:C19))</f>
        <v/>
      </c>
      <c r="B19" s="150"/>
      <c r="C19" s="150"/>
      <c r="D19" s="325"/>
      <c r="E19" s="325"/>
      <c r="F19" s="150"/>
      <c r="G19" s="150"/>
      <c r="H19" s="150"/>
      <c r="I19" s="150"/>
      <c r="J19" s="151">
        <f t="shared" si="0"/>
        <v>0</v>
      </c>
      <c r="K19" s="151">
        <f t="shared" si="1"/>
        <v>0</v>
      </c>
      <c r="L19" s="151">
        <f t="shared" si="2"/>
        <v>0</v>
      </c>
      <c r="M19" s="151">
        <f t="shared" si="3"/>
        <v>0</v>
      </c>
      <c r="N19" s="152">
        <v>0</v>
      </c>
      <c r="O19" s="153">
        <f t="shared" si="29"/>
        <v>0</v>
      </c>
      <c r="P19" s="150"/>
      <c r="Q19" s="150"/>
      <c r="R19" s="150"/>
      <c r="S19" s="150"/>
      <c r="T19" s="150"/>
      <c r="U19" s="151"/>
      <c r="V19" s="151"/>
      <c r="W19" s="331">
        <f t="shared" si="30"/>
        <v>0</v>
      </c>
      <c r="X19" s="150"/>
      <c r="Y19" s="154">
        <f t="shared" si="4"/>
        <v>0</v>
      </c>
      <c r="Z19" s="153">
        <f t="shared" si="5"/>
        <v>0</v>
      </c>
      <c r="AA19" s="147"/>
      <c r="AB19" s="147"/>
      <c r="AC19" s="331">
        <f t="shared" si="31"/>
        <v>0</v>
      </c>
      <c r="AD19" s="331">
        <f t="shared" si="6"/>
        <v>0</v>
      </c>
      <c r="AE19" s="331">
        <v>0</v>
      </c>
      <c r="AF19" s="331">
        <f t="shared" si="32"/>
        <v>0</v>
      </c>
      <c r="AG19" s="331">
        <f t="shared" si="33"/>
        <v>0</v>
      </c>
      <c r="AH19" s="148">
        <f t="shared" si="7"/>
        <v>0</v>
      </c>
      <c r="AI19" s="155">
        <v>0</v>
      </c>
      <c r="AJ19" s="337">
        <v>0</v>
      </c>
      <c r="AK19" s="155">
        <v>0</v>
      </c>
      <c r="AL19" s="337">
        <v>0</v>
      </c>
      <c r="AM19" s="151">
        <f t="shared" si="8"/>
        <v>0</v>
      </c>
      <c r="AN19" s="151">
        <f t="shared" si="9"/>
        <v>0</v>
      </c>
      <c r="AO19" s="151">
        <f t="shared" si="10"/>
        <v>0</v>
      </c>
      <c r="AP19" s="151">
        <f t="shared" si="11"/>
        <v>0</v>
      </c>
      <c r="AQ19" s="151">
        <f t="shared" si="12"/>
        <v>0</v>
      </c>
      <c r="AR19" s="151">
        <f t="shared" si="13"/>
        <v>0</v>
      </c>
      <c r="AS19" s="147">
        <f t="shared" si="34"/>
        <v>0</v>
      </c>
      <c r="AT19" s="151">
        <f t="shared" si="35"/>
        <v>0</v>
      </c>
      <c r="AU19" s="151">
        <f t="shared" si="14"/>
        <v>0</v>
      </c>
      <c r="AV19" s="151">
        <f t="shared" si="15"/>
        <v>0</v>
      </c>
      <c r="AW19" s="151">
        <f t="shared" si="16"/>
        <v>0</v>
      </c>
      <c r="AX19" s="151">
        <f t="shared" si="17"/>
        <v>0</v>
      </c>
      <c r="AY19" s="151">
        <f t="shared" si="18"/>
        <v>0</v>
      </c>
      <c r="AZ19" s="153">
        <f t="shared" si="36"/>
        <v>0</v>
      </c>
      <c r="BA19" s="151">
        <f t="shared" si="19"/>
        <v>0</v>
      </c>
      <c r="BB19" s="151">
        <f t="shared" si="20"/>
        <v>0</v>
      </c>
      <c r="BC19" s="151">
        <f t="shared" si="21"/>
        <v>0</v>
      </c>
      <c r="BD19" s="151">
        <f t="shared" si="37"/>
        <v>0</v>
      </c>
      <c r="BE19" s="151">
        <f t="shared" si="22"/>
        <v>0</v>
      </c>
      <c r="BF19" s="151">
        <f t="shared" si="23"/>
        <v>0</v>
      </c>
      <c r="BG19" s="153">
        <f t="shared" si="38"/>
        <v>0</v>
      </c>
      <c r="BH19" s="551">
        <f t="shared" si="39"/>
        <v>0</v>
      </c>
      <c r="BI19" s="551">
        <f t="shared" si="40"/>
        <v>0</v>
      </c>
      <c r="BJ19" s="551">
        <f t="shared" si="41"/>
        <v>0</v>
      </c>
      <c r="BK19" s="551">
        <f t="shared" si="42"/>
        <v>0</v>
      </c>
      <c r="BL19" s="152">
        <v>0</v>
      </c>
      <c r="BM19" s="151">
        <f t="shared" si="24"/>
        <v>0</v>
      </c>
      <c r="BN19" s="151">
        <f t="shared" si="25"/>
        <v>0</v>
      </c>
      <c r="BO19" s="150">
        <f t="shared" si="43"/>
        <v>0</v>
      </c>
      <c r="BP19" s="1095">
        <f t="shared" si="44"/>
        <v>0</v>
      </c>
      <c r="BQ19" s="156"/>
      <c r="BR19" s="156"/>
      <c r="BS19" s="156"/>
      <c r="BT19" s="156"/>
      <c r="BU19" s="156"/>
      <c r="BV19" s="156"/>
      <c r="BW19" s="152"/>
      <c r="BX19" s="152"/>
      <c r="BY19" s="156"/>
      <c r="BZ19" s="156">
        <f t="shared" si="26"/>
        <v>0</v>
      </c>
      <c r="CA19" s="152"/>
      <c r="CB19" s="156"/>
      <c r="CC19" s="156"/>
      <c r="CD19" s="156"/>
      <c r="CE19" s="157"/>
      <c r="CF19" s="157"/>
      <c r="CG19" s="156"/>
      <c r="CH19" s="156"/>
      <c r="CI19" s="156"/>
      <c r="CJ19" s="156"/>
      <c r="CK19" s="156"/>
      <c r="CL19" s="156"/>
      <c r="CM19" s="151">
        <f t="shared" si="45"/>
        <v>0</v>
      </c>
      <c r="CN19" s="151">
        <f t="shared" si="27"/>
        <v>0</v>
      </c>
      <c r="CO19" s="158">
        <f t="shared" si="28"/>
        <v>0</v>
      </c>
      <c r="CP19" s="158"/>
      <c r="CQ19" s="151">
        <f t="shared" si="46"/>
        <v>0</v>
      </c>
      <c r="CR19" s="156">
        <f t="shared" si="47"/>
        <v>0</v>
      </c>
      <c r="CS19" s="155">
        <f t="shared" si="48"/>
        <v>0</v>
      </c>
      <c r="CT19" s="156">
        <f t="shared" si="49"/>
        <v>0</v>
      </c>
      <c r="CU19" s="332">
        <f t="shared" si="50"/>
        <v>1183.33</v>
      </c>
      <c r="CV19" s="560">
        <f t="shared" si="51"/>
        <v>-1183.33</v>
      </c>
      <c r="CW19" s="560">
        <f t="shared" si="52"/>
        <v>-118.333</v>
      </c>
      <c r="CX19" s="560">
        <f t="shared" si="53"/>
        <v>-3083.33</v>
      </c>
      <c r="CY19" s="560">
        <f t="shared" si="54"/>
        <v>0</v>
      </c>
      <c r="CZ19" s="560">
        <f t="shared" si="55"/>
        <v>-118.333</v>
      </c>
      <c r="DA19" s="560">
        <f t="shared" si="56"/>
        <v>-23.666600000000003</v>
      </c>
      <c r="DB19" s="156">
        <f t="shared" si="57"/>
        <v>0</v>
      </c>
      <c r="DC19" s="156">
        <f t="shared" si="58"/>
        <v>50</v>
      </c>
      <c r="DD19" s="156">
        <f t="shared" si="59"/>
        <v>-50</v>
      </c>
      <c r="DE19" s="561">
        <f t="shared" si="60"/>
        <v>0</v>
      </c>
      <c r="DF19" s="560">
        <f t="shared" si="61"/>
        <v>0</v>
      </c>
      <c r="DG19" s="561"/>
      <c r="DH19" s="151"/>
    </row>
    <row r="20" spans="1:112" s="159" customFormat="1" ht="68.099999999999994" customHeight="1" x14ac:dyDescent="0.2">
      <c r="A20" s="149" t="str">
        <f>IF(C20="","",SUBTOTAL(3,$C$6:C20))</f>
        <v/>
      </c>
      <c r="B20" s="150"/>
      <c r="C20" s="150"/>
      <c r="D20" s="325"/>
      <c r="E20" s="325"/>
      <c r="F20" s="150"/>
      <c r="G20" s="150"/>
      <c r="H20" s="150"/>
      <c r="I20" s="150"/>
      <c r="J20" s="151">
        <f t="shared" si="0"/>
        <v>0</v>
      </c>
      <c r="K20" s="151">
        <f t="shared" si="1"/>
        <v>0</v>
      </c>
      <c r="L20" s="151">
        <f t="shared" si="2"/>
        <v>0</v>
      </c>
      <c r="M20" s="151">
        <f t="shared" si="3"/>
        <v>0</v>
      </c>
      <c r="N20" s="152">
        <v>0</v>
      </c>
      <c r="O20" s="153">
        <f t="shared" si="29"/>
        <v>0</v>
      </c>
      <c r="P20" s="150"/>
      <c r="Q20" s="150"/>
      <c r="R20" s="150"/>
      <c r="S20" s="150"/>
      <c r="T20" s="150"/>
      <c r="U20" s="151"/>
      <c r="V20" s="151"/>
      <c r="W20" s="331">
        <f t="shared" si="30"/>
        <v>0</v>
      </c>
      <c r="X20" s="150"/>
      <c r="Y20" s="154">
        <f t="shared" si="4"/>
        <v>0</v>
      </c>
      <c r="Z20" s="153">
        <f t="shared" si="5"/>
        <v>0</v>
      </c>
      <c r="AA20" s="147"/>
      <c r="AB20" s="147"/>
      <c r="AC20" s="331">
        <f t="shared" si="31"/>
        <v>0</v>
      </c>
      <c r="AD20" s="331">
        <f t="shared" si="6"/>
        <v>0</v>
      </c>
      <c r="AE20" s="331">
        <v>0</v>
      </c>
      <c r="AF20" s="331">
        <f t="shared" si="32"/>
        <v>0</v>
      </c>
      <c r="AG20" s="331">
        <f t="shared" si="33"/>
        <v>0</v>
      </c>
      <c r="AH20" s="148">
        <f t="shared" si="7"/>
        <v>0</v>
      </c>
      <c r="AI20" s="155">
        <v>0</v>
      </c>
      <c r="AJ20" s="337">
        <v>0</v>
      </c>
      <c r="AK20" s="155">
        <v>0</v>
      </c>
      <c r="AL20" s="337">
        <v>0</v>
      </c>
      <c r="AM20" s="151">
        <f t="shared" si="8"/>
        <v>0</v>
      </c>
      <c r="AN20" s="151">
        <f t="shared" si="9"/>
        <v>0</v>
      </c>
      <c r="AO20" s="151">
        <f t="shared" si="10"/>
        <v>0</v>
      </c>
      <c r="AP20" s="151">
        <f t="shared" si="11"/>
        <v>0</v>
      </c>
      <c r="AQ20" s="151">
        <f t="shared" si="12"/>
        <v>0</v>
      </c>
      <c r="AR20" s="151">
        <f t="shared" si="13"/>
        <v>0</v>
      </c>
      <c r="AS20" s="147">
        <f t="shared" si="34"/>
        <v>0</v>
      </c>
      <c r="AT20" s="151">
        <f t="shared" si="35"/>
        <v>0</v>
      </c>
      <c r="AU20" s="151">
        <f t="shared" si="14"/>
        <v>0</v>
      </c>
      <c r="AV20" s="151">
        <f t="shared" si="15"/>
        <v>0</v>
      </c>
      <c r="AW20" s="151">
        <f t="shared" si="16"/>
        <v>0</v>
      </c>
      <c r="AX20" s="151">
        <f t="shared" si="17"/>
        <v>0</v>
      </c>
      <c r="AY20" s="151">
        <f t="shared" si="18"/>
        <v>0</v>
      </c>
      <c r="AZ20" s="153">
        <f t="shared" si="36"/>
        <v>0</v>
      </c>
      <c r="BA20" s="151">
        <f t="shared" si="19"/>
        <v>0</v>
      </c>
      <c r="BB20" s="151">
        <f t="shared" si="20"/>
        <v>0</v>
      </c>
      <c r="BC20" s="151">
        <f t="shared" si="21"/>
        <v>0</v>
      </c>
      <c r="BD20" s="151">
        <f t="shared" si="37"/>
        <v>0</v>
      </c>
      <c r="BE20" s="151">
        <f t="shared" si="22"/>
        <v>0</v>
      </c>
      <c r="BF20" s="151">
        <f t="shared" si="23"/>
        <v>0</v>
      </c>
      <c r="BG20" s="153">
        <f t="shared" si="38"/>
        <v>0</v>
      </c>
      <c r="BH20" s="551">
        <f t="shared" si="39"/>
        <v>0</v>
      </c>
      <c r="BI20" s="551">
        <f t="shared" si="40"/>
        <v>0</v>
      </c>
      <c r="BJ20" s="551">
        <f t="shared" si="41"/>
        <v>0</v>
      </c>
      <c r="BK20" s="551">
        <f t="shared" si="42"/>
        <v>0</v>
      </c>
      <c r="BL20" s="152">
        <v>0</v>
      </c>
      <c r="BM20" s="151">
        <f t="shared" si="24"/>
        <v>0</v>
      </c>
      <c r="BN20" s="151">
        <f t="shared" si="25"/>
        <v>0</v>
      </c>
      <c r="BO20" s="150">
        <f t="shared" si="43"/>
        <v>0</v>
      </c>
      <c r="BP20" s="1095">
        <f t="shared" si="44"/>
        <v>0</v>
      </c>
      <c r="BQ20" s="156"/>
      <c r="BR20" s="156"/>
      <c r="BS20" s="156"/>
      <c r="BT20" s="156"/>
      <c r="BU20" s="156"/>
      <c r="BV20" s="156"/>
      <c r="BW20" s="152"/>
      <c r="BX20" s="152"/>
      <c r="BY20" s="156"/>
      <c r="BZ20" s="156">
        <f t="shared" si="26"/>
        <v>0</v>
      </c>
      <c r="CA20" s="152"/>
      <c r="CB20" s="156"/>
      <c r="CC20" s="156"/>
      <c r="CD20" s="156"/>
      <c r="CE20" s="157"/>
      <c r="CF20" s="157"/>
      <c r="CG20" s="156"/>
      <c r="CH20" s="156"/>
      <c r="CI20" s="156"/>
      <c r="CJ20" s="156"/>
      <c r="CK20" s="156"/>
      <c r="CL20" s="156"/>
      <c r="CM20" s="151">
        <f t="shared" si="45"/>
        <v>0</v>
      </c>
      <c r="CN20" s="151">
        <f t="shared" si="27"/>
        <v>0</v>
      </c>
      <c r="CO20" s="158">
        <f t="shared" si="28"/>
        <v>0</v>
      </c>
      <c r="CP20" s="158"/>
      <c r="CQ20" s="151">
        <f t="shared" si="46"/>
        <v>0</v>
      </c>
      <c r="CR20" s="156">
        <f t="shared" si="47"/>
        <v>0</v>
      </c>
      <c r="CS20" s="155">
        <f t="shared" si="48"/>
        <v>0</v>
      </c>
      <c r="CT20" s="156">
        <f t="shared" si="49"/>
        <v>0</v>
      </c>
      <c r="CU20" s="332">
        <f t="shared" si="50"/>
        <v>1183.33</v>
      </c>
      <c r="CV20" s="560">
        <f t="shared" si="51"/>
        <v>-1183.33</v>
      </c>
      <c r="CW20" s="560">
        <f t="shared" si="52"/>
        <v>-118.333</v>
      </c>
      <c r="CX20" s="560">
        <f t="shared" si="53"/>
        <v>-3083.33</v>
      </c>
      <c r="CY20" s="560">
        <f t="shared" si="54"/>
        <v>0</v>
      </c>
      <c r="CZ20" s="560">
        <f t="shared" si="55"/>
        <v>-118.333</v>
      </c>
      <c r="DA20" s="560">
        <f t="shared" si="56"/>
        <v>-23.666600000000003</v>
      </c>
      <c r="DB20" s="156">
        <f t="shared" si="57"/>
        <v>0</v>
      </c>
      <c r="DC20" s="156">
        <f t="shared" si="58"/>
        <v>50</v>
      </c>
      <c r="DD20" s="156">
        <f t="shared" si="59"/>
        <v>-50</v>
      </c>
      <c r="DE20" s="561">
        <f t="shared" si="60"/>
        <v>0</v>
      </c>
      <c r="DF20" s="560">
        <f t="shared" si="61"/>
        <v>0</v>
      </c>
      <c r="DG20" s="561"/>
      <c r="DH20" s="151"/>
    </row>
    <row r="21" spans="1:112" s="159" customFormat="1" ht="68.099999999999994" customHeight="1" x14ac:dyDescent="0.2">
      <c r="A21" s="149" t="str">
        <f>IF(C21="","",SUBTOTAL(3,$C$6:C21))</f>
        <v/>
      </c>
      <c r="B21" s="150"/>
      <c r="C21" s="150"/>
      <c r="D21" s="325"/>
      <c r="E21" s="325"/>
      <c r="F21" s="150"/>
      <c r="G21" s="150"/>
      <c r="H21" s="150"/>
      <c r="I21" s="150"/>
      <c r="J21" s="151">
        <f t="shared" si="0"/>
        <v>0</v>
      </c>
      <c r="K21" s="151">
        <f t="shared" si="1"/>
        <v>0</v>
      </c>
      <c r="L21" s="151">
        <f t="shared" si="2"/>
        <v>0</v>
      </c>
      <c r="M21" s="151">
        <f t="shared" si="3"/>
        <v>0</v>
      </c>
      <c r="N21" s="152">
        <v>0</v>
      </c>
      <c r="O21" s="153">
        <f t="shared" si="29"/>
        <v>0</v>
      </c>
      <c r="P21" s="150"/>
      <c r="Q21" s="150"/>
      <c r="R21" s="150"/>
      <c r="S21" s="150"/>
      <c r="T21" s="150"/>
      <c r="U21" s="151"/>
      <c r="V21" s="151"/>
      <c r="W21" s="331">
        <f t="shared" si="30"/>
        <v>0</v>
      </c>
      <c r="X21" s="150"/>
      <c r="Y21" s="154">
        <f t="shared" si="4"/>
        <v>0</v>
      </c>
      <c r="Z21" s="153">
        <f t="shared" si="5"/>
        <v>0</v>
      </c>
      <c r="AA21" s="147"/>
      <c r="AB21" s="147"/>
      <c r="AC21" s="331">
        <f t="shared" si="31"/>
        <v>0</v>
      </c>
      <c r="AD21" s="331">
        <f t="shared" si="6"/>
        <v>0</v>
      </c>
      <c r="AE21" s="331">
        <v>0</v>
      </c>
      <c r="AF21" s="331">
        <f t="shared" si="32"/>
        <v>0</v>
      </c>
      <c r="AG21" s="331">
        <f t="shared" si="33"/>
        <v>0</v>
      </c>
      <c r="AH21" s="148">
        <f t="shared" si="7"/>
        <v>0</v>
      </c>
      <c r="AI21" s="155">
        <v>0</v>
      </c>
      <c r="AJ21" s="337">
        <v>0</v>
      </c>
      <c r="AK21" s="155">
        <v>0</v>
      </c>
      <c r="AL21" s="337">
        <v>0</v>
      </c>
      <c r="AM21" s="151">
        <f t="shared" si="8"/>
        <v>0</v>
      </c>
      <c r="AN21" s="151">
        <f t="shared" si="9"/>
        <v>0</v>
      </c>
      <c r="AO21" s="151">
        <f t="shared" si="10"/>
        <v>0</v>
      </c>
      <c r="AP21" s="151">
        <f t="shared" si="11"/>
        <v>0</v>
      </c>
      <c r="AQ21" s="151">
        <f t="shared" si="12"/>
        <v>0</v>
      </c>
      <c r="AR21" s="151">
        <f t="shared" si="13"/>
        <v>0</v>
      </c>
      <c r="AS21" s="147">
        <f t="shared" si="34"/>
        <v>0</v>
      </c>
      <c r="AT21" s="151">
        <f t="shared" si="35"/>
        <v>0</v>
      </c>
      <c r="AU21" s="151">
        <f t="shared" si="14"/>
        <v>0</v>
      </c>
      <c r="AV21" s="151">
        <f t="shared" si="15"/>
        <v>0</v>
      </c>
      <c r="AW21" s="151">
        <f t="shared" si="16"/>
        <v>0</v>
      </c>
      <c r="AX21" s="151">
        <f t="shared" si="17"/>
        <v>0</v>
      </c>
      <c r="AY21" s="151">
        <f t="shared" si="18"/>
        <v>0</v>
      </c>
      <c r="AZ21" s="153">
        <f t="shared" si="36"/>
        <v>0</v>
      </c>
      <c r="BA21" s="151">
        <f t="shared" si="19"/>
        <v>0</v>
      </c>
      <c r="BB21" s="151">
        <f t="shared" si="20"/>
        <v>0</v>
      </c>
      <c r="BC21" s="151">
        <f t="shared" si="21"/>
        <v>0</v>
      </c>
      <c r="BD21" s="151">
        <f t="shared" si="37"/>
        <v>0</v>
      </c>
      <c r="BE21" s="151">
        <f t="shared" si="22"/>
        <v>0</v>
      </c>
      <c r="BF21" s="151">
        <f t="shared" si="23"/>
        <v>0</v>
      </c>
      <c r="BG21" s="153">
        <f t="shared" si="38"/>
        <v>0</v>
      </c>
      <c r="BH21" s="551">
        <f t="shared" si="39"/>
        <v>0</v>
      </c>
      <c r="BI21" s="551">
        <f t="shared" si="40"/>
        <v>0</v>
      </c>
      <c r="BJ21" s="551">
        <f t="shared" si="41"/>
        <v>0</v>
      </c>
      <c r="BK21" s="551">
        <f t="shared" si="42"/>
        <v>0</v>
      </c>
      <c r="BL21" s="152">
        <v>0</v>
      </c>
      <c r="BM21" s="151">
        <f t="shared" si="24"/>
        <v>0</v>
      </c>
      <c r="BN21" s="151">
        <f t="shared" si="25"/>
        <v>0</v>
      </c>
      <c r="BO21" s="150">
        <f t="shared" si="43"/>
        <v>0</v>
      </c>
      <c r="BP21" s="1095">
        <f t="shared" si="44"/>
        <v>0</v>
      </c>
      <c r="BQ21" s="156"/>
      <c r="BR21" s="156"/>
      <c r="BS21" s="156"/>
      <c r="BT21" s="156"/>
      <c r="BU21" s="156"/>
      <c r="BV21" s="156"/>
      <c r="BW21" s="152"/>
      <c r="BX21" s="152"/>
      <c r="BY21" s="156"/>
      <c r="BZ21" s="156">
        <f t="shared" si="26"/>
        <v>0</v>
      </c>
      <c r="CA21" s="152"/>
      <c r="CB21" s="156"/>
      <c r="CC21" s="156"/>
      <c r="CD21" s="156"/>
      <c r="CE21" s="157"/>
      <c r="CF21" s="157"/>
      <c r="CG21" s="156"/>
      <c r="CH21" s="156"/>
      <c r="CI21" s="156"/>
      <c r="CJ21" s="156"/>
      <c r="CK21" s="156"/>
      <c r="CL21" s="156"/>
      <c r="CM21" s="151">
        <f t="shared" si="45"/>
        <v>0</v>
      </c>
      <c r="CN21" s="151">
        <f t="shared" si="27"/>
        <v>0</v>
      </c>
      <c r="CO21" s="158">
        <f t="shared" si="28"/>
        <v>0</v>
      </c>
      <c r="CP21" s="158"/>
      <c r="CQ21" s="151">
        <f t="shared" si="46"/>
        <v>0</v>
      </c>
      <c r="CR21" s="156">
        <f t="shared" si="47"/>
        <v>0</v>
      </c>
      <c r="CS21" s="155">
        <f t="shared" si="48"/>
        <v>0</v>
      </c>
      <c r="CT21" s="156">
        <f t="shared" si="49"/>
        <v>0</v>
      </c>
      <c r="CU21" s="332">
        <f t="shared" si="50"/>
        <v>1183.33</v>
      </c>
      <c r="CV21" s="560">
        <f t="shared" si="51"/>
        <v>-1183.33</v>
      </c>
      <c r="CW21" s="560">
        <f t="shared" si="52"/>
        <v>-118.333</v>
      </c>
      <c r="CX21" s="560">
        <f t="shared" si="53"/>
        <v>-3083.33</v>
      </c>
      <c r="CY21" s="560">
        <f t="shared" si="54"/>
        <v>0</v>
      </c>
      <c r="CZ21" s="560">
        <f t="shared" si="55"/>
        <v>-118.333</v>
      </c>
      <c r="DA21" s="560">
        <f t="shared" si="56"/>
        <v>-23.666600000000003</v>
      </c>
      <c r="DB21" s="156">
        <f t="shared" si="57"/>
        <v>0</v>
      </c>
      <c r="DC21" s="156">
        <f t="shared" si="58"/>
        <v>50</v>
      </c>
      <c r="DD21" s="156">
        <f t="shared" si="59"/>
        <v>-50</v>
      </c>
      <c r="DE21" s="561">
        <f t="shared" si="60"/>
        <v>0</v>
      </c>
      <c r="DF21" s="560">
        <f t="shared" si="61"/>
        <v>0</v>
      </c>
      <c r="DG21" s="561"/>
      <c r="DH21" s="151"/>
    </row>
    <row r="22" spans="1:112" s="159" customFormat="1" ht="68.099999999999994" customHeight="1" x14ac:dyDescent="0.2">
      <c r="A22" s="149" t="str">
        <f>IF(C22="","",SUBTOTAL(3,$C$6:C22))</f>
        <v/>
      </c>
      <c r="B22" s="150"/>
      <c r="C22" s="150"/>
      <c r="D22" s="325"/>
      <c r="E22" s="325"/>
      <c r="F22" s="150"/>
      <c r="G22" s="150"/>
      <c r="H22" s="150"/>
      <c r="I22" s="150"/>
      <c r="J22" s="151">
        <f t="shared" si="0"/>
        <v>0</v>
      </c>
      <c r="K22" s="151">
        <f t="shared" si="1"/>
        <v>0</v>
      </c>
      <c r="L22" s="151">
        <f t="shared" si="2"/>
        <v>0</v>
      </c>
      <c r="M22" s="151">
        <f t="shared" si="3"/>
        <v>0</v>
      </c>
      <c r="N22" s="152">
        <v>0</v>
      </c>
      <c r="O22" s="153">
        <f t="shared" si="29"/>
        <v>0</v>
      </c>
      <c r="P22" s="150"/>
      <c r="Q22" s="150"/>
      <c r="R22" s="150"/>
      <c r="S22" s="150"/>
      <c r="T22" s="150"/>
      <c r="U22" s="151"/>
      <c r="V22" s="151"/>
      <c r="W22" s="331">
        <f t="shared" si="30"/>
        <v>0</v>
      </c>
      <c r="X22" s="150"/>
      <c r="Y22" s="154">
        <f t="shared" si="4"/>
        <v>0</v>
      </c>
      <c r="Z22" s="153">
        <f t="shared" si="5"/>
        <v>0</v>
      </c>
      <c r="AA22" s="147"/>
      <c r="AB22" s="147"/>
      <c r="AC22" s="331">
        <f t="shared" si="31"/>
        <v>0</v>
      </c>
      <c r="AD22" s="331">
        <f t="shared" si="6"/>
        <v>0</v>
      </c>
      <c r="AE22" s="331">
        <v>0</v>
      </c>
      <c r="AF22" s="331">
        <f t="shared" si="32"/>
        <v>0</v>
      </c>
      <c r="AG22" s="331">
        <f t="shared" si="33"/>
        <v>0</v>
      </c>
      <c r="AH22" s="148">
        <f t="shared" si="7"/>
        <v>0</v>
      </c>
      <c r="AI22" s="155">
        <v>0</v>
      </c>
      <c r="AJ22" s="337">
        <v>0</v>
      </c>
      <c r="AK22" s="155">
        <v>0</v>
      </c>
      <c r="AL22" s="337">
        <v>0</v>
      </c>
      <c r="AM22" s="151">
        <f t="shared" si="8"/>
        <v>0</v>
      </c>
      <c r="AN22" s="151">
        <f t="shared" si="9"/>
        <v>0</v>
      </c>
      <c r="AO22" s="151">
        <f t="shared" si="10"/>
        <v>0</v>
      </c>
      <c r="AP22" s="151">
        <f t="shared" si="11"/>
        <v>0</v>
      </c>
      <c r="AQ22" s="151">
        <f t="shared" si="12"/>
        <v>0</v>
      </c>
      <c r="AR22" s="151">
        <f t="shared" si="13"/>
        <v>0</v>
      </c>
      <c r="AS22" s="147">
        <f t="shared" si="34"/>
        <v>0</v>
      </c>
      <c r="AT22" s="151">
        <f t="shared" si="35"/>
        <v>0</v>
      </c>
      <c r="AU22" s="151">
        <f t="shared" si="14"/>
        <v>0</v>
      </c>
      <c r="AV22" s="151">
        <f t="shared" si="15"/>
        <v>0</v>
      </c>
      <c r="AW22" s="151">
        <f t="shared" si="16"/>
        <v>0</v>
      </c>
      <c r="AX22" s="151">
        <f t="shared" si="17"/>
        <v>0</v>
      </c>
      <c r="AY22" s="151">
        <f t="shared" si="18"/>
        <v>0</v>
      </c>
      <c r="AZ22" s="153">
        <f t="shared" si="36"/>
        <v>0</v>
      </c>
      <c r="BA22" s="151">
        <f t="shared" si="19"/>
        <v>0</v>
      </c>
      <c r="BB22" s="151">
        <f t="shared" si="20"/>
        <v>0</v>
      </c>
      <c r="BC22" s="151">
        <f t="shared" si="21"/>
        <v>0</v>
      </c>
      <c r="BD22" s="151">
        <f t="shared" si="37"/>
        <v>0</v>
      </c>
      <c r="BE22" s="151">
        <f t="shared" si="22"/>
        <v>0</v>
      </c>
      <c r="BF22" s="151">
        <f t="shared" si="23"/>
        <v>0</v>
      </c>
      <c r="BG22" s="153">
        <f t="shared" si="38"/>
        <v>0</v>
      </c>
      <c r="BH22" s="551">
        <f t="shared" si="39"/>
        <v>0</v>
      </c>
      <c r="BI22" s="551">
        <f t="shared" si="40"/>
        <v>0</v>
      </c>
      <c r="BJ22" s="551">
        <f t="shared" si="41"/>
        <v>0</v>
      </c>
      <c r="BK22" s="551">
        <f t="shared" si="42"/>
        <v>0</v>
      </c>
      <c r="BL22" s="152">
        <v>0</v>
      </c>
      <c r="BM22" s="151">
        <f t="shared" si="24"/>
        <v>0</v>
      </c>
      <c r="BN22" s="151">
        <f t="shared" si="25"/>
        <v>0</v>
      </c>
      <c r="BO22" s="150">
        <f t="shared" si="43"/>
        <v>0</v>
      </c>
      <c r="BP22" s="1095">
        <f t="shared" si="44"/>
        <v>0</v>
      </c>
      <c r="BQ22" s="156"/>
      <c r="BR22" s="156"/>
      <c r="BS22" s="156"/>
      <c r="BT22" s="156"/>
      <c r="BU22" s="156"/>
      <c r="BV22" s="156"/>
      <c r="BW22" s="152"/>
      <c r="BX22" s="152"/>
      <c r="BY22" s="156"/>
      <c r="BZ22" s="156">
        <f t="shared" si="26"/>
        <v>0</v>
      </c>
      <c r="CA22" s="152"/>
      <c r="CB22" s="156"/>
      <c r="CC22" s="156"/>
      <c r="CD22" s="156"/>
      <c r="CE22" s="157"/>
      <c r="CF22" s="157"/>
      <c r="CG22" s="156"/>
      <c r="CH22" s="156"/>
      <c r="CI22" s="156"/>
      <c r="CJ22" s="156"/>
      <c r="CK22" s="156"/>
      <c r="CL22" s="156"/>
      <c r="CM22" s="151">
        <f t="shared" si="45"/>
        <v>0</v>
      </c>
      <c r="CN22" s="151">
        <f t="shared" si="27"/>
        <v>0</v>
      </c>
      <c r="CO22" s="158">
        <f t="shared" si="28"/>
        <v>0</v>
      </c>
      <c r="CP22" s="158"/>
      <c r="CQ22" s="151">
        <f t="shared" si="46"/>
        <v>0</v>
      </c>
      <c r="CR22" s="156">
        <f t="shared" si="47"/>
        <v>0</v>
      </c>
      <c r="CS22" s="155">
        <f t="shared" si="48"/>
        <v>0</v>
      </c>
      <c r="CT22" s="156">
        <f t="shared" si="49"/>
        <v>0</v>
      </c>
      <c r="CU22" s="332">
        <f t="shared" si="50"/>
        <v>1183.33</v>
      </c>
      <c r="CV22" s="560">
        <f t="shared" si="51"/>
        <v>-1183.33</v>
      </c>
      <c r="CW22" s="560">
        <f t="shared" si="52"/>
        <v>-118.333</v>
      </c>
      <c r="CX22" s="560">
        <f t="shared" si="53"/>
        <v>-3083.33</v>
      </c>
      <c r="CY22" s="560">
        <f t="shared" si="54"/>
        <v>0</v>
      </c>
      <c r="CZ22" s="560">
        <f t="shared" si="55"/>
        <v>-118.333</v>
      </c>
      <c r="DA22" s="560">
        <f t="shared" si="56"/>
        <v>-23.666600000000003</v>
      </c>
      <c r="DB22" s="156">
        <f t="shared" si="57"/>
        <v>0</v>
      </c>
      <c r="DC22" s="156">
        <f t="shared" si="58"/>
        <v>50</v>
      </c>
      <c r="DD22" s="156">
        <f t="shared" si="59"/>
        <v>-50</v>
      </c>
      <c r="DE22" s="561">
        <f t="shared" si="60"/>
        <v>0</v>
      </c>
      <c r="DF22" s="560">
        <f t="shared" si="61"/>
        <v>0</v>
      </c>
      <c r="DG22" s="561"/>
      <c r="DH22" s="151"/>
    </row>
    <row r="23" spans="1:112" s="159" customFormat="1" ht="68.099999999999994" customHeight="1" x14ac:dyDescent="0.2">
      <c r="A23" s="149" t="str">
        <f>IF(C23="","",SUBTOTAL(3,$C$6:C23))</f>
        <v/>
      </c>
      <c r="B23" s="150"/>
      <c r="C23" s="150"/>
      <c r="D23" s="325"/>
      <c r="E23" s="325"/>
      <c r="F23" s="150"/>
      <c r="G23" s="150"/>
      <c r="H23" s="150"/>
      <c r="I23" s="150"/>
      <c r="J23" s="151">
        <f t="shared" si="0"/>
        <v>0</v>
      </c>
      <c r="K23" s="151">
        <f t="shared" si="1"/>
        <v>0</v>
      </c>
      <c r="L23" s="151">
        <f t="shared" si="2"/>
        <v>0</v>
      </c>
      <c r="M23" s="151">
        <f t="shared" si="3"/>
        <v>0</v>
      </c>
      <c r="N23" s="152">
        <v>0</v>
      </c>
      <c r="O23" s="153">
        <f t="shared" si="29"/>
        <v>0</v>
      </c>
      <c r="P23" s="150"/>
      <c r="Q23" s="150"/>
      <c r="R23" s="150"/>
      <c r="S23" s="150"/>
      <c r="T23" s="150"/>
      <c r="U23" s="151"/>
      <c r="V23" s="151"/>
      <c r="W23" s="331">
        <f t="shared" si="30"/>
        <v>0</v>
      </c>
      <c r="X23" s="150"/>
      <c r="Y23" s="154">
        <f t="shared" si="4"/>
        <v>0</v>
      </c>
      <c r="Z23" s="153">
        <f t="shared" si="5"/>
        <v>0</v>
      </c>
      <c r="AA23" s="147"/>
      <c r="AB23" s="147"/>
      <c r="AC23" s="331">
        <f t="shared" si="31"/>
        <v>0</v>
      </c>
      <c r="AD23" s="331">
        <f t="shared" si="6"/>
        <v>0</v>
      </c>
      <c r="AE23" s="331">
        <v>0</v>
      </c>
      <c r="AF23" s="331">
        <f t="shared" si="32"/>
        <v>0</v>
      </c>
      <c r="AG23" s="331">
        <f t="shared" si="33"/>
        <v>0</v>
      </c>
      <c r="AH23" s="148">
        <f t="shared" si="7"/>
        <v>0</v>
      </c>
      <c r="AI23" s="155">
        <v>0</v>
      </c>
      <c r="AJ23" s="337">
        <v>0</v>
      </c>
      <c r="AK23" s="155">
        <v>0</v>
      </c>
      <c r="AL23" s="337">
        <v>0</v>
      </c>
      <c r="AM23" s="151">
        <f t="shared" si="8"/>
        <v>0</v>
      </c>
      <c r="AN23" s="151">
        <f t="shared" si="9"/>
        <v>0</v>
      </c>
      <c r="AO23" s="151">
        <f t="shared" si="10"/>
        <v>0</v>
      </c>
      <c r="AP23" s="151">
        <f t="shared" si="11"/>
        <v>0</v>
      </c>
      <c r="AQ23" s="151">
        <f t="shared" si="12"/>
        <v>0</v>
      </c>
      <c r="AR23" s="151">
        <f t="shared" si="13"/>
        <v>0</v>
      </c>
      <c r="AS23" s="147">
        <f t="shared" si="34"/>
        <v>0</v>
      </c>
      <c r="AT23" s="151">
        <f t="shared" si="35"/>
        <v>0</v>
      </c>
      <c r="AU23" s="151">
        <f t="shared" si="14"/>
        <v>0</v>
      </c>
      <c r="AV23" s="151">
        <f t="shared" si="15"/>
        <v>0</v>
      </c>
      <c r="AW23" s="151">
        <f t="shared" si="16"/>
        <v>0</v>
      </c>
      <c r="AX23" s="151">
        <f t="shared" si="17"/>
        <v>0</v>
      </c>
      <c r="AY23" s="151">
        <f t="shared" si="18"/>
        <v>0</v>
      </c>
      <c r="AZ23" s="153">
        <f t="shared" si="36"/>
        <v>0</v>
      </c>
      <c r="BA23" s="151">
        <f t="shared" si="19"/>
        <v>0</v>
      </c>
      <c r="BB23" s="151">
        <f t="shared" si="20"/>
        <v>0</v>
      </c>
      <c r="BC23" s="151">
        <f t="shared" si="21"/>
        <v>0</v>
      </c>
      <c r="BD23" s="151">
        <f t="shared" si="37"/>
        <v>0</v>
      </c>
      <c r="BE23" s="151">
        <f t="shared" si="22"/>
        <v>0</v>
      </c>
      <c r="BF23" s="151">
        <f t="shared" si="23"/>
        <v>0</v>
      </c>
      <c r="BG23" s="153">
        <f t="shared" si="38"/>
        <v>0</v>
      </c>
      <c r="BH23" s="551">
        <f t="shared" si="39"/>
        <v>0</v>
      </c>
      <c r="BI23" s="551">
        <f t="shared" si="40"/>
        <v>0</v>
      </c>
      <c r="BJ23" s="551">
        <f t="shared" si="41"/>
        <v>0</v>
      </c>
      <c r="BK23" s="551">
        <f t="shared" si="42"/>
        <v>0</v>
      </c>
      <c r="BL23" s="152">
        <v>0</v>
      </c>
      <c r="BM23" s="151">
        <f t="shared" si="24"/>
        <v>0</v>
      </c>
      <c r="BN23" s="151">
        <f t="shared" si="25"/>
        <v>0</v>
      </c>
      <c r="BO23" s="150">
        <f t="shared" si="43"/>
        <v>0</v>
      </c>
      <c r="BP23" s="1095">
        <f t="shared" si="44"/>
        <v>0</v>
      </c>
      <c r="BQ23" s="156"/>
      <c r="BR23" s="156"/>
      <c r="BS23" s="156"/>
      <c r="BT23" s="156"/>
      <c r="BU23" s="156"/>
      <c r="BV23" s="156"/>
      <c r="BW23" s="152"/>
      <c r="BX23" s="152"/>
      <c r="BY23" s="156"/>
      <c r="BZ23" s="156">
        <f t="shared" si="26"/>
        <v>0</v>
      </c>
      <c r="CA23" s="152"/>
      <c r="CB23" s="156"/>
      <c r="CC23" s="156"/>
      <c r="CD23" s="156"/>
      <c r="CE23" s="157"/>
      <c r="CF23" s="157"/>
      <c r="CG23" s="156"/>
      <c r="CH23" s="156"/>
      <c r="CI23" s="156"/>
      <c r="CJ23" s="156"/>
      <c r="CK23" s="156"/>
      <c r="CL23" s="156"/>
      <c r="CM23" s="151">
        <f t="shared" si="45"/>
        <v>0</v>
      </c>
      <c r="CN23" s="151">
        <f t="shared" si="27"/>
        <v>0</v>
      </c>
      <c r="CO23" s="158">
        <f t="shared" si="28"/>
        <v>0</v>
      </c>
      <c r="CP23" s="158"/>
      <c r="CQ23" s="151">
        <f t="shared" si="46"/>
        <v>0</v>
      </c>
      <c r="CR23" s="156">
        <f t="shared" si="47"/>
        <v>0</v>
      </c>
      <c r="CS23" s="155">
        <f t="shared" si="48"/>
        <v>0</v>
      </c>
      <c r="CT23" s="156">
        <f t="shared" si="49"/>
        <v>0</v>
      </c>
      <c r="CU23" s="332">
        <f t="shared" si="50"/>
        <v>1183.33</v>
      </c>
      <c r="CV23" s="560">
        <f t="shared" si="51"/>
        <v>-1183.33</v>
      </c>
      <c r="CW23" s="560">
        <f t="shared" si="52"/>
        <v>-118.333</v>
      </c>
      <c r="CX23" s="560">
        <f t="shared" si="53"/>
        <v>-3083.33</v>
      </c>
      <c r="CY23" s="560">
        <f t="shared" si="54"/>
        <v>0</v>
      </c>
      <c r="CZ23" s="560">
        <f t="shared" si="55"/>
        <v>-118.333</v>
      </c>
      <c r="DA23" s="560">
        <f t="shared" si="56"/>
        <v>-23.666600000000003</v>
      </c>
      <c r="DB23" s="156">
        <f t="shared" si="57"/>
        <v>0</v>
      </c>
      <c r="DC23" s="156">
        <f t="shared" si="58"/>
        <v>50</v>
      </c>
      <c r="DD23" s="156">
        <f t="shared" si="59"/>
        <v>-50</v>
      </c>
      <c r="DE23" s="561">
        <f t="shared" si="60"/>
        <v>0</v>
      </c>
      <c r="DF23" s="560">
        <f t="shared" si="61"/>
        <v>0</v>
      </c>
      <c r="DG23" s="561"/>
      <c r="DH23" s="151"/>
    </row>
    <row r="24" spans="1:112" s="160" customFormat="1" ht="68.099999999999994" customHeight="1" x14ac:dyDescent="0.45">
      <c r="A24" s="149" t="str">
        <f>IF(C24="","",SUBTOTAL(3,$C$6:C24))</f>
        <v/>
      </c>
      <c r="B24" s="150"/>
      <c r="C24" s="150"/>
      <c r="D24" s="325"/>
      <c r="E24" s="325"/>
      <c r="F24" s="150"/>
      <c r="G24" s="150"/>
      <c r="H24" s="150"/>
      <c r="I24" s="150"/>
      <c r="J24" s="151">
        <f t="shared" si="0"/>
        <v>0</v>
      </c>
      <c r="K24" s="151">
        <f t="shared" si="1"/>
        <v>0</v>
      </c>
      <c r="L24" s="151">
        <f t="shared" si="2"/>
        <v>0</v>
      </c>
      <c r="M24" s="151">
        <f t="shared" si="3"/>
        <v>0</v>
      </c>
      <c r="N24" s="152">
        <v>0</v>
      </c>
      <c r="O24" s="153">
        <f t="shared" si="29"/>
        <v>0</v>
      </c>
      <c r="P24" s="150"/>
      <c r="Q24" s="150"/>
      <c r="R24" s="150"/>
      <c r="S24" s="150"/>
      <c r="T24" s="150"/>
      <c r="U24" s="151"/>
      <c r="V24" s="151"/>
      <c r="W24" s="331">
        <f t="shared" si="30"/>
        <v>0</v>
      </c>
      <c r="X24" s="150"/>
      <c r="Y24" s="154">
        <f t="shared" si="4"/>
        <v>0</v>
      </c>
      <c r="Z24" s="153">
        <f t="shared" si="5"/>
        <v>0</v>
      </c>
      <c r="AA24" s="147"/>
      <c r="AB24" s="147"/>
      <c r="AC24" s="331">
        <f t="shared" si="31"/>
        <v>0</v>
      </c>
      <c r="AD24" s="331">
        <f t="shared" si="6"/>
        <v>0</v>
      </c>
      <c r="AE24" s="331">
        <v>0</v>
      </c>
      <c r="AF24" s="331">
        <f t="shared" si="32"/>
        <v>0</v>
      </c>
      <c r="AG24" s="331">
        <f t="shared" si="33"/>
        <v>0</v>
      </c>
      <c r="AH24" s="148">
        <f t="shared" si="7"/>
        <v>0</v>
      </c>
      <c r="AI24" s="155">
        <v>0</v>
      </c>
      <c r="AJ24" s="337">
        <v>0</v>
      </c>
      <c r="AK24" s="155">
        <v>0</v>
      </c>
      <c r="AL24" s="337">
        <v>0</v>
      </c>
      <c r="AM24" s="151">
        <f t="shared" si="8"/>
        <v>0</v>
      </c>
      <c r="AN24" s="151">
        <f t="shared" si="9"/>
        <v>0</v>
      </c>
      <c r="AO24" s="151">
        <f t="shared" si="10"/>
        <v>0</v>
      </c>
      <c r="AP24" s="151">
        <f t="shared" si="11"/>
        <v>0</v>
      </c>
      <c r="AQ24" s="151">
        <f t="shared" si="12"/>
        <v>0</v>
      </c>
      <c r="AR24" s="151">
        <f t="shared" si="13"/>
        <v>0</v>
      </c>
      <c r="AS24" s="147">
        <f t="shared" si="34"/>
        <v>0</v>
      </c>
      <c r="AT24" s="151">
        <f t="shared" si="35"/>
        <v>0</v>
      </c>
      <c r="AU24" s="151">
        <f t="shared" si="14"/>
        <v>0</v>
      </c>
      <c r="AV24" s="151">
        <f t="shared" si="15"/>
        <v>0</v>
      </c>
      <c r="AW24" s="151">
        <f t="shared" si="16"/>
        <v>0</v>
      </c>
      <c r="AX24" s="151">
        <f t="shared" si="17"/>
        <v>0</v>
      </c>
      <c r="AY24" s="151">
        <f t="shared" si="18"/>
        <v>0</v>
      </c>
      <c r="AZ24" s="153">
        <f t="shared" si="36"/>
        <v>0</v>
      </c>
      <c r="BA24" s="151">
        <f t="shared" si="19"/>
        <v>0</v>
      </c>
      <c r="BB24" s="151">
        <f t="shared" si="20"/>
        <v>0</v>
      </c>
      <c r="BC24" s="151">
        <f t="shared" si="21"/>
        <v>0</v>
      </c>
      <c r="BD24" s="151">
        <f t="shared" si="37"/>
        <v>0</v>
      </c>
      <c r="BE24" s="151">
        <f t="shared" si="22"/>
        <v>0</v>
      </c>
      <c r="BF24" s="151">
        <f t="shared" si="23"/>
        <v>0</v>
      </c>
      <c r="BG24" s="153">
        <f t="shared" si="38"/>
        <v>0</v>
      </c>
      <c r="BH24" s="551">
        <f t="shared" si="39"/>
        <v>0</v>
      </c>
      <c r="BI24" s="551">
        <f t="shared" si="40"/>
        <v>0</v>
      </c>
      <c r="BJ24" s="551">
        <f t="shared" si="41"/>
        <v>0</v>
      </c>
      <c r="BK24" s="551">
        <f t="shared" si="42"/>
        <v>0</v>
      </c>
      <c r="BL24" s="152">
        <v>0</v>
      </c>
      <c r="BM24" s="151">
        <f t="shared" si="24"/>
        <v>0</v>
      </c>
      <c r="BN24" s="151">
        <f t="shared" si="25"/>
        <v>0</v>
      </c>
      <c r="BO24" s="150">
        <f t="shared" si="43"/>
        <v>0</v>
      </c>
      <c r="BP24" s="1095">
        <f t="shared" si="44"/>
        <v>0</v>
      </c>
      <c r="BQ24" s="156"/>
      <c r="BR24" s="156"/>
      <c r="BS24" s="156"/>
      <c r="BT24" s="156"/>
      <c r="BU24" s="156"/>
      <c r="BV24" s="156"/>
      <c r="BW24" s="152"/>
      <c r="BX24" s="152"/>
      <c r="BY24" s="156"/>
      <c r="BZ24" s="156">
        <f t="shared" si="26"/>
        <v>0</v>
      </c>
      <c r="CA24" s="152"/>
      <c r="CB24" s="156"/>
      <c r="CC24" s="156"/>
      <c r="CD24" s="156"/>
      <c r="CE24" s="157"/>
      <c r="CF24" s="157"/>
      <c r="CG24" s="156"/>
      <c r="CH24" s="156"/>
      <c r="CI24" s="156"/>
      <c r="CJ24" s="156"/>
      <c r="CK24" s="156"/>
      <c r="CL24" s="156"/>
      <c r="CM24" s="151">
        <f t="shared" si="45"/>
        <v>0</v>
      </c>
      <c r="CN24" s="151">
        <f t="shared" si="27"/>
        <v>0</v>
      </c>
      <c r="CO24" s="158">
        <f t="shared" si="28"/>
        <v>0</v>
      </c>
      <c r="CP24" s="158"/>
      <c r="CQ24" s="151">
        <f t="shared" si="46"/>
        <v>0</v>
      </c>
      <c r="CR24" s="156">
        <f t="shared" si="47"/>
        <v>0</v>
      </c>
      <c r="CS24" s="155">
        <f t="shared" si="48"/>
        <v>0</v>
      </c>
      <c r="CT24" s="156">
        <f t="shared" si="49"/>
        <v>0</v>
      </c>
      <c r="CU24" s="332">
        <f t="shared" si="50"/>
        <v>1183.33</v>
      </c>
      <c r="CV24" s="560">
        <f t="shared" si="51"/>
        <v>-1183.33</v>
      </c>
      <c r="CW24" s="560">
        <f t="shared" si="52"/>
        <v>-118.333</v>
      </c>
      <c r="CX24" s="560">
        <f t="shared" si="53"/>
        <v>-3083.33</v>
      </c>
      <c r="CY24" s="560">
        <f t="shared" si="54"/>
        <v>0</v>
      </c>
      <c r="CZ24" s="560">
        <f t="shared" si="55"/>
        <v>-118.333</v>
      </c>
      <c r="DA24" s="560">
        <f t="shared" si="56"/>
        <v>-23.666600000000003</v>
      </c>
      <c r="DB24" s="156">
        <f t="shared" si="57"/>
        <v>0</v>
      </c>
      <c r="DC24" s="156">
        <f t="shared" si="58"/>
        <v>50</v>
      </c>
      <c r="DD24" s="156">
        <f t="shared" si="59"/>
        <v>-50</v>
      </c>
      <c r="DE24" s="561">
        <f t="shared" si="60"/>
        <v>0</v>
      </c>
      <c r="DF24" s="560">
        <f t="shared" si="61"/>
        <v>0</v>
      </c>
      <c r="DG24" s="561"/>
      <c r="DH24" s="151"/>
    </row>
    <row r="25" spans="1:112" s="160" customFormat="1" ht="68.099999999999994" customHeight="1" x14ac:dyDescent="0.45">
      <c r="A25" s="149" t="str">
        <f>IF(C25="","",SUBTOTAL(3,$C$6:C25))</f>
        <v/>
      </c>
      <c r="B25" s="150"/>
      <c r="C25" s="150"/>
      <c r="D25" s="325"/>
      <c r="E25" s="325"/>
      <c r="F25" s="150"/>
      <c r="G25" s="150"/>
      <c r="H25" s="150"/>
      <c r="I25" s="150"/>
      <c r="J25" s="151">
        <f t="shared" si="0"/>
        <v>0</v>
      </c>
      <c r="K25" s="151">
        <f t="shared" si="1"/>
        <v>0</v>
      </c>
      <c r="L25" s="151">
        <f t="shared" si="2"/>
        <v>0</v>
      </c>
      <c r="M25" s="151">
        <f t="shared" si="3"/>
        <v>0</v>
      </c>
      <c r="N25" s="152">
        <v>0</v>
      </c>
      <c r="O25" s="153">
        <f t="shared" si="29"/>
        <v>0</v>
      </c>
      <c r="P25" s="150"/>
      <c r="Q25" s="150"/>
      <c r="R25" s="150"/>
      <c r="S25" s="150"/>
      <c r="T25" s="150"/>
      <c r="U25" s="151"/>
      <c r="V25" s="151"/>
      <c r="W25" s="331">
        <f t="shared" si="30"/>
        <v>0</v>
      </c>
      <c r="X25" s="150"/>
      <c r="Y25" s="154">
        <f t="shared" si="4"/>
        <v>0</v>
      </c>
      <c r="Z25" s="153">
        <f t="shared" si="5"/>
        <v>0</v>
      </c>
      <c r="AA25" s="147"/>
      <c r="AB25" s="147"/>
      <c r="AC25" s="331">
        <f t="shared" si="31"/>
        <v>0</v>
      </c>
      <c r="AD25" s="331">
        <f t="shared" si="6"/>
        <v>0</v>
      </c>
      <c r="AE25" s="331">
        <v>0</v>
      </c>
      <c r="AF25" s="331">
        <f t="shared" si="32"/>
        <v>0</v>
      </c>
      <c r="AG25" s="331">
        <f t="shared" si="33"/>
        <v>0</v>
      </c>
      <c r="AH25" s="148">
        <f t="shared" si="7"/>
        <v>0</v>
      </c>
      <c r="AI25" s="155">
        <v>0</v>
      </c>
      <c r="AJ25" s="337">
        <v>0</v>
      </c>
      <c r="AK25" s="155">
        <v>0</v>
      </c>
      <c r="AL25" s="337">
        <v>0</v>
      </c>
      <c r="AM25" s="151">
        <f t="shared" si="8"/>
        <v>0</v>
      </c>
      <c r="AN25" s="151">
        <f t="shared" si="9"/>
        <v>0</v>
      </c>
      <c r="AO25" s="151">
        <f t="shared" si="10"/>
        <v>0</v>
      </c>
      <c r="AP25" s="151">
        <f t="shared" si="11"/>
        <v>0</v>
      </c>
      <c r="AQ25" s="151">
        <f t="shared" si="12"/>
        <v>0</v>
      </c>
      <c r="AR25" s="151">
        <f t="shared" si="13"/>
        <v>0</v>
      </c>
      <c r="AS25" s="147">
        <f t="shared" si="34"/>
        <v>0</v>
      </c>
      <c r="AT25" s="151">
        <f t="shared" si="35"/>
        <v>0</v>
      </c>
      <c r="AU25" s="151">
        <f t="shared" si="14"/>
        <v>0</v>
      </c>
      <c r="AV25" s="151">
        <f t="shared" si="15"/>
        <v>0</v>
      </c>
      <c r="AW25" s="151">
        <f t="shared" si="16"/>
        <v>0</v>
      </c>
      <c r="AX25" s="151">
        <f t="shared" si="17"/>
        <v>0</v>
      </c>
      <c r="AY25" s="151">
        <f t="shared" si="18"/>
        <v>0</v>
      </c>
      <c r="AZ25" s="153">
        <f t="shared" si="36"/>
        <v>0</v>
      </c>
      <c r="BA25" s="151">
        <f t="shared" si="19"/>
        <v>0</v>
      </c>
      <c r="BB25" s="151">
        <f t="shared" si="20"/>
        <v>0</v>
      </c>
      <c r="BC25" s="151">
        <f t="shared" si="21"/>
        <v>0</v>
      </c>
      <c r="BD25" s="151">
        <f t="shared" si="37"/>
        <v>0</v>
      </c>
      <c r="BE25" s="151">
        <f t="shared" si="22"/>
        <v>0</v>
      </c>
      <c r="BF25" s="151">
        <f t="shared" si="23"/>
        <v>0</v>
      </c>
      <c r="BG25" s="153">
        <f t="shared" si="38"/>
        <v>0</v>
      </c>
      <c r="BH25" s="551">
        <f t="shared" si="39"/>
        <v>0</v>
      </c>
      <c r="BI25" s="551">
        <f t="shared" si="40"/>
        <v>0</v>
      </c>
      <c r="BJ25" s="551">
        <f t="shared" si="41"/>
        <v>0</v>
      </c>
      <c r="BK25" s="551">
        <f t="shared" si="42"/>
        <v>0</v>
      </c>
      <c r="BL25" s="152">
        <v>0</v>
      </c>
      <c r="BM25" s="151">
        <f t="shared" si="24"/>
        <v>0</v>
      </c>
      <c r="BN25" s="151">
        <f t="shared" si="25"/>
        <v>0</v>
      </c>
      <c r="BO25" s="150">
        <f t="shared" si="43"/>
        <v>0</v>
      </c>
      <c r="BP25" s="1095">
        <f t="shared" si="44"/>
        <v>0</v>
      </c>
      <c r="BQ25" s="156"/>
      <c r="BR25" s="156"/>
      <c r="BS25" s="156"/>
      <c r="BT25" s="156"/>
      <c r="BU25" s="156"/>
      <c r="BV25" s="156"/>
      <c r="BW25" s="152"/>
      <c r="BX25" s="152"/>
      <c r="BY25" s="156"/>
      <c r="BZ25" s="156">
        <f t="shared" si="26"/>
        <v>0</v>
      </c>
      <c r="CA25" s="152"/>
      <c r="CB25" s="156"/>
      <c r="CC25" s="156"/>
      <c r="CD25" s="156"/>
      <c r="CE25" s="157"/>
      <c r="CF25" s="157"/>
      <c r="CG25" s="156"/>
      <c r="CH25" s="156"/>
      <c r="CI25" s="156"/>
      <c r="CJ25" s="156"/>
      <c r="CK25" s="156"/>
      <c r="CL25" s="156"/>
      <c r="CM25" s="151">
        <f t="shared" si="45"/>
        <v>0</v>
      </c>
      <c r="CN25" s="151">
        <f t="shared" si="27"/>
        <v>0</v>
      </c>
      <c r="CO25" s="158">
        <f t="shared" si="28"/>
        <v>0</v>
      </c>
      <c r="CP25" s="158"/>
      <c r="CQ25" s="151">
        <f t="shared" si="46"/>
        <v>0</v>
      </c>
      <c r="CR25" s="156">
        <f t="shared" si="47"/>
        <v>0</v>
      </c>
      <c r="CS25" s="155">
        <f t="shared" si="48"/>
        <v>0</v>
      </c>
      <c r="CT25" s="156">
        <f t="shared" si="49"/>
        <v>0</v>
      </c>
      <c r="CU25" s="332">
        <f t="shared" si="50"/>
        <v>1183.33</v>
      </c>
      <c r="CV25" s="560">
        <f t="shared" si="51"/>
        <v>-1183.33</v>
      </c>
      <c r="CW25" s="560">
        <f t="shared" si="52"/>
        <v>-118.333</v>
      </c>
      <c r="CX25" s="560">
        <f t="shared" si="53"/>
        <v>-3083.33</v>
      </c>
      <c r="CY25" s="560">
        <f t="shared" si="54"/>
        <v>0</v>
      </c>
      <c r="CZ25" s="560">
        <f t="shared" si="55"/>
        <v>-118.333</v>
      </c>
      <c r="DA25" s="560">
        <f t="shared" si="56"/>
        <v>-23.666600000000003</v>
      </c>
      <c r="DB25" s="156">
        <f t="shared" si="57"/>
        <v>0</v>
      </c>
      <c r="DC25" s="156">
        <f t="shared" si="58"/>
        <v>50</v>
      </c>
      <c r="DD25" s="156">
        <f t="shared" si="59"/>
        <v>-50</v>
      </c>
      <c r="DE25" s="561">
        <f t="shared" si="60"/>
        <v>0</v>
      </c>
      <c r="DF25" s="560">
        <f t="shared" si="61"/>
        <v>0</v>
      </c>
      <c r="DG25" s="561"/>
      <c r="DH25" s="151"/>
    </row>
    <row r="26" spans="1:112" s="160" customFormat="1" ht="68.099999999999994" customHeight="1" x14ac:dyDescent="0.45">
      <c r="A26" s="149" t="str">
        <f>IF(C26="","",SUBTOTAL(3,$C$6:C26))</f>
        <v/>
      </c>
      <c r="B26" s="150"/>
      <c r="C26" s="150"/>
      <c r="D26" s="325"/>
      <c r="E26" s="325"/>
      <c r="F26" s="150"/>
      <c r="G26" s="150"/>
      <c r="H26" s="150"/>
      <c r="I26" s="150"/>
      <c r="J26" s="151">
        <f t="shared" si="0"/>
        <v>0</v>
      </c>
      <c r="K26" s="151">
        <f t="shared" si="1"/>
        <v>0</v>
      </c>
      <c r="L26" s="151">
        <f t="shared" si="2"/>
        <v>0</v>
      </c>
      <c r="M26" s="151">
        <f t="shared" si="3"/>
        <v>0</v>
      </c>
      <c r="N26" s="152">
        <v>0</v>
      </c>
      <c r="O26" s="153">
        <f t="shared" si="29"/>
        <v>0</v>
      </c>
      <c r="P26" s="150"/>
      <c r="Q26" s="150"/>
      <c r="R26" s="150"/>
      <c r="S26" s="150"/>
      <c r="T26" s="150"/>
      <c r="U26" s="151"/>
      <c r="V26" s="151"/>
      <c r="W26" s="331">
        <f t="shared" si="30"/>
        <v>0</v>
      </c>
      <c r="X26" s="150"/>
      <c r="Y26" s="154">
        <f t="shared" si="4"/>
        <v>0</v>
      </c>
      <c r="Z26" s="153">
        <f t="shared" si="5"/>
        <v>0</v>
      </c>
      <c r="AA26" s="147"/>
      <c r="AB26" s="147"/>
      <c r="AC26" s="331">
        <f t="shared" si="31"/>
        <v>0</v>
      </c>
      <c r="AD26" s="331">
        <f t="shared" si="6"/>
        <v>0</v>
      </c>
      <c r="AE26" s="331">
        <v>0</v>
      </c>
      <c r="AF26" s="331">
        <f t="shared" si="32"/>
        <v>0</v>
      </c>
      <c r="AG26" s="331">
        <f t="shared" si="33"/>
        <v>0</v>
      </c>
      <c r="AH26" s="148">
        <f t="shared" si="7"/>
        <v>0</v>
      </c>
      <c r="AI26" s="155">
        <v>0</v>
      </c>
      <c r="AJ26" s="337">
        <v>0</v>
      </c>
      <c r="AK26" s="155">
        <v>0</v>
      </c>
      <c r="AL26" s="337">
        <v>0</v>
      </c>
      <c r="AM26" s="151">
        <f t="shared" si="8"/>
        <v>0</v>
      </c>
      <c r="AN26" s="151">
        <f t="shared" si="9"/>
        <v>0</v>
      </c>
      <c r="AO26" s="151">
        <f t="shared" si="10"/>
        <v>0</v>
      </c>
      <c r="AP26" s="151">
        <f t="shared" si="11"/>
        <v>0</v>
      </c>
      <c r="AQ26" s="151">
        <f t="shared" si="12"/>
        <v>0</v>
      </c>
      <c r="AR26" s="151">
        <f t="shared" si="13"/>
        <v>0</v>
      </c>
      <c r="AS26" s="147">
        <f t="shared" si="34"/>
        <v>0</v>
      </c>
      <c r="AT26" s="151">
        <f t="shared" si="35"/>
        <v>0</v>
      </c>
      <c r="AU26" s="151">
        <f t="shared" si="14"/>
        <v>0</v>
      </c>
      <c r="AV26" s="151">
        <f t="shared" si="15"/>
        <v>0</v>
      </c>
      <c r="AW26" s="151">
        <f t="shared" si="16"/>
        <v>0</v>
      </c>
      <c r="AX26" s="151">
        <f t="shared" si="17"/>
        <v>0</v>
      </c>
      <c r="AY26" s="151">
        <f t="shared" si="18"/>
        <v>0</v>
      </c>
      <c r="AZ26" s="153">
        <f t="shared" si="36"/>
        <v>0</v>
      </c>
      <c r="BA26" s="151">
        <f t="shared" si="19"/>
        <v>0</v>
      </c>
      <c r="BB26" s="151">
        <f t="shared" si="20"/>
        <v>0</v>
      </c>
      <c r="BC26" s="151">
        <f t="shared" si="21"/>
        <v>0</v>
      </c>
      <c r="BD26" s="151">
        <f t="shared" si="37"/>
        <v>0</v>
      </c>
      <c r="BE26" s="151">
        <f t="shared" si="22"/>
        <v>0</v>
      </c>
      <c r="BF26" s="151">
        <f t="shared" si="23"/>
        <v>0</v>
      </c>
      <c r="BG26" s="153">
        <f t="shared" si="38"/>
        <v>0</v>
      </c>
      <c r="BH26" s="551">
        <f t="shared" si="39"/>
        <v>0</v>
      </c>
      <c r="BI26" s="551">
        <f t="shared" si="40"/>
        <v>0</v>
      </c>
      <c r="BJ26" s="551">
        <f t="shared" si="41"/>
        <v>0</v>
      </c>
      <c r="BK26" s="551">
        <f t="shared" si="42"/>
        <v>0</v>
      </c>
      <c r="BL26" s="152">
        <v>0</v>
      </c>
      <c r="BM26" s="151">
        <f t="shared" si="24"/>
        <v>0</v>
      </c>
      <c r="BN26" s="151">
        <f t="shared" si="25"/>
        <v>0</v>
      </c>
      <c r="BO26" s="150">
        <f t="shared" si="43"/>
        <v>0</v>
      </c>
      <c r="BP26" s="1095">
        <f t="shared" si="44"/>
        <v>0</v>
      </c>
      <c r="BQ26" s="156"/>
      <c r="BR26" s="156"/>
      <c r="BS26" s="156"/>
      <c r="BT26" s="156"/>
      <c r="BU26" s="156"/>
      <c r="BV26" s="156"/>
      <c r="BW26" s="152"/>
      <c r="BX26" s="152"/>
      <c r="BY26" s="156"/>
      <c r="BZ26" s="156">
        <f t="shared" si="26"/>
        <v>0</v>
      </c>
      <c r="CA26" s="152"/>
      <c r="CB26" s="156"/>
      <c r="CC26" s="156"/>
      <c r="CD26" s="156"/>
      <c r="CE26" s="157"/>
      <c r="CF26" s="157"/>
      <c r="CG26" s="156"/>
      <c r="CH26" s="156"/>
      <c r="CI26" s="156"/>
      <c r="CJ26" s="156"/>
      <c r="CK26" s="156"/>
      <c r="CL26" s="156"/>
      <c r="CM26" s="151">
        <f t="shared" si="45"/>
        <v>0</v>
      </c>
      <c r="CN26" s="151">
        <f t="shared" si="27"/>
        <v>0</v>
      </c>
      <c r="CO26" s="158">
        <f t="shared" si="28"/>
        <v>0</v>
      </c>
      <c r="CP26" s="158"/>
      <c r="CQ26" s="151">
        <f t="shared" si="46"/>
        <v>0</v>
      </c>
      <c r="CR26" s="156">
        <f t="shared" si="47"/>
        <v>0</v>
      </c>
      <c r="CS26" s="155">
        <f t="shared" si="48"/>
        <v>0</v>
      </c>
      <c r="CT26" s="156">
        <f t="shared" si="49"/>
        <v>0</v>
      </c>
      <c r="CU26" s="332">
        <f t="shared" si="50"/>
        <v>1183.33</v>
      </c>
      <c r="CV26" s="560">
        <f t="shared" si="51"/>
        <v>-1183.33</v>
      </c>
      <c r="CW26" s="560">
        <f t="shared" si="52"/>
        <v>-118.333</v>
      </c>
      <c r="CX26" s="560">
        <f t="shared" si="53"/>
        <v>-3083.33</v>
      </c>
      <c r="CY26" s="560">
        <f t="shared" si="54"/>
        <v>0</v>
      </c>
      <c r="CZ26" s="560">
        <f t="shared" si="55"/>
        <v>-118.333</v>
      </c>
      <c r="DA26" s="560">
        <f t="shared" si="56"/>
        <v>-23.666600000000003</v>
      </c>
      <c r="DB26" s="156">
        <f t="shared" si="57"/>
        <v>0</v>
      </c>
      <c r="DC26" s="156">
        <f t="shared" si="58"/>
        <v>50</v>
      </c>
      <c r="DD26" s="156">
        <f t="shared" si="59"/>
        <v>-50</v>
      </c>
      <c r="DE26" s="561">
        <f t="shared" si="60"/>
        <v>0</v>
      </c>
      <c r="DF26" s="560">
        <f t="shared" si="61"/>
        <v>0</v>
      </c>
      <c r="DG26" s="561"/>
      <c r="DH26" s="151"/>
    </row>
    <row r="27" spans="1:112" s="160" customFormat="1" ht="68.099999999999994" customHeight="1" x14ac:dyDescent="0.45">
      <c r="A27" s="149" t="str">
        <f>IF(C27="","",SUBTOTAL(3,$C$6:C27))</f>
        <v/>
      </c>
      <c r="B27" s="150"/>
      <c r="C27" s="150"/>
      <c r="D27" s="325"/>
      <c r="E27" s="325"/>
      <c r="F27" s="150"/>
      <c r="G27" s="150"/>
      <c r="H27" s="150"/>
      <c r="I27" s="150"/>
      <c r="J27" s="151">
        <f t="shared" si="0"/>
        <v>0</v>
      </c>
      <c r="K27" s="151">
        <f t="shared" si="1"/>
        <v>0</v>
      </c>
      <c r="L27" s="151">
        <f t="shared" si="2"/>
        <v>0</v>
      </c>
      <c r="M27" s="151">
        <f t="shared" si="3"/>
        <v>0</v>
      </c>
      <c r="N27" s="152">
        <v>0</v>
      </c>
      <c r="O27" s="153">
        <f t="shared" si="29"/>
        <v>0</v>
      </c>
      <c r="P27" s="150"/>
      <c r="Q27" s="150"/>
      <c r="R27" s="150"/>
      <c r="S27" s="150"/>
      <c r="T27" s="150"/>
      <c r="U27" s="151"/>
      <c r="V27" s="151"/>
      <c r="W27" s="331">
        <f t="shared" si="30"/>
        <v>0</v>
      </c>
      <c r="X27" s="150"/>
      <c r="Y27" s="154">
        <f t="shared" si="4"/>
        <v>0</v>
      </c>
      <c r="Z27" s="153">
        <f t="shared" si="5"/>
        <v>0</v>
      </c>
      <c r="AA27" s="147"/>
      <c r="AB27" s="147"/>
      <c r="AC27" s="331">
        <f t="shared" si="31"/>
        <v>0</v>
      </c>
      <c r="AD27" s="331">
        <f t="shared" si="6"/>
        <v>0</v>
      </c>
      <c r="AE27" s="331">
        <v>0</v>
      </c>
      <c r="AF27" s="331">
        <f t="shared" si="32"/>
        <v>0</v>
      </c>
      <c r="AG27" s="331">
        <f t="shared" si="33"/>
        <v>0</v>
      </c>
      <c r="AH27" s="148">
        <f t="shared" si="7"/>
        <v>0</v>
      </c>
      <c r="AI27" s="155">
        <v>0</v>
      </c>
      <c r="AJ27" s="337">
        <v>0</v>
      </c>
      <c r="AK27" s="155">
        <v>0</v>
      </c>
      <c r="AL27" s="337">
        <v>0</v>
      </c>
      <c r="AM27" s="151">
        <f t="shared" si="8"/>
        <v>0</v>
      </c>
      <c r="AN27" s="151">
        <f t="shared" si="9"/>
        <v>0</v>
      </c>
      <c r="AO27" s="151">
        <f t="shared" si="10"/>
        <v>0</v>
      </c>
      <c r="AP27" s="151">
        <f t="shared" si="11"/>
        <v>0</v>
      </c>
      <c r="AQ27" s="151">
        <f t="shared" si="12"/>
        <v>0</v>
      </c>
      <c r="AR27" s="151">
        <f t="shared" si="13"/>
        <v>0</v>
      </c>
      <c r="AS27" s="147">
        <f t="shared" si="34"/>
        <v>0</v>
      </c>
      <c r="AT27" s="151">
        <f t="shared" si="35"/>
        <v>0</v>
      </c>
      <c r="AU27" s="151">
        <f t="shared" si="14"/>
        <v>0</v>
      </c>
      <c r="AV27" s="151">
        <f t="shared" si="15"/>
        <v>0</v>
      </c>
      <c r="AW27" s="151">
        <f t="shared" si="16"/>
        <v>0</v>
      </c>
      <c r="AX27" s="151">
        <f t="shared" si="17"/>
        <v>0</v>
      </c>
      <c r="AY27" s="151">
        <f t="shared" si="18"/>
        <v>0</v>
      </c>
      <c r="AZ27" s="153">
        <f t="shared" si="36"/>
        <v>0</v>
      </c>
      <c r="BA27" s="151">
        <f t="shared" si="19"/>
        <v>0</v>
      </c>
      <c r="BB27" s="151">
        <f t="shared" si="20"/>
        <v>0</v>
      </c>
      <c r="BC27" s="151">
        <f t="shared" si="21"/>
        <v>0</v>
      </c>
      <c r="BD27" s="151">
        <f t="shared" si="37"/>
        <v>0</v>
      </c>
      <c r="BE27" s="151">
        <f t="shared" si="22"/>
        <v>0</v>
      </c>
      <c r="BF27" s="151">
        <f t="shared" si="23"/>
        <v>0</v>
      </c>
      <c r="BG27" s="153">
        <f t="shared" si="38"/>
        <v>0</v>
      </c>
      <c r="BH27" s="551">
        <f t="shared" si="39"/>
        <v>0</v>
      </c>
      <c r="BI27" s="551">
        <f t="shared" si="40"/>
        <v>0</v>
      </c>
      <c r="BJ27" s="551">
        <f t="shared" si="41"/>
        <v>0</v>
      </c>
      <c r="BK27" s="551">
        <f t="shared" si="42"/>
        <v>0</v>
      </c>
      <c r="BL27" s="152">
        <v>0</v>
      </c>
      <c r="BM27" s="151">
        <f t="shared" si="24"/>
        <v>0</v>
      </c>
      <c r="BN27" s="151">
        <f t="shared" si="25"/>
        <v>0</v>
      </c>
      <c r="BO27" s="150">
        <f t="shared" si="43"/>
        <v>0</v>
      </c>
      <c r="BP27" s="1095">
        <f t="shared" si="44"/>
        <v>0</v>
      </c>
      <c r="BQ27" s="156"/>
      <c r="BR27" s="156"/>
      <c r="BS27" s="156"/>
      <c r="BT27" s="156"/>
      <c r="BU27" s="156"/>
      <c r="BV27" s="156"/>
      <c r="BW27" s="152"/>
      <c r="BX27" s="152"/>
      <c r="BY27" s="156"/>
      <c r="BZ27" s="156">
        <f t="shared" si="26"/>
        <v>0</v>
      </c>
      <c r="CA27" s="152"/>
      <c r="CB27" s="156"/>
      <c r="CC27" s="156"/>
      <c r="CD27" s="156"/>
      <c r="CE27" s="157"/>
      <c r="CF27" s="157"/>
      <c r="CG27" s="156"/>
      <c r="CH27" s="156"/>
      <c r="CI27" s="156"/>
      <c r="CJ27" s="156"/>
      <c r="CK27" s="156"/>
      <c r="CL27" s="156"/>
      <c r="CM27" s="151">
        <f t="shared" si="45"/>
        <v>0</v>
      </c>
      <c r="CN27" s="151">
        <f t="shared" si="27"/>
        <v>0</v>
      </c>
      <c r="CO27" s="158">
        <f t="shared" si="28"/>
        <v>0</v>
      </c>
      <c r="CP27" s="158"/>
      <c r="CQ27" s="151">
        <f t="shared" si="46"/>
        <v>0</v>
      </c>
      <c r="CR27" s="156">
        <f t="shared" si="47"/>
        <v>0</v>
      </c>
      <c r="CS27" s="155">
        <f t="shared" si="48"/>
        <v>0</v>
      </c>
      <c r="CT27" s="156">
        <f t="shared" si="49"/>
        <v>0</v>
      </c>
      <c r="CU27" s="332">
        <f t="shared" si="50"/>
        <v>1183.33</v>
      </c>
      <c r="CV27" s="560">
        <f t="shared" si="51"/>
        <v>-1183.33</v>
      </c>
      <c r="CW27" s="560">
        <f t="shared" si="52"/>
        <v>-118.333</v>
      </c>
      <c r="CX27" s="560">
        <f t="shared" si="53"/>
        <v>-3083.33</v>
      </c>
      <c r="CY27" s="560">
        <f t="shared" si="54"/>
        <v>0</v>
      </c>
      <c r="CZ27" s="560">
        <f t="shared" si="55"/>
        <v>-118.333</v>
      </c>
      <c r="DA27" s="560">
        <f t="shared" si="56"/>
        <v>-23.666600000000003</v>
      </c>
      <c r="DB27" s="156">
        <f t="shared" si="57"/>
        <v>0</v>
      </c>
      <c r="DC27" s="156">
        <f t="shared" si="58"/>
        <v>50</v>
      </c>
      <c r="DD27" s="156">
        <f t="shared" si="59"/>
        <v>-50</v>
      </c>
      <c r="DE27" s="561">
        <f t="shared" si="60"/>
        <v>0</v>
      </c>
      <c r="DF27" s="560">
        <f t="shared" si="61"/>
        <v>0</v>
      </c>
      <c r="DG27" s="561"/>
      <c r="DH27" s="151"/>
    </row>
    <row r="28" spans="1:112" s="160" customFormat="1" ht="68.099999999999994" customHeight="1" x14ac:dyDescent="0.45">
      <c r="A28" s="149" t="str">
        <f>IF(C28="","",SUBTOTAL(3,$C$6:C28))</f>
        <v/>
      </c>
      <c r="B28" s="150"/>
      <c r="C28" s="150"/>
      <c r="D28" s="325"/>
      <c r="E28" s="325"/>
      <c r="F28" s="150"/>
      <c r="G28" s="150"/>
      <c r="H28" s="150"/>
      <c r="I28" s="150"/>
      <c r="J28" s="151">
        <f t="shared" si="0"/>
        <v>0</v>
      </c>
      <c r="K28" s="151">
        <f t="shared" si="1"/>
        <v>0</v>
      </c>
      <c r="L28" s="151">
        <f t="shared" si="2"/>
        <v>0</v>
      </c>
      <c r="M28" s="151">
        <f t="shared" si="3"/>
        <v>0</v>
      </c>
      <c r="N28" s="152">
        <v>0</v>
      </c>
      <c r="O28" s="153">
        <f t="shared" si="29"/>
        <v>0</v>
      </c>
      <c r="P28" s="150"/>
      <c r="Q28" s="150"/>
      <c r="R28" s="150"/>
      <c r="S28" s="150"/>
      <c r="T28" s="150"/>
      <c r="U28" s="151"/>
      <c r="V28" s="151"/>
      <c r="W28" s="331">
        <f t="shared" si="30"/>
        <v>0</v>
      </c>
      <c r="X28" s="150"/>
      <c r="Y28" s="154">
        <f t="shared" si="4"/>
        <v>0</v>
      </c>
      <c r="Z28" s="153">
        <f t="shared" si="5"/>
        <v>0</v>
      </c>
      <c r="AA28" s="147"/>
      <c r="AB28" s="147"/>
      <c r="AC28" s="331">
        <f t="shared" si="31"/>
        <v>0</v>
      </c>
      <c r="AD28" s="331">
        <f t="shared" si="6"/>
        <v>0</v>
      </c>
      <c r="AE28" s="331">
        <v>0</v>
      </c>
      <c r="AF28" s="331">
        <f t="shared" si="32"/>
        <v>0</v>
      </c>
      <c r="AG28" s="331">
        <f t="shared" si="33"/>
        <v>0</v>
      </c>
      <c r="AH28" s="148">
        <f t="shared" si="7"/>
        <v>0</v>
      </c>
      <c r="AI28" s="155">
        <v>0</v>
      </c>
      <c r="AJ28" s="337">
        <v>0</v>
      </c>
      <c r="AK28" s="155">
        <v>0</v>
      </c>
      <c r="AL28" s="337">
        <v>0</v>
      </c>
      <c r="AM28" s="151">
        <f t="shared" si="8"/>
        <v>0</v>
      </c>
      <c r="AN28" s="151">
        <f t="shared" si="9"/>
        <v>0</v>
      </c>
      <c r="AO28" s="151">
        <f t="shared" si="10"/>
        <v>0</v>
      </c>
      <c r="AP28" s="151">
        <f t="shared" si="11"/>
        <v>0</v>
      </c>
      <c r="AQ28" s="151">
        <f t="shared" si="12"/>
        <v>0</v>
      </c>
      <c r="AR28" s="151">
        <f t="shared" si="13"/>
        <v>0</v>
      </c>
      <c r="AS28" s="147">
        <f t="shared" si="34"/>
        <v>0</v>
      </c>
      <c r="AT28" s="151">
        <f t="shared" si="35"/>
        <v>0</v>
      </c>
      <c r="AU28" s="151">
        <f t="shared" si="14"/>
        <v>0</v>
      </c>
      <c r="AV28" s="151">
        <f t="shared" si="15"/>
        <v>0</v>
      </c>
      <c r="AW28" s="151">
        <f t="shared" si="16"/>
        <v>0</v>
      </c>
      <c r="AX28" s="151">
        <f t="shared" si="17"/>
        <v>0</v>
      </c>
      <c r="AY28" s="151">
        <f t="shared" si="18"/>
        <v>0</v>
      </c>
      <c r="AZ28" s="153">
        <f t="shared" si="36"/>
        <v>0</v>
      </c>
      <c r="BA28" s="151">
        <f t="shared" si="19"/>
        <v>0</v>
      </c>
      <c r="BB28" s="151">
        <f t="shared" si="20"/>
        <v>0</v>
      </c>
      <c r="BC28" s="151">
        <f t="shared" si="21"/>
        <v>0</v>
      </c>
      <c r="BD28" s="151">
        <f t="shared" si="37"/>
        <v>0</v>
      </c>
      <c r="BE28" s="151">
        <f t="shared" si="22"/>
        <v>0</v>
      </c>
      <c r="BF28" s="151">
        <f t="shared" si="23"/>
        <v>0</v>
      </c>
      <c r="BG28" s="153">
        <f t="shared" si="38"/>
        <v>0</v>
      </c>
      <c r="BH28" s="551">
        <f t="shared" si="39"/>
        <v>0</v>
      </c>
      <c r="BI28" s="551">
        <f t="shared" si="40"/>
        <v>0</v>
      </c>
      <c r="BJ28" s="551">
        <f t="shared" si="41"/>
        <v>0</v>
      </c>
      <c r="BK28" s="551">
        <f t="shared" si="42"/>
        <v>0</v>
      </c>
      <c r="BL28" s="152">
        <v>0</v>
      </c>
      <c r="BM28" s="151">
        <f t="shared" si="24"/>
        <v>0</v>
      </c>
      <c r="BN28" s="151">
        <f t="shared" si="25"/>
        <v>0</v>
      </c>
      <c r="BO28" s="150">
        <f t="shared" si="43"/>
        <v>0</v>
      </c>
      <c r="BP28" s="1095">
        <f t="shared" si="44"/>
        <v>0</v>
      </c>
      <c r="BQ28" s="156"/>
      <c r="BR28" s="156"/>
      <c r="BS28" s="156"/>
      <c r="BT28" s="156"/>
      <c r="BU28" s="156"/>
      <c r="BV28" s="156"/>
      <c r="BW28" s="152"/>
      <c r="BX28" s="152"/>
      <c r="BY28" s="156"/>
      <c r="BZ28" s="156">
        <f t="shared" si="26"/>
        <v>0</v>
      </c>
      <c r="CA28" s="152"/>
      <c r="CB28" s="156"/>
      <c r="CC28" s="156"/>
      <c r="CD28" s="156"/>
      <c r="CE28" s="157"/>
      <c r="CF28" s="157"/>
      <c r="CG28" s="156"/>
      <c r="CH28" s="156"/>
      <c r="CI28" s="156"/>
      <c r="CJ28" s="156"/>
      <c r="CK28" s="156"/>
      <c r="CL28" s="156"/>
      <c r="CM28" s="151">
        <f t="shared" si="45"/>
        <v>0</v>
      </c>
      <c r="CN28" s="151">
        <f t="shared" si="27"/>
        <v>0</v>
      </c>
      <c r="CO28" s="158">
        <f t="shared" si="28"/>
        <v>0</v>
      </c>
      <c r="CP28" s="158"/>
      <c r="CQ28" s="151">
        <f t="shared" si="46"/>
        <v>0</v>
      </c>
      <c r="CR28" s="156">
        <f t="shared" si="47"/>
        <v>0</v>
      </c>
      <c r="CS28" s="155">
        <f t="shared" si="48"/>
        <v>0</v>
      </c>
      <c r="CT28" s="156">
        <f t="shared" si="49"/>
        <v>0</v>
      </c>
      <c r="CU28" s="332">
        <f t="shared" si="50"/>
        <v>1183.33</v>
      </c>
      <c r="CV28" s="560">
        <f t="shared" si="51"/>
        <v>-1183.33</v>
      </c>
      <c r="CW28" s="560">
        <f t="shared" si="52"/>
        <v>-118.333</v>
      </c>
      <c r="CX28" s="560">
        <f t="shared" si="53"/>
        <v>-3083.33</v>
      </c>
      <c r="CY28" s="560">
        <f t="shared" si="54"/>
        <v>0</v>
      </c>
      <c r="CZ28" s="560">
        <f t="shared" si="55"/>
        <v>-118.333</v>
      </c>
      <c r="DA28" s="560">
        <f t="shared" si="56"/>
        <v>-23.666600000000003</v>
      </c>
      <c r="DB28" s="156">
        <f t="shared" si="57"/>
        <v>0</v>
      </c>
      <c r="DC28" s="156">
        <f t="shared" si="58"/>
        <v>50</v>
      </c>
      <c r="DD28" s="156">
        <f t="shared" si="59"/>
        <v>-50</v>
      </c>
      <c r="DE28" s="561">
        <f t="shared" si="60"/>
        <v>0</v>
      </c>
      <c r="DF28" s="560">
        <f t="shared" si="61"/>
        <v>0</v>
      </c>
      <c r="DG28" s="561"/>
      <c r="DH28" s="151"/>
    </row>
    <row r="29" spans="1:112" s="160" customFormat="1" ht="68.099999999999994" customHeight="1" x14ac:dyDescent="0.45">
      <c r="A29" s="149" t="str">
        <f>IF(C29="","",SUBTOTAL(3,$C$6:C29))</f>
        <v/>
      </c>
      <c r="B29" s="150"/>
      <c r="C29" s="150"/>
      <c r="D29" s="325"/>
      <c r="E29" s="325"/>
      <c r="F29" s="150"/>
      <c r="G29" s="150"/>
      <c r="H29" s="150"/>
      <c r="I29" s="150"/>
      <c r="J29" s="151">
        <f t="shared" si="0"/>
        <v>0</v>
      </c>
      <c r="K29" s="151">
        <f t="shared" si="1"/>
        <v>0</v>
      </c>
      <c r="L29" s="151">
        <f t="shared" si="2"/>
        <v>0</v>
      </c>
      <c r="M29" s="151">
        <f t="shared" si="3"/>
        <v>0</v>
      </c>
      <c r="N29" s="152">
        <v>0</v>
      </c>
      <c r="O29" s="153">
        <f t="shared" si="29"/>
        <v>0</v>
      </c>
      <c r="P29" s="150"/>
      <c r="Q29" s="150"/>
      <c r="R29" s="150"/>
      <c r="S29" s="150"/>
      <c r="T29" s="150"/>
      <c r="U29" s="151"/>
      <c r="V29" s="151"/>
      <c r="W29" s="331">
        <f t="shared" si="30"/>
        <v>0</v>
      </c>
      <c r="X29" s="150"/>
      <c r="Y29" s="154">
        <f t="shared" si="4"/>
        <v>0</v>
      </c>
      <c r="Z29" s="153">
        <f t="shared" si="5"/>
        <v>0</v>
      </c>
      <c r="AA29" s="147"/>
      <c r="AB29" s="147"/>
      <c r="AC29" s="331">
        <f t="shared" si="31"/>
        <v>0</v>
      </c>
      <c r="AD29" s="331">
        <f t="shared" si="6"/>
        <v>0</v>
      </c>
      <c r="AE29" s="331">
        <v>0</v>
      </c>
      <c r="AF29" s="331">
        <f t="shared" si="32"/>
        <v>0</v>
      </c>
      <c r="AG29" s="331">
        <f t="shared" si="33"/>
        <v>0</v>
      </c>
      <c r="AH29" s="148">
        <f t="shared" si="7"/>
        <v>0</v>
      </c>
      <c r="AI29" s="155">
        <v>0</v>
      </c>
      <c r="AJ29" s="337">
        <v>0</v>
      </c>
      <c r="AK29" s="155">
        <v>0</v>
      </c>
      <c r="AL29" s="337">
        <v>0</v>
      </c>
      <c r="AM29" s="151">
        <f t="shared" si="8"/>
        <v>0</v>
      </c>
      <c r="AN29" s="151">
        <f t="shared" si="9"/>
        <v>0</v>
      </c>
      <c r="AO29" s="151">
        <f t="shared" si="10"/>
        <v>0</v>
      </c>
      <c r="AP29" s="151">
        <f t="shared" si="11"/>
        <v>0</v>
      </c>
      <c r="AQ29" s="151">
        <f t="shared" si="12"/>
        <v>0</v>
      </c>
      <c r="AR29" s="151">
        <f t="shared" si="13"/>
        <v>0</v>
      </c>
      <c r="AS29" s="147">
        <f t="shared" si="34"/>
        <v>0</v>
      </c>
      <c r="AT29" s="151">
        <f t="shared" si="35"/>
        <v>0</v>
      </c>
      <c r="AU29" s="151">
        <f t="shared" si="14"/>
        <v>0</v>
      </c>
      <c r="AV29" s="151">
        <f t="shared" si="15"/>
        <v>0</v>
      </c>
      <c r="AW29" s="151">
        <f t="shared" si="16"/>
        <v>0</v>
      </c>
      <c r="AX29" s="151">
        <f t="shared" si="17"/>
        <v>0</v>
      </c>
      <c r="AY29" s="151">
        <f t="shared" si="18"/>
        <v>0</v>
      </c>
      <c r="AZ29" s="153">
        <f t="shared" si="36"/>
        <v>0</v>
      </c>
      <c r="BA29" s="151">
        <f t="shared" si="19"/>
        <v>0</v>
      </c>
      <c r="BB29" s="151">
        <f t="shared" si="20"/>
        <v>0</v>
      </c>
      <c r="BC29" s="151">
        <f t="shared" si="21"/>
        <v>0</v>
      </c>
      <c r="BD29" s="151">
        <f t="shared" si="37"/>
        <v>0</v>
      </c>
      <c r="BE29" s="151">
        <f t="shared" si="22"/>
        <v>0</v>
      </c>
      <c r="BF29" s="151">
        <f t="shared" si="23"/>
        <v>0</v>
      </c>
      <c r="BG29" s="153">
        <f t="shared" si="38"/>
        <v>0</v>
      </c>
      <c r="BH29" s="551">
        <f t="shared" si="39"/>
        <v>0</v>
      </c>
      <c r="BI29" s="551">
        <f t="shared" si="40"/>
        <v>0</v>
      </c>
      <c r="BJ29" s="551">
        <f t="shared" si="41"/>
        <v>0</v>
      </c>
      <c r="BK29" s="551">
        <f t="shared" si="42"/>
        <v>0</v>
      </c>
      <c r="BL29" s="152">
        <v>0</v>
      </c>
      <c r="BM29" s="151">
        <f t="shared" si="24"/>
        <v>0</v>
      </c>
      <c r="BN29" s="151">
        <f t="shared" si="25"/>
        <v>0</v>
      </c>
      <c r="BO29" s="150">
        <f t="shared" si="43"/>
        <v>0</v>
      </c>
      <c r="BP29" s="1095">
        <f t="shared" si="44"/>
        <v>0</v>
      </c>
      <c r="BQ29" s="156"/>
      <c r="BR29" s="156"/>
      <c r="BS29" s="156"/>
      <c r="BT29" s="156"/>
      <c r="BU29" s="156"/>
      <c r="BV29" s="156"/>
      <c r="BW29" s="152"/>
      <c r="BX29" s="152"/>
      <c r="BY29" s="156"/>
      <c r="BZ29" s="156">
        <f t="shared" si="26"/>
        <v>0</v>
      </c>
      <c r="CA29" s="152"/>
      <c r="CB29" s="156"/>
      <c r="CC29" s="156"/>
      <c r="CD29" s="156"/>
      <c r="CE29" s="157"/>
      <c r="CF29" s="157"/>
      <c r="CG29" s="156"/>
      <c r="CH29" s="156"/>
      <c r="CI29" s="156"/>
      <c r="CJ29" s="156"/>
      <c r="CK29" s="156"/>
      <c r="CL29" s="156"/>
      <c r="CM29" s="151">
        <f t="shared" si="45"/>
        <v>0</v>
      </c>
      <c r="CN29" s="151">
        <f t="shared" si="27"/>
        <v>0</v>
      </c>
      <c r="CO29" s="158">
        <f t="shared" si="28"/>
        <v>0</v>
      </c>
      <c r="CP29" s="158"/>
      <c r="CQ29" s="151">
        <f t="shared" si="46"/>
        <v>0</v>
      </c>
      <c r="CR29" s="156">
        <f t="shared" si="47"/>
        <v>0</v>
      </c>
      <c r="CS29" s="155">
        <f t="shared" si="48"/>
        <v>0</v>
      </c>
      <c r="CT29" s="156">
        <f t="shared" si="49"/>
        <v>0</v>
      </c>
      <c r="CU29" s="332">
        <f t="shared" si="50"/>
        <v>1183.33</v>
      </c>
      <c r="CV29" s="560">
        <f t="shared" si="51"/>
        <v>-1183.33</v>
      </c>
      <c r="CW29" s="560">
        <f t="shared" si="52"/>
        <v>-118.333</v>
      </c>
      <c r="CX29" s="560">
        <f t="shared" si="53"/>
        <v>-3083.33</v>
      </c>
      <c r="CY29" s="560">
        <f t="shared" si="54"/>
        <v>0</v>
      </c>
      <c r="CZ29" s="560">
        <f t="shared" si="55"/>
        <v>-118.333</v>
      </c>
      <c r="DA29" s="560">
        <f t="shared" si="56"/>
        <v>-23.666600000000003</v>
      </c>
      <c r="DB29" s="156">
        <f t="shared" si="57"/>
        <v>0</v>
      </c>
      <c r="DC29" s="156">
        <f t="shared" si="58"/>
        <v>50</v>
      </c>
      <c r="DD29" s="156">
        <f t="shared" si="59"/>
        <v>-50</v>
      </c>
      <c r="DE29" s="561">
        <f t="shared" si="60"/>
        <v>0</v>
      </c>
      <c r="DF29" s="560">
        <f t="shared" si="61"/>
        <v>0</v>
      </c>
      <c r="DG29" s="561"/>
      <c r="DH29" s="151"/>
    </row>
    <row r="30" spans="1:112" s="160" customFormat="1" ht="68.099999999999994" customHeight="1" x14ac:dyDescent="0.45">
      <c r="A30" s="149" t="str">
        <f>IF(C30="","",SUBTOTAL(3,$C$6:C30))</f>
        <v/>
      </c>
      <c r="B30" s="150"/>
      <c r="C30" s="150"/>
      <c r="D30" s="325"/>
      <c r="E30" s="325"/>
      <c r="F30" s="150"/>
      <c r="G30" s="150"/>
      <c r="H30" s="150"/>
      <c r="I30" s="150"/>
      <c r="J30" s="151">
        <f t="shared" si="0"/>
        <v>0</v>
      </c>
      <c r="K30" s="151">
        <f t="shared" si="1"/>
        <v>0</v>
      </c>
      <c r="L30" s="151">
        <f t="shared" si="2"/>
        <v>0</v>
      </c>
      <c r="M30" s="151">
        <f t="shared" si="3"/>
        <v>0</v>
      </c>
      <c r="N30" s="152">
        <v>0</v>
      </c>
      <c r="O30" s="153">
        <f t="shared" si="29"/>
        <v>0</v>
      </c>
      <c r="P30" s="150"/>
      <c r="Q30" s="150"/>
      <c r="R30" s="150"/>
      <c r="S30" s="150"/>
      <c r="T30" s="150"/>
      <c r="U30" s="151"/>
      <c r="V30" s="151"/>
      <c r="W30" s="331">
        <f t="shared" si="30"/>
        <v>0</v>
      </c>
      <c r="X30" s="150"/>
      <c r="Y30" s="154">
        <f t="shared" si="4"/>
        <v>0</v>
      </c>
      <c r="Z30" s="153">
        <f t="shared" si="5"/>
        <v>0</v>
      </c>
      <c r="AA30" s="147"/>
      <c r="AB30" s="147"/>
      <c r="AC30" s="331">
        <f t="shared" si="31"/>
        <v>0</v>
      </c>
      <c r="AD30" s="331">
        <f t="shared" si="6"/>
        <v>0</v>
      </c>
      <c r="AE30" s="331">
        <v>0</v>
      </c>
      <c r="AF30" s="331">
        <f t="shared" si="32"/>
        <v>0</v>
      </c>
      <c r="AG30" s="331">
        <f t="shared" si="33"/>
        <v>0</v>
      </c>
      <c r="AH30" s="148">
        <f t="shared" si="7"/>
        <v>0</v>
      </c>
      <c r="AI30" s="155">
        <v>0</v>
      </c>
      <c r="AJ30" s="337">
        <v>0</v>
      </c>
      <c r="AK30" s="155">
        <v>0</v>
      </c>
      <c r="AL30" s="337">
        <v>0</v>
      </c>
      <c r="AM30" s="151">
        <f t="shared" si="8"/>
        <v>0</v>
      </c>
      <c r="AN30" s="151">
        <f t="shared" si="9"/>
        <v>0</v>
      </c>
      <c r="AO30" s="151">
        <f t="shared" si="10"/>
        <v>0</v>
      </c>
      <c r="AP30" s="151">
        <f t="shared" si="11"/>
        <v>0</v>
      </c>
      <c r="AQ30" s="151">
        <f t="shared" si="12"/>
        <v>0</v>
      </c>
      <c r="AR30" s="151">
        <f t="shared" si="13"/>
        <v>0</v>
      </c>
      <c r="AS30" s="147">
        <f t="shared" si="34"/>
        <v>0</v>
      </c>
      <c r="AT30" s="151">
        <f t="shared" si="35"/>
        <v>0</v>
      </c>
      <c r="AU30" s="151">
        <f t="shared" si="14"/>
        <v>0</v>
      </c>
      <c r="AV30" s="151">
        <f t="shared" si="15"/>
        <v>0</v>
      </c>
      <c r="AW30" s="151">
        <f t="shared" si="16"/>
        <v>0</v>
      </c>
      <c r="AX30" s="151">
        <f t="shared" si="17"/>
        <v>0</v>
      </c>
      <c r="AY30" s="151">
        <f t="shared" si="18"/>
        <v>0</v>
      </c>
      <c r="AZ30" s="153">
        <f t="shared" si="36"/>
        <v>0</v>
      </c>
      <c r="BA30" s="151">
        <f t="shared" si="19"/>
        <v>0</v>
      </c>
      <c r="BB30" s="151">
        <f t="shared" si="20"/>
        <v>0</v>
      </c>
      <c r="BC30" s="151">
        <f t="shared" si="21"/>
        <v>0</v>
      </c>
      <c r="BD30" s="151">
        <f t="shared" si="37"/>
        <v>0</v>
      </c>
      <c r="BE30" s="151">
        <f t="shared" si="22"/>
        <v>0</v>
      </c>
      <c r="BF30" s="151">
        <f t="shared" si="23"/>
        <v>0</v>
      </c>
      <c r="BG30" s="153">
        <f t="shared" si="38"/>
        <v>0</v>
      </c>
      <c r="BH30" s="551">
        <f t="shared" si="39"/>
        <v>0</v>
      </c>
      <c r="BI30" s="551">
        <f t="shared" si="40"/>
        <v>0</v>
      </c>
      <c r="BJ30" s="551">
        <f t="shared" si="41"/>
        <v>0</v>
      </c>
      <c r="BK30" s="551">
        <f t="shared" si="42"/>
        <v>0</v>
      </c>
      <c r="BL30" s="152">
        <v>0</v>
      </c>
      <c r="BM30" s="151">
        <f t="shared" si="24"/>
        <v>0</v>
      </c>
      <c r="BN30" s="151">
        <f t="shared" si="25"/>
        <v>0</v>
      </c>
      <c r="BO30" s="150">
        <f t="shared" si="43"/>
        <v>0</v>
      </c>
      <c r="BP30" s="1095">
        <f t="shared" si="44"/>
        <v>0</v>
      </c>
      <c r="BQ30" s="156"/>
      <c r="BR30" s="156"/>
      <c r="BS30" s="156"/>
      <c r="BT30" s="156"/>
      <c r="BU30" s="156"/>
      <c r="BV30" s="156"/>
      <c r="BW30" s="152"/>
      <c r="BX30" s="152"/>
      <c r="BY30" s="156"/>
      <c r="BZ30" s="156">
        <f t="shared" si="26"/>
        <v>0</v>
      </c>
      <c r="CA30" s="152"/>
      <c r="CB30" s="156"/>
      <c r="CC30" s="156"/>
      <c r="CD30" s="156"/>
      <c r="CE30" s="157"/>
      <c r="CF30" s="157"/>
      <c r="CG30" s="156"/>
      <c r="CH30" s="156"/>
      <c r="CI30" s="156"/>
      <c r="CJ30" s="156"/>
      <c r="CK30" s="156"/>
      <c r="CL30" s="156"/>
      <c r="CM30" s="151">
        <f t="shared" si="45"/>
        <v>0</v>
      </c>
      <c r="CN30" s="151">
        <f t="shared" si="27"/>
        <v>0</v>
      </c>
      <c r="CO30" s="158">
        <f t="shared" si="28"/>
        <v>0</v>
      </c>
      <c r="CP30" s="158"/>
      <c r="CQ30" s="151">
        <f t="shared" si="46"/>
        <v>0</v>
      </c>
      <c r="CR30" s="156">
        <f t="shared" si="47"/>
        <v>0</v>
      </c>
      <c r="CS30" s="155">
        <f t="shared" si="48"/>
        <v>0</v>
      </c>
      <c r="CT30" s="156">
        <f t="shared" si="49"/>
        <v>0</v>
      </c>
      <c r="CU30" s="332">
        <f t="shared" si="50"/>
        <v>1183.33</v>
      </c>
      <c r="CV30" s="560">
        <f t="shared" si="51"/>
        <v>-1183.33</v>
      </c>
      <c r="CW30" s="560">
        <f t="shared" si="52"/>
        <v>-118.333</v>
      </c>
      <c r="CX30" s="560">
        <f t="shared" si="53"/>
        <v>-3083.33</v>
      </c>
      <c r="CY30" s="560">
        <f t="shared" si="54"/>
        <v>0</v>
      </c>
      <c r="CZ30" s="560">
        <f t="shared" si="55"/>
        <v>-118.333</v>
      </c>
      <c r="DA30" s="560">
        <f t="shared" si="56"/>
        <v>-23.666600000000003</v>
      </c>
      <c r="DB30" s="156">
        <f t="shared" si="57"/>
        <v>0</v>
      </c>
      <c r="DC30" s="156">
        <f t="shared" si="58"/>
        <v>50</v>
      </c>
      <c r="DD30" s="156">
        <f t="shared" si="59"/>
        <v>-50</v>
      </c>
      <c r="DE30" s="561">
        <f t="shared" si="60"/>
        <v>0</v>
      </c>
      <c r="DF30" s="560">
        <f t="shared" si="61"/>
        <v>0</v>
      </c>
      <c r="DG30" s="561"/>
      <c r="DH30" s="151"/>
    </row>
    <row r="31" spans="1:112" s="160" customFormat="1" ht="68.099999999999994" customHeight="1" x14ac:dyDescent="0.45">
      <c r="A31" s="149" t="str">
        <f>IF(C31="","",SUBTOTAL(3,$C$6:C31))</f>
        <v/>
      </c>
      <c r="B31" s="150"/>
      <c r="C31" s="150"/>
      <c r="D31" s="325"/>
      <c r="E31" s="325"/>
      <c r="F31" s="150"/>
      <c r="G31" s="150"/>
      <c r="H31" s="150"/>
      <c r="I31" s="150"/>
      <c r="J31" s="151">
        <f t="shared" si="0"/>
        <v>0</v>
      </c>
      <c r="K31" s="151">
        <f t="shared" si="1"/>
        <v>0</v>
      </c>
      <c r="L31" s="151">
        <f t="shared" si="2"/>
        <v>0</v>
      </c>
      <c r="M31" s="151">
        <f t="shared" si="3"/>
        <v>0</v>
      </c>
      <c r="N31" s="152">
        <v>0</v>
      </c>
      <c r="O31" s="153">
        <f t="shared" si="29"/>
        <v>0</v>
      </c>
      <c r="P31" s="150"/>
      <c r="Q31" s="150"/>
      <c r="R31" s="150"/>
      <c r="S31" s="150"/>
      <c r="T31" s="150"/>
      <c r="U31" s="151"/>
      <c r="V31" s="151"/>
      <c r="W31" s="331">
        <f t="shared" si="30"/>
        <v>0</v>
      </c>
      <c r="X31" s="150"/>
      <c r="Y31" s="154">
        <f t="shared" si="4"/>
        <v>0</v>
      </c>
      <c r="Z31" s="153">
        <f t="shared" si="5"/>
        <v>0</v>
      </c>
      <c r="AA31" s="147"/>
      <c r="AB31" s="147"/>
      <c r="AC31" s="331">
        <f t="shared" si="31"/>
        <v>0</v>
      </c>
      <c r="AD31" s="331">
        <f t="shared" si="6"/>
        <v>0</v>
      </c>
      <c r="AE31" s="331">
        <v>0</v>
      </c>
      <c r="AF31" s="331">
        <f t="shared" si="32"/>
        <v>0</v>
      </c>
      <c r="AG31" s="331">
        <f t="shared" si="33"/>
        <v>0</v>
      </c>
      <c r="AH31" s="148">
        <f t="shared" si="7"/>
        <v>0</v>
      </c>
      <c r="AI31" s="155">
        <v>0</v>
      </c>
      <c r="AJ31" s="337">
        <v>0</v>
      </c>
      <c r="AK31" s="155">
        <v>0</v>
      </c>
      <c r="AL31" s="337">
        <v>0</v>
      </c>
      <c r="AM31" s="151">
        <f t="shared" si="8"/>
        <v>0</v>
      </c>
      <c r="AN31" s="151">
        <f t="shared" si="9"/>
        <v>0</v>
      </c>
      <c r="AO31" s="151">
        <f t="shared" si="10"/>
        <v>0</v>
      </c>
      <c r="AP31" s="151">
        <f t="shared" si="11"/>
        <v>0</v>
      </c>
      <c r="AQ31" s="151">
        <f t="shared" si="12"/>
        <v>0</v>
      </c>
      <c r="AR31" s="151">
        <f t="shared" si="13"/>
        <v>0</v>
      </c>
      <c r="AS31" s="147">
        <f t="shared" si="34"/>
        <v>0</v>
      </c>
      <c r="AT31" s="151">
        <f t="shared" si="35"/>
        <v>0</v>
      </c>
      <c r="AU31" s="151">
        <f t="shared" si="14"/>
        <v>0</v>
      </c>
      <c r="AV31" s="151">
        <f t="shared" si="15"/>
        <v>0</v>
      </c>
      <c r="AW31" s="151">
        <f t="shared" si="16"/>
        <v>0</v>
      </c>
      <c r="AX31" s="151">
        <f t="shared" si="17"/>
        <v>0</v>
      </c>
      <c r="AY31" s="151">
        <f t="shared" si="18"/>
        <v>0</v>
      </c>
      <c r="AZ31" s="153">
        <f t="shared" si="36"/>
        <v>0</v>
      </c>
      <c r="BA31" s="151">
        <f t="shared" si="19"/>
        <v>0</v>
      </c>
      <c r="BB31" s="151">
        <f t="shared" si="20"/>
        <v>0</v>
      </c>
      <c r="BC31" s="151">
        <f t="shared" si="21"/>
        <v>0</v>
      </c>
      <c r="BD31" s="151">
        <f t="shared" si="37"/>
        <v>0</v>
      </c>
      <c r="BE31" s="151">
        <f t="shared" si="22"/>
        <v>0</v>
      </c>
      <c r="BF31" s="151">
        <f t="shared" si="23"/>
        <v>0</v>
      </c>
      <c r="BG31" s="153">
        <f t="shared" si="38"/>
        <v>0</v>
      </c>
      <c r="BH31" s="551">
        <f t="shared" si="39"/>
        <v>0</v>
      </c>
      <c r="BI31" s="551">
        <f t="shared" si="40"/>
        <v>0</v>
      </c>
      <c r="BJ31" s="551">
        <f t="shared" si="41"/>
        <v>0</v>
      </c>
      <c r="BK31" s="551">
        <f t="shared" si="42"/>
        <v>0</v>
      </c>
      <c r="BL31" s="152">
        <v>0</v>
      </c>
      <c r="BM31" s="151">
        <f t="shared" si="24"/>
        <v>0</v>
      </c>
      <c r="BN31" s="151">
        <f t="shared" si="25"/>
        <v>0</v>
      </c>
      <c r="BO31" s="150">
        <f t="shared" si="43"/>
        <v>0</v>
      </c>
      <c r="BP31" s="1095">
        <f t="shared" si="44"/>
        <v>0</v>
      </c>
      <c r="BQ31" s="156"/>
      <c r="BR31" s="156"/>
      <c r="BS31" s="156"/>
      <c r="BT31" s="156"/>
      <c r="BU31" s="156"/>
      <c r="BV31" s="156"/>
      <c r="BW31" s="152"/>
      <c r="BX31" s="152"/>
      <c r="BY31" s="156"/>
      <c r="BZ31" s="156">
        <f t="shared" si="26"/>
        <v>0</v>
      </c>
      <c r="CA31" s="152"/>
      <c r="CB31" s="156"/>
      <c r="CC31" s="156"/>
      <c r="CD31" s="156"/>
      <c r="CE31" s="157"/>
      <c r="CF31" s="157"/>
      <c r="CG31" s="156"/>
      <c r="CH31" s="156"/>
      <c r="CI31" s="156"/>
      <c r="CJ31" s="156"/>
      <c r="CK31" s="156"/>
      <c r="CL31" s="156"/>
      <c r="CM31" s="151">
        <f t="shared" si="45"/>
        <v>0</v>
      </c>
      <c r="CN31" s="151">
        <f t="shared" si="27"/>
        <v>0</v>
      </c>
      <c r="CO31" s="158">
        <f t="shared" si="28"/>
        <v>0</v>
      </c>
      <c r="CP31" s="158"/>
      <c r="CQ31" s="151">
        <f t="shared" si="46"/>
        <v>0</v>
      </c>
      <c r="CR31" s="156">
        <f t="shared" si="47"/>
        <v>0</v>
      </c>
      <c r="CS31" s="155">
        <f t="shared" si="48"/>
        <v>0</v>
      </c>
      <c r="CT31" s="156">
        <f t="shared" si="49"/>
        <v>0</v>
      </c>
      <c r="CU31" s="332">
        <f t="shared" si="50"/>
        <v>1183.33</v>
      </c>
      <c r="CV31" s="560">
        <f t="shared" si="51"/>
        <v>-1183.33</v>
      </c>
      <c r="CW31" s="560">
        <f t="shared" si="52"/>
        <v>-118.333</v>
      </c>
      <c r="CX31" s="560">
        <f t="shared" si="53"/>
        <v>-3083.33</v>
      </c>
      <c r="CY31" s="560">
        <f t="shared" si="54"/>
        <v>0</v>
      </c>
      <c r="CZ31" s="560">
        <f t="shared" si="55"/>
        <v>-118.333</v>
      </c>
      <c r="DA31" s="560">
        <f t="shared" si="56"/>
        <v>-23.666600000000003</v>
      </c>
      <c r="DB31" s="156">
        <f t="shared" si="57"/>
        <v>0</v>
      </c>
      <c r="DC31" s="156">
        <f t="shared" si="58"/>
        <v>50</v>
      </c>
      <c r="DD31" s="156">
        <f t="shared" si="59"/>
        <v>-50</v>
      </c>
      <c r="DE31" s="561">
        <f t="shared" si="60"/>
        <v>0</v>
      </c>
      <c r="DF31" s="560">
        <f t="shared" si="61"/>
        <v>0</v>
      </c>
      <c r="DG31" s="561"/>
      <c r="DH31" s="151"/>
    </row>
    <row r="32" spans="1:112" s="160" customFormat="1" ht="68.099999999999994" customHeight="1" x14ac:dyDescent="0.45">
      <c r="A32" s="149" t="str">
        <f>IF(C32="","",SUBTOTAL(3,$C$6:C32))</f>
        <v/>
      </c>
      <c r="B32" s="150"/>
      <c r="C32" s="150"/>
      <c r="D32" s="325"/>
      <c r="E32" s="325"/>
      <c r="F32" s="150"/>
      <c r="G32" s="150"/>
      <c r="H32" s="150"/>
      <c r="I32" s="150"/>
      <c r="J32" s="151">
        <f t="shared" si="0"/>
        <v>0</v>
      </c>
      <c r="K32" s="151">
        <f t="shared" si="1"/>
        <v>0</v>
      </c>
      <c r="L32" s="151">
        <f t="shared" si="2"/>
        <v>0</v>
      </c>
      <c r="M32" s="151">
        <f t="shared" si="3"/>
        <v>0</v>
      </c>
      <c r="N32" s="152">
        <v>0</v>
      </c>
      <c r="O32" s="153">
        <f t="shared" si="29"/>
        <v>0</v>
      </c>
      <c r="P32" s="150"/>
      <c r="Q32" s="150"/>
      <c r="R32" s="150"/>
      <c r="S32" s="150"/>
      <c r="T32" s="150"/>
      <c r="U32" s="151"/>
      <c r="V32" s="151"/>
      <c r="W32" s="331">
        <f t="shared" si="30"/>
        <v>0</v>
      </c>
      <c r="X32" s="150"/>
      <c r="Y32" s="154">
        <f t="shared" si="4"/>
        <v>0</v>
      </c>
      <c r="Z32" s="153">
        <f t="shared" si="5"/>
        <v>0</v>
      </c>
      <c r="AA32" s="147"/>
      <c r="AB32" s="147"/>
      <c r="AC32" s="331">
        <f t="shared" si="31"/>
        <v>0</v>
      </c>
      <c r="AD32" s="331">
        <f t="shared" si="6"/>
        <v>0</v>
      </c>
      <c r="AE32" s="331">
        <v>0</v>
      </c>
      <c r="AF32" s="331">
        <f t="shared" si="32"/>
        <v>0</v>
      </c>
      <c r="AG32" s="331">
        <f t="shared" si="33"/>
        <v>0</v>
      </c>
      <c r="AH32" s="148">
        <f t="shared" si="7"/>
        <v>0</v>
      </c>
      <c r="AI32" s="155">
        <v>0</v>
      </c>
      <c r="AJ32" s="337">
        <v>0</v>
      </c>
      <c r="AK32" s="155">
        <v>0</v>
      </c>
      <c r="AL32" s="337">
        <v>0</v>
      </c>
      <c r="AM32" s="151">
        <f t="shared" si="8"/>
        <v>0</v>
      </c>
      <c r="AN32" s="151">
        <f t="shared" si="9"/>
        <v>0</v>
      </c>
      <c r="AO32" s="151">
        <f t="shared" si="10"/>
        <v>0</v>
      </c>
      <c r="AP32" s="151">
        <f t="shared" si="11"/>
        <v>0</v>
      </c>
      <c r="AQ32" s="151">
        <f t="shared" si="12"/>
        <v>0</v>
      </c>
      <c r="AR32" s="151">
        <f t="shared" si="13"/>
        <v>0</v>
      </c>
      <c r="AS32" s="147">
        <f t="shared" si="34"/>
        <v>0</v>
      </c>
      <c r="AT32" s="151">
        <f t="shared" si="35"/>
        <v>0</v>
      </c>
      <c r="AU32" s="151">
        <f t="shared" si="14"/>
        <v>0</v>
      </c>
      <c r="AV32" s="151">
        <f t="shared" si="15"/>
        <v>0</v>
      </c>
      <c r="AW32" s="151">
        <f t="shared" si="16"/>
        <v>0</v>
      </c>
      <c r="AX32" s="151">
        <f t="shared" si="17"/>
        <v>0</v>
      </c>
      <c r="AY32" s="151">
        <f t="shared" si="18"/>
        <v>0</v>
      </c>
      <c r="AZ32" s="153">
        <f t="shared" si="36"/>
        <v>0</v>
      </c>
      <c r="BA32" s="151">
        <f t="shared" si="19"/>
        <v>0</v>
      </c>
      <c r="BB32" s="151">
        <f t="shared" si="20"/>
        <v>0</v>
      </c>
      <c r="BC32" s="151">
        <f t="shared" si="21"/>
        <v>0</v>
      </c>
      <c r="BD32" s="151">
        <f t="shared" si="37"/>
        <v>0</v>
      </c>
      <c r="BE32" s="151">
        <f t="shared" si="22"/>
        <v>0</v>
      </c>
      <c r="BF32" s="151">
        <f t="shared" si="23"/>
        <v>0</v>
      </c>
      <c r="BG32" s="153">
        <f t="shared" si="38"/>
        <v>0</v>
      </c>
      <c r="BH32" s="551">
        <f t="shared" si="39"/>
        <v>0</v>
      </c>
      <c r="BI32" s="551">
        <f t="shared" si="40"/>
        <v>0</v>
      </c>
      <c r="BJ32" s="551">
        <f t="shared" si="41"/>
        <v>0</v>
      </c>
      <c r="BK32" s="551">
        <f t="shared" si="42"/>
        <v>0</v>
      </c>
      <c r="BL32" s="152">
        <v>0</v>
      </c>
      <c r="BM32" s="151">
        <f t="shared" si="24"/>
        <v>0</v>
      </c>
      <c r="BN32" s="151">
        <f t="shared" si="25"/>
        <v>0</v>
      </c>
      <c r="BO32" s="150">
        <f t="shared" si="43"/>
        <v>0</v>
      </c>
      <c r="BP32" s="1095">
        <f t="shared" si="44"/>
        <v>0</v>
      </c>
      <c r="BQ32" s="156"/>
      <c r="BR32" s="156"/>
      <c r="BS32" s="156"/>
      <c r="BT32" s="156"/>
      <c r="BU32" s="156"/>
      <c r="BV32" s="156"/>
      <c r="BW32" s="152"/>
      <c r="BX32" s="152"/>
      <c r="BY32" s="156"/>
      <c r="BZ32" s="156">
        <f t="shared" si="26"/>
        <v>0</v>
      </c>
      <c r="CA32" s="152"/>
      <c r="CB32" s="156"/>
      <c r="CC32" s="156"/>
      <c r="CD32" s="156"/>
      <c r="CE32" s="157"/>
      <c r="CF32" s="157"/>
      <c r="CG32" s="156"/>
      <c r="CH32" s="156"/>
      <c r="CI32" s="156"/>
      <c r="CJ32" s="156"/>
      <c r="CK32" s="156"/>
      <c r="CL32" s="156"/>
      <c r="CM32" s="151">
        <f t="shared" si="45"/>
        <v>0</v>
      </c>
      <c r="CN32" s="151">
        <f t="shared" si="27"/>
        <v>0</v>
      </c>
      <c r="CO32" s="158">
        <f t="shared" si="28"/>
        <v>0</v>
      </c>
      <c r="CP32" s="158"/>
      <c r="CQ32" s="151">
        <f t="shared" si="46"/>
        <v>0</v>
      </c>
      <c r="CR32" s="156">
        <f t="shared" si="47"/>
        <v>0</v>
      </c>
      <c r="CS32" s="155">
        <f t="shared" si="48"/>
        <v>0</v>
      </c>
      <c r="CT32" s="156">
        <f t="shared" si="49"/>
        <v>0</v>
      </c>
      <c r="CU32" s="332">
        <f t="shared" si="50"/>
        <v>1183.33</v>
      </c>
      <c r="CV32" s="560">
        <f t="shared" si="51"/>
        <v>-1183.33</v>
      </c>
      <c r="CW32" s="560">
        <f t="shared" si="52"/>
        <v>-118.333</v>
      </c>
      <c r="CX32" s="560">
        <f t="shared" si="53"/>
        <v>-3083.33</v>
      </c>
      <c r="CY32" s="560">
        <f t="shared" si="54"/>
        <v>0</v>
      </c>
      <c r="CZ32" s="560">
        <f t="shared" si="55"/>
        <v>-118.333</v>
      </c>
      <c r="DA32" s="560">
        <f t="shared" si="56"/>
        <v>-23.666600000000003</v>
      </c>
      <c r="DB32" s="156">
        <f t="shared" si="57"/>
        <v>0</v>
      </c>
      <c r="DC32" s="156">
        <f t="shared" si="58"/>
        <v>50</v>
      </c>
      <c r="DD32" s="156">
        <f t="shared" si="59"/>
        <v>-50</v>
      </c>
      <c r="DE32" s="561">
        <f t="shared" si="60"/>
        <v>0</v>
      </c>
      <c r="DF32" s="560">
        <f t="shared" si="61"/>
        <v>0</v>
      </c>
      <c r="DG32" s="561"/>
      <c r="DH32" s="151"/>
    </row>
    <row r="33" spans="1:112" s="160" customFormat="1" ht="68.099999999999994" customHeight="1" thickBot="1" x14ac:dyDescent="0.5">
      <c r="A33" s="338" t="str">
        <f>IF(C33="","",SUBTOTAL(3,$C$6:C33))</f>
        <v/>
      </c>
      <c r="B33" s="339"/>
      <c r="C33" s="339"/>
      <c r="D33" s="325"/>
      <c r="E33" s="325"/>
      <c r="F33" s="339"/>
      <c r="G33" s="339"/>
      <c r="H33" s="339"/>
      <c r="I33" s="339"/>
      <c r="J33" s="340">
        <f t="shared" si="0"/>
        <v>0</v>
      </c>
      <c r="K33" s="340">
        <f t="shared" si="1"/>
        <v>0</v>
      </c>
      <c r="L33" s="340">
        <f t="shared" si="2"/>
        <v>0</v>
      </c>
      <c r="M33" s="340">
        <f t="shared" si="3"/>
        <v>0</v>
      </c>
      <c r="N33" s="341">
        <v>0</v>
      </c>
      <c r="O33" s="342">
        <f t="shared" si="29"/>
        <v>0</v>
      </c>
      <c r="P33" s="339"/>
      <c r="Q33" s="339"/>
      <c r="R33" s="339"/>
      <c r="S33" s="339"/>
      <c r="T33" s="339"/>
      <c r="U33" s="340"/>
      <c r="V33" s="340"/>
      <c r="W33" s="331">
        <f t="shared" si="30"/>
        <v>0</v>
      </c>
      <c r="X33" s="339"/>
      <c r="Y33" s="343">
        <f t="shared" si="4"/>
        <v>0</v>
      </c>
      <c r="Z33" s="342">
        <f t="shared" si="5"/>
        <v>0</v>
      </c>
      <c r="AA33" s="344"/>
      <c r="AB33" s="344"/>
      <c r="AC33" s="331">
        <f t="shared" si="31"/>
        <v>0</v>
      </c>
      <c r="AD33" s="331">
        <f t="shared" si="6"/>
        <v>0</v>
      </c>
      <c r="AE33" s="331">
        <v>0</v>
      </c>
      <c r="AF33" s="331">
        <f t="shared" si="32"/>
        <v>0</v>
      </c>
      <c r="AG33" s="331">
        <f t="shared" si="33"/>
        <v>0</v>
      </c>
      <c r="AH33" s="148">
        <f t="shared" si="7"/>
        <v>0</v>
      </c>
      <c r="AI33" s="345">
        <v>0</v>
      </c>
      <c r="AJ33" s="365">
        <v>0</v>
      </c>
      <c r="AK33" s="345">
        <v>0</v>
      </c>
      <c r="AL33" s="365">
        <v>0</v>
      </c>
      <c r="AM33" s="340">
        <f t="shared" si="8"/>
        <v>0</v>
      </c>
      <c r="AN33" s="340">
        <f t="shared" si="9"/>
        <v>0</v>
      </c>
      <c r="AO33" s="340">
        <f t="shared" si="10"/>
        <v>0</v>
      </c>
      <c r="AP33" s="340">
        <f t="shared" si="11"/>
        <v>0</v>
      </c>
      <c r="AQ33" s="340">
        <f t="shared" si="12"/>
        <v>0</v>
      </c>
      <c r="AR33" s="340">
        <f t="shared" si="13"/>
        <v>0</v>
      </c>
      <c r="AS33" s="147">
        <f t="shared" si="34"/>
        <v>0</v>
      </c>
      <c r="AT33" s="340">
        <f t="shared" si="35"/>
        <v>0</v>
      </c>
      <c r="AU33" s="340">
        <f t="shared" si="14"/>
        <v>0</v>
      </c>
      <c r="AV33" s="340">
        <f t="shared" si="15"/>
        <v>0</v>
      </c>
      <c r="AW33" s="340">
        <f t="shared" si="16"/>
        <v>0</v>
      </c>
      <c r="AX33" s="340">
        <f t="shared" si="17"/>
        <v>0</v>
      </c>
      <c r="AY33" s="340">
        <f t="shared" si="18"/>
        <v>0</v>
      </c>
      <c r="AZ33" s="342">
        <f t="shared" si="36"/>
        <v>0</v>
      </c>
      <c r="BA33" s="340">
        <f t="shared" si="19"/>
        <v>0</v>
      </c>
      <c r="BB33" s="340">
        <f t="shared" si="20"/>
        <v>0</v>
      </c>
      <c r="BC33" s="340">
        <f t="shared" si="21"/>
        <v>0</v>
      </c>
      <c r="BD33" s="340">
        <f t="shared" si="37"/>
        <v>0</v>
      </c>
      <c r="BE33" s="340">
        <f t="shared" si="22"/>
        <v>0</v>
      </c>
      <c r="BF33" s="340">
        <f t="shared" si="23"/>
        <v>0</v>
      </c>
      <c r="BG33" s="342">
        <f t="shared" si="38"/>
        <v>0</v>
      </c>
      <c r="BH33" s="551">
        <f t="shared" si="39"/>
        <v>0</v>
      </c>
      <c r="BI33" s="551">
        <f t="shared" si="40"/>
        <v>0</v>
      </c>
      <c r="BJ33" s="551">
        <f t="shared" si="41"/>
        <v>0</v>
      </c>
      <c r="BK33" s="551">
        <f t="shared" si="42"/>
        <v>0</v>
      </c>
      <c r="BL33" s="341">
        <v>0</v>
      </c>
      <c r="BM33" s="340">
        <f t="shared" si="24"/>
        <v>0</v>
      </c>
      <c r="BN33" s="340">
        <f t="shared" si="25"/>
        <v>0</v>
      </c>
      <c r="BO33" s="339">
        <f t="shared" si="43"/>
        <v>0</v>
      </c>
      <c r="BP33" s="1095">
        <f t="shared" si="44"/>
        <v>0</v>
      </c>
      <c r="BQ33" s="346"/>
      <c r="BR33" s="346"/>
      <c r="BS33" s="346"/>
      <c r="BT33" s="346"/>
      <c r="BU33" s="346"/>
      <c r="BV33" s="346"/>
      <c r="BW33" s="341"/>
      <c r="BX33" s="341"/>
      <c r="BY33" s="346"/>
      <c r="BZ33" s="346">
        <f t="shared" si="26"/>
        <v>0</v>
      </c>
      <c r="CA33" s="341"/>
      <c r="CB33" s="346"/>
      <c r="CC33" s="346"/>
      <c r="CD33" s="346"/>
      <c r="CE33" s="347"/>
      <c r="CF33" s="347"/>
      <c r="CG33" s="346"/>
      <c r="CH33" s="346"/>
      <c r="CI33" s="346"/>
      <c r="CJ33" s="346"/>
      <c r="CK33" s="346"/>
      <c r="CL33" s="346"/>
      <c r="CM33" s="340">
        <f t="shared" si="45"/>
        <v>0</v>
      </c>
      <c r="CN33" s="340">
        <f t="shared" si="27"/>
        <v>0</v>
      </c>
      <c r="CO33" s="348">
        <f t="shared" si="28"/>
        <v>0</v>
      </c>
      <c r="CP33" s="158"/>
      <c r="CQ33" s="151">
        <f t="shared" si="46"/>
        <v>0</v>
      </c>
      <c r="CR33" s="156">
        <f t="shared" si="47"/>
        <v>0</v>
      </c>
      <c r="CS33" s="155">
        <f t="shared" si="48"/>
        <v>0</v>
      </c>
      <c r="CT33" s="156">
        <f t="shared" si="49"/>
        <v>0</v>
      </c>
      <c r="CU33" s="332">
        <f t="shared" si="50"/>
        <v>1183.33</v>
      </c>
      <c r="CV33" s="560">
        <f t="shared" si="51"/>
        <v>-1183.33</v>
      </c>
      <c r="CW33" s="560">
        <f t="shared" si="52"/>
        <v>-118.333</v>
      </c>
      <c r="CX33" s="560">
        <f t="shared" si="53"/>
        <v>-3083.33</v>
      </c>
      <c r="CY33" s="560">
        <f t="shared" si="54"/>
        <v>0</v>
      </c>
      <c r="CZ33" s="560">
        <f t="shared" si="55"/>
        <v>-118.333</v>
      </c>
      <c r="DA33" s="560">
        <f t="shared" si="56"/>
        <v>-23.666600000000003</v>
      </c>
      <c r="DB33" s="156">
        <f t="shared" si="57"/>
        <v>0</v>
      </c>
      <c r="DC33" s="156">
        <f t="shared" si="58"/>
        <v>50</v>
      </c>
      <c r="DD33" s="156">
        <f t="shared" si="59"/>
        <v>-50</v>
      </c>
      <c r="DE33" s="561">
        <f t="shared" si="60"/>
        <v>0</v>
      </c>
      <c r="DF33" s="560">
        <f t="shared" si="61"/>
        <v>0</v>
      </c>
      <c r="DG33" s="561"/>
      <c r="DH33" s="340"/>
    </row>
    <row r="34" spans="1:112" s="362" customFormat="1" ht="75" customHeight="1" thickBot="1" x14ac:dyDescent="0.5">
      <c r="A34" s="349"/>
      <c r="B34" s="350" t="str">
        <f>C34</f>
        <v>كشف البنك</v>
      </c>
      <c r="C34" s="350" t="s">
        <v>299</v>
      </c>
      <c r="D34" s="350"/>
      <c r="E34" s="350"/>
      <c r="F34" s="350">
        <f t="shared" ref="F34" si="62">SUM(F16:F33)</f>
        <v>0</v>
      </c>
      <c r="G34" s="350">
        <f>SUM(G6:G33)</f>
        <v>0</v>
      </c>
      <c r="H34" s="350">
        <f t="shared" ref="H34:BS34" si="63">SUM(H6:H33)</f>
        <v>0</v>
      </c>
      <c r="I34" s="350">
        <f t="shared" si="63"/>
        <v>0</v>
      </c>
      <c r="J34" s="351">
        <f t="shared" si="63"/>
        <v>0</v>
      </c>
      <c r="K34" s="351">
        <f t="shared" si="63"/>
        <v>0</v>
      </c>
      <c r="L34" s="351">
        <f t="shared" si="63"/>
        <v>0</v>
      </c>
      <c r="M34" s="351">
        <f t="shared" si="63"/>
        <v>0</v>
      </c>
      <c r="N34" s="352">
        <f t="shared" si="63"/>
        <v>0</v>
      </c>
      <c r="O34" s="353">
        <f t="shared" si="63"/>
        <v>0</v>
      </c>
      <c r="P34" s="350">
        <f t="shared" si="63"/>
        <v>0</v>
      </c>
      <c r="Q34" s="350">
        <f t="shared" si="63"/>
        <v>0</v>
      </c>
      <c r="R34" s="350">
        <f t="shared" si="63"/>
        <v>0</v>
      </c>
      <c r="S34" s="350">
        <f t="shared" si="63"/>
        <v>0</v>
      </c>
      <c r="T34" s="350">
        <f t="shared" si="63"/>
        <v>0</v>
      </c>
      <c r="U34" s="351">
        <f t="shared" si="63"/>
        <v>0</v>
      </c>
      <c r="V34" s="351">
        <f t="shared" si="63"/>
        <v>0</v>
      </c>
      <c r="W34" s="356">
        <f t="shared" si="63"/>
        <v>0</v>
      </c>
      <c r="X34" s="350">
        <f t="shared" si="63"/>
        <v>0</v>
      </c>
      <c r="Y34" s="354">
        <f t="shared" si="63"/>
        <v>0</v>
      </c>
      <c r="Z34" s="353">
        <f t="shared" si="63"/>
        <v>0</v>
      </c>
      <c r="AA34" s="355">
        <f t="shared" si="63"/>
        <v>0</v>
      </c>
      <c r="AB34" s="355">
        <f t="shared" si="63"/>
        <v>0</v>
      </c>
      <c r="AC34" s="356">
        <f t="shared" si="63"/>
        <v>0</v>
      </c>
      <c r="AD34" s="356">
        <f t="shared" si="63"/>
        <v>0</v>
      </c>
      <c r="AE34" s="356">
        <f t="shared" si="63"/>
        <v>0</v>
      </c>
      <c r="AF34" s="356">
        <f t="shared" si="63"/>
        <v>0</v>
      </c>
      <c r="AG34" s="356">
        <f t="shared" si="63"/>
        <v>0</v>
      </c>
      <c r="AH34" s="356">
        <f t="shared" si="63"/>
        <v>0</v>
      </c>
      <c r="AI34" s="357">
        <f t="shared" si="63"/>
        <v>0</v>
      </c>
      <c r="AJ34" s="356">
        <f t="shared" si="63"/>
        <v>0</v>
      </c>
      <c r="AK34" s="351">
        <f t="shared" si="63"/>
        <v>0</v>
      </c>
      <c r="AL34" s="356">
        <f t="shared" si="63"/>
        <v>0</v>
      </c>
      <c r="AM34" s="351">
        <f t="shared" si="63"/>
        <v>0</v>
      </c>
      <c r="AN34" s="351">
        <f t="shared" si="63"/>
        <v>0</v>
      </c>
      <c r="AO34" s="351">
        <f t="shared" si="63"/>
        <v>0</v>
      </c>
      <c r="AP34" s="351">
        <f t="shared" si="63"/>
        <v>0</v>
      </c>
      <c r="AQ34" s="351">
        <f t="shared" si="63"/>
        <v>0</v>
      </c>
      <c r="AR34" s="351">
        <f t="shared" si="63"/>
        <v>0</v>
      </c>
      <c r="AS34" s="355">
        <f t="shared" si="63"/>
        <v>0</v>
      </c>
      <c r="AT34" s="351">
        <f t="shared" si="63"/>
        <v>0</v>
      </c>
      <c r="AU34" s="351">
        <f t="shared" si="63"/>
        <v>0</v>
      </c>
      <c r="AV34" s="351">
        <f t="shared" si="63"/>
        <v>0</v>
      </c>
      <c r="AW34" s="351">
        <f t="shared" si="63"/>
        <v>0</v>
      </c>
      <c r="AX34" s="351">
        <f t="shared" si="63"/>
        <v>0</v>
      </c>
      <c r="AY34" s="351">
        <f t="shared" si="63"/>
        <v>0</v>
      </c>
      <c r="AZ34" s="353">
        <f t="shared" si="63"/>
        <v>0</v>
      </c>
      <c r="BA34" s="351">
        <f t="shared" si="63"/>
        <v>0</v>
      </c>
      <c r="BB34" s="351">
        <f t="shared" si="63"/>
        <v>0</v>
      </c>
      <c r="BC34" s="351">
        <f t="shared" si="63"/>
        <v>0</v>
      </c>
      <c r="BD34" s="351">
        <f t="shared" si="63"/>
        <v>0</v>
      </c>
      <c r="BE34" s="351">
        <f t="shared" si="63"/>
        <v>0</v>
      </c>
      <c r="BF34" s="351">
        <f t="shared" si="63"/>
        <v>0</v>
      </c>
      <c r="BG34" s="353">
        <f t="shared" si="63"/>
        <v>0</v>
      </c>
      <c r="BH34" s="350">
        <f t="shared" si="63"/>
        <v>0</v>
      </c>
      <c r="BI34" s="355">
        <f t="shared" si="63"/>
        <v>0</v>
      </c>
      <c r="BJ34" s="355">
        <f t="shared" si="63"/>
        <v>0</v>
      </c>
      <c r="BK34" s="350">
        <f t="shared" si="63"/>
        <v>0</v>
      </c>
      <c r="BL34" s="352">
        <f t="shared" si="63"/>
        <v>0</v>
      </c>
      <c r="BM34" s="351">
        <f t="shared" si="63"/>
        <v>0</v>
      </c>
      <c r="BN34" s="351">
        <f t="shared" si="63"/>
        <v>0</v>
      </c>
      <c r="BO34" s="350">
        <f t="shared" si="63"/>
        <v>0</v>
      </c>
      <c r="BP34" s="1096">
        <f t="shared" si="63"/>
        <v>0</v>
      </c>
      <c r="BQ34" s="359">
        <f t="shared" si="63"/>
        <v>0</v>
      </c>
      <c r="BR34" s="359">
        <f t="shared" si="63"/>
        <v>0</v>
      </c>
      <c r="BS34" s="359">
        <f t="shared" si="63"/>
        <v>0</v>
      </c>
      <c r="BT34" s="359">
        <f t="shared" ref="BT34:CN34" si="64">SUM(BT6:BT33)</f>
        <v>0</v>
      </c>
      <c r="BU34" s="352">
        <f t="shared" si="64"/>
        <v>0</v>
      </c>
      <c r="BV34" s="359">
        <f t="shared" si="64"/>
        <v>0</v>
      </c>
      <c r="BW34" s="352">
        <f t="shared" si="64"/>
        <v>0</v>
      </c>
      <c r="BX34" s="352">
        <f t="shared" si="64"/>
        <v>0</v>
      </c>
      <c r="BY34" s="359">
        <f t="shared" si="64"/>
        <v>0</v>
      </c>
      <c r="BZ34" s="359">
        <f t="shared" si="64"/>
        <v>0</v>
      </c>
      <c r="CA34" s="352">
        <f t="shared" si="64"/>
        <v>0</v>
      </c>
      <c r="CB34" s="359">
        <f t="shared" si="64"/>
        <v>0</v>
      </c>
      <c r="CC34" s="359">
        <f t="shared" si="64"/>
        <v>0</v>
      </c>
      <c r="CD34" s="359">
        <f t="shared" si="64"/>
        <v>0</v>
      </c>
      <c r="CE34" s="360">
        <f t="shared" si="64"/>
        <v>0</v>
      </c>
      <c r="CF34" s="360">
        <f t="shared" si="64"/>
        <v>0</v>
      </c>
      <c r="CG34" s="359">
        <f t="shared" si="64"/>
        <v>0</v>
      </c>
      <c r="CH34" s="359">
        <f t="shared" si="64"/>
        <v>0</v>
      </c>
      <c r="CI34" s="359">
        <f t="shared" si="64"/>
        <v>0</v>
      </c>
      <c r="CJ34" s="359">
        <f t="shared" si="64"/>
        <v>0</v>
      </c>
      <c r="CK34" s="359">
        <f t="shared" si="64"/>
        <v>0</v>
      </c>
      <c r="CL34" s="359">
        <f t="shared" si="64"/>
        <v>0</v>
      </c>
      <c r="CM34" s="351">
        <f t="shared" si="64"/>
        <v>0</v>
      </c>
      <c r="CN34" s="351">
        <f t="shared" si="64"/>
        <v>0</v>
      </c>
      <c r="CO34" s="351" t="str">
        <f t="shared" ref="CO34" si="65">C34</f>
        <v>كشف البنك</v>
      </c>
      <c r="CP34" s="351"/>
      <c r="CQ34" s="351"/>
      <c r="CR34" s="359"/>
      <c r="CS34" s="357"/>
      <c r="CT34" s="359"/>
      <c r="CU34" s="357"/>
      <c r="CV34" s="361"/>
      <c r="CW34" s="361"/>
      <c r="CX34" s="361"/>
      <c r="CY34" s="361"/>
      <c r="CZ34" s="361"/>
      <c r="DA34" s="361"/>
      <c r="DB34" s="359"/>
      <c r="DC34" s="359"/>
      <c r="DD34" s="359"/>
      <c r="DE34" s="562"/>
      <c r="DF34" s="361"/>
      <c r="DG34" s="562"/>
      <c r="DH34" s="351"/>
    </row>
    <row r="35" spans="1:112" s="160" customFormat="1" ht="75" customHeight="1" x14ac:dyDescent="0.45">
      <c r="A35" s="324"/>
      <c r="B35" s="325"/>
      <c r="C35" s="325"/>
      <c r="D35" s="325"/>
      <c r="E35" s="325"/>
      <c r="F35" s="325"/>
      <c r="G35" s="325"/>
      <c r="H35" s="325"/>
      <c r="I35" s="325"/>
      <c r="J35" s="326"/>
      <c r="K35" s="326"/>
      <c r="L35" s="326"/>
      <c r="M35" s="326"/>
      <c r="N35" s="327"/>
      <c r="O35" s="328">
        <f>SUM(I34:N34)</f>
        <v>0</v>
      </c>
      <c r="P35" s="325"/>
      <c r="Q35" s="325"/>
      <c r="R35" s="325"/>
      <c r="S35" s="325">
        <f>SUM(Q34:S34)</f>
        <v>0</v>
      </c>
      <c r="T35" s="325"/>
      <c r="U35" s="326"/>
      <c r="V35" s="326"/>
      <c r="W35" s="326"/>
      <c r="X35" s="325"/>
      <c r="Y35" s="329"/>
      <c r="Z35" s="328">
        <f>SUM(P34:Y34)</f>
        <v>0</v>
      </c>
      <c r="AA35" s="330"/>
      <c r="AB35" s="330"/>
      <c r="AC35" s="331"/>
      <c r="AD35" s="331"/>
      <c r="AE35" s="331"/>
      <c r="AF35" s="331"/>
      <c r="AG35" s="332"/>
      <c r="AH35" s="332"/>
      <c r="AI35" s="332"/>
      <c r="AJ35" s="331"/>
      <c r="AK35" s="326"/>
      <c r="AL35" s="331"/>
      <c r="AM35" s="326"/>
      <c r="AN35" s="326"/>
      <c r="AO35" s="326">
        <f>SUM(Z34:AN34)</f>
        <v>0</v>
      </c>
      <c r="AP35" s="326"/>
      <c r="AQ35" s="326">
        <f>SUM(AP34:AR34)</f>
        <v>0</v>
      </c>
      <c r="AR35" s="326">
        <f>SUM(AP34:AS34)</f>
        <v>0</v>
      </c>
      <c r="AS35" s="330"/>
      <c r="AT35" s="326">
        <f>SUM(O34,Z34:AN34,AP34:AS34)</f>
        <v>0</v>
      </c>
      <c r="AU35" s="326"/>
      <c r="AV35" s="326"/>
      <c r="AW35" s="326"/>
      <c r="AX35" s="326"/>
      <c r="AY35" s="326"/>
      <c r="AZ35" s="328">
        <f>SUM(AU34:AY34)</f>
        <v>0</v>
      </c>
      <c r="BA35" s="326"/>
      <c r="BB35" s="326"/>
      <c r="BC35" s="326"/>
      <c r="BD35" s="326"/>
      <c r="BE35" s="326"/>
      <c r="BF35" s="326"/>
      <c r="BG35" s="328">
        <f>SUM(BA34:BC34,BE34,BF34)</f>
        <v>0</v>
      </c>
      <c r="BH35" s="325"/>
      <c r="BI35" s="325"/>
      <c r="BJ35" s="325"/>
      <c r="BK35" s="325">
        <f>SUM(BH34:BL34)</f>
        <v>0</v>
      </c>
      <c r="BL35" s="333"/>
      <c r="BM35" s="326"/>
      <c r="BN35" s="326">
        <f>SUM(BM34:BN34)</f>
        <v>0</v>
      </c>
      <c r="BO35" s="325"/>
      <c r="BP35" s="1097">
        <f>SUM(BO34:BP34)</f>
        <v>0</v>
      </c>
      <c r="BQ35" s="333"/>
      <c r="BR35" s="333"/>
      <c r="BS35" s="333"/>
      <c r="BT35" s="333"/>
      <c r="BU35" s="327"/>
      <c r="BV35" s="333"/>
      <c r="BW35" s="327"/>
      <c r="BX35" s="327"/>
      <c r="BY35" s="333"/>
      <c r="BZ35" s="333"/>
      <c r="CA35" s="327"/>
      <c r="CB35" s="333"/>
      <c r="CC35" s="333"/>
      <c r="CD35" s="333"/>
      <c r="CE35" s="334"/>
      <c r="CF35" s="334"/>
      <c r="CG35" s="333"/>
      <c r="CH35" s="333"/>
      <c r="CI35" s="333"/>
      <c r="CJ35" s="333"/>
      <c r="CK35" s="333"/>
      <c r="CL35" s="333"/>
      <c r="CM35" s="326">
        <f>SUM(AZ34,BG34:CL34)</f>
        <v>0</v>
      </c>
      <c r="CN35" s="326">
        <f>AT35-CM35</f>
        <v>0</v>
      </c>
      <c r="CO35" s="326"/>
      <c r="CP35" s="326"/>
      <c r="CQ35" s="326"/>
      <c r="CR35" s="333"/>
      <c r="CS35" s="332"/>
      <c r="CT35" s="333"/>
      <c r="CU35" s="332"/>
      <c r="CV35" s="336"/>
      <c r="CW35" s="336"/>
      <c r="CX35" s="336"/>
      <c r="CY35" s="336"/>
      <c r="CZ35" s="336"/>
      <c r="DA35" s="336"/>
      <c r="DB35" s="333"/>
      <c r="DC35" s="333"/>
      <c r="DD35" s="333"/>
      <c r="DE35" s="559"/>
      <c r="DF35" s="336"/>
      <c r="DG35" s="559"/>
      <c r="DH35" s="326"/>
    </row>
    <row r="36" spans="1:112" s="160" customFormat="1" ht="33" customHeight="1" x14ac:dyDescent="0.45">
      <c r="AJ36" s="366"/>
      <c r="AL36" s="366"/>
      <c r="CU36" s="161"/>
      <c r="CV36" s="161"/>
      <c r="CW36" s="161"/>
      <c r="CX36" s="161"/>
      <c r="CY36" s="161"/>
      <c r="CZ36" s="161"/>
      <c r="DA36" s="161"/>
      <c r="DB36" s="161"/>
      <c r="DE36" s="563"/>
      <c r="DF36" s="161"/>
      <c r="DG36" s="563"/>
    </row>
    <row r="37" spans="1:112" s="160" customFormat="1" ht="33" customHeight="1" x14ac:dyDescent="0.45">
      <c r="AJ37" s="366"/>
      <c r="AL37" s="366"/>
      <c r="CU37" s="161"/>
      <c r="CV37" s="161"/>
      <c r="CW37" s="161"/>
      <c r="CX37" s="161"/>
      <c r="CY37" s="161"/>
      <c r="CZ37" s="161"/>
      <c r="DA37" s="161"/>
      <c r="DB37" s="161"/>
      <c r="DE37" s="563"/>
      <c r="DF37" s="161"/>
      <c r="DG37" s="563"/>
    </row>
    <row r="38" spans="1:112" s="160" customFormat="1" ht="33" customHeight="1" x14ac:dyDescent="0.45">
      <c r="AJ38" s="366"/>
      <c r="AL38" s="366"/>
      <c r="CU38" s="161"/>
      <c r="CV38" s="161"/>
      <c r="CW38" s="161"/>
      <c r="CX38" s="161"/>
      <c r="CY38" s="161"/>
      <c r="CZ38" s="161"/>
      <c r="DA38" s="161"/>
      <c r="DB38" s="161"/>
      <c r="DE38" s="563"/>
      <c r="DF38" s="161"/>
      <c r="DG38" s="563"/>
    </row>
    <row r="39" spans="1:112" s="145" customFormat="1" ht="33" customHeight="1" x14ac:dyDescent="0.4">
      <c r="AJ39" s="367"/>
      <c r="AL39" s="367"/>
      <c r="CU39" s="146"/>
      <c r="CV39" s="146"/>
      <c r="CW39" s="146"/>
      <c r="CX39" s="146"/>
      <c r="CY39" s="146"/>
      <c r="CZ39" s="146"/>
      <c r="DA39" s="146"/>
      <c r="DB39" s="146"/>
      <c r="DE39" s="564"/>
      <c r="DF39" s="146"/>
      <c r="DG39" s="564"/>
    </row>
    <row r="40" spans="1:112" s="145" customFormat="1" ht="33" customHeight="1" x14ac:dyDescent="0.4">
      <c r="AJ40" s="367"/>
      <c r="AL40" s="367"/>
      <c r="CU40" s="146"/>
      <c r="CV40" s="146"/>
      <c r="CW40" s="146"/>
      <c r="CX40" s="146"/>
      <c r="CY40" s="146"/>
      <c r="CZ40" s="146"/>
      <c r="DA40" s="146"/>
      <c r="DB40" s="146"/>
      <c r="DE40" s="564"/>
      <c r="DF40" s="146"/>
      <c r="DG40" s="564"/>
    </row>
    <row r="41" spans="1:112" s="145" customFormat="1" ht="33" customHeight="1" x14ac:dyDescent="0.4">
      <c r="AJ41" s="367"/>
      <c r="AL41" s="367"/>
      <c r="CU41" s="146"/>
      <c r="CV41" s="146"/>
      <c r="CW41" s="146"/>
      <c r="CX41" s="146"/>
      <c r="CY41" s="146"/>
      <c r="CZ41" s="146"/>
      <c r="DA41" s="146"/>
      <c r="DB41" s="146"/>
      <c r="DE41" s="564"/>
      <c r="DF41" s="146"/>
      <c r="DG41" s="564"/>
    </row>
    <row r="42" spans="1:112" s="145" customFormat="1" ht="33" customHeight="1" x14ac:dyDescent="0.4">
      <c r="AJ42" s="367"/>
      <c r="AL42" s="367"/>
      <c r="CU42" s="146"/>
      <c r="CV42" s="146"/>
      <c r="CW42" s="146"/>
      <c r="CX42" s="146"/>
      <c r="CY42" s="146"/>
      <c r="CZ42" s="146"/>
      <c r="DA42" s="146"/>
      <c r="DB42" s="146"/>
      <c r="DE42" s="564"/>
      <c r="DF42" s="146"/>
      <c r="DG42" s="564"/>
    </row>
    <row r="43" spans="1:112" s="145" customFormat="1" ht="33" customHeight="1" x14ac:dyDescent="0.4">
      <c r="AJ43" s="367"/>
      <c r="AL43" s="367"/>
      <c r="CU43" s="146"/>
      <c r="CV43" s="146"/>
      <c r="CW43" s="146"/>
      <c r="CX43" s="146"/>
      <c r="CY43" s="146"/>
      <c r="CZ43" s="146"/>
      <c r="DA43" s="146"/>
      <c r="DB43" s="146"/>
      <c r="DE43" s="564"/>
      <c r="DF43" s="146"/>
      <c r="DG43" s="564"/>
    </row>
    <row r="44" spans="1:112" s="145" customFormat="1" ht="33" customHeight="1" x14ac:dyDescent="0.4">
      <c r="AJ44" s="367"/>
      <c r="AL44" s="367"/>
      <c r="CU44" s="146"/>
      <c r="CV44" s="146"/>
      <c r="CW44" s="146"/>
      <c r="CX44" s="146"/>
      <c r="CY44" s="146"/>
      <c r="CZ44" s="146"/>
      <c r="DA44" s="146"/>
      <c r="DB44" s="146"/>
      <c r="DE44" s="564"/>
      <c r="DF44" s="146"/>
      <c r="DG44" s="564"/>
    </row>
    <row r="45" spans="1:112" s="145" customFormat="1" ht="33" customHeight="1" x14ac:dyDescent="0.4">
      <c r="AJ45" s="367"/>
      <c r="AL45" s="367"/>
      <c r="CU45" s="146"/>
      <c r="CV45" s="146"/>
      <c r="CW45" s="146"/>
      <c r="CX45" s="146"/>
      <c r="CY45" s="146"/>
      <c r="CZ45" s="146"/>
      <c r="DA45" s="146"/>
      <c r="DB45" s="146"/>
      <c r="DE45" s="564"/>
      <c r="DF45" s="146"/>
      <c r="DG45" s="564"/>
    </row>
    <row r="46" spans="1:112" s="145" customFormat="1" ht="33" customHeight="1" x14ac:dyDescent="0.4">
      <c r="AJ46" s="367"/>
      <c r="AL46" s="367"/>
      <c r="CU46" s="146"/>
      <c r="CV46" s="146"/>
      <c r="CW46" s="146"/>
      <c r="CX46" s="146"/>
      <c r="CY46" s="146"/>
      <c r="CZ46" s="146"/>
      <c r="DA46" s="146"/>
      <c r="DB46" s="146"/>
      <c r="DE46" s="564"/>
      <c r="DF46" s="146"/>
      <c r="DG46" s="564"/>
    </row>
    <row r="47" spans="1:112" s="143" customFormat="1" ht="33" customHeight="1" x14ac:dyDescent="0.4">
      <c r="AJ47" s="368"/>
      <c r="AL47" s="368"/>
      <c r="CU47" s="144"/>
      <c r="CV47" s="144"/>
      <c r="CW47" s="144"/>
      <c r="CX47" s="144"/>
      <c r="CY47" s="144"/>
      <c r="CZ47" s="144"/>
      <c r="DA47" s="144"/>
      <c r="DB47" s="144"/>
      <c r="DE47" s="565"/>
      <c r="DF47" s="144"/>
      <c r="DG47" s="565"/>
    </row>
    <row r="48" spans="1:112" s="143" customFormat="1" ht="33" customHeight="1" x14ac:dyDescent="0.4">
      <c r="AJ48" s="368"/>
      <c r="AL48" s="368"/>
      <c r="CU48" s="144"/>
      <c r="CV48" s="144"/>
      <c r="CW48" s="144"/>
      <c r="CX48" s="144"/>
      <c r="CY48" s="144"/>
      <c r="CZ48" s="144"/>
      <c r="DA48" s="144"/>
      <c r="DB48" s="144"/>
      <c r="DE48" s="565"/>
      <c r="DF48" s="144"/>
      <c r="DG48" s="565"/>
    </row>
    <row r="49" spans="36:111" s="143" customFormat="1" ht="33" customHeight="1" x14ac:dyDescent="0.4">
      <c r="AJ49" s="368"/>
      <c r="AL49" s="368"/>
      <c r="CU49" s="144"/>
      <c r="CV49" s="144"/>
      <c r="CW49" s="144"/>
      <c r="CX49" s="144"/>
      <c r="CY49" s="144"/>
      <c r="CZ49" s="144"/>
      <c r="DA49" s="144"/>
      <c r="DB49" s="144"/>
      <c r="DE49" s="565"/>
      <c r="DF49" s="144"/>
      <c r="DG49" s="565"/>
    </row>
    <row r="50" spans="36:111" ht="35.1" customHeight="1" x14ac:dyDescent="0.2"/>
    <row r="51" spans="36:111" ht="35.1" customHeight="1" x14ac:dyDescent="0.2"/>
    <row r="52" spans="36:111" ht="35.1" customHeight="1" x14ac:dyDescent="0.2"/>
    <row r="53" spans="36:111" ht="35.1" customHeight="1" x14ac:dyDescent="0.2"/>
    <row r="54" spans="36:111" ht="35.1" customHeight="1" x14ac:dyDescent="0.2"/>
    <row r="55" spans="36:111" ht="35.1" customHeight="1" x14ac:dyDescent="0.2"/>
    <row r="56" spans="36:111" ht="35.1" customHeight="1" x14ac:dyDescent="0.2"/>
    <row r="57" spans="36:111" ht="35.1" customHeight="1" x14ac:dyDescent="0.2"/>
    <row r="58" spans="36:111" ht="35.1" customHeight="1" x14ac:dyDescent="0.2"/>
    <row r="59" spans="36:111" ht="35.1" customHeight="1" x14ac:dyDescent="0.2"/>
    <row r="60" spans="36:111" ht="35.1" customHeight="1" x14ac:dyDescent="0.2"/>
    <row r="61" spans="36:111" ht="35.1" customHeight="1" x14ac:dyDescent="0.2"/>
    <row r="62" spans="36:111" ht="35.1" customHeight="1" x14ac:dyDescent="0.2"/>
    <row r="63" spans="36:111" ht="35.1" customHeight="1" x14ac:dyDescent="0.2"/>
    <row r="64" spans="36:111" ht="35.1" customHeight="1" x14ac:dyDescent="0.2"/>
    <row r="65" spans="109:111" customFormat="1" ht="35.1" customHeight="1" x14ac:dyDescent="0.2">
      <c r="DE65" s="566"/>
      <c r="DG65" s="566"/>
    </row>
    <row r="66" spans="109:111" customFormat="1" ht="35.1" customHeight="1" x14ac:dyDescent="0.2">
      <c r="DE66" s="566"/>
      <c r="DG66" s="566"/>
    </row>
  </sheetData>
  <customSheetViews>
    <customSheetView guid="{39BA71BF-908C-4837-9463-6A2E214E28B5}" scale="60" showPageBreaks="1" printArea="1" hiddenColumns="1" view="pageBreakPreview" topLeftCell="BM31">
      <selection activeCell="R12" sqref="R12"/>
      <colBreaks count="1" manualBreakCount="1">
        <brk id="46" max="35" man="1"/>
      </colBreaks>
      <pageMargins left="0" right="0" top="0" bottom="0" header="0" footer="0"/>
      <printOptions horizontalCentered="1" verticalCentered="1"/>
      <pageSetup paperSize="5" scale="34" orientation="landscape" r:id="rId1"/>
      <headerFooter alignWithMargins="0"/>
    </customSheetView>
  </customSheetViews>
  <mergeCells count="81">
    <mergeCell ref="DF4:DF5"/>
    <mergeCell ref="DG4:DG5"/>
    <mergeCell ref="K1:N1"/>
    <mergeCell ref="AK1:AO1"/>
    <mergeCell ref="BE1:BH1"/>
    <mergeCell ref="BO3:BP3"/>
    <mergeCell ref="BY1:CH1"/>
    <mergeCell ref="BT2:BU2"/>
    <mergeCell ref="CM1:CO1"/>
    <mergeCell ref="Z2:AB2"/>
    <mergeCell ref="BX2:BZ2"/>
    <mergeCell ref="AP1:AS1"/>
    <mergeCell ref="X4:X5"/>
    <mergeCell ref="BT3:BU3"/>
    <mergeCell ref="BX3:BZ3"/>
    <mergeCell ref="Z3:AB3"/>
    <mergeCell ref="AN3:AO3"/>
    <mergeCell ref="BE3:BF3"/>
    <mergeCell ref="BG4:BG5"/>
    <mergeCell ref="Y4:Y5"/>
    <mergeCell ref="Z4:AN4"/>
    <mergeCell ref="AO4:AO5"/>
    <mergeCell ref="AP4:AR4"/>
    <mergeCell ref="AS4:AS5"/>
    <mergeCell ref="AT4:AT5"/>
    <mergeCell ref="AU4:AY4"/>
    <mergeCell ref="AZ4:AZ5"/>
    <mergeCell ref="BA4:BC4"/>
    <mergeCell ref="BD4:BD5"/>
    <mergeCell ref="BE4:BF4"/>
    <mergeCell ref="A4:A5"/>
    <mergeCell ref="B4:B5"/>
    <mergeCell ref="C4:C5"/>
    <mergeCell ref="D4:D5"/>
    <mergeCell ref="E4:E5"/>
    <mergeCell ref="F4:F5"/>
    <mergeCell ref="G4:G5"/>
    <mergeCell ref="H4:H5"/>
    <mergeCell ref="K3:L3"/>
    <mergeCell ref="W3:X3"/>
    <mergeCell ref="I4:I5"/>
    <mergeCell ref="J4:N4"/>
    <mergeCell ref="O4:O5"/>
    <mergeCell ref="P4:T4"/>
    <mergeCell ref="W4:W5"/>
    <mergeCell ref="BW4:BW5"/>
    <mergeCell ref="BH4:BK4"/>
    <mergeCell ref="BL4:BL5"/>
    <mergeCell ref="BM4:BN4"/>
    <mergeCell ref="BO4:BO5"/>
    <mergeCell ref="BP4:BP5"/>
    <mergeCell ref="BQ4:BQ5"/>
    <mergeCell ref="BR4:BR5"/>
    <mergeCell ref="BS4:BS5"/>
    <mergeCell ref="BT4:BT5"/>
    <mergeCell ref="BU4:BU5"/>
    <mergeCell ref="BV4:BV5"/>
    <mergeCell ref="CI4:CI5"/>
    <mergeCell ref="BX4:BX5"/>
    <mergeCell ref="BY4:BY5"/>
    <mergeCell ref="BZ4:BZ5"/>
    <mergeCell ref="CA4:CA5"/>
    <mergeCell ref="CB4:CB5"/>
    <mergeCell ref="CC4:CC5"/>
    <mergeCell ref="CD4:CD5"/>
    <mergeCell ref="CE4:CE5"/>
    <mergeCell ref="CF4:CF5"/>
    <mergeCell ref="CG4:CG5"/>
    <mergeCell ref="CH4:CH5"/>
    <mergeCell ref="DB4:DD4"/>
    <mergeCell ref="DE4:DE5"/>
    <mergeCell ref="CJ4:CJ5"/>
    <mergeCell ref="CK4:CK5"/>
    <mergeCell ref="CL4:CL5"/>
    <mergeCell ref="CM4:CM5"/>
    <mergeCell ref="CN4:CN5"/>
    <mergeCell ref="CO4:CO5"/>
    <mergeCell ref="DA4:DA5"/>
    <mergeCell ref="CP4:CP5"/>
    <mergeCell ref="CQ4:CY4"/>
    <mergeCell ref="CZ4:CZ5"/>
  </mergeCells>
  <conditionalFormatting sqref="CJ3">
    <cfRule type="cellIs" dxfId="708" priority="106" stopIfTrue="1" operator="greaterThanOrEqual">
      <formula>238.5</formula>
    </cfRule>
  </conditionalFormatting>
  <conditionalFormatting sqref="AP3">
    <cfRule type="cellIs" dxfId="707" priority="105" stopIfTrue="1" operator="greaterThanOrEqual">
      <formula>238.5</formula>
    </cfRule>
  </conditionalFormatting>
  <conditionalFormatting sqref="AV6:AV33">
    <cfRule type="cellIs" dxfId="706" priority="14" operator="greaterThanOrEqual">
      <formula>13.7</formula>
    </cfRule>
    <cfRule type="cellIs" dxfId="705" priority="15" operator="greaterThanOrEqual">
      <formula>17.3</formula>
    </cfRule>
  </conditionalFormatting>
  <conditionalFormatting sqref="BN6:BN33">
    <cfRule type="cellIs" dxfId="704" priority="19" operator="greaterThanOrEqual">
      <formula>13.7</formula>
    </cfRule>
    <cfRule type="cellIs" dxfId="703" priority="20" operator="greaterThanOrEqual">
      <formula>17.3</formula>
    </cfRule>
  </conditionalFormatting>
  <conditionalFormatting sqref="I6:I33">
    <cfRule type="cellIs" dxfId="702" priority="10" operator="greaterThanOrEqual">
      <formula>1370</formula>
    </cfRule>
  </conditionalFormatting>
  <conditionalFormatting sqref="BD6:BD33">
    <cfRule type="cellIs" dxfId="701" priority="26" stopIfTrue="1" operator="equal">
      <formula>0</formula>
    </cfRule>
  </conditionalFormatting>
  <conditionalFormatting sqref="J6:J33">
    <cfRule type="cellIs" dxfId="700" priority="25" operator="greaterThanOrEqual">
      <formula>205.5</formula>
    </cfRule>
  </conditionalFormatting>
  <conditionalFormatting sqref="K6:K33">
    <cfRule type="cellIs" dxfId="699" priority="23" operator="greaterThanOrEqual">
      <formula>13.7</formula>
    </cfRule>
    <cfRule type="cellIs" dxfId="698" priority="24" operator="greaterThanOrEqual">
      <formula>17.3</formula>
    </cfRule>
  </conditionalFormatting>
  <conditionalFormatting sqref="L6:L33">
    <cfRule type="cellIs" dxfId="697" priority="22" operator="greaterThanOrEqual">
      <formula>27.4</formula>
    </cfRule>
  </conditionalFormatting>
  <conditionalFormatting sqref="M6:M33">
    <cfRule type="cellIs" dxfId="696" priority="21" operator="greaterThanOrEqual">
      <formula>41.1</formula>
    </cfRule>
  </conditionalFormatting>
  <conditionalFormatting sqref="BM6:BM33">
    <cfRule type="cellIs" dxfId="695" priority="18" operator="greaterThanOrEqual">
      <formula>41.1</formula>
    </cfRule>
  </conditionalFormatting>
  <conditionalFormatting sqref="AX6:AY33">
    <cfRule type="cellIs" dxfId="694" priority="17" operator="greaterThanOrEqual">
      <formula>205.5</formula>
    </cfRule>
  </conditionalFormatting>
  <conditionalFormatting sqref="AU6:AU33">
    <cfRule type="cellIs" dxfId="693" priority="16" operator="greaterThanOrEqual">
      <formula>205.5</formula>
    </cfRule>
  </conditionalFormatting>
  <conditionalFormatting sqref="AW6:AW33">
    <cfRule type="cellIs" dxfId="692" priority="13" operator="greaterThanOrEqual">
      <formula>27.4</formula>
    </cfRule>
  </conditionalFormatting>
  <conditionalFormatting sqref="AX6:AX33">
    <cfRule type="cellIs" dxfId="691" priority="12" operator="greaterThanOrEqual">
      <formula>137</formula>
    </cfRule>
  </conditionalFormatting>
  <conditionalFormatting sqref="AY6:AY33">
    <cfRule type="cellIs" dxfId="690" priority="11" operator="greaterThanOrEqual">
      <formula>109.6</formula>
    </cfRule>
  </conditionalFormatting>
  <conditionalFormatting sqref="AO6:AO33">
    <cfRule type="cellIs" dxfId="689" priority="9" operator="greaterThanOrEqual">
      <formula>2800</formula>
    </cfRule>
  </conditionalFormatting>
  <conditionalFormatting sqref="AP6:AP33">
    <cfRule type="cellIs" dxfId="688" priority="8" operator="greaterThanOrEqual">
      <formula>420</formula>
    </cfRule>
  </conditionalFormatting>
  <conditionalFormatting sqref="AQ6:AQ33">
    <cfRule type="cellIs" dxfId="687" priority="7" operator="greaterThanOrEqual">
      <formula>28</formula>
    </cfRule>
  </conditionalFormatting>
  <conditionalFormatting sqref="AR6:AR33">
    <cfRule type="cellIs" dxfId="686" priority="6" operator="greaterThanOrEqual">
      <formula>84</formula>
    </cfRule>
  </conditionalFormatting>
  <conditionalFormatting sqref="BA6:BA33">
    <cfRule type="cellIs" dxfId="685" priority="5" operator="greaterThanOrEqual">
      <formula>420</formula>
    </cfRule>
  </conditionalFormatting>
  <conditionalFormatting sqref="BB6:BB33">
    <cfRule type="cellIs" dxfId="684" priority="4" operator="greaterThanOrEqual">
      <formula>28</formula>
    </cfRule>
  </conditionalFormatting>
  <conditionalFormatting sqref="BF6:BF33">
    <cfRule type="cellIs" dxfId="683" priority="3" operator="greaterThanOrEqual">
      <formula>28</formula>
    </cfRule>
  </conditionalFormatting>
  <conditionalFormatting sqref="BE6:BE33">
    <cfRule type="cellIs" dxfId="682" priority="2" operator="greaterThanOrEqual">
      <formula>84</formula>
    </cfRule>
  </conditionalFormatting>
  <conditionalFormatting sqref="BC6:BC33">
    <cfRule type="cellIs" dxfId="681" priority="1" operator="greaterThanOrEqual">
      <formula>280</formula>
    </cfRule>
  </conditionalFormatting>
  <printOptions horizontalCentered="1" verticalCentered="1"/>
  <pageMargins left="0" right="0" top="0" bottom="0" header="0" footer="0"/>
  <pageSetup paperSize="8" scale="33" orientation="landscape" r:id="rId2"/>
  <headerFooter alignWithMargins="0"/>
  <colBreaks count="2" manualBreakCount="2">
    <brk id="46" max="35" man="1"/>
    <brk id="94" max="35" man="1"/>
  </colBreaks>
  <drawing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بيانات!$JD$15:$JD$21</xm:f>
          </x14:formula1>
          <xm:sqref>D34</xm:sqref>
        </x14:dataValidation>
        <x14:dataValidation type="list" allowBlank="1" showInputMessage="1" showErrorMessage="1">
          <x14:formula1>
            <xm:f>بيانات!$JD$15:$JD$20</xm:f>
          </x14:formula1>
          <xm:sqref>E6:E33</xm:sqref>
        </x14:dataValidation>
        <x14:dataValidation type="list" allowBlank="1" showInputMessage="1" showErrorMessage="1">
          <x14:formula1>
            <xm:f>بيانات!$JD$15:$JD$22</xm:f>
          </x14:formula1>
          <xm:sqref>D6:D33</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9"/>
  <dimension ref="A1:CI1932"/>
  <sheetViews>
    <sheetView rightToLeft="1" view="pageBreakPreview" zoomScaleNormal="100" zoomScaleSheetLayoutView="100" workbookViewId="0"/>
  </sheetViews>
  <sheetFormatPr defaultRowHeight="30" customHeight="1" x14ac:dyDescent="0.2"/>
  <cols>
    <col min="1" max="1" width="5.5703125" style="28" customWidth="1"/>
    <col min="2" max="2" width="22.140625" style="34" customWidth="1"/>
    <col min="3" max="3" width="8" style="34" customWidth="1"/>
    <col min="4" max="4" width="6.7109375" style="34" customWidth="1"/>
    <col min="5" max="5" width="5" style="34" customWidth="1"/>
    <col min="6" max="8" width="9.7109375" style="28" customWidth="1"/>
    <col min="9" max="9" width="8.5703125" style="28" customWidth="1"/>
    <col min="10" max="10" width="7.7109375" style="28" customWidth="1"/>
    <col min="11" max="11" width="8.28515625" style="28" customWidth="1"/>
    <col min="12" max="12" width="7.7109375" style="28" customWidth="1"/>
    <col min="13" max="13" width="9.7109375" style="28" customWidth="1"/>
    <col min="14" max="14" width="9.5703125" style="34" customWidth="1"/>
    <col min="15" max="15" width="9.7109375" style="28" customWidth="1"/>
    <col min="16" max="16" width="8.85546875" style="34" customWidth="1"/>
    <col min="17" max="19" width="7.5703125" style="28" customWidth="1"/>
    <col min="20" max="22" width="9.7109375" style="28" customWidth="1"/>
    <col min="23" max="23" width="8.7109375" style="28" customWidth="1"/>
    <col min="24" max="25" width="7.85546875" style="28" customWidth="1"/>
    <col min="26" max="29" width="9.7109375" style="28" customWidth="1"/>
    <col min="30" max="30" width="8.5703125" style="34" customWidth="1"/>
    <col min="31" max="31" width="10.42578125" style="28" customWidth="1"/>
    <col min="32" max="32" width="10.85546875" style="28" customWidth="1"/>
    <col min="33" max="33" width="10" style="28" customWidth="1"/>
    <col min="34" max="34" width="9" style="28" customWidth="1"/>
    <col min="35" max="35" width="7.85546875" style="28" customWidth="1"/>
    <col min="36" max="36" width="8" style="28" customWidth="1"/>
    <col min="37" max="37" width="7.7109375" style="28" hidden="1" customWidth="1"/>
    <col min="38" max="38" width="13.140625" style="28" bestFit="1" customWidth="1"/>
    <col min="39" max="39" width="9.85546875" style="28" customWidth="1"/>
    <col min="40" max="40" width="7.7109375" style="28" customWidth="1"/>
    <col min="41" max="41" width="8.85546875" style="28" customWidth="1"/>
    <col min="42" max="42" width="8.140625" style="28" customWidth="1"/>
    <col min="43" max="43" width="8.42578125" style="28" customWidth="1"/>
    <col min="44" max="44" width="9.7109375" style="28" customWidth="1"/>
    <col min="45" max="47" width="8.7109375" style="28" customWidth="1"/>
    <col min="48" max="48" width="7.85546875" style="28" customWidth="1"/>
    <col min="49" max="49" width="8.140625" style="28" customWidth="1"/>
    <col min="50" max="50" width="7.7109375" style="28" customWidth="1"/>
    <col min="51" max="51" width="8.7109375" style="28" customWidth="1"/>
    <col min="52" max="56" width="7.5703125" style="28" customWidth="1"/>
    <col min="57" max="57" width="8.5703125" style="28" customWidth="1"/>
    <col min="58" max="58" width="7.7109375" style="28" customWidth="1"/>
    <col min="59" max="62" width="8.7109375" style="28" hidden="1" customWidth="1"/>
    <col min="63" max="63" width="8.42578125" style="28" customWidth="1"/>
    <col min="64" max="65" width="8.7109375" style="28" hidden="1" customWidth="1"/>
    <col min="66" max="66" width="8.7109375" style="28" customWidth="1"/>
    <col min="67" max="67" width="8.140625" style="28" customWidth="1"/>
    <col min="68" max="68" width="8.7109375" style="28" customWidth="1"/>
    <col min="69" max="69" width="7.28515625" style="28" customWidth="1"/>
    <col min="70" max="70" width="7.5703125" style="28" customWidth="1"/>
    <col min="71" max="71" width="8.7109375" style="28" customWidth="1"/>
    <col min="72" max="75" width="8" style="28" customWidth="1"/>
    <col min="76" max="76" width="8.7109375" style="28" customWidth="1"/>
    <col min="77" max="77" width="12.7109375" style="28" customWidth="1"/>
    <col min="78" max="78" width="13.5703125" style="28" customWidth="1"/>
    <col min="79" max="80" width="20.140625" style="28" customWidth="1"/>
    <col min="81" max="81" width="11.5703125" style="28" bestFit="1" customWidth="1"/>
    <col min="82" max="245" width="9.140625" style="28"/>
    <col min="246" max="246" width="7" style="28" customWidth="1"/>
    <col min="247" max="247" width="24.28515625" style="28" customWidth="1"/>
    <col min="248" max="248" width="11.85546875" style="28" customWidth="1"/>
    <col min="249" max="249" width="11.7109375" style="28" customWidth="1"/>
    <col min="250" max="250" width="8.140625" style="28" customWidth="1"/>
    <col min="251" max="251" width="9.140625" style="28" customWidth="1"/>
    <col min="252" max="268" width="9.140625" style="28"/>
    <col min="269" max="270" width="9.140625" style="28" customWidth="1"/>
    <col min="271" max="277" width="9.140625" style="28"/>
    <col min="278" max="278" width="9.140625" style="28" customWidth="1"/>
    <col min="279" max="294" width="9.140625" style="28"/>
    <col min="295" max="295" width="9.140625" style="28" customWidth="1"/>
    <col min="296" max="297" width="9.140625" style="28"/>
    <col min="298" max="301" width="9.140625" style="28" customWidth="1"/>
    <col min="302" max="302" width="9.140625" style="28"/>
    <col min="303" max="304" width="9.140625" style="28" customWidth="1"/>
    <col min="305" max="305" width="9.140625" style="28"/>
    <col min="306" max="310" width="9.140625" style="28" customWidth="1"/>
    <col min="311" max="311" width="9.140625" style="28"/>
    <col min="312" max="313" width="9.140625" style="28" customWidth="1"/>
    <col min="314" max="315" width="9.140625" style="28"/>
    <col min="316" max="316" width="11.28515625" style="28" customWidth="1"/>
    <col min="317" max="317" width="11.140625" style="28" customWidth="1"/>
    <col min="318" max="318" width="22.7109375" style="28" customWidth="1"/>
    <col min="319" max="501" width="9.140625" style="28"/>
    <col min="502" max="502" width="7" style="28" customWidth="1"/>
    <col min="503" max="503" width="24.28515625" style="28" customWidth="1"/>
    <col min="504" max="504" width="11.85546875" style="28" customWidth="1"/>
    <col min="505" max="505" width="11.7109375" style="28" customWidth="1"/>
    <col min="506" max="506" width="8.140625" style="28" customWidth="1"/>
    <col min="507" max="507" width="9.140625" style="28" customWidth="1"/>
    <col min="508" max="524" width="9.140625" style="28"/>
    <col min="525" max="526" width="9.140625" style="28" customWidth="1"/>
    <col min="527" max="533" width="9.140625" style="28"/>
    <col min="534" max="534" width="9.140625" style="28" customWidth="1"/>
    <col min="535" max="550" width="9.140625" style="28"/>
    <col min="551" max="551" width="9.140625" style="28" customWidth="1"/>
    <col min="552" max="553" width="9.140625" style="28"/>
    <col min="554" max="557" width="9.140625" style="28" customWidth="1"/>
    <col min="558" max="558" width="9.140625" style="28"/>
    <col min="559" max="560" width="9.140625" style="28" customWidth="1"/>
    <col min="561" max="561" width="9.140625" style="28"/>
    <col min="562" max="566" width="9.140625" style="28" customWidth="1"/>
    <col min="567" max="567" width="9.140625" style="28"/>
    <col min="568" max="569" width="9.140625" style="28" customWidth="1"/>
    <col min="570" max="571" width="9.140625" style="28"/>
    <col min="572" max="572" width="11.28515625" style="28" customWidth="1"/>
    <col min="573" max="573" width="11.140625" style="28" customWidth="1"/>
    <col min="574" max="574" width="22.7109375" style="28" customWidth="1"/>
    <col min="575" max="757" width="9.140625" style="28"/>
    <col min="758" max="758" width="7" style="28" customWidth="1"/>
    <col min="759" max="759" width="24.28515625" style="28" customWidth="1"/>
    <col min="760" max="760" width="11.85546875" style="28" customWidth="1"/>
    <col min="761" max="761" width="11.7109375" style="28" customWidth="1"/>
    <col min="762" max="762" width="8.140625" style="28" customWidth="1"/>
    <col min="763" max="763" width="9.140625" style="28" customWidth="1"/>
    <col min="764" max="780" width="9.140625" style="28"/>
    <col min="781" max="782" width="9.140625" style="28" customWidth="1"/>
    <col min="783" max="789" width="9.140625" style="28"/>
    <col min="790" max="790" width="9.140625" style="28" customWidth="1"/>
    <col min="791" max="806" width="9.140625" style="28"/>
    <col min="807" max="807" width="9.140625" style="28" customWidth="1"/>
    <col min="808" max="809" width="9.140625" style="28"/>
    <col min="810" max="813" width="9.140625" style="28" customWidth="1"/>
    <col min="814" max="814" width="9.140625" style="28"/>
    <col min="815" max="816" width="9.140625" style="28" customWidth="1"/>
    <col min="817" max="817" width="9.140625" style="28"/>
    <col min="818" max="822" width="9.140625" style="28" customWidth="1"/>
    <col min="823" max="823" width="9.140625" style="28"/>
    <col min="824" max="825" width="9.140625" style="28" customWidth="1"/>
    <col min="826" max="827" width="9.140625" style="28"/>
    <col min="828" max="828" width="11.28515625" style="28" customWidth="1"/>
    <col min="829" max="829" width="11.140625" style="28" customWidth="1"/>
    <col min="830" max="830" width="22.7109375" style="28" customWidth="1"/>
    <col min="831" max="1013" width="9.140625" style="28"/>
    <col min="1014" max="1014" width="7" style="28" customWidth="1"/>
    <col min="1015" max="1015" width="24.28515625" style="28" customWidth="1"/>
    <col min="1016" max="1016" width="11.85546875" style="28" customWidth="1"/>
    <col min="1017" max="1017" width="11.7109375" style="28" customWidth="1"/>
    <col min="1018" max="1018" width="8.140625" style="28" customWidth="1"/>
    <col min="1019" max="1019" width="9.140625" style="28" customWidth="1"/>
    <col min="1020" max="1036" width="9.140625" style="28"/>
    <col min="1037" max="1038" width="9.140625" style="28" customWidth="1"/>
    <col min="1039" max="1045" width="9.140625" style="28"/>
    <col min="1046" max="1046" width="9.140625" style="28" customWidth="1"/>
    <col min="1047" max="1062" width="9.140625" style="28"/>
    <col min="1063" max="1063" width="9.140625" style="28" customWidth="1"/>
    <col min="1064" max="1065" width="9.140625" style="28"/>
    <col min="1066" max="1069" width="9.140625" style="28" customWidth="1"/>
    <col min="1070" max="1070" width="9.140625" style="28"/>
    <col min="1071" max="1072" width="9.140625" style="28" customWidth="1"/>
    <col min="1073" max="1073" width="9.140625" style="28"/>
    <col min="1074" max="1078" width="9.140625" style="28" customWidth="1"/>
    <col min="1079" max="1079" width="9.140625" style="28"/>
    <col min="1080" max="1081" width="9.140625" style="28" customWidth="1"/>
    <col min="1082" max="1083" width="9.140625" style="28"/>
    <col min="1084" max="1084" width="11.28515625" style="28" customWidth="1"/>
    <col min="1085" max="1085" width="11.140625" style="28" customWidth="1"/>
    <col min="1086" max="1086" width="22.7109375" style="28" customWidth="1"/>
    <col min="1087" max="1269" width="9.140625" style="28"/>
    <col min="1270" max="1270" width="7" style="28" customWidth="1"/>
    <col min="1271" max="1271" width="24.28515625" style="28" customWidth="1"/>
    <col min="1272" max="1272" width="11.85546875" style="28" customWidth="1"/>
    <col min="1273" max="1273" width="11.7109375" style="28" customWidth="1"/>
    <col min="1274" max="1274" width="8.140625" style="28" customWidth="1"/>
    <col min="1275" max="1275" width="9.140625" style="28" customWidth="1"/>
    <col min="1276" max="1292" width="9.140625" style="28"/>
    <col min="1293" max="1294" width="9.140625" style="28" customWidth="1"/>
    <col min="1295" max="1301" width="9.140625" style="28"/>
    <col min="1302" max="1302" width="9.140625" style="28" customWidth="1"/>
    <col min="1303" max="1318" width="9.140625" style="28"/>
    <col min="1319" max="1319" width="9.140625" style="28" customWidth="1"/>
    <col min="1320" max="1321" width="9.140625" style="28"/>
    <col min="1322" max="1325" width="9.140625" style="28" customWidth="1"/>
    <col min="1326" max="1326" width="9.140625" style="28"/>
    <col min="1327" max="1328" width="9.140625" style="28" customWidth="1"/>
    <col min="1329" max="1329" width="9.140625" style="28"/>
    <col min="1330" max="1334" width="9.140625" style="28" customWidth="1"/>
    <col min="1335" max="1335" width="9.140625" style="28"/>
    <col min="1336" max="1337" width="9.140625" style="28" customWidth="1"/>
    <col min="1338" max="1339" width="9.140625" style="28"/>
    <col min="1340" max="1340" width="11.28515625" style="28" customWidth="1"/>
    <col min="1341" max="1341" width="11.140625" style="28" customWidth="1"/>
    <col min="1342" max="1342" width="22.7109375" style="28" customWidth="1"/>
    <col min="1343" max="1525" width="9.140625" style="28"/>
    <col min="1526" max="1526" width="7" style="28" customWidth="1"/>
    <col min="1527" max="1527" width="24.28515625" style="28" customWidth="1"/>
    <col min="1528" max="1528" width="11.85546875" style="28" customWidth="1"/>
    <col min="1529" max="1529" width="11.7109375" style="28" customWidth="1"/>
    <col min="1530" max="1530" width="8.140625" style="28" customWidth="1"/>
    <col min="1531" max="1531" width="9.140625" style="28" customWidth="1"/>
    <col min="1532" max="1548" width="9.140625" style="28"/>
    <col min="1549" max="1550" width="9.140625" style="28" customWidth="1"/>
    <col min="1551" max="1557" width="9.140625" style="28"/>
    <col min="1558" max="1558" width="9.140625" style="28" customWidth="1"/>
    <col min="1559" max="1574" width="9.140625" style="28"/>
    <col min="1575" max="1575" width="9.140625" style="28" customWidth="1"/>
    <col min="1576" max="1577" width="9.140625" style="28"/>
    <col min="1578" max="1581" width="9.140625" style="28" customWidth="1"/>
    <col min="1582" max="1582" width="9.140625" style="28"/>
    <col min="1583" max="1584" width="9.140625" style="28" customWidth="1"/>
    <col min="1585" max="1585" width="9.140625" style="28"/>
    <col min="1586" max="1590" width="9.140625" style="28" customWidth="1"/>
    <col min="1591" max="1591" width="9.140625" style="28"/>
    <col min="1592" max="1593" width="9.140625" style="28" customWidth="1"/>
    <col min="1594" max="1595" width="9.140625" style="28"/>
    <col min="1596" max="1596" width="11.28515625" style="28" customWidth="1"/>
    <col min="1597" max="1597" width="11.140625" style="28" customWidth="1"/>
    <col min="1598" max="1598" width="22.7109375" style="28" customWidth="1"/>
    <col min="1599" max="1781" width="9.140625" style="28"/>
    <col min="1782" max="1782" width="7" style="28" customWidth="1"/>
    <col min="1783" max="1783" width="24.28515625" style="28" customWidth="1"/>
    <col min="1784" max="1784" width="11.85546875" style="28" customWidth="1"/>
    <col min="1785" max="1785" width="11.7109375" style="28" customWidth="1"/>
    <col min="1786" max="1786" width="8.140625" style="28" customWidth="1"/>
    <col min="1787" max="1787" width="9.140625" style="28" customWidth="1"/>
    <col min="1788" max="1804" width="9.140625" style="28"/>
    <col min="1805" max="1806" width="9.140625" style="28" customWidth="1"/>
    <col min="1807" max="1813" width="9.140625" style="28"/>
    <col min="1814" max="1814" width="9.140625" style="28" customWidth="1"/>
    <col min="1815" max="1830" width="9.140625" style="28"/>
    <col min="1831" max="1831" width="9.140625" style="28" customWidth="1"/>
    <col min="1832" max="1833" width="9.140625" style="28"/>
    <col min="1834" max="1837" width="9.140625" style="28" customWidth="1"/>
    <col min="1838" max="1838" width="9.140625" style="28"/>
    <col min="1839" max="1840" width="9.140625" style="28" customWidth="1"/>
    <col min="1841" max="1841" width="9.140625" style="28"/>
    <col min="1842" max="1846" width="9.140625" style="28" customWidth="1"/>
    <col min="1847" max="1847" width="9.140625" style="28"/>
    <col min="1848" max="1849" width="9.140625" style="28" customWidth="1"/>
    <col min="1850" max="1851" width="9.140625" style="28"/>
    <col min="1852" max="1852" width="11.28515625" style="28" customWidth="1"/>
    <col min="1853" max="1853" width="11.140625" style="28" customWidth="1"/>
    <col min="1854" max="1854" width="22.7109375" style="28" customWidth="1"/>
    <col min="1855" max="2037" width="9.140625" style="28"/>
    <col min="2038" max="2038" width="7" style="28" customWidth="1"/>
    <col min="2039" max="2039" width="24.28515625" style="28" customWidth="1"/>
    <col min="2040" max="2040" width="11.85546875" style="28" customWidth="1"/>
    <col min="2041" max="2041" width="11.7109375" style="28" customWidth="1"/>
    <col min="2042" max="2042" width="8.140625" style="28" customWidth="1"/>
    <col min="2043" max="2043" width="9.140625" style="28" customWidth="1"/>
    <col min="2044" max="2060" width="9.140625" style="28"/>
    <col min="2061" max="2062" width="9.140625" style="28" customWidth="1"/>
    <col min="2063" max="2069" width="9.140625" style="28"/>
    <col min="2070" max="2070" width="9.140625" style="28" customWidth="1"/>
    <col min="2071" max="2086" width="9.140625" style="28"/>
    <col min="2087" max="2087" width="9.140625" style="28" customWidth="1"/>
    <col min="2088" max="2089" width="9.140625" style="28"/>
    <col min="2090" max="2093" width="9.140625" style="28" customWidth="1"/>
    <col min="2094" max="2094" width="9.140625" style="28"/>
    <col min="2095" max="2096" width="9.140625" style="28" customWidth="1"/>
    <col min="2097" max="2097" width="9.140625" style="28"/>
    <col min="2098" max="2102" width="9.140625" style="28" customWidth="1"/>
    <col min="2103" max="2103" width="9.140625" style="28"/>
    <col min="2104" max="2105" width="9.140625" style="28" customWidth="1"/>
    <col min="2106" max="2107" width="9.140625" style="28"/>
    <col min="2108" max="2108" width="11.28515625" style="28" customWidth="1"/>
    <col min="2109" max="2109" width="11.140625" style="28" customWidth="1"/>
    <col min="2110" max="2110" width="22.7109375" style="28" customWidth="1"/>
    <col min="2111" max="2293" width="9.140625" style="28"/>
    <col min="2294" max="2294" width="7" style="28" customWidth="1"/>
    <col min="2295" max="2295" width="24.28515625" style="28" customWidth="1"/>
    <col min="2296" max="2296" width="11.85546875" style="28" customWidth="1"/>
    <col min="2297" max="2297" width="11.7109375" style="28" customWidth="1"/>
    <col min="2298" max="2298" width="8.140625" style="28" customWidth="1"/>
    <col min="2299" max="2299" width="9.140625" style="28" customWidth="1"/>
    <col min="2300" max="2316" width="9.140625" style="28"/>
    <col min="2317" max="2318" width="9.140625" style="28" customWidth="1"/>
    <col min="2319" max="2325" width="9.140625" style="28"/>
    <col min="2326" max="2326" width="9.140625" style="28" customWidth="1"/>
    <col min="2327" max="2342" width="9.140625" style="28"/>
    <col min="2343" max="2343" width="9.140625" style="28" customWidth="1"/>
    <col min="2344" max="2345" width="9.140625" style="28"/>
    <col min="2346" max="2349" width="9.140625" style="28" customWidth="1"/>
    <col min="2350" max="2350" width="9.140625" style="28"/>
    <col min="2351" max="2352" width="9.140625" style="28" customWidth="1"/>
    <col min="2353" max="2353" width="9.140625" style="28"/>
    <col min="2354" max="2358" width="9.140625" style="28" customWidth="1"/>
    <col min="2359" max="2359" width="9.140625" style="28"/>
    <col min="2360" max="2361" width="9.140625" style="28" customWidth="1"/>
    <col min="2362" max="2363" width="9.140625" style="28"/>
    <col min="2364" max="2364" width="11.28515625" style="28" customWidth="1"/>
    <col min="2365" max="2365" width="11.140625" style="28" customWidth="1"/>
    <col min="2366" max="2366" width="22.7109375" style="28" customWidth="1"/>
    <col min="2367" max="2549" width="9.140625" style="28"/>
    <col min="2550" max="2550" width="7" style="28" customWidth="1"/>
    <col min="2551" max="2551" width="24.28515625" style="28" customWidth="1"/>
    <col min="2552" max="2552" width="11.85546875" style="28" customWidth="1"/>
    <col min="2553" max="2553" width="11.7109375" style="28" customWidth="1"/>
    <col min="2554" max="2554" width="8.140625" style="28" customWidth="1"/>
    <col min="2555" max="2555" width="9.140625" style="28" customWidth="1"/>
    <col min="2556" max="2572" width="9.140625" style="28"/>
    <col min="2573" max="2574" width="9.140625" style="28" customWidth="1"/>
    <col min="2575" max="2581" width="9.140625" style="28"/>
    <col min="2582" max="2582" width="9.140625" style="28" customWidth="1"/>
    <col min="2583" max="2598" width="9.140625" style="28"/>
    <col min="2599" max="2599" width="9.140625" style="28" customWidth="1"/>
    <col min="2600" max="2601" width="9.140625" style="28"/>
    <col min="2602" max="2605" width="9.140625" style="28" customWidth="1"/>
    <col min="2606" max="2606" width="9.140625" style="28"/>
    <col min="2607" max="2608" width="9.140625" style="28" customWidth="1"/>
    <col min="2609" max="2609" width="9.140625" style="28"/>
    <col min="2610" max="2614" width="9.140625" style="28" customWidth="1"/>
    <col min="2615" max="2615" width="9.140625" style="28"/>
    <col min="2616" max="2617" width="9.140625" style="28" customWidth="1"/>
    <col min="2618" max="2619" width="9.140625" style="28"/>
    <col min="2620" max="2620" width="11.28515625" style="28" customWidth="1"/>
    <col min="2621" max="2621" width="11.140625" style="28" customWidth="1"/>
    <col min="2622" max="2622" width="22.7109375" style="28" customWidth="1"/>
    <col min="2623" max="2805" width="9.140625" style="28"/>
    <col min="2806" max="2806" width="7" style="28" customWidth="1"/>
    <col min="2807" max="2807" width="24.28515625" style="28" customWidth="1"/>
    <col min="2808" max="2808" width="11.85546875" style="28" customWidth="1"/>
    <col min="2809" max="2809" width="11.7109375" style="28" customWidth="1"/>
    <col min="2810" max="2810" width="8.140625" style="28" customWidth="1"/>
    <col min="2811" max="2811" width="9.140625" style="28" customWidth="1"/>
    <col min="2812" max="2828" width="9.140625" style="28"/>
    <col min="2829" max="2830" width="9.140625" style="28" customWidth="1"/>
    <col min="2831" max="2837" width="9.140625" style="28"/>
    <col min="2838" max="2838" width="9.140625" style="28" customWidth="1"/>
    <col min="2839" max="2854" width="9.140625" style="28"/>
    <col min="2855" max="2855" width="9.140625" style="28" customWidth="1"/>
    <col min="2856" max="2857" width="9.140625" style="28"/>
    <col min="2858" max="2861" width="9.140625" style="28" customWidth="1"/>
    <col min="2862" max="2862" width="9.140625" style="28"/>
    <col min="2863" max="2864" width="9.140625" style="28" customWidth="1"/>
    <col min="2865" max="2865" width="9.140625" style="28"/>
    <col min="2866" max="2870" width="9.140625" style="28" customWidth="1"/>
    <col min="2871" max="2871" width="9.140625" style="28"/>
    <col min="2872" max="2873" width="9.140625" style="28" customWidth="1"/>
    <col min="2874" max="2875" width="9.140625" style="28"/>
    <col min="2876" max="2876" width="11.28515625" style="28" customWidth="1"/>
    <col min="2877" max="2877" width="11.140625" style="28" customWidth="1"/>
    <col min="2878" max="2878" width="22.7109375" style="28" customWidth="1"/>
    <col min="2879" max="3061" width="9.140625" style="28"/>
    <col min="3062" max="3062" width="7" style="28" customWidth="1"/>
    <col min="3063" max="3063" width="24.28515625" style="28" customWidth="1"/>
    <col min="3064" max="3064" width="11.85546875" style="28" customWidth="1"/>
    <col min="3065" max="3065" width="11.7109375" style="28" customWidth="1"/>
    <col min="3066" max="3066" width="8.140625" style="28" customWidth="1"/>
    <col min="3067" max="3067" width="9.140625" style="28" customWidth="1"/>
    <col min="3068" max="3084" width="9.140625" style="28"/>
    <col min="3085" max="3086" width="9.140625" style="28" customWidth="1"/>
    <col min="3087" max="3093" width="9.140625" style="28"/>
    <col min="3094" max="3094" width="9.140625" style="28" customWidth="1"/>
    <col min="3095" max="3110" width="9.140625" style="28"/>
    <col min="3111" max="3111" width="9.140625" style="28" customWidth="1"/>
    <col min="3112" max="3113" width="9.140625" style="28"/>
    <col min="3114" max="3117" width="9.140625" style="28" customWidth="1"/>
    <col min="3118" max="3118" width="9.140625" style="28"/>
    <col min="3119" max="3120" width="9.140625" style="28" customWidth="1"/>
    <col min="3121" max="3121" width="9.140625" style="28"/>
    <col min="3122" max="3126" width="9.140625" style="28" customWidth="1"/>
    <col min="3127" max="3127" width="9.140625" style="28"/>
    <col min="3128" max="3129" width="9.140625" style="28" customWidth="1"/>
    <col min="3130" max="3131" width="9.140625" style="28"/>
    <col min="3132" max="3132" width="11.28515625" style="28" customWidth="1"/>
    <col min="3133" max="3133" width="11.140625" style="28" customWidth="1"/>
    <col min="3134" max="3134" width="22.7109375" style="28" customWidth="1"/>
    <col min="3135" max="3317" width="9.140625" style="28"/>
    <col min="3318" max="3318" width="7" style="28" customWidth="1"/>
    <col min="3319" max="3319" width="24.28515625" style="28" customWidth="1"/>
    <col min="3320" max="3320" width="11.85546875" style="28" customWidth="1"/>
    <col min="3321" max="3321" width="11.7109375" style="28" customWidth="1"/>
    <col min="3322" max="3322" width="8.140625" style="28" customWidth="1"/>
    <col min="3323" max="3323" width="9.140625" style="28" customWidth="1"/>
    <col min="3324" max="3340" width="9.140625" style="28"/>
    <col min="3341" max="3342" width="9.140625" style="28" customWidth="1"/>
    <col min="3343" max="3349" width="9.140625" style="28"/>
    <col min="3350" max="3350" width="9.140625" style="28" customWidth="1"/>
    <col min="3351" max="3366" width="9.140625" style="28"/>
    <col min="3367" max="3367" width="9.140625" style="28" customWidth="1"/>
    <col min="3368" max="3369" width="9.140625" style="28"/>
    <col min="3370" max="3373" width="9.140625" style="28" customWidth="1"/>
    <col min="3374" max="3374" width="9.140625" style="28"/>
    <col min="3375" max="3376" width="9.140625" style="28" customWidth="1"/>
    <col min="3377" max="3377" width="9.140625" style="28"/>
    <col min="3378" max="3382" width="9.140625" style="28" customWidth="1"/>
    <col min="3383" max="3383" width="9.140625" style="28"/>
    <col min="3384" max="3385" width="9.140625" style="28" customWidth="1"/>
    <col min="3386" max="3387" width="9.140625" style="28"/>
    <col min="3388" max="3388" width="11.28515625" style="28" customWidth="1"/>
    <col min="3389" max="3389" width="11.140625" style="28" customWidth="1"/>
    <col min="3390" max="3390" width="22.7109375" style="28" customWidth="1"/>
    <col min="3391" max="3573" width="9.140625" style="28"/>
    <col min="3574" max="3574" width="7" style="28" customWidth="1"/>
    <col min="3575" max="3575" width="24.28515625" style="28" customWidth="1"/>
    <col min="3576" max="3576" width="11.85546875" style="28" customWidth="1"/>
    <col min="3577" max="3577" width="11.7109375" style="28" customWidth="1"/>
    <col min="3578" max="3578" width="8.140625" style="28" customWidth="1"/>
    <col min="3579" max="3579" width="9.140625" style="28" customWidth="1"/>
    <col min="3580" max="3596" width="9.140625" style="28"/>
    <col min="3597" max="3598" width="9.140625" style="28" customWidth="1"/>
    <col min="3599" max="3605" width="9.140625" style="28"/>
    <col min="3606" max="3606" width="9.140625" style="28" customWidth="1"/>
    <col min="3607" max="3622" width="9.140625" style="28"/>
    <col min="3623" max="3623" width="9.140625" style="28" customWidth="1"/>
    <col min="3624" max="3625" width="9.140625" style="28"/>
    <col min="3626" max="3629" width="9.140625" style="28" customWidth="1"/>
    <col min="3630" max="3630" width="9.140625" style="28"/>
    <col min="3631" max="3632" width="9.140625" style="28" customWidth="1"/>
    <col min="3633" max="3633" width="9.140625" style="28"/>
    <col min="3634" max="3638" width="9.140625" style="28" customWidth="1"/>
    <col min="3639" max="3639" width="9.140625" style="28"/>
    <col min="3640" max="3641" width="9.140625" style="28" customWidth="1"/>
    <col min="3642" max="3643" width="9.140625" style="28"/>
    <col min="3644" max="3644" width="11.28515625" style="28" customWidth="1"/>
    <col min="3645" max="3645" width="11.140625" style="28" customWidth="1"/>
    <col min="3646" max="3646" width="22.7109375" style="28" customWidth="1"/>
    <col min="3647" max="3829" width="9.140625" style="28"/>
    <col min="3830" max="3830" width="7" style="28" customWidth="1"/>
    <col min="3831" max="3831" width="24.28515625" style="28" customWidth="1"/>
    <col min="3832" max="3832" width="11.85546875" style="28" customWidth="1"/>
    <col min="3833" max="3833" width="11.7109375" style="28" customWidth="1"/>
    <col min="3834" max="3834" width="8.140625" style="28" customWidth="1"/>
    <col min="3835" max="3835" width="9.140625" style="28" customWidth="1"/>
    <col min="3836" max="3852" width="9.140625" style="28"/>
    <col min="3853" max="3854" width="9.140625" style="28" customWidth="1"/>
    <col min="3855" max="3861" width="9.140625" style="28"/>
    <col min="3862" max="3862" width="9.140625" style="28" customWidth="1"/>
    <col min="3863" max="3878" width="9.140625" style="28"/>
    <col min="3879" max="3879" width="9.140625" style="28" customWidth="1"/>
    <col min="3880" max="3881" width="9.140625" style="28"/>
    <col min="3882" max="3885" width="9.140625" style="28" customWidth="1"/>
    <col min="3886" max="3886" width="9.140625" style="28"/>
    <col min="3887" max="3888" width="9.140625" style="28" customWidth="1"/>
    <col min="3889" max="3889" width="9.140625" style="28"/>
    <col min="3890" max="3894" width="9.140625" style="28" customWidth="1"/>
    <col min="3895" max="3895" width="9.140625" style="28"/>
    <col min="3896" max="3897" width="9.140625" style="28" customWidth="1"/>
    <col min="3898" max="3899" width="9.140625" style="28"/>
    <col min="3900" max="3900" width="11.28515625" style="28" customWidth="1"/>
    <col min="3901" max="3901" width="11.140625" style="28" customWidth="1"/>
    <col min="3902" max="3902" width="22.7109375" style="28" customWidth="1"/>
    <col min="3903" max="4085" width="9.140625" style="28"/>
    <col min="4086" max="4086" width="7" style="28" customWidth="1"/>
    <col min="4087" max="4087" width="24.28515625" style="28" customWidth="1"/>
    <col min="4088" max="4088" width="11.85546875" style="28" customWidth="1"/>
    <col min="4089" max="4089" width="11.7109375" style="28" customWidth="1"/>
    <col min="4090" max="4090" width="8.140625" style="28" customWidth="1"/>
    <col min="4091" max="4091" width="9.140625" style="28" customWidth="1"/>
    <col min="4092" max="4108" width="9.140625" style="28"/>
    <col min="4109" max="4110" width="9.140625" style="28" customWidth="1"/>
    <col min="4111" max="4117" width="9.140625" style="28"/>
    <col min="4118" max="4118" width="9.140625" style="28" customWidth="1"/>
    <col min="4119" max="4134" width="9.140625" style="28"/>
    <col min="4135" max="4135" width="9.140625" style="28" customWidth="1"/>
    <col min="4136" max="4137" width="9.140625" style="28"/>
    <col min="4138" max="4141" width="9.140625" style="28" customWidth="1"/>
    <col min="4142" max="4142" width="9.140625" style="28"/>
    <col min="4143" max="4144" width="9.140625" style="28" customWidth="1"/>
    <col min="4145" max="4145" width="9.140625" style="28"/>
    <col min="4146" max="4150" width="9.140625" style="28" customWidth="1"/>
    <col min="4151" max="4151" width="9.140625" style="28"/>
    <col min="4152" max="4153" width="9.140625" style="28" customWidth="1"/>
    <col min="4154" max="4155" width="9.140625" style="28"/>
    <col min="4156" max="4156" width="11.28515625" style="28" customWidth="1"/>
    <col min="4157" max="4157" width="11.140625" style="28" customWidth="1"/>
    <col min="4158" max="4158" width="22.7109375" style="28" customWidth="1"/>
    <col min="4159" max="4341" width="9.140625" style="28"/>
    <col min="4342" max="4342" width="7" style="28" customWidth="1"/>
    <col min="4343" max="4343" width="24.28515625" style="28" customWidth="1"/>
    <col min="4344" max="4344" width="11.85546875" style="28" customWidth="1"/>
    <col min="4345" max="4345" width="11.7109375" style="28" customWidth="1"/>
    <col min="4346" max="4346" width="8.140625" style="28" customWidth="1"/>
    <col min="4347" max="4347" width="9.140625" style="28" customWidth="1"/>
    <col min="4348" max="4364" width="9.140625" style="28"/>
    <col min="4365" max="4366" width="9.140625" style="28" customWidth="1"/>
    <col min="4367" max="4373" width="9.140625" style="28"/>
    <col min="4374" max="4374" width="9.140625" style="28" customWidth="1"/>
    <col min="4375" max="4390" width="9.140625" style="28"/>
    <col min="4391" max="4391" width="9.140625" style="28" customWidth="1"/>
    <col min="4392" max="4393" width="9.140625" style="28"/>
    <col min="4394" max="4397" width="9.140625" style="28" customWidth="1"/>
    <col min="4398" max="4398" width="9.140625" style="28"/>
    <col min="4399" max="4400" width="9.140625" style="28" customWidth="1"/>
    <col min="4401" max="4401" width="9.140625" style="28"/>
    <col min="4402" max="4406" width="9.140625" style="28" customWidth="1"/>
    <col min="4407" max="4407" width="9.140625" style="28"/>
    <col min="4408" max="4409" width="9.140625" style="28" customWidth="1"/>
    <col min="4410" max="4411" width="9.140625" style="28"/>
    <col min="4412" max="4412" width="11.28515625" style="28" customWidth="1"/>
    <col min="4413" max="4413" width="11.140625" style="28" customWidth="1"/>
    <col min="4414" max="4414" width="22.7109375" style="28" customWidth="1"/>
    <col min="4415" max="4597" width="9.140625" style="28"/>
    <col min="4598" max="4598" width="7" style="28" customWidth="1"/>
    <col min="4599" max="4599" width="24.28515625" style="28" customWidth="1"/>
    <col min="4600" max="4600" width="11.85546875" style="28" customWidth="1"/>
    <col min="4601" max="4601" width="11.7109375" style="28" customWidth="1"/>
    <col min="4602" max="4602" width="8.140625" style="28" customWidth="1"/>
    <col min="4603" max="4603" width="9.140625" style="28" customWidth="1"/>
    <col min="4604" max="4620" width="9.140625" style="28"/>
    <col min="4621" max="4622" width="9.140625" style="28" customWidth="1"/>
    <col min="4623" max="4629" width="9.140625" style="28"/>
    <col min="4630" max="4630" width="9.140625" style="28" customWidth="1"/>
    <col min="4631" max="4646" width="9.140625" style="28"/>
    <col min="4647" max="4647" width="9.140625" style="28" customWidth="1"/>
    <col min="4648" max="4649" width="9.140625" style="28"/>
    <col min="4650" max="4653" width="9.140625" style="28" customWidth="1"/>
    <col min="4654" max="4654" width="9.140625" style="28"/>
    <col min="4655" max="4656" width="9.140625" style="28" customWidth="1"/>
    <col min="4657" max="4657" width="9.140625" style="28"/>
    <col min="4658" max="4662" width="9.140625" style="28" customWidth="1"/>
    <col min="4663" max="4663" width="9.140625" style="28"/>
    <col min="4664" max="4665" width="9.140625" style="28" customWidth="1"/>
    <col min="4666" max="4667" width="9.140625" style="28"/>
    <col min="4668" max="4668" width="11.28515625" style="28" customWidth="1"/>
    <col min="4669" max="4669" width="11.140625" style="28" customWidth="1"/>
    <col min="4670" max="4670" width="22.7109375" style="28" customWidth="1"/>
    <col min="4671" max="4853" width="9.140625" style="28"/>
    <col min="4854" max="4854" width="7" style="28" customWidth="1"/>
    <col min="4855" max="4855" width="24.28515625" style="28" customWidth="1"/>
    <col min="4856" max="4856" width="11.85546875" style="28" customWidth="1"/>
    <col min="4857" max="4857" width="11.7109375" style="28" customWidth="1"/>
    <col min="4858" max="4858" width="8.140625" style="28" customWidth="1"/>
    <col min="4859" max="4859" width="9.140625" style="28" customWidth="1"/>
    <col min="4860" max="4876" width="9.140625" style="28"/>
    <col min="4877" max="4878" width="9.140625" style="28" customWidth="1"/>
    <col min="4879" max="4885" width="9.140625" style="28"/>
    <col min="4886" max="4886" width="9.140625" style="28" customWidth="1"/>
    <col min="4887" max="4902" width="9.140625" style="28"/>
    <col min="4903" max="4903" width="9.140625" style="28" customWidth="1"/>
    <col min="4904" max="4905" width="9.140625" style="28"/>
    <col min="4906" max="4909" width="9.140625" style="28" customWidth="1"/>
    <col min="4910" max="4910" width="9.140625" style="28"/>
    <col min="4911" max="4912" width="9.140625" style="28" customWidth="1"/>
    <col min="4913" max="4913" width="9.140625" style="28"/>
    <col min="4914" max="4918" width="9.140625" style="28" customWidth="1"/>
    <col min="4919" max="4919" width="9.140625" style="28"/>
    <col min="4920" max="4921" width="9.140625" style="28" customWidth="1"/>
    <col min="4922" max="4923" width="9.140625" style="28"/>
    <col min="4924" max="4924" width="11.28515625" style="28" customWidth="1"/>
    <col min="4925" max="4925" width="11.140625" style="28" customWidth="1"/>
    <col min="4926" max="4926" width="22.7109375" style="28" customWidth="1"/>
    <col min="4927" max="5109" width="9.140625" style="28"/>
    <col min="5110" max="5110" width="7" style="28" customWidth="1"/>
    <col min="5111" max="5111" width="24.28515625" style="28" customWidth="1"/>
    <col min="5112" max="5112" width="11.85546875" style="28" customWidth="1"/>
    <col min="5113" max="5113" width="11.7109375" style="28" customWidth="1"/>
    <col min="5114" max="5114" width="8.140625" style="28" customWidth="1"/>
    <col min="5115" max="5115" width="9.140625" style="28" customWidth="1"/>
    <col min="5116" max="5132" width="9.140625" style="28"/>
    <col min="5133" max="5134" width="9.140625" style="28" customWidth="1"/>
    <col min="5135" max="5141" width="9.140625" style="28"/>
    <col min="5142" max="5142" width="9.140625" style="28" customWidth="1"/>
    <col min="5143" max="5158" width="9.140625" style="28"/>
    <col min="5159" max="5159" width="9.140625" style="28" customWidth="1"/>
    <col min="5160" max="5161" width="9.140625" style="28"/>
    <col min="5162" max="5165" width="9.140625" style="28" customWidth="1"/>
    <col min="5166" max="5166" width="9.140625" style="28"/>
    <col min="5167" max="5168" width="9.140625" style="28" customWidth="1"/>
    <col min="5169" max="5169" width="9.140625" style="28"/>
    <col min="5170" max="5174" width="9.140625" style="28" customWidth="1"/>
    <col min="5175" max="5175" width="9.140625" style="28"/>
    <col min="5176" max="5177" width="9.140625" style="28" customWidth="1"/>
    <col min="5178" max="5179" width="9.140625" style="28"/>
    <col min="5180" max="5180" width="11.28515625" style="28" customWidth="1"/>
    <col min="5181" max="5181" width="11.140625" style="28" customWidth="1"/>
    <col min="5182" max="5182" width="22.7109375" style="28" customWidth="1"/>
    <col min="5183" max="5365" width="9.140625" style="28"/>
    <col min="5366" max="5366" width="7" style="28" customWidth="1"/>
    <col min="5367" max="5367" width="24.28515625" style="28" customWidth="1"/>
    <col min="5368" max="5368" width="11.85546875" style="28" customWidth="1"/>
    <col min="5369" max="5369" width="11.7109375" style="28" customWidth="1"/>
    <col min="5370" max="5370" width="8.140625" style="28" customWidth="1"/>
    <col min="5371" max="5371" width="9.140625" style="28" customWidth="1"/>
    <col min="5372" max="5388" width="9.140625" style="28"/>
    <col min="5389" max="5390" width="9.140625" style="28" customWidth="1"/>
    <col min="5391" max="5397" width="9.140625" style="28"/>
    <col min="5398" max="5398" width="9.140625" style="28" customWidth="1"/>
    <col min="5399" max="5414" width="9.140625" style="28"/>
    <col min="5415" max="5415" width="9.140625" style="28" customWidth="1"/>
    <col min="5416" max="5417" width="9.140625" style="28"/>
    <col min="5418" max="5421" width="9.140625" style="28" customWidth="1"/>
    <col min="5422" max="5422" width="9.140625" style="28"/>
    <col min="5423" max="5424" width="9.140625" style="28" customWidth="1"/>
    <col min="5425" max="5425" width="9.140625" style="28"/>
    <col min="5426" max="5430" width="9.140625" style="28" customWidth="1"/>
    <col min="5431" max="5431" width="9.140625" style="28"/>
    <col min="5432" max="5433" width="9.140625" style="28" customWidth="1"/>
    <col min="5434" max="5435" width="9.140625" style="28"/>
    <col min="5436" max="5436" width="11.28515625" style="28" customWidth="1"/>
    <col min="5437" max="5437" width="11.140625" style="28" customWidth="1"/>
    <col min="5438" max="5438" width="22.7109375" style="28" customWidth="1"/>
    <col min="5439" max="5621" width="9.140625" style="28"/>
    <col min="5622" max="5622" width="7" style="28" customWidth="1"/>
    <col min="5623" max="5623" width="24.28515625" style="28" customWidth="1"/>
    <col min="5624" max="5624" width="11.85546875" style="28" customWidth="1"/>
    <col min="5625" max="5625" width="11.7109375" style="28" customWidth="1"/>
    <col min="5626" max="5626" width="8.140625" style="28" customWidth="1"/>
    <col min="5627" max="5627" width="9.140625" style="28" customWidth="1"/>
    <col min="5628" max="5644" width="9.140625" style="28"/>
    <col min="5645" max="5646" width="9.140625" style="28" customWidth="1"/>
    <col min="5647" max="5653" width="9.140625" style="28"/>
    <col min="5654" max="5654" width="9.140625" style="28" customWidth="1"/>
    <col min="5655" max="5670" width="9.140625" style="28"/>
    <col min="5671" max="5671" width="9.140625" style="28" customWidth="1"/>
    <col min="5672" max="5673" width="9.140625" style="28"/>
    <col min="5674" max="5677" width="9.140625" style="28" customWidth="1"/>
    <col min="5678" max="5678" width="9.140625" style="28"/>
    <col min="5679" max="5680" width="9.140625" style="28" customWidth="1"/>
    <col min="5681" max="5681" width="9.140625" style="28"/>
    <col min="5682" max="5686" width="9.140625" style="28" customWidth="1"/>
    <col min="5687" max="5687" width="9.140625" style="28"/>
    <col min="5688" max="5689" width="9.140625" style="28" customWidth="1"/>
    <col min="5690" max="5691" width="9.140625" style="28"/>
    <col min="5692" max="5692" width="11.28515625" style="28" customWidth="1"/>
    <col min="5693" max="5693" width="11.140625" style="28" customWidth="1"/>
    <col min="5694" max="5694" width="22.7109375" style="28" customWidth="1"/>
    <col min="5695" max="5877" width="9.140625" style="28"/>
    <col min="5878" max="5878" width="7" style="28" customWidth="1"/>
    <col min="5879" max="5879" width="24.28515625" style="28" customWidth="1"/>
    <col min="5880" max="5880" width="11.85546875" style="28" customWidth="1"/>
    <col min="5881" max="5881" width="11.7109375" style="28" customWidth="1"/>
    <col min="5882" max="5882" width="8.140625" style="28" customWidth="1"/>
    <col min="5883" max="5883" width="9.140625" style="28" customWidth="1"/>
    <col min="5884" max="5900" width="9.140625" style="28"/>
    <col min="5901" max="5902" width="9.140625" style="28" customWidth="1"/>
    <col min="5903" max="5909" width="9.140625" style="28"/>
    <col min="5910" max="5910" width="9.140625" style="28" customWidth="1"/>
    <col min="5911" max="5926" width="9.140625" style="28"/>
    <col min="5927" max="5927" width="9.140625" style="28" customWidth="1"/>
    <col min="5928" max="5929" width="9.140625" style="28"/>
    <col min="5930" max="5933" width="9.140625" style="28" customWidth="1"/>
    <col min="5934" max="5934" width="9.140625" style="28"/>
    <col min="5935" max="5936" width="9.140625" style="28" customWidth="1"/>
    <col min="5937" max="5937" width="9.140625" style="28"/>
    <col min="5938" max="5942" width="9.140625" style="28" customWidth="1"/>
    <col min="5943" max="5943" width="9.140625" style="28"/>
    <col min="5944" max="5945" width="9.140625" style="28" customWidth="1"/>
    <col min="5946" max="5947" width="9.140625" style="28"/>
    <col min="5948" max="5948" width="11.28515625" style="28" customWidth="1"/>
    <col min="5949" max="5949" width="11.140625" style="28" customWidth="1"/>
    <col min="5950" max="5950" width="22.7109375" style="28" customWidth="1"/>
    <col min="5951" max="6133" width="9.140625" style="28"/>
    <col min="6134" max="6134" width="7" style="28" customWidth="1"/>
    <col min="6135" max="6135" width="24.28515625" style="28" customWidth="1"/>
    <col min="6136" max="6136" width="11.85546875" style="28" customWidth="1"/>
    <col min="6137" max="6137" width="11.7109375" style="28" customWidth="1"/>
    <col min="6138" max="6138" width="8.140625" style="28" customWidth="1"/>
    <col min="6139" max="6139" width="9.140625" style="28" customWidth="1"/>
    <col min="6140" max="6156" width="9.140625" style="28"/>
    <col min="6157" max="6158" width="9.140625" style="28" customWidth="1"/>
    <col min="6159" max="6165" width="9.140625" style="28"/>
    <col min="6166" max="6166" width="9.140625" style="28" customWidth="1"/>
    <col min="6167" max="6182" width="9.140625" style="28"/>
    <col min="6183" max="6183" width="9.140625" style="28" customWidth="1"/>
    <col min="6184" max="6185" width="9.140625" style="28"/>
    <col min="6186" max="6189" width="9.140625" style="28" customWidth="1"/>
    <col min="6190" max="6190" width="9.140625" style="28"/>
    <col min="6191" max="6192" width="9.140625" style="28" customWidth="1"/>
    <col min="6193" max="6193" width="9.140625" style="28"/>
    <col min="6194" max="6198" width="9.140625" style="28" customWidth="1"/>
    <col min="6199" max="6199" width="9.140625" style="28"/>
    <col min="6200" max="6201" width="9.140625" style="28" customWidth="1"/>
    <col min="6202" max="6203" width="9.140625" style="28"/>
    <col min="6204" max="6204" width="11.28515625" style="28" customWidth="1"/>
    <col min="6205" max="6205" width="11.140625" style="28" customWidth="1"/>
    <col min="6206" max="6206" width="22.7109375" style="28" customWidth="1"/>
    <col min="6207" max="6389" width="9.140625" style="28"/>
    <col min="6390" max="6390" width="7" style="28" customWidth="1"/>
    <col min="6391" max="6391" width="24.28515625" style="28" customWidth="1"/>
    <col min="6392" max="6392" width="11.85546875" style="28" customWidth="1"/>
    <col min="6393" max="6393" width="11.7109375" style="28" customWidth="1"/>
    <col min="6394" max="6394" width="8.140625" style="28" customWidth="1"/>
    <col min="6395" max="6395" width="9.140625" style="28" customWidth="1"/>
    <col min="6396" max="6412" width="9.140625" style="28"/>
    <col min="6413" max="6414" width="9.140625" style="28" customWidth="1"/>
    <col min="6415" max="6421" width="9.140625" style="28"/>
    <col min="6422" max="6422" width="9.140625" style="28" customWidth="1"/>
    <col min="6423" max="6438" width="9.140625" style="28"/>
    <col min="6439" max="6439" width="9.140625" style="28" customWidth="1"/>
    <col min="6440" max="6441" width="9.140625" style="28"/>
    <col min="6442" max="6445" width="9.140625" style="28" customWidth="1"/>
    <col min="6446" max="6446" width="9.140625" style="28"/>
    <col min="6447" max="6448" width="9.140625" style="28" customWidth="1"/>
    <col min="6449" max="6449" width="9.140625" style="28"/>
    <col min="6450" max="6454" width="9.140625" style="28" customWidth="1"/>
    <col min="6455" max="6455" width="9.140625" style="28"/>
    <col min="6456" max="6457" width="9.140625" style="28" customWidth="1"/>
    <col min="6458" max="6459" width="9.140625" style="28"/>
    <col min="6460" max="6460" width="11.28515625" style="28" customWidth="1"/>
    <col min="6461" max="6461" width="11.140625" style="28" customWidth="1"/>
    <col min="6462" max="6462" width="22.7109375" style="28" customWidth="1"/>
    <col min="6463" max="6645" width="9.140625" style="28"/>
    <col min="6646" max="6646" width="7" style="28" customWidth="1"/>
    <col min="6647" max="6647" width="24.28515625" style="28" customWidth="1"/>
    <col min="6648" max="6648" width="11.85546875" style="28" customWidth="1"/>
    <col min="6649" max="6649" width="11.7109375" style="28" customWidth="1"/>
    <col min="6650" max="6650" width="8.140625" style="28" customWidth="1"/>
    <col min="6651" max="6651" width="9.140625" style="28" customWidth="1"/>
    <col min="6652" max="6668" width="9.140625" style="28"/>
    <col min="6669" max="6670" width="9.140625" style="28" customWidth="1"/>
    <col min="6671" max="6677" width="9.140625" style="28"/>
    <col min="6678" max="6678" width="9.140625" style="28" customWidth="1"/>
    <col min="6679" max="6694" width="9.140625" style="28"/>
    <col min="6695" max="6695" width="9.140625" style="28" customWidth="1"/>
    <col min="6696" max="6697" width="9.140625" style="28"/>
    <col min="6698" max="6701" width="9.140625" style="28" customWidth="1"/>
    <col min="6702" max="6702" width="9.140625" style="28"/>
    <col min="6703" max="6704" width="9.140625" style="28" customWidth="1"/>
    <col min="6705" max="6705" width="9.140625" style="28"/>
    <col min="6706" max="6710" width="9.140625" style="28" customWidth="1"/>
    <col min="6711" max="6711" width="9.140625" style="28"/>
    <col min="6712" max="6713" width="9.140625" style="28" customWidth="1"/>
    <col min="6714" max="6715" width="9.140625" style="28"/>
    <col min="6716" max="6716" width="11.28515625" style="28" customWidth="1"/>
    <col min="6717" max="6717" width="11.140625" style="28" customWidth="1"/>
    <col min="6718" max="6718" width="22.7109375" style="28" customWidth="1"/>
    <col min="6719" max="6901" width="9.140625" style="28"/>
    <col min="6902" max="6902" width="7" style="28" customWidth="1"/>
    <col min="6903" max="6903" width="24.28515625" style="28" customWidth="1"/>
    <col min="6904" max="6904" width="11.85546875" style="28" customWidth="1"/>
    <col min="6905" max="6905" width="11.7109375" style="28" customWidth="1"/>
    <col min="6906" max="6906" width="8.140625" style="28" customWidth="1"/>
    <col min="6907" max="6907" width="9.140625" style="28" customWidth="1"/>
    <col min="6908" max="6924" width="9.140625" style="28"/>
    <col min="6925" max="6926" width="9.140625" style="28" customWidth="1"/>
    <col min="6927" max="6933" width="9.140625" style="28"/>
    <col min="6934" max="6934" width="9.140625" style="28" customWidth="1"/>
    <col min="6935" max="6950" width="9.140625" style="28"/>
    <col min="6951" max="6951" width="9.140625" style="28" customWidth="1"/>
    <col min="6952" max="6953" width="9.140625" style="28"/>
    <col min="6954" max="6957" width="9.140625" style="28" customWidth="1"/>
    <col min="6958" max="6958" width="9.140625" style="28"/>
    <col min="6959" max="6960" width="9.140625" style="28" customWidth="1"/>
    <col min="6961" max="6961" width="9.140625" style="28"/>
    <col min="6962" max="6966" width="9.140625" style="28" customWidth="1"/>
    <col min="6967" max="6967" width="9.140625" style="28"/>
    <col min="6968" max="6969" width="9.140625" style="28" customWidth="1"/>
    <col min="6970" max="6971" width="9.140625" style="28"/>
    <col min="6972" max="6972" width="11.28515625" style="28" customWidth="1"/>
    <col min="6973" max="6973" width="11.140625" style="28" customWidth="1"/>
    <col min="6974" max="6974" width="22.7109375" style="28" customWidth="1"/>
    <col min="6975" max="7157" width="9.140625" style="28"/>
    <col min="7158" max="7158" width="7" style="28" customWidth="1"/>
    <col min="7159" max="7159" width="24.28515625" style="28" customWidth="1"/>
    <col min="7160" max="7160" width="11.85546875" style="28" customWidth="1"/>
    <col min="7161" max="7161" width="11.7109375" style="28" customWidth="1"/>
    <col min="7162" max="7162" width="8.140625" style="28" customWidth="1"/>
    <col min="7163" max="7163" width="9.140625" style="28" customWidth="1"/>
    <col min="7164" max="7180" width="9.140625" style="28"/>
    <col min="7181" max="7182" width="9.140625" style="28" customWidth="1"/>
    <col min="7183" max="7189" width="9.140625" style="28"/>
    <col min="7190" max="7190" width="9.140625" style="28" customWidth="1"/>
    <col min="7191" max="7206" width="9.140625" style="28"/>
    <col min="7207" max="7207" width="9.140625" style="28" customWidth="1"/>
    <col min="7208" max="7209" width="9.140625" style="28"/>
    <col min="7210" max="7213" width="9.140625" style="28" customWidth="1"/>
    <col min="7214" max="7214" width="9.140625" style="28"/>
    <col min="7215" max="7216" width="9.140625" style="28" customWidth="1"/>
    <col min="7217" max="7217" width="9.140625" style="28"/>
    <col min="7218" max="7222" width="9.140625" style="28" customWidth="1"/>
    <col min="7223" max="7223" width="9.140625" style="28"/>
    <col min="7224" max="7225" width="9.140625" style="28" customWidth="1"/>
    <col min="7226" max="7227" width="9.140625" style="28"/>
    <col min="7228" max="7228" width="11.28515625" style="28" customWidth="1"/>
    <col min="7229" max="7229" width="11.140625" style="28" customWidth="1"/>
    <col min="7230" max="7230" width="22.7109375" style="28" customWidth="1"/>
    <col min="7231" max="7413" width="9.140625" style="28"/>
    <col min="7414" max="7414" width="7" style="28" customWidth="1"/>
    <col min="7415" max="7415" width="24.28515625" style="28" customWidth="1"/>
    <col min="7416" max="7416" width="11.85546875" style="28" customWidth="1"/>
    <col min="7417" max="7417" width="11.7109375" style="28" customWidth="1"/>
    <col min="7418" max="7418" width="8.140625" style="28" customWidth="1"/>
    <col min="7419" max="7419" width="9.140625" style="28" customWidth="1"/>
    <col min="7420" max="7436" width="9.140625" style="28"/>
    <col min="7437" max="7438" width="9.140625" style="28" customWidth="1"/>
    <col min="7439" max="7445" width="9.140625" style="28"/>
    <col min="7446" max="7446" width="9.140625" style="28" customWidth="1"/>
    <col min="7447" max="7462" width="9.140625" style="28"/>
    <col min="7463" max="7463" width="9.140625" style="28" customWidth="1"/>
    <col min="7464" max="7465" width="9.140625" style="28"/>
    <col min="7466" max="7469" width="9.140625" style="28" customWidth="1"/>
    <col min="7470" max="7470" width="9.140625" style="28"/>
    <col min="7471" max="7472" width="9.140625" style="28" customWidth="1"/>
    <col min="7473" max="7473" width="9.140625" style="28"/>
    <col min="7474" max="7478" width="9.140625" style="28" customWidth="1"/>
    <col min="7479" max="7479" width="9.140625" style="28"/>
    <col min="7480" max="7481" width="9.140625" style="28" customWidth="1"/>
    <col min="7482" max="7483" width="9.140625" style="28"/>
    <col min="7484" max="7484" width="11.28515625" style="28" customWidth="1"/>
    <col min="7485" max="7485" width="11.140625" style="28" customWidth="1"/>
    <col min="7486" max="7486" width="22.7109375" style="28" customWidth="1"/>
    <col min="7487" max="7669" width="9.140625" style="28"/>
    <col min="7670" max="7670" width="7" style="28" customWidth="1"/>
    <col min="7671" max="7671" width="24.28515625" style="28" customWidth="1"/>
    <col min="7672" max="7672" width="11.85546875" style="28" customWidth="1"/>
    <col min="7673" max="7673" width="11.7109375" style="28" customWidth="1"/>
    <col min="7674" max="7674" width="8.140625" style="28" customWidth="1"/>
    <col min="7675" max="7675" width="9.140625" style="28" customWidth="1"/>
    <col min="7676" max="7692" width="9.140625" style="28"/>
    <col min="7693" max="7694" width="9.140625" style="28" customWidth="1"/>
    <col min="7695" max="7701" width="9.140625" style="28"/>
    <col min="7702" max="7702" width="9.140625" style="28" customWidth="1"/>
    <col min="7703" max="7718" width="9.140625" style="28"/>
    <col min="7719" max="7719" width="9.140625" style="28" customWidth="1"/>
    <col min="7720" max="7721" width="9.140625" style="28"/>
    <col min="7722" max="7725" width="9.140625" style="28" customWidth="1"/>
    <col min="7726" max="7726" width="9.140625" style="28"/>
    <col min="7727" max="7728" width="9.140625" style="28" customWidth="1"/>
    <col min="7729" max="7729" width="9.140625" style="28"/>
    <col min="7730" max="7734" width="9.140625" style="28" customWidth="1"/>
    <col min="7735" max="7735" width="9.140625" style="28"/>
    <col min="7736" max="7737" width="9.140625" style="28" customWidth="1"/>
    <col min="7738" max="7739" width="9.140625" style="28"/>
    <col min="7740" max="7740" width="11.28515625" style="28" customWidth="1"/>
    <col min="7741" max="7741" width="11.140625" style="28" customWidth="1"/>
    <col min="7742" max="7742" width="22.7109375" style="28" customWidth="1"/>
    <col min="7743" max="7925" width="9.140625" style="28"/>
    <col min="7926" max="7926" width="7" style="28" customWidth="1"/>
    <col min="7927" max="7927" width="24.28515625" style="28" customWidth="1"/>
    <col min="7928" max="7928" width="11.85546875" style="28" customWidth="1"/>
    <col min="7929" max="7929" width="11.7109375" style="28" customWidth="1"/>
    <col min="7930" max="7930" width="8.140625" style="28" customWidth="1"/>
    <col min="7931" max="7931" width="9.140625" style="28" customWidth="1"/>
    <col min="7932" max="7948" width="9.140625" style="28"/>
    <col min="7949" max="7950" width="9.140625" style="28" customWidth="1"/>
    <col min="7951" max="7957" width="9.140625" style="28"/>
    <col min="7958" max="7958" width="9.140625" style="28" customWidth="1"/>
    <col min="7959" max="7974" width="9.140625" style="28"/>
    <col min="7975" max="7975" width="9.140625" style="28" customWidth="1"/>
    <col min="7976" max="7977" width="9.140625" style="28"/>
    <col min="7978" max="7981" width="9.140625" style="28" customWidth="1"/>
    <col min="7982" max="7982" width="9.140625" style="28"/>
    <col min="7983" max="7984" width="9.140625" style="28" customWidth="1"/>
    <col min="7985" max="7985" width="9.140625" style="28"/>
    <col min="7986" max="7990" width="9.140625" style="28" customWidth="1"/>
    <col min="7991" max="7991" width="9.140625" style="28"/>
    <col min="7992" max="7993" width="9.140625" style="28" customWidth="1"/>
    <col min="7994" max="7995" width="9.140625" style="28"/>
    <col min="7996" max="7996" width="11.28515625" style="28" customWidth="1"/>
    <col min="7997" max="7997" width="11.140625" style="28" customWidth="1"/>
    <col min="7998" max="7998" width="22.7109375" style="28" customWidth="1"/>
    <col min="7999" max="8181" width="9.140625" style="28"/>
    <col min="8182" max="8182" width="7" style="28" customWidth="1"/>
    <col min="8183" max="8183" width="24.28515625" style="28" customWidth="1"/>
    <col min="8184" max="8184" width="11.85546875" style="28" customWidth="1"/>
    <col min="8185" max="8185" width="11.7109375" style="28" customWidth="1"/>
    <col min="8186" max="8186" width="8.140625" style="28" customWidth="1"/>
    <col min="8187" max="8187" width="9.140625" style="28" customWidth="1"/>
    <col min="8188" max="8204" width="9.140625" style="28"/>
    <col min="8205" max="8206" width="9.140625" style="28" customWidth="1"/>
    <col min="8207" max="8213" width="9.140625" style="28"/>
    <col min="8214" max="8214" width="9.140625" style="28" customWidth="1"/>
    <col min="8215" max="8230" width="9.140625" style="28"/>
    <col min="8231" max="8231" width="9.140625" style="28" customWidth="1"/>
    <col min="8232" max="8233" width="9.140625" style="28"/>
    <col min="8234" max="8237" width="9.140625" style="28" customWidth="1"/>
    <col min="8238" max="8238" width="9.140625" style="28"/>
    <col min="8239" max="8240" width="9.140625" style="28" customWidth="1"/>
    <col min="8241" max="8241" width="9.140625" style="28"/>
    <col min="8242" max="8246" width="9.140625" style="28" customWidth="1"/>
    <col min="8247" max="8247" width="9.140625" style="28"/>
    <col min="8248" max="8249" width="9.140625" style="28" customWidth="1"/>
    <col min="8250" max="8251" width="9.140625" style="28"/>
    <col min="8252" max="8252" width="11.28515625" style="28" customWidth="1"/>
    <col min="8253" max="8253" width="11.140625" style="28" customWidth="1"/>
    <col min="8254" max="8254" width="22.7109375" style="28" customWidth="1"/>
    <col min="8255" max="8437" width="9.140625" style="28"/>
    <col min="8438" max="8438" width="7" style="28" customWidth="1"/>
    <col min="8439" max="8439" width="24.28515625" style="28" customWidth="1"/>
    <col min="8440" max="8440" width="11.85546875" style="28" customWidth="1"/>
    <col min="8441" max="8441" width="11.7109375" style="28" customWidth="1"/>
    <col min="8442" max="8442" width="8.140625" style="28" customWidth="1"/>
    <col min="8443" max="8443" width="9.140625" style="28" customWidth="1"/>
    <col min="8444" max="8460" width="9.140625" style="28"/>
    <col min="8461" max="8462" width="9.140625" style="28" customWidth="1"/>
    <col min="8463" max="8469" width="9.140625" style="28"/>
    <col min="8470" max="8470" width="9.140625" style="28" customWidth="1"/>
    <col min="8471" max="8486" width="9.140625" style="28"/>
    <col min="8487" max="8487" width="9.140625" style="28" customWidth="1"/>
    <col min="8488" max="8489" width="9.140625" style="28"/>
    <col min="8490" max="8493" width="9.140625" style="28" customWidth="1"/>
    <col min="8494" max="8494" width="9.140625" style="28"/>
    <col min="8495" max="8496" width="9.140625" style="28" customWidth="1"/>
    <col min="8497" max="8497" width="9.140625" style="28"/>
    <col min="8498" max="8502" width="9.140625" style="28" customWidth="1"/>
    <col min="8503" max="8503" width="9.140625" style="28"/>
    <col min="8504" max="8505" width="9.140625" style="28" customWidth="1"/>
    <col min="8506" max="8507" width="9.140625" style="28"/>
    <col min="8508" max="8508" width="11.28515625" style="28" customWidth="1"/>
    <col min="8509" max="8509" width="11.140625" style="28" customWidth="1"/>
    <col min="8510" max="8510" width="22.7109375" style="28" customWidth="1"/>
    <col min="8511" max="8693" width="9.140625" style="28"/>
    <col min="8694" max="8694" width="7" style="28" customWidth="1"/>
    <col min="8695" max="8695" width="24.28515625" style="28" customWidth="1"/>
    <col min="8696" max="8696" width="11.85546875" style="28" customWidth="1"/>
    <col min="8697" max="8697" width="11.7109375" style="28" customWidth="1"/>
    <col min="8698" max="8698" width="8.140625" style="28" customWidth="1"/>
    <col min="8699" max="8699" width="9.140625" style="28" customWidth="1"/>
    <col min="8700" max="8716" width="9.140625" style="28"/>
    <col min="8717" max="8718" width="9.140625" style="28" customWidth="1"/>
    <col min="8719" max="8725" width="9.140625" style="28"/>
    <col min="8726" max="8726" width="9.140625" style="28" customWidth="1"/>
    <col min="8727" max="8742" width="9.140625" style="28"/>
    <col min="8743" max="8743" width="9.140625" style="28" customWidth="1"/>
    <col min="8744" max="8745" width="9.140625" style="28"/>
    <col min="8746" max="8749" width="9.140625" style="28" customWidth="1"/>
    <col min="8750" max="8750" width="9.140625" style="28"/>
    <col min="8751" max="8752" width="9.140625" style="28" customWidth="1"/>
    <col min="8753" max="8753" width="9.140625" style="28"/>
    <col min="8754" max="8758" width="9.140625" style="28" customWidth="1"/>
    <col min="8759" max="8759" width="9.140625" style="28"/>
    <col min="8760" max="8761" width="9.140625" style="28" customWidth="1"/>
    <col min="8762" max="8763" width="9.140625" style="28"/>
    <col min="8764" max="8764" width="11.28515625" style="28" customWidth="1"/>
    <col min="8765" max="8765" width="11.140625" style="28" customWidth="1"/>
    <col min="8766" max="8766" width="22.7109375" style="28" customWidth="1"/>
    <col min="8767" max="8949" width="9.140625" style="28"/>
    <col min="8950" max="8950" width="7" style="28" customWidth="1"/>
    <col min="8951" max="8951" width="24.28515625" style="28" customWidth="1"/>
    <col min="8952" max="8952" width="11.85546875" style="28" customWidth="1"/>
    <col min="8953" max="8953" width="11.7109375" style="28" customWidth="1"/>
    <col min="8954" max="8954" width="8.140625" style="28" customWidth="1"/>
    <col min="8955" max="8955" width="9.140625" style="28" customWidth="1"/>
    <col min="8956" max="8972" width="9.140625" style="28"/>
    <col min="8973" max="8974" width="9.140625" style="28" customWidth="1"/>
    <col min="8975" max="8981" width="9.140625" style="28"/>
    <col min="8982" max="8982" width="9.140625" style="28" customWidth="1"/>
    <col min="8983" max="8998" width="9.140625" style="28"/>
    <col min="8999" max="8999" width="9.140625" style="28" customWidth="1"/>
    <col min="9000" max="9001" width="9.140625" style="28"/>
    <col min="9002" max="9005" width="9.140625" style="28" customWidth="1"/>
    <col min="9006" max="9006" width="9.140625" style="28"/>
    <col min="9007" max="9008" width="9.140625" style="28" customWidth="1"/>
    <col min="9009" max="9009" width="9.140625" style="28"/>
    <col min="9010" max="9014" width="9.140625" style="28" customWidth="1"/>
    <col min="9015" max="9015" width="9.140625" style="28"/>
    <col min="9016" max="9017" width="9.140625" style="28" customWidth="1"/>
    <col min="9018" max="9019" width="9.140625" style="28"/>
    <col min="9020" max="9020" width="11.28515625" style="28" customWidth="1"/>
    <col min="9021" max="9021" width="11.140625" style="28" customWidth="1"/>
    <col min="9022" max="9022" width="22.7109375" style="28" customWidth="1"/>
    <col min="9023" max="9205" width="9.140625" style="28"/>
    <col min="9206" max="9206" width="7" style="28" customWidth="1"/>
    <col min="9207" max="9207" width="24.28515625" style="28" customWidth="1"/>
    <col min="9208" max="9208" width="11.85546875" style="28" customWidth="1"/>
    <col min="9209" max="9209" width="11.7109375" style="28" customWidth="1"/>
    <col min="9210" max="9210" width="8.140625" style="28" customWidth="1"/>
    <col min="9211" max="9211" width="9.140625" style="28" customWidth="1"/>
    <col min="9212" max="9228" width="9.140625" style="28"/>
    <col min="9229" max="9230" width="9.140625" style="28" customWidth="1"/>
    <col min="9231" max="9237" width="9.140625" style="28"/>
    <col min="9238" max="9238" width="9.140625" style="28" customWidth="1"/>
    <col min="9239" max="9254" width="9.140625" style="28"/>
    <col min="9255" max="9255" width="9.140625" style="28" customWidth="1"/>
    <col min="9256" max="9257" width="9.140625" style="28"/>
    <col min="9258" max="9261" width="9.140625" style="28" customWidth="1"/>
    <col min="9262" max="9262" width="9.140625" style="28"/>
    <col min="9263" max="9264" width="9.140625" style="28" customWidth="1"/>
    <col min="9265" max="9265" width="9.140625" style="28"/>
    <col min="9266" max="9270" width="9.140625" style="28" customWidth="1"/>
    <col min="9271" max="9271" width="9.140625" style="28"/>
    <col min="9272" max="9273" width="9.140625" style="28" customWidth="1"/>
    <col min="9274" max="9275" width="9.140625" style="28"/>
    <col min="9276" max="9276" width="11.28515625" style="28" customWidth="1"/>
    <col min="9277" max="9277" width="11.140625" style="28" customWidth="1"/>
    <col min="9278" max="9278" width="22.7109375" style="28" customWidth="1"/>
    <col min="9279" max="9461" width="9.140625" style="28"/>
    <col min="9462" max="9462" width="7" style="28" customWidth="1"/>
    <col min="9463" max="9463" width="24.28515625" style="28" customWidth="1"/>
    <col min="9464" max="9464" width="11.85546875" style="28" customWidth="1"/>
    <col min="9465" max="9465" width="11.7109375" style="28" customWidth="1"/>
    <col min="9466" max="9466" width="8.140625" style="28" customWidth="1"/>
    <col min="9467" max="9467" width="9.140625" style="28" customWidth="1"/>
    <col min="9468" max="9484" width="9.140625" style="28"/>
    <col min="9485" max="9486" width="9.140625" style="28" customWidth="1"/>
    <col min="9487" max="9493" width="9.140625" style="28"/>
    <col min="9494" max="9494" width="9.140625" style="28" customWidth="1"/>
    <col min="9495" max="9510" width="9.140625" style="28"/>
    <col min="9511" max="9511" width="9.140625" style="28" customWidth="1"/>
    <col min="9512" max="9513" width="9.140625" style="28"/>
    <col min="9514" max="9517" width="9.140625" style="28" customWidth="1"/>
    <col min="9518" max="9518" width="9.140625" style="28"/>
    <col min="9519" max="9520" width="9.140625" style="28" customWidth="1"/>
    <col min="9521" max="9521" width="9.140625" style="28"/>
    <col min="9522" max="9526" width="9.140625" style="28" customWidth="1"/>
    <col min="9527" max="9527" width="9.140625" style="28"/>
    <col min="9528" max="9529" width="9.140625" style="28" customWidth="1"/>
    <col min="9530" max="9531" width="9.140625" style="28"/>
    <col min="9532" max="9532" width="11.28515625" style="28" customWidth="1"/>
    <col min="9533" max="9533" width="11.140625" style="28" customWidth="1"/>
    <col min="9534" max="9534" width="22.7109375" style="28" customWidth="1"/>
    <col min="9535" max="9717" width="9.140625" style="28"/>
    <col min="9718" max="9718" width="7" style="28" customWidth="1"/>
    <col min="9719" max="9719" width="24.28515625" style="28" customWidth="1"/>
    <col min="9720" max="9720" width="11.85546875" style="28" customWidth="1"/>
    <col min="9721" max="9721" width="11.7109375" style="28" customWidth="1"/>
    <col min="9722" max="9722" width="8.140625" style="28" customWidth="1"/>
    <col min="9723" max="9723" width="9.140625" style="28" customWidth="1"/>
    <col min="9724" max="9740" width="9.140625" style="28"/>
    <col min="9741" max="9742" width="9.140625" style="28" customWidth="1"/>
    <col min="9743" max="9749" width="9.140625" style="28"/>
    <col min="9750" max="9750" width="9.140625" style="28" customWidth="1"/>
    <col min="9751" max="9766" width="9.140625" style="28"/>
    <col min="9767" max="9767" width="9.140625" style="28" customWidth="1"/>
    <col min="9768" max="9769" width="9.140625" style="28"/>
    <col min="9770" max="9773" width="9.140625" style="28" customWidth="1"/>
    <col min="9774" max="9774" width="9.140625" style="28"/>
    <col min="9775" max="9776" width="9.140625" style="28" customWidth="1"/>
    <col min="9777" max="9777" width="9.140625" style="28"/>
    <col min="9778" max="9782" width="9.140625" style="28" customWidth="1"/>
    <col min="9783" max="9783" width="9.140625" style="28"/>
    <col min="9784" max="9785" width="9.140625" style="28" customWidth="1"/>
    <col min="9786" max="9787" width="9.140625" style="28"/>
    <col min="9788" max="9788" width="11.28515625" style="28" customWidth="1"/>
    <col min="9789" max="9789" width="11.140625" style="28" customWidth="1"/>
    <col min="9790" max="9790" width="22.7109375" style="28" customWidth="1"/>
    <col min="9791" max="9973" width="9.140625" style="28"/>
    <col min="9974" max="9974" width="7" style="28" customWidth="1"/>
    <col min="9975" max="9975" width="24.28515625" style="28" customWidth="1"/>
    <col min="9976" max="9976" width="11.85546875" style="28" customWidth="1"/>
    <col min="9977" max="9977" width="11.7109375" style="28" customWidth="1"/>
    <col min="9978" max="9978" width="8.140625" style="28" customWidth="1"/>
    <col min="9979" max="9979" width="9.140625" style="28" customWidth="1"/>
    <col min="9980" max="9996" width="9.140625" style="28"/>
    <col min="9997" max="9998" width="9.140625" style="28" customWidth="1"/>
    <col min="9999" max="10005" width="9.140625" style="28"/>
    <col min="10006" max="10006" width="9.140625" style="28" customWidth="1"/>
    <col min="10007" max="10022" width="9.140625" style="28"/>
    <col min="10023" max="10023" width="9.140625" style="28" customWidth="1"/>
    <col min="10024" max="10025" width="9.140625" style="28"/>
    <col min="10026" max="10029" width="9.140625" style="28" customWidth="1"/>
    <col min="10030" max="10030" width="9.140625" style="28"/>
    <col min="10031" max="10032" width="9.140625" style="28" customWidth="1"/>
    <col min="10033" max="10033" width="9.140625" style="28"/>
    <col min="10034" max="10038" width="9.140625" style="28" customWidth="1"/>
    <col min="10039" max="10039" width="9.140625" style="28"/>
    <col min="10040" max="10041" width="9.140625" style="28" customWidth="1"/>
    <col min="10042" max="10043" width="9.140625" style="28"/>
    <col min="10044" max="10044" width="11.28515625" style="28" customWidth="1"/>
    <col min="10045" max="10045" width="11.140625" style="28" customWidth="1"/>
    <col min="10046" max="10046" width="22.7109375" style="28" customWidth="1"/>
    <col min="10047" max="10229" width="9.140625" style="28"/>
    <col min="10230" max="10230" width="7" style="28" customWidth="1"/>
    <col min="10231" max="10231" width="24.28515625" style="28" customWidth="1"/>
    <col min="10232" max="10232" width="11.85546875" style="28" customWidth="1"/>
    <col min="10233" max="10233" width="11.7109375" style="28" customWidth="1"/>
    <col min="10234" max="10234" width="8.140625" style="28" customWidth="1"/>
    <col min="10235" max="10235" width="9.140625" style="28" customWidth="1"/>
    <col min="10236" max="10252" width="9.140625" style="28"/>
    <col min="10253" max="10254" width="9.140625" style="28" customWidth="1"/>
    <col min="10255" max="10261" width="9.140625" style="28"/>
    <col min="10262" max="10262" width="9.140625" style="28" customWidth="1"/>
    <col min="10263" max="10278" width="9.140625" style="28"/>
    <col min="10279" max="10279" width="9.140625" style="28" customWidth="1"/>
    <col min="10280" max="10281" width="9.140625" style="28"/>
    <col min="10282" max="10285" width="9.140625" style="28" customWidth="1"/>
    <col min="10286" max="10286" width="9.140625" style="28"/>
    <col min="10287" max="10288" width="9.140625" style="28" customWidth="1"/>
    <col min="10289" max="10289" width="9.140625" style="28"/>
    <col min="10290" max="10294" width="9.140625" style="28" customWidth="1"/>
    <col min="10295" max="10295" width="9.140625" style="28"/>
    <col min="10296" max="10297" width="9.140625" style="28" customWidth="1"/>
    <col min="10298" max="10299" width="9.140625" style="28"/>
    <col min="10300" max="10300" width="11.28515625" style="28" customWidth="1"/>
    <col min="10301" max="10301" width="11.140625" style="28" customWidth="1"/>
    <col min="10302" max="10302" width="22.7109375" style="28" customWidth="1"/>
    <col min="10303" max="10485" width="9.140625" style="28"/>
    <col min="10486" max="10486" width="7" style="28" customWidth="1"/>
    <col min="10487" max="10487" width="24.28515625" style="28" customWidth="1"/>
    <col min="10488" max="10488" width="11.85546875" style="28" customWidth="1"/>
    <col min="10489" max="10489" width="11.7109375" style="28" customWidth="1"/>
    <col min="10490" max="10490" width="8.140625" style="28" customWidth="1"/>
    <col min="10491" max="10491" width="9.140625" style="28" customWidth="1"/>
    <col min="10492" max="10508" width="9.140625" style="28"/>
    <col min="10509" max="10510" width="9.140625" style="28" customWidth="1"/>
    <col min="10511" max="10517" width="9.140625" style="28"/>
    <col min="10518" max="10518" width="9.140625" style="28" customWidth="1"/>
    <col min="10519" max="10534" width="9.140625" style="28"/>
    <col min="10535" max="10535" width="9.140625" style="28" customWidth="1"/>
    <col min="10536" max="10537" width="9.140625" style="28"/>
    <col min="10538" max="10541" width="9.140625" style="28" customWidth="1"/>
    <col min="10542" max="10542" width="9.140625" style="28"/>
    <col min="10543" max="10544" width="9.140625" style="28" customWidth="1"/>
    <col min="10545" max="10545" width="9.140625" style="28"/>
    <col min="10546" max="10550" width="9.140625" style="28" customWidth="1"/>
    <col min="10551" max="10551" width="9.140625" style="28"/>
    <col min="10552" max="10553" width="9.140625" style="28" customWidth="1"/>
    <col min="10554" max="10555" width="9.140625" style="28"/>
    <col min="10556" max="10556" width="11.28515625" style="28" customWidth="1"/>
    <col min="10557" max="10557" width="11.140625" style="28" customWidth="1"/>
    <col min="10558" max="10558" width="22.7109375" style="28" customWidth="1"/>
    <col min="10559" max="10741" width="9.140625" style="28"/>
    <col min="10742" max="10742" width="7" style="28" customWidth="1"/>
    <col min="10743" max="10743" width="24.28515625" style="28" customWidth="1"/>
    <col min="10744" max="10744" width="11.85546875" style="28" customWidth="1"/>
    <col min="10745" max="10745" width="11.7109375" style="28" customWidth="1"/>
    <col min="10746" max="10746" width="8.140625" style="28" customWidth="1"/>
    <col min="10747" max="10747" width="9.140625" style="28" customWidth="1"/>
    <col min="10748" max="10764" width="9.140625" style="28"/>
    <col min="10765" max="10766" width="9.140625" style="28" customWidth="1"/>
    <col min="10767" max="10773" width="9.140625" style="28"/>
    <col min="10774" max="10774" width="9.140625" style="28" customWidth="1"/>
    <col min="10775" max="10790" width="9.140625" style="28"/>
    <col min="10791" max="10791" width="9.140625" style="28" customWidth="1"/>
    <col min="10792" max="10793" width="9.140625" style="28"/>
    <col min="10794" max="10797" width="9.140625" style="28" customWidth="1"/>
    <col min="10798" max="10798" width="9.140625" style="28"/>
    <col min="10799" max="10800" width="9.140625" style="28" customWidth="1"/>
    <col min="10801" max="10801" width="9.140625" style="28"/>
    <col min="10802" max="10806" width="9.140625" style="28" customWidth="1"/>
    <col min="10807" max="10807" width="9.140625" style="28"/>
    <col min="10808" max="10809" width="9.140625" style="28" customWidth="1"/>
    <col min="10810" max="10811" width="9.140625" style="28"/>
    <col min="10812" max="10812" width="11.28515625" style="28" customWidth="1"/>
    <col min="10813" max="10813" width="11.140625" style="28" customWidth="1"/>
    <col min="10814" max="10814" width="22.7109375" style="28" customWidth="1"/>
    <col min="10815" max="10997" width="9.140625" style="28"/>
    <col min="10998" max="10998" width="7" style="28" customWidth="1"/>
    <col min="10999" max="10999" width="24.28515625" style="28" customWidth="1"/>
    <col min="11000" max="11000" width="11.85546875" style="28" customWidth="1"/>
    <col min="11001" max="11001" width="11.7109375" style="28" customWidth="1"/>
    <col min="11002" max="11002" width="8.140625" style="28" customWidth="1"/>
    <col min="11003" max="11003" width="9.140625" style="28" customWidth="1"/>
    <col min="11004" max="11020" width="9.140625" style="28"/>
    <col min="11021" max="11022" width="9.140625" style="28" customWidth="1"/>
    <col min="11023" max="11029" width="9.140625" style="28"/>
    <col min="11030" max="11030" width="9.140625" style="28" customWidth="1"/>
    <col min="11031" max="11046" width="9.140625" style="28"/>
    <col min="11047" max="11047" width="9.140625" style="28" customWidth="1"/>
    <col min="11048" max="11049" width="9.140625" style="28"/>
    <col min="11050" max="11053" width="9.140625" style="28" customWidth="1"/>
    <col min="11054" max="11054" width="9.140625" style="28"/>
    <col min="11055" max="11056" width="9.140625" style="28" customWidth="1"/>
    <col min="11057" max="11057" width="9.140625" style="28"/>
    <col min="11058" max="11062" width="9.140625" style="28" customWidth="1"/>
    <col min="11063" max="11063" width="9.140625" style="28"/>
    <col min="11064" max="11065" width="9.140625" style="28" customWidth="1"/>
    <col min="11066" max="11067" width="9.140625" style="28"/>
    <col min="11068" max="11068" width="11.28515625" style="28" customWidth="1"/>
    <col min="11069" max="11069" width="11.140625" style="28" customWidth="1"/>
    <col min="11070" max="11070" width="22.7109375" style="28" customWidth="1"/>
    <col min="11071" max="11253" width="9.140625" style="28"/>
    <col min="11254" max="11254" width="7" style="28" customWidth="1"/>
    <col min="11255" max="11255" width="24.28515625" style="28" customWidth="1"/>
    <col min="11256" max="11256" width="11.85546875" style="28" customWidth="1"/>
    <col min="11257" max="11257" width="11.7109375" style="28" customWidth="1"/>
    <col min="11258" max="11258" width="8.140625" style="28" customWidth="1"/>
    <col min="11259" max="11259" width="9.140625" style="28" customWidth="1"/>
    <col min="11260" max="11276" width="9.140625" style="28"/>
    <col min="11277" max="11278" width="9.140625" style="28" customWidth="1"/>
    <col min="11279" max="11285" width="9.140625" style="28"/>
    <col min="11286" max="11286" width="9.140625" style="28" customWidth="1"/>
    <col min="11287" max="11302" width="9.140625" style="28"/>
    <col min="11303" max="11303" width="9.140625" style="28" customWidth="1"/>
    <col min="11304" max="11305" width="9.140625" style="28"/>
    <col min="11306" max="11309" width="9.140625" style="28" customWidth="1"/>
    <col min="11310" max="11310" width="9.140625" style="28"/>
    <col min="11311" max="11312" width="9.140625" style="28" customWidth="1"/>
    <col min="11313" max="11313" width="9.140625" style="28"/>
    <col min="11314" max="11318" width="9.140625" style="28" customWidth="1"/>
    <col min="11319" max="11319" width="9.140625" style="28"/>
    <col min="11320" max="11321" width="9.140625" style="28" customWidth="1"/>
    <col min="11322" max="11323" width="9.140625" style="28"/>
    <col min="11324" max="11324" width="11.28515625" style="28" customWidth="1"/>
    <col min="11325" max="11325" width="11.140625" style="28" customWidth="1"/>
    <col min="11326" max="11326" width="22.7109375" style="28" customWidth="1"/>
    <col min="11327" max="11509" width="9.140625" style="28"/>
    <col min="11510" max="11510" width="7" style="28" customWidth="1"/>
    <col min="11511" max="11511" width="24.28515625" style="28" customWidth="1"/>
    <col min="11512" max="11512" width="11.85546875" style="28" customWidth="1"/>
    <col min="11513" max="11513" width="11.7109375" style="28" customWidth="1"/>
    <col min="11514" max="11514" width="8.140625" style="28" customWidth="1"/>
    <col min="11515" max="11515" width="9.140625" style="28" customWidth="1"/>
    <col min="11516" max="11532" width="9.140625" style="28"/>
    <col min="11533" max="11534" width="9.140625" style="28" customWidth="1"/>
    <col min="11535" max="11541" width="9.140625" style="28"/>
    <col min="11542" max="11542" width="9.140625" style="28" customWidth="1"/>
    <col min="11543" max="11558" width="9.140625" style="28"/>
    <col min="11559" max="11559" width="9.140625" style="28" customWidth="1"/>
    <col min="11560" max="11561" width="9.140625" style="28"/>
    <col min="11562" max="11565" width="9.140625" style="28" customWidth="1"/>
    <col min="11566" max="11566" width="9.140625" style="28"/>
    <col min="11567" max="11568" width="9.140625" style="28" customWidth="1"/>
    <col min="11569" max="11569" width="9.140625" style="28"/>
    <col min="11570" max="11574" width="9.140625" style="28" customWidth="1"/>
    <col min="11575" max="11575" width="9.140625" style="28"/>
    <col min="11576" max="11577" width="9.140625" style="28" customWidth="1"/>
    <col min="11578" max="11579" width="9.140625" style="28"/>
    <col min="11580" max="11580" width="11.28515625" style="28" customWidth="1"/>
    <col min="11581" max="11581" width="11.140625" style="28" customWidth="1"/>
    <col min="11582" max="11582" width="22.7109375" style="28" customWidth="1"/>
    <col min="11583" max="11765" width="9.140625" style="28"/>
    <col min="11766" max="11766" width="7" style="28" customWidth="1"/>
    <col min="11767" max="11767" width="24.28515625" style="28" customWidth="1"/>
    <col min="11768" max="11768" width="11.85546875" style="28" customWidth="1"/>
    <col min="11769" max="11769" width="11.7109375" style="28" customWidth="1"/>
    <col min="11770" max="11770" width="8.140625" style="28" customWidth="1"/>
    <col min="11771" max="11771" width="9.140625" style="28" customWidth="1"/>
    <col min="11772" max="11788" width="9.140625" style="28"/>
    <col min="11789" max="11790" width="9.140625" style="28" customWidth="1"/>
    <col min="11791" max="11797" width="9.140625" style="28"/>
    <col min="11798" max="11798" width="9.140625" style="28" customWidth="1"/>
    <col min="11799" max="11814" width="9.140625" style="28"/>
    <col min="11815" max="11815" width="9.140625" style="28" customWidth="1"/>
    <col min="11816" max="11817" width="9.140625" style="28"/>
    <col min="11818" max="11821" width="9.140625" style="28" customWidth="1"/>
    <col min="11822" max="11822" width="9.140625" style="28"/>
    <col min="11823" max="11824" width="9.140625" style="28" customWidth="1"/>
    <col min="11825" max="11825" width="9.140625" style="28"/>
    <col min="11826" max="11830" width="9.140625" style="28" customWidth="1"/>
    <col min="11831" max="11831" width="9.140625" style="28"/>
    <col min="11832" max="11833" width="9.140625" style="28" customWidth="1"/>
    <col min="11834" max="11835" width="9.140625" style="28"/>
    <col min="11836" max="11836" width="11.28515625" style="28" customWidth="1"/>
    <col min="11837" max="11837" width="11.140625" style="28" customWidth="1"/>
    <col min="11838" max="11838" width="22.7109375" style="28" customWidth="1"/>
    <col min="11839" max="12021" width="9.140625" style="28"/>
    <col min="12022" max="12022" width="7" style="28" customWidth="1"/>
    <col min="12023" max="12023" width="24.28515625" style="28" customWidth="1"/>
    <col min="12024" max="12024" width="11.85546875" style="28" customWidth="1"/>
    <col min="12025" max="12025" width="11.7109375" style="28" customWidth="1"/>
    <col min="12026" max="12026" width="8.140625" style="28" customWidth="1"/>
    <col min="12027" max="12027" width="9.140625" style="28" customWidth="1"/>
    <col min="12028" max="12044" width="9.140625" style="28"/>
    <col min="12045" max="12046" width="9.140625" style="28" customWidth="1"/>
    <col min="12047" max="12053" width="9.140625" style="28"/>
    <col min="12054" max="12054" width="9.140625" style="28" customWidth="1"/>
    <col min="12055" max="12070" width="9.140625" style="28"/>
    <col min="12071" max="12071" width="9.140625" style="28" customWidth="1"/>
    <col min="12072" max="12073" width="9.140625" style="28"/>
    <col min="12074" max="12077" width="9.140625" style="28" customWidth="1"/>
    <col min="12078" max="12078" width="9.140625" style="28"/>
    <col min="12079" max="12080" width="9.140625" style="28" customWidth="1"/>
    <col min="12081" max="12081" width="9.140625" style="28"/>
    <col min="12082" max="12086" width="9.140625" style="28" customWidth="1"/>
    <col min="12087" max="12087" width="9.140625" style="28"/>
    <col min="12088" max="12089" width="9.140625" style="28" customWidth="1"/>
    <col min="12090" max="12091" width="9.140625" style="28"/>
    <col min="12092" max="12092" width="11.28515625" style="28" customWidth="1"/>
    <col min="12093" max="12093" width="11.140625" style="28" customWidth="1"/>
    <col min="12094" max="12094" width="22.7109375" style="28" customWidth="1"/>
    <col min="12095" max="12277" width="9.140625" style="28"/>
    <col min="12278" max="12278" width="7" style="28" customWidth="1"/>
    <col min="12279" max="12279" width="24.28515625" style="28" customWidth="1"/>
    <col min="12280" max="12280" width="11.85546875" style="28" customWidth="1"/>
    <col min="12281" max="12281" width="11.7109375" style="28" customWidth="1"/>
    <col min="12282" max="12282" width="8.140625" style="28" customWidth="1"/>
    <col min="12283" max="12283" width="9.140625" style="28" customWidth="1"/>
    <col min="12284" max="12300" width="9.140625" style="28"/>
    <col min="12301" max="12302" width="9.140625" style="28" customWidth="1"/>
    <col min="12303" max="12309" width="9.140625" style="28"/>
    <col min="12310" max="12310" width="9.140625" style="28" customWidth="1"/>
    <col min="12311" max="12326" width="9.140625" style="28"/>
    <col min="12327" max="12327" width="9.140625" style="28" customWidth="1"/>
    <col min="12328" max="12329" width="9.140625" style="28"/>
    <col min="12330" max="12333" width="9.140625" style="28" customWidth="1"/>
    <col min="12334" max="12334" width="9.140625" style="28"/>
    <col min="12335" max="12336" width="9.140625" style="28" customWidth="1"/>
    <col min="12337" max="12337" width="9.140625" style="28"/>
    <col min="12338" max="12342" width="9.140625" style="28" customWidth="1"/>
    <col min="12343" max="12343" width="9.140625" style="28"/>
    <col min="12344" max="12345" width="9.140625" style="28" customWidth="1"/>
    <col min="12346" max="12347" width="9.140625" style="28"/>
    <col min="12348" max="12348" width="11.28515625" style="28" customWidth="1"/>
    <col min="12349" max="12349" width="11.140625" style="28" customWidth="1"/>
    <col min="12350" max="12350" width="22.7109375" style="28" customWidth="1"/>
    <col min="12351" max="12533" width="9.140625" style="28"/>
    <col min="12534" max="12534" width="7" style="28" customWidth="1"/>
    <col min="12535" max="12535" width="24.28515625" style="28" customWidth="1"/>
    <col min="12536" max="12536" width="11.85546875" style="28" customWidth="1"/>
    <col min="12537" max="12537" width="11.7109375" style="28" customWidth="1"/>
    <col min="12538" max="12538" width="8.140625" style="28" customWidth="1"/>
    <col min="12539" max="12539" width="9.140625" style="28" customWidth="1"/>
    <col min="12540" max="12556" width="9.140625" style="28"/>
    <col min="12557" max="12558" width="9.140625" style="28" customWidth="1"/>
    <col min="12559" max="12565" width="9.140625" style="28"/>
    <col min="12566" max="12566" width="9.140625" style="28" customWidth="1"/>
    <col min="12567" max="12582" width="9.140625" style="28"/>
    <col min="12583" max="12583" width="9.140625" style="28" customWidth="1"/>
    <col min="12584" max="12585" width="9.140625" style="28"/>
    <col min="12586" max="12589" width="9.140625" style="28" customWidth="1"/>
    <col min="12590" max="12590" width="9.140625" style="28"/>
    <col min="12591" max="12592" width="9.140625" style="28" customWidth="1"/>
    <col min="12593" max="12593" width="9.140625" style="28"/>
    <col min="12594" max="12598" width="9.140625" style="28" customWidth="1"/>
    <col min="12599" max="12599" width="9.140625" style="28"/>
    <col min="12600" max="12601" width="9.140625" style="28" customWidth="1"/>
    <col min="12602" max="12603" width="9.140625" style="28"/>
    <col min="12604" max="12604" width="11.28515625" style="28" customWidth="1"/>
    <col min="12605" max="12605" width="11.140625" style="28" customWidth="1"/>
    <col min="12606" max="12606" width="22.7109375" style="28" customWidth="1"/>
    <col min="12607" max="12789" width="9.140625" style="28"/>
    <col min="12790" max="12790" width="7" style="28" customWidth="1"/>
    <col min="12791" max="12791" width="24.28515625" style="28" customWidth="1"/>
    <col min="12792" max="12792" width="11.85546875" style="28" customWidth="1"/>
    <col min="12793" max="12793" width="11.7109375" style="28" customWidth="1"/>
    <col min="12794" max="12794" width="8.140625" style="28" customWidth="1"/>
    <col min="12795" max="12795" width="9.140625" style="28" customWidth="1"/>
    <col min="12796" max="12812" width="9.140625" style="28"/>
    <col min="12813" max="12814" width="9.140625" style="28" customWidth="1"/>
    <col min="12815" max="12821" width="9.140625" style="28"/>
    <col min="12822" max="12822" width="9.140625" style="28" customWidth="1"/>
    <col min="12823" max="12838" width="9.140625" style="28"/>
    <col min="12839" max="12839" width="9.140625" style="28" customWidth="1"/>
    <col min="12840" max="12841" width="9.140625" style="28"/>
    <col min="12842" max="12845" width="9.140625" style="28" customWidth="1"/>
    <col min="12846" max="12846" width="9.140625" style="28"/>
    <col min="12847" max="12848" width="9.140625" style="28" customWidth="1"/>
    <col min="12849" max="12849" width="9.140625" style="28"/>
    <col min="12850" max="12854" width="9.140625" style="28" customWidth="1"/>
    <col min="12855" max="12855" width="9.140625" style="28"/>
    <col min="12856" max="12857" width="9.140625" style="28" customWidth="1"/>
    <col min="12858" max="12859" width="9.140625" style="28"/>
    <col min="12860" max="12860" width="11.28515625" style="28" customWidth="1"/>
    <col min="12861" max="12861" width="11.140625" style="28" customWidth="1"/>
    <col min="12862" max="12862" width="22.7109375" style="28" customWidth="1"/>
    <col min="12863" max="13045" width="9.140625" style="28"/>
    <col min="13046" max="13046" width="7" style="28" customWidth="1"/>
    <col min="13047" max="13047" width="24.28515625" style="28" customWidth="1"/>
    <col min="13048" max="13048" width="11.85546875" style="28" customWidth="1"/>
    <col min="13049" max="13049" width="11.7109375" style="28" customWidth="1"/>
    <col min="13050" max="13050" width="8.140625" style="28" customWidth="1"/>
    <col min="13051" max="13051" width="9.140625" style="28" customWidth="1"/>
    <col min="13052" max="13068" width="9.140625" style="28"/>
    <col min="13069" max="13070" width="9.140625" style="28" customWidth="1"/>
    <col min="13071" max="13077" width="9.140625" style="28"/>
    <col min="13078" max="13078" width="9.140625" style="28" customWidth="1"/>
    <col min="13079" max="13094" width="9.140625" style="28"/>
    <col min="13095" max="13095" width="9.140625" style="28" customWidth="1"/>
    <col min="13096" max="13097" width="9.140625" style="28"/>
    <col min="13098" max="13101" width="9.140625" style="28" customWidth="1"/>
    <col min="13102" max="13102" width="9.140625" style="28"/>
    <col min="13103" max="13104" width="9.140625" style="28" customWidth="1"/>
    <col min="13105" max="13105" width="9.140625" style="28"/>
    <col min="13106" max="13110" width="9.140625" style="28" customWidth="1"/>
    <col min="13111" max="13111" width="9.140625" style="28"/>
    <col min="13112" max="13113" width="9.140625" style="28" customWidth="1"/>
    <col min="13114" max="13115" width="9.140625" style="28"/>
    <col min="13116" max="13116" width="11.28515625" style="28" customWidth="1"/>
    <col min="13117" max="13117" width="11.140625" style="28" customWidth="1"/>
    <col min="13118" max="13118" width="22.7109375" style="28" customWidth="1"/>
    <col min="13119" max="13301" width="9.140625" style="28"/>
    <col min="13302" max="13302" width="7" style="28" customWidth="1"/>
    <col min="13303" max="13303" width="24.28515625" style="28" customWidth="1"/>
    <col min="13304" max="13304" width="11.85546875" style="28" customWidth="1"/>
    <col min="13305" max="13305" width="11.7109375" style="28" customWidth="1"/>
    <col min="13306" max="13306" width="8.140625" style="28" customWidth="1"/>
    <col min="13307" max="13307" width="9.140625" style="28" customWidth="1"/>
    <col min="13308" max="13324" width="9.140625" style="28"/>
    <col min="13325" max="13326" width="9.140625" style="28" customWidth="1"/>
    <col min="13327" max="13333" width="9.140625" style="28"/>
    <col min="13334" max="13334" width="9.140625" style="28" customWidth="1"/>
    <col min="13335" max="13350" width="9.140625" style="28"/>
    <col min="13351" max="13351" width="9.140625" style="28" customWidth="1"/>
    <col min="13352" max="13353" width="9.140625" style="28"/>
    <col min="13354" max="13357" width="9.140625" style="28" customWidth="1"/>
    <col min="13358" max="13358" width="9.140625" style="28"/>
    <col min="13359" max="13360" width="9.140625" style="28" customWidth="1"/>
    <col min="13361" max="13361" width="9.140625" style="28"/>
    <col min="13362" max="13366" width="9.140625" style="28" customWidth="1"/>
    <col min="13367" max="13367" width="9.140625" style="28"/>
    <col min="13368" max="13369" width="9.140625" style="28" customWidth="1"/>
    <col min="13370" max="13371" width="9.140625" style="28"/>
    <col min="13372" max="13372" width="11.28515625" style="28" customWidth="1"/>
    <col min="13373" max="13373" width="11.140625" style="28" customWidth="1"/>
    <col min="13374" max="13374" width="22.7109375" style="28" customWidth="1"/>
    <col min="13375" max="13557" width="9.140625" style="28"/>
    <col min="13558" max="13558" width="7" style="28" customWidth="1"/>
    <col min="13559" max="13559" width="24.28515625" style="28" customWidth="1"/>
    <col min="13560" max="13560" width="11.85546875" style="28" customWidth="1"/>
    <col min="13561" max="13561" width="11.7109375" style="28" customWidth="1"/>
    <col min="13562" max="13562" width="8.140625" style="28" customWidth="1"/>
    <col min="13563" max="13563" width="9.140625" style="28" customWidth="1"/>
    <col min="13564" max="13580" width="9.140625" style="28"/>
    <col min="13581" max="13582" width="9.140625" style="28" customWidth="1"/>
    <col min="13583" max="13589" width="9.140625" style="28"/>
    <col min="13590" max="13590" width="9.140625" style="28" customWidth="1"/>
    <col min="13591" max="13606" width="9.140625" style="28"/>
    <col min="13607" max="13607" width="9.140625" style="28" customWidth="1"/>
    <col min="13608" max="13609" width="9.140625" style="28"/>
    <col min="13610" max="13613" width="9.140625" style="28" customWidth="1"/>
    <col min="13614" max="13614" width="9.140625" style="28"/>
    <col min="13615" max="13616" width="9.140625" style="28" customWidth="1"/>
    <col min="13617" max="13617" width="9.140625" style="28"/>
    <col min="13618" max="13622" width="9.140625" style="28" customWidth="1"/>
    <col min="13623" max="13623" width="9.140625" style="28"/>
    <col min="13624" max="13625" width="9.140625" style="28" customWidth="1"/>
    <col min="13626" max="13627" width="9.140625" style="28"/>
    <col min="13628" max="13628" width="11.28515625" style="28" customWidth="1"/>
    <col min="13629" max="13629" width="11.140625" style="28" customWidth="1"/>
    <col min="13630" max="13630" width="22.7109375" style="28" customWidth="1"/>
    <col min="13631" max="13813" width="9.140625" style="28"/>
    <col min="13814" max="13814" width="7" style="28" customWidth="1"/>
    <col min="13815" max="13815" width="24.28515625" style="28" customWidth="1"/>
    <col min="13816" max="13816" width="11.85546875" style="28" customWidth="1"/>
    <col min="13817" max="13817" width="11.7109375" style="28" customWidth="1"/>
    <col min="13818" max="13818" width="8.140625" style="28" customWidth="1"/>
    <col min="13819" max="13819" width="9.140625" style="28" customWidth="1"/>
    <col min="13820" max="13836" width="9.140625" style="28"/>
    <col min="13837" max="13838" width="9.140625" style="28" customWidth="1"/>
    <col min="13839" max="13845" width="9.140625" style="28"/>
    <col min="13846" max="13846" width="9.140625" style="28" customWidth="1"/>
    <col min="13847" max="13862" width="9.140625" style="28"/>
    <col min="13863" max="13863" width="9.140625" style="28" customWidth="1"/>
    <col min="13864" max="13865" width="9.140625" style="28"/>
    <col min="13866" max="13869" width="9.140625" style="28" customWidth="1"/>
    <col min="13870" max="13870" width="9.140625" style="28"/>
    <col min="13871" max="13872" width="9.140625" style="28" customWidth="1"/>
    <col min="13873" max="13873" width="9.140625" style="28"/>
    <col min="13874" max="13878" width="9.140625" style="28" customWidth="1"/>
    <col min="13879" max="13879" width="9.140625" style="28"/>
    <col min="13880" max="13881" width="9.140625" style="28" customWidth="1"/>
    <col min="13882" max="13883" width="9.140625" style="28"/>
    <col min="13884" max="13884" width="11.28515625" style="28" customWidth="1"/>
    <col min="13885" max="13885" width="11.140625" style="28" customWidth="1"/>
    <col min="13886" max="13886" width="22.7109375" style="28" customWidth="1"/>
    <col min="13887" max="14069" width="9.140625" style="28"/>
    <col min="14070" max="14070" width="7" style="28" customWidth="1"/>
    <col min="14071" max="14071" width="24.28515625" style="28" customWidth="1"/>
    <col min="14072" max="14072" width="11.85546875" style="28" customWidth="1"/>
    <col min="14073" max="14073" width="11.7109375" style="28" customWidth="1"/>
    <col min="14074" max="14074" width="8.140625" style="28" customWidth="1"/>
    <col min="14075" max="14075" width="9.140625" style="28" customWidth="1"/>
    <col min="14076" max="14092" width="9.140625" style="28"/>
    <col min="14093" max="14094" width="9.140625" style="28" customWidth="1"/>
    <col min="14095" max="14101" width="9.140625" style="28"/>
    <col min="14102" max="14102" width="9.140625" style="28" customWidth="1"/>
    <col min="14103" max="14118" width="9.140625" style="28"/>
    <col min="14119" max="14119" width="9.140625" style="28" customWidth="1"/>
    <col min="14120" max="14121" width="9.140625" style="28"/>
    <col min="14122" max="14125" width="9.140625" style="28" customWidth="1"/>
    <col min="14126" max="14126" width="9.140625" style="28"/>
    <col min="14127" max="14128" width="9.140625" style="28" customWidth="1"/>
    <col min="14129" max="14129" width="9.140625" style="28"/>
    <col min="14130" max="14134" width="9.140625" style="28" customWidth="1"/>
    <col min="14135" max="14135" width="9.140625" style="28"/>
    <col min="14136" max="14137" width="9.140625" style="28" customWidth="1"/>
    <col min="14138" max="14139" width="9.140625" style="28"/>
    <col min="14140" max="14140" width="11.28515625" style="28" customWidth="1"/>
    <col min="14141" max="14141" width="11.140625" style="28" customWidth="1"/>
    <col min="14142" max="14142" width="22.7109375" style="28" customWidth="1"/>
    <col min="14143" max="14325" width="9.140625" style="28"/>
    <col min="14326" max="14326" width="7" style="28" customWidth="1"/>
    <col min="14327" max="14327" width="24.28515625" style="28" customWidth="1"/>
    <col min="14328" max="14328" width="11.85546875" style="28" customWidth="1"/>
    <col min="14329" max="14329" width="11.7109375" style="28" customWidth="1"/>
    <col min="14330" max="14330" width="8.140625" style="28" customWidth="1"/>
    <col min="14331" max="14331" width="9.140625" style="28" customWidth="1"/>
    <col min="14332" max="14348" width="9.140625" style="28"/>
    <col min="14349" max="14350" width="9.140625" style="28" customWidth="1"/>
    <col min="14351" max="14357" width="9.140625" style="28"/>
    <col min="14358" max="14358" width="9.140625" style="28" customWidth="1"/>
    <col min="14359" max="14374" width="9.140625" style="28"/>
    <col min="14375" max="14375" width="9.140625" style="28" customWidth="1"/>
    <col min="14376" max="14377" width="9.140625" style="28"/>
    <col min="14378" max="14381" width="9.140625" style="28" customWidth="1"/>
    <col min="14382" max="14382" width="9.140625" style="28"/>
    <col min="14383" max="14384" width="9.140625" style="28" customWidth="1"/>
    <col min="14385" max="14385" width="9.140625" style="28"/>
    <col min="14386" max="14390" width="9.140625" style="28" customWidth="1"/>
    <col min="14391" max="14391" width="9.140625" style="28"/>
    <col min="14392" max="14393" width="9.140625" style="28" customWidth="1"/>
    <col min="14394" max="14395" width="9.140625" style="28"/>
    <col min="14396" max="14396" width="11.28515625" style="28" customWidth="1"/>
    <col min="14397" max="14397" width="11.140625" style="28" customWidth="1"/>
    <col min="14398" max="14398" width="22.7109375" style="28" customWidth="1"/>
    <col min="14399" max="14581" width="9.140625" style="28"/>
    <col min="14582" max="14582" width="7" style="28" customWidth="1"/>
    <col min="14583" max="14583" width="24.28515625" style="28" customWidth="1"/>
    <col min="14584" max="14584" width="11.85546875" style="28" customWidth="1"/>
    <col min="14585" max="14585" width="11.7109375" style="28" customWidth="1"/>
    <col min="14586" max="14586" width="8.140625" style="28" customWidth="1"/>
    <col min="14587" max="14587" width="9.140625" style="28" customWidth="1"/>
    <col min="14588" max="14604" width="9.140625" style="28"/>
    <col min="14605" max="14606" width="9.140625" style="28" customWidth="1"/>
    <col min="14607" max="14613" width="9.140625" style="28"/>
    <col min="14614" max="14614" width="9.140625" style="28" customWidth="1"/>
    <col min="14615" max="14630" width="9.140625" style="28"/>
    <col min="14631" max="14631" width="9.140625" style="28" customWidth="1"/>
    <col min="14632" max="14633" width="9.140625" style="28"/>
    <col min="14634" max="14637" width="9.140625" style="28" customWidth="1"/>
    <col min="14638" max="14638" width="9.140625" style="28"/>
    <col min="14639" max="14640" width="9.140625" style="28" customWidth="1"/>
    <col min="14641" max="14641" width="9.140625" style="28"/>
    <col min="14642" max="14646" width="9.140625" style="28" customWidth="1"/>
    <col min="14647" max="14647" width="9.140625" style="28"/>
    <col min="14648" max="14649" width="9.140625" style="28" customWidth="1"/>
    <col min="14650" max="14651" width="9.140625" style="28"/>
    <col min="14652" max="14652" width="11.28515625" style="28" customWidth="1"/>
    <col min="14653" max="14653" width="11.140625" style="28" customWidth="1"/>
    <col min="14654" max="14654" width="22.7109375" style="28" customWidth="1"/>
    <col min="14655" max="14837" width="9.140625" style="28"/>
    <col min="14838" max="14838" width="7" style="28" customWidth="1"/>
    <col min="14839" max="14839" width="24.28515625" style="28" customWidth="1"/>
    <col min="14840" max="14840" width="11.85546875" style="28" customWidth="1"/>
    <col min="14841" max="14841" width="11.7109375" style="28" customWidth="1"/>
    <col min="14842" max="14842" width="8.140625" style="28" customWidth="1"/>
    <col min="14843" max="14843" width="9.140625" style="28" customWidth="1"/>
    <col min="14844" max="14860" width="9.140625" style="28"/>
    <col min="14861" max="14862" width="9.140625" style="28" customWidth="1"/>
    <col min="14863" max="14869" width="9.140625" style="28"/>
    <col min="14870" max="14870" width="9.140625" style="28" customWidth="1"/>
    <col min="14871" max="14886" width="9.140625" style="28"/>
    <col min="14887" max="14887" width="9.140625" style="28" customWidth="1"/>
    <col min="14888" max="14889" width="9.140625" style="28"/>
    <col min="14890" max="14893" width="9.140625" style="28" customWidth="1"/>
    <col min="14894" max="14894" width="9.140625" style="28"/>
    <col min="14895" max="14896" width="9.140625" style="28" customWidth="1"/>
    <col min="14897" max="14897" width="9.140625" style="28"/>
    <col min="14898" max="14902" width="9.140625" style="28" customWidth="1"/>
    <col min="14903" max="14903" width="9.140625" style="28"/>
    <col min="14904" max="14905" width="9.140625" style="28" customWidth="1"/>
    <col min="14906" max="14907" width="9.140625" style="28"/>
    <col min="14908" max="14908" width="11.28515625" style="28" customWidth="1"/>
    <col min="14909" max="14909" width="11.140625" style="28" customWidth="1"/>
    <col min="14910" max="14910" width="22.7109375" style="28" customWidth="1"/>
    <col min="14911" max="15093" width="9.140625" style="28"/>
    <col min="15094" max="15094" width="7" style="28" customWidth="1"/>
    <col min="15095" max="15095" width="24.28515625" style="28" customWidth="1"/>
    <col min="15096" max="15096" width="11.85546875" style="28" customWidth="1"/>
    <col min="15097" max="15097" width="11.7109375" style="28" customWidth="1"/>
    <col min="15098" max="15098" width="8.140625" style="28" customWidth="1"/>
    <col min="15099" max="15099" width="9.140625" style="28" customWidth="1"/>
    <col min="15100" max="15116" width="9.140625" style="28"/>
    <col min="15117" max="15118" width="9.140625" style="28" customWidth="1"/>
    <col min="15119" max="15125" width="9.140625" style="28"/>
    <col min="15126" max="15126" width="9.140625" style="28" customWidth="1"/>
    <col min="15127" max="15142" width="9.140625" style="28"/>
    <col min="15143" max="15143" width="9.140625" style="28" customWidth="1"/>
    <col min="15144" max="15145" width="9.140625" style="28"/>
    <col min="15146" max="15149" width="9.140625" style="28" customWidth="1"/>
    <col min="15150" max="15150" width="9.140625" style="28"/>
    <col min="15151" max="15152" width="9.140625" style="28" customWidth="1"/>
    <col min="15153" max="15153" width="9.140625" style="28"/>
    <col min="15154" max="15158" width="9.140625" style="28" customWidth="1"/>
    <col min="15159" max="15159" width="9.140625" style="28"/>
    <col min="15160" max="15161" width="9.140625" style="28" customWidth="1"/>
    <col min="15162" max="15163" width="9.140625" style="28"/>
    <col min="15164" max="15164" width="11.28515625" style="28" customWidth="1"/>
    <col min="15165" max="15165" width="11.140625" style="28" customWidth="1"/>
    <col min="15166" max="15166" width="22.7109375" style="28" customWidth="1"/>
    <col min="15167" max="15349" width="9.140625" style="28"/>
    <col min="15350" max="15350" width="7" style="28" customWidth="1"/>
    <col min="15351" max="15351" width="24.28515625" style="28" customWidth="1"/>
    <col min="15352" max="15352" width="11.85546875" style="28" customWidth="1"/>
    <col min="15353" max="15353" width="11.7109375" style="28" customWidth="1"/>
    <col min="15354" max="15354" width="8.140625" style="28" customWidth="1"/>
    <col min="15355" max="15355" width="9.140625" style="28" customWidth="1"/>
    <col min="15356" max="15372" width="9.140625" style="28"/>
    <col min="15373" max="15374" width="9.140625" style="28" customWidth="1"/>
    <col min="15375" max="15381" width="9.140625" style="28"/>
    <col min="15382" max="15382" width="9.140625" style="28" customWidth="1"/>
    <col min="15383" max="15398" width="9.140625" style="28"/>
    <col min="15399" max="15399" width="9.140625" style="28" customWidth="1"/>
    <col min="15400" max="15401" width="9.140625" style="28"/>
    <col min="15402" max="15405" width="9.140625" style="28" customWidth="1"/>
    <col min="15406" max="15406" width="9.140625" style="28"/>
    <col min="15407" max="15408" width="9.140625" style="28" customWidth="1"/>
    <col min="15409" max="15409" width="9.140625" style="28"/>
    <col min="15410" max="15414" width="9.140625" style="28" customWidth="1"/>
    <col min="15415" max="15415" width="9.140625" style="28"/>
    <col min="15416" max="15417" width="9.140625" style="28" customWidth="1"/>
    <col min="15418" max="15419" width="9.140625" style="28"/>
    <col min="15420" max="15420" width="11.28515625" style="28" customWidth="1"/>
    <col min="15421" max="15421" width="11.140625" style="28" customWidth="1"/>
    <col min="15422" max="15422" width="22.7109375" style="28" customWidth="1"/>
    <col min="15423" max="15605" width="9.140625" style="28"/>
    <col min="15606" max="15606" width="7" style="28" customWidth="1"/>
    <col min="15607" max="15607" width="24.28515625" style="28" customWidth="1"/>
    <col min="15608" max="15608" width="11.85546875" style="28" customWidth="1"/>
    <col min="15609" max="15609" width="11.7109375" style="28" customWidth="1"/>
    <col min="15610" max="15610" width="8.140625" style="28" customWidth="1"/>
    <col min="15611" max="15611" width="9.140625" style="28" customWidth="1"/>
    <col min="15612" max="15628" width="9.140625" style="28"/>
    <col min="15629" max="15630" width="9.140625" style="28" customWidth="1"/>
    <col min="15631" max="15637" width="9.140625" style="28"/>
    <col min="15638" max="15638" width="9.140625" style="28" customWidth="1"/>
    <col min="15639" max="15654" width="9.140625" style="28"/>
    <col min="15655" max="15655" width="9.140625" style="28" customWidth="1"/>
    <col min="15656" max="15657" width="9.140625" style="28"/>
    <col min="15658" max="15661" width="9.140625" style="28" customWidth="1"/>
    <col min="15662" max="15662" width="9.140625" style="28"/>
    <col min="15663" max="15664" width="9.140625" style="28" customWidth="1"/>
    <col min="15665" max="15665" width="9.140625" style="28"/>
    <col min="15666" max="15670" width="9.140625" style="28" customWidth="1"/>
    <col min="15671" max="15671" width="9.140625" style="28"/>
    <col min="15672" max="15673" width="9.140625" style="28" customWidth="1"/>
    <col min="15674" max="15675" width="9.140625" style="28"/>
    <col min="15676" max="15676" width="11.28515625" style="28" customWidth="1"/>
    <col min="15677" max="15677" width="11.140625" style="28" customWidth="1"/>
    <col min="15678" max="15678" width="22.7109375" style="28" customWidth="1"/>
    <col min="15679" max="15861" width="9.140625" style="28"/>
    <col min="15862" max="15862" width="7" style="28" customWidth="1"/>
    <col min="15863" max="15863" width="24.28515625" style="28" customWidth="1"/>
    <col min="15864" max="15864" width="11.85546875" style="28" customWidth="1"/>
    <col min="15865" max="15865" width="11.7109375" style="28" customWidth="1"/>
    <col min="15866" max="15866" width="8.140625" style="28" customWidth="1"/>
    <col min="15867" max="15867" width="9.140625" style="28" customWidth="1"/>
    <col min="15868" max="15884" width="9.140625" style="28"/>
    <col min="15885" max="15886" width="9.140625" style="28" customWidth="1"/>
    <col min="15887" max="15893" width="9.140625" style="28"/>
    <col min="15894" max="15894" width="9.140625" style="28" customWidth="1"/>
    <col min="15895" max="15910" width="9.140625" style="28"/>
    <col min="15911" max="15911" width="9.140625" style="28" customWidth="1"/>
    <col min="15912" max="15913" width="9.140625" style="28"/>
    <col min="15914" max="15917" width="9.140625" style="28" customWidth="1"/>
    <col min="15918" max="15918" width="9.140625" style="28"/>
    <col min="15919" max="15920" width="9.140625" style="28" customWidth="1"/>
    <col min="15921" max="15921" width="9.140625" style="28"/>
    <col min="15922" max="15926" width="9.140625" style="28" customWidth="1"/>
    <col min="15927" max="15927" width="9.140625" style="28"/>
    <col min="15928" max="15929" width="9.140625" style="28" customWidth="1"/>
    <col min="15930" max="15931" width="9.140625" style="28"/>
    <col min="15932" max="15932" width="11.28515625" style="28" customWidth="1"/>
    <col min="15933" max="15933" width="11.140625" style="28" customWidth="1"/>
    <col min="15934" max="15934" width="22.7109375" style="28" customWidth="1"/>
    <col min="15935" max="16117" width="9.140625" style="28"/>
    <col min="16118" max="16118" width="7" style="28" customWidth="1"/>
    <col min="16119" max="16119" width="24.28515625" style="28" customWidth="1"/>
    <col min="16120" max="16120" width="11.85546875" style="28" customWidth="1"/>
    <col min="16121" max="16121" width="11.7109375" style="28" customWidth="1"/>
    <col min="16122" max="16122" width="8.140625" style="28" customWidth="1"/>
    <col min="16123" max="16123" width="9.140625" style="28" customWidth="1"/>
    <col min="16124" max="16140" width="9.140625" style="28"/>
    <col min="16141" max="16142" width="9.140625" style="28" customWidth="1"/>
    <col min="16143" max="16149" width="9.140625" style="28"/>
    <col min="16150" max="16150" width="9.140625" style="28" customWidth="1"/>
    <col min="16151" max="16166" width="9.140625" style="28"/>
    <col min="16167" max="16167" width="9.140625" style="28" customWidth="1"/>
    <col min="16168" max="16169" width="9.140625" style="28"/>
    <col min="16170" max="16173" width="9.140625" style="28" customWidth="1"/>
    <col min="16174" max="16174" width="9.140625" style="28"/>
    <col min="16175" max="16176" width="9.140625" style="28" customWidth="1"/>
    <col min="16177" max="16177" width="9.140625" style="28"/>
    <col min="16178" max="16182" width="9.140625" style="28" customWidth="1"/>
    <col min="16183" max="16183" width="9.140625" style="28"/>
    <col min="16184" max="16185" width="9.140625" style="28" customWidth="1"/>
    <col min="16186" max="16187" width="9.140625" style="28"/>
    <col min="16188" max="16188" width="11.28515625" style="28" customWidth="1"/>
    <col min="16189" max="16189" width="11.140625" style="28" customWidth="1"/>
    <col min="16190" max="16190" width="22.7109375" style="28" customWidth="1"/>
    <col min="16191" max="16384" width="9.140625" style="28"/>
  </cols>
  <sheetData>
    <row r="1" spans="1:87" s="516" customFormat="1" ht="39" customHeight="1" x14ac:dyDescent="0.2">
      <c r="A1" s="524" t="str">
        <f>'كشف اجمالى'!$B$1</f>
        <v>يناير لسنة  2018 م</v>
      </c>
      <c r="B1" s="699" t="s">
        <v>0</v>
      </c>
      <c r="C1" s="699"/>
      <c r="D1" s="699"/>
      <c r="E1" s="699"/>
      <c r="F1" s="511"/>
      <c r="G1" s="511"/>
      <c r="H1" s="511"/>
      <c r="I1" s="511"/>
      <c r="J1" s="512"/>
      <c r="K1" s="511"/>
      <c r="L1" s="511"/>
      <c r="M1" s="511"/>
      <c r="N1" s="511"/>
      <c r="O1" s="513"/>
      <c r="Q1" s="523" t="s">
        <v>135</v>
      </c>
      <c r="R1" s="523"/>
      <c r="S1" s="523"/>
      <c r="T1" s="523"/>
      <c r="U1" s="523"/>
      <c r="V1" s="523"/>
      <c r="W1" s="525" t="str">
        <f>A1</f>
        <v>يناير لسنة  2018 م</v>
      </c>
      <c r="X1" s="525"/>
      <c r="Y1" s="525"/>
      <c r="Z1" s="525"/>
      <c r="AA1" s="525"/>
      <c r="AB1" s="525"/>
      <c r="AC1" s="525"/>
      <c r="AD1" s="525"/>
      <c r="AE1" s="514"/>
      <c r="AF1" s="514"/>
      <c r="AG1" s="514"/>
      <c r="AH1" s="514"/>
      <c r="AI1" s="698" t="s">
        <v>184</v>
      </c>
      <c r="AJ1" s="698"/>
      <c r="AK1" s="698"/>
      <c r="AL1" s="698"/>
      <c r="AM1" s="514"/>
      <c r="AN1" s="518" t="s">
        <v>0</v>
      </c>
      <c r="AO1" s="518"/>
      <c r="AP1" s="518"/>
      <c r="AQ1" s="518"/>
      <c r="AR1" s="511"/>
      <c r="AS1" s="515"/>
      <c r="AT1" s="515"/>
      <c r="AU1" s="515"/>
      <c r="AY1" s="513"/>
      <c r="AZ1" s="523" t="s">
        <v>135</v>
      </c>
      <c r="BA1" s="513"/>
      <c r="BC1" s="523"/>
      <c r="BD1" s="523"/>
      <c r="BE1" s="523"/>
      <c r="BF1" s="523"/>
      <c r="BG1" s="523"/>
      <c r="BH1" s="523"/>
      <c r="BN1" s="523" t="str">
        <f>W1</f>
        <v>يناير لسنة  2018 م</v>
      </c>
      <c r="BR1" s="523"/>
      <c r="BS1" s="523"/>
      <c r="BT1" s="523"/>
      <c r="BU1" s="523"/>
      <c r="BV1" s="523"/>
      <c r="BW1" s="523"/>
      <c r="BX1" s="523"/>
      <c r="BY1" s="698" t="s">
        <v>184</v>
      </c>
      <c r="BZ1" s="698"/>
      <c r="CA1" s="526"/>
      <c r="CB1" s="526"/>
      <c r="CC1" s="526"/>
      <c r="CE1" s="513"/>
      <c r="CF1" s="513"/>
      <c r="CG1" s="513"/>
      <c r="CH1" s="513"/>
      <c r="CI1" s="513"/>
    </row>
    <row r="2" spans="1:87" s="516" customFormat="1" ht="39.75" customHeight="1" thickBot="1" x14ac:dyDescent="0.25">
      <c r="A2" s="550" t="str">
        <f>'كشف 1'!D2</f>
        <v>مدرسة منشأة سلطان الثانوية بنين</v>
      </c>
      <c r="B2" s="518"/>
      <c r="C2" s="518"/>
      <c r="D2" s="518"/>
      <c r="E2" s="518"/>
      <c r="F2" s="518"/>
      <c r="G2" s="513"/>
      <c r="H2" s="513"/>
      <c r="I2" s="513"/>
      <c r="J2" s="549"/>
      <c r="K2" s="549"/>
      <c r="L2" s="549"/>
      <c r="M2" s="549"/>
      <c r="N2" s="513"/>
      <c r="O2" s="514"/>
      <c r="P2" s="513"/>
      <c r="Q2" s="522" t="str">
        <f>B33</f>
        <v>كشف اداريين البنك</v>
      </c>
      <c r="R2" s="522"/>
      <c r="S2" s="522"/>
      <c r="T2" s="522"/>
      <c r="U2" s="518"/>
      <c r="V2" s="518"/>
      <c r="W2" s="518"/>
      <c r="X2" s="699" t="s">
        <v>2</v>
      </c>
      <c r="Y2" s="699"/>
      <c r="Z2" s="699"/>
      <c r="AA2" s="699"/>
      <c r="AB2" s="699"/>
      <c r="AC2" s="699"/>
      <c r="AD2" s="514"/>
      <c r="AE2" s="514"/>
      <c r="AF2" s="514"/>
      <c r="AG2" s="514"/>
      <c r="AH2" s="519">
        <v>2800</v>
      </c>
      <c r="AI2" s="514"/>
      <c r="AJ2" s="514"/>
      <c r="AK2" s="514"/>
      <c r="AL2" s="514"/>
      <c r="AM2" s="521" t="str">
        <f>A2</f>
        <v>مدرسة منشأة سلطان الثانوية بنين</v>
      </c>
      <c r="AN2" s="520"/>
      <c r="AO2" s="520"/>
      <c r="AP2" s="520"/>
      <c r="AQ2" s="520"/>
      <c r="AR2" s="520"/>
      <c r="AS2" s="520"/>
      <c r="AT2" s="513"/>
      <c r="AU2" s="514"/>
      <c r="BD2" s="522" t="str">
        <f>Q2</f>
        <v>كشف اداريين البنك</v>
      </c>
      <c r="BE2" s="522"/>
      <c r="BF2" s="522"/>
      <c r="BG2" s="522"/>
      <c r="BH2" s="522"/>
      <c r="BI2" s="518"/>
      <c r="BJ2" s="699" t="s">
        <v>3</v>
      </c>
      <c r="BK2" s="699"/>
      <c r="BL2" s="699"/>
      <c r="BM2" s="699"/>
      <c r="BN2" s="699"/>
      <c r="BO2" s="699"/>
      <c r="BP2" s="699"/>
      <c r="BQ2" s="549"/>
      <c r="BR2" s="549"/>
      <c r="BS2" s="549"/>
      <c r="BT2" s="549"/>
      <c r="BU2" s="549"/>
      <c r="BV2" s="549"/>
      <c r="BW2" s="549"/>
      <c r="BX2" s="549"/>
      <c r="BY2" s="549"/>
      <c r="CA2" s="513"/>
      <c r="CB2" s="513"/>
    </row>
    <row r="3" spans="1:87" s="1055" customFormat="1" ht="32.1" customHeight="1" thickBot="1" x14ac:dyDescent="0.3">
      <c r="A3" s="1012" t="s">
        <v>6</v>
      </c>
      <c r="B3" s="1013" t="s">
        <v>8</v>
      </c>
      <c r="C3" s="1013" t="s">
        <v>7</v>
      </c>
      <c r="D3" s="1014" t="s">
        <v>10</v>
      </c>
      <c r="E3" s="1015" t="s">
        <v>404</v>
      </c>
      <c r="F3" s="1016"/>
      <c r="G3" s="1016"/>
      <c r="H3" s="1016" t="s">
        <v>300</v>
      </c>
      <c r="I3" s="1017" t="s">
        <v>13</v>
      </c>
      <c r="J3" s="1018"/>
      <c r="K3" s="1018"/>
      <c r="L3" s="1018"/>
      <c r="M3" s="1019" t="s">
        <v>70</v>
      </c>
      <c r="N3" s="1020" t="s">
        <v>11</v>
      </c>
      <c r="O3" s="1019" t="s">
        <v>71</v>
      </c>
      <c r="P3" s="1021"/>
      <c r="Q3" s="1019"/>
      <c r="R3" s="1022"/>
      <c r="S3" s="1023"/>
      <c r="T3" s="1019"/>
      <c r="U3" s="1019"/>
      <c r="V3" s="1019" t="s">
        <v>142</v>
      </c>
      <c r="W3" s="1024" t="s">
        <v>77</v>
      </c>
      <c r="X3" s="1025"/>
      <c r="Y3" s="1026"/>
      <c r="Z3" s="1019" t="s">
        <v>78</v>
      </c>
      <c r="AA3" s="1027" t="s">
        <v>79</v>
      </c>
      <c r="AB3" s="1027" t="s">
        <v>80</v>
      </c>
      <c r="AC3" s="1028" t="s">
        <v>81</v>
      </c>
      <c r="AD3" s="1029" t="s">
        <v>82</v>
      </c>
      <c r="AE3" s="1019" t="s">
        <v>83</v>
      </c>
      <c r="AF3" s="1019" t="s">
        <v>84</v>
      </c>
      <c r="AG3" s="1019" t="s">
        <v>85</v>
      </c>
      <c r="AH3" s="1030" t="s">
        <v>19</v>
      </c>
      <c r="AI3" s="1031"/>
      <c r="AJ3" s="1032"/>
      <c r="AK3" s="1019"/>
      <c r="AL3" s="1033" t="s">
        <v>21</v>
      </c>
      <c r="AM3" s="1034" t="s">
        <v>22</v>
      </c>
      <c r="AN3" s="1034"/>
      <c r="AO3" s="1034"/>
      <c r="AP3" s="1034"/>
      <c r="AQ3" s="1034"/>
      <c r="AR3" s="1035" t="s">
        <v>14</v>
      </c>
      <c r="AS3" s="1036" t="s">
        <v>23</v>
      </c>
      <c r="AT3" s="1036"/>
      <c r="AU3" s="1036"/>
      <c r="AV3" s="1037">
        <v>7.0000000000000007E-2</v>
      </c>
      <c r="AW3" s="1038" t="s">
        <v>153</v>
      </c>
      <c r="AX3" s="1039"/>
      <c r="AY3" s="1040" t="s">
        <v>14</v>
      </c>
      <c r="AZ3" s="1041" t="s">
        <v>24</v>
      </c>
      <c r="BA3" s="1042"/>
      <c r="BB3" s="1042"/>
      <c r="BC3" s="1043"/>
      <c r="BD3" s="1044" t="s">
        <v>25</v>
      </c>
      <c r="BE3" s="1036" t="s">
        <v>26</v>
      </c>
      <c r="BF3" s="1036"/>
      <c r="BG3" s="1045" t="s">
        <v>86</v>
      </c>
      <c r="BH3" s="1046"/>
      <c r="BI3" s="1046"/>
      <c r="BJ3" s="1046"/>
      <c r="BK3" s="1047"/>
      <c r="BL3" s="690" t="s">
        <v>378</v>
      </c>
      <c r="BM3" s="691"/>
      <c r="BN3" s="692"/>
      <c r="BO3" s="1048" t="s">
        <v>29</v>
      </c>
      <c r="BP3" s="1049" t="s">
        <v>173</v>
      </c>
      <c r="BQ3" s="1050" t="s">
        <v>31</v>
      </c>
      <c r="BR3" s="1050" t="s">
        <v>32</v>
      </c>
      <c r="BS3" s="1049" t="s">
        <v>137</v>
      </c>
      <c r="BT3" s="1048" t="s">
        <v>138</v>
      </c>
      <c r="BU3" s="1048" t="s">
        <v>33</v>
      </c>
      <c r="BV3" s="1049" t="s">
        <v>133</v>
      </c>
      <c r="BW3" s="1048" t="s">
        <v>145</v>
      </c>
      <c r="BX3" s="1051" t="s">
        <v>34</v>
      </c>
      <c r="BY3" s="1052" t="s">
        <v>36</v>
      </c>
      <c r="BZ3" s="1053" t="s">
        <v>37</v>
      </c>
      <c r="CA3" s="1054" t="s">
        <v>8</v>
      </c>
      <c r="CB3" s="1054" t="s">
        <v>377</v>
      </c>
      <c r="CC3" s="1054" t="s">
        <v>176</v>
      </c>
    </row>
    <row r="4" spans="1:87" s="1092" customFormat="1" ht="32.1" customHeight="1" thickBot="1" x14ac:dyDescent="0.3">
      <c r="A4" s="1056"/>
      <c r="B4" s="1057"/>
      <c r="C4" s="1057"/>
      <c r="D4" s="1058"/>
      <c r="E4" s="1059"/>
      <c r="F4" s="1060"/>
      <c r="G4" s="1060"/>
      <c r="H4" s="1060"/>
      <c r="I4" s="1061">
        <v>0.15</v>
      </c>
      <c r="J4" s="1061">
        <v>0.01</v>
      </c>
      <c r="K4" s="1061">
        <v>0.02</v>
      </c>
      <c r="L4" s="1061">
        <v>0.03</v>
      </c>
      <c r="M4" s="1062"/>
      <c r="N4" s="1063"/>
      <c r="O4" s="1062"/>
      <c r="P4" s="1064"/>
      <c r="Q4" s="1062"/>
      <c r="R4" s="1065"/>
      <c r="S4" s="1066"/>
      <c r="T4" s="1067"/>
      <c r="U4" s="1067"/>
      <c r="V4" s="1067" t="s">
        <v>88</v>
      </c>
      <c r="W4" s="1068">
        <v>0.1666</v>
      </c>
      <c r="X4" s="1069">
        <v>0.5</v>
      </c>
      <c r="Y4" s="1068">
        <v>0.33339999999999997</v>
      </c>
      <c r="Z4" s="1067"/>
      <c r="AA4" s="1070"/>
      <c r="AB4" s="1070" t="s">
        <v>89</v>
      </c>
      <c r="AC4" s="1071" t="s">
        <v>46</v>
      </c>
      <c r="AD4" s="1072" t="s">
        <v>47</v>
      </c>
      <c r="AE4" s="1062" t="s">
        <v>48</v>
      </c>
      <c r="AF4" s="1062"/>
      <c r="AG4" s="1062" t="s">
        <v>49</v>
      </c>
      <c r="AH4" s="1061">
        <v>0.15</v>
      </c>
      <c r="AI4" s="1061">
        <v>0.01</v>
      </c>
      <c r="AJ4" s="1061">
        <v>0.03</v>
      </c>
      <c r="AK4" s="1073"/>
      <c r="AL4" s="1074"/>
      <c r="AM4" s="1061">
        <v>0.15</v>
      </c>
      <c r="AN4" s="1061">
        <v>0.01</v>
      </c>
      <c r="AO4" s="1061">
        <v>0.02</v>
      </c>
      <c r="AP4" s="1061">
        <v>0.1</v>
      </c>
      <c r="AQ4" s="1061">
        <v>0.08</v>
      </c>
      <c r="AR4" s="1075"/>
      <c r="AS4" s="1061">
        <v>0.15</v>
      </c>
      <c r="AT4" s="1061">
        <v>0.01</v>
      </c>
      <c r="AU4" s="1061">
        <v>0.1</v>
      </c>
      <c r="AV4" s="1076"/>
      <c r="AW4" s="1077">
        <v>0.03</v>
      </c>
      <c r="AX4" s="1077">
        <v>0.01</v>
      </c>
      <c r="AY4" s="1078"/>
      <c r="AZ4" s="1079" t="s">
        <v>56</v>
      </c>
      <c r="BA4" s="1079" t="s">
        <v>57</v>
      </c>
      <c r="BB4" s="1079" t="s">
        <v>58</v>
      </c>
      <c r="BC4" s="1079" t="s">
        <v>59</v>
      </c>
      <c r="BD4" s="1080"/>
      <c r="BE4" s="1061">
        <v>0.03</v>
      </c>
      <c r="BF4" s="1061">
        <v>0.01</v>
      </c>
      <c r="BG4" s="1081" t="s">
        <v>90</v>
      </c>
      <c r="BH4" s="1082" t="s">
        <v>91</v>
      </c>
      <c r="BI4" s="1082" t="s">
        <v>63</v>
      </c>
      <c r="BJ4" s="1082" t="s">
        <v>65</v>
      </c>
      <c r="BK4" s="1082" t="s">
        <v>27</v>
      </c>
      <c r="BL4" s="1083" t="s">
        <v>62</v>
      </c>
      <c r="BM4" s="1084" t="s">
        <v>63</v>
      </c>
      <c r="BN4" s="1084" t="s">
        <v>64</v>
      </c>
      <c r="BO4" s="1085"/>
      <c r="BP4" s="1086"/>
      <c r="BQ4" s="1087"/>
      <c r="BR4" s="1087"/>
      <c r="BS4" s="1086"/>
      <c r="BT4" s="1085"/>
      <c r="BU4" s="1085"/>
      <c r="BV4" s="1086"/>
      <c r="BW4" s="1085"/>
      <c r="BX4" s="1088"/>
      <c r="BY4" s="1089"/>
      <c r="BZ4" s="1090"/>
      <c r="CA4" s="1091"/>
      <c r="CB4" s="1091"/>
      <c r="CC4" s="1091"/>
    </row>
    <row r="5" spans="1:87" s="204" customFormat="1" ht="32.1" customHeight="1" x14ac:dyDescent="0.3">
      <c r="A5" s="1000" t="str">
        <f>IF(B5="","",SUBTOTAL(3,$B$5:B5))</f>
        <v/>
      </c>
      <c r="B5" s="567"/>
      <c r="C5" s="567"/>
      <c r="D5" s="567"/>
      <c r="E5" s="1001"/>
      <c r="F5" s="1002"/>
      <c r="G5" s="1003"/>
      <c r="H5" s="1003"/>
      <c r="I5" s="1004">
        <f t="shared" ref="I5:I32" si="0">ROUND($I$4*H5,2)</f>
        <v>0</v>
      </c>
      <c r="J5" s="1004">
        <f t="shared" ref="J5:J32" si="1">ROUND($J$4*H5,2)</f>
        <v>0</v>
      </c>
      <c r="K5" s="1004">
        <f t="shared" ref="K5:K32" si="2">ROUND($K$4*H5,2)</f>
        <v>0</v>
      </c>
      <c r="L5" s="1004">
        <f t="shared" ref="L5:L32" si="3">ROUND($L$4*H5,2)</f>
        <v>0</v>
      </c>
      <c r="M5" s="1004">
        <f>SUM(I5:L5,V5)</f>
        <v>0</v>
      </c>
      <c r="N5" s="567"/>
      <c r="O5" s="568"/>
      <c r="P5" s="567"/>
      <c r="Q5" s="1005"/>
      <c r="R5" s="1005"/>
      <c r="S5" s="1005"/>
      <c r="T5" s="1003"/>
      <c r="U5" s="1003"/>
      <c r="V5" s="1003"/>
      <c r="W5" s="1006">
        <f>INT($W$4*N5)</f>
        <v>0</v>
      </c>
      <c r="X5" s="1006">
        <f>INT($X$4*N5)</f>
        <v>0</v>
      </c>
      <c r="Y5" s="1006">
        <f>Z5-(X5+W5)</f>
        <v>0</v>
      </c>
      <c r="Z5" s="1005">
        <f>INT(IF(E5=0,N5*0.6666,(IF(E5=1,N5*0.6666,IF(E5=2,N5*1,IF(E5=3,N5*1,0))))))</f>
        <v>0</v>
      </c>
      <c r="AA5" s="1007">
        <v>0</v>
      </c>
      <c r="AB5" s="1007">
        <v>0</v>
      </c>
      <c r="AC5" s="568">
        <f>INT(SUM(Z5:AB5))</f>
        <v>0</v>
      </c>
      <c r="AD5" s="567"/>
      <c r="AE5" s="1004">
        <f>SUM(AC5:AD5)</f>
        <v>0</v>
      </c>
      <c r="AF5" s="1004">
        <f>SUM(V5,AE5)</f>
        <v>0</v>
      </c>
      <c r="AG5" s="1004">
        <f t="shared" ref="AG5:AG32" si="4">SUM(AF5-H5)</f>
        <v>0</v>
      </c>
      <c r="AH5" s="1008">
        <f t="shared" ref="AH5:AH32" si="5">ROUND(IF(AG5&lt;$AH$2,AG5*$AH$4,IF(AG5&gt;=$AH$2,$AH$2*$AH$4)),2)</f>
        <v>0</v>
      </c>
      <c r="AI5" s="1008">
        <f t="shared" ref="AI5:AI32" si="6">ROUND(IF(AG5&lt;$AH$2,AG5*$AI$4,IF(AG5&gt;=AH2,$AH$2*$AI$4)),2)</f>
        <v>0</v>
      </c>
      <c r="AJ5" s="1008">
        <f t="shared" ref="AJ5:AJ32" si="7">ROUND(IF(AG5&lt;$AH$2,AG5*$AJ$4,IF(AG5&gt;=$AH$2,$AH$2*$AJ$4)),2)</f>
        <v>0</v>
      </c>
      <c r="AK5" s="1008">
        <v>0</v>
      </c>
      <c r="AL5" s="1008">
        <f>SUM(M5,AE5,AH5:AJ5)</f>
        <v>0</v>
      </c>
      <c r="AM5" s="1008">
        <f t="shared" ref="AM5:AM32" si="8">ROUND(H5*$AM$4,2)</f>
        <v>0</v>
      </c>
      <c r="AN5" s="1008">
        <f t="shared" ref="AN5:AN32" si="9">ROUND(H5*$AN$4,2)</f>
        <v>0</v>
      </c>
      <c r="AO5" s="1008">
        <f t="shared" ref="AO5:AO32" si="10">ROUND(H5*$AO$4,2)</f>
        <v>0</v>
      </c>
      <c r="AP5" s="1008">
        <f t="shared" ref="AP5:AP32" si="11">ROUND(H5*$AP$4,2)</f>
        <v>0</v>
      </c>
      <c r="AQ5" s="1008">
        <f t="shared" ref="AQ5:AQ32" si="12">ROUND(H5*$AQ$4,2)</f>
        <v>0</v>
      </c>
      <c r="AR5" s="1008">
        <f>SUM(AM5:AQ5)</f>
        <v>0</v>
      </c>
      <c r="AS5" s="1008">
        <f t="shared" ref="AS5:AS32" si="13">ROUND(IF(AG5&lt;$AH$2,AG5*$AS$4,IF(AG5&gt;=$AH$2,$AH$2*$AS$4)),2)</f>
        <v>0</v>
      </c>
      <c r="AT5" s="1008">
        <f t="shared" ref="AT5:AT32" si="14">ROUND(IF(AG5&lt;$AH$2,AG5*$AT$4,IF(AG5&gt;=$AH$2,$AH$2*$AT$4)),2)</f>
        <v>0</v>
      </c>
      <c r="AU5" s="1008">
        <f t="shared" ref="AU5:AU32" si="15">ROUND(IF(AG5&lt;$AH$2,AG5*$AU$4,IF(AG5&gt;=$AH$2,$AH$2*$AU$4)),2)</f>
        <v>0</v>
      </c>
      <c r="AV5" s="1004">
        <f>ROUND(IF(E5=1,H5*0.07,IF(E5=3,H5*0.07,0)),2)</f>
        <v>0</v>
      </c>
      <c r="AW5" s="1008">
        <f t="shared" ref="AW5:AW32" si="16">ROUND(IF(AG5&lt;$AH$2,AG5*$AW$4,IF(AG5&gt;=$AH$2,$AH$2*$AW$4)),2)</f>
        <v>0</v>
      </c>
      <c r="AX5" s="1008">
        <f t="shared" ref="AX5:AX32" si="17">ROUND(IF(AG5&lt;$AH$2,AG5*$AX$4,IF(AG5&gt;=$AH$2,$AH$2*$AX$4)),2)</f>
        <v>0</v>
      </c>
      <c r="AY5" s="568">
        <f>SUM(AS5:AX5)</f>
        <v>0</v>
      </c>
      <c r="AZ5" s="1004">
        <f>ROUND(IF(E5=1,0.1,IF(E5=3,0.1,0)),2)</f>
        <v>0</v>
      </c>
      <c r="BA5" s="1004">
        <f>ROUND(IF(E5=1,0.5,IF(E5=3,0.5,0)),2)</f>
        <v>0</v>
      </c>
      <c r="BB5" s="1004">
        <f>ROUND(IF(E5=1,4.5,IF(E5=3,4.5,0)),2)</f>
        <v>0</v>
      </c>
      <c r="BC5" s="1004">
        <f>ROUND(IF(E5=1,0.2,IF(E5=3,0.2,0)),2)</f>
        <v>0</v>
      </c>
      <c r="BD5" s="1009">
        <v>0</v>
      </c>
      <c r="BE5" s="1004">
        <f t="shared" ref="BE5:BE32" si="18">ROUND(H5*$BE$4,2)</f>
        <v>0</v>
      </c>
      <c r="BF5" s="1004">
        <f t="shared" ref="BF5:BF32" si="19">ROUND(H5*$BF$4,2)</f>
        <v>0</v>
      </c>
      <c r="BG5" s="1004">
        <f>ROUND(AF5,2)</f>
        <v>0</v>
      </c>
      <c r="BH5" s="1004">
        <f>SUM(AP5:AQ5,AU5,AX5,BF5,BQ5,BR5,50)</f>
        <v>50</v>
      </c>
      <c r="BI5" s="1004">
        <f>BG5-BH5</f>
        <v>-50</v>
      </c>
      <c r="BJ5" s="1009">
        <f>ROUND(IF(AND(AF5&gt;=1,AF5&lt;=250),BI5*6/1000,IF(AND(AF5&gt;250,AF5&lt;=500),BI5*6.5/1000,IF(AND(AF5&gt;500,AF5&lt;=1000),BI5*7/1000,IF(AND(AF5&gt;1000,AF5&lt;=10000),BI5*7.5/1000)))),2)</f>
        <v>0</v>
      </c>
      <c r="BK5" s="1010">
        <f>CEILING(BJ5,0.05)</f>
        <v>0</v>
      </c>
      <c r="BL5" s="1004">
        <f>SUM(AP5:AQ5,AU5,AX5,BF5,BK5,BQ5,BR5,1183.33)</f>
        <v>1183.33</v>
      </c>
      <c r="BM5" s="1004">
        <f>(BG5+CC5)-BL5</f>
        <v>-1183.33</v>
      </c>
      <c r="BN5" s="239">
        <f>CEILING(IF(BM5&gt;0,BM5*0.02,0),0.05)</f>
        <v>0</v>
      </c>
      <c r="BO5" s="1001">
        <v>0</v>
      </c>
      <c r="BP5" s="567">
        <v>0</v>
      </c>
      <c r="BQ5" s="1011">
        <v>0</v>
      </c>
      <c r="BR5" s="1011">
        <v>0</v>
      </c>
      <c r="BS5" s="567">
        <f t="shared" ref="BS5:BS32" si="20">ROUND(IF(BT5=4,H5*0.05,0),2)</f>
        <v>0</v>
      </c>
      <c r="BT5" s="1001">
        <v>0</v>
      </c>
      <c r="BU5" s="1001">
        <v>0</v>
      </c>
      <c r="BV5" s="1001"/>
      <c r="BW5" s="1001">
        <v>0</v>
      </c>
      <c r="BX5" s="1001"/>
      <c r="BY5" s="1004">
        <f>SUM(AR5,AY5:BF5,BK5,BN5:BX5)</f>
        <v>0</v>
      </c>
      <c r="BZ5" s="1004">
        <f>AL5-BY5</f>
        <v>0</v>
      </c>
      <c r="CA5" s="1004">
        <f>B5</f>
        <v>0</v>
      </c>
      <c r="CB5" s="1004"/>
      <c r="CC5" s="1004">
        <f>ROUND(N5*10/12,2)</f>
        <v>0</v>
      </c>
    </row>
    <row r="6" spans="1:87" s="204" customFormat="1" ht="32.1" customHeight="1" x14ac:dyDescent="0.3">
      <c r="A6" s="310" t="str">
        <f>IF(B6="","",SUBTOTAL(3,$B$5:B6))</f>
        <v/>
      </c>
      <c r="B6" s="191"/>
      <c r="C6" s="191"/>
      <c r="D6" s="191"/>
      <c r="E6" s="192"/>
      <c r="F6" s="193"/>
      <c r="G6" s="194"/>
      <c r="H6" s="194"/>
      <c r="I6" s="195">
        <f t="shared" si="0"/>
        <v>0</v>
      </c>
      <c r="J6" s="195">
        <f t="shared" si="1"/>
        <v>0</v>
      </c>
      <c r="K6" s="195">
        <f t="shared" si="2"/>
        <v>0</v>
      </c>
      <c r="L6" s="195">
        <f t="shared" si="3"/>
        <v>0</v>
      </c>
      <c r="M6" s="195">
        <f t="shared" ref="M6:M32" si="21">SUM(I6:L6,V6)</f>
        <v>0</v>
      </c>
      <c r="N6" s="191"/>
      <c r="O6" s="196"/>
      <c r="P6" s="191"/>
      <c r="Q6" s="197"/>
      <c r="R6" s="197"/>
      <c r="S6" s="197"/>
      <c r="T6" s="194"/>
      <c r="U6" s="194"/>
      <c r="V6" s="194"/>
      <c r="W6" s="198">
        <f t="shared" ref="W6:W32" si="22">INT($W$4*N6)</f>
        <v>0</v>
      </c>
      <c r="X6" s="198">
        <f t="shared" ref="X6:X32" si="23">INT($X$4*N6)</f>
        <v>0</v>
      </c>
      <c r="Y6" s="198">
        <f t="shared" ref="Y6:Y32" si="24">Z6-(X6+W6)</f>
        <v>0</v>
      </c>
      <c r="Z6" s="197">
        <f t="shared" ref="Z6:Z32" si="25">INT(IF(E6=0,N6*0.6666,(IF(E6=1,N6*0.6666,IF(E6=2,N6*1,IF(E6=3,N6*1,0))))))</f>
        <v>0</v>
      </c>
      <c r="AA6" s="199">
        <v>0</v>
      </c>
      <c r="AB6" s="199">
        <v>0</v>
      </c>
      <c r="AC6" s="196">
        <f t="shared" ref="AC6:AC32" si="26">INT(SUM(Z6:AB6))</f>
        <v>0</v>
      </c>
      <c r="AD6" s="191"/>
      <c r="AE6" s="195">
        <f t="shared" ref="AE6:AE12" si="27">SUM(AC6:AD6)</f>
        <v>0</v>
      </c>
      <c r="AF6" s="195">
        <f t="shared" ref="AF6:AF32" si="28">SUM(V6,AE6)</f>
        <v>0</v>
      </c>
      <c r="AG6" s="195">
        <f t="shared" si="4"/>
        <v>0</v>
      </c>
      <c r="AH6" s="32">
        <f t="shared" si="5"/>
        <v>0</v>
      </c>
      <c r="AI6" s="32">
        <f t="shared" si="6"/>
        <v>0</v>
      </c>
      <c r="AJ6" s="32">
        <f t="shared" si="7"/>
        <v>0</v>
      </c>
      <c r="AK6" s="32">
        <v>0</v>
      </c>
      <c r="AL6" s="32">
        <f t="shared" ref="AL6:AL11" si="29">SUM(M6,AE6,AH6:AJ6)</f>
        <v>0</v>
      </c>
      <c r="AM6" s="32">
        <f t="shared" si="8"/>
        <v>0</v>
      </c>
      <c r="AN6" s="32">
        <f t="shared" si="9"/>
        <v>0</v>
      </c>
      <c r="AO6" s="32">
        <f t="shared" si="10"/>
        <v>0</v>
      </c>
      <c r="AP6" s="32">
        <f t="shared" si="11"/>
        <v>0</v>
      </c>
      <c r="AQ6" s="32">
        <f t="shared" si="12"/>
        <v>0</v>
      </c>
      <c r="AR6" s="32">
        <f t="shared" ref="AR6:AR32" si="30">SUM(AM6:AQ6)</f>
        <v>0</v>
      </c>
      <c r="AS6" s="32">
        <f t="shared" si="13"/>
        <v>0</v>
      </c>
      <c r="AT6" s="32">
        <f t="shared" si="14"/>
        <v>0</v>
      </c>
      <c r="AU6" s="32">
        <f t="shared" si="15"/>
        <v>0</v>
      </c>
      <c r="AV6" s="195">
        <f t="shared" ref="AV6:AV32" si="31">ROUND(IF(E6=1,H6*0.07,IF(E6=3,H6*0.07,0)),2)</f>
        <v>0</v>
      </c>
      <c r="AW6" s="32">
        <f t="shared" si="16"/>
        <v>0</v>
      </c>
      <c r="AX6" s="32">
        <f t="shared" si="17"/>
        <v>0</v>
      </c>
      <c r="AY6" s="196">
        <f t="shared" ref="AY6:AY32" si="32">SUM(AS6:AX6)</f>
        <v>0</v>
      </c>
      <c r="AZ6" s="195">
        <f t="shared" ref="AZ6:AZ32" si="33">ROUND(IF(E6=1,0.1,IF(E6=3,0.1,0)),2)</f>
        <v>0</v>
      </c>
      <c r="BA6" s="195">
        <f t="shared" ref="BA6:BA32" si="34">ROUND(IF(E6=1,0.5,IF(E6=3,0.5,0)),2)</f>
        <v>0</v>
      </c>
      <c r="BB6" s="195">
        <f t="shared" ref="BB6:BB32" si="35">ROUND(IF(E6=1,4.5,IF(E6=3,4.5,0)),2)</f>
        <v>0</v>
      </c>
      <c r="BC6" s="195">
        <f t="shared" ref="BC6:BC32" si="36">ROUND(IF(E6=1,0.2,IF(E6=3,0.2,0)),2)</f>
        <v>0</v>
      </c>
      <c r="BD6" s="200">
        <v>0</v>
      </c>
      <c r="BE6" s="195">
        <f t="shared" si="18"/>
        <v>0</v>
      </c>
      <c r="BF6" s="195">
        <f t="shared" si="19"/>
        <v>0</v>
      </c>
      <c r="BG6" s="195">
        <f t="shared" ref="BG6:BG32" si="37">ROUND(AF6,2)</f>
        <v>0</v>
      </c>
      <c r="BH6" s="195">
        <f t="shared" ref="BH6:BH32" si="38">SUM(AP6:AQ6,AU6,AX6,BF6,BQ6,BR6,50)</f>
        <v>50</v>
      </c>
      <c r="BI6" s="195">
        <f t="shared" ref="BI6:BI32" si="39">BG6-BH6</f>
        <v>-50</v>
      </c>
      <c r="BJ6" s="200">
        <f t="shared" ref="BJ6:BJ32" si="40">ROUND(IF(AND(AF6&gt;=1,AF6&lt;=250),BI6*6/1000,IF(AND(AF6&gt;250,AF6&lt;=500),BI6*6.5/1000,IF(AND(AF6&gt;500,AF6&lt;=1000),BI6*7/1000,IF(AND(AF6&gt;1000,AF6&lt;=10000),BI6*7.5/1000)))),2)</f>
        <v>0</v>
      </c>
      <c r="BK6" s="201">
        <f t="shared" ref="BK6:BK32" si="41">CEILING(BJ6,0.05)</f>
        <v>0</v>
      </c>
      <c r="BL6" s="195">
        <f t="shared" ref="BL6:BL32" si="42">SUM(AP6:AQ6,AU6,AX6,BF6,BK6,BQ6,BR6,1183.33)</f>
        <v>1183.33</v>
      </c>
      <c r="BM6" s="195">
        <f t="shared" ref="BM6:BM32" si="43">(BG6+CC6)-BL6</f>
        <v>-1183.33</v>
      </c>
      <c r="BN6" s="239">
        <f t="shared" ref="BN6:BN32" si="44">CEILING(IF(BM6&gt;0,BM6*0.02,0),0.05)</f>
        <v>0</v>
      </c>
      <c r="BO6" s="192">
        <v>0</v>
      </c>
      <c r="BP6" s="191">
        <v>0</v>
      </c>
      <c r="BQ6" s="203">
        <v>0</v>
      </c>
      <c r="BR6" s="203">
        <v>0</v>
      </c>
      <c r="BS6" s="191">
        <f t="shared" si="20"/>
        <v>0</v>
      </c>
      <c r="BT6" s="192">
        <v>0</v>
      </c>
      <c r="BU6" s="192">
        <v>0</v>
      </c>
      <c r="BV6" s="192"/>
      <c r="BW6" s="192">
        <v>0</v>
      </c>
      <c r="BX6" s="192"/>
      <c r="BY6" s="195">
        <f t="shared" ref="BY6:BY32" si="45">SUM(AR6,AY6:BF6,BK6,BN6:BX6)</f>
        <v>0</v>
      </c>
      <c r="BZ6" s="195">
        <f t="shared" ref="BZ6:BZ32" si="46">AL6-BY6</f>
        <v>0</v>
      </c>
      <c r="CA6" s="195">
        <f t="shared" ref="CA6:CA32" si="47">B6</f>
        <v>0</v>
      </c>
      <c r="CB6" s="195"/>
      <c r="CC6" s="195">
        <f t="shared" ref="CC6:CC32" si="48">ROUND(N6*10/12,2)</f>
        <v>0</v>
      </c>
    </row>
    <row r="7" spans="1:87" s="206" customFormat="1" ht="32.1" customHeight="1" x14ac:dyDescent="0.3">
      <c r="A7" s="310" t="str">
        <f>IF(B7="","",SUBTOTAL(3,$B$5:B7))</f>
        <v/>
      </c>
      <c r="B7" s="205"/>
      <c r="C7" s="191"/>
      <c r="D7" s="191"/>
      <c r="E7" s="192"/>
      <c r="F7" s="193"/>
      <c r="G7" s="194"/>
      <c r="H7" s="194"/>
      <c r="I7" s="195">
        <f t="shared" si="0"/>
        <v>0</v>
      </c>
      <c r="J7" s="195">
        <f t="shared" si="1"/>
        <v>0</v>
      </c>
      <c r="K7" s="195">
        <f t="shared" si="2"/>
        <v>0</v>
      </c>
      <c r="L7" s="195">
        <f t="shared" si="3"/>
        <v>0</v>
      </c>
      <c r="M7" s="195">
        <f t="shared" si="21"/>
        <v>0</v>
      </c>
      <c r="N7" s="191"/>
      <c r="O7" s="196"/>
      <c r="P7" s="191"/>
      <c r="Q7" s="197"/>
      <c r="R7" s="197"/>
      <c r="S7" s="197"/>
      <c r="T7" s="194"/>
      <c r="U7" s="194"/>
      <c r="V7" s="194"/>
      <c r="W7" s="198">
        <f t="shared" si="22"/>
        <v>0</v>
      </c>
      <c r="X7" s="198">
        <f t="shared" si="23"/>
        <v>0</v>
      </c>
      <c r="Y7" s="198">
        <f t="shared" si="24"/>
        <v>0</v>
      </c>
      <c r="Z7" s="197">
        <f t="shared" si="25"/>
        <v>0</v>
      </c>
      <c r="AA7" s="199">
        <v>0</v>
      </c>
      <c r="AB7" s="199">
        <v>0</v>
      </c>
      <c r="AC7" s="196">
        <f t="shared" si="26"/>
        <v>0</v>
      </c>
      <c r="AD7" s="191"/>
      <c r="AE7" s="195">
        <f t="shared" si="27"/>
        <v>0</v>
      </c>
      <c r="AF7" s="195">
        <f t="shared" si="28"/>
        <v>0</v>
      </c>
      <c r="AG7" s="195">
        <f t="shared" si="4"/>
        <v>0</v>
      </c>
      <c r="AH7" s="32">
        <f t="shared" si="5"/>
        <v>0</v>
      </c>
      <c r="AI7" s="32">
        <f t="shared" si="6"/>
        <v>0</v>
      </c>
      <c r="AJ7" s="32">
        <f t="shared" si="7"/>
        <v>0</v>
      </c>
      <c r="AK7" s="32">
        <v>0</v>
      </c>
      <c r="AL7" s="32">
        <f t="shared" si="29"/>
        <v>0</v>
      </c>
      <c r="AM7" s="32">
        <f t="shared" si="8"/>
        <v>0</v>
      </c>
      <c r="AN7" s="32">
        <f t="shared" si="9"/>
        <v>0</v>
      </c>
      <c r="AO7" s="32">
        <f t="shared" si="10"/>
        <v>0</v>
      </c>
      <c r="AP7" s="32">
        <f t="shared" si="11"/>
        <v>0</v>
      </c>
      <c r="AQ7" s="32">
        <f t="shared" si="12"/>
        <v>0</v>
      </c>
      <c r="AR7" s="32">
        <f t="shared" si="30"/>
        <v>0</v>
      </c>
      <c r="AS7" s="32">
        <f t="shared" si="13"/>
        <v>0</v>
      </c>
      <c r="AT7" s="32">
        <f t="shared" si="14"/>
        <v>0</v>
      </c>
      <c r="AU7" s="32">
        <f t="shared" si="15"/>
        <v>0</v>
      </c>
      <c r="AV7" s="195">
        <f t="shared" si="31"/>
        <v>0</v>
      </c>
      <c r="AW7" s="32">
        <f t="shared" si="16"/>
        <v>0</v>
      </c>
      <c r="AX7" s="32">
        <f t="shared" si="17"/>
        <v>0</v>
      </c>
      <c r="AY7" s="196">
        <f t="shared" si="32"/>
        <v>0</v>
      </c>
      <c r="AZ7" s="195">
        <f t="shared" si="33"/>
        <v>0</v>
      </c>
      <c r="BA7" s="195">
        <f t="shared" si="34"/>
        <v>0</v>
      </c>
      <c r="BB7" s="195">
        <f t="shared" si="35"/>
        <v>0</v>
      </c>
      <c r="BC7" s="195">
        <f t="shared" si="36"/>
        <v>0</v>
      </c>
      <c r="BD7" s="200">
        <v>0</v>
      </c>
      <c r="BE7" s="195">
        <f t="shared" si="18"/>
        <v>0</v>
      </c>
      <c r="BF7" s="195">
        <f t="shared" si="19"/>
        <v>0</v>
      </c>
      <c r="BG7" s="195">
        <f t="shared" si="37"/>
        <v>0</v>
      </c>
      <c r="BH7" s="195">
        <f t="shared" si="38"/>
        <v>50</v>
      </c>
      <c r="BI7" s="195">
        <f t="shared" si="39"/>
        <v>-50</v>
      </c>
      <c r="BJ7" s="200">
        <f t="shared" si="40"/>
        <v>0</v>
      </c>
      <c r="BK7" s="201">
        <f t="shared" si="41"/>
        <v>0</v>
      </c>
      <c r="BL7" s="195">
        <f t="shared" si="42"/>
        <v>1183.33</v>
      </c>
      <c r="BM7" s="195">
        <f t="shared" si="43"/>
        <v>-1183.33</v>
      </c>
      <c r="BN7" s="239">
        <f t="shared" si="44"/>
        <v>0</v>
      </c>
      <c r="BO7" s="192">
        <v>0</v>
      </c>
      <c r="BP7" s="191">
        <v>0</v>
      </c>
      <c r="BQ7" s="203">
        <v>0</v>
      </c>
      <c r="BR7" s="203">
        <v>0</v>
      </c>
      <c r="BS7" s="191">
        <f t="shared" si="20"/>
        <v>0</v>
      </c>
      <c r="BT7" s="192">
        <v>0</v>
      </c>
      <c r="BU7" s="192">
        <v>0</v>
      </c>
      <c r="BV7" s="192"/>
      <c r="BW7" s="192">
        <v>0</v>
      </c>
      <c r="BX7" s="192"/>
      <c r="BY7" s="195">
        <f t="shared" si="45"/>
        <v>0</v>
      </c>
      <c r="BZ7" s="195">
        <f t="shared" si="46"/>
        <v>0</v>
      </c>
      <c r="CA7" s="195">
        <f t="shared" si="47"/>
        <v>0</v>
      </c>
      <c r="CB7" s="195"/>
      <c r="CC7" s="195">
        <f t="shared" si="48"/>
        <v>0</v>
      </c>
    </row>
    <row r="8" spans="1:87" s="206" customFormat="1" ht="32.1" customHeight="1" x14ac:dyDescent="0.3">
      <c r="A8" s="310" t="str">
        <f>IF(B8="","",SUBTOTAL(3,$B$5:B8))</f>
        <v/>
      </c>
      <c r="B8" s="205"/>
      <c r="C8" s="191"/>
      <c r="D8" s="191"/>
      <c r="E8" s="192"/>
      <c r="F8" s="193"/>
      <c r="G8" s="194"/>
      <c r="H8" s="194"/>
      <c r="I8" s="195">
        <f t="shared" si="0"/>
        <v>0</v>
      </c>
      <c r="J8" s="195">
        <f t="shared" si="1"/>
        <v>0</v>
      </c>
      <c r="K8" s="195">
        <f t="shared" si="2"/>
        <v>0</v>
      </c>
      <c r="L8" s="195">
        <f t="shared" si="3"/>
        <v>0</v>
      </c>
      <c r="M8" s="195">
        <f t="shared" si="21"/>
        <v>0</v>
      </c>
      <c r="N8" s="191"/>
      <c r="O8" s="196"/>
      <c r="P8" s="191"/>
      <c r="Q8" s="197"/>
      <c r="R8" s="197"/>
      <c r="S8" s="197"/>
      <c r="T8" s="194"/>
      <c r="U8" s="194"/>
      <c r="V8" s="194"/>
      <c r="W8" s="198">
        <f t="shared" si="22"/>
        <v>0</v>
      </c>
      <c r="X8" s="198">
        <f t="shared" si="23"/>
        <v>0</v>
      </c>
      <c r="Y8" s="198">
        <f t="shared" si="24"/>
        <v>0</v>
      </c>
      <c r="Z8" s="197">
        <f t="shared" si="25"/>
        <v>0</v>
      </c>
      <c r="AA8" s="199">
        <v>0</v>
      </c>
      <c r="AB8" s="199">
        <v>0</v>
      </c>
      <c r="AC8" s="196">
        <f t="shared" si="26"/>
        <v>0</v>
      </c>
      <c r="AD8" s="191"/>
      <c r="AE8" s="195">
        <f t="shared" si="27"/>
        <v>0</v>
      </c>
      <c r="AF8" s="195">
        <f t="shared" si="28"/>
        <v>0</v>
      </c>
      <c r="AG8" s="195">
        <f t="shared" si="4"/>
        <v>0</v>
      </c>
      <c r="AH8" s="32">
        <f t="shared" si="5"/>
        <v>0</v>
      </c>
      <c r="AI8" s="32">
        <f t="shared" si="6"/>
        <v>0</v>
      </c>
      <c r="AJ8" s="32">
        <f t="shared" si="7"/>
        <v>0</v>
      </c>
      <c r="AK8" s="32">
        <v>0</v>
      </c>
      <c r="AL8" s="32">
        <f t="shared" si="29"/>
        <v>0</v>
      </c>
      <c r="AM8" s="32">
        <f t="shared" si="8"/>
        <v>0</v>
      </c>
      <c r="AN8" s="32">
        <f t="shared" si="9"/>
        <v>0</v>
      </c>
      <c r="AO8" s="32">
        <f t="shared" si="10"/>
        <v>0</v>
      </c>
      <c r="AP8" s="32">
        <f t="shared" si="11"/>
        <v>0</v>
      </c>
      <c r="AQ8" s="32">
        <f t="shared" si="12"/>
        <v>0</v>
      </c>
      <c r="AR8" s="32">
        <f t="shared" si="30"/>
        <v>0</v>
      </c>
      <c r="AS8" s="32">
        <f t="shared" si="13"/>
        <v>0</v>
      </c>
      <c r="AT8" s="32">
        <f t="shared" si="14"/>
        <v>0</v>
      </c>
      <c r="AU8" s="32">
        <f t="shared" si="15"/>
        <v>0</v>
      </c>
      <c r="AV8" s="195">
        <f t="shared" si="31"/>
        <v>0</v>
      </c>
      <c r="AW8" s="32">
        <f t="shared" si="16"/>
        <v>0</v>
      </c>
      <c r="AX8" s="32">
        <f t="shared" si="17"/>
        <v>0</v>
      </c>
      <c r="AY8" s="196">
        <f t="shared" si="32"/>
        <v>0</v>
      </c>
      <c r="AZ8" s="195">
        <f t="shared" si="33"/>
        <v>0</v>
      </c>
      <c r="BA8" s="195">
        <f t="shared" si="34"/>
        <v>0</v>
      </c>
      <c r="BB8" s="195">
        <f t="shared" si="35"/>
        <v>0</v>
      </c>
      <c r="BC8" s="195">
        <f t="shared" si="36"/>
        <v>0</v>
      </c>
      <c r="BD8" s="200">
        <v>0</v>
      </c>
      <c r="BE8" s="195">
        <f t="shared" si="18"/>
        <v>0</v>
      </c>
      <c r="BF8" s="195">
        <f t="shared" si="19"/>
        <v>0</v>
      </c>
      <c r="BG8" s="195">
        <f t="shared" si="37"/>
        <v>0</v>
      </c>
      <c r="BH8" s="195">
        <f t="shared" si="38"/>
        <v>50</v>
      </c>
      <c r="BI8" s="195">
        <f t="shared" si="39"/>
        <v>-50</v>
      </c>
      <c r="BJ8" s="200">
        <f t="shared" si="40"/>
        <v>0</v>
      </c>
      <c r="BK8" s="201">
        <f t="shared" si="41"/>
        <v>0</v>
      </c>
      <c r="BL8" s="195">
        <f t="shared" si="42"/>
        <v>1183.33</v>
      </c>
      <c r="BM8" s="195">
        <f t="shared" si="43"/>
        <v>-1183.33</v>
      </c>
      <c r="BN8" s="239">
        <f t="shared" si="44"/>
        <v>0</v>
      </c>
      <c r="BO8" s="192">
        <v>0</v>
      </c>
      <c r="BP8" s="191">
        <v>0</v>
      </c>
      <c r="BQ8" s="203">
        <v>0</v>
      </c>
      <c r="BR8" s="203">
        <v>0</v>
      </c>
      <c r="BS8" s="191">
        <f t="shared" si="20"/>
        <v>0</v>
      </c>
      <c r="BT8" s="192">
        <v>0</v>
      </c>
      <c r="BU8" s="192">
        <v>0</v>
      </c>
      <c r="BV8" s="192"/>
      <c r="BW8" s="192">
        <v>0</v>
      </c>
      <c r="BX8" s="192"/>
      <c r="BY8" s="195">
        <f t="shared" si="45"/>
        <v>0</v>
      </c>
      <c r="BZ8" s="195">
        <f t="shared" si="46"/>
        <v>0</v>
      </c>
      <c r="CA8" s="195">
        <f t="shared" si="47"/>
        <v>0</v>
      </c>
      <c r="CB8" s="195"/>
      <c r="CC8" s="195">
        <f t="shared" si="48"/>
        <v>0</v>
      </c>
    </row>
    <row r="9" spans="1:87" s="206" customFormat="1" ht="32.1" customHeight="1" x14ac:dyDescent="0.3">
      <c r="A9" s="310" t="str">
        <f>IF(B9="","",SUBTOTAL(3,$B$5:B9))</f>
        <v/>
      </c>
      <c r="B9" s="205"/>
      <c r="C9" s="191"/>
      <c r="D9" s="191"/>
      <c r="E9" s="192"/>
      <c r="F9" s="193"/>
      <c r="G9" s="194"/>
      <c r="H9" s="194"/>
      <c r="I9" s="195">
        <f t="shared" si="0"/>
        <v>0</v>
      </c>
      <c r="J9" s="195">
        <f t="shared" si="1"/>
        <v>0</v>
      </c>
      <c r="K9" s="195">
        <f t="shared" si="2"/>
        <v>0</v>
      </c>
      <c r="L9" s="195">
        <f t="shared" si="3"/>
        <v>0</v>
      </c>
      <c r="M9" s="195">
        <f t="shared" si="21"/>
        <v>0</v>
      </c>
      <c r="N9" s="191"/>
      <c r="O9" s="196"/>
      <c r="P9" s="191"/>
      <c r="Q9" s="197"/>
      <c r="R9" s="197"/>
      <c r="S9" s="197"/>
      <c r="T9" s="194"/>
      <c r="U9" s="194"/>
      <c r="V9" s="194"/>
      <c r="W9" s="198">
        <f t="shared" si="22"/>
        <v>0</v>
      </c>
      <c r="X9" s="198">
        <f t="shared" si="23"/>
        <v>0</v>
      </c>
      <c r="Y9" s="198">
        <f t="shared" si="24"/>
        <v>0</v>
      </c>
      <c r="Z9" s="197">
        <f t="shared" si="25"/>
        <v>0</v>
      </c>
      <c r="AA9" s="199">
        <v>0</v>
      </c>
      <c r="AB9" s="199">
        <v>0</v>
      </c>
      <c r="AC9" s="196">
        <f t="shared" si="26"/>
        <v>0</v>
      </c>
      <c r="AD9" s="191"/>
      <c r="AE9" s="195">
        <f t="shared" si="27"/>
        <v>0</v>
      </c>
      <c r="AF9" s="195">
        <f t="shared" si="28"/>
        <v>0</v>
      </c>
      <c r="AG9" s="195">
        <f t="shared" si="4"/>
        <v>0</v>
      </c>
      <c r="AH9" s="32">
        <f t="shared" si="5"/>
        <v>0</v>
      </c>
      <c r="AI9" s="32">
        <f t="shared" si="6"/>
        <v>0</v>
      </c>
      <c r="AJ9" s="32">
        <f t="shared" si="7"/>
        <v>0</v>
      </c>
      <c r="AK9" s="32">
        <v>0</v>
      </c>
      <c r="AL9" s="32">
        <f t="shared" si="29"/>
        <v>0</v>
      </c>
      <c r="AM9" s="32">
        <f t="shared" si="8"/>
        <v>0</v>
      </c>
      <c r="AN9" s="32">
        <f t="shared" si="9"/>
        <v>0</v>
      </c>
      <c r="AO9" s="32">
        <f t="shared" si="10"/>
        <v>0</v>
      </c>
      <c r="AP9" s="32">
        <f t="shared" si="11"/>
        <v>0</v>
      </c>
      <c r="AQ9" s="32">
        <f t="shared" si="12"/>
        <v>0</v>
      </c>
      <c r="AR9" s="32">
        <f t="shared" si="30"/>
        <v>0</v>
      </c>
      <c r="AS9" s="32">
        <f t="shared" si="13"/>
        <v>0</v>
      </c>
      <c r="AT9" s="32">
        <f t="shared" si="14"/>
        <v>0</v>
      </c>
      <c r="AU9" s="32">
        <f t="shared" si="15"/>
        <v>0</v>
      </c>
      <c r="AV9" s="195">
        <f t="shared" si="31"/>
        <v>0</v>
      </c>
      <c r="AW9" s="32">
        <f t="shared" si="16"/>
        <v>0</v>
      </c>
      <c r="AX9" s="32">
        <f t="shared" si="17"/>
        <v>0</v>
      </c>
      <c r="AY9" s="196">
        <f t="shared" si="32"/>
        <v>0</v>
      </c>
      <c r="AZ9" s="195">
        <f t="shared" si="33"/>
        <v>0</v>
      </c>
      <c r="BA9" s="195">
        <f t="shared" si="34"/>
        <v>0</v>
      </c>
      <c r="BB9" s="195">
        <f t="shared" si="35"/>
        <v>0</v>
      </c>
      <c r="BC9" s="195">
        <f t="shared" si="36"/>
        <v>0</v>
      </c>
      <c r="BD9" s="200">
        <v>0</v>
      </c>
      <c r="BE9" s="195">
        <f t="shared" si="18"/>
        <v>0</v>
      </c>
      <c r="BF9" s="195">
        <f t="shared" si="19"/>
        <v>0</v>
      </c>
      <c r="BG9" s="195">
        <f t="shared" si="37"/>
        <v>0</v>
      </c>
      <c r="BH9" s="195">
        <f t="shared" si="38"/>
        <v>50</v>
      </c>
      <c r="BI9" s="195">
        <f t="shared" si="39"/>
        <v>-50</v>
      </c>
      <c r="BJ9" s="200">
        <f t="shared" si="40"/>
        <v>0</v>
      </c>
      <c r="BK9" s="201">
        <f t="shared" si="41"/>
        <v>0</v>
      </c>
      <c r="BL9" s="195">
        <f t="shared" si="42"/>
        <v>1183.33</v>
      </c>
      <c r="BM9" s="195">
        <f t="shared" si="43"/>
        <v>-1183.33</v>
      </c>
      <c r="BN9" s="239">
        <f t="shared" si="44"/>
        <v>0</v>
      </c>
      <c r="BO9" s="192">
        <v>0</v>
      </c>
      <c r="BP9" s="191">
        <v>0</v>
      </c>
      <c r="BQ9" s="203">
        <v>0</v>
      </c>
      <c r="BR9" s="203">
        <v>0</v>
      </c>
      <c r="BS9" s="191">
        <f t="shared" si="20"/>
        <v>0</v>
      </c>
      <c r="BT9" s="192">
        <v>0</v>
      </c>
      <c r="BU9" s="192">
        <v>0</v>
      </c>
      <c r="BV9" s="192"/>
      <c r="BW9" s="192">
        <v>0</v>
      </c>
      <c r="BX9" s="192"/>
      <c r="BY9" s="195">
        <f t="shared" si="45"/>
        <v>0</v>
      </c>
      <c r="BZ9" s="195">
        <f t="shared" si="46"/>
        <v>0</v>
      </c>
      <c r="CA9" s="195">
        <f t="shared" si="47"/>
        <v>0</v>
      </c>
      <c r="CB9" s="195"/>
      <c r="CC9" s="195">
        <f t="shared" si="48"/>
        <v>0</v>
      </c>
    </row>
    <row r="10" spans="1:87" s="206" customFormat="1" ht="32.1" customHeight="1" x14ac:dyDescent="0.3">
      <c r="A10" s="310" t="str">
        <f>IF(B10="","",SUBTOTAL(3,$B$5:B10))</f>
        <v/>
      </c>
      <c r="B10" s="205"/>
      <c r="C10" s="191"/>
      <c r="D10" s="191"/>
      <c r="E10" s="192"/>
      <c r="F10" s="193"/>
      <c r="G10" s="194"/>
      <c r="H10" s="194"/>
      <c r="I10" s="195">
        <f t="shared" si="0"/>
        <v>0</v>
      </c>
      <c r="J10" s="195">
        <f t="shared" si="1"/>
        <v>0</v>
      </c>
      <c r="K10" s="195">
        <f t="shared" si="2"/>
        <v>0</v>
      </c>
      <c r="L10" s="195">
        <f t="shared" si="3"/>
        <v>0</v>
      </c>
      <c r="M10" s="195">
        <f t="shared" si="21"/>
        <v>0</v>
      </c>
      <c r="N10" s="191"/>
      <c r="O10" s="196"/>
      <c r="P10" s="191"/>
      <c r="Q10" s="197"/>
      <c r="R10" s="197"/>
      <c r="S10" s="197"/>
      <c r="T10" s="194"/>
      <c r="U10" s="194"/>
      <c r="V10" s="194"/>
      <c r="W10" s="198">
        <f t="shared" si="22"/>
        <v>0</v>
      </c>
      <c r="X10" s="198">
        <f t="shared" si="23"/>
        <v>0</v>
      </c>
      <c r="Y10" s="198">
        <f t="shared" si="24"/>
        <v>0</v>
      </c>
      <c r="Z10" s="197">
        <f t="shared" si="25"/>
        <v>0</v>
      </c>
      <c r="AA10" s="199">
        <v>0</v>
      </c>
      <c r="AB10" s="199">
        <v>0</v>
      </c>
      <c r="AC10" s="196">
        <f t="shared" si="26"/>
        <v>0</v>
      </c>
      <c r="AD10" s="191"/>
      <c r="AE10" s="195">
        <f t="shared" si="27"/>
        <v>0</v>
      </c>
      <c r="AF10" s="195">
        <f t="shared" si="28"/>
        <v>0</v>
      </c>
      <c r="AG10" s="195">
        <f t="shared" si="4"/>
        <v>0</v>
      </c>
      <c r="AH10" s="32">
        <f t="shared" si="5"/>
        <v>0</v>
      </c>
      <c r="AI10" s="32">
        <f t="shared" si="6"/>
        <v>0</v>
      </c>
      <c r="AJ10" s="32">
        <f t="shared" si="7"/>
        <v>0</v>
      </c>
      <c r="AK10" s="32">
        <v>0</v>
      </c>
      <c r="AL10" s="32">
        <f>SUM(M10,AE10,AH10:AJ10,AK10)</f>
        <v>0</v>
      </c>
      <c r="AM10" s="32">
        <f t="shared" si="8"/>
        <v>0</v>
      </c>
      <c r="AN10" s="32">
        <f t="shared" si="9"/>
        <v>0</v>
      </c>
      <c r="AO10" s="32">
        <f t="shared" si="10"/>
        <v>0</v>
      </c>
      <c r="AP10" s="32">
        <f t="shared" si="11"/>
        <v>0</v>
      </c>
      <c r="AQ10" s="32">
        <f t="shared" si="12"/>
        <v>0</v>
      </c>
      <c r="AR10" s="32">
        <f t="shared" si="30"/>
        <v>0</v>
      </c>
      <c r="AS10" s="32">
        <f t="shared" si="13"/>
        <v>0</v>
      </c>
      <c r="AT10" s="32">
        <f t="shared" si="14"/>
        <v>0</v>
      </c>
      <c r="AU10" s="32">
        <f t="shared" si="15"/>
        <v>0</v>
      </c>
      <c r="AV10" s="195">
        <f t="shared" si="31"/>
        <v>0</v>
      </c>
      <c r="AW10" s="32">
        <f t="shared" si="16"/>
        <v>0</v>
      </c>
      <c r="AX10" s="32">
        <f t="shared" si="17"/>
        <v>0</v>
      </c>
      <c r="AY10" s="196">
        <f t="shared" si="32"/>
        <v>0</v>
      </c>
      <c r="AZ10" s="195">
        <f t="shared" si="33"/>
        <v>0</v>
      </c>
      <c r="BA10" s="195">
        <f t="shared" si="34"/>
        <v>0</v>
      </c>
      <c r="BB10" s="195">
        <f t="shared" si="35"/>
        <v>0</v>
      </c>
      <c r="BC10" s="195">
        <f t="shared" si="36"/>
        <v>0</v>
      </c>
      <c r="BD10" s="200">
        <v>0</v>
      </c>
      <c r="BE10" s="195">
        <f t="shared" si="18"/>
        <v>0</v>
      </c>
      <c r="BF10" s="195">
        <f t="shared" si="19"/>
        <v>0</v>
      </c>
      <c r="BG10" s="195">
        <f t="shared" si="37"/>
        <v>0</v>
      </c>
      <c r="BH10" s="195">
        <f t="shared" si="38"/>
        <v>50</v>
      </c>
      <c r="BI10" s="195">
        <f t="shared" si="39"/>
        <v>-50</v>
      </c>
      <c r="BJ10" s="200">
        <f t="shared" si="40"/>
        <v>0</v>
      </c>
      <c r="BK10" s="201">
        <f t="shared" si="41"/>
        <v>0</v>
      </c>
      <c r="BL10" s="195">
        <f t="shared" si="42"/>
        <v>1183.33</v>
      </c>
      <c r="BM10" s="195">
        <f t="shared" si="43"/>
        <v>-1183.33</v>
      </c>
      <c r="BN10" s="239">
        <f t="shared" si="44"/>
        <v>0</v>
      </c>
      <c r="BO10" s="192">
        <v>0</v>
      </c>
      <c r="BP10" s="191">
        <v>0</v>
      </c>
      <c r="BQ10" s="203">
        <v>0</v>
      </c>
      <c r="BR10" s="203">
        <v>0</v>
      </c>
      <c r="BS10" s="191">
        <f t="shared" si="20"/>
        <v>0</v>
      </c>
      <c r="BT10" s="192">
        <v>0</v>
      </c>
      <c r="BU10" s="192">
        <v>0</v>
      </c>
      <c r="BV10" s="192"/>
      <c r="BW10" s="192">
        <v>0</v>
      </c>
      <c r="BX10" s="192"/>
      <c r="BY10" s="195">
        <f t="shared" si="45"/>
        <v>0</v>
      </c>
      <c r="BZ10" s="195">
        <f t="shared" si="46"/>
        <v>0</v>
      </c>
      <c r="CA10" s="195">
        <f t="shared" si="47"/>
        <v>0</v>
      </c>
      <c r="CB10" s="195"/>
      <c r="CC10" s="195">
        <f t="shared" si="48"/>
        <v>0</v>
      </c>
    </row>
    <row r="11" spans="1:87" s="206" customFormat="1" ht="32.1" customHeight="1" x14ac:dyDescent="0.3">
      <c r="A11" s="310" t="str">
        <f>IF(B11="","",SUBTOTAL(3,$B$5:B11))</f>
        <v/>
      </c>
      <c r="B11" s="205"/>
      <c r="C11" s="191"/>
      <c r="D11" s="191"/>
      <c r="E11" s="192"/>
      <c r="F11" s="193"/>
      <c r="G11" s="194"/>
      <c r="H11" s="194"/>
      <c r="I11" s="195">
        <f t="shared" si="0"/>
        <v>0</v>
      </c>
      <c r="J11" s="195">
        <f t="shared" si="1"/>
        <v>0</v>
      </c>
      <c r="K11" s="195">
        <f t="shared" si="2"/>
        <v>0</v>
      </c>
      <c r="L11" s="195">
        <f t="shared" si="3"/>
        <v>0</v>
      </c>
      <c r="M11" s="195">
        <f t="shared" si="21"/>
        <v>0</v>
      </c>
      <c r="N11" s="191"/>
      <c r="O11" s="196"/>
      <c r="P11" s="191"/>
      <c r="Q11" s="197"/>
      <c r="R11" s="197"/>
      <c r="S11" s="197"/>
      <c r="T11" s="194"/>
      <c r="U11" s="194"/>
      <c r="V11" s="194"/>
      <c r="W11" s="198">
        <f t="shared" si="22"/>
        <v>0</v>
      </c>
      <c r="X11" s="198">
        <f t="shared" si="23"/>
        <v>0</v>
      </c>
      <c r="Y11" s="198">
        <f t="shared" si="24"/>
        <v>0</v>
      </c>
      <c r="Z11" s="197">
        <f t="shared" si="25"/>
        <v>0</v>
      </c>
      <c r="AA11" s="199">
        <v>0</v>
      </c>
      <c r="AB11" s="199">
        <v>0</v>
      </c>
      <c r="AC11" s="196">
        <f t="shared" si="26"/>
        <v>0</v>
      </c>
      <c r="AD11" s="191"/>
      <c r="AE11" s="195">
        <f t="shared" si="27"/>
        <v>0</v>
      </c>
      <c r="AF11" s="195">
        <f t="shared" si="28"/>
        <v>0</v>
      </c>
      <c r="AG11" s="195">
        <f t="shared" si="4"/>
        <v>0</v>
      </c>
      <c r="AH11" s="32">
        <f t="shared" si="5"/>
        <v>0</v>
      </c>
      <c r="AI11" s="32">
        <f t="shared" si="6"/>
        <v>0</v>
      </c>
      <c r="AJ11" s="32">
        <f t="shared" si="7"/>
        <v>0</v>
      </c>
      <c r="AK11" s="32">
        <v>0</v>
      </c>
      <c r="AL11" s="32">
        <f t="shared" si="29"/>
        <v>0</v>
      </c>
      <c r="AM11" s="32">
        <f t="shared" si="8"/>
        <v>0</v>
      </c>
      <c r="AN11" s="32">
        <f t="shared" si="9"/>
        <v>0</v>
      </c>
      <c r="AO11" s="32">
        <f t="shared" si="10"/>
        <v>0</v>
      </c>
      <c r="AP11" s="32">
        <f t="shared" si="11"/>
        <v>0</v>
      </c>
      <c r="AQ11" s="32">
        <f t="shared" si="12"/>
        <v>0</v>
      </c>
      <c r="AR11" s="32">
        <f t="shared" si="30"/>
        <v>0</v>
      </c>
      <c r="AS11" s="32">
        <f t="shared" si="13"/>
        <v>0</v>
      </c>
      <c r="AT11" s="32">
        <f t="shared" si="14"/>
        <v>0</v>
      </c>
      <c r="AU11" s="32">
        <f t="shared" si="15"/>
        <v>0</v>
      </c>
      <c r="AV11" s="195">
        <f t="shared" si="31"/>
        <v>0</v>
      </c>
      <c r="AW11" s="32">
        <f t="shared" si="16"/>
        <v>0</v>
      </c>
      <c r="AX11" s="32">
        <f t="shared" si="17"/>
        <v>0</v>
      </c>
      <c r="AY11" s="196">
        <f t="shared" si="32"/>
        <v>0</v>
      </c>
      <c r="AZ11" s="195">
        <f t="shared" si="33"/>
        <v>0</v>
      </c>
      <c r="BA11" s="195">
        <f t="shared" si="34"/>
        <v>0</v>
      </c>
      <c r="BB11" s="195">
        <f t="shared" si="35"/>
        <v>0</v>
      </c>
      <c r="BC11" s="195">
        <f t="shared" si="36"/>
        <v>0</v>
      </c>
      <c r="BD11" s="200">
        <v>0</v>
      </c>
      <c r="BE11" s="195">
        <f t="shared" si="18"/>
        <v>0</v>
      </c>
      <c r="BF11" s="195">
        <f t="shared" si="19"/>
        <v>0</v>
      </c>
      <c r="BG11" s="195">
        <f t="shared" si="37"/>
        <v>0</v>
      </c>
      <c r="BH11" s="195">
        <f t="shared" si="38"/>
        <v>50</v>
      </c>
      <c r="BI11" s="195">
        <f t="shared" si="39"/>
        <v>-50</v>
      </c>
      <c r="BJ11" s="200">
        <f t="shared" si="40"/>
        <v>0</v>
      </c>
      <c r="BK11" s="201">
        <f t="shared" si="41"/>
        <v>0</v>
      </c>
      <c r="BL11" s="195">
        <f t="shared" si="42"/>
        <v>1183.33</v>
      </c>
      <c r="BM11" s="195">
        <f t="shared" si="43"/>
        <v>-1183.33</v>
      </c>
      <c r="BN11" s="239">
        <f t="shared" si="44"/>
        <v>0</v>
      </c>
      <c r="BO11" s="192">
        <v>0</v>
      </c>
      <c r="BP11" s="191">
        <v>0</v>
      </c>
      <c r="BQ11" s="203">
        <v>0</v>
      </c>
      <c r="BR11" s="203">
        <v>0</v>
      </c>
      <c r="BS11" s="191">
        <f t="shared" si="20"/>
        <v>0</v>
      </c>
      <c r="BT11" s="192">
        <v>0</v>
      </c>
      <c r="BU11" s="192">
        <v>0</v>
      </c>
      <c r="BV11" s="192"/>
      <c r="BW11" s="192">
        <v>0</v>
      </c>
      <c r="BX11" s="192"/>
      <c r="BY11" s="195">
        <f t="shared" si="45"/>
        <v>0</v>
      </c>
      <c r="BZ11" s="195">
        <f t="shared" si="46"/>
        <v>0</v>
      </c>
      <c r="CA11" s="195">
        <f t="shared" si="47"/>
        <v>0</v>
      </c>
      <c r="CB11" s="195"/>
      <c r="CC11" s="195">
        <f t="shared" si="48"/>
        <v>0</v>
      </c>
    </row>
    <row r="12" spans="1:87" s="206" customFormat="1" ht="32.1" customHeight="1" x14ac:dyDescent="0.3">
      <c r="A12" s="310" t="str">
        <f>IF(B12="","",SUBTOTAL(3,$B$5:B12))</f>
        <v/>
      </c>
      <c r="B12" s="205"/>
      <c r="C12" s="191"/>
      <c r="D12" s="191"/>
      <c r="E12" s="192"/>
      <c r="F12" s="193"/>
      <c r="G12" s="194"/>
      <c r="H12" s="194"/>
      <c r="I12" s="195">
        <f t="shared" si="0"/>
        <v>0</v>
      </c>
      <c r="J12" s="195">
        <f t="shared" si="1"/>
        <v>0</v>
      </c>
      <c r="K12" s="195">
        <f t="shared" si="2"/>
        <v>0</v>
      </c>
      <c r="L12" s="195">
        <f t="shared" si="3"/>
        <v>0</v>
      </c>
      <c r="M12" s="195">
        <f t="shared" si="21"/>
        <v>0</v>
      </c>
      <c r="N12" s="191"/>
      <c r="O12" s="196"/>
      <c r="P12" s="191"/>
      <c r="Q12" s="197"/>
      <c r="R12" s="197"/>
      <c r="S12" s="197"/>
      <c r="T12" s="194"/>
      <c r="U12" s="194"/>
      <c r="V12" s="194"/>
      <c r="W12" s="198">
        <f t="shared" si="22"/>
        <v>0</v>
      </c>
      <c r="X12" s="198">
        <f t="shared" si="23"/>
        <v>0</v>
      </c>
      <c r="Y12" s="198">
        <f t="shared" si="24"/>
        <v>0</v>
      </c>
      <c r="Z12" s="197">
        <f t="shared" si="25"/>
        <v>0</v>
      </c>
      <c r="AA12" s="199">
        <v>0</v>
      </c>
      <c r="AB12" s="199">
        <v>0</v>
      </c>
      <c r="AC12" s="196">
        <f t="shared" si="26"/>
        <v>0</v>
      </c>
      <c r="AD12" s="191"/>
      <c r="AE12" s="195">
        <f t="shared" si="27"/>
        <v>0</v>
      </c>
      <c r="AF12" s="195">
        <f t="shared" si="28"/>
        <v>0</v>
      </c>
      <c r="AG12" s="195">
        <f t="shared" si="4"/>
        <v>0</v>
      </c>
      <c r="AH12" s="32">
        <f t="shared" si="5"/>
        <v>0</v>
      </c>
      <c r="AI12" s="32">
        <f t="shared" si="6"/>
        <v>0</v>
      </c>
      <c r="AJ12" s="32">
        <f t="shared" si="7"/>
        <v>0</v>
      </c>
      <c r="AK12" s="32">
        <v>0</v>
      </c>
      <c r="AL12" s="32">
        <f>SUM(M12,AE12,AH12:AJ12,AK12)</f>
        <v>0</v>
      </c>
      <c r="AM12" s="32">
        <f t="shared" si="8"/>
        <v>0</v>
      </c>
      <c r="AN12" s="32">
        <f t="shared" si="9"/>
        <v>0</v>
      </c>
      <c r="AO12" s="32">
        <f t="shared" si="10"/>
        <v>0</v>
      </c>
      <c r="AP12" s="32">
        <f t="shared" si="11"/>
        <v>0</v>
      </c>
      <c r="AQ12" s="32">
        <f t="shared" si="12"/>
        <v>0</v>
      </c>
      <c r="AR12" s="32">
        <f t="shared" si="30"/>
        <v>0</v>
      </c>
      <c r="AS12" s="32">
        <f t="shared" si="13"/>
        <v>0</v>
      </c>
      <c r="AT12" s="32">
        <f t="shared" si="14"/>
        <v>0</v>
      </c>
      <c r="AU12" s="32">
        <f t="shared" si="15"/>
        <v>0</v>
      </c>
      <c r="AV12" s="195">
        <f t="shared" si="31"/>
        <v>0</v>
      </c>
      <c r="AW12" s="32">
        <f t="shared" si="16"/>
        <v>0</v>
      </c>
      <c r="AX12" s="32">
        <f t="shared" si="17"/>
        <v>0</v>
      </c>
      <c r="AY12" s="196">
        <f t="shared" si="32"/>
        <v>0</v>
      </c>
      <c r="AZ12" s="195">
        <f t="shared" si="33"/>
        <v>0</v>
      </c>
      <c r="BA12" s="195">
        <f t="shared" si="34"/>
        <v>0</v>
      </c>
      <c r="BB12" s="195">
        <f t="shared" si="35"/>
        <v>0</v>
      </c>
      <c r="BC12" s="195">
        <f t="shared" si="36"/>
        <v>0</v>
      </c>
      <c r="BD12" s="200">
        <v>0</v>
      </c>
      <c r="BE12" s="195">
        <f t="shared" si="18"/>
        <v>0</v>
      </c>
      <c r="BF12" s="195">
        <f t="shared" si="19"/>
        <v>0</v>
      </c>
      <c r="BG12" s="195">
        <f t="shared" si="37"/>
        <v>0</v>
      </c>
      <c r="BH12" s="195">
        <f t="shared" si="38"/>
        <v>50</v>
      </c>
      <c r="BI12" s="195">
        <f t="shared" si="39"/>
        <v>-50</v>
      </c>
      <c r="BJ12" s="200">
        <f t="shared" si="40"/>
        <v>0</v>
      </c>
      <c r="BK12" s="201">
        <f t="shared" si="41"/>
        <v>0</v>
      </c>
      <c r="BL12" s="195">
        <f t="shared" si="42"/>
        <v>1183.33</v>
      </c>
      <c r="BM12" s="195">
        <f t="shared" si="43"/>
        <v>-1183.33</v>
      </c>
      <c r="BN12" s="239">
        <f t="shared" si="44"/>
        <v>0</v>
      </c>
      <c r="BO12" s="192">
        <v>0</v>
      </c>
      <c r="BP12" s="191">
        <v>0</v>
      </c>
      <c r="BQ12" s="203">
        <v>0</v>
      </c>
      <c r="BR12" s="203">
        <v>0</v>
      </c>
      <c r="BS12" s="191">
        <f t="shared" si="20"/>
        <v>0</v>
      </c>
      <c r="BT12" s="192">
        <v>0</v>
      </c>
      <c r="BU12" s="192">
        <v>0</v>
      </c>
      <c r="BV12" s="192"/>
      <c r="BW12" s="192">
        <v>0</v>
      </c>
      <c r="BX12" s="192"/>
      <c r="BY12" s="195">
        <f t="shared" si="45"/>
        <v>0</v>
      </c>
      <c r="BZ12" s="195">
        <f t="shared" si="46"/>
        <v>0</v>
      </c>
      <c r="CA12" s="195">
        <f t="shared" si="47"/>
        <v>0</v>
      </c>
      <c r="CB12" s="195"/>
      <c r="CC12" s="195">
        <f t="shared" si="48"/>
        <v>0</v>
      </c>
    </row>
    <row r="13" spans="1:87" s="206" customFormat="1" ht="32.1" customHeight="1" x14ac:dyDescent="0.3">
      <c r="A13" s="310" t="str">
        <f>IF(B13="","",SUBTOTAL(3,$B$5:B13))</f>
        <v/>
      </c>
      <c r="B13" s="205"/>
      <c r="C13" s="191"/>
      <c r="D13" s="191"/>
      <c r="E13" s="192"/>
      <c r="F13" s="193"/>
      <c r="G13" s="194"/>
      <c r="H13" s="194"/>
      <c r="I13" s="195">
        <f t="shared" si="0"/>
        <v>0</v>
      </c>
      <c r="J13" s="195">
        <f t="shared" si="1"/>
        <v>0</v>
      </c>
      <c r="K13" s="195">
        <f t="shared" si="2"/>
        <v>0</v>
      </c>
      <c r="L13" s="195">
        <f t="shared" si="3"/>
        <v>0</v>
      </c>
      <c r="M13" s="195">
        <f t="shared" si="21"/>
        <v>0</v>
      </c>
      <c r="N13" s="191"/>
      <c r="O13" s="196"/>
      <c r="P13" s="191"/>
      <c r="Q13" s="197"/>
      <c r="R13" s="197"/>
      <c r="S13" s="197"/>
      <c r="T13" s="194"/>
      <c r="U13" s="194"/>
      <c r="V13" s="194"/>
      <c r="W13" s="198">
        <f t="shared" si="22"/>
        <v>0</v>
      </c>
      <c r="X13" s="198">
        <f t="shared" si="23"/>
        <v>0</v>
      </c>
      <c r="Y13" s="198">
        <f t="shared" si="24"/>
        <v>0</v>
      </c>
      <c r="Z13" s="197">
        <f t="shared" si="25"/>
        <v>0</v>
      </c>
      <c r="AA13" s="199">
        <v>0</v>
      </c>
      <c r="AB13" s="199">
        <v>0</v>
      </c>
      <c r="AC13" s="196">
        <f t="shared" si="26"/>
        <v>0</v>
      </c>
      <c r="AD13" s="191"/>
      <c r="AE13" s="195">
        <f t="shared" ref="AE13:AE32" si="49">SUM(AC13:AD13)</f>
        <v>0</v>
      </c>
      <c r="AF13" s="195">
        <f t="shared" si="28"/>
        <v>0</v>
      </c>
      <c r="AG13" s="195">
        <f t="shared" si="4"/>
        <v>0</v>
      </c>
      <c r="AH13" s="32">
        <f t="shared" si="5"/>
        <v>0</v>
      </c>
      <c r="AI13" s="32">
        <f t="shared" si="6"/>
        <v>0</v>
      </c>
      <c r="AJ13" s="32">
        <f t="shared" si="7"/>
        <v>0</v>
      </c>
      <c r="AK13" s="32">
        <v>0</v>
      </c>
      <c r="AL13" s="32">
        <f t="shared" ref="AL13:AL32" si="50">SUM(M13,AE13,AH13:AJ13)</f>
        <v>0</v>
      </c>
      <c r="AM13" s="32">
        <f t="shared" si="8"/>
        <v>0</v>
      </c>
      <c r="AN13" s="32">
        <f t="shared" si="9"/>
        <v>0</v>
      </c>
      <c r="AO13" s="32">
        <f t="shared" si="10"/>
        <v>0</v>
      </c>
      <c r="AP13" s="32">
        <f t="shared" si="11"/>
        <v>0</v>
      </c>
      <c r="AQ13" s="32">
        <f t="shared" si="12"/>
        <v>0</v>
      </c>
      <c r="AR13" s="32">
        <f t="shared" si="30"/>
        <v>0</v>
      </c>
      <c r="AS13" s="32">
        <f t="shared" si="13"/>
        <v>0</v>
      </c>
      <c r="AT13" s="32">
        <f t="shared" si="14"/>
        <v>0</v>
      </c>
      <c r="AU13" s="32">
        <f t="shared" si="15"/>
        <v>0</v>
      </c>
      <c r="AV13" s="195">
        <f t="shared" si="31"/>
        <v>0</v>
      </c>
      <c r="AW13" s="32">
        <f t="shared" si="16"/>
        <v>0</v>
      </c>
      <c r="AX13" s="32">
        <f t="shared" si="17"/>
        <v>0</v>
      </c>
      <c r="AY13" s="196">
        <f t="shared" si="32"/>
        <v>0</v>
      </c>
      <c r="AZ13" s="195">
        <f t="shared" si="33"/>
        <v>0</v>
      </c>
      <c r="BA13" s="195">
        <f t="shared" si="34"/>
        <v>0</v>
      </c>
      <c r="BB13" s="195">
        <f t="shared" si="35"/>
        <v>0</v>
      </c>
      <c r="BC13" s="195">
        <f t="shared" si="36"/>
        <v>0</v>
      </c>
      <c r="BD13" s="200">
        <v>0</v>
      </c>
      <c r="BE13" s="195">
        <f t="shared" si="18"/>
        <v>0</v>
      </c>
      <c r="BF13" s="195">
        <f t="shared" si="19"/>
        <v>0</v>
      </c>
      <c r="BG13" s="195">
        <f t="shared" si="37"/>
        <v>0</v>
      </c>
      <c r="BH13" s="195">
        <f t="shared" si="38"/>
        <v>50</v>
      </c>
      <c r="BI13" s="195">
        <f t="shared" si="39"/>
        <v>-50</v>
      </c>
      <c r="BJ13" s="200">
        <f t="shared" si="40"/>
        <v>0</v>
      </c>
      <c r="BK13" s="201">
        <f t="shared" si="41"/>
        <v>0</v>
      </c>
      <c r="BL13" s="195">
        <f t="shared" si="42"/>
        <v>1183.33</v>
      </c>
      <c r="BM13" s="195">
        <f t="shared" si="43"/>
        <v>-1183.33</v>
      </c>
      <c r="BN13" s="239">
        <f t="shared" si="44"/>
        <v>0</v>
      </c>
      <c r="BO13" s="192">
        <v>0</v>
      </c>
      <c r="BP13" s="191">
        <v>0</v>
      </c>
      <c r="BQ13" s="203">
        <v>0</v>
      </c>
      <c r="BR13" s="203">
        <v>0</v>
      </c>
      <c r="BS13" s="191">
        <f t="shared" si="20"/>
        <v>0</v>
      </c>
      <c r="BT13" s="192">
        <v>0</v>
      </c>
      <c r="BU13" s="192">
        <v>0</v>
      </c>
      <c r="BV13" s="192"/>
      <c r="BW13" s="192">
        <v>0</v>
      </c>
      <c r="BX13" s="192"/>
      <c r="BY13" s="195">
        <f t="shared" si="45"/>
        <v>0</v>
      </c>
      <c r="BZ13" s="195">
        <f t="shared" si="46"/>
        <v>0</v>
      </c>
      <c r="CA13" s="195">
        <f t="shared" si="47"/>
        <v>0</v>
      </c>
      <c r="CB13" s="195"/>
      <c r="CC13" s="195">
        <f t="shared" si="48"/>
        <v>0</v>
      </c>
    </row>
    <row r="14" spans="1:87" s="206" customFormat="1" ht="32.1" customHeight="1" x14ac:dyDescent="0.3">
      <c r="A14" s="149" t="str">
        <f>IF(B14="","",SUBTOTAL(3,$B$5:B14))</f>
        <v/>
      </c>
      <c r="B14" s="205"/>
      <c r="C14" s="191"/>
      <c r="D14" s="191"/>
      <c r="E14" s="192"/>
      <c r="F14" s="193"/>
      <c r="G14" s="194"/>
      <c r="H14" s="194"/>
      <c r="I14" s="195">
        <f t="shared" si="0"/>
        <v>0</v>
      </c>
      <c r="J14" s="195">
        <f t="shared" si="1"/>
        <v>0</v>
      </c>
      <c r="K14" s="195">
        <f t="shared" si="2"/>
        <v>0</v>
      </c>
      <c r="L14" s="195">
        <f t="shared" si="3"/>
        <v>0</v>
      </c>
      <c r="M14" s="195">
        <f t="shared" si="21"/>
        <v>0</v>
      </c>
      <c r="N14" s="191"/>
      <c r="O14" s="196"/>
      <c r="P14" s="191"/>
      <c r="Q14" s="197"/>
      <c r="R14" s="197"/>
      <c r="S14" s="197"/>
      <c r="T14" s="194"/>
      <c r="U14" s="194"/>
      <c r="V14" s="194"/>
      <c r="W14" s="198">
        <f t="shared" si="22"/>
        <v>0</v>
      </c>
      <c r="X14" s="198">
        <f t="shared" si="23"/>
        <v>0</v>
      </c>
      <c r="Y14" s="198">
        <f t="shared" si="24"/>
        <v>0</v>
      </c>
      <c r="Z14" s="197">
        <f t="shared" si="25"/>
        <v>0</v>
      </c>
      <c r="AA14" s="199">
        <v>0</v>
      </c>
      <c r="AB14" s="199">
        <v>0</v>
      </c>
      <c r="AC14" s="196">
        <f t="shared" si="26"/>
        <v>0</v>
      </c>
      <c r="AD14" s="191"/>
      <c r="AE14" s="195">
        <f t="shared" si="49"/>
        <v>0</v>
      </c>
      <c r="AF14" s="195">
        <f t="shared" si="28"/>
        <v>0</v>
      </c>
      <c r="AG14" s="195">
        <f t="shared" si="4"/>
        <v>0</v>
      </c>
      <c r="AH14" s="32">
        <f t="shared" si="5"/>
        <v>0</v>
      </c>
      <c r="AI14" s="32">
        <f t="shared" si="6"/>
        <v>0</v>
      </c>
      <c r="AJ14" s="32">
        <f t="shared" si="7"/>
        <v>0</v>
      </c>
      <c r="AK14" s="32">
        <v>0</v>
      </c>
      <c r="AL14" s="32">
        <f t="shared" si="50"/>
        <v>0</v>
      </c>
      <c r="AM14" s="32">
        <f t="shared" si="8"/>
        <v>0</v>
      </c>
      <c r="AN14" s="32">
        <f t="shared" si="9"/>
        <v>0</v>
      </c>
      <c r="AO14" s="32">
        <f t="shared" si="10"/>
        <v>0</v>
      </c>
      <c r="AP14" s="32">
        <f t="shared" si="11"/>
        <v>0</v>
      </c>
      <c r="AQ14" s="32">
        <f t="shared" si="12"/>
        <v>0</v>
      </c>
      <c r="AR14" s="32">
        <f t="shared" si="30"/>
        <v>0</v>
      </c>
      <c r="AS14" s="32">
        <f t="shared" si="13"/>
        <v>0</v>
      </c>
      <c r="AT14" s="32">
        <f t="shared" si="14"/>
        <v>0</v>
      </c>
      <c r="AU14" s="32">
        <f t="shared" si="15"/>
        <v>0</v>
      </c>
      <c r="AV14" s="195">
        <f t="shared" si="31"/>
        <v>0</v>
      </c>
      <c r="AW14" s="32">
        <f t="shared" si="16"/>
        <v>0</v>
      </c>
      <c r="AX14" s="32">
        <f t="shared" si="17"/>
        <v>0</v>
      </c>
      <c r="AY14" s="196">
        <f t="shared" si="32"/>
        <v>0</v>
      </c>
      <c r="AZ14" s="195">
        <f t="shared" si="33"/>
        <v>0</v>
      </c>
      <c r="BA14" s="195">
        <f t="shared" si="34"/>
        <v>0</v>
      </c>
      <c r="BB14" s="195">
        <f t="shared" si="35"/>
        <v>0</v>
      </c>
      <c r="BC14" s="195">
        <f t="shared" si="36"/>
        <v>0</v>
      </c>
      <c r="BD14" s="200">
        <v>0</v>
      </c>
      <c r="BE14" s="195">
        <f t="shared" si="18"/>
        <v>0</v>
      </c>
      <c r="BF14" s="195">
        <f t="shared" si="19"/>
        <v>0</v>
      </c>
      <c r="BG14" s="195">
        <f t="shared" si="37"/>
        <v>0</v>
      </c>
      <c r="BH14" s="195">
        <f t="shared" si="38"/>
        <v>50</v>
      </c>
      <c r="BI14" s="195">
        <f t="shared" si="39"/>
        <v>-50</v>
      </c>
      <c r="BJ14" s="200">
        <f t="shared" si="40"/>
        <v>0</v>
      </c>
      <c r="BK14" s="201">
        <f t="shared" si="41"/>
        <v>0</v>
      </c>
      <c r="BL14" s="195">
        <f t="shared" si="42"/>
        <v>1183.33</v>
      </c>
      <c r="BM14" s="195">
        <f t="shared" si="43"/>
        <v>-1183.33</v>
      </c>
      <c r="BN14" s="239">
        <f t="shared" si="44"/>
        <v>0</v>
      </c>
      <c r="BO14" s="192">
        <v>0</v>
      </c>
      <c r="BP14" s="191">
        <v>0</v>
      </c>
      <c r="BQ14" s="203">
        <v>0</v>
      </c>
      <c r="BR14" s="203">
        <v>0</v>
      </c>
      <c r="BS14" s="191">
        <f t="shared" si="20"/>
        <v>0</v>
      </c>
      <c r="BT14" s="192">
        <v>0</v>
      </c>
      <c r="BU14" s="192">
        <v>0</v>
      </c>
      <c r="BV14" s="192"/>
      <c r="BW14" s="192">
        <v>0</v>
      </c>
      <c r="BX14" s="192"/>
      <c r="BY14" s="195">
        <f t="shared" si="45"/>
        <v>0</v>
      </c>
      <c r="BZ14" s="195">
        <f t="shared" si="46"/>
        <v>0</v>
      </c>
      <c r="CA14" s="195">
        <f t="shared" si="47"/>
        <v>0</v>
      </c>
      <c r="CB14" s="195"/>
      <c r="CC14" s="195">
        <f t="shared" si="48"/>
        <v>0</v>
      </c>
    </row>
    <row r="15" spans="1:87" s="206" customFormat="1" ht="32.1" customHeight="1" x14ac:dyDescent="0.3">
      <c r="A15" s="149" t="str">
        <f>IF(B15="","",SUBTOTAL(3,$B$5:B15))</f>
        <v/>
      </c>
      <c r="B15" s="205"/>
      <c r="C15" s="191"/>
      <c r="D15" s="191"/>
      <c r="E15" s="192"/>
      <c r="F15" s="193"/>
      <c r="G15" s="194"/>
      <c r="H15" s="194"/>
      <c r="I15" s="195">
        <f t="shared" si="0"/>
        <v>0</v>
      </c>
      <c r="J15" s="195">
        <f t="shared" si="1"/>
        <v>0</v>
      </c>
      <c r="K15" s="195">
        <f t="shared" si="2"/>
        <v>0</v>
      </c>
      <c r="L15" s="195">
        <f t="shared" si="3"/>
        <v>0</v>
      </c>
      <c r="M15" s="195">
        <f t="shared" si="21"/>
        <v>0</v>
      </c>
      <c r="N15" s="191"/>
      <c r="O15" s="196"/>
      <c r="P15" s="191"/>
      <c r="Q15" s="197"/>
      <c r="R15" s="197"/>
      <c r="S15" s="197"/>
      <c r="T15" s="194"/>
      <c r="U15" s="194"/>
      <c r="V15" s="194"/>
      <c r="W15" s="198">
        <f t="shared" si="22"/>
        <v>0</v>
      </c>
      <c r="X15" s="198">
        <f t="shared" si="23"/>
        <v>0</v>
      </c>
      <c r="Y15" s="198">
        <f t="shared" si="24"/>
        <v>0</v>
      </c>
      <c r="Z15" s="197">
        <f t="shared" si="25"/>
        <v>0</v>
      </c>
      <c r="AA15" s="199">
        <v>0</v>
      </c>
      <c r="AB15" s="199">
        <v>0</v>
      </c>
      <c r="AC15" s="196">
        <f t="shared" si="26"/>
        <v>0</v>
      </c>
      <c r="AD15" s="191"/>
      <c r="AE15" s="195">
        <f t="shared" si="49"/>
        <v>0</v>
      </c>
      <c r="AF15" s="195">
        <f t="shared" si="28"/>
        <v>0</v>
      </c>
      <c r="AG15" s="195">
        <f t="shared" si="4"/>
        <v>0</v>
      </c>
      <c r="AH15" s="32">
        <f t="shared" si="5"/>
        <v>0</v>
      </c>
      <c r="AI15" s="32">
        <f t="shared" si="6"/>
        <v>0</v>
      </c>
      <c r="AJ15" s="32">
        <f t="shared" si="7"/>
        <v>0</v>
      </c>
      <c r="AK15" s="32">
        <v>0</v>
      </c>
      <c r="AL15" s="32">
        <f t="shared" si="50"/>
        <v>0</v>
      </c>
      <c r="AM15" s="32">
        <f t="shared" si="8"/>
        <v>0</v>
      </c>
      <c r="AN15" s="32">
        <f t="shared" si="9"/>
        <v>0</v>
      </c>
      <c r="AO15" s="32">
        <f t="shared" si="10"/>
        <v>0</v>
      </c>
      <c r="AP15" s="32">
        <f t="shared" si="11"/>
        <v>0</v>
      </c>
      <c r="AQ15" s="32">
        <f t="shared" si="12"/>
        <v>0</v>
      </c>
      <c r="AR15" s="32">
        <f t="shared" si="30"/>
        <v>0</v>
      </c>
      <c r="AS15" s="32">
        <f t="shared" si="13"/>
        <v>0</v>
      </c>
      <c r="AT15" s="32">
        <f t="shared" si="14"/>
        <v>0</v>
      </c>
      <c r="AU15" s="32">
        <f t="shared" si="15"/>
        <v>0</v>
      </c>
      <c r="AV15" s="195">
        <f t="shared" si="31"/>
        <v>0</v>
      </c>
      <c r="AW15" s="32">
        <f t="shared" si="16"/>
        <v>0</v>
      </c>
      <c r="AX15" s="32">
        <f t="shared" si="17"/>
        <v>0</v>
      </c>
      <c r="AY15" s="196">
        <f t="shared" si="32"/>
        <v>0</v>
      </c>
      <c r="AZ15" s="195">
        <f t="shared" si="33"/>
        <v>0</v>
      </c>
      <c r="BA15" s="195">
        <f t="shared" si="34"/>
        <v>0</v>
      </c>
      <c r="BB15" s="195">
        <f t="shared" si="35"/>
        <v>0</v>
      </c>
      <c r="BC15" s="195">
        <f t="shared" si="36"/>
        <v>0</v>
      </c>
      <c r="BD15" s="200">
        <v>0</v>
      </c>
      <c r="BE15" s="195">
        <f t="shared" si="18"/>
        <v>0</v>
      </c>
      <c r="BF15" s="195">
        <f t="shared" si="19"/>
        <v>0</v>
      </c>
      <c r="BG15" s="195">
        <f t="shared" si="37"/>
        <v>0</v>
      </c>
      <c r="BH15" s="195">
        <f t="shared" si="38"/>
        <v>50</v>
      </c>
      <c r="BI15" s="195">
        <f t="shared" si="39"/>
        <v>-50</v>
      </c>
      <c r="BJ15" s="200">
        <f t="shared" si="40"/>
        <v>0</v>
      </c>
      <c r="BK15" s="201">
        <f t="shared" si="41"/>
        <v>0</v>
      </c>
      <c r="BL15" s="195">
        <f t="shared" si="42"/>
        <v>1183.33</v>
      </c>
      <c r="BM15" s="195">
        <f t="shared" si="43"/>
        <v>-1183.33</v>
      </c>
      <c r="BN15" s="239">
        <f t="shared" si="44"/>
        <v>0</v>
      </c>
      <c r="BO15" s="192">
        <v>0</v>
      </c>
      <c r="BP15" s="191">
        <v>0</v>
      </c>
      <c r="BQ15" s="203">
        <v>0</v>
      </c>
      <c r="BR15" s="203">
        <v>0</v>
      </c>
      <c r="BS15" s="191">
        <f t="shared" si="20"/>
        <v>0</v>
      </c>
      <c r="BT15" s="192">
        <v>0</v>
      </c>
      <c r="BU15" s="192">
        <v>0</v>
      </c>
      <c r="BV15" s="192"/>
      <c r="BW15" s="192">
        <v>0</v>
      </c>
      <c r="BX15" s="192"/>
      <c r="BY15" s="195">
        <f t="shared" si="45"/>
        <v>0</v>
      </c>
      <c r="BZ15" s="195">
        <f t="shared" si="46"/>
        <v>0</v>
      </c>
      <c r="CA15" s="195">
        <f t="shared" si="47"/>
        <v>0</v>
      </c>
      <c r="CB15" s="195"/>
      <c r="CC15" s="195">
        <f t="shared" si="48"/>
        <v>0</v>
      </c>
    </row>
    <row r="16" spans="1:87" s="206" customFormat="1" ht="32.1" customHeight="1" x14ac:dyDescent="0.3">
      <c r="A16" s="149" t="str">
        <f>IF(B16="","",SUBTOTAL(3,$B$5:B16))</f>
        <v/>
      </c>
      <c r="B16" s="205"/>
      <c r="C16" s="191"/>
      <c r="D16" s="191"/>
      <c r="E16" s="192"/>
      <c r="F16" s="193"/>
      <c r="G16" s="194"/>
      <c r="H16" s="194"/>
      <c r="I16" s="195">
        <f t="shared" si="0"/>
        <v>0</v>
      </c>
      <c r="J16" s="195">
        <f t="shared" si="1"/>
        <v>0</v>
      </c>
      <c r="K16" s="195">
        <f t="shared" si="2"/>
        <v>0</v>
      </c>
      <c r="L16" s="195">
        <f t="shared" si="3"/>
        <v>0</v>
      </c>
      <c r="M16" s="195">
        <f t="shared" si="21"/>
        <v>0</v>
      </c>
      <c r="N16" s="191"/>
      <c r="O16" s="196"/>
      <c r="P16" s="191"/>
      <c r="Q16" s="197"/>
      <c r="R16" s="197"/>
      <c r="S16" s="197"/>
      <c r="T16" s="194"/>
      <c r="U16" s="194"/>
      <c r="V16" s="194"/>
      <c r="W16" s="198">
        <f t="shared" si="22"/>
        <v>0</v>
      </c>
      <c r="X16" s="198">
        <f t="shared" si="23"/>
        <v>0</v>
      </c>
      <c r="Y16" s="198">
        <f t="shared" si="24"/>
        <v>0</v>
      </c>
      <c r="Z16" s="197">
        <f t="shared" si="25"/>
        <v>0</v>
      </c>
      <c r="AA16" s="199">
        <v>0</v>
      </c>
      <c r="AB16" s="199">
        <v>0</v>
      </c>
      <c r="AC16" s="196">
        <f t="shared" si="26"/>
        <v>0</v>
      </c>
      <c r="AD16" s="191"/>
      <c r="AE16" s="195">
        <f t="shared" si="49"/>
        <v>0</v>
      </c>
      <c r="AF16" s="195">
        <f t="shared" si="28"/>
        <v>0</v>
      </c>
      <c r="AG16" s="195">
        <f t="shared" si="4"/>
        <v>0</v>
      </c>
      <c r="AH16" s="32">
        <f t="shared" si="5"/>
        <v>0</v>
      </c>
      <c r="AI16" s="32">
        <f t="shared" si="6"/>
        <v>0</v>
      </c>
      <c r="AJ16" s="32">
        <f t="shared" si="7"/>
        <v>0</v>
      </c>
      <c r="AK16" s="32">
        <v>0</v>
      </c>
      <c r="AL16" s="32">
        <f t="shared" si="50"/>
        <v>0</v>
      </c>
      <c r="AM16" s="32">
        <f t="shared" si="8"/>
        <v>0</v>
      </c>
      <c r="AN16" s="32">
        <f t="shared" si="9"/>
        <v>0</v>
      </c>
      <c r="AO16" s="32">
        <f t="shared" si="10"/>
        <v>0</v>
      </c>
      <c r="AP16" s="32">
        <f t="shared" si="11"/>
        <v>0</v>
      </c>
      <c r="AQ16" s="32">
        <f t="shared" si="12"/>
        <v>0</v>
      </c>
      <c r="AR16" s="32">
        <f t="shared" si="30"/>
        <v>0</v>
      </c>
      <c r="AS16" s="32">
        <f t="shared" si="13"/>
        <v>0</v>
      </c>
      <c r="AT16" s="32">
        <f t="shared" si="14"/>
        <v>0</v>
      </c>
      <c r="AU16" s="32">
        <f t="shared" si="15"/>
        <v>0</v>
      </c>
      <c r="AV16" s="195">
        <f t="shared" si="31"/>
        <v>0</v>
      </c>
      <c r="AW16" s="32">
        <f t="shared" si="16"/>
        <v>0</v>
      </c>
      <c r="AX16" s="32">
        <f t="shared" si="17"/>
        <v>0</v>
      </c>
      <c r="AY16" s="196">
        <f t="shared" si="32"/>
        <v>0</v>
      </c>
      <c r="AZ16" s="195">
        <f t="shared" si="33"/>
        <v>0</v>
      </c>
      <c r="BA16" s="195">
        <f t="shared" si="34"/>
        <v>0</v>
      </c>
      <c r="BB16" s="195">
        <f t="shared" si="35"/>
        <v>0</v>
      </c>
      <c r="BC16" s="195">
        <f t="shared" si="36"/>
        <v>0</v>
      </c>
      <c r="BD16" s="200">
        <v>0</v>
      </c>
      <c r="BE16" s="195">
        <f t="shared" si="18"/>
        <v>0</v>
      </c>
      <c r="BF16" s="195">
        <f t="shared" si="19"/>
        <v>0</v>
      </c>
      <c r="BG16" s="195">
        <f t="shared" si="37"/>
        <v>0</v>
      </c>
      <c r="BH16" s="195">
        <f t="shared" si="38"/>
        <v>50</v>
      </c>
      <c r="BI16" s="195">
        <f t="shared" si="39"/>
        <v>-50</v>
      </c>
      <c r="BJ16" s="200">
        <f t="shared" si="40"/>
        <v>0</v>
      </c>
      <c r="BK16" s="201">
        <f t="shared" si="41"/>
        <v>0</v>
      </c>
      <c r="BL16" s="195">
        <f t="shared" si="42"/>
        <v>1183.33</v>
      </c>
      <c r="BM16" s="195">
        <f t="shared" si="43"/>
        <v>-1183.33</v>
      </c>
      <c r="BN16" s="239">
        <f t="shared" si="44"/>
        <v>0</v>
      </c>
      <c r="BO16" s="192">
        <v>0</v>
      </c>
      <c r="BP16" s="191">
        <v>0</v>
      </c>
      <c r="BQ16" s="203">
        <v>0</v>
      </c>
      <c r="BR16" s="203">
        <v>0</v>
      </c>
      <c r="BS16" s="191">
        <f t="shared" si="20"/>
        <v>0</v>
      </c>
      <c r="BT16" s="192">
        <v>0</v>
      </c>
      <c r="BU16" s="192">
        <v>0</v>
      </c>
      <c r="BV16" s="192"/>
      <c r="BW16" s="192">
        <v>0</v>
      </c>
      <c r="BX16" s="192"/>
      <c r="BY16" s="195">
        <f t="shared" si="45"/>
        <v>0</v>
      </c>
      <c r="BZ16" s="195">
        <f t="shared" si="46"/>
        <v>0</v>
      </c>
      <c r="CA16" s="195">
        <f t="shared" si="47"/>
        <v>0</v>
      </c>
      <c r="CB16" s="195"/>
      <c r="CC16" s="195">
        <f t="shared" si="48"/>
        <v>0</v>
      </c>
    </row>
    <row r="17" spans="1:81" s="206" customFormat="1" ht="32.1" customHeight="1" x14ac:dyDescent="0.3">
      <c r="A17" s="149" t="str">
        <f>IF(B17="","",SUBTOTAL(3,$B$5:B17))</f>
        <v/>
      </c>
      <c r="B17" s="205"/>
      <c r="C17" s="191"/>
      <c r="D17" s="191"/>
      <c r="E17" s="192"/>
      <c r="F17" s="193"/>
      <c r="G17" s="194"/>
      <c r="H17" s="194"/>
      <c r="I17" s="195">
        <f t="shared" si="0"/>
        <v>0</v>
      </c>
      <c r="J17" s="195">
        <f t="shared" si="1"/>
        <v>0</v>
      </c>
      <c r="K17" s="195">
        <f t="shared" si="2"/>
        <v>0</v>
      </c>
      <c r="L17" s="195">
        <f t="shared" si="3"/>
        <v>0</v>
      </c>
      <c r="M17" s="195">
        <f t="shared" si="21"/>
        <v>0</v>
      </c>
      <c r="N17" s="191"/>
      <c r="O17" s="196"/>
      <c r="P17" s="191"/>
      <c r="Q17" s="197"/>
      <c r="R17" s="197"/>
      <c r="S17" s="197"/>
      <c r="T17" s="194"/>
      <c r="U17" s="194"/>
      <c r="V17" s="194"/>
      <c r="W17" s="198">
        <f t="shared" si="22"/>
        <v>0</v>
      </c>
      <c r="X17" s="198">
        <f t="shared" si="23"/>
        <v>0</v>
      </c>
      <c r="Y17" s="198">
        <f t="shared" si="24"/>
        <v>0</v>
      </c>
      <c r="Z17" s="197">
        <f t="shared" si="25"/>
        <v>0</v>
      </c>
      <c r="AA17" s="199">
        <v>0</v>
      </c>
      <c r="AB17" s="199">
        <v>0</v>
      </c>
      <c r="AC17" s="196">
        <f t="shared" si="26"/>
        <v>0</v>
      </c>
      <c r="AD17" s="191"/>
      <c r="AE17" s="195">
        <f t="shared" si="49"/>
        <v>0</v>
      </c>
      <c r="AF17" s="195">
        <f t="shared" si="28"/>
        <v>0</v>
      </c>
      <c r="AG17" s="195">
        <f t="shared" si="4"/>
        <v>0</v>
      </c>
      <c r="AH17" s="32">
        <f t="shared" si="5"/>
        <v>0</v>
      </c>
      <c r="AI17" s="32">
        <f t="shared" si="6"/>
        <v>0</v>
      </c>
      <c r="AJ17" s="32">
        <f t="shared" si="7"/>
        <v>0</v>
      </c>
      <c r="AK17" s="32">
        <v>0</v>
      </c>
      <c r="AL17" s="32">
        <f t="shared" si="50"/>
        <v>0</v>
      </c>
      <c r="AM17" s="32">
        <f t="shared" si="8"/>
        <v>0</v>
      </c>
      <c r="AN17" s="32">
        <f t="shared" si="9"/>
        <v>0</v>
      </c>
      <c r="AO17" s="32">
        <f t="shared" si="10"/>
        <v>0</v>
      </c>
      <c r="AP17" s="32">
        <f t="shared" si="11"/>
        <v>0</v>
      </c>
      <c r="AQ17" s="32">
        <f t="shared" si="12"/>
        <v>0</v>
      </c>
      <c r="AR17" s="32">
        <f t="shared" si="30"/>
        <v>0</v>
      </c>
      <c r="AS17" s="32">
        <f t="shared" si="13"/>
        <v>0</v>
      </c>
      <c r="AT17" s="32">
        <f t="shared" si="14"/>
        <v>0</v>
      </c>
      <c r="AU17" s="32">
        <f t="shared" si="15"/>
        <v>0</v>
      </c>
      <c r="AV17" s="195">
        <f t="shared" si="31"/>
        <v>0</v>
      </c>
      <c r="AW17" s="32">
        <f t="shared" si="16"/>
        <v>0</v>
      </c>
      <c r="AX17" s="32">
        <f t="shared" si="17"/>
        <v>0</v>
      </c>
      <c r="AY17" s="196">
        <f t="shared" si="32"/>
        <v>0</v>
      </c>
      <c r="AZ17" s="195">
        <f t="shared" si="33"/>
        <v>0</v>
      </c>
      <c r="BA17" s="195">
        <f t="shared" si="34"/>
        <v>0</v>
      </c>
      <c r="BB17" s="195">
        <f t="shared" si="35"/>
        <v>0</v>
      </c>
      <c r="BC17" s="195">
        <f t="shared" si="36"/>
        <v>0</v>
      </c>
      <c r="BD17" s="200">
        <v>0</v>
      </c>
      <c r="BE17" s="195">
        <f t="shared" si="18"/>
        <v>0</v>
      </c>
      <c r="BF17" s="195">
        <f t="shared" si="19"/>
        <v>0</v>
      </c>
      <c r="BG17" s="195">
        <f t="shared" si="37"/>
        <v>0</v>
      </c>
      <c r="BH17" s="195">
        <f t="shared" si="38"/>
        <v>50</v>
      </c>
      <c r="BI17" s="195">
        <f t="shared" si="39"/>
        <v>-50</v>
      </c>
      <c r="BJ17" s="200">
        <f t="shared" si="40"/>
        <v>0</v>
      </c>
      <c r="BK17" s="201">
        <f t="shared" si="41"/>
        <v>0</v>
      </c>
      <c r="BL17" s="195">
        <f t="shared" si="42"/>
        <v>1183.33</v>
      </c>
      <c r="BM17" s="195">
        <f t="shared" si="43"/>
        <v>-1183.33</v>
      </c>
      <c r="BN17" s="239">
        <f t="shared" si="44"/>
        <v>0</v>
      </c>
      <c r="BO17" s="192">
        <v>0</v>
      </c>
      <c r="BP17" s="191">
        <v>0</v>
      </c>
      <c r="BQ17" s="203">
        <v>0</v>
      </c>
      <c r="BR17" s="203">
        <v>0</v>
      </c>
      <c r="BS17" s="191">
        <f t="shared" si="20"/>
        <v>0</v>
      </c>
      <c r="BT17" s="192">
        <v>0</v>
      </c>
      <c r="BU17" s="192">
        <v>0</v>
      </c>
      <c r="BV17" s="192"/>
      <c r="BW17" s="192">
        <v>0</v>
      </c>
      <c r="BX17" s="192"/>
      <c r="BY17" s="195">
        <f t="shared" si="45"/>
        <v>0</v>
      </c>
      <c r="BZ17" s="195">
        <f t="shared" si="46"/>
        <v>0</v>
      </c>
      <c r="CA17" s="195">
        <f t="shared" si="47"/>
        <v>0</v>
      </c>
      <c r="CB17" s="195"/>
      <c r="CC17" s="195">
        <f t="shared" si="48"/>
        <v>0</v>
      </c>
    </row>
    <row r="18" spans="1:81" s="204" customFormat="1" ht="32.1" customHeight="1" x14ac:dyDescent="0.3">
      <c r="A18" s="149" t="str">
        <f>IF(B18="","",SUBTOTAL(3,$B$5:B18))</f>
        <v/>
      </c>
      <c r="B18" s="191"/>
      <c r="C18" s="191"/>
      <c r="D18" s="191"/>
      <c r="E18" s="192"/>
      <c r="F18" s="193"/>
      <c r="G18" s="194"/>
      <c r="H18" s="194"/>
      <c r="I18" s="195">
        <f t="shared" si="0"/>
        <v>0</v>
      </c>
      <c r="J18" s="195">
        <f t="shared" si="1"/>
        <v>0</v>
      </c>
      <c r="K18" s="195">
        <f t="shared" si="2"/>
        <v>0</v>
      </c>
      <c r="L18" s="195">
        <f t="shared" si="3"/>
        <v>0</v>
      </c>
      <c r="M18" s="195">
        <f t="shared" si="21"/>
        <v>0</v>
      </c>
      <c r="N18" s="191"/>
      <c r="O18" s="196"/>
      <c r="P18" s="191"/>
      <c r="Q18" s="197"/>
      <c r="R18" s="197"/>
      <c r="S18" s="197"/>
      <c r="T18" s="194"/>
      <c r="U18" s="194"/>
      <c r="V18" s="194"/>
      <c r="W18" s="198">
        <f t="shared" si="22"/>
        <v>0</v>
      </c>
      <c r="X18" s="198">
        <f t="shared" si="23"/>
        <v>0</v>
      </c>
      <c r="Y18" s="198">
        <f t="shared" si="24"/>
        <v>0</v>
      </c>
      <c r="Z18" s="197">
        <f t="shared" si="25"/>
        <v>0</v>
      </c>
      <c r="AA18" s="199">
        <v>0</v>
      </c>
      <c r="AB18" s="199">
        <v>0</v>
      </c>
      <c r="AC18" s="196">
        <f t="shared" si="26"/>
        <v>0</v>
      </c>
      <c r="AD18" s="191"/>
      <c r="AE18" s="195">
        <f t="shared" si="49"/>
        <v>0</v>
      </c>
      <c r="AF18" s="195">
        <f t="shared" si="28"/>
        <v>0</v>
      </c>
      <c r="AG18" s="195">
        <f t="shared" si="4"/>
        <v>0</v>
      </c>
      <c r="AH18" s="32">
        <f t="shared" si="5"/>
        <v>0</v>
      </c>
      <c r="AI18" s="32">
        <f t="shared" si="6"/>
        <v>0</v>
      </c>
      <c r="AJ18" s="32">
        <f t="shared" si="7"/>
        <v>0</v>
      </c>
      <c r="AK18" s="32">
        <v>0</v>
      </c>
      <c r="AL18" s="32">
        <f t="shared" si="50"/>
        <v>0</v>
      </c>
      <c r="AM18" s="32">
        <f t="shared" si="8"/>
        <v>0</v>
      </c>
      <c r="AN18" s="32">
        <f t="shared" si="9"/>
        <v>0</v>
      </c>
      <c r="AO18" s="32">
        <f t="shared" si="10"/>
        <v>0</v>
      </c>
      <c r="AP18" s="32">
        <f t="shared" si="11"/>
        <v>0</v>
      </c>
      <c r="AQ18" s="32">
        <f t="shared" si="12"/>
        <v>0</v>
      </c>
      <c r="AR18" s="32">
        <f t="shared" si="30"/>
        <v>0</v>
      </c>
      <c r="AS18" s="32">
        <f t="shared" si="13"/>
        <v>0</v>
      </c>
      <c r="AT18" s="32">
        <f t="shared" si="14"/>
        <v>0</v>
      </c>
      <c r="AU18" s="32">
        <f t="shared" si="15"/>
        <v>0</v>
      </c>
      <c r="AV18" s="195">
        <f t="shared" si="31"/>
        <v>0</v>
      </c>
      <c r="AW18" s="32">
        <f t="shared" si="16"/>
        <v>0</v>
      </c>
      <c r="AX18" s="32">
        <f t="shared" si="17"/>
        <v>0</v>
      </c>
      <c r="AY18" s="196">
        <f t="shared" si="32"/>
        <v>0</v>
      </c>
      <c r="AZ18" s="195">
        <f t="shared" si="33"/>
        <v>0</v>
      </c>
      <c r="BA18" s="195">
        <f t="shared" si="34"/>
        <v>0</v>
      </c>
      <c r="BB18" s="195">
        <f t="shared" si="35"/>
        <v>0</v>
      </c>
      <c r="BC18" s="195">
        <f t="shared" si="36"/>
        <v>0</v>
      </c>
      <c r="BD18" s="200">
        <v>0</v>
      </c>
      <c r="BE18" s="195">
        <f t="shared" si="18"/>
        <v>0</v>
      </c>
      <c r="BF18" s="195">
        <f t="shared" si="19"/>
        <v>0</v>
      </c>
      <c r="BG18" s="195">
        <f t="shared" si="37"/>
        <v>0</v>
      </c>
      <c r="BH18" s="195">
        <f t="shared" si="38"/>
        <v>50</v>
      </c>
      <c r="BI18" s="195">
        <f t="shared" si="39"/>
        <v>-50</v>
      </c>
      <c r="BJ18" s="200">
        <f t="shared" si="40"/>
        <v>0</v>
      </c>
      <c r="BK18" s="201">
        <f t="shared" si="41"/>
        <v>0</v>
      </c>
      <c r="BL18" s="195">
        <f t="shared" si="42"/>
        <v>1183.33</v>
      </c>
      <c r="BM18" s="195">
        <f t="shared" si="43"/>
        <v>-1183.33</v>
      </c>
      <c r="BN18" s="239">
        <f t="shared" si="44"/>
        <v>0</v>
      </c>
      <c r="BO18" s="192">
        <v>0</v>
      </c>
      <c r="BP18" s="191">
        <v>0</v>
      </c>
      <c r="BQ18" s="203">
        <v>0</v>
      </c>
      <c r="BR18" s="203">
        <v>0</v>
      </c>
      <c r="BS18" s="191">
        <f t="shared" si="20"/>
        <v>0</v>
      </c>
      <c r="BT18" s="192">
        <v>0</v>
      </c>
      <c r="BU18" s="192">
        <v>0</v>
      </c>
      <c r="BV18" s="192"/>
      <c r="BW18" s="192">
        <v>0</v>
      </c>
      <c r="BX18" s="192"/>
      <c r="BY18" s="195">
        <f t="shared" si="45"/>
        <v>0</v>
      </c>
      <c r="BZ18" s="195">
        <f t="shared" si="46"/>
        <v>0</v>
      </c>
      <c r="CA18" s="195">
        <f t="shared" si="47"/>
        <v>0</v>
      </c>
      <c r="CB18" s="195"/>
      <c r="CC18" s="195">
        <f t="shared" si="48"/>
        <v>0</v>
      </c>
    </row>
    <row r="19" spans="1:81" s="204" customFormat="1" ht="32.1" customHeight="1" x14ac:dyDescent="0.3">
      <c r="A19" s="149" t="str">
        <f>IF(B19="","",SUBTOTAL(3,$B$5:B19))</f>
        <v/>
      </c>
      <c r="B19" s="191"/>
      <c r="C19" s="191"/>
      <c r="D19" s="191"/>
      <c r="E19" s="192"/>
      <c r="F19" s="193"/>
      <c r="G19" s="194"/>
      <c r="H19" s="194"/>
      <c r="I19" s="195">
        <f t="shared" si="0"/>
        <v>0</v>
      </c>
      <c r="J19" s="195">
        <f t="shared" si="1"/>
        <v>0</v>
      </c>
      <c r="K19" s="195">
        <f t="shared" si="2"/>
        <v>0</v>
      </c>
      <c r="L19" s="195">
        <f t="shared" si="3"/>
        <v>0</v>
      </c>
      <c r="M19" s="195">
        <f t="shared" si="21"/>
        <v>0</v>
      </c>
      <c r="N19" s="191"/>
      <c r="O19" s="196"/>
      <c r="P19" s="191"/>
      <c r="Q19" s="197"/>
      <c r="R19" s="197"/>
      <c r="S19" s="197"/>
      <c r="T19" s="194"/>
      <c r="U19" s="194"/>
      <c r="V19" s="194"/>
      <c r="W19" s="198">
        <f t="shared" si="22"/>
        <v>0</v>
      </c>
      <c r="X19" s="198">
        <f t="shared" si="23"/>
        <v>0</v>
      </c>
      <c r="Y19" s="198">
        <f t="shared" si="24"/>
        <v>0</v>
      </c>
      <c r="Z19" s="197">
        <f t="shared" si="25"/>
        <v>0</v>
      </c>
      <c r="AA19" s="199">
        <v>0</v>
      </c>
      <c r="AB19" s="199">
        <v>0</v>
      </c>
      <c r="AC19" s="196">
        <f t="shared" si="26"/>
        <v>0</v>
      </c>
      <c r="AD19" s="191"/>
      <c r="AE19" s="195">
        <f t="shared" si="49"/>
        <v>0</v>
      </c>
      <c r="AF19" s="195">
        <f t="shared" si="28"/>
        <v>0</v>
      </c>
      <c r="AG19" s="195">
        <f t="shared" si="4"/>
        <v>0</v>
      </c>
      <c r="AH19" s="32">
        <f t="shared" si="5"/>
        <v>0</v>
      </c>
      <c r="AI19" s="32">
        <f t="shared" si="6"/>
        <v>0</v>
      </c>
      <c r="AJ19" s="32">
        <f t="shared" si="7"/>
        <v>0</v>
      </c>
      <c r="AK19" s="32">
        <v>0</v>
      </c>
      <c r="AL19" s="32">
        <f t="shared" si="50"/>
        <v>0</v>
      </c>
      <c r="AM19" s="32">
        <f t="shared" si="8"/>
        <v>0</v>
      </c>
      <c r="AN19" s="32">
        <f t="shared" si="9"/>
        <v>0</v>
      </c>
      <c r="AO19" s="32">
        <f t="shared" si="10"/>
        <v>0</v>
      </c>
      <c r="AP19" s="32">
        <f t="shared" si="11"/>
        <v>0</v>
      </c>
      <c r="AQ19" s="32">
        <f t="shared" si="12"/>
        <v>0</v>
      </c>
      <c r="AR19" s="32">
        <f t="shared" si="30"/>
        <v>0</v>
      </c>
      <c r="AS19" s="32">
        <f t="shared" si="13"/>
        <v>0</v>
      </c>
      <c r="AT19" s="32">
        <f t="shared" si="14"/>
        <v>0</v>
      </c>
      <c r="AU19" s="32">
        <f t="shared" si="15"/>
        <v>0</v>
      </c>
      <c r="AV19" s="195">
        <f t="shared" si="31"/>
        <v>0</v>
      </c>
      <c r="AW19" s="32">
        <f t="shared" si="16"/>
        <v>0</v>
      </c>
      <c r="AX19" s="32">
        <f t="shared" si="17"/>
        <v>0</v>
      </c>
      <c r="AY19" s="196">
        <f t="shared" si="32"/>
        <v>0</v>
      </c>
      <c r="AZ19" s="195">
        <f t="shared" si="33"/>
        <v>0</v>
      </c>
      <c r="BA19" s="195">
        <f t="shared" si="34"/>
        <v>0</v>
      </c>
      <c r="BB19" s="195">
        <f t="shared" si="35"/>
        <v>0</v>
      </c>
      <c r="BC19" s="195">
        <f t="shared" si="36"/>
        <v>0</v>
      </c>
      <c r="BD19" s="200">
        <v>0</v>
      </c>
      <c r="BE19" s="195">
        <f t="shared" si="18"/>
        <v>0</v>
      </c>
      <c r="BF19" s="195">
        <f t="shared" si="19"/>
        <v>0</v>
      </c>
      <c r="BG19" s="195">
        <f t="shared" si="37"/>
        <v>0</v>
      </c>
      <c r="BH19" s="195">
        <f t="shared" si="38"/>
        <v>50</v>
      </c>
      <c r="BI19" s="195">
        <f t="shared" si="39"/>
        <v>-50</v>
      </c>
      <c r="BJ19" s="200">
        <f t="shared" si="40"/>
        <v>0</v>
      </c>
      <c r="BK19" s="201">
        <f t="shared" si="41"/>
        <v>0</v>
      </c>
      <c r="BL19" s="195">
        <f t="shared" si="42"/>
        <v>1183.33</v>
      </c>
      <c r="BM19" s="195">
        <f t="shared" si="43"/>
        <v>-1183.33</v>
      </c>
      <c r="BN19" s="239">
        <f t="shared" si="44"/>
        <v>0</v>
      </c>
      <c r="BO19" s="192">
        <v>0</v>
      </c>
      <c r="BP19" s="191">
        <v>0</v>
      </c>
      <c r="BQ19" s="203">
        <v>0</v>
      </c>
      <c r="BR19" s="203">
        <v>0</v>
      </c>
      <c r="BS19" s="191">
        <f t="shared" si="20"/>
        <v>0</v>
      </c>
      <c r="BT19" s="192">
        <v>0</v>
      </c>
      <c r="BU19" s="192">
        <v>0</v>
      </c>
      <c r="BV19" s="192"/>
      <c r="BW19" s="192">
        <v>0</v>
      </c>
      <c r="BX19" s="192"/>
      <c r="BY19" s="195">
        <f t="shared" si="45"/>
        <v>0</v>
      </c>
      <c r="BZ19" s="195">
        <f t="shared" si="46"/>
        <v>0</v>
      </c>
      <c r="CA19" s="195">
        <f t="shared" si="47"/>
        <v>0</v>
      </c>
      <c r="CB19" s="195"/>
      <c r="CC19" s="195">
        <f t="shared" si="48"/>
        <v>0</v>
      </c>
    </row>
    <row r="20" spans="1:81" s="204" customFormat="1" ht="32.1" customHeight="1" x14ac:dyDescent="0.3">
      <c r="A20" s="149" t="str">
        <f>IF(B20="","",SUBTOTAL(3,$B$5:B20))</f>
        <v/>
      </c>
      <c r="B20" s="191"/>
      <c r="C20" s="191"/>
      <c r="D20" s="191"/>
      <c r="E20" s="192"/>
      <c r="F20" s="193"/>
      <c r="G20" s="194"/>
      <c r="H20" s="194"/>
      <c r="I20" s="195">
        <f t="shared" si="0"/>
        <v>0</v>
      </c>
      <c r="J20" s="195">
        <f t="shared" si="1"/>
        <v>0</v>
      </c>
      <c r="K20" s="195">
        <f t="shared" si="2"/>
        <v>0</v>
      </c>
      <c r="L20" s="195">
        <f t="shared" si="3"/>
        <v>0</v>
      </c>
      <c r="M20" s="195">
        <f t="shared" si="21"/>
        <v>0</v>
      </c>
      <c r="N20" s="191"/>
      <c r="O20" s="196"/>
      <c r="P20" s="191"/>
      <c r="Q20" s="197"/>
      <c r="R20" s="197"/>
      <c r="S20" s="197"/>
      <c r="T20" s="194"/>
      <c r="U20" s="194"/>
      <c r="V20" s="194"/>
      <c r="W20" s="198">
        <f t="shared" si="22"/>
        <v>0</v>
      </c>
      <c r="X20" s="198">
        <f t="shared" si="23"/>
        <v>0</v>
      </c>
      <c r="Y20" s="198">
        <f t="shared" si="24"/>
        <v>0</v>
      </c>
      <c r="Z20" s="197">
        <f t="shared" si="25"/>
        <v>0</v>
      </c>
      <c r="AA20" s="199">
        <v>0</v>
      </c>
      <c r="AB20" s="199">
        <v>0</v>
      </c>
      <c r="AC20" s="196">
        <f t="shared" si="26"/>
        <v>0</v>
      </c>
      <c r="AD20" s="191"/>
      <c r="AE20" s="195">
        <f t="shared" si="49"/>
        <v>0</v>
      </c>
      <c r="AF20" s="195">
        <f t="shared" si="28"/>
        <v>0</v>
      </c>
      <c r="AG20" s="195">
        <f t="shared" si="4"/>
        <v>0</v>
      </c>
      <c r="AH20" s="32">
        <f t="shared" si="5"/>
        <v>0</v>
      </c>
      <c r="AI20" s="32">
        <f t="shared" si="6"/>
        <v>0</v>
      </c>
      <c r="AJ20" s="32">
        <f t="shared" si="7"/>
        <v>0</v>
      </c>
      <c r="AK20" s="32">
        <v>0</v>
      </c>
      <c r="AL20" s="32">
        <f t="shared" si="50"/>
        <v>0</v>
      </c>
      <c r="AM20" s="32">
        <f t="shared" si="8"/>
        <v>0</v>
      </c>
      <c r="AN20" s="32">
        <f t="shared" si="9"/>
        <v>0</v>
      </c>
      <c r="AO20" s="32">
        <f t="shared" si="10"/>
        <v>0</v>
      </c>
      <c r="AP20" s="32">
        <f t="shared" si="11"/>
        <v>0</v>
      </c>
      <c r="AQ20" s="32">
        <f t="shared" si="12"/>
        <v>0</v>
      </c>
      <c r="AR20" s="32">
        <f t="shared" si="30"/>
        <v>0</v>
      </c>
      <c r="AS20" s="32">
        <f t="shared" si="13"/>
        <v>0</v>
      </c>
      <c r="AT20" s="32">
        <f t="shared" si="14"/>
        <v>0</v>
      </c>
      <c r="AU20" s="32">
        <f t="shared" si="15"/>
        <v>0</v>
      </c>
      <c r="AV20" s="195">
        <f t="shared" si="31"/>
        <v>0</v>
      </c>
      <c r="AW20" s="32">
        <f t="shared" si="16"/>
        <v>0</v>
      </c>
      <c r="AX20" s="32">
        <f t="shared" si="17"/>
        <v>0</v>
      </c>
      <c r="AY20" s="196">
        <f t="shared" si="32"/>
        <v>0</v>
      </c>
      <c r="AZ20" s="195">
        <f t="shared" si="33"/>
        <v>0</v>
      </c>
      <c r="BA20" s="195">
        <f t="shared" si="34"/>
        <v>0</v>
      </c>
      <c r="BB20" s="195">
        <f t="shared" si="35"/>
        <v>0</v>
      </c>
      <c r="BC20" s="195">
        <f t="shared" si="36"/>
        <v>0</v>
      </c>
      <c r="BD20" s="200">
        <v>0</v>
      </c>
      <c r="BE20" s="195">
        <f t="shared" si="18"/>
        <v>0</v>
      </c>
      <c r="BF20" s="195">
        <f t="shared" si="19"/>
        <v>0</v>
      </c>
      <c r="BG20" s="195">
        <f t="shared" si="37"/>
        <v>0</v>
      </c>
      <c r="BH20" s="195">
        <f t="shared" si="38"/>
        <v>50</v>
      </c>
      <c r="BI20" s="195">
        <f t="shared" si="39"/>
        <v>-50</v>
      </c>
      <c r="BJ20" s="200">
        <f t="shared" si="40"/>
        <v>0</v>
      </c>
      <c r="BK20" s="201">
        <f t="shared" si="41"/>
        <v>0</v>
      </c>
      <c r="BL20" s="195">
        <f t="shared" si="42"/>
        <v>1183.33</v>
      </c>
      <c r="BM20" s="195">
        <f t="shared" si="43"/>
        <v>-1183.33</v>
      </c>
      <c r="BN20" s="239">
        <f t="shared" si="44"/>
        <v>0</v>
      </c>
      <c r="BO20" s="192">
        <v>0</v>
      </c>
      <c r="BP20" s="191">
        <v>0</v>
      </c>
      <c r="BQ20" s="203">
        <v>0</v>
      </c>
      <c r="BR20" s="203">
        <v>0</v>
      </c>
      <c r="BS20" s="191">
        <f t="shared" si="20"/>
        <v>0</v>
      </c>
      <c r="BT20" s="192">
        <v>0</v>
      </c>
      <c r="BU20" s="192">
        <v>0</v>
      </c>
      <c r="BV20" s="192"/>
      <c r="BW20" s="192">
        <v>0</v>
      </c>
      <c r="BX20" s="192"/>
      <c r="BY20" s="195">
        <f t="shared" si="45"/>
        <v>0</v>
      </c>
      <c r="BZ20" s="195">
        <f t="shared" si="46"/>
        <v>0</v>
      </c>
      <c r="CA20" s="195">
        <f t="shared" si="47"/>
        <v>0</v>
      </c>
      <c r="CB20" s="195"/>
      <c r="CC20" s="195">
        <f t="shared" si="48"/>
        <v>0</v>
      </c>
    </row>
    <row r="21" spans="1:81" s="204" customFormat="1" ht="32.1" customHeight="1" x14ac:dyDescent="0.3">
      <c r="A21" s="149" t="str">
        <f>IF(B21="","",SUBTOTAL(3,$B$5:B21))</f>
        <v/>
      </c>
      <c r="B21" s="191"/>
      <c r="C21" s="191"/>
      <c r="D21" s="191"/>
      <c r="E21" s="192"/>
      <c r="F21" s="193"/>
      <c r="G21" s="194"/>
      <c r="H21" s="194"/>
      <c r="I21" s="195">
        <f t="shared" si="0"/>
        <v>0</v>
      </c>
      <c r="J21" s="195">
        <f t="shared" si="1"/>
        <v>0</v>
      </c>
      <c r="K21" s="195">
        <f t="shared" si="2"/>
        <v>0</v>
      </c>
      <c r="L21" s="195">
        <f t="shared" si="3"/>
        <v>0</v>
      </c>
      <c r="M21" s="195">
        <f t="shared" si="21"/>
        <v>0</v>
      </c>
      <c r="N21" s="191"/>
      <c r="O21" s="196"/>
      <c r="P21" s="191"/>
      <c r="Q21" s="197"/>
      <c r="R21" s="197"/>
      <c r="S21" s="197"/>
      <c r="T21" s="194"/>
      <c r="U21" s="194"/>
      <c r="V21" s="194"/>
      <c r="W21" s="198">
        <f t="shared" si="22"/>
        <v>0</v>
      </c>
      <c r="X21" s="198">
        <f t="shared" si="23"/>
        <v>0</v>
      </c>
      <c r="Y21" s="198">
        <f t="shared" si="24"/>
        <v>0</v>
      </c>
      <c r="Z21" s="197">
        <f t="shared" si="25"/>
        <v>0</v>
      </c>
      <c r="AA21" s="199">
        <v>0</v>
      </c>
      <c r="AB21" s="199">
        <v>0</v>
      </c>
      <c r="AC21" s="196">
        <f t="shared" si="26"/>
        <v>0</v>
      </c>
      <c r="AD21" s="191"/>
      <c r="AE21" s="195">
        <f t="shared" si="49"/>
        <v>0</v>
      </c>
      <c r="AF21" s="195">
        <f t="shared" si="28"/>
        <v>0</v>
      </c>
      <c r="AG21" s="195">
        <f t="shared" si="4"/>
        <v>0</v>
      </c>
      <c r="AH21" s="32">
        <f t="shared" si="5"/>
        <v>0</v>
      </c>
      <c r="AI21" s="32">
        <f t="shared" si="6"/>
        <v>0</v>
      </c>
      <c r="AJ21" s="32">
        <f t="shared" si="7"/>
        <v>0</v>
      </c>
      <c r="AK21" s="32">
        <v>0</v>
      </c>
      <c r="AL21" s="32">
        <f t="shared" si="50"/>
        <v>0</v>
      </c>
      <c r="AM21" s="32">
        <f t="shared" si="8"/>
        <v>0</v>
      </c>
      <c r="AN21" s="32">
        <f t="shared" si="9"/>
        <v>0</v>
      </c>
      <c r="AO21" s="32">
        <f t="shared" si="10"/>
        <v>0</v>
      </c>
      <c r="AP21" s="32">
        <f t="shared" si="11"/>
        <v>0</v>
      </c>
      <c r="AQ21" s="32">
        <f t="shared" si="12"/>
        <v>0</v>
      </c>
      <c r="AR21" s="32">
        <f t="shared" si="30"/>
        <v>0</v>
      </c>
      <c r="AS21" s="32">
        <f t="shared" si="13"/>
        <v>0</v>
      </c>
      <c r="AT21" s="32">
        <f t="shared" si="14"/>
        <v>0</v>
      </c>
      <c r="AU21" s="32">
        <f t="shared" si="15"/>
        <v>0</v>
      </c>
      <c r="AV21" s="195">
        <f t="shared" si="31"/>
        <v>0</v>
      </c>
      <c r="AW21" s="32">
        <f t="shared" si="16"/>
        <v>0</v>
      </c>
      <c r="AX21" s="32">
        <f t="shared" si="17"/>
        <v>0</v>
      </c>
      <c r="AY21" s="196">
        <f t="shared" si="32"/>
        <v>0</v>
      </c>
      <c r="AZ21" s="195">
        <f t="shared" si="33"/>
        <v>0</v>
      </c>
      <c r="BA21" s="195">
        <f t="shared" si="34"/>
        <v>0</v>
      </c>
      <c r="BB21" s="195">
        <f t="shared" si="35"/>
        <v>0</v>
      </c>
      <c r="BC21" s="195">
        <f t="shared" si="36"/>
        <v>0</v>
      </c>
      <c r="BD21" s="200">
        <v>0</v>
      </c>
      <c r="BE21" s="195">
        <f t="shared" si="18"/>
        <v>0</v>
      </c>
      <c r="BF21" s="195">
        <f t="shared" si="19"/>
        <v>0</v>
      </c>
      <c r="BG21" s="195">
        <f t="shared" si="37"/>
        <v>0</v>
      </c>
      <c r="BH21" s="195">
        <f t="shared" si="38"/>
        <v>50</v>
      </c>
      <c r="BI21" s="195">
        <f t="shared" si="39"/>
        <v>-50</v>
      </c>
      <c r="BJ21" s="200">
        <f t="shared" si="40"/>
        <v>0</v>
      </c>
      <c r="BK21" s="201">
        <f t="shared" si="41"/>
        <v>0</v>
      </c>
      <c r="BL21" s="195">
        <f t="shared" si="42"/>
        <v>1183.33</v>
      </c>
      <c r="BM21" s="195">
        <f t="shared" si="43"/>
        <v>-1183.33</v>
      </c>
      <c r="BN21" s="239">
        <f t="shared" si="44"/>
        <v>0</v>
      </c>
      <c r="BO21" s="192">
        <v>0</v>
      </c>
      <c r="BP21" s="191">
        <v>0</v>
      </c>
      <c r="BQ21" s="203">
        <v>0</v>
      </c>
      <c r="BR21" s="203">
        <v>0</v>
      </c>
      <c r="BS21" s="191">
        <f t="shared" si="20"/>
        <v>0</v>
      </c>
      <c r="BT21" s="192">
        <v>0</v>
      </c>
      <c r="BU21" s="192">
        <v>0</v>
      </c>
      <c r="BV21" s="192"/>
      <c r="BW21" s="192">
        <v>0</v>
      </c>
      <c r="BX21" s="192"/>
      <c r="BY21" s="195">
        <f t="shared" si="45"/>
        <v>0</v>
      </c>
      <c r="BZ21" s="195">
        <f t="shared" si="46"/>
        <v>0</v>
      </c>
      <c r="CA21" s="195">
        <f t="shared" si="47"/>
        <v>0</v>
      </c>
      <c r="CB21" s="195"/>
      <c r="CC21" s="195">
        <f t="shared" si="48"/>
        <v>0</v>
      </c>
    </row>
    <row r="22" spans="1:81" s="204" customFormat="1" ht="32.1" customHeight="1" x14ac:dyDescent="0.3">
      <c r="A22" s="149" t="str">
        <f>IF(B22="","",SUBTOTAL(3,$B$5:B22))</f>
        <v/>
      </c>
      <c r="B22" s="191"/>
      <c r="C22" s="191"/>
      <c r="D22" s="191"/>
      <c r="E22" s="192"/>
      <c r="F22" s="193"/>
      <c r="G22" s="194"/>
      <c r="H22" s="194"/>
      <c r="I22" s="195">
        <f t="shared" si="0"/>
        <v>0</v>
      </c>
      <c r="J22" s="195">
        <f t="shared" si="1"/>
        <v>0</v>
      </c>
      <c r="K22" s="195">
        <f t="shared" si="2"/>
        <v>0</v>
      </c>
      <c r="L22" s="195">
        <f t="shared" si="3"/>
        <v>0</v>
      </c>
      <c r="M22" s="195">
        <f t="shared" si="21"/>
        <v>0</v>
      </c>
      <c r="N22" s="191"/>
      <c r="O22" s="196"/>
      <c r="P22" s="191"/>
      <c r="Q22" s="197"/>
      <c r="R22" s="197"/>
      <c r="S22" s="197"/>
      <c r="T22" s="194"/>
      <c r="U22" s="194"/>
      <c r="V22" s="194"/>
      <c r="W22" s="198">
        <f t="shared" si="22"/>
        <v>0</v>
      </c>
      <c r="X22" s="198">
        <f t="shared" si="23"/>
        <v>0</v>
      </c>
      <c r="Y22" s="198">
        <f t="shared" si="24"/>
        <v>0</v>
      </c>
      <c r="Z22" s="197">
        <f t="shared" si="25"/>
        <v>0</v>
      </c>
      <c r="AA22" s="199">
        <v>0</v>
      </c>
      <c r="AB22" s="199">
        <v>0</v>
      </c>
      <c r="AC22" s="196">
        <f t="shared" si="26"/>
        <v>0</v>
      </c>
      <c r="AD22" s="191"/>
      <c r="AE22" s="195">
        <f t="shared" si="49"/>
        <v>0</v>
      </c>
      <c r="AF22" s="195">
        <f t="shared" si="28"/>
        <v>0</v>
      </c>
      <c r="AG22" s="195">
        <f t="shared" si="4"/>
        <v>0</v>
      </c>
      <c r="AH22" s="32">
        <f t="shared" si="5"/>
        <v>0</v>
      </c>
      <c r="AI22" s="32">
        <f t="shared" si="6"/>
        <v>0</v>
      </c>
      <c r="AJ22" s="32">
        <f t="shared" si="7"/>
        <v>0</v>
      </c>
      <c r="AK22" s="32">
        <v>0</v>
      </c>
      <c r="AL22" s="32">
        <f t="shared" si="50"/>
        <v>0</v>
      </c>
      <c r="AM22" s="32">
        <f t="shared" si="8"/>
        <v>0</v>
      </c>
      <c r="AN22" s="32">
        <f t="shared" si="9"/>
        <v>0</v>
      </c>
      <c r="AO22" s="32">
        <f t="shared" si="10"/>
        <v>0</v>
      </c>
      <c r="AP22" s="32">
        <f t="shared" si="11"/>
        <v>0</v>
      </c>
      <c r="AQ22" s="32">
        <f t="shared" si="12"/>
        <v>0</v>
      </c>
      <c r="AR22" s="32">
        <f t="shared" si="30"/>
        <v>0</v>
      </c>
      <c r="AS22" s="32">
        <f t="shared" si="13"/>
        <v>0</v>
      </c>
      <c r="AT22" s="32">
        <f t="shared" si="14"/>
        <v>0</v>
      </c>
      <c r="AU22" s="32">
        <f t="shared" si="15"/>
        <v>0</v>
      </c>
      <c r="AV22" s="195">
        <f t="shared" si="31"/>
        <v>0</v>
      </c>
      <c r="AW22" s="32">
        <f t="shared" si="16"/>
        <v>0</v>
      </c>
      <c r="AX22" s="32">
        <f t="shared" si="17"/>
        <v>0</v>
      </c>
      <c r="AY22" s="196">
        <f t="shared" si="32"/>
        <v>0</v>
      </c>
      <c r="AZ22" s="195">
        <f t="shared" si="33"/>
        <v>0</v>
      </c>
      <c r="BA22" s="195">
        <f t="shared" si="34"/>
        <v>0</v>
      </c>
      <c r="BB22" s="195">
        <f t="shared" si="35"/>
        <v>0</v>
      </c>
      <c r="BC22" s="195">
        <f t="shared" si="36"/>
        <v>0</v>
      </c>
      <c r="BD22" s="200">
        <v>0</v>
      </c>
      <c r="BE22" s="195">
        <f t="shared" si="18"/>
        <v>0</v>
      </c>
      <c r="BF22" s="195">
        <f t="shared" si="19"/>
        <v>0</v>
      </c>
      <c r="BG22" s="195">
        <f t="shared" si="37"/>
        <v>0</v>
      </c>
      <c r="BH22" s="195">
        <f t="shared" si="38"/>
        <v>50</v>
      </c>
      <c r="BI22" s="195">
        <f t="shared" si="39"/>
        <v>-50</v>
      </c>
      <c r="BJ22" s="200">
        <f t="shared" si="40"/>
        <v>0</v>
      </c>
      <c r="BK22" s="201">
        <f t="shared" si="41"/>
        <v>0</v>
      </c>
      <c r="BL22" s="195">
        <f t="shared" si="42"/>
        <v>1183.33</v>
      </c>
      <c r="BM22" s="195">
        <f t="shared" si="43"/>
        <v>-1183.33</v>
      </c>
      <c r="BN22" s="239">
        <f t="shared" si="44"/>
        <v>0</v>
      </c>
      <c r="BO22" s="192">
        <v>0</v>
      </c>
      <c r="BP22" s="191">
        <v>0</v>
      </c>
      <c r="BQ22" s="203">
        <v>0</v>
      </c>
      <c r="BR22" s="203">
        <v>0</v>
      </c>
      <c r="BS22" s="191">
        <f t="shared" si="20"/>
        <v>0</v>
      </c>
      <c r="BT22" s="192">
        <v>0</v>
      </c>
      <c r="BU22" s="192">
        <v>0</v>
      </c>
      <c r="BV22" s="192"/>
      <c r="BW22" s="192">
        <v>0</v>
      </c>
      <c r="BX22" s="192"/>
      <c r="BY22" s="195">
        <f t="shared" si="45"/>
        <v>0</v>
      </c>
      <c r="BZ22" s="195">
        <f t="shared" si="46"/>
        <v>0</v>
      </c>
      <c r="CA22" s="195">
        <f t="shared" si="47"/>
        <v>0</v>
      </c>
      <c r="CB22" s="195"/>
      <c r="CC22" s="195">
        <f t="shared" si="48"/>
        <v>0</v>
      </c>
    </row>
    <row r="23" spans="1:81" s="204" customFormat="1" ht="32.1" customHeight="1" x14ac:dyDescent="0.3">
      <c r="A23" s="149" t="str">
        <f>IF(B23="","",SUBTOTAL(3,$B$5:B23))</f>
        <v/>
      </c>
      <c r="B23" s="191"/>
      <c r="C23" s="191"/>
      <c r="D23" s="191"/>
      <c r="E23" s="192"/>
      <c r="F23" s="193"/>
      <c r="G23" s="194"/>
      <c r="H23" s="194"/>
      <c r="I23" s="195">
        <f t="shared" si="0"/>
        <v>0</v>
      </c>
      <c r="J23" s="195">
        <f t="shared" si="1"/>
        <v>0</v>
      </c>
      <c r="K23" s="195">
        <f t="shared" si="2"/>
        <v>0</v>
      </c>
      <c r="L23" s="195">
        <f t="shared" si="3"/>
        <v>0</v>
      </c>
      <c r="M23" s="195">
        <f t="shared" si="21"/>
        <v>0</v>
      </c>
      <c r="N23" s="191"/>
      <c r="O23" s="196"/>
      <c r="P23" s="191"/>
      <c r="Q23" s="197"/>
      <c r="R23" s="197"/>
      <c r="S23" s="197"/>
      <c r="T23" s="194"/>
      <c r="U23" s="194"/>
      <c r="V23" s="194"/>
      <c r="W23" s="198">
        <f t="shared" si="22"/>
        <v>0</v>
      </c>
      <c r="X23" s="198">
        <f t="shared" si="23"/>
        <v>0</v>
      </c>
      <c r="Y23" s="198">
        <f t="shared" si="24"/>
        <v>0</v>
      </c>
      <c r="Z23" s="197">
        <f t="shared" si="25"/>
        <v>0</v>
      </c>
      <c r="AA23" s="199">
        <v>0</v>
      </c>
      <c r="AB23" s="199">
        <v>0</v>
      </c>
      <c r="AC23" s="196">
        <f t="shared" si="26"/>
        <v>0</v>
      </c>
      <c r="AD23" s="191"/>
      <c r="AE23" s="195">
        <f t="shared" si="49"/>
        <v>0</v>
      </c>
      <c r="AF23" s="195">
        <f t="shared" si="28"/>
        <v>0</v>
      </c>
      <c r="AG23" s="195">
        <f t="shared" si="4"/>
        <v>0</v>
      </c>
      <c r="AH23" s="32">
        <f t="shared" si="5"/>
        <v>0</v>
      </c>
      <c r="AI23" s="32">
        <f t="shared" si="6"/>
        <v>0</v>
      </c>
      <c r="AJ23" s="32">
        <f t="shared" si="7"/>
        <v>0</v>
      </c>
      <c r="AK23" s="32">
        <v>0</v>
      </c>
      <c r="AL23" s="32">
        <f t="shared" si="50"/>
        <v>0</v>
      </c>
      <c r="AM23" s="32">
        <f t="shared" si="8"/>
        <v>0</v>
      </c>
      <c r="AN23" s="32">
        <f t="shared" si="9"/>
        <v>0</v>
      </c>
      <c r="AO23" s="32">
        <f t="shared" si="10"/>
        <v>0</v>
      </c>
      <c r="AP23" s="32">
        <f t="shared" si="11"/>
        <v>0</v>
      </c>
      <c r="AQ23" s="32">
        <f t="shared" si="12"/>
        <v>0</v>
      </c>
      <c r="AR23" s="32">
        <f t="shared" si="30"/>
        <v>0</v>
      </c>
      <c r="AS23" s="32">
        <f t="shared" si="13"/>
        <v>0</v>
      </c>
      <c r="AT23" s="32">
        <f t="shared" si="14"/>
        <v>0</v>
      </c>
      <c r="AU23" s="32">
        <f t="shared" si="15"/>
        <v>0</v>
      </c>
      <c r="AV23" s="195">
        <f t="shared" si="31"/>
        <v>0</v>
      </c>
      <c r="AW23" s="32">
        <f t="shared" si="16"/>
        <v>0</v>
      </c>
      <c r="AX23" s="32">
        <f t="shared" si="17"/>
        <v>0</v>
      </c>
      <c r="AY23" s="196">
        <f t="shared" si="32"/>
        <v>0</v>
      </c>
      <c r="AZ23" s="195">
        <f t="shared" si="33"/>
        <v>0</v>
      </c>
      <c r="BA23" s="195">
        <f t="shared" si="34"/>
        <v>0</v>
      </c>
      <c r="BB23" s="195">
        <f t="shared" si="35"/>
        <v>0</v>
      </c>
      <c r="BC23" s="195">
        <f t="shared" si="36"/>
        <v>0</v>
      </c>
      <c r="BD23" s="200">
        <v>0</v>
      </c>
      <c r="BE23" s="195">
        <f t="shared" si="18"/>
        <v>0</v>
      </c>
      <c r="BF23" s="195">
        <f t="shared" si="19"/>
        <v>0</v>
      </c>
      <c r="BG23" s="195">
        <f t="shared" si="37"/>
        <v>0</v>
      </c>
      <c r="BH23" s="195">
        <f t="shared" si="38"/>
        <v>50</v>
      </c>
      <c r="BI23" s="195">
        <f t="shared" si="39"/>
        <v>-50</v>
      </c>
      <c r="BJ23" s="200">
        <f t="shared" si="40"/>
        <v>0</v>
      </c>
      <c r="BK23" s="201">
        <f t="shared" si="41"/>
        <v>0</v>
      </c>
      <c r="BL23" s="195">
        <f t="shared" si="42"/>
        <v>1183.33</v>
      </c>
      <c r="BM23" s="195">
        <f t="shared" si="43"/>
        <v>-1183.33</v>
      </c>
      <c r="BN23" s="239">
        <f t="shared" si="44"/>
        <v>0</v>
      </c>
      <c r="BO23" s="192">
        <v>0</v>
      </c>
      <c r="BP23" s="191">
        <v>0</v>
      </c>
      <c r="BQ23" s="203">
        <v>0</v>
      </c>
      <c r="BR23" s="203">
        <v>0</v>
      </c>
      <c r="BS23" s="191">
        <f t="shared" si="20"/>
        <v>0</v>
      </c>
      <c r="BT23" s="192">
        <v>0</v>
      </c>
      <c r="BU23" s="192">
        <v>0</v>
      </c>
      <c r="BV23" s="192"/>
      <c r="BW23" s="192">
        <v>0</v>
      </c>
      <c r="BX23" s="192"/>
      <c r="BY23" s="195">
        <f t="shared" si="45"/>
        <v>0</v>
      </c>
      <c r="BZ23" s="195">
        <f t="shared" si="46"/>
        <v>0</v>
      </c>
      <c r="CA23" s="195">
        <f t="shared" si="47"/>
        <v>0</v>
      </c>
      <c r="CB23" s="195"/>
      <c r="CC23" s="195">
        <f t="shared" si="48"/>
        <v>0</v>
      </c>
    </row>
    <row r="24" spans="1:81" s="204" customFormat="1" ht="32.1" customHeight="1" x14ac:dyDescent="0.3">
      <c r="A24" s="149" t="str">
        <f>IF(B24="","",SUBTOTAL(3,$B$5:B24))</f>
        <v/>
      </c>
      <c r="B24" s="191"/>
      <c r="C24" s="191"/>
      <c r="D24" s="191"/>
      <c r="E24" s="192"/>
      <c r="F24" s="193"/>
      <c r="G24" s="194"/>
      <c r="H24" s="194"/>
      <c r="I24" s="195">
        <f t="shared" si="0"/>
        <v>0</v>
      </c>
      <c r="J24" s="195">
        <f t="shared" si="1"/>
        <v>0</v>
      </c>
      <c r="K24" s="195">
        <f t="shared" si="2"/>
        <v>0</v>
      </c>
      <c r="L24" s="195">
        <f t="shared" si="3"/>
        <v>0</v>
      </c>
      <c r="M24" s="195">
        <f t="shared" si="21"/>
        <v>0</v>
      </c>
      <c r="N24" s="191"/>
      <c r="O24" s="196"/>
      <c r="P24" s="191"/>
      <c r="Q24" s="197"/>
      <c r="R24" s="197"/>
      <c r="S24" s="197"/>
      <c r="T24" s="194"/>
      <c r="U24" s="194"/>
      <c r="V24" s="194"/>
      <c r="W24" s="198">
        <f t="shared" si="22"/>
        <v>0</v>
      </c>
      <c r="X24" s="198">
        <f t="shared" si="23"/>
        <v>0</v>
      </c>
      <c r="Y24" s="198">
        <f t="shared" si="24"/>
        <v>0</v>
      </c>
      <c r="Z24" s="197">
        <f t="shared" si="25"/>
        <v>0</v>
      </c>
      <c r="AA24" s="199">
        <v>0</v>
      </c>
      <c r="AB24" s="199">
        <v>0</v>
      </c>
      <c r="AC24" s="196">
        <f t="shared" si="26"/>
        <v>0</v>
      </c>
      <c r="AD24" s="191"/>
      <c r="AE24" s="195">
        <f t="shared" si="49"/>
        <v>0</v>
      </c>
      <c r="AF24" s="195">
        <f t="shared" si="28"/>
        <v>0</v>
      </c>
      <c r="AG24" s="195">
        <f t="shared" si="4"/>
        <v>0</v>
      </c>
      <c r="AH24" s="32">
        <f t="shared" si="5"/>
        <v>0</v>
      </c>
      <c r="AI24" s="32">
        <f t="shared" si="6"/>
        <v>0</v>
      </c>
      <c r="AJ24" s="32">
        <f t="shared" si="7"/>
        <v>0</v>
      </c>
      <c r="AK24" s="32">
        <v>0</v>
      </c>
      <c r="AL24" s="32">
        <f t="shared" si="50"/>
        <v>0</v>
      </c>
      <c r="AM24" s="32">
        <f t="shared" si="8"/>
        <v>0</v>
      </c>
      <c r="AN24" s="32">
        <f t="shared" si="9"/>
        <v>0</v>
      </c>
      <c r="AO24" s="32">
        <f t="shared" si="10"/>
        <v>0</v>
      </c>
      <c r="AP24" s="32">
        <f t="shared" si="11"/>
        <v>0</v>
      </c>
      <c r="AQ24" s="32">
        <f t="shared" si="12"/>
        <v>0</v>
      </c>
      <c r="AR24" s="32">
        <f t="shared" si="30"/>
        <v>0</v>
      </c>
      <c r="AS24" s="32">
        <f t="shared" si="13"/>
        <v>0</v>
      </c>
      <c r="AT24" s="32">
        <f t="shared" si="14"/>
        <v>0</v>
      </c>
      <c r="AU24" s="32">
        <f t="shared" si="15"/>
        <v>0</v>
      </c>
      <c r="AV24" s="195">
        <f t="shared" si="31"/>
        <v>0</v>
      </c>
      <c r="AW24" s="32">
        <f t="shared" si="16"/>
        <v>0</v>
      </c>
      <c r="AX24" s="32">
        <f t="shared" si="17"/>
        <v>0</v>
      </c>
      <c r="AY24" s="196">
        <f t="shared" si="32"/>
        <v>0</v>
      </c>
      <c r="AZ24" s="195">
        <f t="shared" si="33"/>
        <v>0</v>
      </c>
      <c r="BA24" s="195">
        <f t="shared" si="34"/>
        <v>0</v>
      </c>
      <c r="BB24" s="195">
        <f t="shared" si="35"/>
        <v>0</v>
      </c>
      <c r="BC24" s="195">
        <f t="shared" si="36"/>
        <v>0</v>
      </c>
      <c r="BD24" s="200">
        <v>0</v>
      </c>
      <c r="BE24" s="195">
        <f t="shared" si="18"/>
        <v>0</v>
      </c>
      <c r="BF24" s="195">
        <f t="shared" si="19"/>
        <v>0</v>
      </c>
      <c r="BG24" s="195">
        <f t="shared" si="37"/>
        <v>0</v>
      </c>
      <c r="BH24" s="195">
        <f t="shared" si="38"/>
        <v>50</v>
      </c>
      <c r="BI24" s="195">
        <f t="shared" si="39"/>
        <v>-50</v>
      </c>
      <c r="BJ24" s="200">
        <f t="shared" si="40"/>
        <v>0</v>
      </c>
      <c r="BK24" s="201">
        <f t="shared" si="41"/>
        <v>0</v>
      </c>
      <c r="BL24" s="195">
        <f t="shared" si="42"/>
        <v>1183.33</v>
      </c>
      <c r="BM24" s="195">
        <f t="shared" si="43"/>
        <v>-1183.33</v>
      </c>
      <c r="BN24" s="239">
        <f t="shared" si="44"/>
        <v>0</v>
      </c>
      <c r="BO24" s="192">
        <v>0</v>
      </c>
      <c r="BP24" s="191">
        <v>0</v>
      </c>
      <c r="BQ24" s="203">
        <v>0</v>
      </c>
      <c r="BR24" s="203">
        <v>0</v>
      </c>
      <c r="BS24" s="191">
        <f t="shared" si="20"/>
        <v>0</v>
      </c>
      <c r="BT24" s="192">
        <v>0</v>
      </c>
      <c r="BU24" s="192">
        <v>0</v>
      </c>
      <c r="BV24" s="192"/>
      <c r="BW24" s="192">
        <v>0</v>
      </c>
      <c r="BX24" s="192"/>
      <c r="BY24" s="195">
        <f t="shared" si="45"/>
        <v>0</v>
      </c>
      <c r="BZ24" s="195">
        <f t="shared" si="46"/>
        <v>0</v>
      </c>
      <c r="CA24" s="195">
        <f t="shared" si="47"/>
        <v>0</v>
      </c>
      <c r="CB24" s="195"/>
      <c r="CC24" s="195">
        <f t="shared" si="48"/>
        <v>0</v>
      </c>
    </row>
    <row r="25" spans="1:81" s="204" customFormat="1" ht="32.1" customHeight="1" x14ac:dyDescent="0.3">
      <c r="A25" s="149" t="str">
        <f>IF(B25="","",SUBTOTAL(3,$B$5:B25))</f>
        <v/>
      </c>
      <c r="B25" s="191"/>
      <c r="C25" s="191"/>
      <c r="D25" s="191"/>
      <c r="E25" s="192"/>
      <c r="F25" s="193"/>
      <c r="G25" s="194"/>
      <c r="H25" s="194"/>
      <c r="I25" s="195">
        <f t="shared" si="0"/>
        <v>0</v>
      </c>
      <c r="J25" s="195">
        <f t="shared" si="1"/>
        <v>0</v>
      </c>
      <c r="K25" s="195">
        <f t="shared" si="2"/>
        <v>0</v>
      </c>
      <c r="L25" s="195">
        <f t="shared" si="3"/>
        <v>0</v>
      </c>
      <c r="M25" s="195">
        <f t="shared" si="21"/>
        <v>0</v>
      </c>
      <c r="N25" s="191"/>
      <c r="O25" s="196"/>
      <c r="P25" s="191"/>
      <c r="Q25" s="197"/>
      <c r="R25" s="197"/>
      <c r="S25" s="197"/>
      <c r="T25" s="194"/>
      <c r="U25" s="194"/>
      <c r="V25" s="194"/>
      <c r="W25" s="198">
        <f t="shared" si="22"/>
        <v>0</v>
      </c>
      <c r="X25" s="198">
        <f t="shared" si="23"/>
        <v>0</v>
      </c>
      <c r="Y25" s="198">
        <f t="shared" si="24"/>
        <v>0</v>
      </c>
      <c r="Z25" s="197">
        <f t="shared" si="25"/>
        <v>0</v>
      </c>
      <c r="AA25" s="199">
        <v>0</v>
      </c>
      <c r="AB25" s="199">
        <v>0</v>
      </c>
      <c r="AC25" s="196">
        <f t="shared" si="26"/>
        <v>0</v>
      </c>
      <c r="AD25" s="191"/>
      <c r="AE25" s="195">
        <f t="shared" si="49"/>
        <v>0</v>
      </c>
      <c r="AF25" s="195">
        <f t="shared" si="28"/>
        <v>0</v>
      </c>
      <c r="AG25" s="195">
        <f t="shared" si="4"/>
        <v>0</v>
      </c>
      <c r="AH25" s="32">
        <f t="shared" si="5"/>
        <v>0</v>
      </c>
      <c r="AI25" s="32">
        <f t="shared" si="6"/>
        <v>0</v>
      </c>
      <c r="AJ25" s="32">
        <f t="shared" si="7"/>
        <v>0</v>
      </c>
      <c r="AK25" s="32">
        <v>0</v>
      </c>
      <c r="AL25" s="32">
        <f t="shared" si="50"/>
        <v>0</v>
      </c>
      <c r="AM25" s="32">
        <f t="shared" si="8"/>
        <v>0</v>
      </c>
      <c r="AN25" s="32">
        <f t="shared" si="9"/>
        <v>0</v>
      </c>
      <c r="AO25" s="32">
        <f t="shared" si="10"/>
        <v>0</v>
      </c>
      <c r="AP25" s="32">
        <f t="shared" si="11"/>
        <v>0</v>
      </c>
      <c r="AQ25" s="32">
        <f t="shared" si="12"/>
        <v>0</v>
      </c>
      <c r="AR25" s="32">
        <f t="shared" si="30"/>
        <v>0</v>
      </c>
      <c r="AS25" s="32">
        <f t="shared" si="13"/>
        <v>0</v>
      </c>
      <c r="AT25" s="32">
        <f t="shared" si="14"/>
        <v>0</v>
      </c>
      <c r="AU25" s="32">
        <f t="shared" si="15"/>
        <v>0</v>
      </c>
      <c r="AV25" s="195">
        <f t="shared" si="31"/>
        <v>0</v>
      </c>
      <c r="AW25" s="32">
        <f t="shared" si="16"/>
        <v>0</v>
      </c>
      <c r="AX25" s="32">
        <f t="shared" si="17"/>
        <v>0</v>
      </c>
      <c r="AY25" s="196">
        <f t="shared" si="32"/>
        <v>0</v>
      </c>
      <c r="AZ25" s="195">
        <f t="shared" si="33"/>
        <v>0</v>
      </c>
      <c r="BA25" s="195">
        <f t="shared" si="34"/>
        <v>0</v>
      </c>
      <c r="BB25" s="195">
        <f t="shared" si="35"/>
        <v>0</v>
      </c>
      <c r="BC25" s="195">
        <f t="shared" si="36"/>
        <v>0</v>
      </c>
      <c r="BD25" s="200">
        <v>0</v>
      </c>
      <c r="BE25" s="195">
        <f t="shared" si="18"/>
        <v>0</v>
      </c>
      <c r="BF25" s="195">
        <f t="shared" si="19"/>
        <v>0</v>
      </c>
      <c r="BG25" s="195">
        <f t="shared" si="37"/>
        <v>0</v>
      </c>
      <c r="BH25" s="195">
        <f t="shared" si="38"/>
        <v>50</v>
      </c>
      <c r="BI25" s="195">
        <f t="shared" si="39"/>
        <v>-50</v>
      </c>
      <c r="BJ25" s="200">
        <f t="shared" si="40"/>
        <v>0</v>
      </c>
      <c r="BK25" s="201">
        <f t="shared" si="41"/>
        <v>0</v>
      </c>
      <c r="BL25" s="195">
        <f t="shared" si="42"/>
        <v>1183.33</v>
      </c>
      <c r="BM25" s="195">
        <f t="shared" si="43"/>
        <v>-1183.33</v>
      </c>
      <c r="BN25" s="239">
        <f t="shared" si="44"/>
        <v>0</v>
      </c>
      <c r="BO25" s="192">
        <v>0</v>
      </c>
      <c r="BP25" s="191">
        <v>0</v>
      </c>
      <c r="BQ25" s="203">
        <v>0</v>
      </c>
      <c r="BR25" s="203">
        <v>0</v>
      </c>
      <c r="BS25" s="191">
        <f t="shared" si="20"/>
        <v>0</v>
      </c>
      <c r="BT25" s="192">
        <v>0</v>
      </c>
      <c r="BU25" s="192">
        <v>0</v>
      </c>
      <c r="BV25" s="192"/>
      <c r="BW25" s="192">
        <v>0</v>
      </c>
      <c r="BX25" s="192"/>
      <c r="BY25" s="195">
        <f t="shared" si="45"/>
        <v>0</v>
      </c>
      <c r="BZ25" s="195">
        <f t="shared" si="46"/>
        <v>0</v>
      </c>
      <c r="CA25" s="195">
        <f t="shared" si="47"/>
        <v>0</v>
      </c>
      <c r="CB25" s="195"/>
      <c r="CC25" s="195">
        <f t="shared" si="48"/>
        <v>0</v>
      </c>
    </row>
    <row r="26" spans="1:81" s="204" customFormat="1" ht="32.1" customHeight="1" x14ac:dyDescent="0.3">
      <c r="A26" s="149" t="str">
        <f>IF(B26="","",SUBTOTAL(3,$B$5:B26))</f>
        <v/>
      </c>
      <c r="B26" s="191"/>
      <c r="C26" s="191"/>
      <c r="D26" s="191"/>
      <c r="E26" s="192"/>
      <c r="F26" s="193"/>
      <c r="G26" s="194"/>
      <c r="H26" s="194"/>
      <c r="I26" s="195">
        <f t="shared" si="0"/>
        <v>0</v>
      </c>
      <c r="J26" s="195">
        <f t="shared" si="1"/>
        <v>0</v>
      </c>
      <c r="K26" s="195">
        <f t="shared" si="2"/>
        <v>0</v>
      </c>
      <c r="L26" s="195">
        <f t="shared" si="3"/>
        <v>0</v>
      </c>
      <c r="M26" s="195">
        <f t="shared" si="21"/>
        <v>0</v>
      </c>
      <c r="N26" s="191"/>
      <c r="O26" s="196"/>
      <c r="P26" s="191"/>
      <c r="Q26" s="197"/>
      <c r="R26" s="197"/>
      <c r="S26" s="197"/>
      <c r="T26" s="194"/>
      <c r="U26" s="194"/>
      <c r="V26" s="194"/>
      <c r="W26" s="198">
        <f t="shared" si="22"/>
        <v>0</v>
      </c>
      <c r="X26" s="198">
        <f t="shared" si="23"/>
        <v>0</v>
      </c>
      <c r="Y26" s="198">
        <f t="shared" si="24"/>
        <v>0</v>
      </c>
      <c r="Z26" s="197">
        <f t="shared" si="25"/>
        <v>0</v>
      </c>
      <c r="AA26" s="199">
        <v>0</v>
      </c>
      <c r="AB26" s="199">
        <v>0</v>
      </c>
      <c r="AC26" s="196">
        <f t="shared" si="26"/>
        <v>0</v>
      </c>
      <c r="AD26" s="191"/>
      <c r="AE26" s="195">
        <f t="shared" si="49"/>
        <v>0</v>
      </c>
      <c r="AF26" s="195">
        <f t="shared" si="28"/>
        <v>0</v>
      </c>
      <c r="AG26" s="195">
        <f t="shared" si="4"/>
        <v>0</v>
      </c>
      <c r="AH26" s="32">
        <f t="shared" si="5"/>
        <v>0</v>
      </c>
      <c r="AI26" s="32">
        <f t="shared" si="6"/>
        <v>0</v>
      </c>
      <c r="AJ26" s="32">
        <f t="shared" si="7"/>
        <v>0</v>
      </c>
      <c r="AK26" s="32">
        <v>0</v>
      </c>
      <c r="AL26" s="32">
        <f t="shared" si="50"/>
        <v>0</v>
      </c>
      <c r="AM26" s="32">
        <f t="shared" si="8"/>
        <v>0</v>
      </c>
      <c r="AN26" s="32">
        <f t="shared" si="9"/>
        <v>0</v>
      </c>
      <c r="AO26" s="32">
        <f t="shared" si="10"/>
        <v>0</v>
      </c>
      <c r="AP26" s="32">
        <f t="shared" si="11"/>
        <v>0</v>
      </c>
      <c r="AQ26" s="32">
        <f t="shared" si="12"/>
        <v>0</v>
      </c>
      <c r="AR26" s="32">
        <f t="shared" si="30"/>
        <v>0</v>
      </c>
      <c r="AS26" s="32">
        <f t="shared" si="13"/>
        <v>0</v>
      </c>
      <c r="AT26" s="32">
        <f t="shared" si="14"/>
        <v>0</v>
      </c>
      <c r="AU26" s="32">
        <f t="shared" si="15"/>
        <v>0</v>
      </c>
      <c r="AV26" s="195">
        <f t="shared" si="31"/>
        <v>0</v>
      </c>
      <c r="AW26" s="32">
        <f t="shared" si="16"/>
        <v>0</v>
      </c>
      <c r="AX26" s="32">
        <f t="shared" si="17"/>
        <v>0</v>
      </c>
      <c r="AY26" s="196">
        <f t="shared" si="32"/>
        <v>0</v>
      </c>
      <c r="AZ26" s="195">
        <f t="shared" si="33"/>
        <v>0</v>
      </c>
      <c r="BA26" s="195">
        <f t="shared" si="34"/>
        <v>0</v>
      </c>
      <c r="BB26" s="195">
        <f t="shared" si="35"/>
        <v>0</v>
      </c>
      <c r="BC26" s="195">
        <f t="shared" si="36"/>
        <v>0</v>
      </c>
      <c r="BD26" s="200">
        <v>0</v>
      </c>
      <c r="BE26" s="195">
        <f t="shared" si="18"/>
        <v>0</v>
      </c>
      <c r="BF26" s="195">
        <f t="shared" si="19"/>
        <v>0</v>
      </c>
      <c r="BG26" s="195">
        <f t="shared" si="37"/>
        <v>0</v>
      </c>
      <c r="BH26" s="195">
        <f t="shared" si="38"/>
        <v>50</v>
      </c>
      <c r="BI26" s="195">
        <f t="shared" si="39"/>
        <v>-50</v>
      </c>
      <c r="BJ26" s="200">
        <f t="shared" si="40"/>
        <v>0</v>
      </c>
      <c r="BK26" s="201">
        <f t="shared" si="41"/>
        <v>0</v>
      </c>
      <c r="BL26" s="195">
        <f t="shared" si="42"/>
        <v>1183.33</v>
      </c>
      <c r="BM26" s="195">
        <f t="shared" si="43"/>
        <v>-1183.33</v>
      </c>
      <c r="BN26" s="239">
        <f t="shared" si="44"/>
        <v>0</v>
      </c>
      <c r="BO26" s="192">
        <v>0</v>
      </c>
      <c r="BP26" s="191">
        <v>0</v>
      </c>
      <c r="BQ26" s="203">
        <v>0</v>
      </c>
      <c r="BR26" s="203">
        <v>0</v>
      </c>
      <c r="BS26" s="191">
        <f t="shared" si="20"/>
        <v>0</v>
      </c>
      <c r="BT26" s="192">
        <v>0</v>
      </c>
      <c r="BU26" s="192">
        <v>0</v>
      </c>
      <c r="BV26" s="192"/>
      <c r="BW26" s="192">
        <v>0</v>
      </c>
      <c r="BX26" s="192"/>
      <c r="BY26" s="195">
        <f t="shared" si="45"/>
        <v>0</v>
      </c>
      <c r="BZ26" s="195">
        <f t="shared" si="46"/>
        <v>0</v>
      </c>
      <c r="CA26" s="195">
        <f t="shared" si="47"/>
        <v>0</v>
      </c>
      <c r="CB26" s="195"/>
      <c r="CC26" s="195">
        <f t="shared" si="48"/>
        <v>0</v>
      </c>
    </row>
    <row r="27" spans="1:81" s="204" customFormat="1" ht="32.1" customHeight="1" x14ac:dyDescent="0.3">
      <c r="A27" s="149" t="str">
        <f>IF(B27="","",SUBTOTAL(3,$B$5:B27))</f>
        <v/>
      </c>
      <c r="B27" s="191"/>
      <c r="C27" s="191"/>
      <c r="D27" s="191"/>
      <c r="E27" s="192"/>
      <c r="F27" s="193"/>
      <c r="G27" s="194"/>
      <c r="H27" s="194"/>
      <c r="I27" s="195">
        <f t="shared" si="0"/>
        <v>0</v>
      </c>
      <c r="J27" s="195">
        <f t="shared" si="1"/>
        <v>0</v>
      </c>
      <c r="K27" s="195">
        <f t="shared" si="2"/>
        <v>0</v>
      </c>
      <c r="L27" s="195">
        <f t="shared" si="3"/>
        <v>0</v>
      </c>
      <c r="M27" s="195">
        <f t="shared" si="21"/>
        <v>0</v>
      </c>
      <c r="N27" s="191"/>
      <c r="O27" s="196"/>
      <c r="P27" s="191"/>
      <c r="Q27" s="197"/>
      <c r="R27" s="197"/>
      <c r="S27" s="197"/>
      <c r="T27" s="194"/>
      <c r="U27" s="194"/>
      <c r="V27" s="194"/>
      <c r="W27" s="198">
        <f t="shared" si="22"/>
        <v>0</v>
      </c>
      <c r="X27" s="198">
        <f t="shared" si="23"/>
        <v>0</v>
      </c>
      <c r="Y27" s="198">
        <f t="shared" si="24"/>
        <v>0</v>
      </c>
      <c r="Z27" s="197">
        <f t="shared" si="25"/>
        <v>0</v>
      </c>
      <c r="AA27" s="199">
        <v>0</v>
      </c>
      <c r="AB27" s="199">
        <v>0</v>
      </c>
      <c r="AC27" s="196">
        <f t="shared" si="26"/>
        <v>0</v>
      </c>
      <c r="AD27" s="191"/>
      <c r="AE27" s="195">
        <f t="shared" si="49"/>
        <v>0</v>
      </c>
      <c r="AF27" s="195">
        <f t="shared" si="28"/>
        <v>0</v>
      </c>
      <c r="AG27" s="195">
        <f t="shared" si="4"/>
        <v>0</v>
      </c>
      <c r="AH27" s="32">
        <f t="shared" si="5"/>
        <v>0</v>
      </c>
      <c r="AI27" s="32">
        <f t="shared" si="6"/>
        <v>0</v>
      </c>
      <c r="AJ27" s="32">
        <f t="shared" si="7"/>
        <v>0</v>
      </c>
      <c r="AK27" s="32">
        <v>0</v>
      </c>
      <c r="AL27" s="32">
        <f t="shared" si="50"/>
        <v>0</v>
      </c>
      <c r="AM27" s="32">
        <f t="shared" si="8"/>
        <v>0</v>
      </c>
      <c r="AN27" s="32">
        <f t="shared" si="9"/>
        <v>0</v>
      </c>
      <c r="AO27" s="32">
        <f t="shared" si="10"/>
        <v>0</v>
      </c>
      <c r="AP27" s="32">
        <f t="shared" si="11"/>
        <v>0</v>
      </c>
      <c r="AQ27" s="32">
        <f t="shared" si="12"/>
        <v>0</v>
      </c>
      <c r="AR27" s="32">
        <f t="shared" si="30"/>
        <v>0</v>
      </c>
      <c r="AS27" s="32">
        <f t="shared" si="13"/>
        <v>0</v>
      </c>
      <c r="AT27" s="32">
        <f t="shared" si="14"/>
        <v>0</v>
      </c>
      <c r="AU27" s="32">
        <f t="shared" si="15"/>
        <v>0</v>
      </c>
      <c r="AV27" s="195">
        <f t="shared" si="31"/>
        <v>0</v>
      </c>
      <c r="AW27" s="32">
        <f t="shared" si="16"/>
        <v>0</v>
      </c>
      <c r="AX27" s="32">
        <f t="shared" si="17"/>
        <v>0</v>
      </c>
      <c r="AY27" s="196">
        <f t="shared" si="32"/>
        <v>0</v>
      </c>
      <c r="AZ27" s="195">
        <f t="shared" si="33"/>
        <v>0</v>
      </c>
      <c r="BA27" s="195">
        <f t="shared" si="34"/>
        <v>0</v>
      </c>
      <c r="BB27" s="195">
        <f t="shared" si="35"/>
        <v>0</v>
      </c>
      <c r="BC27" s="195">
        <f t="shared" si="36"/>
        <v>0</v>
      </c>
      <c r="BD27" s="200">
        <v>0</v>
      </c>
      <c r="BE27" s="195">
        <f t="shared" si="18"/>
        <v>0</v>
      </c>
      <c r="BF27" s="195">
        <f t="shared" si="19"/>
        <v>0</v>
      </c>
      <c r="BG27" s="195">
        <f t="shared" si="37"/>
        <v>0</v>
      </c>
      <c r="BH27" s="195">
        <f t="shared" si="38"/>
        <v>50</v>
      </c>
      <c r="BI27" s="195">
        <f t="shared" si="39"/>
        <v>-50</v>
      </c>
      <c r="BJ27" s="200">
        <f t="shared" si="40"/>
        <v>0</v>
      </c>
      <c r="BK27" s="201">
        <f t="shared" si="41"/>
        <v>0</v>
      </c>
      <c r="BL27" s="195">
        <f t="shared" si="42"/>
        <v>1183.33</v>
      </c>
      <c r="BM27" s="195">
        <f t="shared" si="43"/>
        <v>-1183.33</v>
      </c>
      <c r="BN27" s="239">
        <f t="shared" si="44"/>
        <v>0</v>
      </c>
      <c r="BO27" s="192">
        <v>0</v>
      </c>
      <c r="BP27" s="191">
        <v>0</v>
      </c>
      <c r="BQ27" s="203">
        <v>0</v>
      </c>
      <c r="BR27" s="203">
        <v>0</v>
      </c>
      <c r="BS27" s="191">
        <f t="shared" si="20"/>
        <v>0</v>
      </c>
      <c r="BT27" s="192">
        <v>0</v>
      </c>
      <c r="BU27" s="192">
        <v>0</v>
      </c>
      <c r="BV27" s="192"/>
      <c r="BW27" s="192">
        <v>0</v>
      </c>
      <c r="BX27" s="192"/>
      <c r="BY27" s="195">
        <f t="shared" si="45"/>
        <v>0</v>
      </c>
      <c r="BZ27" s="195">
        <f t="shared" si="46"/>
        <v>0</v>
      </c>
      <c r="CA27" s="195">
        <f t="shared" si="47"/>
        <v>0</v>
      </c>
      <c r="CB27" s="195"/>
      <c r="CC27" s="195">
        <f t="shared" si="48"/>
        <v>0</v>
      </c>
    </row>
    <row r="28" spans="1:81" s="204" customFormat="1" ht="32.1" customHeight="1" x14ac:dyDescent="0.3">
      <c r="A28" s="149" t="str">
        <f>IF(B28="","",SUBTOTAL(3,$B$5:B28))</f>
        <v/>
      </c>
      <c r="B28" s="191"/>
      <c r="C28" s="191"/>
      <c r="D28" s="191"/>
      <c r="E28" s="192"/>
      <c r="F28" s="193"/>
      <c r="G28" s="194"/>
      <c r="H28" s="194"/>
      <c r="I28" s="195">
        <f t="shared" si="0"/>
        <v>0</v>
      </c>
      <c r="J28" s="195">
        <f t="shared" si="1"/>
        <v>0</v>
      </c>
      <c r="K28" s="195">
        <f t="shared" si="2"/>
        <v>0</v>
      </c>
      <c r="L28" s="195">
        <f t="shared" si="3"/>
        <v>0</v>
      </c>
      <c r="M28" s="195">
        <f t="shared" si="21"/>
        <v>0</v>
      </c>
      <c r="N28" s="191"/>
      <c r="O28" s="196"/>
      <c r="P28" s="191"/>
      <c r="Q28" s="197"/>
      <c r="R28" s="197"/>
      <c r="S28" s="197"/>
      <c r="T28" s="194"/>
      <c r="U28" s="194"/>
      <c r="V28" s="194"/>
      <c r="W28" s="198">
        <f t="shared" si="22"/>
        <v>0</v>
      </c>
      <c r="X28" s="198">
        <f t="shared" si="23"/>
        <v>0</v>
      </c>
      <c r="Y28" s="198">
        <f t="shared" si="24"/>
        <v>0</v>
      </c>
      <c r="Z28" s="197">
        <f t="shared" si="25"/>
        <v>0</v>
      </c>
      <c r="AA28" s="199">
        <v>0</v>
      </c>
      <c r="AB28" s="199">
        <v>0</v>
      </c>
      <c r="AC28" s="196">
        <f t="shared" si="26"/>
        <v>0</v>
      </c>
      <c r="AD28" s="191"/>
      <c r="AE28" s="195">
        <f t="shared" si="49"/>
        <v>0</v>
      </c>
      <c r="AF28" s="195">
        <f t="shared" si="28"/>
        <v>0</v>
      </c>
      <c r="AG28" s="195">
        <f t="shared" si="4"/>
        <v>0</v>
      </c>
      <c r="AH28" s="32">
        <f t="shared" si="5"/>
        <v>0</v>
      </c>
      <c r="AI28" s="32">
        <f t="shared" si="6"/>
        <v>0</v>
      </c>
      <c r="AJ28" s="32">
        <f t="shared" si="7"/>
        <v>0</v>
      </c>
      <c r="AK28" s="32">
        <v>0</v>
      </c>
      <c r="AL28" s="32">
        <f t="shared" si="50"/>
        <v>0</v>
      </c>
      <c r="AM28" s="32">
        <f t="shared" si="8"/>
        <v>0</v>
      </c>
      <c r="AN28" s="32">
        <f t="shared" si="9"/>
        <v>0</v>
      </c>
      <c r="AO28" s="32">
        <f t="shared" si="10"/>
        <v>0</v>
      </c>
      <c r="AP28" s="32">
        <f t="shared" si="11"/>
        <v>0</v>
      </c>
      <c r="AQ28" s="32">
        <f t="shared" si="12"/>
        <v>0</v>
      </c>
      <c r="AR28" s="32">
        <f t="shared" si="30"/>
        <v>0</v>
      </c>
      <c r="AS28" s="32">
        <f t="shared" si="13"/>
        <v>0</v>
      </c>
      <c r="AT28" s="32">
        <f t="shared" si="14"/>
        <v>0</v>
      </c>
      <c r="AU28" s="32">
        <f t="shared" si="15"/>
        <v>0</v>
      </c>
      <c r="AV28" s="195">
        <f t="shared" si="31"/>
        <v>0</v>
      </c>
      <c r="AW28" s="32">
        <f t="shared" si="16"/>
        <v>0</v>
      </c>
      <c r="AX28" s="32">
        <f t="shared" si="17"/>
        <v>0</v>
      </c>
      <c r="AY28" s="196">
        <f t="shared" si="32"/>
        <v>0</v>
      </c>
      <c r="AZ28" s="195">
        <f t="shared" si="33"/>
        <v>0</v>
      </c>
      <c r="BA28" s="195">
        <f t="shared" si="34"/>
        <v>0</v>
      </c>
      <c r="BB28" s="195">
        <f t="shared" si="35"/>
        <v>0</v>
      </c>
      <c r="BC28" s="195">
        <f t="shared" si="36"/>
        <v>0</v>
      </c>
      <c r="BD28" s="200">
        <v>0</v>
      </c>
      <c r="BE28" s="195">
        <f t="shared" si="18"/>
        <v>0</v>
      </c>
      <c r="BF28" s="195">
        <f t="shared" si="19"/>
        <v>0</v>
      </c>
      <c r="BG28" s="195">
        <f t="shared" si="37"/>
        <v>0</v>
      </c>
      <c r="BH28" s="195">
        <f t="shared" si="38"/>
        <v>50</v>
      </c>
      <c r="BI28" s="195">
        <f t="shared" si="39"/>
        <v>-50</v>
      </c>
      <c r="BJ28" s="200">
        <f t="shared" si="40"/>
        <v>0</v>
      </c>
      <c r="BK28" s="201">
        <f t="shared" si="41"/>
        <v>0</v>
      </c>
      <c r="BL28" s="195">
        <f t="shared" si="42"/>
        <v>1183.33</v>
      </c>
      <c r="BM28" s="195">
        <f t="shared" si="43"/>
        <v>-1183.33</v>
      </c>
      <c r="BN28" s="239">
        <f t="shared" si="44"/>
        <v>0</v>
      </c>
      <c r="BO28" s="192">
        <v>0</v>
      </c>
      <c r="BP28" s="191">
        <v>0</v>
      </c>
      <c r="BQ28" s="203">
        <v>0</v>
      </c>
      <c r="BR28" s="203">
        <v>0</v>
      </c>
      <c r="BS28" s="191">
        <f t="shared" si="20"/>
        <v>0</v>
      </c>
      <c r="BT28" s="192">
        <v>0</v>
      </c>
      <c r="BU28" s="192">
        <v>0</v>
      </c>
      <c r="BV28" s="192"/>
      <c r="BW28" s="192">
        <v>0</v>
      </c>
      <c r="BX28" s="192"/>
      <c r="BY28" s="195">
        <f t="shared" si="45"/>
        <v>0</v>
      </c>
      <c r="BZ28" s="195">
        <f t="shared" si="46"/>
        <v>0</v>
      </c>
      <c r="CA28" s="195">
        <f t="shared" si="47"/>
        <v>0</v>
      </c>
      <c r="CB28" s="195"/>
      <c r="CC28" s="195">
        <f t="shared" si="48"/>
        <v>0</v>
      </c>
    </row>
    <row r="29" spans="1:81" s="204" customFormat="1" ht="32.1" customHeight="1" x14ac:dyDescent="0.3">
      <c r="A29" s="149" t="str">
        <f>IF(B29="","",SUBTOTAL(3,$B$5:B29))</f>
        <v/>
      </c>
      <c r="B29" s="191"/>
      <c r="C29" s="191"/>
      <c r="D29" s="191"/>
      <c r="E29" s="192"/>
      <c r="F29" s="193"/>
      <c r="G29" s="194"/>
      <c r="H29" s="194"/>
      <c r="I29" s="195">
        <f t="shared" si="0"/>
        <v>0</v>
      </c>
      <c r="J29" s="195">
        <f t="shared" si="1"/>
        <v>0</v>
      </c>
      <c r="K29" s="195">
        <f t="shared" si="2"/>
        <v>0</v>
      </c>
      <c r="L29" s="195">
        <f t="shared" si="3"/>
        <v>0</v>
      </c>
      <c r="M29" s="195">
        <f t="shared" si="21"/>
        <v>0</v>
      </c>
      <c r="N29" s="191"/>
      <c r="O29" s="196"/>
      <c r="P29" s="191"/>
      <c r="Q29" s="197"/>
      <c r="R29" s="197"/>
      <c r="S29" s="197"/>
      <c r="T29" s="194"/>
      <c r="U29" s="194"/>
      <c r="V29" s="194"/>
      <c r="W29" s="198">
        <f t="shared" si="22"/>
        <v>0</v>
      </c>
      <c r="X29" s="198">
        <f t="shared" si="23"/>
        <v>0</v>
      </c>
      <c r="Y29" s="198">
        <f t="shared" si="24"/>
        <v>0</v>
      </c>
      <c r="Z29" s="197">
        <f t="shared" si="25"/>
        <v>0</v>
      </c>
      <c r="AA29" s="199">
        <v>0</v>
      </c>
      <c r="AB29" s="199">
        <v>0</v>
      </c>
      <c r="AC29" s="196">
        <f t="shared" si="26"/>
        <v>0</v>
      </c>
      <c r="AD29" s="191"/>
      <c r="AE29" s="195">
        <f t="shared" si="49"/>
        <v>0</v>
      </c>
      <c r="AF29" s="195">
        <f t="shared" si="28"/>
        <v>0</v>
      </c>
      <c r="AG29" s="195">
        <f t="shared" si="4"/>
        <v>0</v>
      </c>
      <c r="AH29" s="32">
        <f t="shared" si="5"/>
        <v>0</v>
      </c>
      <c r="AI29" s="32">
        <f t="shared" si="6"/>
        <v>0</v>
      </c>
      <c r="AJ29" s="32">
        <f t="shared" si="7"/>
        <v>0</v>
      </c>
      <c r="AK29" s="32">
        <v>0</v>
      </c>
      <c r="AL29" s="32">
        <f t="shared" si="50"/>
        <v>0</v>
      </c>
      <c r="AM29" s="32">
        <f t="shared" si="8"/>
        <v>0</v>
      </c>
      <c r="AN29" s="32">
        <f t="shared" si="9"/>
        <v>0</v>
      </c>
      <c r="AO29" s="32">
        <f t="shared" si="10"/>
        <v>0</v>
      </c>
      <c r="AP29" s="32">
        <f t="shared" si="11"/>
        <v>0</v>
      </c>
      <c r="AQ29" s="32">
        <f t="shared" si="12"/>
        <v>0</v>
      </c>
      <c r="AR29" s="32">
        <f t="shared" si="30"/>
        <v>0</v>
      </c>
      <c r="AS29" s="32">
        <f t="shared" si="13"/>
        <v>0</v>
      </c>
      <c r="AT29" s="32">
        <f t="shared" si="14"/>
        <v>0</v>
      </c>
      <c r="AU29" s="32">
        <f t="shared" si="15"/>
        <v>0</v>
      </c>
      <c r="AV29" s="195">
        <f t="shared" si="31"/>
        <v>0</v>
      </c>
      <c r="AW29" s="32">
        <f t="shared" si="16"/>
        <v>0</v>
      </c>
      <c r="AX29" s="32">
        <f t="shared" si="17"/>
        <v>0</v>
      </c>
      <c r="AY29" s="196">
        <f t="shared" si="32"/>
        <v>0</v>
      </c>
      <c r="AZ29" s="195">
        <f t="shared" si="33"/>
        <v>0</v>
      </c>
      <c r="BA29" s="195">
        <f t="shared" si="34"/>
        <v>0</v>
      </c>
      <c r="BB29" s="195">
        <f t="shared" si="35"/>
        <v>0</v>
      </c>
      <c r="BC29" s="195">
        <f t="shared" si="36"/>
        <v>0</v>
      </c>
      <c r="BD29" s="200">
        <v>0</v>
      </c>
      <c r="BE29" s="195">
        <f t="shared" si="18"/>
        <v>0</v>
      </c>
      <c r="BF29" s="195">
        <f t="shared" si="19"/>
        <v>0</v>
      </c>
      <c r="BG29" s="195">
        <f t="shared" si="37"/>
        <v>0</v>
      </c>
      <c r="BH29" s="195">
        <f t="shared" si="38"/>
        <v>50</v>
      </c>
      <c r="BI29" s="195">
        <f t="shared" si="39"/>
        <v>-50</v>
      </c>
      <c r="BJ29" s="200">
        <f t="shared" si="40"/>
        <v>0</v>
      </c>
      <c r="BK29" s="201">
        <f t="shared" si="41"/>
        <v>0</v>
      </c>
      <c r="BL29" s="195">
        <f t="shared" si="42"/>
        <v>1183.33</v>
      </c>
      <c r="BM29" s="195">
        <f t="shared" si="43"/>
        <v>-1183.33</v>
      </c>
      <c r="BN29" s="239">
        <f t="shared" si="44"/>
        <v>0</v>
      </c>
      <c r="BO29" s="192">
        <v>0</v>
      </c>
      <c r="BP29" s="191">
        <v>0</v>
      </c>
      <c r="BQ29" s="203">
        <v>0</v>
      </c>
      <c r="BR29" s="203">
        <v>0</v>
      </c>
      <c r="BS29" s="191">
        <f t="shared" si="20"/>
        <v>0</v>
      </c>
      <c r="BT29" s="192">
        <v>0</v>
      </c>
      <c r="BU29" s="192">
        <v>0</v>
      </c>
      <c r="BV29" s="192"/>
      <c r="BW29" s="192">
        <v>0</v>
      </c>
      <c r="BX29" s="192"/>
      <c r="BY29" s="195">
        <f t="shared" si="45"/>
        <v>0</v>
      </c>
      <c r="BZ29" s="195">
        <f t="shared" si="46"/>
        <v>0</v>
      </c>
      <c r="CA29" s="195">
        <f t="shared" si="47"/>
        <v>0</v>
      </c>
      <c r="CB29" s="195"/>
      <c r="CC29" s="195">
        <f t="shared" si="48"/>
        <v>0</v>
      </c>
    </row>
    <row r="30" spans="1:81" s="204" customFormat="1" ht="32.1" customHeight="1" x14ac:dyDescent="0.3">
      <c r="A30" s="149" t="str">
        <f>IF(B30="","",SUBTOTAL(3,$B$5:B30))</f>
        <v/>
      </c>
      <c r="B30" s="191"/>
      <c r="C30" s="191"/>
      <c r="D30" s="191"/>
      <c r="E30" s="192"/>
      <c r="F30" s="193"/>
      <c r="G30" s="194"/>
      <c r="H30" s="194"/>
      <c r="I30" s="195">
        <f t="shared" si="0"/>
        <v>0</v>
      </c>
      <c r="J30" s="195">
        <f t="shared" si="1"/>
        <v>0</v>
      </c>
      <c r="K30" s="195">
        <f t="shared" si="2"/>
        <v>0</v>
      </c>
      <c r="L30" s="195">
        <f t="shared" si="3"/>
        <v>0</v>
      </c>
      <c r="M30" s="195">
        <f t="shared" si="21"/>
        <v>0</v>
      </c>
      <c r="N30" s="191"/>
      <c r="O30" s="196"/>
      <c r="P30" s="191"/>
      <c r="Q30" s="197"/>
      <c r="R30" s="197"/>
      <c r="S30" s="197"/>
      <c r="T30" s="194"/>
      <c r="U30" s="194"/>
      <c r="V30" s="194"/>
      <c r="W30" s="198">
        <f t="shared" si="22"/>
        <v>0</v>
      </c>
      <c r="X30" s="198">
        <f t="shared" si="23"/>
        <v>0</v>
      </c>
      <c r="Y30" s="198">
        <f t="shared" si="24"/>
        <v>0</v>
      </c>
      <c r="Z30" s="197">
        <f t="shared" si="25"/>
        <v>0</v>
      </c>
      <c r="AA30" s="199">
        <v>0</v>
      </c>
      <c r="AB30" s="199">
        <v>0</v>
      </c>
      <c r="AC30" s="196">
        <f t="shared" si="26"/>
        <v>0</v>
      </c>
      <c r="AD30" s="191"/>
      <c r="AE30" s="195">
        <f t="shared" si="49"/>
        <v>0</v>
      </c>
      <c r="AF30" s="195">
        <f t="shared" si="28"/>
        <v>0</v>
      </c>
      <c r="AG30" s="195">
        <f t="shared" si="4"/>
        <v>0</v>
      </c>
      <c r="AH30" s="32">
        <f t="shared" si="5"/>
        <v>0</v>
      </c>
      <c r="AI30" s="32">
        <f t="shared" si="6"/>
        <v>0</v>
      </c>
      <c r="AJ30" s="32">
        <f t="shared" si="7"/>
        <v>0</v>
      </c>
      <c r="AK30" s="32">
        <v>0</v>
      </c>
      <c r="AL30" s="32">
        <f t="shared" si="50"/>
        <v>0</v>
      </c>
      <c r="AM30" s="32">
        <f t="shared" si="8"/>
        <v>0</v>
      </c>
      <c r="AN30" s="32">
        <f t="shared" si="9"/>
        <v>0</v>
      </c>
      <c r="AO30" s="32">
        <f t="shared" si="10"/>
        <v>0</v>
      </c>
      <c r="AP30" s="32">
        <f t="shared" si="11"/>
        <v>0</v>
      </c>
      <c r="AQ30" s="32">
        <f t="shared" si="12"/>
        <v>0</v>
      </c>
      <c r="AR30" s="32">
        <f t="shared" si="30"/>
        <v>0</v>
      </c>
      <c r="AS30" s="32">
        <f t="shared" si="13"/>
        <v>0</v>
      </c>
      <c r="AT30" s="32">
        <f t="shared" si="14"/>
        <v>0</v>
      </c>
      <c r="AU30" s="32">
        <f t="shared" si="15"/>
        <v>0</v>
      </c>
      <c r="AV30" s="195">
        <f t="shared" si="31"/>
        <v>0</v>
      </c>
      <c r="AW30" s="32">
        <f t="shared" si="16"/>
        <v>0</v>
      </c>
      <c r="AX30" s="32">
        <f t="shared" si="17"/>
        <v>0</v>
      </c>
      <c r="AY30" s="196">
        <f t="shared" si="32"/>
        <v>0</v>
      </c>
      <c r="AZ30" s="195">
        <f t="shared" si="33"/>
        <v>0</v>
      </c>
      <c r="BA30" s="195">
        <f t="shared" si="34"/>
        <v>0</v>
      </c>
      <c r="BB30" s="195">
        <f t="shared" si="35"/>
        <v>0</v>
      </c>
      <c r="BC30" s="195">
        <f t="shared" si="36"/>
        <v>0</v>
      </c>
      <c r="BD30" s="200">
        <v>0</v>
      </c>
      <c r="BE30" s="195">
        <f t="shared" si="18"/>
        <v>0</v>
      </c>
      <c r="BF30" s="195">
        <f t="shared" si="19"/>
        <v>0</v>
      </c>
      <c r="BG30" s="195">
        <f t="shared" si="37"/>
        <v>0</v>
      </c>
      <c r="BH30" s="195">
        <f t="shared" si="38"/>
        <v>50</v>
      </c>
      <c r="BI30" s="195">
        <f t="shared" si="39"/>
        <v>-50</v>
      </c>
      <c r="BJ30" s="200">
        <f t="shared" si="40"/>
        <v>0</v>
      </c>
      <c r="BK30" s="201">
        <f t="shared" si="41"/>
        <v>0</v>
      </c>
      <c r="BL30" s="195">
        <f t="shared" si="42"/>
        <v>1183.33</v>
      </c>
      <c r="BM30" s="195">
        <f t="shared" si="43"/>
        <v>-1183.33</v>
      </c>
      <c r="BN30" s="239">
        <f t="shared" si="44"/>
        <v>0</v>
      </c>
      <c r="BO30" s="192">
        <v>0</v>
      </c>
      <c r="BP30" s="191">
        <v>0</v>
      </c>
      <c r="BQ30" s="203">
        <v>0</v>
      </c>
      <c r="BR30" s="203">
        <v>0</v>
      </c>
      <c r="BS30" s="191">
        <f t="shared" si="20"/>
        <v>0</v>
      </c>
      <c r="BT30" s="192">
        <v>0</v>
      </c>
      <c r="BU30" s="192">
        <v>0</v>
      </c>
      <c r="BV30" s="192"/>
      <c r="BW30" s="192">
        <v>0</v>
      </c>
      <c r="BX30" s="192"/>
      <c r="BY30" s="195">
        <f t="shared" si="45"/>
        <v>0</v>
      </c>
      <c r="BZ30" s="195">
        <f t="shared" si="46"/>
        <v>0</v>
      </c>
      <c r="CA30" s="195">
        <f t="shared" si="47"/>
        <v>0</v>
      </c>
      <c r="CB30" s="195"/>
      <c r="CC30" s="195">
        <f t="shared" si="48"/>
        <v>0</v>
      </c>
    </row>
    <row r="31" spans="1:81" s="204" customFormat="1" ht="32.1" customHeight="1" x14ac:dyDescent="0.3">
      <c r="A31" s="149" t="str">
        <f>IF(B31="","",SUBTOTAL(3,$B$5:B31))</f>
        <v/>
      </c>
      <c r="B31" s="191"/>
      <c r="C31" s="191"/>
      <c r="D31" s="191"/>
      <c r="E31" s="192"/>
      <c r="F31" s="193"/>
      <c r="G31" s="194"/>
      <c r="H31" s="194"/>
      <c r="I31" s="195">
        <f t="shared" si="0"/>
        <v>0</v>
      </c>
      <c r="J31" s="195">
        <f t="shared" si="1"/>
        <v>0</v>
      </c>
      <c r="K31" s="195">
        <f t="shared" si="2"/>
        <v>0</v>
      </c>
      <c r="L31" s="195">
        <f t="shared" si="3"/>
        <v>0</v>
      </c>
      <c r="M31" s="195">
        <f t="shared" si="21"/>
        <v>0</v>
      </c>
      <c r="N31" s="191"/>
      <c r="O31" s="196"/>
      <c r="P31" s="191"/>
      <c r="Q31" s="197"/>
      <c r="R31" s="197"/>
      <c r="S31" s="197"/>
      <c r="T31" s="194"/>
      <c r="U31" s="194"/>
      <c r="V31" s="194"/>
      <c r="W31" s="198">
        <f t="shared" si="22"/>
        <v>0</v>
      </c>
      <c r="X31" s="198">
        <f t="shared" si="23"/>
        <v>0</v>
      </c>
      <c r="Y31" s="198">
        <f t="shared" si="24"/>
        <v>0</v>
      </c>
      <c r="Z31" s="197">
        <f t="shared" si="25"/>
        <v>0</v>
      </c>
      <c r="AA31" s="199">
        <v>0</v>
      </c>
      <c r="AB31" s="199">
        <v>0</v>
      </c>
      <c r="AC31" s="196">
        <f t="shared" si="26"/>
        <v>0</v>
      </c>
      <c r="AD31" s="191"/>
      <c r="AE31" s="195">
        <f t="shared" si="49"/>
        <v>0</v>
      </c>
      <c r="AF31" s="195">
        <f t="shared" si="28"/>
        <v>0</v>
      </c>
      <c r="AG31" s="195">
        <f t="shared" si="4"/>
        <v>0</v>
      </c>
      <c r="AH31" s="32">
        <f t="shared" si="5"/>
        <v>0</v>
      </c>
      <c r="AI31" s="32">
        <f t="shared" si="6"/>
        <v>0</v>
      </c>
      <c r="AJ31" s="32">
        <f t="shared" si="7"/>
        <v>0</v>
      </c>
      <c r="AK31" s="32">
        <v>0</v>
      </c>
      <c r="AL31" s="32">
        <f t="shared" si="50"/>
        <v>0</v>
      </c>
      <c r="AM31" s="32">
        <f t="shared" si="8"/>
        <v>0</v>
      </c>
      <c r="AN31" s="32">
        <f t="shared" si="9"/>
        <v>0</v>
      </c>
      <c r="AO31" s="32">
        <f t="shared" si="10"/>
        <v>0</v>
      </c>
      <c r="AP31" s="32">
        <f t="shared" si="11"/>
        <v>0</v>
      </c>
      <c r="AQ31" s="32">
        <f t="shared" si="12"/>
        <v>0</v>
      </c>
      <c r="AR31" s="32">
        <f t="shared" si="30"/>
        <v>0</v>
      </c>
      <c r="AS31" s="32">
        <f t="shared" si="13"/>
        <v>0</v>
      </c>
      <c r="AT31" s="32">
        <f t="shared" si="14"/>
        <v>0</v>
      </c>
      <c r="AU31" s="32">
        <f t="shared" si="15"/>
        <v>0</v>
      </c>
      <c r="AV31" s="195">
        <f t="shared" si="31"/>
        <v>0</v>
      </c>
      <c r="AW31" s="32">
        <f t="shared" si="16"/>
        <v>0</v>
      </c>
      <c r="AX31" s="32">
        <f t="shared" si="17"/>
        <v>0</v>
      </c>
      <c r="AY31" s="196">
        <f t="shared" si="32"/>
        <v>0</v>
      </c>
      <c r="AZ31" s="195">
        <f t="shared" si="33"/>
        <v>0</v>
      </c>
      <c r="BA31" s="195">
        <f t="shared" si="34"/>
        <v>0</v>
      </c>
      <c r="BB31" s="195">
        <f t="shared" si="35"/>
        <v>0</v>
      </c>
      <c r="BC31" s="195">
        <f t="shared" si="36"/>
        <v>0</v>
      </c>
      <c r="BD31" s="200">
        <v>0</v>
      </c>
      <c r="BE31" s="195">
        <f t="shared" si="18"/>
        <v>0</v>
      </c>
      <c r="BF31" s="195">
        <f t="shared" si="19"/>
        <v>0</v>
      </c>
      <c r="BG31" s="195">
        <f t="shared" si="37"/>
        <v>0</v>
      </c>
      <c r="BH31" s="195">
        <f t="shared" si="38"/>
        <v>50</v>
      </c>
      <c r="BI31" s="195">
        <f t="shared" si="39"/>
        <v>-50</v>
      </c>
      <c r="BJ31" s="200">
        <f t="shared" si="40"/>
        <v>0</v>
      </c>
      <c r="BK31" s="201">
        <f t="shared" si="41"/>
        <v>0</v>
      </c>
      <c r="BL31" s="195">
        <f t="shared" si="42"/>
        <v>1183.33</v>
      </c>
      <c r="BM31" s="195">
        <f t="shared" si="43"/>
        <v>-1183.33</v>
      </c>
      <c r="BN31" s="239">
        <f t="shared" si="44"/>
        <v>0</v>
      </c>
      <c r="BO31" s="192">
        <v>0</v>
      </c>
      <c r="BP31" s="191">
        <v>0</v>
      </c>
      <c r="BQ31" s="203">
        <v>0</v>
      </c>
      <c r="BR31" s="203">
        <v>0</v>
      </c>
      <c r="BS31" s="191">
        <f t="shared" si="20"/>
        <v>0</v>
      </c>
      <c r="BT31" s="192">
        <v>0</v>
      </c>
      <c r="BU31" s="192">
        <v>0</v>
      </c>
      <c r="BV31" s="192"/>
      <c r="BW31" s="192">
        <v>0</v>
      </c>
      <c r="BX31" s="192"/>
      <c r="BY31" s="195">
        <f t="shared" si="45"/>
        <v>0</v>
      </c>
      <c r="BZ31" s="195">
        <f t="shared" si="46"/>
        <v>0</v>
      </c>
      <c r="CA31" s="195">
        <f t="shared" si="47"/>
        <v>0</v>
      </c>
      <c r="CB31" s="195"/>
      <c r="CC31" s="195">
        <f t="shared" si="48"/>
        <v>0</v>
      </c>
    </row>
    <row r="32" spans="1:81" s="204" customFormat="1" ht="32.1" customHeight="1" x14ac:dyDescent="0.3">
      <c r="A32" s="149" t="str">
        <f>IF(B32="","",SUBTOTAL(3,$B$5:B32))</f>
        <v/>
      </c>
      <c r="B32" s="191"/>
      <c r="C32" s="191"/>
      <c r="D32" s="191"/>
      <c r="E32" s="192"/>
      <c r="F32" s="193"/>
      <c r="G32" s="194"/>
      <c r="H32" s="194"/>
      <c r="I32" s="195">
        <f t="shared" si="0"/>
        <v>0</v>
      </c>
      <c r="J32" s="195">
        <f t="shared" si="1"/>
        <v>0</v>
      </c>
      <c r="K32" s="195">
        <f t="shared" si="2"/>
        <v>0</v>
      </c>
      <c r="L32" s="195">
        <f t="shared" si="3"/>
        <v>0</v>
      </c>
      <c r="M32" s="195">
        <f t="shared" si="21"/>
        <v>0</v>
      </c>
      <c r="N32" s="191"/>
      <c r="O32" s="196"/>
      <c r="P32" s="191"/>
      <c r="Q32" s="197"/>
      <c r="R32" s="197"/>
      <c r="S32" s="197"/>
      <c r="T32" s="194"/>
      <c r="U32" s="194"/>
      <c r="V32" s="194"/>
      <c r="W32" s="198">
        <f t="shared" si="22"/>
        <v>0</v>
      </c>
      <c r="X32" s="198">
        <f t="shared" si="23"/>
        <v>0</v>
      </c>
      <c r="Y32" s="198">
        <f t="shared" si="24"/>
        <v>0</v>
      </c>
      <c r="Z32" s="197">
        <f t="shared" si="25"/>
        <v>0</v>
      </c>
      <c r="AA32" s="199">
        <v>0</v>
      </c>
      <c r="AB32" s="199">
        <v>0</v>
      </c>
      <c r="AC32" s="196">
        <f t="shared" si="26"/>
        <v>0</v>
      </c>
      <c r="AD32" s="191"/>
      <c r="AE32" s="195">
        <f t="shared" si="49"/>
        <v>0</v>
      </c>
      <c r="AF32" s="195">
        <f t="shared" si="28"/>
        <v>0</v>
      </c>
      <c r="AG32" s="195">
        <f t="shared" si="4"/>
        <v>0</v>
      </c>
      <c r="AH32" s="32">
        <f t="shared" si="5"/>
        <v>0</v>
      </c>
      <c r="AI32" s="32">
        <f t="shared" si="6"/>
        <v>0</v>
      </c>
      <c r="AJ32" s="32">
        <f t="shared" si="7"/>
        <v>0</v>
      </c>
      <c r="AK32" s="32">
        <v>0</v>
      </c>
      <c r="AL32" s="32">
        <f t="shared" si="50"/>
        <v>0</v>
      </c>
      <c r="AM32" s="32">
        <f t="shared" si="8"/>
        <v>0</v>
      </c>
      <c r="AN32" s="32">
        <f t="shared" si="9"/>
        <v>0</v>
      </c>
      <c r="AO32" s="32">
        <f t="shared" si="10"/>
        <v>0</v>
      </c>
      <c r="AP32" s="32">
        <f t="shared" si="11"/>
        <v>0</v>
      </c>
      <c r="AQ32" s="32">
        <f t="shared" si="12"/>
        <v>0</v>
      </c>
      <c r="AR32" s="32">
        <f t="shared" si="30"/>
        <v>0</v>
      </c>
      <c r="AS32" s="32">
        <f t="shared" si="13"/>
        <v>0</v>
      </c>
      <c r="AT32" s="32">
        <f t="shared" si="14"/>
        <v>0</v>
      </c>
      <c r="AU32" s="32">
        <f t="shared" si="15"/>
        <v>0</v>
      </c>
      <c r="AV32" s="195">
        <f t="shared" si="31"/>
        <v>0</v>
      </c>
      <c r="AW32" s="32">
        <f t="shared" si="16"/>
        <v>0</v>
      </c>
      <c r="AX32" s="32">
        <f t="shared" si="17"/>
        <v>0</v>
      </c>
      <c r="AY32" s="196">
        <f t="shared" si="32"/>
        <v>0</v>
      </c>
      <c r="AZ32" s="195">
        <f t="shared" si="33"/>
        <v>0</v>
      </c>
      <c r="BA32" s="195">
        <f t="shared" si="34"/>
        <v>0</v>
      </c>
      <c r="BB32" s="195">
        <f t="shared" si="35"/>
        <v>0</v>
      </c>
      <c r="BC32" s="195">
        <f t="shared" si="36"/>
        <v>0</v>
      </c>
      <c r="BD32" s="200">
        <v>0</v>
      </c>
      <c r="BE32" s="195">
        <f t="shared" si="18"/>
        <v>0</v>
      </c>
      <c r="BF32" s="195">
        <f t="shared" si="19"/>
        <v>0</v>
      </c>
      <c r="BG32" s="195">
        <f t="shared" si="37"/>
        <v>0</v>
      </c>
      <c r="BH32" s="195">
        <f t="shared" si="38"/>
        <v>50</v>
      </c>
      <c r="BI32" s="195">
        <f t="shared" si="39"/>
        <v>-50</v>
      </c>
      <c r="BJ32" s="200">
        <f t="shared" si="40"/>
        <v>0</v>
      </c>
      <c r="BK32" s="201">
        <f t="shared" si="41"/>
        <v>0</v>
      </c>
      <c r="BL32" s="195">
        <f t="shared" si="42"/>
        <v>1183.33</v>
      </c>
      <c r="BM32" s="195">
        <f t="shared" si="43"/>
        <v>-1183.33</v>
      </c>
      <c r="BN32" s="239">
        <f t="shared" si="44"/>
        <v>0</v>
      </c>
      <c r="BO32" s="192">
        <v>0</v>
      </c>
      <c r="BP32" s="191">
        <v>0</v>
      </c>
      <c r="BQ32" s="203">
        <v>0</v>
      </c>
      <c r="BR32" s="203">
        <v>0</v>
      </c>
      <c r="BS32" s="191">
        <f t="shared" si="20"/>
        <v>0</v>
      </c>
      <c r="BT32" s="192">
        <v>0</v>
      </c>
      <c r="BU32" s="192">
        <v>0</v>
      </c>
      <c r="BV32" s="192"/>
      <c r="BW32" s="192">
        <v>0</v>
      </c>
      <c r="BX32" s="192"/>
      <c r="BY32" s="195">
        <f t="shared" si="45"/>
        <v>0</v>
      </c>
      <c r="BZ32" s="195">
        <f t="shared" si="46"/>
        <v>0</v>
      </c>
      <c r="CA32" s="195">
        <f t="shared" si="47"/>
        <v>0</v>
      </c>
      <c r="CB32" s="195"/>
      <c r="CC32" s="195">
        <f t="shared" si="48"/>
        <v>0</v>
      </c>
    </row>
    <row r="33" spans="1:84" s="204" customFormat="1" ht="40.5" customHeight="1" x14ac:dyDescent="0.3">
      <c r="A33" s="190"/>
      <c r="B33" s="191" t="s">
        <v>349</v>
      </c>
      <c r="C33" s="191" t="str">
        <f>B33</f>
        <v>كشف اداريين البنك</v>
      </c>
      <c r="D33" s="191" t="str">
        <f>B33</f>
        <v>كشف اداريين البنك</v>
      </c>
      <c r="E33" s="192" t="str">
        <f>B33</f>
        <v>كشف اداريين البنك</v>
      </c>
      <c r="F33" s="193">
        <f t="shared" ref="F33:AL33" si="51">SUM(F5:F32)</f>
        <v>0</v>
      </c>
      <c r="G33" s="194">
        <f t="shared" si="51"/>
        <v>0</v>
      </c>
      <c r="H33" s="194">
        <f t="shared" si="51"/>
        <v>0</v>
      </c>
      <c r="I33" s="195">
        <f t="shared" si="51"/>
        <v>0</v>
      </c>
      <c r="J33" s="195">
        <f t="shared" si="51"/>
        <v>0</v>
      </c>
      <c r="K33" s="195">
        <f t="shared" si="51"/>
        <v>0</v>
      </c>
      <c r="L33" s="195">
        <f t="shared" si="51"/>
        <v>0</v>
      </c>
      <c r="M33" s="195">
        <f t="shared" si="51"/>
        <v>0</v>
      </c>
      <c r="N33" s="191">
        <f t="shared" si="51"/>
        <v>0</v>
      </c>
      <c r="O33" s="196">
        <f t="shared" si="51"/>
        <v>0</v>
      </c>
      <c r="P33" s="191">
        <f t="shared" si="51"/>
        <v>0</v>
      </c>
      <c r="Q33" s="197">
        <f t="shared" si="51"/>
        <v>0</v>
      </c>
      <c r="R33" s="197">
        <f t="shared" si="51"/>
        <v>0</v>
      </c>
      <c r="S33" s="197">
        <f t="shared" si="51"/>
        <v>0</v>
      </c>
      <c r="T33" s="194">
        <f t="shared" si="51"/>
        <v>0</v>
      </c>
      <c r="U33" s="194">
        <f t="shared" si="51"/>
        <v>0</v>
      </c>
      <c r="V33" s="194">
        <f t="shared" si="51"/>
        <v>0</v>
      </c>
      <c r="W33" s="194">
        <f t="shared" ref="W33:AC33" si="52">SUM(W5:W32)</f>
        <v>0</v>
      </c>
      <c r="X33" s="194">
        <f t="shared" si="52"/>
        <v>0</v>
      </c>
      <c r="Y33" s="194">
        <f t="shared" si="52"/>
        <v>0</v>
      </c>
      <c r="Z33" s="194">
        <f t="shared" si="52"/>
        <v>0</v>
      </c>
      <c r="AA33" s="199">
        <f t="shared" si="52"/>
        <v>0</v>
      </c>
      <c r="AB33" s="199">
        <f t="shared" si="52"/>
        <v>0</v>
      </c>
      <c r="AC33" s="196">
        <f t="shared" si="52"/>
        <v>0</v>
      </c>
      <c r="AD33" s="191">
        <f t="shared" si="51"/>
        <v>0</v>
      </c>
      <c r="AE33" s="195">
        <f t="shared" si="51"/>
        <v>0</v>
      </c>
      <c r="AF33" s="195">
        <f t="shared" si="51"/>
        <v>0</v>
      </c>
      <c r="AG33" s="195">
        <f t="shared" si="51"/>
        <v>0</v>
      </c>
      <c r="AH33" s="32">
        <f t="shared" si="51"/>
        <v>0</v>
      </c>
      <c r="AI33" s="32">
        <f t="shared" si="51"/>
        <v>0</v>
      </c>
      <c r="AJ33" s="32">
        <f t="shared" si="51"/>
        <v>0</v>
      </c>
      <c r="AK33" s="32">
        <f t="shared" si="51"/>
        <v>0</v>
      </c>
      <c r="AL33" s="32">
        <f t="shared" si="51"/>
        <v>0</v>
      </c>
      <c r="AM33" s="32">
        <f t="shared" ref="AM33:BZ33" si="53">SUM(AM5:AM32)</f>
        <v>0</v>
      </c>
      <c r="AN33" s="32">
        <f t="shared" si="53"/>
        <v>0</v>
      </c>
      <c r="AO33" s="32">
        <f t="shared" si="53"/>
        <v>0</v>
      </c>
      <c r="AP33" s="32">
        <f t="shared" si="53"/>
        <v>0</v>
      </c>
      <c r="AQ33" s="32">
        <f t="shared" si="53"/>
        <v>0</v>
      </c>
      <c r="AR33" s="32">
        <f t="shared" si="53"/>
        <v>0</v>
      </c>
      <c r="AS33" s="32">
        <f t="shared" si="53"/>
        <v>0</v>
      </c>
      <c r="AT33" s="32">
        <f t="shared" si="53"/>
        <v>0</v>
      </c>
      <c r="AU33" s="32">
        <f t="shared" si="53"/>
        <v>0</v>
      </c>
      <c r="AV33" s="195">
        <f t="shared" si="53"/>
        <v>0</v>
      </c>
      <c r="AW33" s="32">
        <f t="shared" si="53"/>
        <v>0</v>
      </c>
      <c r="AX33" s="32">
        <f t="shared" si="53"/>
        <v>0</v>
      </c>
      <c r="AY33" s="196">
        <f t="shared" si="53"/>
        <v>0</v>
      </c>
      <c r="AZ33" s="195">
        <f t="shared" si="53"/>
        <v>0</v>
      </c>
      <c r="BA33" s="195">
        <f t="shared" si="53"/>
        <v>0</v>
      </c>
      <c r="BB33" s="195">
        <f t="shared" si="53"/>
        <v>0</v>
      </c>
      <c r="BC33" s="195">
        <f t="shared" si="53"/>
        <v>0</v>
      </c>
      <c r="BD33" s="200">
        <f t="shared" si="53"/>
        <v>0</v>
      </c>
      <c r="BE33" s="195">
        <f t="shared" si="53"/>
        <v>0</v>
      </c>
      <c r="BF33" s="195">
        <f t="shared" si="53"/>
        <v>0</v>
      </c>
      <c r="BG33" s="195">
        <f t="shared" si="53"/>
        <v>0</v>
      </c>
      <c r="BH33" s="195">
        <f t="shared" si="53"/>
        <v>1400</v>
      </c>
      <c r="BI33" s="195">
        <f t="shared" si="53"/>
        <v>-1400</v>
      </c>
      <c r="BJ33" s="200">
        <f t="shared" si="53"/>
        <v>0</v>
      </c>
      <c r="BK33" s="201">
        <f t="shared" si="53"/>
        <v>0</v>
      </c>
      <c r="BL33" s="195">
        <f t="shared" si="53"/>
        <v>33133.24000000002</v>
      </c>
      <c r="BM33" s="195">
        <f t="shared" si="53"/>
        <v>-33133.24000000002</v>
      </c>
      <c r="BN33" s="239">
        <f t="shared" si="53"/>
        <v>0</v>
      </c>
      <c r="BO33" s="192">
        <f t="shared" si="53"/>
        <v>0</v>
      </c>
      <c r="BP33" s="191">
        <f t="shared" si="53"/>
        <v>0</v>
      </c>
      <c r="BQ33" s="203">
        <f t="shared" si="53"/>
        <v>0</v>
      </c>
      <c r="BR33" s="203">
        <f t="shared" si="53"/>
        <v>0</v>
      </c>
      <c r="BS33" s="191">
        <f t="shared" si="53"/>
        <v>0</v>
      </c>
      <c r="BT33" s="192">
        <f t="shared" si="53"/>
        <v>0</v>
      </c>
      <c r="BU33" s="192">
        <f t="shared" si="53"/>
        <v>0</v>
      </c>
      <c r="BV33" s="192">
        <f t="shared" si="53"/>
        <v>0</v>
      </c>
      <c r="BW33" s="192">
        <f t="shared" si="53"/>
        <v>0</v>
      </c>
      <c r="BX33" s="192">
        <f t="shared" si="53"/>
        <v>0</v>
      </c>
      <c r="BY33" s="195">
        <f t="shared" si="53"/>
        <v>0</v>
      </c>
      <c r="BZ33" s="195">
        <f t="shared" si="53"/>
        <v>0</v>
      </c>
      <c r="CA33" s="195" t="str">
        <f t="shared" ref="CA33" si="54">B33</f>
        <v>كشف اداريين البنك</v>
      </c>
      <c r="CB33" s="539"/>
      <c r="CD33" s="195">
        <f t="shared" ref="CD33:CD34" si="55">ROUND(IF(BM33&gt;0,BM33*0.02,0),2)</f>
        <v>0</v>
      </c>
      <c r="CE33" s="195">
        <f t="shared" ref="CE33:CE34" si="56">SUM(CC33:CD33)</f>
        <v>0</v>
      </c>
      <c r="CF33" s="195"/>
    </row>
    <row r="34" spans="1:84" s="204" customFormat="1" ht="40.5" customHeight="1" x14ac:dyDescent="0.3">
      <c r="A34" s="190"/>
      <c r="B34" s="191"/>
      <c r="C34" s="191"/>
      <c r="D34" s="191"/>
      <c r="E34" s="192"/>
      <c r="F34" s="193"/>
      <c r="G34" s="194"/>
      <c r="H34" s="194"/>
      <c r="I34" s="195"/>
      <c r="J34" s="195"/>
      <c r="K34" s="195"/>
      <c r="L34" s="195"/>
      <c r="M34" s="195">
        <f>SUM(I33:L33,V33)</f>
        <v>0</v>
      </c>
      <c r="N34" s="191"/>
      <c r="O34" s="196"/>
      <c r="P34" s="191"/>
      <c r="Q34" s="197"/>
      <c r="R34" s="197"/>
      <c r="S34" s="197"/>
      <c r="T34" s="194"/>
      <c r="U34" s="194"/>
      <c r="V34" s="194"/>
      <c r="W34" s="194"/>
      <c r="X34" s="194"/>
      <c r="Y34" s="194"/>
      <c r="Z34" s="194"/>
      <c r="AA34" s="199"/>
      <c r="AB34" s="199"/>
      <c r="AC34" s="196"/>
      <c r="AD34" s="191"/>
      <c r="AE34" s="195"/>
      <c r="AF34" s="195"/>
      <c r="AG34" s="195"/>
      <c r="AH34" s="32"/>
      <c r="AI34" s="32"/>
      <c r="AJ34" s="32"/>
      <c r="AK34" s="32"/>
      <c r="AL34" s="32">
        <f>SUM(M33,AE33,AH33:AJ33,AK33)</f>
        <v>0</v>
      </c>
      <c r="AM34" s="32"/>
      <c r="AN34" s="32"/>
      <c r="AO34" s="32"/>
      <c r="AP34" s="32"/>
      <c r="AQ34" s="32"/>
      <c r="AR34" s="32"/>
      <c r="AS34" s="32"/>
      <c r="AT34" s="32"/>
      <c r="AU34" s="32"/>
      <c r="AV34" s="195"/>
      <c r="AW34" s="32"/>
      <c r="AX34" s="32"/>
      <c r="AY34" s="196"/>
      <c r="AZ34" s="195"/>
      <c r="BA34" s="195"/>
      <c r="BB34" s="195"/>
      <c r="BC34" s="195"/>
      <c r="BD34" s="200"/>
      <c r="BE34" s="195"/>
      <c r="BF34" s="195"/>
      <c r="BG34" s="195"/>
      <c r="BH34" s="195"/>
      <c r="BI34" s="195"/>
      <c r="BJ34" s="200"/>
      <c r="BK34" s="201"/>
      <c r="BL34" s="195"/>
      <c r="BM34" s="195"/>
      <c r="BN34" s="202"/>
      <c r="BO34" s="192"/>
      <c r="BP34" s="191"/>
      <c r="BQ34" s="203"/>
      <c r="BR34" s="203"/>
      <c r="BS34" s="191"/>
      <c r="BT34" s="192"/>
      <c r="BU34" s="192"/>
      <c r="BV34" s="192"/>
      <c r="BW34" s="192"/>
      <c r="BX34" s="192"/>
      <c r="BY34" s="195"/>
      <c r="BZ34" s="195"/>
      <c r="CA34" s="195"/>
      <c r="CB34" s="539"/>
      <c r="CD34" s="195">
        <f t="shared" si="55"/>
        <v>0</v>
      </c>
      <c r="CE34" s="195">
        <f t="shared" si="56"/>
        <v>0</v>
      </c>
      <c r="CF34" s="195"/>
    </row>
    <row r="35" spans="1:84" s="206" customFormat="1" ht="32.1" customHeight="1" x14ac:dyDescent="0.3"/>
    <row r="36" spans="1:84" s="206" customFormat="1" ht="32.1" customHeight="1" x14ac:dyDescent="0.3"/>
    <row r="37" spans="1:84" s="206" customFormat="1" ht="32.1" customHeight="1" x14ac:dyDescent="0.3"/>
    <row r="38" spans="1:84" ht="32.1" customHeight="1" x14ac:dyDescent="0.2">
      <c r="B38" s="28"/>
      <c r="C38" s="28"/>
      <c r="D38" s="28"/>
      <c r="E38" s="28"/>
      <c r="N38" s="28"/>
      <c r="P38" s="28"/>
      <c r="AD38" s="28"/>
    </row>
    <row r="39" spans="1:84" ht="32.1" customHeight="1" x14ac:dyDescent="0.2">
      <c r="B39" s="28"/>
      <c r="C39" s="28"/>
      <c r="D39" s="28"/>
      <c r="E39" s="28"/>
      <c r="N39" s="28"/>
      <c r="P39" s="28"/>
      <c r="AD39" s="28"/>
    </row>
    <row r="40" spans="1:84" ht="32.1" customHeight="1" x14ac:dyDescent="0.2">
      <c r="B40" s="28"/>
      <c r="C40" s="28"/>
      <c r="D40" s="28"/>
      <c r="E40" s="28"/>
      <c r="N40" s="28"/>
      <c r="P40" s="28"/>
      <c r="AD40" s="28"/>
    </row>
    <row r="41" spans="1:84" ht="32.1" customHeight="1" x14ac:dyDescent="0.2">
      <c r="B41" s="28"/>
      <c r="C41" s="28"/>
      <c r="D41" s="28"/>
      <c r="E41" s="28"/>
      <c r="N41" s="28"/>
      <c r="P41" s="28"/>
      <c r="AD41" s="28"/>
    </row>
    <row r="42" spans="1:84" ht="32.1" customHeight="1" x14ac:dyDescent="0.2">
      <c r="B42" s="28"/>
      <c r="C42" s="28"/>
      <c r="D42" s="28"/>
      <c r="E42" s="28"/>
      <c r="N42" s="28"/>
      <c r="P42" s="28"/>
      <c r="AD42" s="28"/>
    </row>
    <row r="43" spans="1:84" ht="32.1" customHeight="1" x14ac:dyDescent="0.2">
      <c r="B43" s="28"/>
      <c r="C43" s="28"/>
      <c r="D43" s="28"/>
      <c r="E43" s="28"/>
      <c r="N43" s="28"/>
      <c r="P43" s="28"/>
      <c r="AD43" s="28"/>
    </row>
    <row r="44" spans="1:84" ht="32.1" customHeight="1" x14ac:dyDescent="0.2">
      <c r="B44" s="28"/>
      <c r="C44" s="28"/>
      <c r="D44" s="28"/>
      <c r="E44" s="28"/>
      <c r="N44" s="28"/>
      <c r="P44" s="28"/>
      <c r="AD44" s="28"/>
    </row>
    <row r="45" spans="1:84" ht="32.1" customHeight="1" x14ac:dyDescent="0.2">
      <c r="B45" s="28"/>
      <c r="C45" s="28"/>
      <c r="D45" s="28"/>
      <c r="E45" s="28"/>
      <c r="N45" s="28"/>
      <c r="P45" s="28"/>
      <c r="AD45" s="28"/>
    </row>
    <row r="46" spans="1:84" ht="32.1" customHeight="1" x14ac:dyDescent="0.2">
      <c r="B46" s="28"/>
      <c r="C46" s="28"/>
      <c r="D46" s="28"/>
      <c r="E46" s="28"/>
      <c r="N46" s="28"/>
      <c r="P46" s="28"/>
      <c r="AD46" s="28"/>
    </row>
    <row r="47" spans="1:84" ht="32.1" customHeight="1" x14ac:dyDescent="0.2">
      <c r="B47" s="28"/>
      <c r="C47" s="28"/>
      <c r="D47" s="28"/>
      <c r="E47" s="28"/>
      <c r="N47" s="28"/>
      <c r="P47" s="28"/>
      <c r="AD47" s="28"/>
    </row>
    <row r="48" spans="1:84" ht="32.1" customHeight="1" x14ac:dyDescent="0.2">
      <c r="B48" s="28"/>
      <c r="C48" s="28"/>
      <c r="D48" s="28"/>
      <c r="E48" s="28"/>
      <c r="N48" s="28"/>
      <c r="P48" s="28"/>
      <c r="AD48" s="28"/>
    </row>
    <row r="49" spans="2:30" ht="30" customHeight="1" x14ac:dyDescent="0.2">
      <c r="B49" s="28"/>
      <c r="C49" s="28"/>
      <c r="D49" s="28"/>
      <c r="E49" s="28"/>
      <c r="N49" s="28"/>
      <c r="P49" s="28"/>
      <c r="AD49" s="28"/>
    </row>
    <row r="50" spans="2:30" ht="30" customHeight="1" x14ac:dyDescent="0.2">
      <c r="B50" s="28"/>
      <c r="C50" s="28"/>
      <c r="D50" s="28"/>
      <c r="E50" s="28"/>
      <c r="N50" s="28"/>
      <c r="P50" s="28"/>
      <c r="AD50" s="28"/>
    </row>
    <row r="51" spans="2:30" ht="30" customHeight="1" x14ac:dyDescent="0.2">
      <c r="B51" s="28"/>
      <c r="C51" s="28"/>
      <c r="D51" s="28"/>
      <c r="E51" s="28"/>
      <c r="N51" s="28"/>
      <c r="P51" s="28"/>
      <c r="AD51" s="28"/>
    </row>
    <row r="52" spans="2:30" ht="30" customHeight="1" x14ac:dyDescent="0.2">
      <c r="B52" s="28"/>
      <c r="C52" s="28"/>
      <c r="D52" s="28"/>
      <c r="E52" s="28"/>
      <c r="N52" s="28"/>
      <c r="P52" s="28"/>
      <c r="AD52" s="28"/>
    </row>
    <row r="53" spans="2:30" ht="30" customHeight="1" x14ac:dyDescent="0.2">
      <c r="B53" s="28"/>
      <c r="C53" s="28"/>
      <c r="D53" s="28"/>
      <c r="E53" s="28"/>
      <c r="N53" s="28"/>
      <c r="P53" s="28"/>
      <c r="AD53" s="28"/>
    </row>
    <row r="54" spans="2:30" ht="30" customHeight="1" x14ac:dyDescent="0.2">
      <c r="B54" s="28"/>
      <c r="C54" s="28"/>
      <c r="D54" s="28"/>
      <c r="E54" s="28"/>
      <c r="N54" s="28"/>
      <c r="P54" s="28"/>
      <c r="AD54" s="28"/>
    </row>
    <row r="55" spans="2:30" ht="30" customHeight="1" x14ac:dyDescent="0.2">
      <c r="B55" s="28"/>
      <c r="C55" s="28"/>
      <c r="D55" s="28"/>
      <c r="E55" s="28"/>
      <c r="N55" s="28"/>
      <c r="P55" s="28"/>
      <c r="AD55" s="28"/>
    </row>
    <row r="56" spans="2:30" ht="30" customHeight="1" x14ac:dyDescent="0.2">
      <c r="B56" s="28"/>
      <c r="C56" s="28"/>
      <c r="D56" s="28"/>
      <c r="E56" s="28"/>
      <c r="N56" s="28"/>
      <c r="P56" s="28"/>
      <c r="AD56" s="28"/>
    </row>
    <row r="57" spans="2:30" ht="30" customHeight="1" x14ac:dyDescent="0.2">
      <c r="B57" s="28"/>
      <c r="C57" s="28"/>
      <c r="D57" s="28"/>
      <c r="E57" s="28"/>
      <c r="N57" s="28"/>
      <c r="P57" s="28"/>
      <c r="AD57" s="28"/>
    </row>
    <row r="58" spans="2:30" ht="30" customHeight="1" x14ac:dyDescent="0.2">
      <c r="B58" s="28"/>
      <c r="C58" s="28"/>
      <c r="D58" s="28"/>
      <c r="E58" s="28"/>
      <c r="N58" s="28"/>
      <c r="P58" s="28"/>
      <c r="AD58" s="28"/>
    </row>
    <row r="59" spans="2:30" ht="30" customHeight="1" x14ac:dyDescent="0.2">
      <c r="B59" s="28"/>
      <c r="C59" s="28"/>
      <c r="D59" s="28"/>
      <c r="E59" s="28"/>
      <c r="N59" s="28"/>
      <c r="P59" s="28"/>
      <c r="AD59" s="28"/>
    </row>
    <row r="60" spans="2:30" ht="30" customHeight="1" x14ac:dyDescent="0.2">
      <c r="B60" s="28"/>
      <c r="C60" s="28"/>
      <c r="D60" s="28"/>
      <c r="E60" s="28"/>
      <c r="N60" s="28"/>
      <c r="P60" s="28"/>
      <c r="AD60" s="28"/>
    </row>
    <row r="61" spans="2:30" ht="30" customHeight="1" x14ac:dyDescent="0.2">
      <c r="B61" s="28"/>
      <c r="C61" s="28"/>
      <c r="D61" s="28"/>
      <c r="E61" s="28"/>
      <c r="N61" s="28"/>
      <c r="P61" s="28"/>
      <c r="AD61" s="28"/>
    </row>
    <row r="62" spans="2:30" ht="30" customHeight="1" x14ac:dyDescent="0.2">
      <c r="B62" s="28"/>
      <c r="C62" s="28"/>
      <c r="D62" s="28"/>
      <c r="E62" s="28"/>
      <c r="N62" s="28"/>
      <c r="P62" s="28"/>
      <c r="AD62" s="28"/>
    </row>
    <row r="63" spans="2:30" ht="30" customHeight="1" x14ac:dyDescent="0.2">
      <c r="B63" s="28"/>
      <c r="C63" s="28"/>
      <c r="D63" s="28"/>
      <c r="E63" s="28"/>
      <c r="N63" s="28"/>
      <c r="P63" s="28"/>
      <c r="AD63" s="28"/>
    </row>
    <row r="64" spans="2:30" ht="30" customHeight="1" x14ac:dyDescent="0.2">
      <c r="B64" s="28"/>
      <c r="C64" s="28"/>
      <c r="D64" s="28"/>
      <c r="E64" s="28"/>
      <c r="N64" s="28"/>
      <c r="P64" s="28"/>
      <c r="AD64" s="28"/>
    </row>
    <row r="65" spans="2:30" ht="30" customHeight="1" x14ac:dyDescent="0.2">
      <c r="B65" s="28"/>
      <c r="C65" s="28"/>
      <c r="D65" s="28"/>
      <c r="E65" s="28"/>
      <c r="N65" s="28"/>
      <c r="P65" s="28"/>
      <c r="AD65" s="28"/>
    </row>
    <row r="66" spans="2:30" ht="30" customHeight="1" x14ac:dyDescent="0.2">
      <c r="B66" s="28"/>
      <c r="C66" s="28"/>
      <c r="D66" s="28"/>
      <c r="E66" s="28"/>
      <c r="N66" s="28"/>
      <c r="P66" s="28"/>
      <c r="AD66" s="28"/>
    </row>
    <row r="67" spans="2:30" ht="30" customHeight="1" x14ac:dyDescent="0.2">
      <c r="B67" s="28"/>
      <c r="C67" s="28"/>
      <c r="D67" s="28"/>
      <c r="E67" s="28"/>
      <c r="N67" s="28"/>
      <c r="P67" s="28"/>
      <c r="AD67" s="28"/>
    </row>
    <row r="68" spans="2:30" ht="30" customHeight="1" x14ac:dyDescent="0.2">
      <c r="B68" s="28"/>
      <c r="C68" s="28"/>
      <c r="D68" s="28"/>
      <c r="E68" s="28"/>
      <c r="N68" s="28"/>
      <c r="P68" s="28"/>
      <c r="AD68" s="28"/>
    </row>
    <row r="69" spans="2:30" ht="30" customHeight="1" x14ac:dyDescent="0.2">
      <c r="B69" s="28"/>
      <c r="C69" s="28"/>
      <c r="D69" s="28"/>
      <c r="E69" s="28"/>
      <c r="N69" s="28"/>
      <c r="P69" s="28"/>
      <c r="AD69" s="28"/>
    </row>
    <row r="70" spans="2:30" ht="30" customHeight="1" x14ac:dyDescent="0.2">
      <c r="B70" s="28"/>
      <c r="C70" s="28"/>
      <c r="D70" s="28"/>
      <c r="E70" s="28"/>
      <c r="N70" s="28"/>
      <c r="P70" s="28"/>
      <c r="AD70" s="28"/>
    </row>
    <row r="71" spans="2:30" ht="30" customHeight="1" x14ac:dyDescent="0.2">
      <c r="B71" s="28"/>
      <c r="C71" s="28"/>
      <c r="D71" s="28"/>
      <c r="E71" s="28"/>
      <c r="N71" s="28"/>
      <c r="P71" s="28"/>
      <c r="AD71" s="28"/>
    </row>
    <row r="72" spans="2:30" ht="30" customHeight="1" x14ac:dyDescent="0.2">
      <c r="B72" s="28"/>
      <c r="C72" s="28"/>
      <c r="D72" s="28"/>
      <c r="E72" s="28"/>
      <c r="N72" s="28"/>
      <c r="P72" s="28"/>
      <c r="AD72" s="28"/>
    </row>
    <row r="73" spans="2:30" ht="30" customHeight="1" x14ac:dyDescent="0.2">
      <c r="B73" s="28"/>
      <c r="C73" s="28"/>
      <c r="D73" s="28"/>
      <c r="E73" s="28"/>
      <c r="N73" s="28"/>
      <c r="P73" s="28"/>
      <c r="AD73" s="28"/>
    </row>
    <row r="74" spans="2:30" ht="30" customHeight="1" x14ac:dyDescent="0.2">
      <c r="B74" s="28"/>
      <c r="C74" s="28"/>
      <c r="D74" s="28"/>
      <c r="E74" s="28"/>
      <c r="N74" s="28"/>
      <c r="P74" s="28"/>
      <c r="AD74" s="28"/>
    </row>
    <row r="75" spans="2:30" ht="30" customHeight="1" x14ac:dyDescent="0.2">
      <c r="B75" s="28"/>
      <c r="C75" s="28"/>
      <c r="D75" s="28"/>
      <c r="E75" s="28"/>
      <c r="N75" s="28"/>
      <c r="P75" s="28"/>
      <c r="AD75" s="28"/>
    </row>
    <row r="76" spans="2:30" ht="30" customHeight="1" x14ac:dyDescent="0.2">
      <c r="B76" s="28"/>
      <c r="C76" s="28"/>
      <c r="D76" s="28"/>
      <c r="E76" s="28"/>
      <c r="N76" s="28"/>
      <c r="P76" s="28"/>
      <c r="AD76" s="28"/>
    </row>
    <row r="77" spans="2:30" ht="30" customHeight="1" x14ac:dyDescent="0.2">
      <c r="B77" s="28"/>
      <c r="C77" s="28"/>
      <c r="D77" s="28"/>
      <c r="E77" s="28"/>
      <c r="N77" s="28"/>
      <c r="P77" s="28"/>
      <c r="AD77" s="28"/>
    </row>
    <row r="78" spans="2:30" ht="30" customHeight="1" x14ac:dyDescent="0.2">
      <c r="B78" s="28"/>
      <c r="C78" s="28"/>
      <c r="D78" s="28"/>
      <c r="E78" s="28"/>
      <c r="N78" s="28"/>
      <c r="P78" s="28"/>
      <c r="AD78" s="28"/>
    </row>
    <row r="79" spans="2:30" ht="30" customHeight="1" x14ac:dyDescent="0.2">
      <c r="B79" s="28"/>
      <c r="C79" s="28"/>
      <c r="D79" s="28"/>
      <c r="E79" s="28"/>
      <c r="N79" s="28"/>
      <c r="P79" s="28"/>
      <c r="AD79" s="28"/>
    </row>
    <row r="80" spans="2:30" ht="30" customHeight="1" x14ac:dyDescent="0.2">
      <c r="B80" s="28"/>
      <c r="C80" s="28"/>
      <c r="D80" s="28"/>
      <c r="E80" s="28"/>
      <c r="N80" s="28"/>
      <c r="P80" s="28"/>
      <c r="AD80" s="28"/>
    </row>
    <row r="81" spans="2:30" ht="30" customHeight="1" x14ac:dyDescent="0.2">
      <c r="B81" s="28"/>
      <c r="C81" s="28"/>
      <c r="D81" s="28"/>
      <c r="E81" s="28"/>
      <c r="N81" s="28"/>
      <c r="P81" s="28"/>
      <c r="AD81" s="28"/>
    </row>
    <row r="82" spans="2:30" ht="30" customHeight="1" x14ac:dyDescent="0.2">
      <c r="B82" s="28"/>
      <c r="C82" s="28"/>
      <c r="D82" s="28"/>
      <c r="E82" s="28"/>
      <c r="N82" s="28"/>
      <c r="P82" s="28"/>
      <c r="AD82" s="28"/>
    </row>
    <row r="83" spans="2:30" ht="30" customHeight="1" x14ac:dyDescent="0.2">
      <c r="B83" s="28"/>
      <c r="C83" s="28"/>
      <c r="D83" s="28"/>
      <c r="E83" s="28"/>
      <c r="N83" s="28"/>
      <c r="P83" s="28"/>
      <c r="AD83" s="28"/>
    </row>
    <row r="84" spans="2:30" ht="30" customHeight="1" x14ac:dyDescent="0.2">
      <c r="B84" s="28"/>
      <c r="C84" s="28"/>
      <c r="D84" s="28"/>
      <c r="E84" s="28"/>
      <c r="N84" s="28"/>
      <c r="P84" s="28"/>
      <c r="AD84" s="28"/>
    </row>
    <row r="85" spans="2:30" ht="30" customHeight="1" x14ac:dyDescent="0.2">
      <c r="B85" s="28"/>
      <c r="C85" s="28"/>
      <c r="D85" s="28"/>
      <c r="E85" s="28"/>
      <c r="N85" s="28"/>
      <c r="P85" s="28"/>
      <c r="AD85" s="28"/>
    </row>
    <row r="86" spans="2:30" ht="30" customHeight="1" x14ac:dyDescent="0.2">
      <c r="B86" s="28"/>
      <c r="C86" s="28"/>
      <c r="D86" s="28"/>
      <c r="E86" s="28"/>
      <c r="N86" s="28"/>
      <c r="P86" s="28"/>
      <c r="AD86" s="28"/>
    </row>
    <row r="87" spans="2:30" ht="30" customHeight="1" x14ac:dyDescent="0.2">
      <c r="B87" s="28"/>
      <c r="C87" s="28"/>
      <c r="D87" s="28"/>
      <c r="E87" s="28"/>
      <c r="N87" s="28"/>
      <c r="P87" s="28"/>
      <c r="AD87" s="28"/>
    </row>
    <row r="88" spans="2:30" ht="30" customHeight="1" x14ac:dyDescent="0.2">
      <c r="B88" s="28"/>
      <c r="C88" s="28"/>
      <c r="D88" s="28"/>
      <c r="E88" s="28"/>
      <c r="N88" s="28"/>
      <c r="P88" s="28"/>
      <c r="AD88" s="28"/>
    </row>
    <row r="89" spans="2:30" ht="30" customHeight="1" x14ac:dyDescent="0.2">
      <c r="B89" s="28"/>
      <c r="C89" s="28"/>
      <c r="D89" s="28"/>
      <c r="E89" s="28"/>
      <c r="N89" s="28"/>
      <c r="P89" s="28"/>
      <c r="AD89" s="28"/>
    </row>
    <row r="90" spans="2:30" ht="30" customHeight="1" x14ac:dyDescent="0.2">
      <c r="B90" s="28"/>
      <c r="C90" s="28"/>
      <c r="D90" s="28"/>
      <c r="E90" s="28"/>
      <c r="N90" s="28"/>
      <c r="P90" s="28"/>
      <c r="AD90" s="28"/>
    </row>
    <row r="91" spans="2:30" ht="30" customHeight="1" x14ac:dyDescent="0.2">
      <c r="B91" s="28"/>
      <c r="C91" s="28"/>
      <c r="D91" s="28"/>
      <c r="E91" s="28"/>
      <c r="N91" s="28"/>
      <c r="P91" s="28"/>
      <c r="AD91" s="28"/>
    </row>
    <row r="92" spans="2:30" ht="30" customHeight="1" x14ac:dyDescent="0.2">
      <c r="B92" s="28"/>
      <c r="C92" s="28"/>
      <c r="D92" s="28"/>
      <c r="E92" s="28"/>
      <c r="N92" s="28"/>
      <c r="P92" s="28"/>
      <c r="AD92" s="28"/>
    </row>
    <row r="93" spans="2:30" ht="30" customHeight="1" x14ac:dyDescent="0.2">
      <c r="B93" s="28"/>
      <c r="C93" s="28"/>
      <c r="D93" s="28"/>
      <c r="E93" s="28"/>
      <c r="N93" s="28"/>
      <c r="P93" s="28"/>
      <c r="AD93" s="28"/>
    </row>
    <row r="94" spans="2:30" ht="30" customHeight="1" x14ac:dyDescent="0.2">
      <c r="B94" s="28"/>
      <c r="C94" s="28"/>
      <c r="D94" s="28"/>
      <c r="E94" s="28"/>
      <c r="N94" s="28"/>
      <c r="P94" s="28"/>
      <c r="AD94" s="28"/>
    </row>
    <row r="95" spans="2:30" ht="30" customHeight="1" x14ac:dyDescent="0.2">
      <c r="B95" s="28"/>
      <c r="C95" s="28"/>
      <c r="D95" s="28"/>
      <c r="E95" s="28"/>
      <c r="N95" s="28"/>
      <c r="P95" s="28"/>
      <c r="AD95" s="28"/>
    </row>
    <row r="96" spans="2:30" ht="30" customHeight="1" x14ac:dyDescent="0.2">
      <c r="B96" s="28"/>
      <c r="C96" s="28"/>
      <c r="D96" s="28"/>
      <c r="E96" s="28"/>
      <c r="N96" s="28"/>
      <c r="P96" s="28"/>
      <c r="AD96" s="28"/>
    </row>
    <row r="97" spans="2:30" ht="30" customHeight="1" x14ac:dyDescent="0.2">
      <c r="B97" s="28"/>
      <c r="C97" s="28"/>
      <c r="D97" s="28"/>
      <c r="E97" s="28"/>
      <c r="N97" s="28"/>
      <c r="P97" s="28"/>
      <c r="AD97" s="28"/>
    </row>
    <row r="98" spans="2:30" ht="30" customHeight="1" x14ac:dyDescent="0.2">
      <c r="B98" s="28"/>
      <c r="C98" s="28"/>
      <c r="D98" s="28"/>
      <c r="E98" s="28"/>
      <c r="N98" s="28"/>
      <c r="P98" s="28"/>
      <c r="AD98" s="28"/>
    </row>
    <row r="99" spans="2:30" ht="30" customHeight="1" x14ac:dyDescent="0.2">
      <c r="B99" s="28"/>
      <c r="C99" s="28"/>
      <c r="D99" s="28"/>
      <c r="E99" s="28"/>
      <c r="N99" s="28"/>
      <c r="P99" s="28"/>
      <c r="AD99" s="28"/>
    </row>
    <row r="100" spans="2:30" ht="30" customHeight="1" x14ac:dyDescent="0.2">
      <c r="B100" s="28"/>
      <c r="C100" s="28"/>
      <c r="D100" s="28"/>
      <c r="E100" s="28"/>
      <c r="N100" s="28"/>
      <c r="P100" s="28"/>
      <c r="AD100" s="28"/>
    </row>
    <row r="101" spans="2:30" ht="30" customHeight="1" x14ac:dyDescent="0.2">
      <c r="B101" s="28"/>
      <c r="C101" s="28"/>
      <c r="D101" s="28"/>
      <c r="E101" s="28"/>
      <c r="N101" s="28"/>
      <c r="P101" s="28"/>
      <c r="AD101" s="28"/>
    </row>
    <row r="102" spans="2:30" ht="30" customHeight="1" x14ac:dyDescent="0.2">
      <c r="B102" s="28"/>
      <c r="C102" s="28"/>
      <c r="D102" s="28"/>
      <c r="E102" s="28"/>
      <c r="N102" s="28"/>
      <c r="P102" s="28"/>
      <c r="AD102" s="28"/>
    </row>
    <row r="103" spans="2:30" ht="30" customHeight="1" x14ac:dyDescent="0.2">
      <c r="B103" s="28"/>
      <c r="C103" s="28"/>
      <c r="D103" s="28"/>
      <c r="E103" s="28"/>
      <c r="N103" s="28"/>
      <c r="P103" s="28"/>
      <c r="AD103" s="28"/>
    </row>
    <row r="104" spans="2:30" ht="30" customHeight="1" x14ac:dyDescent="0.2">
      <c r="B104" s="28"/>
      <c r="C104" s="28"/>
      <c r="D104" s="28"/>
      <c r="E104" s="28"/>
      <c r="N104" s="28"/>
      <c r="P104" s="28"/>
      <c r="AD104" s="28"/>
    </row>
    <row r="105" spans="2:30" ht="30" customHeight="1" x14ac:dyDescent="0.2">
      <c r="B105" s="28"/>
      <c r="C105" s="28"/>
      <c r="D105" s="28"/>
      <c r="E105" s="28"/>
      <c r="N105" s="28"/>
      <c r="P105" s="28"/>
      <c r="AD105" s="28"/>
    </row>
    <row r="106" spans="2:30" ht="30" customHeight="1" x14ac:dyDescent="0.2">
      <c r="B106" s="28"/>
      <c r="C106" s="28"/>
      <c r="D106" s="28"/>
      <c r="E106" s="28"/>
      <c r="N106" s="28"/>
      <c r="P106" s="28"/>
      <c r="AD106" s="28"/>
    </row>
    <row r="107" spans="2:30" ht="30" customHeight="1" x14ac:dyDescent="0.2">
      <c r="B107" s="28"/>
      <c r="C107" s="28"/>
      <c r="D107" s="28"/>
      <c r="E107" s="28"/>
      <c r="N107" s="28"/>
      <c r="P107" s="28"/>
      <c r="AD107" s="28"/>
    </row>
    <row r="108" spans="2:30" ht="30" customHeight="1" x14ac:dyDescent="0.2">
      <c r="B108" s="28"/>
      <c r="C108" s="28"/>
      <c r="D108" s="28"/>
      <c r="E108" s="28"/>
      <c r="N108" s="28"/>
      <c r="P108" s="28"/>
      <c r="AD108" s="28"/>
    </row>
    <row r="109" spans="2:30" ht="30" customHeight="1" x14ac:dyDescent="0.2">
      <c r="B109" s="28"/>
      <c r="C109" s="28"/>
      <c r="D109" s="28"/>
      <c r="E109" s="28"/>
      <c r="N109" s="28"/>
      <c r="P109" s="28"/>
      <c r="AD109" s="28"/>
    </row>
    <row r="110" spans="2:30" ht="30" customHeight="1" x14ac:dyDescent="0.2">
      <c r="B110" s="28"/>
      <c r="C110" s="28"/>
      <c r="D110" s="28"/>
      <c r="E110" s="28"/>
      <c r="N110" s="28"/>
      <c r="P110" s="28"/>
      <c r="AD110" s="28"/>
    </row>
    <row r="111" spans="2:30" ht="30" customHeight="1" x14ac:dyDescent="0.2">
      <c r="B111" s="28"/>
      <c r="C111" s="28"/>
      <c r="D111" s="28"/>
      <c r="E111" s="28"/>
      <c r="N111" s="28"/>
      <c r="P111" s="28"/>
      <c r="AD111" s="28"/>
    </row>
    <row r="112" spans="2:30" ht="30" customHeight="1" x14ac:dyDescent="0.2">
      <c r="B112" s="28"/>
      <c r="C112" s="28"/>
      <c r="D112" s="28"/>
      <c r="E112" s="28"/>
      <c r="N112" s="28"/>
      <c r="P112" s="28"/>
      <c r="AD112" s="28"/>
    </row>
    <row r="113" spans="2:30" ht="30" customHeight="1" x14ac:dyDescent="0.2">
      <c r="B113" s="28"/>
      <c r="C113" s="28"/>
      <c r="D113" s="28"/>
      <c r="E113" s="28"/>
      <c r="N113" s="28"/>
      <c r="P113" s="28"/>
      <c r="AD113" s="28"/>
    </row>
    <row r="114" spans="2:30" ht="30" customHeight="1" x14ac:dyDescent="0.2">
      <c r="B114" s="28"/>
      <c r="C114" s="28"/>
      <c r="D114" s="28"/>
      <c r="E114" s="28"/>
      <c r="N114" s="28"/>
      <c r="P114" s="28"/>
      <c r="AD114" s="28"/>
    </row>
    <row r="115" spans="2:30" ht="30" customHeight="1" x14ac:dyDescent="0.2">
      <c r="B115" s="28"/>
      <c r="C115" s="28"/>
      <c r="D115" s="28"/>
      <c r="E115" s="28"/>
      <c r="N115" s="28"/>
      <c r="P115" s="28"/>
      <c r="AD115" s="28"/>
    </row>
    <row r="116" spans="2:30" ht="30" customHeight="1" x14ac:dyDescent="0.2">
      <c r="B116" s="28"/>
      <c r="C116" s="28"/>
      <c r="D116" s="28"/>
      <c r="E116" s="28"/>
      <c r="N116" s="28"/>
      <c r="P116" s="28"/>
      <c r="AD116" s="28"/>
    </row>
    <row r="117" spans="2:30" ht="30" customHeight="1" x14ac:dyDescent="0.2">
      <c r="B117" s="28"/>
      <c r="C117" s="28"/>
      <c r="D117" s="28"/>
      <c r="E117" s="28"/>
      <c r="N117" s="28"/>
      <c r="P117" s="28"/>
      <c r="AD117" s="28"/>
    </row>
    <row r="118" spans="2:30" ht="30" customHeight="1" x14ac:dyDescent="0.2">
      <c r="B118" s="28"/>
      <c r="C118" s="28"/>
      <c r="D118" s="28"/>
      <c r="E118" s="28"/>
      <c r="N118" s="28"/>
      <c r="P118" s="28"/>
      <c r="AD118" s="28"/>
    </row>
    <row r="119" spans="2:30" ht="30" customHeight="1" x14ac:dyDescent="0.2">
      <c r="B119" s="28"/>
      <c r="C119" s="28"/>
      <c r="D119" s="28"/>
      <c r="E119" s="28"/>
      <c r="N119" s="28"/>
      <c r="P119" s="28"/>
      <c r="AD119" s="28"/>
    </row>
    <row r="120" spans="2:30" ht="30" customHeight="1" x14ac:dyDescent="0.2">
      <c r="B120" s="28"/>
      <c r="C120" s="28"/>
      <c r="D120" s="28"/>
      <c r="E120" s="28"/>
      <c r="N120" s="28"/>
      <c r="P120" s="28"/>
      <c r="AD120" s="28"/>
    </row>
    <row r="121" spans="2:30" ht="30" customHeight="1" x14ac:dyDescent="0.2">
      <c r="B121" s="28"/>
      <c r="C121" s="28"/>
      <c r="D121" s="28"/>
      <c r="E121" s="28"/>
      <c r="N121" s="28"/>
      <c r="P121" s="28"/>
      <c r="AD121" s="28"/>
    </row>
    <row r="122" spans="2:30" ht="30" customHeight="1" x14ac:dyDescent="0.2">
      <c r="B122" s="28"/>
      <c r="C122" s="28"/>
      <c r="D122" s="28"/>
      <c r="E122" s="28"/>
      <c r="N122" s="28"/>
      <c r="P122" s="28"/>
      <c r="AD122" s="28"/>
    </row>
    <row r="123" spans="2:30" ht="30" customHeight="1" x14ac:dyDescent="0.2">
      <c r="B123" s="28"/>
      <c r="C123" s="28"/>
      <c r="D123" s="28"/>
      <c r="E123" s="28"/>
      <c r="N123" s="28"/>
      <c r="P123" s="28"/>
      <c r="AD123" s="28"/>
    </row>
    <row r="124" spans="2:30" ht="30" customHeight="1" x14ac:dyDescent="0.2">
      <c r="B124" s="28"/>
      <c r="C124" s="28"/>
      <c r="D124" s="28"/>
      <c r="E124" s="28"/>
      <c r="N124" s="28"/>
      <c r="P124" s="28"/>
      <c r="AD124" s="28"/>
    </row>
    <row r="125" spans="2:30" ht="30" customHeight="1" x14ac:dyDescent="0.2">
      <c r="B125" s="28"/>
      <c r="C125" s="28"/>
      <c r="D125" s="28"/>
      <c r="E125" s="28"/>
      <c r="N125" s="28"/>
      <c r="P125" s="28"/>
      <c r="AD125" s="28"/>
    </row>
    <row r="126" spans="2:30" ht="30" customHeight="1" x14ac:dyDescent="0.2">
      <c r="B126" s="28"/>
      <c r="C126" s="28"/>
      <c r="D126" s="28"/>
      <c r="E126" s="28"/>
      <c r="N126" s="28"/>
      <c r="P126" s="28"/>
      <c r="AD126" s="28"/>
    </row>
    <row r="127" spans="2:30" ht="30" customHeight="1" x14ac:dyDescent="0.2">
      <c r="B127" s="28"/>
      <c r="C127" s="28"/>
      <c r="D127" s="28"/>
      <c r="E127" s="28"/>
      <c r="N127" s="28"/>
      <c r="P127" s="28"/>
      <c r="AD127" s="28"/>
    </row>
    <row r="128" spans="2:30" ht="30" customHeight="1" x14ac:dyDescent="0.2">
      <c r="B128" s="28"/>
      <c r="C128" s="28"/>
      <c r="D128" s="28"/>
      <c r="E128" s="28"/>
      <c r="N128" s="28"/>
      <c r="P128" s="28"/>
      <c r="AD128" s="28"/>
    </row>
    <row r="129" spans="2:30" ht="30" customHeight="1" x14ac:dyDescent="0.2">
      <c r="B129" s="28"/>
      <c r="C129" s="28"/>
      <c r="D129" s="28"/>
      <c r="E129" s="28"/>
      <c r="N129" s="28"/>
      <c r="P129" s="28"/>
      <c r="AD129" s="28"/>
    </row>
    <row r="130" spans="2:30" ht="30" customHeight="1" x14ac:dyDescent="0.2">
      <c r="B130" s="28"/>
      <c r="C130" s="28"/>
      <c r="D130" s="28"/>
      <c r="E130" s="28"/>
      <c r="N130" s="28"/>
      <c r="P130" s="28"/>
      <c r="AD130" s="28"/>
    </row>
    <row r="131" spans="2:30" ht="30" customHeight="1" x14ac:dyDescent="0.2">
      <c r="B131" s="28"/>
      <c r="C131" s="28"/>
      <c r="D131" s="28"/>
      <c r="E131" s="28"/>
      <c r="N131" s="28"/>
      <c r="P131" s="28"/>
      <c r="AD131" s="28"/>
    </row>
    <row r="132" spans="2:30" ht="30" customHeight="1" x14ac:dyDescent="0.2">
      <c r="B132" s="28"/>
      <c r="C132" s="28"/>
      <c r="D132" s="28"/>
      <c r="E132" s="28"/>
      <c r="N132" s="28"/>
      <c r="P132" s="28"/>
      <c r="AD132" s="28"/>
    </row>
    <row r="133" spans="2:30" ht="30" customHeight="1" x14ac:dyDescent="0.2">
      <c r="B133" s="28"/>
      <c r="C133" s="28"/>
      <c r="D133" s="28"/>
      <c r="E133" s="28"/>
      <c r="N133" s="28"/>
      <c r="P133" s="28"/>
      <c r="AD133" s="28"/>
    </row>
    <row r="134" spans="2:30" ht="30" customHeight="1" x14ac:dyDescent="0.2">
      <c r="B134" s="28"/>
      <c r="C134" s="28"/>
      <c r="D134" s="28"/>
      <c r="E134" s="28"/>
      <c r="N134" s="28"/>
      <c r="P134" s="28"/>
      <c r="AD134" s="28"/>
    </row>
    <row r="135" spans="2:30" ht="30" customHeight="1" x14ac:dyDescent="0.2">
      <c r="B135" s="28"/>
      <c r="C135" s="28"/>
      <c r="D135" s="28"/>
      <c r="E135" s="28"/>
      <c r="N135" s="28"/>
      <c r="P135" s="28"/>
      <c r="AD135" s="28"/>
    </row>
    <row r="136" spans="2:30" ht="30" customHeight="1" x14ac:dyDescent="0.2">
      <c r="B136" s="28"/>
      <c r="C136" s="28"/>
      <c r="D136" s="28"/>
      <c r="E136" s="28"/>
      <c r="N136" s="28"/>
      <c r="P136" s="28"/>
      <c r="AD136" s="28"/>
    </row>
    <row r="137" spans="2:30" ht="30" customHeight="1" x14ac:dyDescent="0.2">
      <c r="B137" s="28"/>
      <c r="C137" s="28"/>
      <c r="D137" s="28"/>
      <c r="E137" s="28"/>
      <c r="N137" s="28"/>
      <c r="P137" s="28"/>
      <c r="AD137" s="28"/>
    </row>
    <row r="138" spans="2:30" ht="30" customHeight="1" x14ac:dyDescent="0.2">
      <c r="B138" s="28"/>
      <c r="C138" s="28"/>
      <c r="D138" s="28"/>
      <c r="E138" s="28"/>
      <c r="N138" s="28"/>
      <c r="P138" s="28"/>
      <c r="AD138" s="28"/>
    </row>
    <row r="139" spans="2:30" ht="30" customHeight="1" x14ac:dyDescent="0.2">
      <c r="B139" s="28"/>
      <c r="C139" s="28"/>
      <c r="D139" s="28"/>
      <c r="E139" s="28"/>
      <c r="N139" s="28"/>
      <c r="P139" s="28"/>
      <c r="AD139" s="28"/>
    </row>
    <row r="140" spans="2:30" ht="30" customHeight="1" x14ac:dyDescent="0.2">
      <c r="B140" s="28"/>
      <c r="C140" s="28"/>
      <c r="D140" s="28"/>
      <c r="E140" s="28"/>
      <c r="N140" s="28"/>
      <c r="P140" s="28"/>
      <c r="AD140" s="28"/>
    </row>
    <row r="141" spans="2:30" ht="30" customHeight="1" x14ac:dyDescent="0.2">
      <c r="B141" s="28"/>
      <c r="C141" s="28"/>
      <c r="D141" s="28"/>
      <c r="E141" s="28"/>
      <c r="N141" s="28"/>
      <c r="P141" s="28"/>
      <c r="AD141" s="28"/>
    </row>
    <row r="142" spans="2:30" ht="30" customHeight="1" x14ac:dyDescent="0.2">
      <c r="B142" s="28"/>
      <c r="C142" s="28"/>
      <c r="D142" s="28"/>
      <c r="E142" s="28"/>
      <c r="N142" s="28"/>
      <c r="P142" s="28"/>
      <c r="AD142" s="28"/>
    </row>
    <row r="143" spans="2:30" ht="30" customHeight="1" x14ac:dyDescent="0.2">
      <c r="B143" s="28"/>
      <c r="C143" s="28"/>
      <c r="D143" s="28"/>
      <c r="E143" s="28"/>
      <c r="N143" s="28"/>
      <c r="P143" s="28"/>
      <c r="AD143" s="28"/>
    </row>
    <row r="144" spans="2:30" ht="30" customHeight="1" x14ac:dyDescent="0.2">
      <c r="B144" s="28"/>
      <c r="C144" s="28"/>
      <c r="D144" s="28"/>
      <c r="E144" s="28"/>
      <c r="N144" s="28"/>
      <c r="P144" s="28"/>
      <c r="AD144" s="28"/>
    </row>
    <row r="145" spans="2:30" ht="30" customHeight="1" x14ac:dyDescent="0.2">
      <c r="B145" s="28"/>
      <c r="C145" s="28"/>
      <c r="D145" s="28"/>
      <c r="E145" s="28"/>
      <c r="N145" s="28"/>
      <c r="P145" s="28"/>
      <c r="AD145" s="28"/>
    </row>
    <row r="146" spans="2:30" ht="30" customHeight="1" x14ac:dyDescent="0.2">
      <c r="B146" s="28"/>
      <c r="C146" s="28"/>
      <c r="D146" s="28"/>
      <c r="E146" s="28"/>
      <c r="N146" s="28"/>
      <c r="P146" s="28"/>
      <c r="AD146" s="28"/>
    </row>
    <row r="147" spans="2:30" ht="30" customHeight="1" x14ac:dyDescent="0.2">
      <c r="B147" s="28"/>
      <c r="C147" s="28"/>
      <c r="D147" s="28"/>
      <c r="E147" s="28"/>
      <c r="N147" s="28"/>
      <c r="P147" s="28"/>
      <c r="AD147" s="28"/>
    </row>
    <row r="148" spans="2:30" ht="30" customHeight="1" x14ac:dyDescent="0.2">
      <c r="B148" s="28"/>
      <c r="C148" s="28"/>
      <c r="D148" s="28"/>
      <c r="E148" s="28"/>
      <c r="N148" s="28"/>
      <c r="P148" s="28"/>
      <c r="AD148" s="28"/>
    </row>
    <row r="149" spans="2:30" ht="30" customHeight="1" x14ac:dyDescent="0.2">
      <c r="B149" s="28"/>
      <c r="C149" s="28"/>
      <c r="D149" s="28"/>
      <c r="E149" s="28"/>
      <c r="N149" s="28"/>
      <c r="P149" s="28"/>
      <c r="AD149" s="28"/>
    </row>
    <row r="150" spans="2:30" ht="30" customHeight="1" x14ac:dyDescent="0.2">
      <c r="B150" s="28"/>
      <c r="C150" s="28"/>
      <c r="D150" s="28"/>
      <c r="E150" s="28"/>
      <c r="N150" s="28"/>
      <c r="P150" s="28"/>
      <c r="AD150" s="28"/>
    </row>
    <row r="151" spans="2:30" ht="30" customHeight="1" x14ac:dyDescent="0.2">
      <c r="B151" s="28"/>
      <c r="C151" s="28"/>
      <c r="D151" s="28"/>
      <c r="E151" s="28"/>
      <c r="N151" s="28"/>
      <c r="P151" s="28"/>
      <c r="AD151" s="28"/>
    </row>
    <row r="152" spans="2:30" ht="30" customHeight="1" x14ac:dyDescent="0.2">
      <c r="B152" s="28"/>
      <c r="C152" s="28"/>
      <c r="D152" s="28"/>
      <c r="E152" s="28"/>
      <c r="N152" s="28"/>
      <c r="P152" s="28"/>
      <c r="AD152" s="28"/>
    </row>
    <row r="153" spans="2:30" ht="30" customHeight="1" x14ac:dyDescent="0.2">
      <c r="B153" s="28"/>
      <c r="C153" s="28"/>
      <c r="D153" s="28"/>
      <c r="E153" s="28"/>
      <c r="N153" s="28"/>
      <c r="P153" s="28"/>
      <c r="AD153" s="28"/>
    </row>
    <row r="154" spans="2:30" ht="30" customHeight="1" x14ac:dyDescent="0.2">
      <c r="B154" s="28"/>
      <c r="C154" s="28"/>
      <c r="D154" s="28"/>
      <c r="E154" s="28"/>
      <c r="N154" s="28"/>
      <c r="P154" s="28"/>
      <c r="AD154" s="28"/>
    </row>
    <row r="155" spans="2:30" ht="30" customHeight="1" x14ac:dyDescent="0.2">
      <c r="B155" s="28"/>
      <c r="C155" s="28"/>
      <c r="D155" s="28"/>
      <c r="E155" s="28"/>
      <c r="N155" s="28"/>
      <c r="P155" s="28"/>
      <c r="AD155" s="28"/>
    </row>
    <row r="156" spans="2:30" ht="30" customHeight="1" x14ac:dyDescent="0.2">
      <c r="B156" s="28"/>
      <c r="C156" s="28"/>
      <c r="D156" s="28"/>
      <c r="E156" s="28"/>
      <c r="N156" s="28"/>
      <c r="P156" s="28"/>
      <c r="AD156" s="28"/>
    </row>
    <row r="157" spans="2:30" ht="30" customHeight="1" x14ac:dyDescent="0.2">
      <c r="B157" s="28"/>
      <c r="C157" s="28"/>
      <c r="D157" s="28"/>
      <c r="E157" s="28"/>
      <c r="N157" s="28"/>
      <c r="P157" s="28"/>
      <c r="AD157" s="28"/>
    </row>
    <row r="158" spans="2:30" ht="30" customHeight="1" x14ac:dyDescent="0.2">
      <c r="B158" s="28"/>
      <c r="C158" s="28"/>
      <c r="D158" s="28"/>
      <c r="E158" s="28"/>
      <c r="N158" s="28"/>
      <c r="P158" s="28"/>
      <c r="AD158" s="28"/>
    </row>
    <row r="159" spans="2:30" ht="30" customHeight="1" x14ac:dyDescent="0.2">
      <c r="B159" s="28"/>
      <c r="C159" s="28"/>
      <c r="D159" s="28"/>
      <c r="E159" s="28"/>
      <c r="N159" s="28"/>
      <c r="P159" s="28"/>
      <c r="AD159" s="28"/>
    </row>
    <row r="160" spans="2:30" ht="30" customHeight="1" x14ac:dyDescent="0.2">
      <c r="B160" s="28"/>
      <c r="C160" s="28"/>
      <c r="D160" s="28"/>
      <c r="E160" s="28"/>
      <c r="N160" s="28"/>
      <c r="P160" s="28"/>
      <c r="AD160" s="28"/>
    </row>
    <row r="161" spans="2:30" ht="30" customHeight="1" x14ac:dyDescent="0.2">
      <c r="B161" s="28"/>
      <c r="C161" s="28"/>
      <c r="D161" s="28"/>
      <c r="E161" s="28"/>
      <c r="N161" s="28"/>
      <c r="P161" s="28"/>
      <c r="AD161" s="28"/>
    </row>
    <row r="162" spans="2:30" ht="30" customHeight="1" x14ac:dyDescent="0.2">
      <c r="B162" s="28"/>
      <c r="C162" s="28"/>
      <c r="D162" s="28"/>
      <c r="E162" s="28"/>
      <c r="N162" s="28"/>
      <c r="P162" s="28"/>
      <c r="AD162" s="28"/>
    </row>
    <row r="163" spans="2:30" ht="30" customHeight="1" x14ac:dyDescent="0.2">
      <c r="B163" s="28"/>
      <c r="C163" s="28"/>
      <c r="D163" s="28"/>
      <c r="E163" s="28"/>
      <c r="N163" s="28"/>
      <c r="P163" s="28"/>
      <c r="AD163" s="28"/>
    </row>
    <row r="164" spans="2:30" ht="30" customHeight="1" x14ac:dyDescent="0.2">
      <c r="B164" s="28"/>
      <c r="C164" s="28"/>
      <c r="D164" s="28"/>
      <c r="E164" s="28"/>
      <c r="N164" s="28"/>
      <c r="P164" s="28"/>
      <c r="AD164" s="28"/>
    </row>
    <row r="165" spans="2:30" ht="30" customHeight="1" x14ac:dyDescent="0.2">
      <c r="B165" s="28"/>
      <c r="C165" s="28"/>
      <c r="D165" s="28"/>
      <c r="E165" s="28"/>
      <c r="N165" s="28"/>
      <c r="P165" s="28"/>
      <c r="AD165" s="28"/>
    </row>
    <row r="166" spans="2:30" ht="30" customHeight="1" x14ac:dyDescent="0.2">
      <c r="B166" s="28"/>
      <c r="C166" s="28"/>
      <c r="D166" s="28"/>
      <c r="E166" s="28"/>
      <c r="N166" s="28"/>
      <c r="P166" s="28"/>
      <c r="AD166" s="28"/>
    </row>
    <row r="167" spans="2:30" ht="30" customHeight="1" x14ac:dyDescent="0.2">
      <c r="B167" s="28"/>
      <c r="C167" s="28"/>
      <c r="D167" s="28"/>
      <c r="E167" s="28"/>
      <c r="N167" s="28"/>
      <c r="P167" s="28"/>
      <c r="AD167" s="28"/>
    </row>
    <row r="168" spans="2:30" ht="30" customHeight="1" x14ac:dyDescent="0.2">
      <c r="B168" s="28"/>
      <c r="C168" s="28"/>
      <c r="D168" s="28"/>
      <c r="E168" s="28"/>
      <c r="N168" s="28"/>
      <c r="P168" s="28"/>
      <c r="AD168" s="28"/>
    </row>
    <row r="169" spans="2:30" ht="30" customHeight="1" x14ac:dyDescent="0.2">
      <c r="B169" s="28"/>
      <c r="C169" s="28"/>
      <c r="D169" s="28"/>
      <c r="E169" s="28"/>
      <c r="N169" s="28"/>
      <c r="P169" s="28"/>
      <c r="AD169" s="28"/>
    </row>
    <row r="170" spans="2:30" ht="30" customHeight="1" x14ac:dyDescent="0.2">
      <c r="B170" s="28"/>
      <c r="C170" s="28"/>
      <c r="D170" s="28"/>
      <c r="E170" s="28"/>
      <c r="N170" s="28"/>
      <c r="P170" s="28"/>
      <c r="AD170" s="28"/>
    </row>
    <row r="171" spans="2:30" ht="30" customHeight="1" x14ac:dyDescent="0.2">
      <c r="B171" s="28"/>
      <c r="C171" s="28"/>
      <c r="D171" s="28"/>
      <c r="E171" s="28"/>
      <c r="N171" s="28"/>
      <c r="P171" s="28"/>
      <c r="AD171" s="28"/>
    </row>
    <row r="172" spans="2:30" ht="30" customHeight="1" x14ac:dyDescent="0.2">
      <c r="B172" s="28"/>
      <c r="C172" s="28"/>
      <c r="D172" s="28"/>
      <c r="E172" s="28"/>
      <c r="N172" s="28"/>
      <c r="P172" s="28"/>
      <c r="AD172" s="28"/>
    </row>
    <row r="173" spans="2:30" ht="30" customHeight="1" x14ac:dyDescent="0.2">
      <c r="B173" s="28"/>
      <c r="C173" s="28"/>
      <c r="D173" s="28"/>
      <c r="E173" s="28"/>
      <c r="N173" s="28"/>
      <c r="P173" s="28"/>
      <c r="AD173" s="28"/>
    </row>
    <row r="174" spans="2:30" ht="30" customHeight="1" x14ac:dyDescent="0.2">
      <c r="B174" s="28"/>
      <c r="C174" s="28"/>
      <c r="D174" s="28"/>
      <c r="E174" s="28"/>
      <c r="N174" s="28"/>
      <c r="P174" s="28"/>
      <c r="AD174" s="28"/>
    </row>
    <row r="175" spans="2:30" ht="30" customHeight="1" x14ac:dyDescent="0.2">
      <c r="B175" s="28"/>
      <c r="C175" s="28"/>
      <c r="D175" s="28"/>
      <c r="E175" s="28"/>
      <c r="N175" s="28"/>
      <c r="P175" s="28"/>
      <c r="AD175" s="28"/>
    </row>
    <row r="176" spans="2:30" ht="30" customHeight="1" x14ac:dyDescent="0.2">
      <c r="B176" s="28"/>
      <c r="C176" s="28"/>
      <c r="D176" s="28"/>
      <c r="E176" s="28"/>
      <c r="N176" s="28"/>
      <c r="P176" s="28"/>
      <c r="AD176" s="28"/>
    </row>
    <row r="177" spans="2:30" ht="30" customHeight="1" x14ac:dyDescent="0.2">
      <c r="B177" s="28"/>
      <c r="C177" s="28"/>
      <c r="D177" s="28"/>
      <c r="E177" s="28"/>
      <c r="N177" s="28"/>
      <c r="P177" s="28"/>
      <c r="AD177" s="28"/>
    </row>
    <row r="178" spans="2:30" ht="30" customHeight="1" x14ac:dyDescent="0.2">
      <c r="B178" s="28"/>
      <c r="C178" s="28"/>
      <c r="D178" s="28"/>
      <c r="E178" s="28"/>
      <c r="N178" s="28"/>
      <c r="P178" s="28"/>
      <c r="AD178" s="28"/>
    </row>
    <row r="179" spans="2:30" ht="30" customHeight="1" x14ac:dyDescent="0.2">
      <c r="B179" s="28"/>
      <c r="C179" s="28"/>
      <c r="D179" s="28"/>
      <c r="E179" s="28"/>
      <c r="N179" s="28"/>
      <c r="P179" s="28"/>
      <c r="AD179" s="28"/>
    </row>
    <row r="180" spans="2:30" ht="30" customHeight="1" x14ac:dyDescent="0.2">
      <c r="B180" s="28"/>
      <c r="C180" s="28"/>
      <c r="D180" s="28"/>
      <c r="E180" s="28"/>
      <c r="N180" s="28"/>
      <c r="P180" s="28"/>
      <c r="AD180" s="28"/>
    </row>
    <row r="181" spans="2:30" ht="30" customHeight="1" x14ac:dyDescent="0.2">
      <c r="B181" s="28"/>
      <c r="C181" s="28"/>
      <c r="D181" s="28"/>
      <c r="E181" s="28"/>
      <c r="N181" s="28"/>
      <c r="P181" s="28"/>
      <c r="AD181" s="28"/>
    </row>
    <row r="182" spans="2:30" ht="30" customHeight="1" x14ac:dyDescent="0.2">
      <c r="B182" s="28"/>
      <c r="C182" s="28"/>
      <c r="D182" s="28"/>
      <c r="E182" s="28"/>
      <c r="N182" s="28"/>
      <c r="P182" s="28"/>
      <c r="AD182" s="28"/>
    </row>
    <row r="183" spans="2:30" ht="30" customHeight="1" x14ac:dyDescent="0.2">
      <c r="B183" s="28"/>
      <c r="C183" s="28"/>
      <c r="D183" s="28"/>
      <c r="E183" s="28"/>
      <c r="N183" s="28"/>
      <c r="P183" s="28"/>
      <c r="AD183" s="28"/>
    </row>
    <row r="184" spans="2:30" ht="30" customHeight="1" x14ac:dyDescent="0.2">
      <c r="B184" s="28"/>
      <c r="C184" s="28"/>
      <c r="D184" s="28"/>
      <c r="E184" s="28"/>
      <c r="N184" s="28"/>
      <c r="P184" s="28"/>
      <c r="AD184" s="28"/>
    </row>
    <row r="185" spans="2:30" ht="30" customHeight="1" x14ac:dyDescent="0.2">
      <c r="B185" s="28"/>
      <c r="C185" s="28"/>
      <c r="D185" s="28"/>
      <c r="E185" s="28"/>
      <c r="N185" s="28"/>
      <c r="P185" s="28"/>
      <c r="AD185" s="28"/>
    </row>
    <row r="186" spans="2:30" ht="30" customHeight="1" x14ac:dyDescent="0.2">
      <c r="B186" s="28"/>
      <c r="C186" s="28"/>
      <c r="D186" s="28"/>
      <c r="E186" s="28"/>
      <c r="N186" s="28"/>
      <c r="P186" s="28"/>
      <c r="AD186" s="28"/>
    </row>
    <row r="187" spans="2:30" ht="30" customHeight="1" x14ac:dyDescent="0.2">
      <c r="B187" s="28"/>
      <c r="C187" s="28"/>
      <c r="D187" s="28"/>
      <c r="E187" s="28"/>
      <c r="N187" s="28"/>
      <c r="P187" s="28"/>
      <c r="AD187" s="28"/>
    </row>
    <row r="188" spans="2:30" ht="30" customHeight="1" x14ac:dyDescent="0.2">
      <c r="B188" s="28"/>
      <c r="C188" s="28"/>
      <c r="D188" s="28"/>
      <c r="E188" s="28"/>
      <c r="N188" s="28"/>
      <c r="P188" s="28"/>
      <c r="AD188" s="28"/>
    </row>
    <row r="189" spans="2:30" ht="30" customHeight="1" x14ac:dyDescent="0.2">
      <c r="B189" s="28"/>
      <c r="C189" s="28"/>
      <c r="D189" s="28"/>
      <c r="E189" s="28"/>
      <c r="N189" s="28"/>
      <c r="P189" s="28"/>
      <c r="AD189" s="28"/>
    </row>
    <row r="190" spans="2:30" ht="30" customHeight="1" x14ac:dyDescent="0.2">
      <c r="B190" s="28"/>
      <c r="C190" s="28"/>
      <c r="D190" s="28"/>
      <c r="E190" s="28"/>
      <c r="N190" s="28"/>
      <c r="P190" s="28"/>
      <c r="AD190" s="28"/>
    </row>
    <row r="191" spans="2:30" ht="30" customHeight="1" x14ac:dyDescent="0.2">
      <c r="B191" s="28"/>
      <c r="C191" s="28"/>
      <c r="D191" s="28"/>
      <c r="E191" s="28"/>
      <c r="N191" s="28"/>
      <c r="P191" s="28"/>
      <c r="AD191" s="28"/>
    </row>
    <row r="192" spans="2:30" ht="30" customHeight="1" x14ac:dyDescent="0.2">
      <c r="B192" s="28"/>
      <c r="C192" s="28"/>
      <c r="D192" s="28"/>
      <c r="E192" s="28"/>
      <c r="N192" s="28"/>
      <c r="P192" s="28"/>
      <c r="AD192" s="28"/>
    </row>
    <row r="193" spans="2:30" ht="30" customHeight="1" x14ac:dyDescent="0.2">
      <c r="B193" s="28"/>
      <c r="C193" s="28"/>
      <c r="D193" s="28"/>
      <c r="E193" s="28"/>
      <c r="N193" s="28"/>
      <c r="P193" s="28"/>
      <c r="AD193" s="28"/>
    </row>
    <row r="194" spans="2:30" ht="30" customHeight="1" x14ac:dyDescent="0.2">
      <c r="B194" s="28"/>
      <c r="C194" s="28"/>
      <c r="D194" s="28"/>
      <c r="E194" s="28"/>
      <c r="N194" s="28"/>
      <c r="P194" s="28"/>
      <c r="AD194" s="28"/>
    </row>
    <row r="195" spans="2:30" ht="30" customHeight="1" x14ac:dyDescent="0.2">
      <c r="B195" s="28"/>
      <c r="C195" s="28"/>
      <c r="D195" s="28"/>
      <c r="E195" s="28"/>
      <c r="N195" s="28"/>
      <c r="P195" s="28"/>
      <c r="AD195" s="28"/>
    </row>
    <row r="196" spans="2:30" ht="30" customHeight="1" x14ac:dyDescent="0.2">
      <c r="B196" s="28"/>
      <c r="C196" s="28"/>
      <c r="D196" s="28"/>
      <c r="E196" s="28"/>
      <c r="N196" s="28"/>
      <c r="P196" s="28"/>
      <c r="AD196" s="28"/>
    </row>
    <row r="197" spans="2:30" ht="30" customHeight="1" x14ac:dyDescent="0.2">
      <c r="B197" s="28"/>
      <c r="C197" s="28"/>
      <c r="D197" s="28"/>
      <c r="E197" s="28"/>
      <c r="N197" s="28"/>
      <c r="P197" s="28"/>
      <c r="AD197" s="28"/>
    </row>
    <row r="198" spans="2:30" ht="30" customHeight="1" x14ac:dyDescent="0.2">
      <c r="B198" s="28"/>
      <c r="C198" s="28"/>
      <c r="D198" s="28"/>
      <c r="E198" s="28"/>
      <c r="N198" s="28"/>
      <c r="P198" s="28"/>
      <c r="AD198" s="28"/>
    </row>
    <row r="199" spans="2:30" ht="30" customHeight="1" x14ac:dyDescent="0.2">
      <c r="B199" s="28"/>
      <c r="C199" s="28"/>
      <c r="D199" s="28"/>
      <c r="E199" s="28"/>
      <c r="N199" s="28"/>
      <c r="P199" s="28"/>
      <c r="AD199" s="28"/>
    </row>
    <row r="200" spans="2:30" ht="30" customHeight="1" x14ac:dyDescent="0.2">
      <c r="B200" s="28"/>
      <c r="C200" s="28"/>
      <c r="D200" s="28"/>
      <c r="E200" s="28"/>
      <c r="N200" s="28"/>
      <c r="P200" s="28"/>
      <c r="AD200" s="28"/>
    </row>
    <row r="201" spans="2:30" ht="30" customHeight="1" x14ac:dyDescent="0.2">
      <c r="B201" s="28"/>
      <c r="C201" s="28"/>
      <c r="D201" s="28"/>
      <c r="E201" s="28"/>
      <c r="N201" s="28"/>
      <c r="P201" s="28"/>
      <c r="AD201" s="28"/>
    </row>
    <row r="202" spans="2:30" ht="30" customHeight="1" x14ac:dyDescent="0.2">
      <c r="B202" s="28"/>
      <c r="C202" s="28"/>
      <c r="D202" s="28"/>
      <c r="E202" s="28"/>
      <c r="N202" s="28"/>
      <c r="P202" s="28"/>
      <c r="AD202" s="28"/>
    </row>
    <row r="203" spans="2:30" ht="30" customHeight="1" x14ac:dyDescent="0.2">
      <c r="B203" s="28"/>
      <c r="C203" s="28"/>
      <c r="D203" s="28"/>
      <c r="E203" s="28"/>
      <c r="N203" s="28"/>
      <c r="P203" s="28"/>
      <c r="AD203" s="28"/>
    </row>
    <row r="204" spans="2:30" ht="30" customHeight="1" x14ac:dyDescent="0.2">
      <c r="B204" s="28"/>
      <c r="C204" s="28"/>
      <c r="D204" s="28"/>
      <c r="E204" s="28"/>
      <c r="N204" s="28"/>
      <c r="P204" s="28"/>
      <c r="AD204" s="28"/>
    </row>
    <row r="205" spans="2:30" ht="30" customHeight="1" x14ac:dyDescent="0.2">
      <c r="B205" s="28"/>
      <c r="C205" s="28"/>
      <c r="D205" s="28"/>
      <c r="E205" s="28"/>
      <c r="N205" s="28"/>
      <c r="P205" s="28"/>
      <c r="AD205" s="28"/>
    </row>
    <row r="206" spans="2:30" ht="30" customHeight="1" x14ac:dyDescent="0.2">
      <c r="B206" s="28"/>
      <c r="C206" s="28"/>
      <c r="D206" s="28"/>
      <c r="E206" s="28"/>
      <c r="N206" s="28"/>
      <c r="P206" s="28"/>
      <c r="AD206" s="28"/>
    </row>
    <row r="207" spans="2:30" ht="30" customHeight="1" x14ac:dyDescent="0.2">
      <c r="B207" s="28"/>
      <c r="C207" s="28"/>
      <c r="D207" s="28"/>
      <c r="E207" s="28"/>
      <c r="N207" s="28"/>
      <c r="P207" s="28"/>
      <c r="AD207" s="28"/>
    </row>
    <row r="208" spans="2:30" ht="30" customHeight="1" x14ac:dyDescent="0.2">
      <c r="B208" s="28"/>
      <c r="C208" s="28"/>
      <c r="D208" s="28"/>
      <c r="E208" s="28"/>
      <c r="N208" s="28"/>
      <c r="P208" s="28"/>
      <c r="AD208" s="28"/>
    </row>
    <row r="209" spans="2:30" ht="30" customHeight="1" x14ac:dyDescent="0.2">
      <c r="B209" s="28"/>
      <c r="C209" s="28"/>
      <c r="D209" s="28"/>
      <c r="E209" s="28"/>
      <c r="N209" s="28"/>
      <c r="P209" s="28"/>
      <c r="AD209" s="28"/>
    </row>
    <row r="210" spans="2:30" ht="30" customHeight="1" x14ac:dyDescent="0.2">
      <c r="B210" s="28"/>
      <c r="C210" s="28"/>
      <c r="D210" s="28"/>
      <c r="E210" s="28"/>
      <c r="N210" s="28"/>
      <c r="P210" s="28"/>
      <c r="AD210" s="28"/>
    </row>
    <row r="211" spans="2:30" ht="30" customHeight="1" x14ac:dyDescent="0.2">
      <c r="B211" s="28"/>
      <c r="C211" s="28"/>
      <c r="D211" s="28"/>
      <c r="E211" s="28"/>
      <c r="N211" s="28"/>
      <c r="P211" s="28"/>
      <c r="AD211" s="28"/>
    </row>
    <row r="212" spans="2:30" ht="30" customHeight="1" x14ac:dyDescent="0.2">
      <c r="B212" s="28"/>
      <c r="C212" s="28"/>
      <c r="D212" s="28"/>
      <c r="E212" s="28"/>
      <c r="N212" s="28"/>
      <c r="P212" s="28"/>
      <c r="AD212" s="28"/>
    </row>
    <row r="213" spans="2:30" ht="30" customHeight="1" x14ac:dyDescent="0.2">
      <c r="B213" s="28"/>
      <c r="C213" s="28"/>
      <c r="D213" s="28"/>
      <c r="E213" s="28"/>
      <c r="N213" s="28"/>
      <c r="P213" s="28"/>
      <c r="AD213" s="28"/>
    </row>
    <row r="214" spans="2:30" ht="30" customHeight="1" x14ac:dyDescent="0.2">
      <c r="B214" s="28"/>
      <c r="C214" s="28"/>
      <c r="D214" s="28"/>
      <c r="E214" s="28"/>
      <c r="N214" s="28"/>
      <c r="P214" s="28"/>
      <c r="AD214" s="28"/>
    </row>
    <row r="215" spans="2:30" ht="30" customHeight="1" x14ac:dyDescent="0.2">
      <c r="B215" s="28"/>
      <c r="C215" s="28"/>
      <c r="D215" s="28"/>
      <c r="E215" s="28"/>
      <c r="N215" s="28"/>
      <c r="P215" s="28"/>
      <c r="AD215" s="28"/>
    </row>
    <row r="216" spans="2:30" ht="30" customHeight="1" x14ac:dyDescent="0.2">
      <c r="B216" s="28"/>
      <c r="C216" s="28"/>
      <c r="D216" s="28"/>
      <c r="E216" s="28"/>
      <c r="N216" s="28"/>
      <c r="P216" s="28"/>
      <c r="AD216" s="28"/>
    </row>
    <row r="217" spans="2:30" ht="30" customHeight="1" x14ac:dyDescent="0.2">
      <c r="B217" s="28"/>
      <c r="C217" s="28"/>
      <c r="D217" s="28"/>
      <c r="E217" s="28"/>
      <c r="N217" s="28"/>
      <c r="P217" s="28"/>
      <c r="AD217" s="28"/>
    </row>
    <row r="218" spans="2:30" ht="30" customHeight="1" x14ac:dyDescent="0.2">
      <c r="B218" s="28"/>
      <c r="C218" s="28"/>
      <c r="D218" s="28"/>
      <c r="E218" s="28"/>
      <c r="N218" s="28"/>
      <c r="P218" s="28"/>
      <c r="AD218" s="28"/>
    </row>
    <row r="219" spans="2:30" ht="30" customHeight="1" x14ac:dyDescent="0.2">
      <c r="B219" s="28"/>
      <c r="C219" s="28"/>
      <c r="D219" s="28"/>
      <c r="E219" s="28"/>
      <c r="N219" s="28"/>
      <c r="P219" s="28"/>
      <c r="AD219" s="28"/>
    </row>
    <row r="220" spans="2:30" ht="30" customHeight="1" x14ac:dyDescent="0.2">
      <c r="B220" s="28"/>
      <c r="C220" s="28"/>
      <c r="D220" s="28"/>
      <c r="E220" s="28"/>
      <c r="N220" s="28"/>
      <c r="P220" s="28"/>
      <c r="AD220" s="28"/>
    </row>
    <row r="221" spans="2:30" ht="30" customHeight="1" x14ac:dyDescent="0.2">
      <c r="B221" s="28"/>
      <c r="C221" s="28"/>
      <c r="D221" s="28"/>
      <c r="E221" s="28"/>
      <c r="N221" s="28"/>
      <c r="P221" s="28"/>
      <c r="AD221" s="28"/>
    </row>
    <row r="222" spans="2:30" ht="30" customHeight="1" x14ac:dyDescent="0.2">
      <c r="B222" s="28"/>
      <c r="C222" s="28"/>
      <c r="D222" s="28"/>
      <c r="E222" s="28"/>
      <c r="N222" s="28"/>
      <c r="P222" s="28"/>
      <c r="AD222" s="28"/>
    </row>
    <row r="223" spans="2:30" ht="30" customHeight="1" x14ac:dyDescent="0.2">
      <c r="B223" s="28"/>
      <c r="C223" s="28"/>
      <c r="D223" s="28"/>
      <c r="E223" s="28"/>
      <c r="N223" s="28"/>
      <c r="P223" s="28"/>
      <c r="AD223" s="28"/>
    </row>
    <row r="224" spans="2:30" ht="30" customHeight="1" x14ac:dyDescent="0.2">
      <c r="B224" s="28"/>
      <c r="C224" s="28"/>
      <c r="D224" s="28"/>
      <c r="E224" s="28"/>
      <c r="N224" s="28"/>
      <c r="P224" s="28"/>
      <c r="AD224" s="28"/>
    </row>
    <row r="225" spans="2:30" ht="30" customHeight="1" x14ac:dyDescent="0.2">
      <c r="B225" s="28"/>
      <c r="C225" s="28"/>
      <c r="D225" s="28"/>
      <c r="E225" s="28"/>
      <c r="N225" s="28"/>
      <c r="P225" s="28"/>
      <c r="AD225" s="28"/>
    </row>
    <row r="226" spans="2:30" ht="30" customHeight="1" x14ac:dyDescent="0.2">
      <c r="B226" s="28"/>
      <c r="C226" s="28"/>
      <c r="D226" s="28"/>
      <c r="E226" s="28"/>
      <c r="N226" s="28"/>
      <c r="P226" s="28"/>
      <c r="AD226" s="28"/>
    </row>
    <row r="227" spans="2:30" ht="30" customHeight="1" x14ac:dyDescent="0.2">
      <c r="B227" s="28"/>
      <c r="C227" s="28"/>
      <c r="D227" s="28"/>
      <c r="E227" s="28"/>
      <c r="N227" s="28"/>
      <c r="P227" s="28"/>
      <c r="AD227" s="28"/>
    </row>
    <row r="228" spans="2:30" ht="30" customHeight="1" x14ac:dyDescent="0.2">
      <c r="B228" s="28"/>
      <c r="C228" s="28"/>
      <c r="D228" s="28"/>
      <c r="E228" s="28"/>
      <c r="N228" s="28"/>
      <c r="P228" s="28"/>
      <c r="AD228" s="28"/>
    </row>
    <row r="229" spans="2:30" ht="30" customHeight="1" x14ac:dyDescent="0.2">
      <c r="B229" s="28"/>
      <c r="C229" s="28"/>
      <c r="D229" s="28"/>
      <c r="E229" s="28"/>
      <c r="N229" s="28"/>
      <c r="P229" s="28"/>
      <c r="AD229" s="28"/>
    </row>
    <row r="230" spans="2:30" ht="30" customHeight="1" x14ac:dyDescent="0.2">
      <c r="B230" s="28"/>
      <c r="C230" s="28"/>
      <c r="D230" s="28"/>
      <c r="E230" s="28"/>
      <c r="N230" s="28"/>
      <c r="P230" s="28"/>
      <c r="AD230" s="28"/>
    </row>
    <row r="231" spans="2:30" ht="30" customHeight="1" x14ac:dyDescent="0.2">
      <c r="B231" s="28"/>
      <c r="C231" s="28"/>
      <c r="D231" s="28"/>
      <c r="E231" s="28"/>
      <c r="N231" s="28"/>
      <c r="P231" s="28"/>
      <c r="AD231" s="28"/>
    </row>
    <row r="232" spans="2:30" ht="30" customHeight="1" x14ac:dyDescent="0.2">
      <c r="B232" s="28"/>
      <c r="C232" s="28"/>
      <c r="D232" s="28"/>
      <c r="E232" s="28"/>
      <c r="N232" s="28"/>
      <c r="P232" s="28"/>
      <c r="AD232" s="28"/>
    </row>
    <row r="233" spans="2:30" ht="30" customHeight="1" x14ac:dyDescent="0.2">
      <c r="B233" s="28"/>
      <c r="C233" s="28"/>
      <c r="D233" s="28"/>
      <c r="E233" s="28"/>
      <c r="N233" s="28"/>
      <c r="P233" s="28"/>
      <c r="AD233" s="28"/>
    </row>
    <row r="234" spans="2:30" ht="30" customHeight="1" x14ac:dyDescent="0.2">
      <c r="B234" s="28"/>
      <c r="C234" s="28"/>
      <c r="D234" s="28"/>
      <c r="E234" s="28"/>
      <c r="N234" s="28"/>
      <c r="P234" s="28"/>
      <c r="AD234" s="28"/>
    </row>
    <row r="235" spans="2:30" ht="30" customHeight="1" x14ac:dyDescent="0.2">
      <c r="B235" s="28"/>
      <c r="C235" s="28"/>
      <c r="D235" s="28"/>
      <c r="E235" s="28"/>
      <c r="N235" s="28"/>
      <c r="P235" s="28"/>
      <c r="AD235" s="28"/>
    </row>
    <row r="236" spans="2:30" ht="30" customHeight="1" x14ac:dyDescent="0.2">
      <c r="B236" s="28"/>
      <c r="C236" s="28"/>
      <c r="D236" s="28"/>
      <c r="E236" s="28"/>
      <c r="N236" s="28"/>
      <c r="P236" s="28"/>
      <c r="AD236" s="28"/>
    </row>
    <row r="237" spans="2:30" ht="30" customHeight="1" x14ac:dyDescent="0.2">
      <c r="B237" s="28"/>
      <c r="C237" s="28"/>
      <c r="D237" s="28"/>
      <c r="E237" s="28"/>
      <c r="N237" s="28"/>
      <c r="P237" s="28"/>
      <c r="AD237" s="28"/>
    </row>
    <row r="238" spans="2:30" ht="30" customHeight="1" x14ac:dyDescent="0.2">
      <c r="B238" s="28"/>
      <c r="C238" s="28"/>
      <c r="D238" s="28"/>
      <c r="E238" s="28"/>
      <c r="N238" s="28"/>
      <c r="P238" s="28"/>
      <c r="AD238" s="28"/>
    </row>
    <row r="239" spans="2:30" ht="30" customHeight="1" x14ac:dyDescent="0.2">
      <c r="B239" s="28"/>
      <c r="C239" s="28"/>
      <c r="D239" s="28"/>
      <c r="E239" s="28"/>
      <c r="N239" s="28"/>
      <c r="P239" s="28"/>
      <c r="AD239" s="28"/>
    </row>
    <row r="240" spans="2:30" ht="30" customHeight="1" x14ac:dyDescent="0.2">
      <c r="B240" s="28"/>
      <c r="C240" s="28"/>
      <c r="D240" s="28"/>
      <c r="E240" s="28"/>
      <c r="N240" s="28"/>
      <c r="P240" s="28"/>
      <c r="AD240" s="28"/>
    </row>
    <row r="241" spans="2:30" ht="30" customHeight="1" x14ac:dyDescent="0.2">
      <c r="B241" s="28"/>
      <c r="C241" s="28"/>
      <c r="D241" s="28"/>
      <c r="E241" s="28"/>
      <c r="N241" s="28"/>
      <c r="P241" s="28"/>
      <c r="AD241" s="28"/>
    </row>
    <row r="242" spans="2:30" ht="30" customHeight="1" x14ac:dyDescent="0.2">
      <c r="B242" s="28"/>
      <c r="C242" s="28"/>
      <c r="D242" s="28"/>
      <c r="E242" s="28"/>
      <c r="N242" s="28"/>
      <c r="P242" s="28"/>
      <c r="AD242" s="28"/>
    </row>
    <row r="243" spans="2:30" ht="30" customHeight="1" x14ac:dyDescent="0.2">
      <c r="B243" s="28"/>
      <c r="C243" s="28"/>
      <c r="D243" s="28"/>
      <c r="E243" s="28"/>
      <c r="N243" s="28"/>
      <c r="P243" s="28"/>
      <c r="AD243" s="28"/>
    </row>
    <row r="244" spans="2:30" ht="30" customHeight="1" x14ac:dyDescent="0.2">
      <c r="B244" s="28"/>
      <c r="C244" s="28"/>
      <c r="D244" s="28"/>
      <c r="E244" s="28"/>
      <c r="N244" s="28"/>
      <c r="P244" s="28"/>
      <c r="AD244" s="28"/>
    </row>
    <row r="245" spans="2:30" ht="30" customHeight="1" x14ac:dyDescent="0.2">
      <c r="B245" s="28"/>
      <c r="C245" s="28"/>
      <c r="D245" s="28"/>
      <c r="E245" s="28"/>
      <c r="N245" s="28"/>
      <c r="P245" s="28"/>
      <c r="AD245" s="28"/>
    </row>
    <row r="246" spans="2:30" ht="30" customHeight="1" x14ac:dyDescent="0.2">
      <c r="B246" s="28"/>
      <c r="C246" s="28"/>
      <c r="D246" s="28"/>
      <c r="E246" s="28"/>
      <c r="N246" s="28"/>
      <c r="P246" s="28"/>
      <c r="AD246" s="28"/>
    </row>
    <row r="247" spans="2:30" ht="30" customHeight="1" x14ac:dyDescent="0.2">
      <c r="B247" s="28"/>
      <c r="C247" s="28"/>
      <c r="D247" s="28"/>
      <c r="E247" s="28"/>
      <c r="N247" s="28"/>
      <c r="P247" s="28"/>
      <c r="AD247" s="28"/>
    </row>
    <row r="248" spans="2:30" ht="30" customHeight="1" x14ac:dyDescent="0.2">
      <c r="B248" s="28"/>
      <c r="C248" s="28"/>
      <c r="D248" s="28"/>
      <c r="E248" s="28"/>
      <c r="N248" s="28"/>
      <c r="P248" s="28"/>
      <c r="AD248" s="28"/>
    </row>
    <row r="249" spans="2:30" ht="30" customHeight="1" x14ac:dyDescent="0.2">
      <c r="B249" s="28"/>
      <c r="C249" s="28"/>
      <c r="D249" s="28"/>
      <c r="E249" s="28"/>
      <c r="N249" s="28"/>
      <c r="P249" s="28"/>
      <c r="AD249" s="28"/>
    </row>
    <row r="250" spans="2:30" ht="30" customHeight="1" x14ac:dyDescent="0.2">
      <c r="B250" s="28"/>
      <c r="C250" s="28"/>
      <c r="D250" s="28"/>
      <c r="E250" s="28"/>
      <c r="N250" s="28"/>
      <c r="P250" s="28"/>
      <c r="AD250" s="28"/>
    </row>
    <row r="251" spans="2:30" ht="30" customHeight="1" x14ac:dyDescent="0.2">
      <c r="B251" s="28"/>
      <c r="C251" s="28"/>
      <c r="D251" s="28"/>
      <c r="E251" s="28"/>
      <c r="N251" s="28"/>
      <c r="P251" s="28"/>
      <c r="AD251" s="28"/>
    </row>
    <row r="252" spans="2:30" ht="30" customHeight="1" x14ac:dyDescent="0.2">
      <c r="B252" s="28"/>
      <c r="C252" s="28"/>
      <c r="D252" s="28"/>
      <c r="E252" s="28"/>
      <c r="N252" s="28"/>
      <c r="P252" s="28"/>
      <c r="AD252" s="28"/>
    </row>
    <row r="253" spans="2:30" ht="30" customHeight="1" x14ac:dyDescent="0.2">
      <c r="B253" s="28"/>
      <c r="C253" s="28"/>
      <c r="D253" s="28"/>
      <c r="E253" s="28"/>
      <c r="N253" s="28"/>
      <c r="P253" s="28"/>
      <c r="AD253" s="28"/>
    </row>
    <row r="254" spans="2:30" ht="30" customHeight="1" x14ac:dyDescent="0.2">
      <c r="B254" s="28"/>
      <c r="C254" s="28"/>
      <c r="D254" s="28"/>
      <c r="E254" s="28"/>
      <c r="N254" s="28"/>
      <c r="P254" s="28"/>
      <c r="AD254" s="28"/>
    </row>
    <row r="255" spans="2:30" ht="30" customHeight="1" x14ac:dyDescent="0.2">
      <c r="B255" s="28"/>
      <c r="C255" s="28"/>
      <c r="D255" s="28"/>
      <c r="E255" s="28"/>
      <c r="N255" s="28"/>
      <c r="P255" s="28"/>
      <c r="AD255" s="28"/>
    </row>
    <row r="256" spans="2:30" ht="30" customHeight="1" x14ac:dyDescent="0.2">
      <c r="B256" s="28"/>
      <c r="C256" s="28"/>
      <c r="D256" s="28"/>
      <c r="E256" s="28"/>
      <c r="N256" s="28"/>
      <c r="P256" s="28"/>
      <c r="AD256" s="28"/>
    </row>
    <row r="257" spans="2:30" ht="30" customHeight="1" x14ac:dyDescent="0.2">
      <c r="B257" s="28"/>
      <c r="C257" s="28"/>
      <c r="D257" s="28"/>
      <c r="E257" s="28"/>
      <c r="N257" s="28"/>
      <c r="P257" s="28"/>
      <c r="AD257" s="28"/>
    </row>
    <row r="258" spans="2:30" ht="30" customHeight="1" x14ac:dyDescent="0.2">
      <c r="B258" s="28"/>
      <c r="C258" s="28"/>
      <c r="D258" s="28"/>
      <c r="E258" s="28"/>
      <c r="N258" s="28"/>
      <c r="P258" s="28"/>
      <c r="AD258" s="28"/>
    </row>
    <row r="259" spans="2:30" ht="30" customHeight="1" x14ac:dyDescent="0.2">
      <c r="B259" s="28"/>
      <c r="C259" s="28"/>
      <c r="D259" s="28"/>
      <c r="E259" s="28"/>
      <c r="N259" s="28"/>
      <c r="P259" s="28"/>
      <c r="AD259" s="28"/>
    </row>
    <row r="260" spans="2:30" ht="30" customHeight="1" x14ac:dyDescent="0.2">
      <c r="B260" s="28"/>
      <c r="C260" s="28"/>
      <c r="D260" s="28"/>
      <c r="E260" s="28"/>
      <c r="N260" s="28"/>
      <c r="P260" s="28"/>
      <c r="AD260" s="28"/>
    </row>
    <row r="261" spans="2:30" ht="30" customHeight="1" x14ac:dyDescent="0.2">
      <c r="B261" s="28"/>
      <c r="C261" s="28"/>
      <c r="D261" s="28"/>
      <c r="E261" s="28"/>
      <c r="N261" s="28"/>
      <c r="P261" s="28"/>
      <c r="AD261" s="28"/>
    </row>
    <row r="262" spans="2:30" ht="30" customHeight="1" x14ac:dyDescent="0.2">
      <c r="B262" s="28"/>
      <c r="C262" s="28"/>
      <c r="D262" s="28"/>
      <c r="E262" s="28"/>
      <c r="N262" s="28"/>
      <c r="P262" s="28"/>
      <c r="AD262" s="28"/>
    </row>
    <row r="263" spans="2:30" ht="30" customHeight="1" x14ac:dyDescent="0.2">
      <c r="B263" s="28"/>
      <c r="C263" s="28"/>
      <c r="D263" s="28"/>
      <c r="E263" s="28"/>
      <c r="N263" s="28"/>
      <c r="P263" s="28"/>
      <c r="AD263" s="28"/>
    </row>
    <row r="264" spans="2:30" ht="30" customHeight="1" x14ac:dyDescent="0.2">
      <c r="B264" s="28"/>
      <c r="C264" s="28"/>
      <c r="D264" s="28"/>
      <c r="E264" s="28"/>
      <c r="N264" s="28"/>
      <c r="P264" s="28"/>
      <c r="AD264" s="28"/>
    </row>
    <row r="265" spans="2:30" ht="30" customHeight="1" x14ac:dyDescent="0.2">
      <c r="B265" s="28"/>
      <c r="C265" s="28"/>
      <c r="D265" s="28"/>
      <c r="E265" s="28"/>
      <c r="N265" s="28"/>
      <c r="P265" s="28"/>
      <c r="AD265" s="28"/>
    </row>
    <row r="266" spans="2:30" ht="30" customHeight="1" x14ac:dyDescent="0.2">
      <c r="B266" s="28"/>
      <c r="C266" s="28"/>
      <c r="D266" s="28"/>
      <c r="E266" s="28"/>
      <c r="N266" s="28"/>
      <c r="P266" s="28"/>
      <c r="AD266" s="28"/>
    </row>
    <row r="267" spans="2:30" ht="30" customHeight="1" x14ac:dyDescent="0.2">
      <c r="B267" s="28"/>
      <c r="C267" s="28"/>
      <c r="D267" s="28"/>
      <c r="E267" s="28"/>
      <c r="N267" s="28"/>
      <c r="P267" s="28"/>
      <c r="AD267" s="28"/>
    </row>
    <row r="268" spans="2:30" ht="30" customHeight="1" x14ac:dyDescent="0.2">
      <c r="B268" s="28"/>
      <c r="C268" s="28"/>
      <c r="D268" s="28"/>
      <c r="E268" s="28"/>
      <c r="N268" s="28"/>
      <c r="P268" s="28"/>
      <c r="AD268" s="28"/>
    </row>
    <row r="269" spans="2:30" ht="30" customHeight="1" x14ac:dyDescent="0.2">
      <c r="B269" s="28"/>
      <c r="C269" s="28"/>
      <c r="D269" s="28"/>
      <c r="E269" s="28"/>
      <c r="N269" s="28"/>
      <c r="P269" s="28"/>
      <c r="AD269" s="28"/>
    </row>
    <row r="270" spans="2:30" ht="30" customHeight="1" x14ac:dyDescent="0.2">
      <c r="B270" s="28"/>
      <c r="C270" s="28"/>
      <c r="D270" s="28"/>
      <c r="E270" s="28"/>
      <c r="N270" s="28"/>
      <c r="P270" s="28"/>
      <c r="AD270" s="28"/>
    </row>
    <row r="271" spans="2:30" ht="30" customHeight="1" x14ac:dyDescent="0.2">
      <c r="B271" s="28"/>
      <c r="C271" s="28"/>
      <c r="D271" s="28"/>
      <c r="E271" s="28"/>
      <c r="N271" s="28"/>
      <c r="P271" s="28"/>
      <c r="AD271" s="28"/>
    </row>
    <row r="272" spans="2:30" ht="30" customHeight="1" x14ac:dyDescent="0.2">
      <c r="B272" s="28"/>
      <c r="C272" s="28"/>
      <c r="D272" s="28"/>
      <c r="E272" s="28"/>
      <c r="N272" s="28"/>
      <c r="P272" s="28"/>
      <c r="AD272" s="28"/>
    </row>
    <row r="273" spans="2:30" ht="30" customHeight="1" x14ac:dyDescent="0.2">
      <c r="B273" s="28"/>
      <c r="C273" s="28"/>
      <c r="D273" s="28"/>
      <c r="E273" s="28"/>
      <c r="N273" s="28"/>
      <c r="P273" s="28"/>
      <c r="AD273" s="28"/>
    </row>
    <row r="274" spans="2:30" ht="30" customHeight="1" x14ac:dyDescent="0.2">
      <c r="B274" s="28"/>
      <c r="C274" s="28"/>
      <c r="D274" s="28"/>
      <c r="E274" s="28"/>
      <c r="N274" s="28"/>
      <c r="P274" s="28"/>
      <c r="AD274" s="28"/>
    </row>
    <row r="275" spans="2:30" ht="30" customHeight="1" x14ac:dyDescent="0.2">
      <c r="B275" s="28"/>
      <c r="C275" s="28"/>
      <c r="D275" s="28"/>
      <c r="E275" s="28"/>
      <c r="N275" s="28"/>
      <c r="P275" s="28"/>
      <c r="AD275" s="28"/>
    </row>
    <row r="276" spans="2:30" ht="30" customHeight="1" x14ac:dyDescent="0.2">
      <c r="B276" s="28"/>
      <c r="C276" s="28"/>
      <c r="D276" s="28"/>
      <c r="E276" s="28"/>
      <c r="N276" s="28"/>
      <c r="P276" s="28"/>
      <c r="AD276" s="28"/>
    </row>
    <row r="277" spans="2:30" ht="30" customHeight="1" x14ac:dyDescent="0.2">
      <c r="B277" s="28"/>
      <c r="C277" s="28"/>
      <c r="D277" s="28"/>
      <c r="E277" s="28"/>
      <c r="N277" s="28"/>
      <c r="P277" s="28"/>
      <c r="AD277" s="28"/>
    </row>
    <row r="278" spans="2:30" ht="30" customHeight="1" x14ac:dyDescent="0.2">
      <c r="B278" s="28"/>
      <c r="C278" s="28"/>
      <c r="D278" s="28"/>
      <c r="E278" s="28"/>
      <c r="N278" s="28"/>
      <c r="P278" s="28"/>
      <c r="AD278" s="28"/>
    </row>
    <row r="279" spans="2:30" ht="30" customHeight="1" x14ac:dyDescent="0.2">
      <c r="B279" s="28"/>
      <c r="C279" s="28"/>
      <c r="D279" s="28"/>
      <c r="E279" s="28"/>
      <c r="N279" s="28"/>
      <c r="P279" s="28"/>
      <c r="AD279" s="28"/>
    </row>
    <row r="280" spans="2:30" ht="30" customHeight="1" x14ac:dyDescent="0.2">
      <c r="B280" s="28"/>
      <c r="C280" s="28"/>
      <c r="D280" s="28"/>
      <c r="E280" s="28"/>
      <c r="N280" s="28"/>
      <c r="P280" s="28"/>
      <c r="AD280" s="28"/>
    </row>
    <row r="281" spans="2:30" ht="30" customHeight="1" x14ac:dyDescent="0.2">
      <c r="B281" s="28"/>
      <c r="C281" s="28"/>
      <c r="D281" s="28"/>
      <c r="E281" s="28"/>
      <c r="N281" s="28"/>
      <c r="P281" s="28"/>
      <c r="AD281" s="28"/>
    </row>
    <row r="282" spans="2:30" ht="30" customHeight="1" x14ac:dyDescent="0.2">
      <c r="B282" s="28"/>
      <c r="C282" s="28"/>
      <c r="D282" s="28"/>
      <c r="E282" s="28"/>
      <c r="N282" s="28"/>
      <c r="P282" s="28"/>
      <c r="AD282" s="28"/>
    </row>
    <row r="283" spans="2:30" ht="30" customHeight="1" x14ac:dyDescent="0.2">
      <c r="B283" s="28"/>
      <c r="C283" s="28"/>
      <c r="D283" s="28"/>
      <c r="E283" s="28"/>
      <c r="N283" s="28"/>
      <c r="P283" s="28"/>
      <c r="AD283" s="28"/>
    </row>
    <row r="284" spans="2:30" ht="30" customHeight="1" x14ac:dyDescent="0.2">
      <c r="B284" s="28"/>
      <c r="C284" s="28"/>
      <c r="D284" s="28"/>
      <c r="E284" s="28"/>
      <c r="N284" s="28"/>
      <c r="P284" s="28"/>
      <c r="AD284" s="28"/>
    </row>
    <row r="285" spans="2:30" ht="30" customHeight="1" x14ac:dyDescent="0.2">
      <c r="B285" s="28"/>
      <c r="C285" s="28"/>
      <c r="D285" s="28"/>
      <c r="E285" s="28"/>
      <c r="N285" s="28"/>
      <c r="P285" s="28"/>
      <c r="AD285" s="28"/>
    </row>
    <row r="286" spans="2:30" ht="30" customHeight="1" x14ac:dyDescent="0.2">
      <c r="B286" s="28"/>
      <c r="C286" s="28"/>
      <c r="D286" s="28"/>
      <c r="E286" s="28"/>
      <c r="N286" s="28"/>
      <c r="P286" s="28"/>
      <c r="AD286" s="28"/>
    </row>
    <row r="287" spans="2:30" ht="30" customHeight="1" x14ac:dyDescent="0.2">
      <c r="B287" s="28"/>
      <c r="C287" s="28"/>
      <c r="D287" s="28"/>
      <c r="E287" s="28"/>
      <c r="N287" s="28"/>
      <c r="P287" s="28"/>
      <c r="AD287" s="28"/>
    </row>
    <row r="288" spans="2:30" ht="30" customHeight="1" x14ac:dyDescent="0.2">
      <c r="B288" s="28"/>
      <c r="C288" s="28"/>
      <c r="D288" s="28"/>
      <c r="E288" s="28"/>
      <c r="N288" s="28"/>
      <c r="P288" s="28"/>
      <c r="AD288" s="28"/>
    </row>
    <row r="289" spans="2:30" ht="30" customHeight="1" x14ac:dyDescent="0.2">
      <c r="B289" s="28"/>
      <c r="C289" s="28"/>
      <c r="D289" s="28"/>
      <c r="E289" s="28"/>
      <c r="N289" s="28"/>
      <c r="P289" s="28"/>
      <c r="AD289" s="28"/>
    </row>
    <row r="290" spans="2:30" ht="30" customHeight="1" x14ac:dyDescent="0.2">
      <c r="B290" s="28"/>
      <c r="C290" s="28"/>
      <c r="D290" s="28"/>
      <c r="E290" s="28"/>
      <c r="N290" s="28"/>
      <c r="P290" s="28"/>
      <c r="AD290" s="28"/>
    </row>
    <row r="291" spans="2:30" ht="30" customHeight="1" x14ac:dyDescent="0.2">
      <c r="B291" s="28"/>
      <c r="C291" s="28"/>
      <c r="D291" s="28"/>
      <c r="E291" s="28"/>
      <c r="N291" s="28"/>
      <c r="P291" s="28"/>
      <c r="AD291" s="28"/>
    </row>
    <row r="292" spans="2:30" ht="30" customHeight="1" x14ac:dyDescent="0.2">
      <c r="B292" s="28"/>
      <c r="C292" s="28"/>
      <c r="D292" s="28"/>
      <c r="E292" s="28"/>
      <c r="N292" s="28"/>
      <c r="P292" s="28"/>
      <c r="AD292" s="28"/>
    </row>
    <row r="293" spans="2:30" ht="30" customHeight="1" x14ac:dyDescent="0.2">
      <c r="B293" s="28"/>
      <c r="C293" s="28"/>
      <c r="D293" s="28"/>
      <c r="E293" s="28"/>
      <c r="N293" s="28"/>
      <c r="P293" s="28"/>
      <c r="AD293" s="28"/>
    </row>
    <row r="294" spans="2:30" ht="30" customHeight="1" x14ac:dyDescent="0.2">
      <c r="B294" s="28"/>
      <c r="C294" s="28"/>
      <c r="D294" s="28"/>
      <c r="E294" s="28"/>
      <c r="N294" s="28"/>
      <c r="P294" s="28"/>
      <c r="AD294" s="28"/>
    </row>
    <row r="295" spans="2:30" ht="30" customHeight="1" x14ac:dyDescent="0.2">
      <c r="B295" s="28"/>
      <c r="C295" s="28"/>
      <c r="D295" s="28"/>
      <c r="E295" s="28"/>
      <c r="N295" s="28"/>
      <c r="P295" s="28"/>
      <c r="AD295" s="28"/>
    </row>
    <row r="296" spans="2:30" ht="30" customHeight="1" x14ac:dyDescent="0.2">
      <c r="B296" s="28"/>
      <c r="C296" s="28"/>
      <c r="D296" s="28"/>
      <c r="E296" s="28"/>
      <c r="N296" s="28"/>
      <c r="P296" s="28"/>
      <c r="AD296" s="28"/>
    </row>
    <row r="297" spans="2:30" ht="30" customHeight="1" x14ac:dyDescent="0.2">
      <c r="B297" s="28"/>
      <c r="C297" s="28"/>
      <c r="D297" s="28"/>
      <c r="E297" s="28"/>
      <c r="N297" s="28"/>
      <c r="P297" s="28"/>
      <c r="AD297" s="28"/>
    </row>
    <row r="298" spans="2:30" ht="30" customHeight="1" x14ac:dyDescent="0.2">
      <c r="B298" s="28"/>
      <c r="C298" s="28"/>
      <c r="D298" s="28"/>
      <c r="E298" s="28"/>
      <c r="N298" s="28"/>
      <c r="P298" s="28"/>
      <c r="AD298" s="28"/>
    </row>
    <row r="299" spans="2:30" ht="30" customHeight="1" x14ac:dyDescent="0.2">
      <c r="B299" s="28"/>
      <c r="C299" s="28"/>
      <c r="D299" s="28"/>
      <c r="E299" s="28"/>
      <c r="N299" s="28"/>
      <c r="P299" s="28"/>
      <c r="AD299" s="28"/>
    </row>
    <row r="300" spans="2:30" ht="30" customHeight="1" x14ac:dyDescent="0.2">
      <c r="B300" s="28"/>
      <c r="C300" s="28"/>
      <c r="D300" s="28"/>
      <c r="E300" s="28"/>
      <c r="N300" s="28"/>
      <c r="P300" s="28"/>
      <c r="AD300" s="28"/>
    </row>
    <row r="301" spans="2:30" ht="30" customHeight="1" x14ac:dyDescent="0.2">
      <c r="B301" s="28"/>
      <c r="C301" s="28"/>
      <c r="D301" s="28"/>
      <c r="E301" s="28"/>
      <c r="N301" s="28"/>
      <c r="P301" s="28"/>
      <c r="AD301" s="28"/>
    </row>
    <row r="302" spans="2:30" ht="30" customHeight="1" x14ac:dyDescent="0.2">
      <c r="B302" s="28"/>
      <c r="C302" s="28"/>
      <c r="D302" s="28"/>
      <c r="E302" s="28"/>
      <c r="N302" s="28"/>
      <c r="P302" s="28"/>
      <c r="AD302" s="28"/>
    </row>
    <row r="303" spans="2:30" ht="30" customHeight="1" x14ac:dyDescent="0.2">
      <c r="B303" s="28"/>
      <c r="C303" s="28"/>
      <c r="D303" s="28"/>
      <c r="E303" s="28"/>
      <c r="N303" s="28"/>
      <c r="P303" s="28"/>
      <c r="AD303" s="28"/>
    </row>
    <row r="304" spans="2:30" ht="30" customHeight="1" x14ac:dyDescent="0.2">
      <c r="B304" s="28"/>
      <c r="C304" s="28"/>
      <c r="D304" s="28"/>
      <c r="E304" s="28"/>
      <c r="N304" s="28"/>
      <c r="P304" s="28"/>
      <c r="AD304" s="28"/>
    </row>
    <row r="305" spans="2:30" ht="30" customHeight="1" x14ac:dyDescent="0.2">
      <c r="B305" s="28"/>
      <c r="C305" s="28"/>
      <c r="D305" s="28"/>
      <c r="E305" s="28"/>
      <c r="N305" s="28"/>
      <c r="P305" s="28"/>
      <c r="AD305" s="28"/>
    </row>
    <row r="306" spans="2:30" ht="30" customHeight="1" x14ac:dyDescent="0.2">
      <c r="B306" s="28"/>
      <c r="C306" s="28"/>
      <c r="D306" s="28"/>
      <c r="E306" s="28"/>
      <c r="N306" s="28"/>
      <c r="P306" s="28"/>
      <c r="AD306" s="28"/>
    </row>
    <row r="307" spans="2:30" ht="30" customHeight="1" x14ac:dyDescent="0.2">
      <c r="B307" s="28"/>
      <c r="C307" s="28"/>
      <c r="D307" s="28"/>
      <c r="E307" s="28"/>
      <c r="N307" s="28"/>
      <c r="P307" s="28"/>
      <c r="AD307" s="28"/>
    </row>
    <row r="308" spans="2:30" ht="30" customHeight="1" x14ac:dyDescent="0.2">
      <c r="B308" s="28"/>
      <c r="C308" s="28"/>
      <c r="D308" s="28"/>
      <c r="E308" s="28"/>
      <c r="N308" s="28"/>
      <c r="P308" s="28"/>
      <c r="AD308" s="28"/>
    </row>
    <row r="309" spans="2:30" ht="30" customHeight="1" x14ac:dyDescent="0.2">
      <c r="B309" s="28"/>
      <c r="C309" s="28"/>
      <c r="D309" s="28"/>
      <c r="E309" s="28"/>
      <c r="N309" s="28"/>
      <c r="P309" s="28"/>
      <c r="AD309" s="28"/>
    </row>
    <row r="310" spans="2:30" ht="30" customHeight="1" x14ac:dyDescent="0.2">
      <c r="B310" s="28"/>
      <c r="C310" s="28"/>
      <c r="D310" s="28"/>
      <c r="E310" s="28"/>
      <c r="N310" s="28"/>
      <c r="P310" s="28"/>
      <c r="AD310" s="28"/>
    </row>
    <row r="311" spans="2:30" ht="30" customHeight="1" x14ac:dyDescent="0.2">
      <c r="B311" s="28"/>
      <c r="C311" s="28"/>
      <c r="D311" s="28"/>
      <c r="E311" s="28"/>
      <c r="N311" s="28"/>
      <c r="P311" s="28"/>
      <c r="AD311" s="28"/>
    </row>
    <row r="312" spans="2:30" ht="30" customHeight="1" x14ac:dyDescent="0.2">
      <c r="B312" s="28"/>
      <c r="C312" s="28"/>
      <c r="D312" s="28"/>
      <c r="E312" s="28"/>
      <c r="N312" s="28"/>
      <c r="P312" s="28"/>
      <c r="AD312" s="28"/>
    </row>
    <row r="313" spans="2:30" ht="30" customHeight="1" x14ac:dyDescent="0.2">
      <c r="B313" s="28"/>
      <c r="C313" s="28"/>
      <c r="D313" s="28"/>
      <c r="E313" s="28"/>
      <c r="N313" s="28"/>
      <c r="P313" s="28"/>
      <c r="AD313" s="28"/>
    </row>
    <row r="314" spans="2:30" ht="30" customHeight="1" x14ac:dyDescent="0.2">
      <c r="B314" s="28"/>
      <c r="C314" s="28"/>
      <c r="D314" s="28"/>
      <c r="E314" s="28"/>
      <c r="N314" s="28"/>
      <c r="P314" s="28"/>
      <c r="AD314" s="28"/>
    </row>
    <row r="315" spans="2:30" ht="30" customHeight="1" x14ac:dyDescent="0.2">
      <c r="B315" s="28"/>
      <c r="C315" s="28"/>
      <c r="D315" s="28"/>
      <c r="E315" s="28"/>
      <c r="N315" s="28"/>
      <c r="P315" s="28"/>
      <c r="AD315" s="28"/>
    </row>
    <row r="316" spans="2:30" ht="30" customHeight="1" x14ac:dyDescent="0.2">
      <c r="B316" s="28"/>
      <c r="C316" s="28"/>
      <c r="D316" s="28"/>
      <c r="E316" s="28"/>
      <c r="N316" s="28"/>
      <c r="P316" s="28"/>
      <c r="AD316" s="28"/>
    </row>
    <row r="317" spans="2:30" ht="30" customHeight="1" x14ac:dyDescent="0.2">
      <c r="B317" s="28"/>
      <c r="C317" s="28"/>
      <c r="D317" s="28"/>
      <c r="E317" s="28"/>
      <c r="N317" s="28"/>
      <c r="P317" s="28"/>
      <c r="AD317" s="28"/>
    </row>
    <row r="318" spans="2:30" ht="30" customHeight="1" x14ac:dyDescent="0.2">
      <c r="B318" s="28"/>
      <c r="C318" s="28"/>
      <c r="D318" s="28"/>
      <c r="E318" s="28"/>
      <c r="N318" s="28"/>
      <c r="P318" s="28"/>
      <c r="AD318" s="28"/>
    </row>
    <row r="319" spans="2:30" ht="30" customHeight="1" x14ac:dyDescent="0.2">
      <c r="B319" s="28"/>
      <c r="C319" s="28"/>
      <c r="D319" s="28"/>
      <c r="E319" s="28"/>
      <c r="N319" s="28"/>
      <c r="P319" s="28"/>
      <c r="AD319" s="28"/>
    </row>
    <row r="320" spans="2:30" ht="30" customHeight="1" x14ac:dyDescent="0.2">
      <c r="B320" s="28"/>
      <c r="C320" s="28"/>
      <c r="D320" s="28"/>
      <c r="E320" s="28"/>
      <c r="N320" s="28"/>
      <c r="P320" s="28"/>
      <c r="AD320" s="28"/>
    </row>
    <row r="321" spans="2:30" ht="30" customHeight="1" x14ac:dyDescent="0.2">
      <c r="B321" s="28"/>
      <c r="C321" s="28"/>
      <c r="D321" s="28"/>
      <c r="E321" s="28"/>
      <c r="N321" s="28"/>
      <c r="P321" s="28"/>
      <c r="AD321" s="28"/>
    </row>
    <row r="322" spans="2:30" ht="30" customHeight="1" x14ac:dyDescent="0.2">
      <c r="B322" s="28"/>
      <c r="C322" s="28"/>
      <c r="D322" s="28"/>
      <c r="E322" s="28"/>
      <c r="N322" s="28"/>
      <c r="P322" s="28"/>
      <c r="AD322" s="28"/>
    </row>
    <row r="323" spans="2:30" ht="30" customHeight="1" x14ac:dyDescent="0.2">
      <c r="B323" s="28"/>
      <c r="C323" s="28"/>
      <c r="D323" s="28"/>
      <c r="E323" s="28"/>
      <c r="N323" s="28"/>
      <c r="P323" s="28"/>
      <c r="AD323" s="28"/>
    </row>
    <row r="324" spans="2:30" ht="30" customHeight="1" x14ac:dyDescent="0.2">
      <c r="B324" s="28"/>
      <c r="C324" s="28"/>
      <c r="D324" s="28"/>
      <c r="E324" s="28"/>
      <c r="N324" s="28"/>
      <c r="P324" s="28"/>
      <c r="AD324" s="28"/>
    </row>
    <row r="325" spans="2:30" ht="30" customHeight="1" x14ac:dyDescent="0.2">
      <c r="B325" s="28"/>
      <c r="C325" s="28"/>
      <c r="D325" s="28"/>
      <c r="E325" s="28"/>
      <c r="N325" s="28"/>
      <c r="P325" s="28"/>
      <c r="AD325" s="28"/>
    </row>
    <row r="326" spans="2:30" ht="30" customHeight="1" x14ac:dyDescent="0.2">
      <c r="B326" s="28"/>
      <c r="C326" s="28"/>
      <c r="D326" s="28"/>
      <c r="E326" s="28"/>
      <c r="N326" s="28"/>
      <c r="P326" s="28"/>
      <c r="AD326" s="28"/>
    </row>
    <row r="327" spans="2:30" ht="30" customHeight="1" x14ac:dyDescent="0.2">
      <c r="B327" s="28"/>
      <c r="C327" s="28"/>
      <c r="D327" s="28"/>
      <c r="E327" s="28"/>
      <c r="N327" s="28"/>
      <c r="P327" s="28"/>
      <c r="AD327" s="28"/>
    </row>
    <row r="328" spans="2:30" ht="30" customHeight="1" x14ac:dyDescent="0.2">
      <c r="B328" s="28"/>
      <c r="C328" s="28"/>
      <c r="D328" s="28"/>
      <c r="E328" s="28"/>
      <c r="N328" s="28"/>
      <c r="P328" s="28"/>
      <c r="AD328" s="28"/>
    </row>
    <row r="329" spans="2:30" ht="30" customHeight="1" x14ac:dyDescent="0.2">
      <c r="B329" s="28"/>
      <c r="C329" s="28"/>
      <c r="D329" s="28"/>
      <c r="E329" s="28"/>
      <c r="N329" s="28"/>
      <c r="P329" s="28"/>
      <c r="AD329" s="28"/>
    </row>
    <row r="330" spans="2:30" ht="30" customHeight="1" x14ac:dyDescent="0.2">
      <c r="B330" s="28"/>
      <c r="C330" s="28"/>
      <c r="D330" s="28"/>
      <c r="E330" s="28"/>
      <c r="N330" s="28"/>
      <c r="P330" s="28"/>
      <c r="AD330" s="28"/>
    </row>
    <row r="331" spans="2:30" ht="30" customHeight="1" x14ac:dyDescent="0.2">
      <c r="B331" s="28"/>
      <c r="C331" s="28"/>
      <c r="D331" s="28"/>
      <c r="E331" s="28"/>
      <c r="N331" s="28"/>
      <c r="P331" s="28"/>
      <c r="AD331" s="28"/>
    </row>
    <row r="332" spans="2:30" ht="30" customHeight="1" x14ac:dyDescent="0.2">
      <c r="B332" s="28"/>
      <c r="C332" s="28"/>
      <c r="D332" s="28"/>
      <c r="E332" s="28"/>
      <c r="N332" s="28"/>
      <c r="P332" s="28"/>
      <c r="AD332" s="28"/>
    </row>
    <row r="333" spans="2:30" ht="30" customHeight="1" x14ac:dyDescent="0.2">
      <c r="B333" s="28"/>
      <c r="C333" s="28"/>
      <c r="D333" s="28"/>
      <c r="E333" s="28"/>
      <c r="N333" s="28"/>
      <c r="P333" s="28"/>
      <c r="AD333" s="28"/>
    </row>
    <row r="334" spans="2:30" ht="30" customHeight="1" x14ac:dyDescent="0.2">
      <c r="B334" s="28"/>
      <c r="C334" s="28"/>
      <c r="D334" s="28"/>
      <c r="E334" s="28"/>
      <c r="N334" s="28"/>
      <c r="P334" s="28"/>
      <c r="AD334" s="28"/>
    </row>
    <row r="335" spans="2:30" ht="30" customHeight="1" x14ac:dyDescent="0.2">
      <c r="B335" s="28"/>
      <c r="C335" s="28"/>
      <c r="D335" s="28"/>
      <c r="E335" s="28"/>
      <c r="N335" s="28"/>
      <c r="P335" s="28"/>
      <c r="AD335" s="28"/>
    </row>
    <row r="336" spans="2:30" ht="30" customHeight="1" x14ac:dyDescent="0.2">
      <c r="B336" s="28"/>
      <c r="C336" s="28"/>
      <c r="D336" s="28"/>
      <c r="E336" s="28"/>
      <c r="N336" s="28"/>
      <c r="P336" s="28"/>
      <c r="AD336" s="28"/>
    </row>
    <row r="337" spans="2:30" ht="30" customHeight="1" x14ac:dyDescent="0.2">
      <c r="B337" s="28"/>
      <c r="C337" s="28"/>
      <c r="D337" s="28"/>
      <c r="E337" s="28"/>
      <c r="N337" s="28"/>
      <c r="P337" s="28"/>
      <c r="AD337" s="28"/>
    </row>
    <row r="338" spans="2:30" ht="30" customHeight="1" x14ac:dyDescent="0.2">
      <c r="B338" s="28"/>
      <c r="C338" s="28"/>
      <c r="D338" s="28"/>
      <c r="E338" s="28"/>
      <c r="N338" s="28"/>
      <c r="P338" s="28"/>
      <c r="AD338" s="28"/>
    </row>
    <row r="339" spans="2:30" ht="30" customHeight="1" x14ac:dyDescent="0.2">
      <c r="B339" s="28"/>
      <c r="C339" s="28"/>
      <c r="D339" s="28"/>
      <c r="E339" s="28"/>
      <c r="N339" s="28"/>
      <c r="P339" s="28"/>
      <c r="AD339" s="28"/>
    </row>
    <row r="340" spans="2:30" ht="30" customHeight="1" x14ac:dyDescent="0.2">
      <c r="B340" s="28"/>
      <c r="C340" s="28"/>
      <c r="D340" s="28"/>
      <c r="E340" s="28"/>
      <c r="N340" s="28"/>
      <c r="P340" s="28"/>
      <c r="AD340" s="28"/>
    </row>
    <row r="341" spans="2:30" ht="30" customHeight="1" x14ac:dyDescent="0.2">
      <c r="B341" s="28"/>
      <c r="C341" s="28"/>
      <c r="D341" s="28"/>
      <c r="E341" s="28"/>
      <c r="N341" s="28"/>
      <c r="P341" s="28"/>
      <c r="AD341" s="28"/>
    </row>
    <row r="342" spans="2:30" ht="30" customHeight="1" x14ac:dyDescent="0.2">
      <c r="B342" s="28"/>
      <c r="C342" s="28"/>
      <c r="D342" s="28"/>
      <c r="E342" s="28"/>
      <c r="N342" s="28"/>
      <c r="P342" s="28"/>
      <c r="AD342" s="28"/>
    </row>
    <row r="343" spans="2:30" ht="30" customHeight="1" x14ac:dyDescent="0.2">
      <c r="B343" s="28"/>
      <c r="C343" s="28"/>
      <c r="D343" s="28"/>
      <c r="E343" s="28"/>
      <c r="N343" s="28"/>
      <c r="P343" s="28"/>
      <c r="AD343" s="28"/>
    </row>
    <row r="344" spans="2:30" ht="30" customHeight="1" x14ac:dyDescent="0.2">
      <c r="B344" s="28"/>
      <c r="C344" s="28"/>
      <c r="D344" s="28"/>
      <c r="E344" s="28"/>
      <c r="N344" s="28"/>
      <c r="P344" s="28"/>
      <c r="AD344" s="28"/>
    </row>
    <row r="345" spans="2:30" ht="30" customHeight="1" x14ac:dyDescent="0.2">
      <c r="B345" s="28"/>
      <c r="C345" s="28"/>
      <c r="D345" s="28"/>
      <c r="E345" s="28"/>
      <c r="N345" s="28"/>
      <c r="P345" s="28"/>
      <c r="AD345" s="28"/>
    </row>
    <row r="346" spans="2:30" ht="30" customHeight="1" x14ac:dyDescent="0.2">
      <c r="B346" s="28"/>
      <c r="C346" s="28"/>
      <c r="D346" s="28"/>
      <c r="E346" s="28"/>
      <c r="N346" s="28"/>
      <c r="P346" s="28"/>
      <c r="AD346" s="28"/>
    </row>
    <row r="347" spans="2:30" ht="30" customHeight="1" x14ac:dyDescent="0.2">
      <c r="B347" s="28"/>
      <c r="C347" s="28"/>
      <c r="D347" s="28"/>
      <c r="E347" s="28"/>
      <c r="N347" s="28"/>
      <c r="P347" s="28"/>
      <c r="AD347" s="28"/>
    </row>
    <row r="348" spans="2:30" ht="30" customHeight="1" x14ac:dyDescent="0.2">
      <c r="B348" s="28"/>
      <c r="C348" s="28"/>
      <c r="D348" s="28"/>
      <c r="E348" s="28"/>
      <c r="N348" s="28"/>
      <c r="P348" s="28"/>
      <c r="AD348" s="28"/>
    </row>
    <row r="349" spans="2:30" ht="30" customHeight="1" x14ac:dyDescent="0.2">
      <c r="B349" s="28"/>
      <c r="C349" s="28"/>
      <c r="D349" s="28"/>
      <c r="E349" s="28"/>
      <c r="N349" s="28"/>
      <c r="P349" s="28"/>
      <c r="AD349" s="28"/>
    </row>
    <row r="350" spans="2:30" ht="30" customHeight="1" x14ac:dyDescent="0.2">
      <c r="B350" s="28"/>
      <c r="C350" s="28"/>
      <c r="D350" s="28"/>
      <c r="E350" s="28"/>
      <c r="N350" s="28"/>
      <c r="P350" s="28"/>
      <c r="AD350" s="28"/>
    </row>
    <row r="351" spans="2:30" ht="30" customHeight="1" x14ac:dyDescent="0.2">
      <c r="B351" s="28"/>
      <c r="C351" s="28"/>
      <c r="D351" s="28"/>
      <c r="E351" s="28"/>
      <c r="N351" s="28"/>
      <c r="P351" s="28"/>
      <c r="AD351" s="28"/>
    </row>
    <row r="352" spans="2:30" ht="30" customHeight="1" x14ac:dyDescent="0.2">
      <c r="B352" s="28"/>
      <c r="C352" s="28"/>
      <c r="D352" s="28"/>
      <c r="E352" s="28"/>
      <c r="N352" s="28"/>
      <c r="P352" s="28"/>
      <c r="AD352" s="28"/>
    </row>
    <row r="353" spans="2:30" ht="30" customHeight="1" x14ac:dyDescent="0.2">
      <c r="B353" s="28"/>
      <c r="C353" s="28"/>
      <c r="D353" s="28"/>
      <c r="E353" s="28"/>
      <c r="N353" s="28"/>
      <c r="P353" s="28"/>
      <c r="AD353" s="28"/>
    </row>
    <row r="354" spans="2:30" ht="30" customHeight="1" x14ac:dyDescent="0.2">
      <c r="B354" s="28"/>
      <c r="C354" s="28"/>
      <c r="D354" s="28"/>
      <c r="E354" s="28"/>
      <c r="N354" s="28"/>
      <c r="P354" s="28"/>
      <c r="AD354" s="28"/>
    </row>
    <row r="355" spans="2:30" ht="30" customHeight="1" x14ac:dyDescent="0.2">
      <c r="B355" s="28"/>
      <c r="C355" s="28"/>
      <c r="D355" s="28"/>
      <c r="E355" s="28"/>
      <c r="N355" s="28"/>
      <c r="P355" s="28"/>
      <c r="AD355" s="28"/>
    </row>
    <row r="356" spans="2:30" ht="30" customHeight="1" x14ac:dyDescent="0.2">
      <c r="B356" s="28"/>
      <c r="C356" s="28"/>
      <c r="D356" s="28"/>
      <c r="E356" s="28"/>
      <c r="N356" s="28"/>
      <c r="P356" s="28"/>
      <c r="AD356" s="28"/>
    </row>
    <row r="357" spans="2:30" ht="30" customHeight="1" x14ac:dyDescent="0.2">
      <c r="B357" s="28"/>
      <c r="C357" s="28"/>
      <c r="D357" s="28"/>
      <c r="E357" s="28"/>
      <c r="N357" s="28"/>
      <c r="P357" s="28"/>
      <c r="AD357" s="28"/>
    </row>
    <row r="358" spans="2:30" ht="30" customHeight="1" x14ac:dyDescent="0.2">
      <c r="B358" s="28"/>
      <c r="C358" s="28"/>
      <c r="D358" s="28"/>
      <c r="E358" s="28"/>
      <c r="N358" s="28"/>
      <c r="P358" s="28"/>
      <c r="AD358" s="28"/>
    </row>
    <row r="359" spans="2:30" ht="30" customHeight="1" x14ac:dyDescent="0.2">
      <c r="B359" s="28"/>
      <c r="C359" s="28"/>
      <c r="D359" s="28"/>
      <c r="E359" s="28"/>
      <c r="N359" s="28"/>
      <c r="P359" s="28"/>
      <c r="AD359" s="28"/>
    </row>
    <row r="360" spans="2:30" ht="30" customHeight="1" x14ac:dyDescent="0.2">
      <c r="B360" s="28"/>
      <c r="C360" s="28"/>
      <c r="D360" s="28"/>
      <c r="E360" s="28"/>
      <c r="N360" s="28"/>
      <c r="P360" s="28"/>
      <c r="AD360" s="28"/>
    </row>
    <row r="361" spans="2:30" ht="30" customHeight="1" x14ac:dyDescent="0.2">
      <c r="B361" s="28"/>
      <c r="C361" s="28"/>
      <c r="D361" s="28"/>
      <c r="E361" s="28"/>
      <c r="N361" s="28"/>
      <c r="P361" s="28"/>
      <c r="AD361" s="28"/>
    </row>
    <row r="362" spans="2:30" ht="30" customHeight="1" x14ac:dyDescent="0.2">
      <c r="B362" s="28"/>
      <c r="C362" s="28"/>
      <c r="D362" s="28"/>
      <c r="E362" s="28"/>
      <c r="N362" s="28"/>
      <c r="P362" s="28"/>
      <c r="AD362" s="28"/>
    </row>
    <row r="363" spans="2:30" ht="30" customHeight="1" x14ac:dyDescent="0.2">
      <c r="B363" s="28"/>
      <c r="C363" s="28"/>
      <c r="D363" s="28"/>
      <c r="E363" s="28"/>
      <c r="N363" s="28"/>
      <c r="P363" s="28"/>
      <c r="AD363" s="28"/>
    </row>
    <row r="364" spans="2:30" ht="30" customHeight="1" x14ac:dyDescent="0.2">
      <c r="B364" s="28"/>
      <c r="C364" s="28"/>
      <c r="D364" s="28"/>
      <c r="E364" s="28"/>
      <c r="N364" s="28"/>
      <c r="P364" s="28"/>
      <c r="AD364" s="28"/>
    </row>
    <row r="365" spans="2:30" ht="30" customHeight="1" x14ac:dyDescent="0.2">
      <c r="B365" s="28"/>
      <c r="C365" s="28"/>
      <c r="D365" s="28"/>
      <c r="E365" s="28"/>
      <c r="N365" s="28"/>
      <c r="P365" s="28"/>
      <c r="AD365" s="28"/>
    </row>
    <row r="366" spans="2:30" ht="30" customHeight="1" x14ac:dyDescent="0.2">
      <c r="B366" s="28"/>
      <c r="C366" s="28"/>
      <c r="D366" s="28"/>
      <c r="E366" s="28"/>
      <c r="N366" s="28"/>
      <c r="P366" s="28"/>
      <c r="AD366" s="28"/>
    </row>
    <row r="367" spans="2:30" ht="30" customHeight="1" x14ac:dyDescent="0.2">
      <c r="B367" s="28"/>
      <c r="C367" s="28"/>
      <c r="D367" s="28"/>
      <c r="E367" s="28"/>
      <c r="N367" s="28"/>
      <c r="P367" s="28"/>
      <c r="AD367" s="28"/>
    </row>
    <row r="368" spans="2:30" ht="30" customHeight="1" x14ac:dyDescent="0.2">
      <c r="B368" s="28"/>
      <c r="C368" s="28"/>
      <c r="D368" s="28"/>
      <c r="E368" s="28"/>
      <c r="N368" s="28"/>
      <c r="P368" s="28"/>
      <c r="AD368" s="28"/>
    </row>
    <row r="369" spans="2:30" ht="30" customHeight="1" x14ac:dyDescent="0.2">
      <c r="B369" s="28"/>
      <c r="C369" s="28"/>
      <c r="D369" s="28"/>
      <c r="E369" s="28"/>
      <c r="N369" s="28"/>
      <c r="P369" s="28"/>
      <c r="AD369" s="28"/>
    </row>
    <row r="370" spans="2:30" ht="30" customHeight="1" x14ac:dyDescent="0.2">
      <c r="B370" s="28"/>
      <c r="C370" s="28"/>
      <c r="D370" s="28"/>
      <c r="E370" s="28"/>
      <c r="N370" s="28"/>
      <c r="P370" s="28"/>
      <c r="AD370" s="28"/>
    </row>
    <row r="371" spans="2:30" ht="30" customHeight="1" x14ac:dyDescent="0.2">
      <c r="B371" s="28"/>
      <c r="C371" s="28"/>
      <c r="D371" s="28"/>
      <c r="E371" s="28"/>
      <c r="N371" s="28"/>
      <c r="P371" s="28"/>
      <c r="AD371" s="28"/>
    </row>
    <row r="372" spans="2:30" ht="30" customHeight="1" x14ac:dyDescent="0.2">
      <c r="B372" s="28"/>
      <c r="C372" s="28"/>
      <c r="D372" s="28"/>
      <c r="E372" s="28"/>
      <c r="N372" s="28"/>
      <c r="P372" s="28"/>
      <c r="AD372" s="28"/>
    </row>
    <row r="373" spans="2:30" ht="30" customHeight="1" x14ac:dyDescent="0.2">
      <c r="B373" s="28"/>
      <c r="C373" s="28"/>
      <c r="D373" s="28"/>
      <c r="E373" s="28"/>
      <c r="N373" s="28"/>
      <c r="P373" s="28"/>
      <c r="AD373" s="28"/>
    </row>
    <row r="374" spans="2:30" ht="30" customHeight="1" x14ac:dyDescent="0.2">
      <c r="B374" s="28"/>
      <c r="C374" s="28"/>
      <c r="D374" s="28"/>
      <c r="E374" s="28"/>
      <c r="N374" s="28"/>
      <c r="P374" s="28"/>
      <c r="AD374" s="28"/>
    </row>
    <row r="375" spans="2:30" ht="30" customHeight="1" x14ac:dyDescent="0.2">
      <c r="B375" s="28"/>
      <c r="C375" s="28"/>
      <c r="D375" s="28"/>
      <c r="E375" s="28"/>
      <c r="N375" s="28"/>
      <c r="P375" s="28"/>
      <c r="AD375" s="28"/>
    </row>
    <row r="376" spans="2:30" ht="30" customHeight="1" x14ac:dyDescent="0.2">
      <c r="B376" s="28"/>
      <c r="C376" s="28"/>
      <c r="D376" s="28"/>
      <c r="E376" s="28"/>
      <c r="N376" s="28"/>
      <c r="P376" s="28"/>
      <c r="AD376" s="28"/>
    </row>
    <row r="377" spans="2:30" ht="30" customHeight="1" x14ac:dyDescent="0.2">
      <c r="B377" s="28"/>
      <c r="C377" s="28"/>
      <c r="D377" s="28"/>
      <c r="E377" s="28"/>
      <c r="N377" s="28"/>
      <c r="P377" s="28"/>
      <c r="AD377" s="28"/>
    </row>
    <row r="378" spans="2:30" ht="30" customHeight="1" x14ac:dyDescent="0.2">
      <c r="B378" s="28"/>
      <c r="C378" s="28"/>
      <c r="D378" s="28"/>
      <c r="E378" s="28"/>
      <c r="N378" s="28"/>
      <c r="P378" s="28"/>
      <c r="AD378" s="28"/>
    </row>
    <row r="379" spans="2:30" ht="30" customHeight="1" x14ac:dyDescent="0.2">
      <c r="B379" s="28"/>
      <c r="C379" s="28"/>
      <c r="D379" s="28"/>
      <c r="E379" s="28"/>
      <c r="N379" s="28"/>
      <c r="P379" s="28"/>
      <c r="AD379" s="28"/>
    </row>
    <row r="380" spans="2:30" ht="30" customHeight="1" x14ac:dyDescent="0.2">
      <c r="B380" s="28"/>
      <c r="C380" s="28"/>
      <c r="D380" s="28"/>
      <c r="E380" s="28"/>
      <c r="N380" s="28"/>
      <c r="P380" s="28"/>
      <c r="AD380" s="28"/>
    </row>
    <row r="381" spans="2:30" ht="30" customHeight="1" x14ac:dyDescent="0.2">
      <c r="B381" s="28"/>
      <c r="C381" s="28"/>
      <c r="D381" s="28"/>
      <c r="E381" s="28"/>
      <c r="N381" s="28"/>
      <c r="P381" s="28"/>
      <c r="AD381" s="28"/>
    </row>
    <row r="382" spans="2:30" ht="30" customHeight="1" x14ac:dyDescent="0.2">
      <c r="B382" s="28"/>
      <c r="C382" s="28"/>
      <c r="D382" s="28"/>
      <c r="E382" s="28"/>
      <c r="N382" s="28"/>
      <c r="P382" s="28"/>
      <c r="AD382" s="28"/>
    </row>
    <row r="383" spans="2:30" ht="30" customHeight="1" x14ac:dyDescent="0.2">
      <c r="B383" s="28"/>
      <c r="C383" s="28"/>
      <c r="D383" s="28"/>
      <c r="E383" s="28"/>
      <c r="N383" s="28"/>
      <c r="P383" s="28"/>
      <c r="AD383" s="28"/>
    </row>
    <row r="384" spans="2:30" ht="30" customHeight="1" x14ac:dyDescent="0.2">
      <c r="B384" s="28"/>
      <c r="C384" s="28"/>
      <c r="D384" s="28"/>
      <c r="E384" s="28"/>
      <c r="N384" s="28"/>
      <c r="P384" s="28"/>
      <c r="AD384" s="28"/>
    </row>
    <row r="385" spans="2:30" ht="30" customHeight="1" x14ac:dyDescent="0.2">
      <c r="B385" s="28"/>
      <c r="C385" s="28"/>
      <c r="D385" s="28"/>
      <c r="E385" s="28"/>
      <c r="N385" s="28"/>
      <c r="P385" s="28"/>
      <c r="AD385" s="28"/>
    </row>
    <row r="386" spans="2:30" ht="30" customHeight="1" x14ac:dyDescent="0.2">
      <c r="B386" s="28"/>
      <c r="C386" s="28"/>
      <c r="D386" s="28"/>
      <c r="E386" s="28"/>
      <c r="N386" s="28"/>
      <c r="P386" s="28"/>
      <c r="AD386" s="28"/>
    </row>
    <row r="387" spans="2:30" ht="30" customHeight="1" x14ac:dyDescent="0.2">
      <c r="B387" s="28"/>
      <c r="C387" s="28"/>
      <c r="D387" s="28"/>
      <c r="E387" s="28"/>
      <c r="N387" s="28"/>
      <c r="P387" s="28"/>
      <c r="AD387" s="28"/>
    </row>
    <row r="388" spans="2:30" ht="30" customHeight="1" x14ac:dyDescent="0.2">
      <c r="B388" s="28"/>
      <c r="C388" s="28"/>
      <c r="D388" s="28"/>
      <c r="E388" s="28"/>
      <c r="N388" s="28"/>
      <c r="P388" s="28"/>
      <c r="AD388" s="28"/>
    </row>
    <row r="389" spans="2:30" ht="30" customHeight="1" x14ac:dyDescent="0.2">
      <c r="B389" s="28"/>
      <c r="C389" s="28"/>
      <c r="D389" s="28"/>
      <c r="E389" s="28"/>
      <c r="N389" s="28"/>
      <c r="P389" s="28"/>
      <c r="AD389" s="28"/>
    </row>
    <row r="390" spans="2:30" ht="30" customHeight="1" x14ac:dyDescent="0.2">
      <c r="B390" s="28"/>
      <c r="C390" s="28"/>
      <c r="D390" s="28"/>
      <c r="E390" s="28"/>
      <c r="N390" s="28"/>
      <c r="P390" s="28"/>
      <c r="AD390" s="28"/>
    </row>
    <row r="391" spans="2:30" ht="30" customHeight="1" x14ac:dyDescent="0.2">
      <c r="B391" s="28"/>
      <c r="C391" s="28"/>
      <c r="D391" s="28"/>
      <c r="E391" s="28"/>
      <c r="N391" s="28"/>
      <c r="P391" s="28"/>
      <c r="AD391" s="28"/>
    </row>
    <row r="392" spans="2:30" ht="30" customHeight="1" x14ac:dyDescent="0.2">
      <c r="B392" s="28"/>
      <c r="C392" s="28"/>
      <c r="D392" s="28"/>
      <c r="E392" s="28"/>
      <c r="N392" s="28"/>
      <c r="P392" s="28"/>
      <c r="AD392" s="28"/>
    </row>
    <row r="393" spans="2:30" ht="30" customHeight="1" x14ac:dyDescent="0.2">
      <c r="B393" s="28"/>
      <c r="C393" s="28"/>
      <c r="D393" s="28"/>
      <c r="E393" s="28"/>
      <c r="N393" s="28"/>
      <c r="P393" s="28"/>
      <c r="AD393" s="28"/>
    </row>
    <row r="394" spans="2:30" ht="30" customHeight="1" x14ac:dyDescent="0.2">
      <c r="B394" s="28"/>
      <c r="C394" s="28"/>
      <c r="D394" s="28"/>
      <c r="E394" s="28"/>
      <c r="N394" s="28"/>
      <c r="P394" s="28"/>
      <c r="AD394" s="28"/>
    </row>
    <row r="395" spans="2:30" ht="30" customHeight="1" x14ac:dyDescent="0.2">
      <c r="B395" s="28"/>
      <c r="C395" s="28"/>
      <c r="D395" s="28"/>
      <c r="E395" s="28"/>
      <c r="N395" s="28"/>
      <c r="P395" s="28"/>
      <c r="AD395" s="28"/>
    </row>
    <row r="396" spans="2:30" ht="30" customHeight="1" x14ac:dyDescent="0.2">
      <c r="B396" s="28"/>
      <c r="C396" s="28"/>
      <c r="D396" s="28"/>
      <c r="E396" s="28"/>
      <c r="N396" s="28"/>
      <c r="P396" s="28"/>
      <c r="AD396" s="28"/>
    </row>
    <row r="397" spans="2:30" ht="30" customHeight="1" x14ac:dyDescent="0.2">
      <c r="B397" s="28"/>
      <c r="C397" s="28"/>
      <c r="D397" s="28"/>
      <c r="E397" s="28"/>
      <c r="N397" s="28"/>
      <c r="P397" s="28"/>
      <c r="AD397" s="28"/>
    </row>
    <row r="398" spans="2:30" ht="30" customHeight="1" x14ac:dyDescent="0.2">
      <c r="B398" s="28"/>
      <c r="C398" s="28"/>
      <c r="D398" s="28"/>
      <c r="E398" s="28"/>
      <c r="N398" s="28"/>
      <c r="P398" s="28"/>
      <c r="AD398" s="28"/>
    </row>
    <row r="399" spans="2:30" ht="30" customHeight="1" x14ac:dyDescent="0.2">
      <c r="B399" s="28"/>
      <c r="C399" s="28"/>
      <c r="D399" s="28"/>
      <c r="E399" s="28"/>
      <c r="N399" s="28"/>
      <c r="P399" s="28"/>
      <c r="AD399" s="28"/>
    </row>
    <row r="400" spans="2:30" ht="30" customHeight="1" x14ac:dyDescent="0.2">
      <c r="B400" s="28"/>
      <c r="C400" s="28"/>
      <c r="D400" s="28"/>
      <c r="E400" s="28"/>
      <c r="N400" s="28"/>
      <c r="P400" s="28"/>
      <c r="AD400" s="28"/>
    </row>
    <row r="401" spans="2:30" ht="30" customHeight="1" x14ac:dyDescent="0.2">
      <c r="B401" s="28"/>
      <c r="C401" s="28"/>
      <c r="D401" s="28"/>
      <c r="E401" s="28"/>
      <c r="N401" s="28"/>
      <c r="P401" s="28"/>
      <c r="AD401" s="28"/>
    </row>
    <row r="402" spans="2:30" ht="30" customHeight="1" x14ac:dyDescent="0.2">
      <c r="B402" s="28"/>
      <c r="C402" s="28"/>
      <c r="D402" s="28"/>
      <c r="E402" s="28"/>
      <c r="N402" s="28"/>
      <c r="P402" s="28"/>
      <c r="AD402" s="28"/>
    </row>
    <row r="403" spans="2:30" ht="30" customHeight="1" x14ac:dyDescent="0.2">
      <c r="B403" s="28"/>
      <c r="C403" s="28"/>
      <c r="D403" s="28"/>
      <c r="E403" s="28"/>
      <c r="N403" s="28"/>
      <c r="P403" s="28"/>
      <c r="AD403" s="28"/>
    </row>
    <row r="404" spans="2:30" ht="30" customHeight="1" x14ac:dyDescent="0.2">
      <c r="B404" s="28"/>
      <c r="C404" s="28"/>
      <c r="D404" s="28"/>
      <c r="E404" s="28"/>
      <c r="N404" s="28"/>
      <c r="P404" s="28"/>
      <c r="AD404" s="28"/>
    </row>
    <row r="405" spans="2:30" ht="30" customHeight="1" x14ac:dyDescent="0.2">
      <c r="B405" s="28"/>
      <c r="C405" s="28"/>
      <c r="D405" s="28"/>
      <c r="E405" s="28"/>
      <c r="N405" s="28"/>
      <c r="P405" s="28"/>
      <c r="AD405" s="28"/>
    </row>
    <row r="406" spans="2:30" ht="30" customHeight="1" x14ac:dyDescent="0.2">
      <c r="B406" s="28"/>
      <c r="C406" s="28"/>
      <c r="D406" s="28"/>
      <c r="E406" s="28"/>
      <c r="N406" s="28"/>
      <c r="P406" s="28"/>
      <c r="AD406" s="28"/>
    </row>
    <row r="407" spans="2:30" ht="30" customHeight="1" x14ac:dyDescent="0.2">
      <c r="B407" s="28"/>
      <c r="C407" s="28"/>
      <c r="D407" s="28"/>
      <c r="E407" s="28"/>
      <c r="N407" s="28"/>
      <c r="P407" s="28"/>
      <c r="AD407" s="28"/>
    </row>
    <row r="408" spans="2:30" ht="30" customHeight="1" x14ac:dyDescent="0.2">
      <c r="B408" s="28"/>
      <c r="C408" s="28"/>
      <c r="D408" s="28"/>
      <c r="E408" s="28"/>
      <c r="N408" s="28"/>
      <c r="P408" s="28"/>
      <c r="AD408" s="28"/>
    </row>
    <row r="409" spans="2:30" ht="30" customHeight="1" x14ac:dyDescent="0.2">
      <c r="B409" s="28"/>
      <c r="C409" s="28"/>
      <c r="D409" s="28"/>
      <c r="E409" s="28"/>
      <c r="N409" s="28"/>
      <c r="P409" s="28"/>
      <c r="AD409" s="28"/>
    </row>
    <row r="410" spans="2:30" ht="30" customHeight="1" x14ac:dyDescent="0.2">
      <c r="B410" s="28"/>
      <c r="C410" s="28"/>
      <c r="D410" s="28"/>
      <c r="E410" s="28"/>
      <c r="N410" s="28"/>
      <c r="P410" s="28"/>
      <c r="AD410" s="28"/>
    </row>
    <row r="411" spans="2:30" ht="30" customHeight="1" x14ac:dyDescent="0.2">
      <c r="B411" s="28"/>
      <c r="C411" s="28"/>
      <c r="D411" s="28"/>
      <c r="E411" s="28"/>
      <c r="N411" s="28"/>
      <c r="P411" s="28"/>
      <c r="AD411" s="28"/>
    </row>
    <row r="412" spans="2:30" ht="30" customHeight="1" x14ac:dyDescent="0.2">
      <c r="B412" s="28"/>
      <c r="C412" s="28"/>
      <c r="D412" s="28"/>
      <c r="E412" s="28"/>
      <c r="N412" s="28"/>
      <c r="P412" s="28"/>
      <c r="AD412" s="28"/>
    </row>
    <row r="413" spans="2:30" ht="30" customHeight="1" x14ac:dyDescent="0.2">
      <c r="B413" s="28"/>
      <c r="C413" s="28"/>
      <c r="D413" s="28"/>
      <c r="E413" s="28"/>
      <c r="N413" s="28"/>
      <c r="P413" s="28"/>
      <c r="AD413" s="28"/>
    </row>
    <row r="414" spans="2:30" ht="30" customHeight="1" x14ac:dyDescent="0.2">
      <c r="B414" s="28"/>
      <c r="C414" s="28"/>
      <c r="D414" s="28"/>
      <c r="E414" s="28"/>
      <c r="N414" s="28"/>
      <c r="P414" s="28"/>
      <c r="AD414" s="28"/>
    </row>
    <row r="415" spans="2:30" ht="30" customHeight="1" x14ac:dyDescent="0.2">
      <c r="B415" s="28"/>
      <c r="C415" s="28"/>
      <c r="D415" s="28"/>
      <c r="E415" s="28"/>
      <c r="N415" s="28"/>
      <c r="P415" s="28"/>
      <c r="AD415" s="28"/>
    </row>
    <row r="416" spans="2:30" ht="30" customHeight="1" x14ac:dyDescent="0.2">
      <c r="B416" s="28"/>
      <c r="C416" s="28"/>
      <c r="D416" s="28"/>
      <c r="E416" s="28"/>
      <c r="N416" s="28"/>
      <c r="P416" s="28"/>
      <c r="AD416" s="28"/>
    </row>
    <row r="417" spans="2:30" ht="30" customHeight="1" x14ac:dyDescent="0.2">
      <c r="B417" s="28"/>
      <c r="C417" s="28"/>
      <c r="D417" s="28"/>
      <c r="E417" s="28"/>
      <c r="N417" s="28"/>
      <c r="P417" s="28"/>
      <c r="AD417" s="28"/>
    </row>
    <row r="418" spans="2:30" ht="30" customHeight="1" x14ac:dyDescent="0.2">
      <c r="B418" s="28"/>
      <c r="C418" s="28"/>
      <c r="D418" s="28"/>
      <c r="E418" s="28"/>
      <c r="N418" s="28"/>
      <c r="P418" s="28"/>
      <c r="AD418" s="28"/>
    </row>
    <row r="419" spans="2:30" ht="30" customHeight="1" x14ac:dyDescent="0.2">
      <c r="B419" s="28"/>
      <c r="C419" s="28"/>
      <c r="D419" s="28"/>
      <c r="E419" s="28"/>
      <c r="N419" s="28"/>
      <c r="P419" s="28"/>
      <c r="AD419" s="28"/>
    </row>
    <row r="420" spans="2:30" ht="30" customHeight="1" x14ac:dyDescent="0.2">
      <c r="B420" s="28"/>
      <c r="C420" s="28"/>
      <c r="D420" s="28"/>
      <c r="E420" s="28"/>
      <c r="N420" s="28"/>
      <c r="P420" s="28"/>
      <c r="AD420" s="28"/>
    </row>
    <row r="421" spans="2:30" ht="30" customHeight="1" x14ac:dyDescent="0.2">
      <c r="B421" s="28"/>
      <c r="C421" s="28"/>
      <c r="D421" s="28"/>
      <c r="E421" s="28"/>
      <c r="N421" s="28"/>
      <c r="P421" s="28"/>
      <c r="AD421" s="28"/>
    </row>
    <row r="422" spans="2:30" ht="30" customHeight="1" x14ac:dyDescent="0.2">
      <c r="B422" s="28"/>
      <c r="C422" s="28"/>
      <c r="D422" s="28"/>
      <c r="E422" s="28"/>
      <c r="N422" s="28"/>
      <c r="P422" s="28"/>
      <c r="AD422" s="28"/>
    </row>
    <row r="423" spans="2:30" ht="30" customHeight="1" x14ac:dyDescent="0.2">
      <c r="B423" s="28"/>
      <c r="C423" s="28"/>
      <c r="D423" s="28"/>
      <c r="E423" s="28"/>
      <c r="N423" s="28"/>
      <c r="P423" s="28"/>
      <c r="AD423" s="28"/>
    </row>
    <row r="424" spans="2:30" ht="30" customHeight="1" x14ac:dyDescent="0.2">
      <c r="B424" s="28"/>
      <c r="C424" s="28"/>
      <c r="D424" s="28"/>
      <c r="E424" s="28"/>
      <c r="N424" s="28"/>
      <c r="P424" s="28"/>
      <c r="AD424" s="28"/>
    </row>
    <row r="425" spans="2:30" ht="30" customHeight="1" x14ac:dyDescent="0.2">
      <c r="B425" s="28"/>
      <c r="C425" s="28"/>
      <c r="D425" s="28"/>
      <c r="E425" s="28"/>
      <c r="N425" s="28"/>
      <c r="P425" s="28"/>
      <c r="AD425" s="28"/>
    </row>
    <row r="426" spans="2:30" ht="30" customHeight="1" x14ac:dyDescent="0.2">
      <c r="B426" s="28"/>
      <c r="C426" s="28"/>
      <c r="D426" s="28"/>
      <c r="E426" s="28"/>
      <c r="N426" s="28"/>
      <c r="P426" s="28"/>
      <c r="AD426" s="28"/>
    </row>
    <row r="427" spans="2:30" ht="30" customHeight="1" x14ac:dyDescent="0.2">
      <c r="B427" s="28"/>
      <c r="C427" s="28"/>
      <c r="D427" s="28"/>
      <c r="E427" s="28"/>
      <c r="N427" s="28"/>
      <c r="P427" s="28"/>
      <c r="AD427" s="28"/>
    </row>
    <row r="428" spans="2:30" ht="30" customHeight="1" x14ac:dyDescent="0.2">
      <c r="B428" s="28"/>
      <c r="C428" s="28"/>
      <c r="D428" s="28"/>
      <c r="E428" s="28"/>
      <c r="N428" s="28"/>
      <c r="P428" s="28"/>
      <c r="AD428" s="28"/>
    </row>
    <row r="429" spans="2:30" ht="30" customHeight="1" x14ac:dyDescent="0.2">
      <c r="B429" s="28"/>
      <c r="C429" s="28"/>
      <c r="D429" s="28"/>
      <c r="E429" s="28"/>
      <c r="N429" s="28"/>
      <c r="P429" s="28"/>
      <c r="AD429" s="28"/>
    </row>
    <row r="430" spans="2:30" ht="30" customHeight="1" x14ac:dyDescent="0.2">
      <c r="B430" s="28"/>
      <c r="C430" s="28"/>
      <c r="D430" s="28"/>
      <c r="E430" s="28"/>
      <c r="N430" s="28"/>
      <c r="P430" s="28"/>
      <c r="AD430" s="28"/>
    </row>
    <row r="431" spans="2:30" ht="30" customHeight="1" x14ac:dyDescent="0.2">
      <c r="B431" s="28"/>
      <c r="C431" s="28"/>
      <c r="D431" s="28"/>
      <c r="E431" s="28"/>
      <c r="N431" s="28"/>
      <c r="P431" s="28"/>
      <c r="AD431" s="28"/>
    </row>
    <row r="432" spans="2:30" ht="30" customHeight="1" x14ac:dyDescent="0.2">
      <c r="B432" s="28"/>
      <c r="C432" s="28"/>
      <c r="D432" s="28"/>
      <c r="E432" s="28"/>
      <c r="N432" s="28"/>
      <c r="P432" s="28"/>
      <c r="AD432" s="28"/>
    </row>
    <row r="433" spans="2:30" ht="30" customHeight="1" x14ac:dyDescent="0.2">
      <c r="B433" s="28"/>
      <c r="C433" s="28"/>
      <c r="D433" s="28"/>
      <c r="E433" s="28"/>
      <c r="N433" s="28"/>
      <c r="P433" s="28"/>
      <c r="AD433" s="28"/>
    </row>
    <row r="434" spans="2:30" ht="30" customHeight="1" x14ac:dyDescent="0.2">
      <c r="B434" s="28"/>
      <c r="C434" s="28"/>
      <c r="D434" s="28"/>
      <c r="E434" s="28"/>
      <c r="N434" s="28"/>
      <c r="P434" s="28"/>
      <c r="AD434" s="28"/>
    </row>
    <row r="435" spans="2:30" ht="30" customHeight="1" x14ac:dyDescent="0.2">
      <c r="B435" s="28"/>
      <c r="C435" s="28"/>
      <c r="D435" s="28"/>
      <c r="E435" s="28"/>
      <c r="N435" s="28"/>
      <c r="P435" s="28"/>
      <c r="AD435" s="28"/>
    </row>
    <row r="436" spans="2:30" ht="30" customHeight="1" x14ac:dyDescent="0.2">
      <c r="B436" s="28"/>
      <c r="C436" s="28"/>
      <c r="D436" s="28"/>
      <c r="E436" s="28"/>
      <c r="N436" s="28"/>
      <c r="P436" s="28"/>
      <c r="AD436" s="28"/>
    </row>
    <row r="437" spans="2:30" ht="30" customHeight="1" x14ac:dyDescent="0.2">
      <c r="B437" s="28"/>
      <c r="C437" s="28"/>
      <c r="D437" s="28"/>
      <c r="E437" s="28"/>
      <c r="N437" s="28"/>
      <c r="P437" s="28"/>
      <c r="AD437" s="28"/>
    </row>
    <row r="438" spans="2:30" ht="30" customHeight="1" x14ac:dyDescent="0.2">
      <c r="B438" s="28"/>
      <c r="C438" s="28"/>
      <c r="D438" s="28"/>
      <c r="E438" s="28"/>
      <c r="N438" s="28"/>
      <c r="P438" s="28"/>
      <c r="AD438" s="28"/>
    </row>
    <row r="439" spans="2:30" ht="30" customHeight="1" x14ac:dyDescent="0.2">
      <c r="B439" s="28"/>
      <c r="C439" s="28"/>
      <c r="D439" s="28"/>
      <c r="E439" s="28"/>
      <c r="N439" s="28"/>
      <c r="P439" s="28"/>
      <c r="AD439" s="28"/>
    </row>
    <row r="440" spans="2:30" ht="30" customHeight="1" x14ac:dyDescent="0.2">
      <c r="B440" s="28"/>
      <c r="C440" s="28"/>
      <c r="D440" s="28"/>
      <c r="E440" s="28"/>
      <c r="N440" s="28"/>
      <c r="P440" s="28"/>
      <c r="AD440" s="28"/>
    </row>
    <row r="441" spans="2:30" ht="30" customHeight="1" x14ac:dyDescent="0.2">
      <c r="B441" s="28"/>
      <c r="C441" s="28"/>
      <c r="D441" s="28"/>
      <c r="E441" s="28"/>
      <c r="N441" s="28"/>
      <c r="P441" s="28"/>
      <c r="AD441" s="28"/>
    </row>
    <row r="442" spans="2:30" ht="30" customHeight="1" x14ac:dyDescent="0.2">
      <c r="B442" s="28"/>
      <c r="C442" s="28"/>
      <c r="D442" s="28"/>
      <c r="E442" s="28"/>
      <c r="N442" s="28"/>
      <c r="P442" s="28"/>
      <c r="AD442" s="28"/>
    </row>
    <row r="443" spans="2:30" ht="30" customHeight="1" x14ac:dyDescent="0.2">
      <c r="B443" s="28"/>
      <c r="C443" s="28"/>
      <c r="D443" s="28"/>
      <c r="E443" s="28"/>
      <c r="N443" s="28"/>
      <c r="P443" s="28"/>
      <c r="AD443" s="28"/>
    </row>
    <row r="444" spans="2:30" ht="30" customHeight="1" x14ac:dyDescent="0.2">
      <c r="B444" s="28"/>
      <c r="C444" s="28"/>
      <c r="D444" s="28"/>
      <c r="E444" s="28"/>
      <c r="N444" s="28"/>
      <c r="P444" s="28"/>
      <c r="AD444" s="28"/>
    </row>
    <row r="445" spans="2:30" ht="30" customHeight="1" x14ac:dyDescent="0.2">
      <c r="B445" s="28"/>
      <c r="C445" s="28"/>
      <c r="D445" s="28"/>
      <c r="E445" s="28"/>
      <c r="N445" s="28"/>
      <c r="P445" s="28"/>
      <c r="AD445" s="28"/>
    </row>
    <row r="446" spans="2:30" ht="30" customHeight="1" x14ac:dyDescent="0.2">
      <c r="B446" s="28"/>
      <c r="C446" s="28"/>
      <c r="D446" s="28"/>
      <c r="E446" s="28"/>
      <c r="N446" s="28"/>
      <c r="P446" s="28"/>
      <c r="AD446" s="28"/>
    </row>
    <row r="447" spans="2:30" ht="30" customHeight="1" x14ac:dyDescent="0.2">
      <c r="B447" s="28"/>
      <c r="C447" s="28"/>
      <c r="D447" s="28"/>
      <c r="E447" s="28"/>
      <c r="N447" s="28"/>
      <c r="P447" s="28"/>
      <c r="AD447" s="28"/>
    </row>
    <row r="448" spans="2:30" ht="30" customHeight="1" x14ac:dyDescent="0.2">
      <c r="B448" s="28"/>
      <c r="C448" s="28"/>
      <c r="D448" s="28"/>
      <c r="E448" s="28"/>
      <c r="N448" s="28"/>
      <c r="P448" s="28"/>
      <c r="AD448" s="28"/>
    </row>
    <row r="449" spans="2:30" ht="30" customHeight="1" x14ac:dyDescent="0.2">
      <c r="B449" s="28"/>
      <c r="C449" s="28"/>
      <c r="D449" s="28"/>
      <c r="E449" s="28"/>
      <c r="N449" s="28"/>
      <c r="P449" s="28"/>
      <c r="AD449" s="28"/>
    </row>
    <row r="450" spans="2:30" ht="30" customHeight="1" x14ac:dyDescent="0.2">
      <c r="B450" s="28"/>
      <c r="C450" s="28"/>
      <c r="D450" s="28"/>
      <c r="E450" s="28"/>
      <c r="N450" s="28"/>
      <c r="P450" s="28"/>
      <c r="AD450" s="28"/>
    </row>
    <row r="451" spans="2:30" ht="30" customHeight="1" x14ac:dyDescent="0.2">
      <c r="B451" s="28"/>
      <c r="C451" s="28"/>
      <c r="D451" s="28"/>
      <c r="E451" s="28"/>
      <c r="N451" s="28"/>
      <c r="P451" s="28"/>
      <c r="AD451" s="28"/>
    </row>
    <row r="452" spans="2:30" ht="30" customHeight="1" x14ac:dyDescent="0.2">
      <c r="B452" s="28"/>
      <c r="C452" s="28"/>
      <c r="D452" s="28"/>
      <c r="E452" s="28"/>
      <c r="N452" s="28"/>
      <c r="P452" s="28"/>
      <c r="AD452" s="28"/>
    </row>
    <row r="453" spans="2:30" ht="30" customHeight="1" x14ac:dyDescent="0.2">
      <c r="B453" s="28"/>
      <c r="C453" s="28"/>
      <c r="D453" s="28"/>
      <c r="E453" s="28"/>
      <c r="N453" s="28"/>
      <c r="P453" s="28"/>
      <c r="AD453" s="28"/>
    </row>
    <row r="454" spans="2:30" ht="30" customHeight="1" x14ac:dyDescent="0.2">
      <c r="B454" s="28"/>
      <c r="C454" s="28"/>
      <c r="D454" s="28"/>
      <c r="E454" s="28"/>
      <c r="N454" s="28"/>
      <c r="P454" s="28"/>
      <c r="AD454" s="28"/>
    </row>
    <row r="455" spans="2:30" ht="30" customHeight="1" x14ac:dyDescent="0.2">
      <c r="B455" s="28"/>
      <c r="C455" s="28"/>
      <c r="D455" s="28"/>
      <c r="E455" s="28"/>
      <c r="N455" s="28"/>
      <c r="P455" s="28"/>
      <c r="AD455" s="28"/>
    </row>
    <row r="456" spans="2:30" ht="30" customHeight="1" x14ac:dyDescent="0.2">
      <c r="B456" s="28"/>
      <c r="C456" s="28"/>
      <c r="D456" s="28"/>
      <c r="E456" s="28"/>
      <c r="N456" s="28"/>
      <c r="P456" s="28"/>
      <c r="AD456" s="28"/>
    </row>
    <row r="457" spans="2:30" ht="30" customHeight="1" x14ac:dyDescent="0.2">
      <c r="B457" s="28"/>
      <c r="C457" s="28"/>
      <c r="D457" s="28"/>
      <c r="E457" s="28"/>
      <c r="N457" s="28"/>
      <c r="P457" s="28"/>
      <c r="AD457" s="28"/>
    </row>
    <row r="458" spans="2:30" ht="30" customHeight="1" x14ac:dyDescent="0.2">
      <c r="B458" s="28"/>
      <c r="C458" s="28"/>
      <c r="D458" s="28"/>
      <c r="E458" s="28"/>
      <c r="N458" s="28"/>
      <c r="P458" s="28"/>
      <c r="AD458" s="28"/>
    </row>
    <row r="459" spans="2:30" ht="30" customHeight="1" x14ac:dyDescent="0.2">
      <c r="B459" s="28"/>
      <c r="C459" s="28"/>
      <c r="D459" s="28"/>
      <c r="E459" s="28"/>
      <c r="N459" s="28"/>
      <c r="P459" s="28"/>
      <c r="AD459" s="28"/>
    </row>
    <row r="460" spans="2:30" ht="30" customHeight="1" x14ac:dyDescent="0.2">
      <c r="B460" s="28"/>
      <c r="C460" s="28"/>
      <c r="D460" s="28"/>
      <c r="E460" s="28"/>
      <c r="N460" s="28"/>
      <c r="P460" s="28"/>
      <c r="AD460" s="28"/>
    </row>
    <row r="461" spans="2:30" ht="30" customHeight="1" x14ac:dyDescent="0.2">
      <c r="B461" s="28"/>
      <c r="C461" s="28"/>
      <c r="D461" s="28"/>
      <c r="E461" s="28"/>
      <c r="N461" s="28"/>
      <c r="P461" s="28"/>
      <c r="AD461" s="28"/>
    </row>
    <row r="462" spans="2:30" ht="30" customHeight="1" x14ac:dyDescent="0.2">
      <c r="B462" s="28"/>
      <c r="C462" s="28"/>
      <c r="D462" s="28"/>
      <c r="E462" s="28"/>
      <c r="N462" s="28"/>
      <c r="P462" s="28"/>
      <c r="AD462" s="28"/>
    </row>
    <row r="463" spans="2:30" ht="30" customHeight="1" x14ac:dyDescent="0.2">
      <c r="B463" s="28"/>
      <c r="C463" s="28"/>
      <c r="D463" s="28"/>
      <c r="E463" s="28"/>
      <c r="N463" s="28"/>
      <c r="P463" s="28"/>
      <c r="AD463" s="28"/>
    </row>
    <row r="464" spans="2:30" ht="30" customHeight="1" x14ac:dyDescent="0.2">
      <c r="B464" s="28"/>
      <c r="C464" s="28"/>
      <c r="D464" s="28"/>
      <c r="E464" s="28"/>
      <c r="N464" s="28"/>
      <c r="P464" s="28"/>
      <c r="AD464" s="28"/>
    </row>
    <row r="465" spans="2:30" ht="30" customHeight="1" x14ac:dyDescent="0.2">
      <c r="B465" s="28"/>
      <c r="C465" s="28"/>
      <c r="D465" s="28"/>
      <c r="E465" s="28"/>
      <c r="N465" s="28"/>
      <c r="P465" s="28"/>
      <c r="AD465" s="28"/>
    </row>
    <row r="466" spans="2:30" ht="30" customHeight="1" x14ac:dyDescent="0.2">
      <c r="B466" s="28"/>
      <c r="C466" s="28"/>
      <c r="D466" s="28"/>
      <c r="E466" s="28"/>
      <c r="N466" s="28"/>
      <c r="P466" s="28"/>
      <c r="AD466" s="28"/>
    </row>
    <row r="467" spans="2:30" ht="30" customHeight="1" x14ac:dyDescent="0.2">
      <c r="B467" s="28"/>
      <c r="C467" s="28"/>
      <c r="D467" s="28"/>
      <c r="E467" s="28"/>
      <c r="N467" s="28"/>
      <c r="P467" s="28"/>
      <c r="AD467" s="28"/>
    </row>
    <row r="468" spans="2:30" ht="30" customHeight="1" x14ac:dyDescent="0.2">
      <c r="B468" s="28"/>
      <c r="C468" s="28"/>
      <c r="D468" s="28"/>
      <c r="E468" s="28"/>
      <c r="N468" s="28"/>
      <c r="P468" s="28"/>
      <c r="AD468" s="28"/>
    </row>
    <row r="469" spans="2:30" ht="30" customHeight="1" x14ac:dyDescent="0.2">
      <c r="B469" s="28"/>
      <c r="C469" s="28"/>
      <c r="D469" s="28"/>
      <c r="E469" s="28"/>
      <c r="N469" s="28"/>
      <c r="P469" s="28"/>
      <c r="AD469" s="28"/>
    </row>
    <row r="470" spans="2:30" ht="30" customHeight="1" x14ac:dyDescent="0.2">
      <c r="B470" s="28"/>
      <c r="C470" s="28"/>
      <c r="D470" s="28"/>
      <c r="E470" s="28"/>
      <c r="N470" s="28"/>
      <c r="P470" s="28"/>
      <c r="AD470" s="28"/>
    </row>
    <row r="471" spans="2:30" ht="30" customHeight="1" x14ac:dyDescent="0.2">
      <c r="B471" s="28"/>
      <c r="C471" s="28"/>
      <c r="D471" s="28"/>
      <c r="E471" s="28"/>
      <c r="N471" s="28"/>
      <c r="P471" s="28"/>
      <c r="AD471" s="28"/>
    </row>
    <row r="472" spans="2:30" ht="30" customHeight="1" x14ac:dyDescent="0.2">
      <c r="B472" s="28"/>
      <c r="C472" s="28"/>
      <c r="D472" s="28"/>
      <c r="E472" s="28"/>
      <c r="N472" s="28"/>
      <c r="P472" s="28"/>
      <c r="AD472" s="28"/>
    </row>
    <row r="473" spans="2:30" ht="30" customHeight="1" x14ac:dyDescent="0.2">
      <c r="B473" s="28"/>
      <c r="C473" s="28"/>
      <c r="D473" s="28"/>
      <c r="E473" s="28"/>
      <c r="N473" s="28"/>
      <c r="P473" s="28"/>
      <c r="AD473" s="28"/>
    </row>
    <row r="474" spans="2:30" ht="30" customHeight="1" x14ac:dyDescent="0.2">
      <c r="B474" s="28"/>
      <c r="C474" s="28"/>
      <c r="D474" s="28"/>
      <c r="E474" s="28"/>
      <c r="N474" s="28"/>
      <c r="P474" s="28"/>
      <c r="AD474" s="28"/>
    </row>
    <row r="475" spans="2:30" ht="30" customHeight="1" x14ac:dyDescent="0.2">
      <c r="B475" s="28"/>
      <c r="C475" s="28"/>
      <c r="D475" s="28"/>
      <c r="E475" s="28"/>
      <c r="N475" s="28"/>
      <c r="P475" s="28"/>
      <c r="AD475" s="28"/>
    </row>
    <row r="476" spans="2:30" ht="30" customHeight="1" x14ac:dyDescent="0.2">
      <c r="B476" s="28"/>
      <c r="C476" s="28"/>
      <c r="D476" s="28"/>
      <c r="E476" s="28"/>
      <c r="N476" s="28"/>
      <c r="P476" s="28"/>
      <c r="AD476" s="28"/>
    </row>
    <row r="477" spans="2:30" ht="30" customHeight="1" x14ac:dyDescent="0.2">
      <c r="B477" s="28"/>
      <c r="C477" s="28"/>
      <c r="D477" s="28"/>
      <c r="E477" s="28"/>
      <c r="N477" s="28"/>
      <c r="P477" s="28"/>
      <c r="AD477" s="28"/>
    </row>
    <row r="478" spans="2:30" ht="30" customHeight="1" x14ac:dyDescent="0.2">
      <c r="B478" s="28"/>
      <c r="C478" s="28"/>
      <c r="D478" s="28"/>
      <c r="E478" s="28"/>
      <c r="N478" s="28"/>
      <c r="P478" s="28"/>
      <c r="AD478" s="28"/>
    </row>
    <row r="479" spans="2:30" ht="30" customHeight="1" x14ac:dyDescent="0.2">
      <c r="B479" s="28"/>
      <c r="C479" s="28"/>
      <c r="D479" s="28"/>
      <c r="E479" s="28"/>
      <c r="N479" s="28"/>
      <c r="P479" s="28"/>
      <c r="AD479" s="28"/>
    </row>
    <row r="480" spans="2:30" ht="30" customHeight="1" x14ac:dyDescent="0.2">
      <c r="B480" s="28"/>
      <c r="C480" s="28"/>
      <c r="D480" s="28"/>
      <c r="E480" s="28"/>
      <c r="N480" s="28"/>
      <c r="P480" s="28"/>
      <c r="AD480" s="28"/>
    </row>
    <row r="481" spans="2:30" ht="30" customHeight="1" x14ac:dyDescent="0.2">
      <c r="B481" s="28"/>
      <c r="C481" s="28"/>
      <c r="D481" s="28"/>
      <c r="E481" s="28"/>
      <c r="N481" s="28"/>
      <c r="P481" s="28"/>
      <c r="AD481" s="28"/>
    </row>
    <row r="482" spans="2:30" ht="30" customHeight="1" x14ac:dyDescent="0.2">
      <c r="B482" s="28"/>
      <c r="C482" s="28"/>
      <c r="D482" s="28"/>
      <c r="E482" s="28"/>
      <c r="N482" s="28"/>
      <c r="P482" s="28"/>
      <c r="AD482" s="28"/>
    </row>
    <row r="483" spans="2:30" ht="30" customHeight="1" x14ac:dyDescent="0.2">
      <c r="B483" s="28"/>
      <c r="C483" s="28"/>
      <c r="D483" s="28"/>
      <c r="E483" s="28"/>
      <c r="N483" s="28"/>
      <c r="P483" s="28"/>
      <c r="AD483" s="28"/>
    </row>
    <row r="484" spans="2:30" ht="30" customHeight="1" x14ac:dyDescent="0.2">
      <c r="B484" s="28"/>
      <c r="C484" s="28"/>
      <c r="D484" s="28"/>
      <c r="E484" s="28"/>
      <c r="N484" s="28"/>
      <c r="P484" s="28"/>
      <c r="AD484" s="28"/>
    </row>
    <row r="485" spans="2:30" ht="30" customHeight="1" x14ac:dyDescent="0.2">
      <c r="B485" s="28"/>
      <c r="C485" s="28"/>
      <c r="D485" s="28"/>
      <c r="E485" s="28"/>
      <c r="N485" s="28"/>
      <c r="P485" s="28"/>
      <c r="AD485" s="28"/>
    </row>
    <row r="486" spans="2:30" ht="30" customHeight="1" x14ac:dyDescent="0.2">
      <c r="B486" s="28"/>
      <c r="C486" s="28"/>
      <c r="D486" s="28"/>
      <c r="E486" s="28"/>
      <c r="N486" s="28"/>
      <c r="P486" s="28"/>
      <c r="AD486" s="28"/>
    </row>
    <row r="487" spans="2:30" ht="30" customHeight="1" x14ac:dyDescent="0.2">
      <c r="B487" s="28"/>
      <c r="C487" s="28"/>
      <c r="D487" s="28"/>
      <c r="E487" s="28"/>
      <c r="N487" s="28"/>
      <c r="P487" s="28"/>
      <c r="AD487" s="28"/>
    </row>
    <row r="488" spans="2:30" ht="30" customHeight="1" x14ac:dyDescent="0.2">
      <c r="B488" s="28"/>
      <c r="C488" s="28"/>
      <c r="D488" s="28"/>
      <c r="E488" s="28"/>
      <c r="N488" s="28"/>
      <c r="P488" s="28"/>
      <c r="AD488" s="28"/>
    </row>
    <row r="489" spans="2:30" ht="30" customHeight="1" x14ac:dyDescent="0.2">
      <c r="B489" s="28"/>
      <c r="C489" s="28"/>
      <c r="D489" s="28"/>
      <c r="E489" s="28"/>
      <c r="N489" s="28"/>
      <c r="P489" s="28"/>
      <c r="AD489" s="28"/>
    </row>
    <row r="490" spans="2:30" ht="30" customHeight="1" x14ac:dyDescent="0.2">
      <c r="B490" s="28"/>
      <c r="C490" s="28"/>
      <c r="D490" s="28"/>
      <c r="E490" s="28"/>
      <c r="N490" s="28"/>
      <c r="P490" s="28"/>
      <c r="AD490" s="28"/>
    </row>
    <row r="491" spans="2:30" ht="30" customHeight="1" x14ac:dyDescent="0.2">
      <c r="B491" s="28"/>
      <c r="C491" s="28"/>
      <c r="D491" s="28"/>
      <c r="E491" s="28"/>
      <c r="N491" s="28"/>
      <c r="P491" s="28"/>
      <c r="AD491" s="28"/>
    </row>
    <row r="492" spans="2:30" ht="30" customHeight="1" x14ac:dyDescent="0.2">
      <c r="B492" s="28"/>
      <c r="C492" s="28"/>
      <c r="D492" s="28"/>
      <c r="E492" s="28"/>
      <c r="N492" s="28"/>
      <c r="P492" s="28"/>
      <c r="AD492" s="28"/>
    </row>
    <row r="493" spans="2:30" ht="30" customHeight="1" x14ac:dyDescent="0.2">
      <c r="B493" s="28"/>
      <c r="C493" s="28"/>
      <c r="D493" s="28"/>
      <c r="E493" s="28"/>
      <c r="N493" s="28"/>
      <c r="P493" s="28"/>
      <c r="AD493" s="28"/>
    </row>
    <row r="494" spans="2:30" ht="30" customHeight="1" x14ac:dyDescent="0.2">
      <c r="B494" s="28"/>
      <c r="C494" s="28"/>
      <c r="D494" s="28"/>
      <c r="E494" s="28"/>
      <c r="N494" s="28"/>
      <c r="P494" s="28"/>
      <c r="AD494" s="28"/>
    </row>
    <row r="495" spans="2:30" ht="30" customHeight="1" x14ac:dyDescent="0.2">
      <c r="B495" s="28"/>
      <c r="C495" s="28"/>
      <c r="D495" s="28"/>
      <c r="E495" s="28"/>
      <c r="N495" s="28"/>
      <c r="P495" s="28"/>
      <c r="AD495" s="28"/>
    </row>
    <row r="496" spans="2:30" ht="30" customHeight="1" x14ac:dyDescent="0.2">
      <c r="B496" s="28"/>
      <c r="C496" s="28"/>
      <c r="D496" s="28"/>
      <c r="E496" s="28"/>
      <c r="N496" s="28"/>
      <c r="P496" s="28"/>
      <c r="AD496" s="28"/>
    </row>
    <row r="497" spans="2:30" ht="30" customHeight="1" x14ac:dyDescent="0.2">
      <c r="B497" s="28"/>
      <c r="C497" s="28"/>
      <c r="D497" s="28"/>
      <c r="E497" s="28"/>
      <c r="N497" s="28"/>
      <c r="P497" s="28"/>
      <c r="AD497" s="28"/>
    </row>
    <row r="498" spans="2:30" ht="30" customHeight="1" x14ac:dyDescent="0.2">
      <c r="B498" s="28"/>
      <c r="C498" s="28"/>
      <c r="D498" s="28"/>
      <c r="E498" s="28"/>
      <c r="N498" s="28"/>
      <c r="P498" s="28"/>
      <c r="AD498" s="28"/>
    </row>
    <row r="499" spans="2:30" ht="30" customHeight="1" x14ac:dyDescent="0.2">
      <c r="B499" s="28"/>
      <c r="C499" s="28"/>
      <c r="D499" s="28"/>
      <c r="E499" s="28"/>
      <c r="N499" s="28"/>
      <c r="P499" s="28"/>
      <c r="AD499" s="28"/>
    </row>
    <row r="500" spans="2:30" ht="30" customHeight="1" x14ac:dyDescent="0.2">
      <c r="B500" s="28"/>
      <c r="C500" s="28"/>
      <c r="D500" s="28"/>
      <c r="E500" s="28"/>
      <c r="N500" s="28"/>
      <c r="P500" s="28"/>
      <c r="AD500" s="28"/>
    </row>
    <row r="501" spans="2:30" ht="30" customHeight="1" x14ac:dyDescent="0.2">
      <c r="B501" s="28"/>
      <c r="C501" s="28"/>
      <c r="D501" s="28"/>
      <c r="E501" s="28"/>
      <c r="N501" s="28"/>
      <c r="P501" s="28"/>
      <c r="AD501" s="28"/>
    </row>
    <row r="502" spans="2:30" ht="30" customHeight="1" x14ac:dyDescent="0.2">
      <c r="B502" s="28"/>
      <c r="C502" s="28"/>
      <c r="D502" s="28"/>
      <c r="E502" s="28"/>
      <c r="N502" s="28"/>
      <c r="P502" s="28"/>
      <c r="AD502" s="28"/>
    </row>
    <row r="503" spans="2:30" ht="30" customHeight="1" x14ac:dyDescent="0.2">
      <c r="B503" s="28"/>
      <c r="C503" s="28"/>
      <c r="D503" s="28"/>
      <c r="E503" s="28"/>
      <c r="N503" s="28"/>
      <c r="P503" s="28"/>
      <c r="AD503" s="28"/>
    </row>
    <row r="504" spans="2:30" ht="30" customHeight="1" x14ac:dyDescent="0.2">
      <c r="B504" s="28"/>
      <c r="C504" s="28"/>
      <c r="D504" s="28"/>
      <c r="E504" s="28"/>
      <c r="N504" s="28"/>
      <c r="P504" s="28"/>
      <c r="AD504" s="28"/>
    </row>
    <row r="505" spans="2:30" ht="30" customHeight="1" x14ac:dyDescent="0.2">
      <c r="B505" s="28"/>
      <c r="C505" s="28"/>
      <c r="D505" s="28"/>
      <c r="E505" s="28"/>
      <c r="N505" s="28"/>
      <c r="P505" s="28"/>
      <c r="AD505" s="28"/>
    </row>
    <row r="506" spans="2:30" ht="30" customHeight="1" x14ac:dyDescent="0.2">
      <c r="B506" s="28"/>
      <c r="C506" s="28"/>
      <c r="D506" s="28"/>
      <c r="E506" s="28"/>
      <c r="N506" s="28"/>
      <c r="P506" s="28"/>
      <c r="AD506" s="28"/>
    </row>
    <row r="507" spans="2:30" ht="30" customHeight="1" x14ac:dyDescent="0.2">
      <c r="B507" s="28"/>
      <c r="C507" s="28"/>
      <c r="D507" s="28"/>
      <c r="E507" s="28"/>
      <c r="N507" s="28"/>
      <c r="P507" s="28"/>
      <c r="AD507" s="28"/>
    </row>
    <row r="508" spans="2:30" ht="30" customHeight="1" x14ac:dyDescent="0.2">
      <c r="B508" s="28"/>
      <c r="C508" s="28"/>
      <c r="D508" s="28"/>
      <c r="E508" s="28"/>
      <c r="N508" s="28"/>
      <c r="P508" s="28"/>
      <c r="AD508" s="28"/>
    </row>
    <row r="509" spans="2:30" ht="30" customHeight="1" x14ac:dyDescent="0.2">
      <c r="B509" s="28"/>
      <c r="C509" s="28"/>
      <c r="D509" s="28"/>
      <c r="E509" s="28"/>
      <c r="N509" s="28"/>
      <c r="P509" s="28"/>
      <c r="AD509" s="28"/>
    </row>
    <row r="510" spans="2:30" ht="30" customHeight="1" x14ac:dyDescent="0.2">
      <c r="B510" s="28"/>
      <c r="C510" s="28"/>
      <c r="D510" s="28"/>
      <c r="E510" s="28"/>
      <c r="N510" s="28"/>
      <c r="P510" s="28"/>
      <c r="AD510" s="28"/>
    </row>
    <row r="511" spans="2:30" ht="30" customHeight="1" x14ac:dyDescent="0.2">
      <c r="B511" s="28"/>
      <c r="C511" s="28"/>
      <c r="D511" s="28"/>
      <c r="E511" s="28"/>
      <c r="N511" s="28"/>
      <c r="P511" s="28"/>
      <c r="AD511" s="28"/>
    </row>
    <row r="512" spans="2:30" ht="30" customHeight="1" x14ac:dyDescent="0.2">
      <c r="B512" s="28"/>
      <c r="C512" s="28"/>
      <c r="D512" s="28"/>
      <c r="E512" s="28"/>
      <c r="N512" s="28"/>
      <c r="P512" s="28"/>
      <c r="AD512" s="28"/>
    </row>
    <row r="513" spans="2:30" ht="30" customHeight="1" x14ac:dyDescent="0.2">
      <c r="B513" s="28"/>
      <c r="C513" s="28"/>
      <c r="D513" s="28"/>
      <c r="E513" s="28"/>
      <c r="N513" s="28"/>
      <c r="P513" s="28"/>
      <c r="AD513" s="28"/>
    </row>
    <row r="514" spans="2:30" ht="30" customHeight="1" x14ac:dyDescent="0.2">
      <c r="B514" s="28"/>
      <c r="C514" s="28"/>
      <c r="D514" s="28"/>
      <c r="E514" s="28"/>
      <c r="N514" s="28"/>
      <c r="P514" s="28"/>
      <c r="AD514" s="28"/>
    </row>
    <row r="515" spans="2:30" ht="30" customHeight="1" x14ac:dyDescent="0.2">
      <c r="B515" s="28"/>
      <c r="C515" s="28"/>
      <c r="D515" s="28"/>
      <c r="E515" s="28"/>
      <c r="N515" s="28"/>
      <c r="P515" s="28"/>
      <c r="AD515" s="28"/>
    </row>
    <row r="516" spans="2:30" ht="30" customHeight="1" x14ac:dyDescent="0.2">
      <c r="B516" s="28"/>
      <c r="C516" s="28"/>
      <c r="D516" s="28"/>
      <c r="E516" s="28"/>
      <c r="N516" s="28"/>
      <c r="P516" s="28"/>
      <c r="AD516" s="28"/>
    </row>
    <row r="517" spans="2:30" ht="30" customHeight="1" x14ac:dyDescent="0.2">
      <c r="B517" s="28"/>
      <c r="C517" s="28"/>
      <c r="D517" s="28"/>
      <c r="E517" s="28"/>
      <c r="N517" s="28"/>
      <c r="P517" s="28"/>
      <c r="AD517" s="28"/>
    </row>
    <row r="518" spans="2:30" ht="30" customHeight="1" x14ac:dyDescent="0.2">
      <c r="B518" s="28"/>
      <c r="C518" s="28"/>
      <c r="D518" s="28"/>
      <c r="E518" s="28"/>
      <c r="N518" s="28"/>
      <c r="P518" s="28"/>
      <c r="AD518" s="28"/>
    </row>
    <row r="519" spans="2:30" ht="30" customHeight="1" x14ac:dyDescent="0.2">
      <c r="B519" s="28"/>
      <c r="C519" s="28"/>
      <c r="D519" s="28"/>
      <c r="E519" s="28"/>
      <c r="N519" s="28"/>
      <c r="P519" s="28"/>
      <c r="AD519" s="28"/>
    </row>
    <row r="520" spans="2:30" ht="30" customHeight="1" x14ac:dyDescent="0.2">
      <c r="B520" s="28"/>
      <c r="C520" s="28"/>
      <c r="D520" s="28"/>
      <c r="E520" s="28"/>
      <c r="N520" s="28"/>
      <c r="P520" s="28"/>
      <c r="AD520" s="28"/>
    </row>
    <row r="521" spans="2:30" ht="30" customHeight="1" x14ac:dyDescent="0.2">
      <c r="B521" s="28"/>
      <c r="C521" s="28"/>
      <c r="D521" s="28"/>
      <c r="E521" s="28"/>
      <c r="N521" s="28"/>
      <c r="P521" s="28"/>
      <c r="AD521" s="28"/>
    </row>
    <row r="522" spans="2:30" ht="30" customHeight="1" x14ac:dyDescent="0.2">
      <c r="B522" s="28"/>
      <c r="C522" s="28"/>
      <c r="D522" s="28"/>
      <c r="E522" s="28"/>
      <c r="N522" s="28"/>
      <c r="P522" s="28"/>
      <c r="AD522" s="28"/>
    </row>
    <row r="523" spans="2:30" ht="30" customHeight="1" x14ac:dyDescent="0.2">
      <c r="B523" s="28"/>
      <c r="C523" s="28"/>
      <c r="D523" s="28"/>
      <c r="E523" s="28"/>
      <c r="N523" s="28"/>
      <c r="P523" s="28"/>
      <c r="AD523" s="28"/>
    </row>
    <row r="524" spans="2:30" ht="30" customHeight="1" x14ac:dyDescent="0.2">
      <c r="B524" s="28"/>
      <c r="C524" s="28"/>
      <c r="D524" s="28"/>
      <c r="E524" s="28"/>
      <c r="N524" s="28"/>
      <c r="P524" s="28"/>
      <c r="AD524" s="28"/>
    </row>
    <row r="525" spans="2:30" ht="30" customHeight="1" x14ac:dyDescent="0.2">
      <c r="B525" s="28"/>
      <c r="C525" s="28"/>
      <c r="D525" s="28"/>
      <c r="E525" s="28"/>
      <c r="N525" s="28"/>
      <c r="P525" s="28"/>
      <c r="AD525" s="28"/>
    </row>
    <row r="526" spans="2:30" ht="30" customHeight="1" x14ac:dyDescent="0.2">
      <c r="B526" s="28"/>
      <c r="C526" s="28"/>
      <c r="D526" s="28"/>
      <c r="E526" s="28"/>
      <c r="N526" s="28"/>
      <c r="P526" s="28"/>
      <c r="AD526" s="28"/>
    </row>
    <row r="527" spans="2:30" ht="30" customHeight="1" x14ac:dyDescent="0.2">
      <c r="B527" s="28"/>
      <c r="C527" s="28"/>
      <c r="D527" s="28"/>
      <c r="E527" s="28"/>
      <c r="N527" s="28"/>
      <c r="P527" s="28"/>
      <c r="AD527" s="28"/>
    </row>
    <row r="528" spans="2:30" ht="30" customHeight="1" x14ac:dyDescent="0.2">
      <c r="B528" s="28"/>
      <c r="C528" s="28"/>
      <c r="D528" s="28"/>
      <c r="E528" s="28"/>
      <c r="N528" s="28"/>
      <c r="P528" s="28"/>
      <c r="AD528" s="28"/>
    </row>
    <row r="529" spans="2:30" ht="30" customHeight="1" x14ac:dyDescent="0.2">
      <c r="B529" s="28"/>
      <c r="C529" s="28"/>
      <c r="D529" s="28"/>
      <c r="E529" s="28"/>
      <c r="N529" s="28"/>
      <c r="P529" s="28"/>
      <c r="AD529" s="28"/>
    </row>
    <row r="530" spans="2:30" ht="30" customHeight="1" x14ac:dyDescent="0.2">
      <c r="B530" s="28"/>
      <c r="C530" s="28"/>
      <c r="D530" s="28"/>
      <c r="E530" s="28"/>
      <c r="N530" s="28"/>
      <c r="P530" s="28"/>
      <c r="AD530" s="28"/>
    </row>
    <row r="531" spans="2:30" ht="30" customHeight="1" x14ac:dyDescent="0.2">
      <c r="B531" s="28"/>
      <c r="C531" s="28"/>
      <c r="D531" s="28"/>
      <c r="E531" s="28"/>
      <c r="N531" s="28"/>
      <c r="P531" s="28"/>
      <c r="AD531" s="28"/>
    </row>
    <row r="532" spans="2:30" ht="30" customHeight="1" x14ac:dyDescent="0.2">
      <c r="B532" s="28"/>
      <c r="C532" s="28"/>
      <c r="D532" s="28"/>
      <c r="E532" s="28"/>
      <c r="N532" s="28"/>
      <c r="P532" s="28"/>
      <c r="AD532" s="28"/>
    </row>
    <row r="533" spans="2:30" ht="30" customHeight="1" x14ac:dyDescent="0.2">
      <c r="B533" s="28"/>
      <c r="C533" s="28"/>
      <c r="D533" s="28"/>
      <c r="E533" s="28"/>
      <c r="N533" s="28"/>
      <c r="P533" s="28"/>
      <c r="AD533" s="28"/>
    </row>
    <row r="534" spans="2:30" ht="30" customHeight="1" x14ac:dyDescent="0.2">
      <c r="B534" s="28"/>
      <c r="C534" s="28"/>
      <c r="D534" s="28"/>
      <c r="E534" s="28"/>
      <c r="N534" s="28"/>
      <c r="P534" s="28"/>
      <c r="AD534" s="28"/>
    </row>
    <row r="535" spans="2:30" ht="30" customHeight="1" x14ac:dyDescent="0.2">
      <c r="B535" s="28"/>
      <c r="C535" s="28"/>
      <c r="D535" s="28"/>
      <c r="E535" s="28"/>
      <c r="N535" s="28"/>
      <c r="P535" s="28"/>
      <c r="AD535" s="28"/>
    </row>
    <row r="536" spans="2:30" ht="30" customHeight="1" x14ac:dyDescent="0.2">
      <c r="B536" s="28"/>
      <c r="C536" s="28"/>
      <c r="D536" s="28"/>
      <c r="E536" s="28"/>
      <c r="N536" s="28"/>
      <c r="P536" s="28"/>
      <c r="AD536" s="28"/>
    </row>
    <row r="537" spans="2:30" ht="30" customHeight="1" x14ac:dyDescent="0.2">
      <c r="B537" s="28"/>
      <c r="C537" s="28"/>
      <c r="D537" s="28"/>
      <c r="E537" s="28"/>
      <c r="N537" s="28"/>
      <c r="P537" s="28"/>
      <c r="AD537" s="28"/>
    </row>
    <row r="538" spans="2:30" ht="30" customHeight="1" x14ac:dyDescent="0.2">
      <c r="B538" s="28"/>
      <c r="C538" s="28"/>
      <c r="D538" s="28"/>
      <c r="E538" s="28"/>
      <c r="N538" s="28"/>
      <c r="P538" s="28"/>
      <c r="AD538" s="28"/>
    </row>
    <row r="539" spans="2:30" ht="30" customHeight="1" x14ac:dyDescent="0.2">
      <c r="B539" s="28"/>
      <c r="C539" s="28"/>
      <c r="D539" s="28"/>
      <c r="E539" s="28"/>
      <c r="N539" s="28"/>
      <c r="P539" s="28"/>
      <c r="AD539" s="28"/>
    </row>
    <row r="540" spans="2:30" ht="30" customHeight="1" x14ac:dyDescent="0.2">
      <c r="B540" s="28"/>
      <c r="C540" s="28"/>
      <c r="D540" s="28"/>
      <c r="E540" s="28"/>
      <c r="N540" s="28"/>
      <c r="P540" s="28"/>
      <c r="AD540" s="28"/>
    </row>
    <row r="541" spans="2:30" ht="30" customHeight="1" x14ac:dyDescent="0.2">
      <c r="B541" s="28"/>
      <c r="C541" s="28"/>
      <c r="D541" s="28"/>
      <c r="E541" s="28"/>
      <c r="N541" s="28"/>
      <c r="P541" s="28"/>
      <c r="AD541" s="28"/>
    </row>
    <row r="542" spans="2:30" ht="30" customHeight="1" x14ac:dyDescent="0.2">
      <c r="B542" s="28"/>
      <c r="C542" s="28"/>
      <c r="D542" s="28"/>
      <c r="E542" s="28"/>
      <c r="N542" s="28"/>
      <c r="P542" s="28"/>
      <c r="AD542" s="28"/>
    </row>
    <row r="543" spans="2:30" ht="30" customHeight="1" x14ac:dyDescent="0.2">
      <c r="B543" s="28"/>
      <c r="C543" s="28"/>
      <c r="D543" s="28"/>
      <c r="E543" s="28"/>
      <c r="N543" s="28"/>
      <c r="P543" s="28"/>
      <c r="AD543" s="28"/>
    </row>
    <row r="544" spans="2:30" ht="30" customHeight="1" x14ac:dyDescent="0.2">
      <c r="B544" s="28"/>
      <c r="C544" s="28"/>
      <c r="D544" s="28"/>
      <c r="E544" s="28"/>
      <c r="N544" s="28"/>
      <c r="P544" s="28"/>
      <c r="AD544" s="28"/>
    </row>
    <row r="545" spans="2:30" ht="30" customHeight="1" x14ac:dyDescent="0.2">
      <c r="B545" s="28"/>
      <c r="C545" s="28"/>
      <c r="D545" s="28"/>
      <c r="E545" s="28"/>
      <c r="N545" s="28"/>
      <c r="P545" s="28"/>
      <c r="AD545" s="28"/>
    </row>
    <row r="546" spans="2:30" ht="30" customHeight="1" x14ac:dyDescent="0.2">
      <c r="B546" s="28"/>
      <c r="C546" s="28"/>
      <c r="D546" s="28"/>
      <c r="E546" s="28"/>
      <c r="N546" s="28"/>
      <c r="P546" s="28"/>
      <c r="AD546" s="28"/>
    </row>
    <row r="547" spans="2:30" ht="30" customHeight="1" x14ac:dyDescent="0.2">
      <c r="B547" s="28"/>
      <c r="C547" s="28"/>
      <c r="D547" s="28"/>
      <c r="E547" s="28"/>
      <c r="N547" s="28"/>
      <c r="P547" s="28"/>
      <c r="AD547" s="28"/>
    </row>
    <row r="548" spans="2:30" ht="30" customHeight="1" x14ac:dyDescent="0.2">
      <c r="B548" s="28"/>
      <c r="C548" s="28"/>
      <c r="D548" s="28"/>
      <c r="E548" s="28"/>
      <c r="N548" s="28"/>
      <c r="P548" s="28"/>
      <c r="AD548" s="28"/>
    </row>
    <row r="549" spans="2:30" ht="30" customHeight="1" x14ac:dyDescent="0.2">
      <c r="B549" s="28"/>
      <c r="C549" s="28"/>
      <c r="D549" s="28"/>
      <c r="E549" s="28"/>
      <c r="N549" s="28"/>
      <c r="P549" s="28"/>
      <c r="AD549" s="28"/>
    </row>
    <row r="550" spans="2:30" ht="30" customHeight="1" x14ac:dyDescent="0.2">
      <c r="B550" s="28"/>
      <c r="C550" s="28"/>
      <c r="D550" s="28"/>
      <c r="E550" s="28"/>
      <c r="N550" s="28"/>
      <c r="P550" s="28"/>
      <c r="AD550" s="28"/>
    </row>
    <row r="551" spans="2:30" ht="30" customHeight="1" x14ac:dyDescent="0.2">
      <c r="B551" s="28"/>
      <c r="C551" s="28"/>
      <c r="D551" s="28"/>
      <c r="E551" s="28"/>
      <c r="N551" s="28"/>
      <c r="P551" s="28"/>
      <c r="AD551" s="28"/>
    </row>
    <row r="552" spans="2:30" ht="30" customHeight="1" x14ac:dyDescent="0.2">
      <c r="B552" s="28"/>
      <c r="C552" s="28"/>
      <c r="D552" s="28"/>
      <c r="E552" s="28"/>
      <c r="N552" s="28"/>
      <c r="P552" s="28"/>
      <c r="AD552" s="28"/>
    </row>
    <row r="553" spans="2:30" ht="30" customHeight="1" x14ac:dyDescent="0.2">
      <c r="B553" s="28"/>
      <c r="C553" s="28"/>
      <c r="D553" s="28"/>
      <c r="E553" s="28"/>
      <c r="N553" s="28"/>
      <c r="P553" s="28"/>
      <c r="AD553" s="28"/>
    </row>
    <row r="554" spans="2:30" ht="30" customHeight="1" x14ac:dyDescent="0.2">
      <c r="B554" s="28"/>
      <c r="C554" s="28"/>
      <c r="D554" s="28"/>
      <c r="E554" s="28"/>
      <c r="N554" s="28"/>
      <c r="P554" s="28"/>
      <c r="AD554" s="28"/>
    </row>
    <row r="555" spans="2:30" ht="30" customHeight="1" x14ac:dyDescent="0.2">
      <c r="B555" s="28"/>
      <c r="C555" s="28"/>
      <c r="D555" s="28"/>
      <c r="E555" s="28"/>
      <c r="N555" s="28"/>
      <c r="P555" s="28"/>
      <c r="AD555" s="28"/>
    </row>
    <row r="556" spans="2:30" ht="30" customHeight="1" x14ac:dyDescent="0.2">
      <c r="B556" s="28"/>
      <c r="C556" s="28"/>
      <c r="D556" s="28"/>
      <c r="E556" s="28"/>
      <c r="N556" s="28"/>
      <c r="P556" s="28"/>
      <c r="AD556" s="28"/>
    </row>
    <row r="557" spans="2:30" ht="30" customHeight="1" x14ac:dyDescent="0.2">
      <c r="B557" s="28"/>
      <c r="C557" s="28"/>
      <c r="D557" s="28"/>
      <c r="E557" s="28"/>
      <c r="N557" s="28"/>
      <c r="P557" s="28"/>
      <c r="AD557" s="28"/>
    </row>
    <row r="558" spans="2:30" ht="30" customHeight="1" x14ac:dyDescent="0.2">
      <c r="B558" s="28"/>
      <c r="C558" s="28"/>
      <c r="D558" s="28"/>
      <c r="E558" s="28"/>
      <c r="N558" s="28"/>
      <c r="P558" s="28"/>
      <c r="AD558" s="28"/>
    </row>
    <row r="559" spans="2:30" ht="30" customHeight="1" x14ac:dyDescent="0.2">
      <c r="B559" s="28"/>
      <c r="C559" s="28"/>
      <c r="D559" s="28"/>
      <c r="E559" s="28"/>
      <c r="N559" s="28"/>
      <c r="P559" s="28"/>
      <c r="AD559" s="28"/>
    </row>
    <row r="560" spans="2:30" ht="30" customHeight="1" x14ac:dyDescent="0.2">
      <c r="B560" s="28"/>
      <c r="C560" s="28"/>
      <c r="D560" s="28"/>
      <c r="E560" s="28"/>
      <c r="N560" s="28"/>
      <c r="P560" s="28"/>
      <c r="AD560" s="28"/>
    </row>
    <row r="561" spans="2:30" ht="30" customHeight="1" x14ac:dyDescent="0.2">
      <c r="B561" s="28"/>
      <c r="C561" s="28"/>
      <c r="D561" s="28"/>
      <c r="E561" s="28"/>
      <c r="N561" s="28"/>
      <c r="P561" s="28"/>
      <c r="AD561" s="28"/>
    </row>
    <row r="562" spans="2:30" ht="30" customHeight="1" x14ac:dyDescent="0.2">
      <c r="B562" s="28"/>
      <c r="C562" s="28"/>
      <c r="D562" s="28"/>
      <c r="E562" s="28"/>
      <c r="N562" s="28"/>
      <c r="P562" s="28"/>
      <c r="AD562" s="28"/>
    </row>
    <row r="563" spans="2:30" ht="30" customHeight="1" x14ac:dyDescent="0.2">
      <c r="B563" s="28"/>
      <c r="C563" s="28"/>
      <c r="D563" s="28"/>
      <c r="E563" s="28"/>
      <c r="N563" s="28"/>
      <c r="P563" s="28"/>
      <c r="AD563" s="28"/>
    </row>
    <row r="564" spans="2:30" ht="30" customHeight="1" x14ac:dyDescent="0.2">
      <c r="B564" s="28"/>
      <c r="C564" s="28"/>
      <c r="D564" s="28"/>
      <c r="E564" s="28"/>
      <c r="N564" s="28"/>
      <c r="P564" s="28"/>
      <c r="AD564" s="28"/>
    </row>
    <row r="565" spans="2:30" ht="30" customHeight="1" x14ac:dyDescent="0.2">
      <c r="B565" s="28"/>
      <c r="C565" s="28"/>
      <c r="D565" s="28"/>
      <c r="E565" s="28"/>
      <c r="N565" s="28"/>
      <c r="P565" s="28"/>
      <c r="AD565" s="28"/>
    </row>
    <row r="566" spans="2:30" ht="30" customHeight="1" x14ac:dyDescent="0.2">
      <c r="B566" s="28"/>
      <c r="C566" s="28"/>
      <c r="D566" s="28"/>
      <c r="E566" s="28"/>
      <c r="N566" s="28"/>
      <c r="P566" s="28"/>
      <c r="AD566" s="28"/>
    </row>
    <row r="567" spans="2:30" ht="30" customHeight="1" x14ac:dyDescent="0.2">
      <c r="B567" s="28"/>
      <c r="C567" s="28"/>
      <c r="D567" s="28"/>
      <c r="E567" s="28"/>
      <c r="N567" s="28"/>
      <c r="P567" s="28"/>
      <c r="AD567" s="28"/>
    </row>
    <row r="568" spans="2:30" ht="30" customHeight="1" x14ac:dyDescent="0.2">
      <c r="B568" s="28"/>
      <c r="C568" s="28"/>
      <c r="D568" s="28"/>
      <c r="E568" s="28"/>
      <c r="N568" s="28"/>
      <c r="P568" s="28"/>
      <c r="AD568" s="28"/>
    </row>
    <row r="569" spans="2:30" ht="30" customHeight="1" x14ac:dyDescent="0.2">
      <c r="B569" s="28"/>
      <c r="C569" s="28"/>
      <c r="D569" s="28"/>
      <c r="E569" s="28"/>
      <c r="N569" s="28"/>
      <c r="P569" s="28"/>
      <c r="AD569" s="28"/>
    </row>
    <row r="570" spans="2:30" ht="30" customHeight="1" x14ac:dyDescent="0.2">
      <c r="B570" s="28"/>
      <c r="C570" s="28"/>
      <c r="D570" s="28"/>
      <c r="E570" s="28"/>
      <c r="N570" s="28"/>
      <c r="P570" s="28"/>
      <c r="AD570" s="28"/>
    </row>
    <row r="571" spans="2:30" ht="30" customHeight="1" x14ac:dyDescent="0.2">
      <c r="B571" s="28"/>
      <c r="C571" s="28"/>
      <c r="D571" s="28"/>
      <c r="E571" s="28"/>
      <c r="N571" s="28"/>
      <c r="P571" s="28"/>
      <c r="AD571" s="28"/>
    </row>
    <row r="572" spans="2:30" ht="30" customHeight="1" x14ac:dyDescent="0.2">
      <c r="B572" s="28"/>
      <c r="C572" s="28"/>
      <c r="D572" s="28"/>
      <c r="E572" s="28"/>
      <c r="N572" s="28"/>
      <c r="P572" s="28"/>
      <c r="AD572" s="28"/>
    </row>
    <row r="573" spans="2:30" ht="30" customHeight="1" x14ac:dyDescent="0.2">
      <c r="B573" s="28"/>
      <c r="C573" s="28"/>
      <c r="D573" s="28"/>
      <c r="E573" s="28"/>
      <c r="N573" s="28"/>
      <c r="P573" s="28"/>
      <c r="AD573" s="28"/>
    </row>
    <row r="574" spans="2:30" ht="30" customHeight="1" x14ac:dyDescent="0.2">
      <c r="B574" s="28"/>
      <c r="C574" s="28"/>
      <c r="D574" s="28"/>
      <c r="E574" s="28"/>
      <c r="N574" s="28"/>
      <c r="P574" s="28"/>
      <c r="AD574" s="28"/>
    </row>
    <row r="575" spans="2:30" ht="30" customHeight="1" x14ac:dyDescent="0.2">
      <c r="B575" s="28"/>
      <c r="C575" s="28"/>
      <c r="D575" s="28"/>
      <c r="E575" s="28"/>
      <c r="N575" s="28"/>
      <c r="P575" s="28"/>
      <c r="AD575" s="28"/>
    </row>
    <row r="576" spans="2:30" ht="30" customHeight="1" x14ac:dyDescent="0.2">
      <c r="B576" s="28"/>
      <c r="C576" s="28"/>
      <c r="D576" s="28"/>
      <c r="E576" s="28"/>
      <c r="N576" s="28"/>
      <c r="P576" s="28"/>
      <c r="AD576" s="28"/>
    </row>
    <row r="577" spans="2:30" ht="30" customHeight="1" x14ac:dyDescent="0.2">
      <c r="B577" s="28"/>
      <c r="C577" s="28"/>
      <c r="D577" s="28"/>
      <c r="E577" s="28"/>
      <c r="N577" s="28"/>
      <c r="P577" s="28"/>
      <c r="AD577" s="28"/>
    </row>
    <row r="578" spans="2:30" ht="30" customHeight="1" x14ac:dyDescent="0.2">
      <c r="B578" s="28"/>
      <c r="C578" s="28"/>
      <c r="D578" s="28"/>
      <c r="E578" s="28"/>
      <c r="N578" s="28"/>
      <c r="P578" s="28"/>
      <c r="AD578" s="28"/>
    </row>
    <row r="579" spans="2:30" ht="30" customHeight="1" x14ac:dyDescent="0.2">
      <c r="B579" s="28"/>
      <c r="C579" s="28"/>
      <c r="D579" s="28"/>
      <c r="E579" s="28"/>
      <c r="N579" s="28"/>
      <c r="P579" s="28"/>
      <c r="AD579" s="28"/>
    </row>
    <row r="580" spans="2:30" ht="30" customHeight="1" x14ac:dyDescent="0.2">
      <c r="B580" s="28"/>
      <c r="C580" s="28"/>
      <c r="D580" s="28"/>
      <c r="E580" s="28"/>
      <c r="N580" s="28"/>
      <c r="P580" s="28"/>
      <c r="AD580" s="28"/>
    </row>
    <row r="581" spans="2:30" ht="30" customHeight="1" x14ac:dyDescent="0.2">
      <c r="B581" s="28"/>
      <c r="C581" s="28"/>
      <c r="D581" s="28"/>
      <c r="E581" s="28"/>
      <c r="N581" s="28"/>
      <c r="P581" s="28"/>
      <c r="AD581" s="28"/>
    </row>
    <row r="582" spans="2:30" ht="30" customHeight="1" x14ac:dyDescent="0.2">
      <c r="B582" s="28"/>
      <c r="C582" s="28"/>
      <c r="D582" s="28"/>
      <c r="E582" s="28"/>
      <c r="N582" s="28"/>
      <c r="P582" s="28"/>
      <c r="AD582" s="28"/>
    </row>
    <row r="583" spans="2:30" ht="30" customHeight="1" x14ac:dyDescent="0.2">
      <c r="B583" s="28"/>
      <c r="C583" s="28"/>
      <c r="D583" s="28"/>
      <c r="E583" s="28"/>
      <c r="N583" s="28"/>
      <c r="P583" s="28"/>
      <c r="AD583" s="28"/>
    </row>
    <row r="584" spans="2:30" ht="30" customHeight="1" x14ac:dyDescent="0.2">
      <c r="B584" s="28"/>
      <c r="C584" s="28"/>
      <c r="D584" s="28"/>
      <c r="E584" s="28"/>
      <c r="N584" s="28"/>
      <c r="P584" s="28"/>
      <c r="AD584" s="28"/>
    </row>
    <row r="585" spans="2:30" ht="30" customHeight="1" x14ac:dyDescent="0.2">
      <c r="B585" s="28"/>
      <c r="C585" s="28"/>
      <c r="D585" s="28"/>
      <c r="E585" s="28"/>
      <c r="N585" s="28"/>
      <c r="P585" s="28"/>
      <c r="AD585" s="28"/>
    </row>
    <row r="586" spans="2:30" ht="30" customHeight="1" x14ac:dyDescent="0.2">
      <c r="B586" s="28"/>
      <c r="C586" s="28"/>
      <c r="D586" s="28"/>
      <c r="E586" s="28"/>
      <c r="N586" s="28"/>
      <c r="P586" s="28"/>
      <c r="AD586" s="28"/>
    </row>
    <row r="587" spans="2:30" ht="30" customHeight="1" x14ac:dyDescent="0.2">
      <c r="B587" s="28"/>
      <c r="C587" s="28"/>
      <c r="D587" s="28"/>
      <c r="E587" s="28"/>
      <c r="N587" s="28"/>
      <c r="P587" s="28"/>
      <c r="AD587" s="28"/>
    </row>
    <row r="588" spans="2:30" ht="30" customHeight="1" x14ac:dyDescent="0.2">
      <c r="B588" s="28"/>
      <c r="C588" s="28"/>
      <c r="D588" s="28"/>
      <c r="E588" s="28"/>
      <c r="N588" s="28"/>
      <c r="P588" s="28"/>
      <c r="AD588" s="28"/>
    </row>
    <row r="589" spans="2:30" ht="30" customHeight="1" x14ac:dyDescent="0.2">
      <c r="B589" s="28"/>
      <c r="C589" s="28"/>
      <c r="D589" s="28"/>
      <c r="E589" s="28"/>
      <c r="N589" s="28"/>
      <c r="P589" s="28"/>
      <c r="AD589" s="28"/>
    </row>
    <row r="590" spans="2:30" ht="30" customHeight="1" x14ac:dyDescent="0.2">
      <c r="B590" s="28"/>
      <c r="C590" s="28"/>
      <c r="D590" s="28"/>
      <c r="E590" s="28"/>
      <c r="N590" s="28"/>
      <c r="P590" s="28"/>
      <c r="AD590" s="28"/>
    </row>
    <row r="591" spans="2:30" ht="30" customHeight="1" x14ac:dyDescent="0.2">
      <c r="B591" s="28"/>
      <c r="C591" s="28"/>
      <c r="D591" s="28"/>
      <c r="E591" s="28"/>
      <c r="N591" s="28"/>
      <c r="P591" s="28"/>
      <c r="AD591" s="28"/>
    </row>
    <row r="592" spans="2:30" ht="30" customHeight="1" x14ac:dyDescent="0.2">
      <c r="B592" s="28"/>
      <c r="C592" s="28"/>
      <c r="D592" s="28"/>
      <c r="E592" s="28"/>
      <c r="N592" s="28"/>
      <c r="P592" s="28"/>
      <c r="AD592" s="28"/>
    </row>
    <row r="593" spans="2:30" ht="30" customHeight="1" x14ac:dyDescent="0.2">
      <c r="B593" s="28"/>
      <c r="C593" s="28"/>
      <c r="D593" s="28"/>
      <c r="E593" s="28"/>
      <c r="N593" s="28"/>
      <c r="P593" s="28"/>
      <c r="AD593" s="28"/>
    </row>
    <row r="594" spans="2:30" ht="30" customHeight="1" x14ac:dyDescent="0.2">
      <c r="B594" s="28"/>
      <c r="C594" s="28"/>
      <c r="D594" s="28"/>
      <c r="E594" s="28"/>
      <c r="N594" s="28"/>
      <c r="P594" s="28"/>
      <c r="AD594" s="28"/>
    </row>
    <row r="595" spans="2:30" ht="30" customHeight="1" x14ac:dyDescent="0.2">
      <c r="B595" s="28"/>
      <c r="C595" s="28"/>
      <c r="D595" s="28"/>
      <c r="E595" s="28"/>
      <c r="N595" s="28"/>
      <c r="P595" s="28"/>
      <c r="AD595" s="28"/>
    </row>
    <row r="596" spans="2:30" ht="30" customHeight="1" x14ac:dyDescent="0.2">
      <c r="B596" s="28"/>
      <c r="C596" s="28"/>
      <c r="D596" s="28"/>
      <c r="E596" s="28"/>
      <c r="N596" s="28"/>
      <c r="P596" s="28"/>
      <c r="AD596" s="28"/>
    </row>
    <row r="597" spans="2:30" ht="30" customHeight="1" x14ac:dyDescent="0.2">
      <c r="B597" s="28"/>
      <c r="C597" s="28"/>
      <c r="D597" s="28"/>
      <c r="E597" s="28"/>
      <c r="N597" s="28"/>
      <c r="P597" s="28"/>
      <c r="AD597" s="28"/>
    </row>
    <row r="598" spans="2:30" ht="30" customHeight="1" x14ac:dyDescent="0.2">
      <c r="B598" s="28"/>
      <c r="C598" s="28"/>
      <c r="D598" s="28"/>
      <c r="E598" s="28"/>
      <c r="N598" s="28"/>
      <c r="P598" s="28"/>
      <c r="AD598" s="28"/>
    </row>
    <row r="599" spans="2:30" ht="30" customHeight="1" x14ac:dyDescent="0.2">
      <c r="B599" s="28"/>
      <c r="C599" s="28"/>
      <c r="D599" s="28"/>
      <c r="E599" s="28"/>
      <c r="N599" s="28"/>
      <c r="P599" s="28"/>
      <c r="AD599" s="28"/>
    </row>
    <row r="600" spans="2:30" ht="30" customHeight="1" x14ac:dyDescent="0.2">
      <c r="B600" s="28"/>
      <c r="C600" s="28"/>
      <c r="D600" s="28"/>
      <c r="E600" s="28"/>
      <c r="N600" s="28"/>
      <c r="P600" s="28"/>
      <c r="AD600" s="28"/>
    </row>
    <row r="601" spans="2:30" ht="30" customHeight="1" x14ac:dyDescent="0.2">
      <c r="B601" s="28"/>
      <c r="C601" s="28"/>
      <c r="D601" s="28"/>
      <c r="E601" s="28"/>
      <c r="N601" s="28"/>
      <c r="P601" s="28"/>
      <c r="AD601" s="28"/>
    </row>
    <row r="602" spans="2:30" ht="30" customHeight="1" x14ac:dyDescent="0.2">
      <c r="B602" s="28"/>
      <c r="C602" s="28"/>
      <c r="D602" s="28"/>
      <c r="E602" s="28"/>
      <c r="N602" s="28"/>
      <c r="P602" s="28"/>
      <c r="AD602" s="28"/>
    </row>
    <row r="603" spans="2:30" ht="30" customHeight="1" x14ac:dyDescent="0.2">
      <c r="B603" s="28"/>
      <c r="C603" s="28"/>
      <c r="D603" s="28"/>
      <c r="E603" s="28"/>
      <c r="N603" s="28"/>
      <c r="P603" s="28"/>
      <c r="AD603" s="28"/>
    </row>
    <row r="604" spans="2:30" ht="30" customHeight="1" x14ac:dyDescent="0.2">
      <c r="B604" s="28"/>
      <c r="C604" s="28"/>
      <c r="D604" s="28"/>
      <c r="E604" s="28"/>
      <c r="N604" s="28"/>
      <c r="P604" s="28"/>
      <c r="AD604" s="28"/>
    </row>
    <row r="605" spans="2:30" ht="30" customHeight="1" x14ac:dyDescent="0.2">
      <c r="B605" s="28"/>
      <c r="C605" s="28"/>
      <c r="D605" s="28"/>
      <c r="E605" s="28"/>
      <c r="N605" s="28"/>
      <c r="P605" s="28"/>
      <c r="AD605" s="28"/>
    </row>
    <row r="606" spans="2:30" ht="30" customHeight="1" x14ac:dyDescent="0.2">
      <c r="B606" s="28"/>
      <c r="C606" s="28"/>
      <c r="D606" s="28"/>
      <c r="E606" s="28"/>
      <c r="N606" s="28"/>
      <c r="P606" s="28"/>
      <c r="AD606" s="28"/>
    </row>
    <row r="607" spans="2:30" ht="30" customHeight="1" x14ac:dyDescent="0.2">
      <c r="B607" s="28"/>
      <c r="C607" s="28"/>
      <c r="D607" s="28"/>
      <c r="E607" s="28"/>
      <c r="N607" s="28"/>
      <c r="P607" s="28"/>
      <c r="AD607" s="28"/>
    </row>
    <row r="608" spans="2:30" ht="30" customHeight="1" x14ac:dyDescent="0.2">
      <c r="B608" s="28"/>
      <c r="C608" s="28"/>
      <c r="D608" s="28"/>
      <c r="E608" s="28"/>
      <c r="N608" s="28"/>
      <c r="P608" s="28"/>
      <c r="AD608" s="28"/>
    </row>
    <row r="609" spans="2:30" ht="30" customHeight="1" x14ac:dyDescent="0.2">
      <c r="B609" s="28"/>
      <c r="C609" s="28"/>
      <c r="D609" s="28"/>
      <c r="E609" s="28"/>
      <c r="N609" s="28"/>
      <c r="P609" s="28"/>
      <c r="AD609" s="28"/>
    </row>
    <row r="610" spans="2:30" ht="30" customHeight="1" x14ac:dyDescent="0.2">
      <c r="B610" s="28"/>
      <c r="C610" s="28"/>
      <c r="D610" s="28"/>
      <c r="E610" s="28"/>
      <c r="N610" s="28"/>
      <c r="P610" s="28"/>
      <c r="AD610" s="28"/>
    </row>
    <row r="611" spans="2:30" ht="30" customHeight="1" x14ac:dyDescent="0.2">
      <c r="B611" s="28"/>
      <c r="C611" s="28"/>
      <c r="D611" s="28"/>
      <c r="E611" s="28"/>
      <c r="N611" s="28"/>
      <c r="P611" s="28"/>
      <c r="AD611" s="28"/>
    </row>
    <row r="612" spans="2:30" ht="30" customHeight="1" x14ac:dyDescent="0.2">
      <c r="B612" s="28"/>
      <c r="C612" s="28"/>
      <c r="D612" s="28"/>
      <c r="E612" s="28"/>
      <c r="N612" s="28"/>
      <c r="P612" s="28"/>
      <c r="AD612" s="28"/>
    </row>
    <row r="613" spans="2:30" ht="30" customHeight="1" x14ac:dyDescent="0.2">
      <c r="B613" s="28"/>
      <c r="C613" s="28"/>
      <c r="D613" s="28"/>
      <c r="E613" s="28"/>
      <c r="N613" s="28"/>
      <c r="P613" s="28"/>
      <c r="AD613" s="28"/>
    </row>
    <row r="614" spans="2:30" ht="30" customHeight="1" x14ac:dyDescent="0.2">
      <c r="B614" s="28"/>
      <c r="C614" s="28"/>
      <c r="D614" s="28"/>
      <c r="E614" s="28"/>
      <c r="N614" s="28"/>
      <c r="P614" s="28"/>
      <c r="AD614" s="28"/>
    </row>
    <row r="615" spans="2:30" ht="30" customHeight="1" x14ac:dyDescent="0.2">
      <c r="B615" s="28"/>
      <c r="C615" s="28"/>
      <c r="D615" s="28"/>
      <c r="E615" s="28"/>
      <c r="N615" s="28"/>
      <c r="P615" s="28"/>
      <c r="AD615" s="28"/>
    </row>
    <row r="616" spans="2:30" ht="30" customHeight="1" x14ac:dyDescent="0.2">
      <c r="B616" s="28"/>
      <c r="C616" s="28"/>
      <c r="D616" s="28"/>
      <c r="E616" s="28"/>
      <c r="N616" s="28"/>
      <c r="P616" s="28"/>
      <c r="AD616" s="28"/>
    </row>
    <row r="617" spans="2:30" ht="30" customHeight="1" x14ac:dyDescent="0.2">
      <c r="B617" s="28"/>
      <c r="C617" s="28"/>
      <c r="D617" s="28"/>
      <c r="E617" s="28"/>
      <c r="N617" s="28"/>
      <c r="P617" s="28"/>
      <c r="AD617" s="28"/>
    </row>
    <row r="618" spans="2:30" ht="30" customHeight="1" x14ac:dyDescent="0.2">
      <c r="B618" s="28"/>
      <c r="C618" s="28"/>
      <c r="D618" s="28"/>
      <c r="E618" s="28"/>
      <c r="N618" s="28"/>
      <c r="P618" s="28"/>
      <c r="AD618" s="28"/>
    </row>
    <row r="619" spans="2:30" ht="30" customHeight="1" x14ac:dyDescent="0.2">
      <c r="B619" s="28"/>
      <c r="C619" s="28"/>
      <c r="D619" s="28"/>
      <c r="E619" s="28"/>
      <c r="N619" s="28"/>
      <c r="P619" s="28"/>
      <c r="AD619" s="28"/>
    </row>
    <row r="620" spans="2:30" ht="30" customHeight="1" x14ac:dyDescent="0.2">
      <c r="B620" s="28"/>
      <c r="C620" s="28"/>
      <c r="D620" s="28"/>
      <c r="E620" s="28"/>
      <c r="N620" s="28"/>
      <c r="P620" s="28"/>
      <c r="AD620" s="28"/>
    </row>
    <row r="621" spans="2:30" ht="30" customHeight="1" x14ac:dyDescent="0.2">
      <c r="B621" s="28"/>
      <c r="C621" s="28"/>
      <c r="D621" s="28"/>
      <c r="E621" s="28"/>
      <c r="N621" s="28"/>
      <c r="P621" s="28"/>
      <c r="AD621" s="28"/>
    </row>
    <row r="622" spans="2:30" ht="30" customHeight="1" x14ac:dyDescent="0.2">
      <c r="B622" s="28"/>
      <c r="C622" s="28"/>
      <c r="D622" s="28"/>
      <c r="E622" s="28"/>
      <c r="N622" s="28"/>
      <c r="P622" s="28"/>
      <c r="AD622" s="28"/>
    </row>
    <row r="623" spans="2:30" ht="30" customHeight="1" x14ac:dyDescent="0.2">
      <c r="B623" s="28"/>
      <c r="C623" s="28"/>
      <c r="D623" s="28"/>
      <c r="E623" s="28"/>
      <c r="N623" s="28"/>
      <c r="P623" s="28"/>
      <c r="AD623" s="28"/>
    </row>
    <row r="624" spans="2:30" ht="30" customHeight="1" x14ac:dyDescent="0.2">
      <c r="B624" s="28"/>
      <c r="C624" s="28"/>
      <c r="D624" s="28"/>
      <c r="E624" s="28"/>
      <c r="N624" s="28"/>
      <c r="P624" s="28"/>
      <c r="AD624" s="28"/>
    </row>
    <row r="625" spans="2:30" ht="30" customHeight="1" x14ac:dyDescent="0.2">
      <c r="B625" s="28"/>
      <c r="C625" s="28"/>
      <c r="D625" s="28"/>
      <c r="E625" s="28"/>
      <c r="N625" s="28"/>
      <c r="P625" s="28"/>
      <c r="AD625" s="28"/>
    </row>
    <row r="626" spans="2:30" ht="30" customHeight="1" x14ac:dyDescent="0.2">
      <c r="B626" s="28"/>
      <c r="C626" s="28"/>
      <c r="D626" s="28"/>
      <c r="E626" s="28"/>
      <c r="N626" s="28"/>
      <c r="P626" s="28"/>
      <c r="AD626" s="28"/>
    </row>
    <row r="627" spans="2:30" ht="30" customHeight="1" x14ac:dyDescent="0.2">
      <c r="B627" s="28"/>
      <c r="C627" s="28"/>
      <c r="D627" s="28"/>
      <c r="E627" s="28"/>
      <c r="N627" s="28"/>
      <c r="P627" s="28"/>
      <c r="AD627" s="28"/>
    </row>
    <row r="628" spans="2:30" ht="30" customHeight="1" x14ac:dyDescent="0.2">
      <c r="B628" s="28"/>
      <c r="C628" s="28"/>
      <c r="D628" s="28"/>
      <c r="E628" s="28"/>
      <c r="N628" s="28"/>
      <c r="P628" s="28"/>
      <c r="AD628" s="28"/>
    </row>
    <row r="629" spans="2:30" ht="30" customHeight="1" x14ac:dyDescent="0.2">
      <c r="B629" s="28"/>
      <c r="C629" s="28"/>
      <c r="D629" s="28"/>
      <c r="E629" s="28"/>
      <c r="N629" s="28"/>
      <c r="P629" s="28"/>
      <c r="AD629" s="28"/>
    </row>
    <row r="630" spans="2:30" ht="30" customHeight="1" x14ac:dyDescent="0.2">
      <c r="B630" s="28"/>
      <c r="C630" s="28"/>
      <c r="D630" s="28"/>
      <c r="E630" s="28"/>
      <c r="N630" s="28"/>
      <c r="P630" s="28"/>
      <c r="AD630" s="28"/>
    </row>
    <row r="631" spans="2:30" ht="30" customHeight="1" x14ac:dyDescent="0.2">
      <c r="B631" s="28"/>
      <c r="C631" s="28"/>
      <c r="D631" s="28"/>
      <c r="E631" s="28"/>
      <c r="N631" s="28"/>
      <c r="P631" s="28"/>
      <c r="AD631" s="28"/>
    </row>
    <row r="632" spans="2:30" ht="30" customHeight="1" x14ac:dyDescent="0.2">
      <c r="B632" s="28"/>
      <c r="C632" s="28"/>
      <c r="D632" s="28"/>
      <c r="E632" s="28"/>
      <c r="N632" s="28"/>
      <c r="P632" s="28"/>
      <c r="AD632" s="28"/>
    </row>
    <row r="633" spans="2:30" ht="30" customHeight="1" x14ac:dyDescent="0.2">
      <c r="B633" s="28"/>
      <c r="C633" s="28"/>
      <c r="D633" s="28"/>
      <c r="E633" s="28"/>
      <c r="N633" s="28"/>
      <c r="P633" s="28"/>
      <c r="AD633" s="28"/>
    </row>
    <row r="634" spans="2:30" ht="30" customHeight="1" x14ac:dyDescent="0.2">
      <c r="B634" s="28"/>
      <c r="C634" s="28"/>
      <c r="D634" s="28"/>
      <c r="E634" s="28"/>
      <c r="N634" s="28"/>
      <c r="P634" s="28"/>
      <c r="AD634" s="28"/>
    </row>
    <row r="635" spans="2:30" ht="30" customHeight="1" x14ac:dyDescent="0.2">
      <c r="B635" s="28"/>
      <c r="C635" s="28"/>
      <c r="D635" s="28"/>
      <c r="E635" s="28"/>
      <c r="N635" s="28"/>
      <c r="P635" s="28"/>
      <c r="AD635" s="28"/>
    </row>
    <row r="636" spans="2:30" ht="30" customHeight="1" x14ac:dyDescent="0.2">
      <c r="B636" s="28"/>
      <c r="C636" s="28"/>
      <c r="D636" s="28"/>
      <c r="E636" s="28"/>
      <c r="N636" s="28"/>
      <c r="P636" s="28"/>
      <c r="AD636" s="28"/>
    </row>
    <row r="637" spans="2:30" ht="30" customHeight="1" x14ac:dyDescent="0.2">
      <c r="B637" s="28"/>
      <c r="C637" s="28"/>
      <c r="D637" s="28"/>
      <c r="E637" s="28"/>
      <c r="N637" s="28"/>
      <c r="P637" s="28"/>
      <c r="AD637" s="28"/>
    </row>
    <row r="638" spans="2:30" ht="30" customHeight="1" x14ac:dyDescent="0.2">
      <c r="B638" s="28"/>
      <c r="C638" s="28"/>
      <c r="D638" s="28"/>
      <c r="E638" s="28"/>
      <c r="N638" s="28"/>
      <c r="P638" s="28"/>
      <c r="AD638" s="28"/>
    </row>
    <row r="639" spans="2:30" ht="30" customHeight="1" x14ac:dyDescent="0.2">
      <c r="B639" s="28"/>
      <c r="C639" s="28"/>
      <c r="D639" s="28"/>
      <c r="E639" s="28"/>
      <c r="N639" s="28"/>
      <c r="P639" s="28"/>
      <c r="AD639" s="28"/>
    </row>
    <row r="640" spans="2:30" ht="30" customHeight="1" x14ac:dyDescent="0.2">
      <c r="B640" s="28"/>
      <c r="C640" s="28"/>
      <c r="D640" s="28"/>
      <c r="E640" s="28"/>
      <c r="N640" s="28"/>
      <c r="P640" s="28"/>
      <c r="AD640" s="28"/>
    </row>
    <row r="641" spans="2:30" ht="30" customHeight="1" x14ac:dyDescent="0.2">
      <c r="B641" s="28"/>
      <c r="C641" s="28"/>
      <c r="D641" s="28"/>
      <c r="E641" s="28"/>
      <c r="N641" s="28"/>
      <c r="P641" s="28"/>
      <c r="AD641" s="28"/>
    </row>
    <row r="642" spans="2:30" ht="30" customHeight="1" x14ac:dyDescent="0.2">
      <c r="B642" s="28"/>
      <c r="C642" s="28"/>
      <c r="D642" s="28"/>
      <c r="E642" s="28"/>
      <c r="N642" s="28"/>
      <c r="P642" s="28"/>
      <c r="AD642" s="28"/>
    </row>
    <row r="643" spans="2:30" ht="30" customHeight="1" x14ac:dyDescent="0.2">
      <c r="B643" s="28"/>
      <c r="C643" s="28"/>
      <c r="D643" s="28"/>
      <c r="E643" s="28"/>
      <c r="N643" s="28"/>
      <c r="P643" s="28"/>
      <c r="AD643" s="28"/>
    </row>
    <row r="644" spans="2:30" ht="30" customHeight="1" x14ac:dyDescent="0.2">
      <c r="B644" s="28"/>
      <c r="C644" s="28"/>
      <c r="D644" s="28"/>
      <c r="E644" s="28"/>
      <c r="N644" s="28"/>
      <c r="P644" s="28"/>
      <c r="AD644" s="28"/>
    </row>
    <row r="645" spans="2:30" ht="30" customHeight="1" x14ac:dyDescent="0.2">
      <c r="B645" s="28"/>
      <c r="C645" s="28"/>
      <c r="D645" s="28"/>
      <c r="E645" s="28"/>
      <c r="N645" s="28"/>
      <c r="P645" s="28"/>
      <c r="AD645" s="28"/>
    </row>
    <row r="646" spans="2:30" ht="30" customHeight="1" x14ac:dyDescent="0.2">
      <c r="B646" s="28"/>
      <c r="C646" s="28"/>
      <c r="D646" s="28"/>
      <c r="E646" s="28"/>
      <c r="N646" s="28"/>
      <c r="P646" s="28"/>
      <c r="AD646" s="28"/>
    </row>
    <row r="647" spans="2:30" ht="30" customHeight="1" x14ac:dyDescent="0.2">
      <c r="B647" s="28"/>
      <c r="C647" s="28"/>
      <c r="D647" s="28"/>
      <c r="E647" s="28"/>
      <c r="N647" s="28"/>
      <c r="P647" s="28"/>
      <c r="AD647" s="28"/>
    </row>
    <row r="648" spans="2:30" ht="30" customHeight="1" x14ac:dyDescent="0.2">
      <c r="B648" s="28"/>
      <c r="C648" s="28"/>
      <c r="D648" s="28"/>
      <c r="E648" s="28"/>
      <c r="N648" s="28"/>
      <c r="P648" s="28"/>
      <c r="AD648" s="28"/>
    </row>
    <row r="649" spans="2:30" ht="30" customHeight="1" x14ac:dyDescent="0.2">
      <c r="B649" s="28"/>
      <c r="C649" s="28"/>
      <c r="D649" s="28"/>
      <c r="E649" s="28"/>
      <c r="N649" s="28"/>
      <c r="P649" s="28"/>
      <c r="AD649" s="28"/>
    </row>
    <row r="650" spans="2:30" ht="30" customHeight="1" x14ac:dyDescent="0.2">
      <c r="B650" s="28"/>
      <c r="C650" s="28"/>
      <c r="D650" s="28"/>
      <c r="E650" s="28"/>
      <c r="N650" s="28"/>
      <c r="P650" s="28"/>
      <c r="AD650" s="28"/>
    </row>
    <row r="651" spans="2:30" ht="30" customHeight="1" x14ac:dyDescent="0.2">
      <c r="B651" s="28"/>
      <c r="C651" s="28"/>
      <c r="D651" s="28"/>
      <c r="E651" s="28"/>
      <c r="N651" s="28"/>
      <c r="P651" s="28"/>
      <c r="AD651" s="28"/>
    </row>
    <row r="652" spans="2:30" ht="30" customHeight="1" x14ac:dyDescent="0.2">
      <c r="B652" s="28"/>
      <c r="C652" s="28"/>
      <c r="D652" s="28"/>
      <c r="E652" s="28"/>
      <c r="N652" s="28"/>
      <c r="P652" s="28"/>
      <c r="AD652" s="28"/>
    </row>
    <row r="653" spans="2:30" ht="30" customHeight="1" x14ac:dyDescent="0.2">
      <c r="B653" s="28"/>
      <c r="C653" s="28"/>
      <c r="D653" s="28"/>
      <c r="E653" s="28"/>
      <c r="N653" s="28"/>
      <c r="P653" s="28"/>
      <c r="AD653" s="28"/>
    </row>
    <row r="654" spans="2:30" ht="30" customHeight="1" x14ac:dyDescent="0.2">
      <c r="B654" s="28"/>
      <c r="C654" s="28"/>
      <c r="D654" s="28"/>
      <c r="E654" s="28"/>
      <c r="N654" s="28"/>
      <c r="P654" s="28"/>
      <c r="AD654" s="28"/>
    </row>
    <row r="655" spans="2:30" ht="30" customHeight="1" x14ac:dyDescent="0.2">
      <c r="B655" s="28"/>
      <c r="C655" s="28"/>
      <c r="D655" s="28"/>
      <c r="E655" s="28"/>
      <c r="N655" s="28"/>
      <c r="P655" s="28"/>
      <c r="AD655" s="28"/>
    </row>
    <row r="656" spans="2:30" ht="30" customHeight="1" x14ac:dyDescent="0.2">
      <c r="B656" s="28"/>
      <c r="C656" s="28"/>
      <c r="D656" s="28"/>
      <c r="E656" s="28"/>
      <c r="N656" s="28"/>
      <c r="P656" s="28"/>
      <c r="AD656" s="28"/>
    </row>
    <row r="657" spans="2:30" ht="30" customHeight="1" x14ac:dyDescent="0.2">
      <c r="B657" s="28"/>
      <c r="C657" s="28"/>
      <c r="D657" s="28"/>
      <c r="E657" s="28"/>
      <c r="N657" s="28"/>
      <c r="P657" s="28"/>
      <c r="AD657" s="28"/>
    </row>
    <row r="658" spans="2:30" ht="30" customHeight="1" x14ac:dyDescent="0.2">
      <c r="B658" s="28"/>
      <c r="C658" s="28"/>
      <c r="D658" s="28"/>
      <c r="E658" s="28"/>
      <c r="N658" s="28"/>
      <c r="P658" s="28"/>
      <c r="AD658" s="28"/>
    </row>
    <row r="659" spans="2:30" ht="30" customHeight="1" x14ac:dyDescent="0.2">
      <c r="B659" s="28"/>
      <c r="C659" s="28"/>
      <c r="D659" s="28"/>
      <c r="E659" s="28"/>
      <c r="N659" s="28"/>
      <c r="P659" s="28"/>
      <c r="AD659" s="28"/>
    </row>
    <row r="660" spans="2:30" ht="30" customHeight="1" x14ac:dyDescent="0.2">
      <c r="B660" s="28"/>
      <c r="C660" s="28"/>
      <c r="D660" s="28"/>
      <c r="E660" s="28"/>
      <c r="N660" s="28"/>
      <c r="P660" s="28"/>
      <c r="AD660" s="28"/>
    </row>
    <row r="661" spans="2:30" ht="30" customHeight="1" x14ac:dyDescent="0.2">
      <c r="B661" s="28"/>
      <c r="C661" s="28"/>
      <c r="D661" s="28"/>
      <c r="E661" s="28"/>
      <c r="N661" s="28"/>
      <c r="P661" s="28"/>
      <c r="AD661" s="28"/>
    </row>
    <row r="662" spans="2:30" ht="30" customHeight="1" x14ac:dyDescent="0.2">
      <c r="B662" s="28"/>
      <c r="C662" s="28"/>
      <c r="D662" s="28"/>
      <c r="E662" s="28"/>
      <c r="N662" s="28"/>
      <c r="P662" s="28"/>
      <c r="AD662" s="28"/>
    </row>
    <row r="663" spans="2:30" ht="30" customHeight="1" x14ac:dyDescent="0.2">
      <c r="B663" s="28"/>
      <c r="C663" s="28"/>
      <c r="D663" s="28"/>
      <c r="E663" s="28"/>
      <c r="N663" s="28"/>
      <c r="P663" s="28"/>
      <c r="AD663" s="28"/>
    </row>
    <row r="664" spans="2:30" ht="30" customHeight="1" x14ac:dyDescent="0.2">
      <c r="B664" s="28"/>
      <c r="C664" s="28"/>
      <c r="D664" s="28"/>
      <c r="E664" s="28"/>
      <c r="N664" s="28"/>
      <c r="P664" s="28"/>
      <c r="AD664" s="28"/>
    </row>
    <row r="665" spans="2:30" ht="30" customHeight="1" x14ac:dyDescent="0.2">
      <c r="B665" s="28"/>
      <c r="C665" s="28"/>
      <c r="D665" s="28"/>
      <c r="E665" s="28"/>
      <c r="N665" s="28"/>
      <c r="P665" s="28"/>
      <c r="AD665" s="28"/>
    </row>
    <row r="666" spans="2:30" ht="30" customHeight="1" x14ac:dyDescent="0.2">
      <c r="B666" s="28"/>
      <c r="C666" s="28"/>
      <c r="D666" s="28"/>
      <c r="E666" s="28"/>
      <c r="N666" s="28"/>
      <c r="P666" s="28"/>
      <c r="AD666" s="28"/>
    </row>
    <row r="667" spans="2:30" ht="30" customHeight="1" x14ac:dyDescent="0.2">
      <c r="B667" s="28"/>
      <c r="C667" s="28"/>
      <c r="D667" s="28"/>
      <c r="E667" s="28"/>
      <c r="N667" s="28"/>
      <c r="P667" s="28"/>
      <c r="AD667" s="28"/>
    </row>
    <row r="668" spans="2:30" ht="30" customHeight="1" x14ac:dyDescent="0.2">
      <c r="B668" s="28"/>
      <c r="C668" s="28"/>
      <c r="D668" s="28"/>
      <c r="E668" s="28"/>
      <c r="N668" s="28"/>
      <c r="P668" s="28"/>
      <c r="AD668" s="28"/>
    </row>
    <row r="669" spans="2:30" ht="30" customHeight="1" x14ac:dyDescent="0.2">
      <c r="B669" s="28"/>
      <c r="C669" s="28"/>
      <c r="D669" s="28"/>
      <c r="E669" s="28"/>
      <c r="N669" s="28"/>
      <c r="P669" s="28"/>
      <c r="AD669" s="28"/>
    </row>
    <row r="670" spans="2:30" ht="30" customHeight="1" x14ac:dyDescent="0.2">
      <c r="B670" s="28"/>
      <c r="C670" s="28"/>
      <c r="D670" s="28"/>
      <c r="E670" s="28"/>
      <c r="N670" s="28"/>
      <c r="P670" s="28"/>
      <c r="AD670" s="28"/>
    </row>
    <row r="671" spans="2:30" ht="30" customHeight="1" x14ac:dyDescent="0.2">
      <c r="B671" s="28"/>
      <c r="C671" s="28"/>
      <c r="D671" s="28"/>
      <c r="E671" s="28"/>
      <c r="N671" s="28"/>
      <c r="P671" s="28"/>
      <c r="AD671" s="28"/>
    </row>
    <row r="672" spans="2:30" ht="30" customHeight="1" x14ac:dyDescent="0.2">
      <c r="B672" s="28"/>
      <c r="C672" s="28"/>
      <c r="D672" s="28"/>
      <c r="E672" s="28"/>
      <c r="N672" s="28"/>
      <c r="P672" s="28"/>
      <c r="AD672" s="28"/>
    </row>
    <row r="673" spans="2:30" ht="30" customHeight="1" x14ac:dyDescent="0.2">
      <c r="B673" s="28"/>
      <c r="C673" s="28"/>
      <c r="D673" s="28"/>
      <c r="E673" s="28"/>
      <c r="N673" s="28"/>
      <c r="P673" s="28"/>
      <c r="AD673" s="28"/>
    </row>
    <row r="674" spans="2:30" ht="30" customHeight="1" x14ac:dyDescent="0.2">
      <c r="B674" s="28"/>
      <c r="C674" s="28"/>
      <c r="D674" s="28"/>
      <c r="E674" s="28"/>
      <c r="N674" s="28"/>
      <c r="P674" s="28"/>
      <c r="AD674" s="28"/>
    </row>
    <row r="675" spans="2:30" ht="30" customHeight="1" x14ac:dyDescent="0.2">
      <c r="B675" s="28"/>
      <c r="C675" s="28"/>
      <c r="D675" s="28"/>
      <c r="E675" s="28"/>
      <c r="N675" s="28"/>
      <c r="P675" s="28"/>
      <c r="AD675" s="28"/>
    </row>
    <row r="676" spans="2:30" ht="30" customHeight="1" x14ac:dyDescent="0.2">
      <c r="B676" s="28"/>
      <c r="C676" s="28"/>
      <c r="D676" s="28"/>
      <c r="E676" s="28"/>
      <c r="N676" s="28"/>
      <c r="P676" s="28"/>
      <c r="AD676" s="28"/>
    </row>
    <row r="677" spans="2:30" ht="30" customHeight="1" x14ac:dyDescent="0.2">
      <c r="B677" s="28"/>
      <c r="C677" s="28"/>
      <c r="D677" s="28"/>
      <c r="E677" s="28"/>
      <c r="N677" s="28"/>
      <c r="P677" s="28"/>
      <c r="AD677" s="28"/>
    </row>
    <row r="678" spans="2:30" ht="30" customHeight="1" x14ac:dyDescent="0.2">
      <c r="B678" s="28"/>
      <c r="C678" s="28"/>
      <c r="D678" s="28"/>
      <c r="E678" s="28"/>
      <c r="N678" s="28"/>
      <c r="P678" s="28"/>
      <c r="AD678" s="28"/>
    </row>
    <row r="679" spans="2:30" ht="30" customHeight="1" x14ac:dyDescent="0.2">
      <c r="B679" s="28"/>
      <c r="C679" s="28"/>
      <c r="D679" s="28"/>
      <c r="E679" s="28"/>
      <c r="N679" s="28"/>
      <c r="P679" s="28"/>
      <c r="AD679" s="28"/>
    </row>
    <row r="680" spans="2:30" ht="30" customHeight="1" x14ac:dyDescent="0.2">
      <c r="B680" s="28"/>
      <c r="C680" s="28"/>
      <c r="D680" s="28"/>
      <c r="E680" s="28"/>
      <c r="N680" s="28"/>
      <c r="P680" s="28"/>
      <c r="AD680" s="28"/>
    </row>
    <row r="681" spans="2:30" ht="30" customHeight="1" x14ac:dyDescent="0.2">
      <c r="B681" s="28"/>
      <c r="C681" s="28"/>
      <c r="D681" s="28"/>
      <c r="E681" s="28"/>
      <c r="N681" s="28"/>
      <c r="P681" s="28"/>
      <c r="AD681" s="28"/>
    </row>
    <row r="682" spans="2:30" ht="30" customHeight="1" x14ac:dyDescent="0.2">
      <c r="B682" s="28"/>
      <c r="C682" s="28"/>
      <c r="D682" s="28"/>
      <c r="E682" s="28"/>
      <c r="N682" s="28"/>
      <c r="P682" s="28"/>
      <c r="AD682" s="28"/>
    </row>
    <row r="683" spans="2:30" ht="30" customHeight="1" x14ac:dyDescent="0.2">
      <c r="B683" s="28"/>
      <c r="C683" s="28"/>
      <c r="D683" s="28"/>
      <c r="E683" s="28"/>
      <c r="N683" s="28"/>
      <c r="P683" s="28"/>
      <c r="AD683" s="28"/>
    </row>
    <row r="684" spans="2:30" ht="30" customHeight="1" x14ac:dyDescent="0.2">
      <c r="B684" s="28"/>
      <c r="C684" s="28"/>
      <c r="D684" s="28"/>
      <c r="E684" s="28"/>
      <c r="N684" s="28"/>
      <c r="P684" s="28"/>
      <c r="AD684" s="28"/>
    </row>
    <row r="685" spans="2:30" ht="30" customHeight="1" x14ac:dyDescent="0.2">
      <c r="B685" s="28"/>
      <c r="C685" s="28"/>
      <c r="D685" s="28"/>
      <c r="E685" s="28"/>
      <c r="N685" s="28"/>
      <c r="P685" s="28"/>
      <c r="AD685" s="28"/>
    </row>
    <row r="686" spans="2:30" ht="30" customHeight="1" x14ac:dyDescent="0.2">
      <c r="B686" s="28"/>
      <c r="C686" s="28"/>
      <c r="D686" s="28"/>
      <c r="E686" s="28"/>
      <c r="N686" s="28"/>
      <c r="P686" s="28"/>
      <c r="AD686" s="28"/>
    </row>
    <row r="687" spans="2:30" ht="30" customHeight="1" x14ac:dyDescent="0.2">
      <c r="B687" s="28"/>
      <c r="C687" s="28"/>
      <c r="D687" s="28"/>
      <c r="E687" s="28"/>
      <c r="N687" s="28"/>
      <c r="P687" s="28"/>
      <c r="AD687" s="28"/>
    </row>
    <row r="688" spans="2:30" ht="30" customHeight="1" x14ac:dyDescent="0.2">
      <c r="B688" s="28"/>
      <c r="C688" s="28"/>
      <c r="D688" s="28"/>
      <c r="E688" s="28"/>
      <c r="N688" s="28"/>
      <c r="P688" s="28"/>
      <c r="AD688" s="28"/>
    </row>
    <row r="689" spans="2:30" ht="30" customHeight="1" x14ac:dyDescent="0.2">
      <c r="B689" s="28"/>
      <c r="C689" s="28"/>
      <c r="D689" s="28"/>
      <c r="E689" s="28"/>
      <c r="N689" s="28"/>
      <c r="P689" s="28"/>
      <c r="AD689" s="28"/>
    </row>
    <row r="690" spans="2:30" ht="30" customHeight="1" x14ac:dyDescent="0.2">
      <c r="B690" s="28"/>
      <c r="C690" s="28"/>
      <c r="D690" s="28"/>
      <c r="E690" s="28"/>
      <c r="N690" s="28"/>
      <c r="P690" s="28"/>
      <c r="AD690" s="28"/>
    </row>
    <row r="691" spans="2:30" ht="30" customHeight="1" x14ac:dyDescent="0.2">
      <c r="B691" s="28"/>
      <c r="C691" s="28"/>
      <c r="D691" s="28"/>
      <c r="E691" s="28"/>
      <c r="N691" s="28"/>
      <c r="P691" s="28"/>
      <c r="AD691" s="28"/>
    </row>
    <row r="692" spans="2:30" ht="30" customHeight="1" x14ac:dyDescent="0.2">
      <c r="B692" s="28"/>
      <c r="C692" s="28"/>
      <c r="D692" s="28"/>
      <c r="E692" s="28"/>
      <c r="N692" s="28"/>
      <c r="P692" s="28"/>
      <c r="AD692" s="28"/>
    </row>
    <row r="693" spans="2:30" ht="30" customHeight="1" x14ac:dyDescent="0.2">
      <c r="B693" s="28"/>
      <c r="C693" s="28"/>
      <c r="D693" s="28"/>
      <c r="E693" s="28"/>
      <c r="N693" s="28"/>
      <c r="P693" s="28"/>
      <c r="AD693" s="28"/>
    </row>
    <row r="694" spans="2:30" ht="30" customHeight="1" x14ac:dyDescent="0.2">
      <c r="B694" s="28"/>
      <c r="C694" s="28"/>
      <c r="D694" s="28"/>
      <c r="E694" s="28"/>
      <c r="N694" s="28"/>
      <c r="P694" s="28"/>
      <c r="AD694" s="28"/>
    </row>
    <row r="695" spans="2:30" ht="30" customHeight="1" x14ac:dyDescent="0.2">
      <c r="B695" s="28"/>
      <c r="C695" s="28"/>
      <c r="D695" s="28"/>
      <c r="E695" s="28"/>
      <c r="N695" s="28"/>
      <c r="P695" s="28"/>
      <c r="AD695" s="28"/>
    </row>
    <row r="696" spans="2:30" ht="30" customHeight="1" x14ac:dyDescent="0.2">
      <c r="B696" s="28"/>
      <c r="C696" s="28"/>
      <c r="D696" s="28"/>
      <c r="E696" s="28"/>
      <c r="N696" s="28"/>
      <c r="P696" s="28"/>
      <c r="AD696" s="28"/>
    </row>
    <row r="697" spans="2:30" ht="30" customHeight="1" x14ac:dyDescent="0.2">
      <c r="B697" s="28"/>
      <c r="C697" s="28"/>
      <c r="D697" s="28"/>
      <c r="E697" s="28"/>
      <c r="N697" s="28"/>
      <c r="P697" s="28"/>
      <c r="AD697" s="28"/>
    </row>
    <row r="698" spans="2:30" ht="30" customHeight="1" x14ac:dyDescent="0.2">
      <c r="B698" s="28"/>
      <c r="C698" s="28"/>
      <c r="D698" s="28"/>
      <c r="E698" s="28"/>
      <c r="N698" s="28"/>
      <c r="P698" s="28"/>
      <c r="AD698" s="28"/>
    </row>
    <row r="699" spans="2:30" ht="30" customHeight="1" x14ac:dyDescent="0.2">
      <c r="B699" s="28"/>
      <c r="C699" s="28"/>
      <c r="D699" s="28"/>
      <c r="E699" s="28"/>
      <c r="N699" s="28"/>
      <c r="P699" s="28"/>
      <c r="AD699" s="28"/>
    </row>
    <row r="700" spans="2:30" ht="30" customHeight="1" x14ac:dyDescent="0.2">
      <c r="B700" s="28"/>
      <c r="C700" s="28"/>
      <c r="D700" s="28"/>
      <c r="E700" s="28"/>
      <c r="N700" s="28"/>
      <c r="P700" s="28"/>
      <c r="AD700" s="28"/>
    </row>
    <row r="701" spans="2:30" ht="30" customHeight="1" x14ac:dyDescent="0.2">
      <c r="B701" s="28"/>
      <c r="C701" s="28"/>
      <c r="D701" s="28"/>
      <c r="E701" s="28"/>
      <c r="N701" s="28"/>
      <c r="P701" s="28"/>
      <c r="AD701" s="28"/>
    </row>
    <row r="702" spans="2:30" ht="30" customHeight="1" x14ac:dyDescent="0.2">
      <c r="B702" s="28"/>
      <c r="C702" s="28"/>
      <c r="D702" s="28"/>
      <c r="E702" s="28"/>
      <c r="N702" s="28"/>
      <c r="P702" s="28"/>
      <c r="AD702" s="28"/>
    </row>
    <row r="703" spans="2:30" ht="30" customHeight="1" x14ac:dyDescent="0.2">
      <c r="B703" s="28"/>
      <c r="C703" s="28"/>
      <c r="D703" s="28"/>
      <c r="E703" s="28"/>
      <c r="N703" s="28"/>
      <c r="P703" s="28"/>
      <c r="AD703" s="28"/>
    </row>
    <row r="704" spans="2:30" ht="30" customHeight="1" x14ac:dyDescent="0.2">
      <c r="B704" s="28"/>
      <c r="C704" s="28"/>
      <c r="D704" s="28"/>
      <c r="E704" s="28"/>
      <c r="N704" s="28"/>
      <c r="P704" s="28"/>
      <c r="AD704" s="28"/>
    </row>
    <row r="705" spans="2:30" ht="30" customHeight="1" x14ac:dyDescent="0.2">
      <c r="B705" s="28"/>
      <c r="C705" s="28"/>
      <c r="D705" s="28"/>
      <c r="E705" s="28"/>
      <c r="N705" s="28"/>
      <c r="P705" s="28"/>
      <c r="AD705" s="28"/>
    </row>
    <row r="706" spans="2:30" ht="30" customHeight="1" x14ac:dyDescent="0.2">
      <c r="B706" s="28"/>
      <c r="C706" s="28"/>
      <c r="D706" s="28"/>
      <c r="E706" s="28"/>
      <c r="N706" s="28"/>
      <c r="P706" s="28"/>
      <c r="AD706" s="28"/>
    </row>
    <row r="707" spans="2:30" ht="30" customHeight="1" x14ac:dyDescent="0.2">
      <c r="B707" s="28"/>
      <c r="C707" s="28"/>
      <c r="D707" s="28"/>
      <c r="E707" s="28"/>
      <c r="N707" s="28"/>
      <c r="P707" s="28"/>
      <c r="AD707" s="28"/>
    </row>
    <row r="708" spans="2:30" ht="30" customHeight="1" x14ac:dyDescent="0.2">
      <c r="B708" s="28"/>
      <c r="C708" s="28"/>
      <c r="D708" s="28"/>
      <c r="E708" s="28"/>
      <c r="N708" s="28"/>
      <c r="P708" s="28"/>
      <c r="AD708" s="28"/>
    </row>
    <row r="709" spans="2:30" ht="30" customHeight="1" x14ac:dyDescent="0.2">
      <c r="B709" s="28"/>
      <c r="C709" s="28"/>
      <c r="D709" s="28"/>
      <c r="E709" s="28"/>
      <c r="N709" s="28"/>
      <c r="P709" s="28"/>
      <c r="AD709" s="28"/>
    </row>
    <row r="710" spans="2:30" ht="30" customHeight="1" x14ac:dyDescent="0.2">
      <c r="B710" s="28"/>
      <c r="C710" s="28"/>
      <c r="D710" s="28"/>
      <c r="E710" s="28"/>
      <c r="N710" s="28"/>
      <c r="P710" s="28"/>
      <c r="AD710" s="28"/>
    </row>
    <row r="711" spans="2:30" ht="30" customHeight="1" x14ac:dyDescent="0.2">
      <c r="B711" s="28"/>
      <c r="C711" s="28"/>
      <c r="D711" s="28"/>
      <c r="E711" s="28"/>
      <c r="N711" s="28"/>
      <c r="P711" s="28"/>
      <c r="AD711" s="28"/>
    </row>
    <row r="712" spans="2:30" ht="30" customHeight="1" x14ac:dyDescent="0.2">
      <c r="B712" s="28"/>
      <c r="C712" s="28"/>
      <c r="D712" s="28"/>
      <c r="E712" s="28"/>
      <c r="N712" s="28"/>
      <c r="P712" s="28"/>
      <c r="AD712" s="28"/>
    </row>
    <row r="713" spans="2:30" ht="30" customHeight="1" x14ac:dyDescent="0.2">
      <c r="B713" s="28"/>
      <c r="C713" s="28"/>
      <c r="D713" s="28"/>
      <c r="E713" s="28"/>
      <c r="N713" s="28"/>
      <c r="P713" s="28"/>
      <c r="AD713" s="28"/>
    </row>
    <row r="714" spans="2:30" ht="30" customHeight="1" x14ac:dyDescent="0.2">
      <c r="B714" s="28"/>
      <c r="C714" s="28"/>
      <c r="D714" s="28"/>
      <c r="E714" s="28"/>
      <c r="N714" s="28"/>
      <c r="P714" s="28"/>
      <c r="AD714" s="28"/>
    </row>
    <row r="715" spans="2:30" ht="30" customHeight="1" x14ac:dyDescent="0.2">
      <c r="B715" s="28"/>
      <c r="C715" s="28"/>
      <c r="D715" s="28"/>
      <c r="E715" s="28"/>
      <c r="N715" s="28"/>
      <c r="P715" s="28"/>
      <c r="AD715" s="28"/>
    </row>
    <row r="716" spans="2:30" ht="30" customHeight="1" x14ac:dyDescent="0.2">
      <c r="B716" s="28"/>
      <c r="C716" s="28"/>
      <c r="D716" s="28"/>
      <c r="E716" s="28"/>
      <c r="N716" s="28"/>
      <c r="P716" s="28"/>
      <c r="AD716" s="28"/>
    </row>
    <row r="717" spans="2:30" ht="30" customHeight="1" x14ac:dyDescent="0.2">
      <c r="B717" s="28"/>
      <c r="C717" s="28"/>
      <c r="D717" s="28"/>
      <c r="E717" s="28"/>
      <c r="N717" s="28"/>
      <c r="P717" s="28"/>
      <c r="AD717" s="28"/>
    </row>
    <row r="718" spans="2:30" ht="30" customHeight="1" x14ac:dyDescent="0.2">
      <c r="B718" s="28"/>
      <c r="C718" s="28"/>
      <c r="D718" s="28"/>
      <c r="E718" s="28"/>
      <c r="N718" s="28"/>
      <c r="P718" s="28"/>
      <c r="AD718" s="28"/>
    </row>
    <row r="719" spans="2:30" ht="30" customHeight="1" x14ac:dyDescent="0.2">
      <c r="B719" s="28"/>
      <c r="C719" s="28"/>
      <c r="D719" s="28"/>
      <c r="E719" s="28"/>
      <c r="N719" s="28"/>
      <c r="P719" s="28"/>
      <c r="AD719" s="28"/>
    </row>
    <row r="720" spans="2:30" ht="30" customHeight="1" x14ac:dyDescent="0.2">
      <c r="B720" s="28"/>
      <c r="C720" s="28"/>
      <c r="D720" s="28"/>
      <c r="E720" s="28"/>
      <c r="N720" s="28"/>
      <c r="P720" s="28"/>
      <c r="AD720" s="28"/>
    </row>
    <row r="721" spans="2:30" ht="30" customHeight="1" x14ac:dyDescent="0.2">
      <c r="B721" s="28"/>
      <c r="C721" s="28"/>
      <c r="D721" s="28"/>
      <c r="E721" s="28"/>
      <c r="N721" s="28"/>
      <c r="P721" s="28"/>
      <c r="AD721" s="28"/>
    </row>
    <row r="722" spans="2:30" ht="30" customHeight="1" x14ac:dyDescent="0.2">
      <c r="B722" s="28"/>
      <c r="C722" s="28"/>
      <c r="D722" s="28"/>
      <c r="E722" s="28"/>
      <c r="N722" s="28"/>
      <c r="P722" s="28"/>
      <c r="AD722" s="28"/>
    </row>
    <row r="723" spans="2:30" ht="30" customHeight="1" x14ac:dyDescent="0.2">
      <c r="B723" s="28"/>
      <c r="C723" s="28"/>
      <c r="D723" s="28"/>
      <c r="E723" s="28"/>
      <c r="N723" s="28"/>
      <c r="P723" s="28"/>
      <c r="AD723" s="28"/>
    </row>
    <row r="724" spans="2:30" ht="30" customHeight="1" x14ac:dyDescent="0.2">
      <c r="B724" s="28"/>
      <c r="C724" s="28"/>
      <c r="D724" s="28"/>
      <c r="E724" s="28"/>
      <c r="N724" s="28"/>
      <c r="P724" s="28"/>
      <c r="AD724" s="28"/>
    </row>
    <row r="725" spans="2:30" ht="30" customHeight="1" x14ac:dyDescent="0.2">
      <c r="B725" s="28"/>
      <c r="C725" s="28"/>
      <c r="D725" s="28"/>
      <c r="E725" s="28"/>
      <c r="N725" s="28"/>
      <c r="P725" s="28"/>
      <c r="AD725" s="28"/>
    </row>
    <row r="726" spans="2:30" ht="30" customHeight="1" x14ac:dyDescent="0.2">
      <c r="B726" s="28"/>
      <c r="C726" s="28"/>
      <c r="D726" s="28"/>
      <c r="E726" s="28"/>
      <c r="N726" s="28"/>
      <c r="P726" s="28"/>
      <c r="AD726" s="28"/>
    </row>
    <row r="727" spans="2:30" ht="30" customHeight="1" x14ac:dyDescent="0.2">
      <c r="B727" s="28"/>
      <c r="C727" s="28"/>
      <c r="D727" s="28"/>
      <c r="E727" s="28"/>
      <c r="N727" s="28"/>
      <c r="P727" s="28"/>
      <c r="AD727" s="28"/>
    </row>
    <row r="728" spans="2:30" ht="30" customHeight="1" x14ac:dyDescent="0.2">
      <c r="B728" s="28"/>
      <c r="C728" s="28"/>
      <c r="D728" s="28"/>
      <c r="E728" s="28"/>
      <c r="N728" s="28"/>
      <c r="P728" s="28"/>
      <c r="AD728" s="28"/>
    </row>
    <row r="729" spans="2:30" ht="30" customHeight="1" x14ac:dyDescent="0.2">
      <c r="B729" s="28"/>
      <c r="C729" s="28"/>
      <c r="D729" s="28"/>
      <c r="E729" s="28"/>
      <c r="N729" s="28"/>
      <c r="P729" s="28"/>
      <c r="AD729" s="28"/>
    </row>
    <row r="730" spans="2:30" ht="30" customHeight="1" x14ac:dyDescent="0.2">
      <c r="B730" s="28"/>
      <c r="C730" s="28"/>
      <c r="D730" s="28"/>
      <c r="E730" s="28"/>
      <c r="N730" s="28"/>
      <c r="P730" s="28"/>
      <c r="AD730" s="28"/>
    </row>
    <row r="731" spans="2:30" ht="30" customHeight="1" x14ac:dyDescent="0.2">
      <c r="B731" s="28"/>
      <c r="C731" s="28"/>
      <c r="D731" s="28"/>
      <c r="E731" s="28"/>
      <c r="N731" s="28"/>
      <c r="P731" s="28"/>
      <c r="AD731" s="28"/>
    </row>
    <row r="732" spans="2:30" ht="30" customHeight="1" x14ac:dyDescent="0.2">
      <c r="B732" s="28"/>
      <c r="C732" s="28"/>
      <c r="D732" s="28"/>
      <c r="E732" s="28"/>
      <c r="N732" s="28"/>
      <c r="P732" s="28"/>
      <c r="AD732" s="28"/>
    </row>
    <row r="733" spans="2:30" ht="30" customHeight="1" x14ac:dyDescent="0.2">
      <c r="B733" s="28"/>
      <c r="C733" s="28"/>
      <c r="D733" s="28"/>
      <c r="E733" s="28"/>
      <c r="N733" s="28"/>
      <c r="P733" s="28"/>
      <c r="AD733" s="28"/>
    </row>
    <row r="734" spans="2:30" ht="30" customHeight="1" x14ac:dyDescent="0.2">
      <c r="B734" s="28"/>
      <c r="C734" s="28"/>
      <c r="D734" s="28"/>
      <c r="E734" s="28"/>
      <c r="N734" s="28"/>
      <c r="P734" s="28"/>
      <c r="AD734" s="28"/>
    </row>
    <row r="735" spans="2:30" ht="30" customHeight="1" x14ac:dyDescent="0.2">
      <c r="B735" s="28"/>
      <c r="C735" s="28"/>
      <c r="D735" s="28"/>
      <c r="E735" s="28"/>
      <c r="N735" s="28"/>
      <c r="P735" s="28"/>
      <c r="AD735" s="28"/>
    </row>
    <row r="736" spans="2:30" ht="30" customHeight="1" x14ac:dyDescent="0.2">
      <c r="B736" s="28"/>
      <c r="C736" s="28"/>
      <c r="D736" s="28"/>
      <c r="E736" s="28"/>
      <c r="N736" s="28"/>
      <c r="P736" s="28"/>
      <c r="AD736" s="28"/>
    </row>
    <row r="737" spans="2:30" ht="30" customHeight="1" x14ac:dyDescent="0.2">
      <c r="B737" s="28"/>
      <c r="C737" s="28"/>
      <c r="D737" s="28"/>
      <c r="E737" s="28"/>
      <c r="N737" s="28"/>
      <c r="P737" s="28"/>
      <c r="AD737" s="28"/>
    </row>
    <row r="738" spans="2:30" ht="30" customHeight="1" x14ac:dyDescent="0.2">
      <c r="B738" s="28"/>
      <c r="C738" s="28"/>
      <c r="D738" s="28"/>
      <c r="E738" s="28"/>
      <c r="N738" s="28"/>
      <c r="P738" s="28"/>
      <c r="AD738" s="28"/>
    </row>
    <row r="739" spans="2:30" ht="30" customHeight="1" x14ac:dyDescent="0.2">
      <c r="B739" s="28"/>
      <c r="C739" s="28"/>
      <c r="D739" s="28"/>
      <c r="E739" s="28"/>
      <c r="N739" s="28"/>
      <c r="P739" s="28"/>
      <c r="AD739" s="28"/>
    </row>
    <row r="740" spans="2:30" ht="30" customHeight="1" x14ac:dyDescent="0.2">
      <c r="B740" s="28"/>
      <c r="C740" s="28"/>
      <c r="D740" s="28"/>
      <c r="E740" s="28"/>
      <c r="N740" s="28"/>
      <c r="P740" s="28"/>
      <c r="AD740" s="28"/>
    </row>
    <row r="741" spans="2:30" ht="30" customHeight="1" x14ac:dyDescent="0.2">
      <c r="B741" s="28"/>
      <c r="C741" s="28"/>
      <c r="D741" s="28"/>
      <c r="E741" s="28"/>
      <c r="N741" s="28"/>
      <c r="P741" s="28"/>
      <c r="AD741" s="28"/>
    </row>
    <row r="742" spans="2:30" ht="30" customHeight="1" x14ac:dyDescent="0.2">
      <c r="B742" s="28"/>
      <c r="C742" s="28"/>
      <c r="D742" s="28"/>
      <c r="E742" s="28"/>
      <c r="N742" s="28"/>
      <c r="P742" s="28"/>
      <c r="AD742" s="28"/>
    </row>
    <row r="743" spans="2:30" ht="30" customHeight="1" x14ac:dyDescent="0.2">
      <c r="B743" s="28"/>
      <c r="C743" s="28"/>
      <c r="D743" s="28"/>
      <c r="E743" s="28"/>
      <c r="N743" s="28"/>
      <c r="P743" s="28"/>
      <c r="AD743" s="28"/>
    </row>
    <row r="744" spans="2:30" ht="30" customHeight="1" x14ac:dyDescent="0.2">
      <c r="B744" s="28"/>
      <c r="C744" s="28"/>
      <c r="D744" s="28"/>
      <c r="E744" s="28"/>
      <c r="N744" s="28"/>
      <c r="P744" s="28"/>
      <c r="AD744" s="28"/>
    </row>
    <row r="745" spans="2:30" ht="30" customHeight="1" x14ac:dyDescent="0.2">
      <c r="B745" s="28"/>
      <c r="C745" s="28"/>
      <c r="D745" s="28"/>
      <c r="E745" s="28"/>
      <c r="N745" s="28"/>
      <c r="P745" s="28"/>
      <c r="AD745" s="28"/>
    </row>
    <row r="746" spans="2:30" ht="30" customHeight="1" x14ac:dyDescent="0.2">
      <c r="B746" s="28"/>
      <c r="C746" s="28"/>
      <c r="D746" s="28"/>
      <c r="E746" s="28"/>
      <c r="N746" s="28"/>
      <c r="P746" s="28"/>
      <c r="AD746" s="28"/>
    </row>
    <row r="747" spans="2:30" ht="30" customHeight="1" x14ac:dyDescent="0.2">
      <c r="B747" s="28"/>
      <c r="C747" s="28"/>
      <c r="D747" s="28"/>
      <c r="E747" s="28"/>
      <c r="N747" s="28"/>
      <c r="P747" s="28"/>
      <c r="AD747" s="28"/>
    </row>
    <row r="748" spans="2:30" ht="30" customHeight="1" x14ac:dyDescent="0.2">
      <c r="B748" s="28"/>
      <c r="C748" s="28"/>
      <c r="D748" s="28"/>
      <c r="E748" s="28"/>
      <c r="N748" s="28"/>
      <c r="P748" s="28"/>
      <c r="AD748" s="28"/>
    </row>
    <row r="749" spans="2:30" ht="30" customHeight="1" x14ac:dyDescent="0.2">
      <c r="B749" s="28"/>
      <c r="C749" s="28"/>
      <c r="D749" s="28"/>
      <c r="E749" s="28"/>
      <c r="N749" s="28"/>
      <c r="P749" s="28"/>
      <c r="AD749" s="28"/>
    </row>
    <row r="750" spans="2:30" ht="30" customHeight="1" x14ac:dyDescent="0.2">
      <c r="B750" s="28"/>
      <c r="C750" s="28"/>
      <c r="D750" s="28"/>
      <c r="E750" s="28"/>
      <c r="N750" s="28"/>
      <c r="P750" s="28"/>
      <c r="AD750" s="28"/>
    </row>
    <row r="751" spans="2:30" ht="30" customHeight="1" x14ac:dyDescent="0.2">
      <c r="B751" s="28"/>
      <c r="C751" s="28"/>
      <c r="D751" s="28"/>
      <c r="E751" s="28"/>
      <c r="N751" s="28"/>
      <c r="P751" s="28"/>
      <c r="AD751" s="28"/>
    </row>
    <row r="752" spans="2:30" ht="30" customHeight="1" x14ac:dyDescent="0.2">
      <c r="B752" s="28"/>
      <c r="C752" s="28"/>
      <c r="D752" s="28"/>
      <c r="E752" s="28"/>
      <c r="N752" s="28"/>
      <c r="P752" s="28"/>
      <c r="AD752" s="28"/>
    </row>
    <row r="753" spans="2:30" ht="30" customHeight="1" x14ac:dyDescent="0.2">
      <c r="B753" s="28"/>
      <c r="C753" s="28"/>
      <c r="D753" s="28"/>
      <c r="E753" s="28"/>
      <c r="N753" s="28"/>
      <c r="P753" s="28"/>
      <c r="AD753" s="28"/>
    </row>
    <row r="754" spans="2:30" ht="30" customHeight="1" x14ac:dyDescent="0.2">
      <c r="B754" s="28"/>
      <c r="C754" s="28"/>
      <c r="D754" s="28"/>
      <c r="E754" s="28"/>
      <c r="N754" s="28"/>
      <c r="P754" s="28"/>
      <c r="AD754" s="28"/>
    </row>
    <row r="755" spans="2:30" ht="30" customHeight="1" x14ac:dyDescent="0.2">
      <c r="B755" s="28"/>
      <c r="C755" s="28"/>
      <c r="D755" s="28"/>
      <c r="E755" s="28"/>
      <c r="N755" s="28"/>
      <c r="P755" s="28"/>
      <c r="AD755" s="28"/>
    </row>
    <row r="756" spans="2:30" ht="30" customHeight="1" x14ac:dyDescent="0.2">
      <c r="B756" s="28"/>
      <c r="C756" s="28"/>
      <c r="D756" s="28"/>
      <c r="E756" s="28"/>
      <c r="N756" s="28"/>
      <c r="P756" s="28"/>
      <c r="AD756" s="28"/>
    </row>
    <row r="757" spans="2:30" ht="30" customHeight="1" x14ac:dyDescent="0.2">
      <c r="B757" s="28"/>
      <c r="C757" s="28"/>
      <c r="D757" s="28"/>
      <c r="E757" s="28"/>
      <c r="N757" s="28"/>
      <c r="P757" s="28"/>
      <c r="AD757" s="28"/>
    </row>
    <row r="758" spans="2:30" ht="30" customHeight="1" x14ac:dyDescent="0.2">
      <c r="B758" s="28"/>
      <c r="C758" s="28"/>
      <c r="D758" s="28"/>
      <c r="E758" s="28"/>
      <c r="N758" s="28"/>
      <c r="P758" s="28"/>
      <c r="AD758" s="28"/>
    </row>
    <row r="759" spans="2:30" ht="30" customHeight="1" x14ac:dyDescent="0.2">
      <c r="B759" s="28"/>
      <c r="C759" s="28"/>
      <c r="D759" s="28"/>
      <c r="E759" s="28"/>
      <c r="N759" s="28"/>
      <c r="P759" s="28"/>
      <c r="AD759" s="28"/>
    </row>
    <row r="760" spans="2:30" ht="30" customHeight="1" x14ac:dyDescent="0.2">
      <c r="B760" s="28"/>
      <c r="C760" s="28"/>
      <c r="D760" s="28"/>
      <c r="E760" s="28"/>
      <c r="N760" s="28"/>
      <c r="P760" s="28"/>
      <c r="AD760" s="28"/>
    </row>
    <row r="761" spans="2:30" ht="30" customHeight="1" x14ac:dyDescent="0.2">
      <c r="B761" s="28"/>
      <c r="C761" s="28"/>
      <c r="D761" s="28"/>
      <c r="E761" s="28"/>
      <c r="N761" s="28"/>
      <c r="P761" s="28"/>
      <c r="AD761" s="28"/>
    </row>
    <row r="762" spans="2:30" ht="30" customHeight="1" x14ac:dyDescent="0.2">
      <c r="B762" s="28"/>
      <c r="C762" s="28"/>
      <c r="D762" s="28"/>
      <c r="E762" s="28"/>
      <c r="N762" s="28"/>
      <c r="P762" s="28"/>
      <c r="AD762" s="28"/>
    </row>
    <row r="763" spans="2:30" ht="30" customHeight="1" x14ac:dyDescent="0.2">
      <c r="B763" s="28"/>
      <c r="C763" s="28"/>
      <c r="D763" s="28"/>
      <c r="E763" s="28"/>
      <c r="N763" s="28"/>
      <c r="P763" s="28"/>
      <c r="AD763" s="28"/>
    </row>
    <row r="764" spans="2:30" ht="30" customHeight="1" x14ac:dyDescent="0.2">
      <c r="B764" s="28"/>
      <c r="C764" s="28"/>
      <c r="D764" s="28"/>
      <c r="E764" s="28"/>
      <c r="N764" s="28"/>
      <c r="P764" s="28"/>
      <c r="AD764" s="28"/>
    </row>
    <row r="765" spans="2:30" ht="30" customHeight="1" x14ac:dyDescent="0.2">
      <c r="B765" s="28"/>
      <c r="C765" s="28"/>
      <c r="D765" s="28"/>
      <c r="E765" s="28"/>
      <c r="N765" s="28"/>
      <c r="P765" s="28"/>
      <c r="AD765" s="28"/>
    </row>
    <row r="766" spans="2:30" ht="30" customHeight="1" x14ac:dyDescent="0.2">
      <c r="B766" s="28"/>
      <c r="C766" s="28"/>
      <c r="D766" s="28"/>
      <c r="E766" s="28"/>
      <c r="N766" s="28"/>
      <c r="P766" s="28"/>
      <c r="AD766" s="28"/>
    </row>
    <row r="767" spans="2:30" ht="30" customHeight="1" x14ac:dyDescent="0.2">
      <c r="B767" s="28"/>
      <c r="C767" s="28"/>
      <c r="D767" s="28"/>
      <c r="E767" s="28"/>
      <c r="N767" s="28"/>
      <c r="P767" s="28"/>
      <c r="AD767" s="28"/>
    </row>
    <row r="768" spans="2:30" ht="30" customHeight="1" x14ac:dyDescent="0.2">
      <c r="B768" s="28"/>
      <c r="C768" s="28"/>
      <c r="D768" s="28"/>
      <c r="E768" s="28"/>
      <c r="N768" s="28"/>
      <c r="P768" s="28"/>
      <c r="AD768" s="28"/>
    </row>
    <row r="769" spans="2:30" ht="30" customHeight="1" x14ac:dyDescent="0.2">
      <c r="B769" s="28"/>
      <c r="C769" s="28"/>
      <c r="D769" s="28"/>
      <c r="E769" s="28"/>
      <c r="N769" s="28"/>
      <c r="P769" s="28"/>
      <c r="AD769" s="28"/>
    </row>
    <row r="770" spans="2:30" ht="30" customHeight="1" x14ac:dyDescent="0.2">
      <c r="B770" s="28"/>
      <c r="C770" s="28"/>
      <c r="D770" s="28"/>
      <c r="E770" s="28"/>
      <c r="N770" s="28"/>
      <c r="P770" s="28"/>
      <c r="AD770" s="28"/>
    </row>
    <row r="771" spans="2:30" ht="30" customHeight="1" x14ac:dyDescent="0.2">
      <c r="B771" s="28"/>
      <c r="C771" s="28"/>
      <c r="D771" s="28"/>
      <c r="E771" s="28"/>
      <c r="N771" s="28"/>
      <c r="P771" s="28"/>
      <c r="AD771" s="28"/>
    </row>
    <row r="772" spans="2:30" ht="30" customHeight="1" x14ac:dyDescent="0.2">
      <c r="B772" s="28"/>
      <c r="C772" s="28"/>
      <c r="D772" s="28"/>
      <c r="E772" s="28"/>
      <c r="N772" s="28"/>
      <c r="P772" s="28"/>
      <c r="AD772" s="28"/>
    </row>
    <row r="773" spans="2:30" ht="30" customHeight="1" x14ac:dyDescent="0.2">
      <c r="B773" s="28"/>
      <c r="C773" s="28"/>
      <c r="D773" s="28"/>
      <c r="E773" s="28"/>
      <c r="N773" s="28"/>
      <c r="P773" s="28"/>
      <c r="AD773" s="28"/>
    </row>
    <row r="774" spans="2:30" ht="30" customHeight="1" x14ac:dyDescent="0.2">
      <c r="B774" s="28"/>
      <c r="C774" s="28"/>
      <c r="D774" s="28"/>
      <c r="E774" s="28"/>
      <c r="N774" s="28"/>
      <c r="P774" s="28"/>
      <c r="AD774" s="28"/>
    </row>
    <row r="775" spans="2:30" ht="30" customHeight="1" x14ac:dyDescent="0.2">
      <c r="B775" s="28"/>
      <c r="C775" s="28"/>
      <c r="D775" s="28"/>
      <c r="E775" s="28"/>
      <c r="N775" s="28"/>
      <c r="P775" s="28"/>
      <c r="AD775" s="28"/>
    </row>
    <row r="776" spans="2:30" ht="30" customHeight="1" x14ac:dyDescent="0.2">
      <c r="B776" s="28"/>
      <c r="C776" s="28"/>
      <c r="D776" s="28"/>
      <c r="E776" s="28"/>
      <c r="N776" s="28"/>
      <c r="P776" s="28"/>
      <c r="AD776" s="28"/>
    </row>
    <row r="777" spans="2:30" ht="30" customHeight="1" x14ac:dyDescent="0.2">
      <c r="B777" s="28"/>
      <c r="C777" s="28"/>
      <c r="D777" s="28"/>
      <c r="E777" s="28"/>
      <c r="N777" s="28"/>
      <c r="P777" s="28"/>
      <c r="AD777" s="28"/>
    </row>
    <row r="778" spans="2:30" ht="30" customHeight="1" x14ac:dyDescent="0.2">
      <c r="B778" s="28"/>
      <c r="C778" s="28"/>
      <c r="D778" s="28"/>
      <c r="E778" s="28"/>
      <c r="N778" s="28"/>
      <c r="P778" s="28"/>
      <c r="AD778" s="28"/>
    </row>
    <row r="779" spans="2:30" ht="30" customHeight="1" x14ac:dyDescent="0.2">
      <c r="B779" s="28"/>
      <c r="C779" s="28"/>
      <c r="D779" s="28"/>
      <c r="E779" s="28"/>
      <c r="N779" s="28"/>
      <c r="P779" s="28"/>
      <c r="AD779" s="28"/>
    </row>
    <row r="780" spans="2:30" ht="30" customHeight="1" x14ac:dyDescent="0.2">
      <c r="B780" s="28"/>
      <c r="C780" s="28"/>
      <c r="D780" s="28"/>
      <c r="E780" s="28"/>
      <c r="N780" s="28"/>
      <c r="P780" s="28"/>
      <c r="AD780" s="28"/>
    </row>
    <row r="781" spans="2:30" ht="30" customHeight="1" x14ac:dyDescent="0.2">
      <c r="B781" s="28"/>
      <c r="C781" s="28"/>
      <c r="D781" s="28"/>
      <c r="E781" s="28"/>
      <c r="N781" s="28"/>
      <c r="P781" s="28"/>
      <c r="AD781" s="28"/>
    </row>
    <row r="782" spans="2:30" ht="30" customHeight="1" x14ac:dyDescent="0.2">
      <c r="B782" s="28"/>
      <c r="C782" s="28"/>
      <c r="D782" s="28"/>
      <c r="E782" s="28"/>
      <c r="N782" s="28"/>
      <c r="P782" s="28"/>
      <c r="AD782" s="28"/>
    </row>
    <row r="783" spans="2:30" ht="30" customHeight="1" x14ac:dyDescent="0.2">
      <c r="B783" s="28"/>
      <c r="C783" s="28"/>
      <c r="D783" s="28"/>
      <c r="E783" s="28"/>
      <c r="N783" s="28"/>
      <c r="P783" s="28"/>
      <c r="AD783" s="28"/>
    </row>
    <row r="784" spans="2:30" ht="30" customHeight="1" x14ac:dyDescent="0.2">
      <c r="B784" s="28"/>
      <c r="C784" s="28"/>
      <c r="D784" s="28"/>
      <c r="E784" s="28"/>
      <c r="N784" s="28"/>
      <c r="P784" s="28"/>
      <c r="AD784" s="28"/>
    </row>
    <row r="785" spans="2:30" ht="30" customHeight="1" x14ac:dyDescent="0.2">
      <c r="B785" s="28"/>
      <c r="C785" s="28"/>
      <c r="D785" s="28"/>
      <c r="E785" s="28"/>
      <c r="N785" s="28"/>
      <c r="P785" s="28"/>
      <c r="AD785" s="28"/>
    </row>
    <row r="786" spans="2:30" ht="30" customHeight="1" x14ac:dyDescent="0.2">
      <c r="B786" s="28"/>
      <c r="C786" s="28"/>
      <c r="D786" s="28"/>
      <c r="E786" s="28"/>
      <c r="N786" s="28"/>
      <c r="P786" s="28"/>
      <c r="AD786" s="28"/>
    </row>
    <row r="787" spans="2:30" ht="30" customHeight="1" x14ac:dyDescent="0.2">
      <c r="B787" s="28"/>
      <c r="C787" s="28"/>
      <c r="D787" s="28"/>
      <c r="E787" s="28"/>
      <c r="N787" s="28"/>
      <c r="P787" s="28"/>
      <c r="AD787" s="28"/>
    </row>
    <row r="788" spans="2:30" ht="30" customHeight="1" x14ac:dyDescent="0.2">
      <c r="B788" s="28"/>
      <c r="C788" s="28"/>
      <c r="D788" s="28"/>
      <c r="E788" s="28"/>
      <c r="N788" s="28"/>
      <c r="P788" s="28"/>
      <c r="AD788" s="28"/>
    </row>
    <row r="789" spans="2:30" ht="30" customHeight="1" x14ac:dyDescent="0.2">
      <c r="B789" s="28"/>
      <c r="C789" s="28"/>
      <c r="D789" s="28"/>
      <c r="E789" s="28"/>
      <c r="N789" s="28"/>
      <c r="P789" s="28"/>
      <c r="AD789" s="28"/>
    </row>
    <row r="790" spans="2:30" ht="30" customHeight="1" x14ac:dyDescent="0.2">
      <c r="B790" s="28"/>
      <c r="C790" s="28"/>
      <c r="D790" s="28"/>
      <c r="E790" s="28"/>
      <c r="N790" s="28"/>
      <c r="P790" s="28"/>
      <c r="AD790" s="28"/>
    </row>
    <row r="791" spans="2:30" ht="30" customHeight="1" x14ac:dyDescent="0.2">
      <c r="B791" s="28"/>
      <c r="C791" s="28"/>
      <c r="D791" s="28"/>
      <c r="E791" s="28"/>
      <c r="N791" s="28"/>
      <c r="P791" s="28"/>
      <c r="AD791" s="28"/>
    </row>
    <row r="792" spans="2:30" ht="30" customHeight="1" x14ac:dyDescent="0.2">
      <c r="B792" s="28"/>
      <c r="C792" s="28"/>
      <c r="D792" s="28"/>
      <c r="E792" s="28"/>
      <c r="N792" s="28"/>
      <c r="P792" s="28"/>
      <c r="AD792" s="28"/>
    </row>
    <row r="793" spans="2:30" ht="30" customHeight="1" x14ac:dyDescent="0.2">
      <c r="B793" s="28"/>
      <c r="C793" s="28"/>
      <c r="D793" s="28"/>
      <c r="E793" s="28"/>
      <c r="N793" s="28"/>
      <c r="P793" s="28"/>
      <c r="AD793" s="28"/>
    </row>
    <row r="794" spans="2:30" ht="30" customHeight="1" x14ac:dyDescent="0.2">
      <c r="B794" s="28"/>
      <c r="C794" s="28"/>
      <c r="D794" s="28"/>
      <c r="E794" s="28"/>
      <c r="N794" s="28"/>
      <c r="P794" s="28"/>
      <c r="AD794" s="28"/>
    </row>
    <row r="795" spans="2:30" ht="30" customHeight="1" x14ac:dyDescent="0.2">
      <c r="B795" s="28"/>
      <c r="C795" s="28"/>
      <c r="D795" s="28"/>
      <c r="E795" s="28"/>
      <c r="N795" s="28"/>
      <c r="P795" s="28"/>
      <c r="AD795" s="28"/>
    </row>
    <row r="796" spans="2:30" ht="30" customHeight="1" x14ac:dyDescent="0.2">
      <c r="B796" s="28"/>
      <c r="C796" s="28"/>
      <c r="D796" s="28"/>
      <c r="E796" s="28"/>
      <c r="N796" s="28"/>
      <c r="P796" s="28"/>
      <c r="AD796" s="28"/>
    </row>
    <row r="797" spans="2:30" ht="30" customHeight="1" x14ac:dyDescent="0.2">
      <c r="B797" s="28"/>
      <c r="C797" s="28"/>
      <c r="D797" s="28"/>
      <c r="E797" s="28"/>
      <c r="N797" s="28"/>
      <c r="P797" s="28"/>
      <c r="AD797" s="28"/>
    </row>
    <row r="798" spans="2:30" ht="30" customHeight="1" x14ac:dyDescent="0.2">
      <c r="B798" s="28"/>
      <c r="C798" s="28"/>
      <c r="D798" s="28"/>
      <c r="E798" s="28"/>
      <c r="N798" s="28"/>
      <c r="P798" s="28"/>
      <c r="AD798" s="28"/>
    </row>
    <row r="799" spans="2:30" ht="30" customHeight="1" x14ac:dyDescent="0.2">
      <c r="B799" s="28"/>
      <c r="C799" s="28"/>
      <c r="D799" s="28"/>
      <c r="E799" s="28"/>
      <c r="N799" s="28"/>
      <c r="P799" s="28"/>
      <c r="AD799" s="28"/>
    </row>
    <row r="800" spans="2:30" ht="30" customHeight="1" x14ac:dyDescent="0.2">
      <c r="B800" s="28"/>
      <c r="C800" s="28"/>
      <c r="D800" s="28"/>
      <c r="E800" s="28"/>
      <c r="N800" s="28"/>
      <c r="P800" s="28"/>
      <c r="AD800" s="28"/>
    </row>
    <row r="801" spans="2:30" ht="30" customHeight="1" x14ac:dyDescent="0.2">
      <c r="B801" s="28"/>
      <c r="C801" s="28"/>
      <c r="D801" s="28"/>
      <c r="E801" s="28"/>
      <c r="N801" s="28"/>
      <c r="P801" s="28"/>
      <c r="AD801" s="28"/>
    </row>
    <row r="802" spans="2:30" ht="30" customHeight="1" x14ac:dyDescent="0.2">
      <c r="B802" s="28"/>
      <c r="C802" s="28"/>
      <c r="D802" s="28"/>
      <c r="E802" s="28"/>
      <c r="N802" s="28"/>
      <c r="P802" s="28"/>
      <c r="AD802" s="28"/>
    </row>
    <row r="803" spans="2:30" ht="30" customHeight="1" x14ac:dyDescent="0.2">
      <c r="B803" s="28"/>
      <c r="C803" s="28"/>
      <c r="D803" s="28"/>
      <c r="E803" s="28"/>
      <c r="N803" s="28"/>
      <c r="P803" s="28"/>
      <c r="AD803" s="28"/>
    </row>
    <row r="804" spans="2:30" ht="30" customHeight="1" x14ac:dyDescent="0.2">
      <c r="B804" s="28"/>
      <c r="C804" s="28"/>
      <c r="D804" s="28"/>
      <c r="E804" s="28"/>
      <c r="N804" s="28"/>
      <c r="P804" s="28"/>
      <c r="AD804" s="28"/>
    </row>
    <row r="805" spans="2:30" ht="30" customHeight="1" x14ac:dyDescent="0.2">
      <c r="B805" s="28"/>
      <c r="C805" s="28"/>
      <c r="D805" s="28"/>
      <c r="E805" s="28"/>
      <c r="N805" s="28"/>
      <c r="P805" s="28"/>
      <c r="AD805" s="28"/>
    </row>
    <row r="806" spans="2:30" ht="30" customHeight="1" x14ac:dyDescent="0.2">
      <c r="B806" s="28"/>
      <c r="C806" s="28"/>
      <c r="D806" s="28"/>
      <c r="E806" s="28"/>
      <c r="N806" s="28"/>
      <c r="P806" s="28"/>
      <c r="AD806" s="28"/>
    </row>
    <row r="807" spans="2:30" ht="30" customHeight="1" x14ac:dyDescent="0.2">
      <c r="B807" s="28"/>
      <c r="C807" s="28"/>
      <c r="D807" s="28"/>
      <c r="E807" s="28"/>
      <c r="N807" s="28"/>
      <c r="P807" s="28"/>
      <c r="AD807" s="28"/>
    </row>
    <row r="808" spans="2:30" ht="30" customHeight="1" x14ac:dyDescent="0.2">
      <c r="B808" s="28"/>
      <c r="C808" s="28"/>
      <c r="D808" s="28"/>
      <c r="E808" s="28"/>
      <c r="N808" s="28"/>
      <c r="P808" s="28"/>
      <c r="AD808" s="28"/>
    </row>
    <row r="809" spans="2:30" ht="30" customHeight="1" x14ac:dyDescent="0.2">
      <c r="B809" s="28"/>
      <c r="C809" s="28"/>
      <c r="D809" s="28"/>
      <c r="E809" s="28"/>
      <c r="N809" s="28"/>
      <c r="P809" s="28"/>
      <c r="AD809" s="28"/>
    </row>
    <row r="810" spans="2:30" ht="30" customHeight="1" x14ac:dyDescent="0.2">
      <c r="B810" s="28"/>
      <c r="C810" s="28"/>
      <c r="D810" s="28"/>
      <c r="E810" s="28"/>
      <c r="N810" s="28"/>
      <c r="P810" s="28"/>
      <c r="AD810" s="28"/>
    </row>
    <row r="811" spans="2:30" ht="30" customHeight="1" x14ac:dyDescent="0.2">
      <c r="B811" s="28"/>
      <c r="C811" s="28"/>
      <c r="D811" s="28"/>
      <c r="E811" s="28"/>
      <c r="N811" s="28"/>
      <c r="P811" s="28"/>
      <c r="AD811" s="28"/>
    </row>
    <row r="812" spans="2:30" ht="30" customHeight="1" x14ac:dyDescent="0.2">
      <c r="B812" s="28"/>
      <c r="C812" s="28"/>
      <c r="D812" s="28"/>
      <c r="E812" s="28"/>
      <c r="N812" s="28"/>
      <c r="P812" s="28"/>
      <c r="AD812" s="28"/>
    </row>
    <row r="813" spans="2:30" ht="30" customHeight="1" x14ac:dyDescent="0.2">
      <c r="B813" s="28"/>
      <c r="C813" s="28"/>
      <c r="D813" s="28"/>
      <c r="E813" s="28"/>
      <c r="N813" s="28"/>
      <c r="P813" s="28"/>
      <c r="AD813" s="28"/>
    </row>
    <row r="814" spans="2:30" ht="30" customHeight="1" x14ac:dyDescent="0.2">
      <c r="B814" s="28"/>
      <c r="C814" s="28"/>
      <c r="D814" s="28"/>
      <c r="E814" s="28"/>
      <c r="N814" s="28"/>
      <c r="P814" s="28"/>
      <c r="AD814" s="28"/>
    </row>
    <row r="815" spans="2:30" ht="30" customHeight="1" x14ac:dyDescent="0.2">
      <c r="B815" s="28"/>
      <c r="C815" s="28"/>
      <c r="D815" s="28"/>
      <c r="E815" s="28"/>
      <c r="N815" s="28"/>
      <c r="P815" s="28"/>
      <c r="AD815" s="28"/>
    </row>
    <row r="816" spans="2:30" ht="30" customHeight="1" x14ac:dyDescent="0.2">
      <c r="B816" s="28"/>
      <c r="C816" s="28"/>
      <c r="D816" s="28"/>
      <c r="E816" s="28"/>
      <c r="N816" s="28"/>
      <c r="P816" s="28"/>
      <c r="AD816" s="28"/>
    </row>
    <row r="817" spans="2:30" ht="30" customHeight="1" x14ac:dyDescent="0.2">
      <c r="B817" s="28"/>
      <c r="C817" s="28"/>
      <c r="D817" s="28"/>
      <c r="E817" s="28"/>
      <c r="N817" s="28"/>
      <c r="P817" s="28"/>
      <c r="AD817" s="28"/>
    </row>
    <row r="818" spans="2:30" ht="30" customHeight="1" x14ac:dyDescent="0.2">
      <c r="B818" s="28"/>
      <c r="C818" s="28"/>
      <c r="D818" s="28"/>
      <c r="E818" s="28"/>
      <c r="N818" s="28"/>
      <c r="P818" s="28"/>
      <c r="AD818" s="28"/>
    </row>
    <row r="819" spans="2:30" ht="30" customHeight="1" x14ac:dyDescent="0.2">
      <c r="B819" s="28"/>
      <c r="C819" s="28"/>
      <c r="D819" s="28"/>
      <c r="E819" s="28"/>
      <c r="N819" s="28"/>
      <c r="P819" s="28"/>
      <c r="AD819" s="28"/>
    </row>
    <row r="820" spans="2:30" ht="30" customHeight="1" x14ac:dyDescent="0.2">
      <c r="B820" s="28"/>
      <c r="C820" s="28"/>
      <c r="D820" s="28"/>
      <c r="E820" s="28"/>
      <c r="N820" s="28"/>
      <c r="P820" s="28"/>
      <c r="AD820" s="28"/>
    </row>
    <row r="821" spans="2:30" ht="30" customHeight="1" x14ac:dyDescent="0.2">
      <c r="B821" s="28"/>
      <c r="C821" s="28"/>
      <c r="D821" s="28"/>
      <c r="E821" s="28"/>
      <c r="N821" s="28"/>
      <c r="P821" s="28"/>
      <c r="AD821" s="28"/>
    </row>
    <row r="822" spans="2:30" ht="30" customHeight="1" x14ac:dyDescent="0.2">
      <c r="B822" s="28"/>
      <c r="C822" s="28"/>
      <c r="D822" s="28"/>
      <c r="E822" s="28"/>
      <c r="N822" s="28"/>
      <c r="P822" s="28"/>
      <c r="AD822" s="28"/>
    </row>
    <row r="823" spans="2:30" ht="30" customHeight="1" x14ac:dyDescent="0.2">
      <c r="B823" s="28"/>
      <c r="C823" s="28"/>
      <c r="D823" s="28"/>
      <c r="E823" s="28"/>
      <c r="N823" s="28"/>
      <c r="P823" s="28"/>
      <c r="AD823" s="28"/>
    </row>
    <row r="824" spans="2:30" ht="30" customHeight="1" x14ac:dyDescent="0.2">
      <c r="B824" s="28"/>
      <c r="C824" s="28"/>
      <c r="D824" s="28"/>
      <c r="E824" s="28"/>
      <c r="N824" s="28"/>
      <c r="P824" s="28"/>
      <c r="AD824" s="28"/>
    </row>
    <row r="825" spans="2:30" ht="30" customHeight="1" x14ac:dyDescent="0.2">
      <c r="B825" s="28"/>
      <c r="C825" s="28"/>
      <c r="D825" s="28"/>
      <c r="E825" s="28"/>
      <c r="N825" s="28"/>
      <c r="P825" s="28"/>
      <c r="AD825" s="28"/>
    </row>
    <row r="826" spans="2:30" ht="30" customHeight="1" x14ac:dyDescent="0.2">
      <c r="B826" s="28"/>
      <c r="C826" s="28"/>
      <c r="D826" s="28"/>
      <c r="E826" s="28"/>
      <c r="N826" s="28"/>
      <c r="P826" s="28"/>
      <c r="AD826" s="28"/>
    </row>
    <row r="827" spans="2:30" ht="30" customHeight="1" x14ac:dyDescent="0.2">
      <c r="B827" s="28"/>
      <c r="C827" s="28"/>
      <c r="D827" s="28"/>
      <c r="E827" s="28"/>
      <c r="N827" s="28"/>
      <c r="P827" s="28"/>
      <c r="AD827" s="28"/>
    </row>
    <row r="828" spans="2:30" ht="30" customHeight="1" x14ac:dyDescent="0.2">
      <c r="B828" s="28"/>
      <c r="C828" s="28"/>
      <c r="D828" s="28"/>
      <c r="E828" s="28"/>
      <c r="N828" s="28"/>
      <c r="P828" s="28"/>
      <c r="AD828" s="28"/>
    </row>
    <row r="829" spans="2:30" ht="30" customHeight="1" x14ac:dyDescent="0.2">
      <c r="B829" s="28"/>
      <c r="C829" s="28"/>
      <c r="D829" s="28"/>
      <c r="E829" s="28"/>
      <c r="N829" s="28"/>
      <c r="P829" s="28"/>
      <c r="AD829" s="28"/>
    </row>
    <row r="830" spans="2:30" ht="30" customHeight="1" x14ac:dyDescent="0.2">
      <c r="B830" s="28"/>
      <c r="C830" s="28"/>
      <c r="D830" s="28"/>
      <c r="E830" s="28"/>
      <c r="N830" s="28"/>
      <c r="P830" s="28"/>
      <c r="AD830" s="28"/>
    </row>
    <row r="831" spans="2:30" ht="30" customHeight="1" x14ac:dyDescent="0.2">
      <c r="B831" s="28"/>
      <c r="C831" s="28"/>
      <c r="D831" s="28"/>
      <c r="E831" s="28"/>
      <c r="N831" s="28"/>
      <c r="P831" s="28"/>
      <c r="AD831" s="28"/>
    </row>
    <row r="832" spans="2:30" ht="30" customHeight="1" x14ac:dyDescent="0.2">
      <c r="B832" s="28"/>
      <c r="C832" s="28"/>
      <c r="D832" s="28"/>
      <c r="E832" s="28"/>
      <c r="N832" s="28"/>
      <c r="P832" s="28"/>
      <c r="AD832" s="28"/>
    </row>
    <row r="833" spans="2:30" ht="30" customHeight="1" x14ac:dyDescent="0.2">
      <c r="B833" s="28"/>
      <c r="C833" s="28"/>
      <c r="D833" s="28"/>
      <c r="E833" s="28"/>
      <c r="N833" s="28"/>
      <c r="P833" s="28"/>
      <c r="AD833" s="28"/>
    </row>
    <row r="834" spans="2:30" ht="30" customHeight="1" x14ac:dyDescent="0.2">
      <c r="B834" s="28"/>
      <c r="C834" s="28"/>
      <c r="D834" s="28"/>
      <c r="E834" s="28"/>
      <c r="N834" s="28"/>
      <c r="P834" s="28"/>
      <c r="AD834" s="28"/>
    </row>
    <row r="835" spans="2:30" ht="30" customHeight="1" x14ac:dyDescent="0.2">
      <c r="B835" s="28"/>
      <c r="C835" s="28"/>
      <c r="D835" s="28"/>
      <c r="E835" s="28"/>
      <c r="N835" s="28"/>
      <c r="P835" s="28"/>
      <c r="AD835" s="28"/>
    </row>
    <row r="836" spans="2:30" ht="30" customHeight="1" x14ac:dyDescent="0.2">
      <c r="B836" s="28"/>
      <c r="C836" s="28"/>
      <c r="D836" s="28"/>
      <c r="E836" s="28"/>
      <c r="N836" s="28"/>
      <c r="P836" s="28"/>
      <c r="AD836" s="28"/>
    </row>
    <row r="837" spans="2:30" ht="30" customHeight="1" x14ac:dyDescent="0.2">
      <c r="B837" s="28"/>
      <c r="C837" s="28"/>
      <c r="D837" s="28"/>
      <c r="E837" s="28"/>
      <c r="N837" s="28"/>
      <c r="P837" s="28"/>
      <c r="AD837" s="28"/>
    </row>
    <row r="838" spans="2:30" ht="30" customHeight="1" x14ac:dyDescent="0.2">
      <c r="B838" s="28"/>
      <c r="C838" s="28"/>
      <c r="D838" s="28"/>
      <c r="E838" s="28"/>
      <c r="N838" s="28"/>
      <c r="P838" s="28"/>
      <c r="AD838" s="28"/>
    </row>
    <row r="839" spans="2:30" ht="30" customHeight="1" x14ac:dyDescent="0.2">
      <c r="B839" s="28"/>
      <c r="C839" s="28"/>
      <c r="D839" s="28"/>
      <c r="E839" s="28"/>
      <c r="N839" s="28"/>
      <c r="P839" s="28"/>
      <c r="AD839" s="28"/>
    </row>
    <row r="840" spans="2:30" ht="30" customHeight="1" x14ac:dyDescent="0.2">
      <c r="B840" s="28"/>
      <c r="C840" s="28"/>
      <c r="D840" s="28"/>
      <c r="E840" s="28"/>
      <c r="N840" s="28"/>
      <c r="P840" s="28"/>
      <c r="AD840" s="28"/>
    </row>
    <row r="841" spans="2:30" ht="30" customHeight="1" x14ac:dyDescent="0.2">
      <c r="B841" s="28"/>
      <c r="C841" s="28"/>
      <c r="D841" s="28"/>
      <c r="E841" s="28"/>
      <c r="N841" s="28"/>
      <c r="P841" s="28"/>
      <c r="AD841" s="28"/>
    </row>
    <row r="842" spans="2:30" ht="30" customHeight="1" x14ac:dyDescent="0.2">
      <c r="B842" s="28"/>
      <c r="C842" s="28"/>
      <c r="D842" s="28"/>
      <c r="E842" s="28"/>
      <c r="N842" s="28"/>
      <c r="P842" s="28"/>
      <c r="AD842" s="28"/>
    </row>
    <row r="843" spans="2:30" ht="30" customHeight="1" x14ac:dyDescent="0.2">
      <c r="B843" s="28"/>
      <c r="C843" s="28"/>
      <c r="D843" s="28"/>
      <c r="E843" s="28"/>
      <c r="N843" s="28"/>
      <c r="P843" s="28"/>
      <c r="AD843" s="28"/>
    </row>
    <row r="844" spans="2:30" ht="30" customHeight="1" x14ac:dyDescent="0.2">
      <c r="B844" s="28"/>
      <c r="C844" s="28"/>
      <c r="D844" s="28"/>
      <c r="E844" s="28"/>
      <c r="N844" s="28"/>
      <c r="P844" s="28"/>
      <c r="AD844" s="28"/>
    </row>
    <row r="845" spans="2:30" ht="30" customHeight="1" x14ac:dyDescent="0.2">
      <c r="B845" s="28"/>
      <c r="C845" s="28"/>
      <c r="D845" s="28"/>
      <c r="E845" s="28"/>
      <c r="N845" s="28"/>
      <c r="P845" s="28"/>
      <c r="AD845" s="28"/>
    </row>
    <row r="846" spans="2:30" ht="30" customHeight="1" x14ac:dyDescent="0.2">
      <c r="B846" s="28"/>
      <c r="C846" s="28"/>
      <c r="D846" s="28"/>
      <c r="E846" s="28"/>
      <c r="N846" s="28"/>
      <c r="P846" s="28"/>
      <c r="AD846" s="28"/>
    </row>
    <row r="847" spans="2:30" ht="30" customHeight="1" x14ac:dyDescent="0.2">
      <c r="B847" s="28"/>
      <c r="C847" s="28"/>
      <c r="D847" s="28"/>
      <c r="E847" s="28"/>
      <c r="N847" s="28"/>
      <c r="P847" s="28"/>
      <c r="AD847" s="28"/>
    </row>
    <row r="848" spans="2:30" ht="30" customHeight="1" x14ac:dyDescent="0.2">
      <c r="B848" s="28"/>
      <c r="C848" s="28"/>
      <c r="D848" s="28"/>
      <c r="E848" s="28"/>
      <c r="N848" s="28"/>
      <c r="P848" s="28"/>
      <c r="AD848" s="28"/>
    </row>
    <row r="849" spans="2:30" ht="30" customHeight="1" x14ac:dyDescent="0.2">
      <c r="B849" s="28"/>
      <c r="C849" s="28"/>
      <c r="D849" s="28"/>
      <c r="E849" s="28"/>
      <c r="N849" s="28"/>
      <c r="P849" s="28"/>
      <c r="AD849" s="28"/>
    </row>
    <row r="850" spans="2:30" ht="30" customHeight="1" x14ac:dyDescent="0.2">
      <c r="B850" s="28"/>
      <c r="C850" s="28"/>
      <c r="D850" s="28"/>
      <c r="E850" s="28"/>
      <c r="N850" s="28"/>
      <c r="P850" s="28"/>
      <c r="AD850" s="28"/>
    </row>
    <row r="851" spans="2:30" ht="30" customHeight="1" x14ac:dyDescent="0.2">
      <c r="B851" s="28"/>
      <c r="C851" s="28"/>
      <c r="D851" s="28"/>
      <c r="E851" s="28"/>
      <c r="N851" s="28"/>
      <c r="P851" s="28"/>
      <c r="AD851" s="28"/>
    </row>
    <row r="852" spans="2:30" ht="30" customHeight="1" x14ac:dyDescent="0.2">
      <c r="B852" s="28"/>
      <c r="C852" s="28"/>
      <c r="D852" s="28"/>
      <c r="E852" s="28"/>
      <c r="N852" s="28"/>
      <c r="P852" s="28"/>
      <c r="AD852" s="28"/>
    </row>
    <row r="853" spans="2:30" ht="30" customHeight="1" x14ac:dyDescent="0.2">
      <c r="B853" s="28"/>
      <c r="C853" s="28"/>
      <c r="D853" s="28"/>
      <c r="E853" s="28"/>
      <c r="N853" s="28"/>
      <c r="P853" s="28"/>
      <c r="AD853" s="28"/>
    </row>
    <row r="854" spans="2:30" ht="30" customHeight="1" x14ac:dyDescent="0.2">
      <c r="B854" s="28"/>
      <c r="C854" s="28"/>
      <c r="D854" s="28"/>
      <c r="E854" s="28"/>
      <c r="N854" s="28"/>
      <c r="P854" s="28"/>
      <c r="AD854" s="28"/>
    </row>
    <row r="855" spans="2:30" ht="30" customHeight="1" x14ac:dyDescent="0.2">
      <c r="B855" s="28"/>
      <c r="C855" s="28"/>
      <c r="D855" s="28"/>
      <c r="E855" s="28"/>
      <c r="N855" s="28"/>
      <c r="P855" s="28"/>
      <c r="AD855" s="28"/>
    </row>
    <row r="856" spans="2:30" ht="30" customHeight="1" x14ac:dyDescent="0.2">
      <c r="B856" s="28"/>
      <c r="C856" s="28"/>
      <c r="D856" s="28"/>
      <c r="E856" s="28"/>
      <c r="N856" s="28"/>
      <c r="P856" s="28"/>
      <c r="AD856" s="28"/>
    </row>
    <row r="857" spans="2:30" ht="30" customHeight="1" x14ac:dyDescent="0.2">
      <c r="B857" s="28"/>
      <c r="C857" s="28"/>
      <c r="D857" s="28"/>
      <c r="E857" s="28"/>
      <c r="N857" s="28"/>
      <c r="P857" s="28"/>
      <c r="AD857" s="28"/>
    </row>
    <row r="858" spans="2:30" ht="30" customHeight="1" x14ac:dyDescent="0.2">
      <c r="B858" s="28"/>
      <c r="C858" s="28"/>
      <c r="D858" s="28"/>
      <c r="E858" s="28"/>
      <c r="N858" s="28"/>
      <c r="P858" s="28"/>
      <c r="AD858" s="28"/>
    </row>
    <row r="859" spans="2:30" ht="30" customHeight="1" x14ac:dyDescent="0.2">
      <c r="B859" s="28"/>
      <c r="C859" s="28"/>
      <c r="D859" s="28"/>
      <c r="E859" s="28"/>
      <c r="N859" s="28"/>
      <c r="P859" s="28"/>
      <c r="AD859" s="28"/>
    </row>
    <row r="860" spans="2:30" ht="30" customHeight="1" x14ac:dyDescent="0.2">
      <c r="B860" s="28"/>
      <c r="C860" s="28"/>
      <c r="D860" s="28"/>
      <c r="E860" s="28"/>
      <c r="N860" s="28"/>
      <c r="P860" s="28"/>
      <c r="AD860" s="28"/>
    </row>
    <row r="861" spans="2:30" ht="30" customHeight="1" x14ac:dyDescent="0.2">
      <c r="B861" s="28"/>
      <c r="C861" s="28"/>
      <c r="D861" s="28"/>
      <c r="E861" s="28"/>
      <c r="N861" s="28"/>
      <c r="P861" s="28"/>
      <c r="AD861" s="28"/>
    </row>
    <row r="862" spans="2:30" ht="30" customHeight="1" x14ac:dyDescent="0.2">
      <c r="B862" s="28"/>
      <c r="C862" s="28"/>
      <c r="D862" s="28"/>
      <c r="E862" s="28"/>
      <c r="N862" s="28"/>
      <c r="P862" s="28"/>
      <c r="AD862" s="28"/>
    </row>
    <row r="863" spans="2:30" ht="30" customHeight="1" x14ac:dyDescent="0.2">
      <c r="B863" s="28"/>
      <c r="C863" s="28"/>
      <c r="D863" s="28"/>
      <c r="E863" s="28"/>
      <c r="N863" s="28"/>
      <c r="P863" s="28"/>
      <c r="AD863" s="28"/>
    </row>
    <row r="864" spans="2:30" ht="30" customHeight="1" x14ac:dyDescent="0.2">
      <c r="B864" s="28"/>
      <c r="C864" s="28"/>
      <c r="D864" s="28"/>
      <c r="E864" s="28"/>
      <c r="N864" s="28"/>
      <c r="P864" s="28"/>
      <c r="AD864" s="28"/>
    </row>
    <row r="865" spans="2:30" ht="30" customHeight="1" x14ac:dyDescent="0.2">
      <c r="B865" s="28"/>
      <c r="C865" s="28"/>
      <c r="D865" s="28"/>
      <c r="E865" s="28"/>
      <c r="N865" s="28"/>
      <c r="P865" s="28"/>
      <c r="AD865" s="28"/>
    </row>
    <row r="866" spans="2:30" ht="30" customHeight="1" x14ac:dyDescent="0.2">
      <c r="B866" s="28"/>
      <c r="C866" s="28"/>
      <c r="D866" s="28"/>
      <c r="E866" s="28"/>
      <c r="N866" s="28"/>
      <c r="P866" s="28"/>
      <c r="AD866" s="28"/>
    </row>
    <row r="867" spans="2:30" ht="30" customHeight="1" x14ac:dyDescent="0.2">
      <c r="B867" s="28"/>
      <c r="C867" s="28"/>
      <c r="D867" s="28"/>
      <c r="E867" s="28"/>
      <c r="N867" s="28"/>
      <c r="P867" s="28"/>
      <c r="AD867" s="28"/>
    </row>
    <row r="868" spans="2:30" ht="30" customHeight="1" x14ac:dyDescent="0.2">
      <c r="B868" s="28"/>
      <c r="C868" s="28"/>
      <c r="D868" s="28"/>
      <c r="E868" s="28"/>
      <c r="N868" s="28"/>
      <c r="P868" s="28"/>
      <c r="AD868" s="28"/>
    </row>
    <row r="869" spans="2:30" ht="30" customHeight="1" x14ac:dyDescent="0.2">
      <c r="B869" s="28"/>
      <c r="C869" s="28"/>
      <c r="D869" s="28"/>
      <c r="E869" s="28"/>
      <c r="N869" s="28"/>
      <c r="P869" s="28"/>
      <c r="AD869" s="28"/>
    </row>
    <row r="870" spans="2:30" ht="30" customHeight="1" x14ac:dyDescent="0.2">
      <c r="B870" s="28"/>
      <c r="C870" s="28"/>
      <c r="D870" s="28"/>
      <c r="E870" s="28"/>
      <c r="N870" s="28"/>
      <c r="P870" s="28"/>
      <c r="AD870" s="28"/>
    </row>
    <row r="871" spans="2:30" ht="30" customHeight="1" x14ac:dyDescent="0.2">
      <c r="B871" s="28"/>
      <c r="C871" s="28"/>
      <c r="D871" s="28"/>
      <c r="E871" s="28"/>
      <c r="N871" s="28"/>
      <c r="P871" s="28"/>
      <c r="AD871" s="28"/>
    </row>
    <row r="872" spans="2:30" ht="30" customHeight="1" x14ac:dyDescent="0.2">
      <c r="B872" s="28"/>
      <c r="C872" s="28"/>
      <c r="D872" s="28"/>
      <c r="E872" s="28"/>
      <c r="N872" s="28"/>
      <c r="P872" s="28"/>
      <c r="AD872" s="28"/>
    </row>
    <row r="873" spans="2:30" ht="30" customHeight="1" x14ac:dyDescent="0.2">
      <c r="B873" s="28"/>
      <c r="C873" s="28"/>
      <c r="D873" s="28"/>
      <c r="E873" s="28"/>
      <c r="N873" s="28"/>
      <c r="P873" s="28"/>
      <c r="AD873" s="28"/>
    </row>
    <row r="874" spans="2:30" ht="30" customHeight="1" x14ac:dyDescent="0.2">
      <c r="B874" s="28"/>
      <c r="C874" s="28"/>
      <c r="D874" s="28"/>
      <c r="E874" s="28"/>
      <c r="N874" s="28"/>
      <c r="P874" s="28"/>
      <c r="AD874" s="28"/>
    </row>
    <row r="875" spans="2:30" ht="30" customHeight="1" x14ac:dyDescent="0.2">
      <c r="B875" s="28"/>
      <c r="C875" s="28"/>
      <c r="D875" s="28"/>
      <c r="E875" s="28"/>
      <c r="N875" s="28"/>
      <c r="P875" s="28"/>
      <c r="AD875" s="28"/>
    </row>
    <row r="876" spans="2:30" ht="30" customHeight="1" x14ac:dyDescent="0.2">
      <c r="B876" s="28"/>
      <c r="C876" s="28"/>
      <c r="D876" s="28"/>
      <c r="E876" s="28"/>
      <c r="N876" s="28"/>
      <c r="P876" s="28"/>
      <c r="AD876" s="28"/>
    </row>
    <row r="877" spans="2:30" ht="30" customHeight="1" x14ac:dyDescent="0.2">
      <c r="B877" s="28"/>
      <c r="C877" s="28"/>
      <c r="D877" s="28"/>
      <c r="E877" s="28"/>
      <c r="N877" s="28"/>
      <c r="P877" s="28"/>
      <c r="AD877" s="28"/>
    </row>
    <row r="878" spans="2:30" ht="30" customHeight="1" x14ac:dyDescent="0.2">
      <c r="B878" s="28"/>
      <c r="C878" s="28"/>
      <c r="D878" s="28"/>
      <c r="E878" s="28"/>
      <c r="N878" s="28"/>
      <c r="P878" s="28"/>
      <c r="AD878" s="28"/>
    </row>
    <row r="879" spans="2:30" ht="30" customHeight="1" x14ac:dyDescent="0.2">
      <c r="B879" s="28"/>
      <c r="C879" s="28"/>
      <c r="D879" s="28"/>
      <c r="E879" s="28"/>
      <c r="N879" s="28"/>
      <c r="P879" s="28"/>
      <c r="AD879" s="28"/>
    </row>
    <row r="880" spans="2:30" ht="30" customHeight="1" x14ac:dyDescent="0.2">
      <c r="B880" s="28"/>
      <c r="C880" s="28"/>
      <c r="D880" s="28"/>
      <c r="E880" s="28"/>
      <c r="N880" s="28"/>
      <c r="P880" s="28"/>
      <c r="AD880" s="28"/>
    </row>
    <row r="881" spans="2:30" ht="30" customHeight="1" x14ac:dyDescent="0.2">
      <c r="B881" s="28"/>
      <c r="C881" s="28"/>
      <c r="D881" s="28"/>
      <c r="E881" s="28"/>
      <c r="N881" s="28"/>
      <c r="P881" s="28"/>
      <c r="AD881" s="28"/>
    </row>
    <row r="882" spans="2:30" ht="30" customHeight="1" x14ac:dyDescent="0.2">
      <c r="B882" s="28"/>
      <c r="C882" s="28"/>
      <c r="D882" s="28"/>
      <c r="E882" s="28"/>
      <c r="N882" s="28"/>
      <c r="P882" s="28"/>
      <c r="AD882" s="28"/>
    </row>
    <row r="883" spans="2:30" ht="30" customHeight="1" x14ac:dyDescent="0.2">
      <c r="B883" s="28"/>
      <c r="C883" s="28"/>
      <c r="D883" s="28"/>
      <c r="E883" s="28"/>
      <c r="N883" s="28"/>
      <c r="P883" s="28"/>
      <c r="AD883" s="28"/>
    </row>
    <row r="884" spans="2:30" ht="30" customHeight="1" x14ac:dyDescent="0.2">
      <c r="B884" s="28"/>
      <c r="C884" s="28"/>
      <c r="D884" s="28"/>
      <c r="E884" s="28"/>
      <c r="N884" s="28"/>
      <c r="P884" s="28"/>
      <c r="AD884" s="28"/>
    </row>
    <row r="885" spans="2:30" ht="30" customHeight="1" x14ac:dyDescent="0.2">
      <c r="B885" s="28"/>
      <c r="C885" s="28"/>
      <c r="D885" s="28"/>
      <c r="E885" s="28"/>
      <c r="N885" s="28"/>
      <c r="P885" s="28"/>
      <c r="AD885" s="28"/>
    </row>
    <row r="886" spans="2:30" ht="30" customHeight="1" x14ac:dyDescent="0.2">
      <c r="B886" s="28"/>
      <c r="C886" s="28"/>
      <c r="D886" s="28"/>
      <c r="E886" s="28"/>
      <c r="N886" s="28"/>
      <c r="P886" s="28"/>
      <c r="AD886" s="28"/>
    </row>
    <row r="887" spans="2:30" ht="30" customHeight="1" x14ac:dyDescent="0.2">
      <c r="B887" s="28"/>
      <c r="C887" s="28"/>
      <c r="D887" s="28"/>
      <c r="E887" s="28"/>
      <c r="N887" s="28"/>
      <c r="P887" s="28"/>
      <c r="AD887" s="28"/>
    </row>
    <row r="888" spans="2:30" ht="30" customHeight="1" x14ac:dyDescent="0.2">
      <c r="B888" s="28"/>
      <c r="C888" s="28"/>
      <c r="D888" s="28"/>
      <c r="E888" s="28"/>
      <c r="N888" s="28"/>
      <c r="P888" s="28"/>
      <c r="AD888" s="28"/>
    </row>
    <row r="889" spans="2:30" ht="30" customHeight="1" x14ac:dyDescent="0.2">
      <c r="B889" s="28"/>
      <c r="C889" s="28"/>
      <c r="D889" s="28"/>
      <c r="E889" s="28"/>
      <c r="N889" s="28"/>
      <c r="P889" s="28"/>
      <c r="AD889" s="28"/>
    </row>
    <row r="890" spans="2:30" ht="30" customHeight="1" x14ac:dyDescent="0.2">
      <c r="B890" s="28"/>
      <c r="C890" s="28"/>
      <c r="D890" s="28"/>
      <c r="E890" s="28"/>
      <c r="N890" s="28"/>
      <c r="P890" s="28"/>
      <c r="AD890" s="28"/>
    </row>
    <row r="891" spans="2:30" ht="30" customHeight="1" x14ac:dyDescent="0.2">
      <c r="B891" s="28"/>
      <c r="C891" s="28"/>
      <c r="D891" s="28"/>
      <c r="E891" s="28"/>
      <c r="N891" s="28"/>
      <c r="P891" s="28"/>
      <c r="AD891" s="28"/>
    </row>
    <row r="892" spans="2:30" ht="30" customHeight="1" x14ac:dyDescent="0.2">
      <c r="B892" s="28"/>
      <c r="C892" s="28"/>
      <c r="D892" s="28"/>
      <c r="E892" s="28"/>
      <c r="N892" s="28"/>
      <c r="P892" s="28"/>
      <c r="AD892" s="28"/>
    </row>
    <row r="893" spans="2:30" ht="30" customHeight="1" x14ac:dyDescent="0.2">
      <c r="B893" s="28"/>
      <c r="C893" s="28"/>
      <c r="D893" s="28"/>
      <c r="E893" s="28"/>
      <c r="N893" s="28"/>
      <c r="P893" s="28"/>
      <c r="AD893" s="28"/>
    </row>
    <row r="894" spans="2:30" ht="30" customHeight="1" x14ac:dyDescent="0.2">
      <c r="B894" s="28"/>
      <c r="C894" s="28"/>
      <c r="D894" s="28"/>
      <c r="E894" s="28"/>
      <c r="N894" s="28"/>
      <c r="P894" s="28"/>
      <c r="AD894" s="28"/>
    </row>
    <row r="895" spans="2:30" ht="30" customHeight="1" x14ac:dyDescent="0.2">
      <c r="B895" s="28"/>
      <c r="C895" s="28"/>
      <c r="D895" s="28"/>
      <c r="E895" s="28"/>
      <c r="N895" s="28"/>
      <c r="P895" s="28"/>
      <c r="AD895" s="28"/>
    </row>
    <row r="896" spans="2:30" ht="30" customHeight="1" x14ac:dyDescent="0.2">
      <c r="B896" s="28"/>
      <c r="C896" s="28"/>
      <c r="D896" s="28"/>
      <c r="E896" s="28"/>
      <c r="N896" s="28"/>
      <c r="P896" s="28"/>
      <c r="AD896" s="28"/>
    </row>
    <row r="897" spans="2:30" ht="30" customHeight="1" x14ac:dyDescent="0.2">
      <c r="B897" s="28"/>
      <c r="C897" s="28"/>
      <c r="D897" s="28"/>
      <c r="E897" s="28"/>
      <c r="N897" s="28"/>
      <c r="P897" s="28"/>
      <c r="AD897" s="28"/>
    </row>
    <row r="898" spans="2:30" ht="30" customHeight="1" x14ac:dyDescent="0.2">
      <c r="B898" s="28"/>
      <c r="C898" s="28"/>
      <c r="D898" s="28"/>
      <c r="E898" s="28"/>
      <c r="N898" s="28"/>
      <c r="P898" s="28"/>
      <c r="AD898" s="28"/>
    </row>
    <row r="899" spans="2:30" ht="30" customHeight="1" x14ac:dyDescent="0.2">
      <c r="B899" s="28"/>
      <c r="C899" s="28"/>
      <c r="D899" s="28"/>
      <c r="E899" s="28"/>
      <c r="N899" s="28"/>
      <c r="P899" s="28"/>
      <c r="AD899" s="28"/>
    </row>
    <row r="900" spans="2:30" ht="30" customHeight="1" x14ac:dyDescent="0.2">
      <c r="B900" s="28"/>
      <c r="C900" s="28"/>
      <c r="D900" s="28"/>
      <c r="E900" s="28"/>
      <c r="N900" s="28"/>
      <c r="P900" s="28"/>
      <c r="AD900" s="28"/>
    </row>
    <row r="901" spans="2:30" ht="30" customHeight="1" x14ac:dyDescent="0.2">
      <c r="B901" s="28"/>
      <c r="C901" s="28"/>
      <c r="D901" s="28"/>
      <c r="E901" s="28"/>
      <c r="N901" s="28"/>
      <c r="P901" s="28"/>
      <c r="AD901" s="28"/>
    </row>
    <row r="902" spans="2:30" ht="30" customHeight="1" x14ac:dyDescent="0.2">
      <c r="B902" s="28"/>
      <c r="C902" s="28"/>
      <c r="D902" s="28"/>
      <c r="E902" s="28"/>
      <c r="N902" s="28"/>
      <c r="P902" s="28"/>
      <c r="AD902" s="28"/>
    </row>
    <row r="903" spans="2:30" ht="30" customHeight="1" x14ac:dyDescent="0.2">
      <c r="B903" s="28"/>
      <c r="C903" s="28"/>
      <c r="D903" s="28"/>
      <c r="E903" s="28"/>
      <c r="N903" s="28"/>
      <c r="P903" s="28"/>
      <c r="AD903" s="28"/>
    </row>
    <row r="904" spans="2:30" ht="30" customHeight="1" x14ac:dyDescent="0.2">
      <c r="B904" s="28"/>
      <c r="C904" s="28"/>
      <c r="D904" s="28"/>
      <c r="E904" s="28"/>
      <c r="N904" s="28"/>
      <c r="P904" s="28"/>
      <c r="AD904" s="28"/>
    </row>
    <row r="905" spans="2:30" ht="30" customHeight="1" x14ac:dyDescent="0.2">
      <c r="B905" s="28"/>
      <c r="C905" s="28"/>
      <c r="D905" s="28"/>
      <c r="E905" s="28"/>
      <c r="N905" s="28"/>
      <c r="P905" s="28"/>
      <c r="AD905" s="28"/>
    </row>
    <row r="906" spans="2:30" ht="30" customHeight="1" x14ac:dyDescent="0.2">
      <c r="B906" s="28"/>
      <c r="C906" s="28"/>
      <c r="D906" s="28"/>
      <c r="E906" s="28"/>
      <c r="N906" s="28"/>
      <c r="P906" s="28"/>
      <c r="AD906" s="28"/>
    </row>
    <row r="907" spans="2:30" ht="30" customHeight="1" x14ac:dyDescent="0.2">
      <c r="B907" s="28"/>
      <c r="C907" s="28"/>
      <c r="D907" s="28"/>
      <c r="E907" s="28"/>
      <c r="N907" s="28"/>
      <c r="P907" s="28"/>
      <c r="AD907" s="28"/>
    </row>
    <row r="908" spans="2:30" ht="30" customHeight="1" x14ac:dyDescent="0.2">
      <c r="B908" s="28"/>
      <c r="C908" s="28"/>
      <c r="D908" s="28"/>
      <c r="E908" s="28"/>
      <c r="N908" s="28"/>
      <c r="P908" s="28"/>
      <c r="AD908" s="28"/>
    </row>
    <row r="909" spans="2:30" ht="30" customHeight="1" x14ac:dyDescent="0.2">
      <c r="B909" s="28"/>
      <c r="C909" s="28"/>
      <c r="D909" s="28"/>
      <c r="E909" s="28"/>
      <c r="N909" s="28"/>
      <c r="P909" s="28"/>
      <c r="AD909" s="28"/>
    </row>
    <row r="910" spans="2:30" ht="30" customHeight="1" x14ac:dyDescent="0.2">
      <c r="B910" s="28"/>
      <c r="C910" s="28"/>
      <c r="D910" s="28"/>
      <c r="E910" s="28"/>
      <c r="N910" s="28"/>
      <c r="P910" s="28"/>
      <c r="AD910" s="28"/>
    </row>
    <row r="911" spans="2:30" ht="30" customHeight="1" x14ac:dyDescent="0.2">
      <c r="B911" s="28"/>
      <c r="C911" s="28"/>
      <c r="D911" s="28"/>
      <c r="E911" s="28"/>
      <c r="N911" s="28"/>
      <c r="P911" s="28"/>
      <c r="AD911" s="28"/>
    </row>
    <row r="912" spans="2:30" ht="30" customHeight="1" x14ac:dyDescent="0.2">
      <c r="B912" s="28"/>
      <c r="C912" s="28"/>
      <c r="D912" s="28"/>
      <c r="E912" s="28"/>
      <c r="N912" s="28"/>
      <c r="P912" s="28"/>
      <c r="AD912" s="28"/>
    </row>
    <row r="913" spans="2:30" ht="30" customHeight="1" x14ac:dyDescent="0.2">
      <c r="B913" s="28"/>
      <c r="C913" s="28"/>
      <c r="D913" s="28"/>
      <c r="E913" s="28"/>
      <c r="N913" s="28"/>
      <c r="P913" s="28"/>
      <c r="AD913" s="28"/>
    </row>
    <row r="914" spans="2:30" ht="30" customHeight="1" x14ac:dyDescent="0.2">
      <c r="B914" s="28"/>
      <c r="C914" s="28"/>
      <c r="D914" s="28"/>
      <c r="E914" s="28"/>
      <c r="N914" s="28"/>
      <c r="P914" s="28"/>
      <c r="AD914" s="28"/>
    </row>
    <row r="915" spans="2:30" ht="30" customHeight="1" x14ac:dyDescent="0.2">
      <c r="B915" s="28"/>
      <c r="C915" s="28"/>
      <c r="D915" s="28"/>
      <c r="E915" s="28"/>
      <c r="N915" s="28"/>
      <c r="P915" s="28"/>
      <c r="AD915" s="28"/>
    </row>
    <row r="916" spans="2:30" ht="30" customHeight="1" x14ac:dyDescent="0.2">
      <c r="B916" s="28"/>
      <c r="C916" s="28"/>
      <c r="D916" s="28"/>
      <c r="E916" s="28"/>
      <c r="N916" s="28"/>
      <c r="P916" s="28"/>
      <c r="AD916" s="28"/>
    </row>
    <row r="917" spans="2:30" ht="30" customHeight="1" x14ac:dyDescent="0.2">
      <c r="B917" s="28"/>
      <c r="C917" s="28"/>
      <c r="D917" s="28"/>
      <c r="E917" s="28"/>
      <c r="N917" s="28"/>
      <c r="P917" s="28"/>
      <c r="AD917" s="28"/>
    </row>
    <row r="918" spans="2:30" ht="30" customHeight="1" x14ac:dyDescent="0.2">
      <c r="B918" s="28"/>
      <c r="C918" s="28"/>
      <c r="D918" s="28"/>
      <c r="E918" s="28"/>
      <c r="N918" s="28"/>
      <c r="P918" s="28"/>
      <c r="AD918" s="28"/>
    </row>
    <row r="919" spans="2:30" ht="30" customHeight="1" x14ac:dyDescent="0.2">
      <c r="B919" s="28"/>
      <c r="C919" s="28"/>
      <c r="D919" s="28"/>
      <c r="E919" s="28"/>
      <c r="N919" s="28"/>
      <c r="P919" s="28"/>
      <c r="AD919" s="28"/>
    </row>
    <row r="920" spans="2:30" ht="30" customHeight="1" x14ac:dyDescent="0.2">
      <c r="B920" s="28"/>
      <c r="C920" s="28"/>
      <c r="D920" s="28"/>
      <c r="E920" s="28"/>
      <c r="N920" s="28"/>
      <c r="P920" s="28"/>
      <c r="AD920" s="28"/>
    </row>
    <row r="921" spans="2:30" ht="30" customHeight="1" x14ac:dyDescent="0.2">
      <c r="B921" s="28"/>
      <c r="C921" s="28"/>
      <c r="D921" s="28"/>
      <c r="E921" s="28"/>
      <c r="N921" s="28"/>
      <c r="P921" s="28"/>
      <c r="AD921" s="28"/>
    </row>
    <row r="922" spans="2:30" ht="30" customHeight="1" x14ac:dyDescent="0.2">
      <c r="B922" s="28"/>
      <c r="C922" s="28"/>
      <c r="D922" s="28"/>
      <c r="E922" s="28"/>
      <c r="N922" s="28"/>
      <c r="P922" s="28"/>
      <c r="AD922" s="28"/>
    </row>
    <row r="923" spans="2:30" ht="30" customHeight="1" x14ac:dyDescent="0.2">
      <c r="B923" s="28"/>
      <c r="C923" s="28"/>
      <c r="D923" s="28"/>
      <c r="E923" s="28"/>
      <c r="N923" s="28"/>
      <c r="P923" s="28"/>
      <c r="AD923" s="28"/>
    </row>
    <row r="924" spans="2:30" ht="30" customHeight="1" x14ac:dyDescent="0.2">
      <c r="B924" s="28"/>
      <c r="C924" s="28"/>
      <c r="D924" s="28"/>
      <c r="E924" s="28"/>
      <c r="N924" s="28"/>
      <c r="P924" s="28"/>
      <c r="AD924" s="28"/>
    </row>
    <row r="925" spans="2:30" ht="30" customHeight="1" x14ac:dyDescent="0.2">
      <c r="B925" s="28"/>
      <c r="C925" s="28"/>
      <c r="D925" s="28"/>
      <c r="E925" s="28"/>
      <c r="N925" s="28"/>
      <c r="P925" s="28"/>
      <c r="AD925" s="28"/>
    </row>
    <row r="926" spans="2:30" ht="30" customHeight="1" x14ac:dyDescent="0.2">
      <c r="B926" s="28"/>
      <c r="C926" s="28"/>
      <c r="D926" s="28"/>
      <c r="E926" s="28"/>
      <c r="N926" s="28"/>
      <c r="P926" s="28"/>
      <c r="AD926" s="28"/>
    </row>
    <row r="927" spans="2:30" ht="30" customHeight="1" x14ac:dyDescent="0.2">
      <c r="B927" s="28"/>
      <c r="C927" s="28"/>
      <c r="D927" s="28"/>
      <c r="E927" s="28"/>
      <c r="N927" s="28"/>
      <c r="P927" s="28"/>
      <c r="AD927" s="28"/>
    </row>
    <row r="928" spans="2:30" ht="30" customHeight="1" x14ac:dyDescent="0.2">
      <c r="B928" s="28"/>
      <c r="C928" s="28"/>
      <c r="D928" s="28"/>
      <c r="E928" s="28"/>
      <c r="N928" s="28"/>
      <c r="P928" s="28"/>
      <c r="AD928" s="28"/>
    </row>
    <row r="929" spans="2:30" ht="30" customHeight="1" x14ac:dyDescent="0.2">
      <c r="B929" s="28"/>
      <c r="C929" s="28"/>
      <c r="D929" s="28"/>
      <c r="E929" s="28"/>
      <c r="N929" s="28"/>
      <c r="P929" s="28"/>
      <c r="AD929" s="28"/>
    </row>
    <row r="930" spans="2:30" ht="30" customHeight="1" x14ac:dyDescent="0.2">
      <c r="B930" s="28"/>
      <c r="C930" s="28"/>
      <c r="D930" s="28"/>
      <c r="E930" s="28"/>
      <c r="N930" s="28"/>
      <c r="P930" s="28"/>
      <c r="AD930" s="28"/>
    </row>
    <row r="931" spans="2:30" ht="30" customHeight="1" x14ac:dyDescent="0.2">
      <c r="B931" s="28"/>
      <c r="C931" s="28"/>
      <c r="D931" s="28"/>
      <c r="E931" s="28"/>
      <c r="N931" s="28"/>
      <c r="P931" s="28"/>
      <c r="AD931" s="28"/>
    </row>
    <row r="932" spans="2:30" ht="30" customHeight="1" x14ac:dyDescent="0.2">
      <c r="B932" s="28"/>
      <c r="C932" s="28"/>
      <c r="D932" s="28"/>
      <c r="E932" s="28"/>
      <c r="N932" s="28"/>
      <c r="P932" s="28"/>
      <c r="AD932" s="28"/>
    </row>
    <row r="933" spans="2:30" ht="30" customHeight="1" x14ac:dyDescent="0.2">
      <c r="B933" s="28"/>
      <c r="C933" s="28"/>
      <c r="D933" s="28"/>
      <c r="E933" s="28"/>
      <c r="N933" s="28"/>
      <c r="P933" s="28"/>
      <c r="AD933" s="28"/>
    </row>
    <row r="934" spans="2:30" ht="30" customHeight="1" x14ac:dyDescent="0.2">
      <c r="B934" s="28"/>
      <c r="C934" s="28"/>
      <c r="D934" s="28"/>
      <c r="E934" s="28"/>
      <c r="N934" s="28"/>
      <c r="P934" s="28"/>
      <c r="AD934" s="28"/>
    </row>
    <row r="935" spans="2:30" ht="30" customHeight="1" x14ac:dyDescent="0.2">
      <c r="B935" s="28"/>
      <c r="C935" s="28"/>
      <c r="D935" s="28"/>
      <c r="E935" s="28"/>
      <c r="N935" s="28"/>
      <c r="P935" s="28"/>
      <c r="AD935" s="28"/>
    </row>
    <row r="936" spans="2:30" ht="30" customHeight="1" x14ac:dyDescent="0.2">
      <c r="B936" s="28"/>
      <c r="C936" s="28"/>
      <c r="D936" s="28"/>
      <c r="E936" s="28"/>
      <c r="N936" s="28"/>
      <c r="P936" s="28"/>
      <c r="AD936" s="28"/>
    </row>
    <row r="937" spans="2:30" ht="30" customHeight="1" x14ac:dyDescent="0.2">
      <c r="B937" s="28"/>
      <c r="C937" s="28"/>
      <c r="D937" s="28"/>
      <c r="E937" s="28"/>
      <c r="N937" s="28"/>
      <c r="P937" s="28"/>
      <c r="AD937" s="28"/>
    </row>
    <row r="938" spans="2:30" ht="30" customHeight="1" x14ac:dyDescent="0.2">
      <c r="B938" s="28"/>
      <c r="C938" s="28"/>
      <c r="D938" s="28"/>
      <c r="E938" s="28"/>
      <c r="N938" s="28"/>
      <c r="P938" s="28"/>
      <c r="AD938" s="28"/>
    </row>
    <row r="939" spans="2:30" ht="30" customHeight="1" x14ac:dyDescent="0.2">
      <c r="B939" s="28"/>
      <c r="C939" s="28"/>
      <c r="D939" s="28"/>
      <c r="E939" s="28"/>
      <c r="N939" s="28"/>
      <c r="P939" s="28"/>
      <c r="AD939" s="28"/>
    </row>
    <row r="940" spans="2:30" ht="30" customHeight="1" x14ac:dyDescent="0.2">
      <c r="B940" s="28"/>
      <c r="C940" s="28"/>
      <c r="D940" s="28"/>
      <c r="E940" s="28"/>
      <c r="N940" s="28"/>
      <c r="P940" s="28"/>
      <c r="AD940" s="28"/>
    </row>
    <row r="941" spans="2:30" ht="30" customHeight="1" x14ac:dyDescent="0.2">
      <c r="B941" s="28"/>
      <c r="C941" s="28"/>
      <c r="D941" s="28"/>
      <c r="E941" s="28"/>
      <c r="N941" s="28"/>
      <c r="P941" s="28"/>
      <c r="AD941" s="28"/>
    </row>
    <row r="942" spans="2:30" ht="30" customHeight="1" x14ac:dyDescent="0.2">
      <c r="B942" s="28"/>
      <c r="C942" s="28"/>
      <c r="D942" s="28"/>
      <c r="E942" s="28"/>
      <c r="N942" s="28"/>
      <c r="P942" s="28"/>
      <c r="AD942" s="28"/>
    </row>
    <row r="943" spans="2:30" ht="30" customHeight="1" x14ac:dyDescent="0.2">
      <c r="B943" s="28"/>
      <c r="C943" s="28"/>
      <c r="D943" s="28"/>
      <c r="E943" s="28"/>
      <c r="N943" s="28"/>
      <c r="P943" s="28"/>
      <c r="AD943" s="28"/>
    </row>
    <row r="944" spans="2:30" ht="30" customHeight="1" x14ac:dyDescent="0.2">
      <c r="B944" s="28"/>
      <c r="C944" s="28"/>
      <c r="D944" s="28"/>
      <c r="E944" s="28"/>
      <c r="N944" s="28"/>
      <c r="P944" s="28"/>
      <c r="AD944" s="28"/>
    </row>
    <row r="945" spans="2:30" ht="30" customHeight="1" x14ac:dyDescent="0.2">
      <c r="B945" s="28"/>
      <c r="C945" s="28"/>
      <c r="D945" s="28"/>
      <c r="E945" s="28"/>
      <c r="N945" s="28"/>
      <c r="P945" s="28"/>
      <c r="AD945" s="28"/>
    </row>
    <row r="946" spans="2:30" ht="30" customHeight="1" x14ac:dyDescent="0.2">
      <c r="B946" s="28"/>
      <c r="C946" s="28"/>
      <c r="D946" s="28"/>
      <c r="E946" s="28"/>
      <c r="N946" s="28"/>
      <c r="P946" s="28"/>
      <c r="AD946" s="28"/>
    </row>
    <row r="947" spans="2:30" ht="30" customHeight="1" x14ac:dyDescent="0.2">
      <c r="B947" s="28"/>
      <c r="C947" s="28"/>
      <c r="D947" s="28"/>
      <c r="E947" s="28"/>
      <c r="N947" s="28"/>
      <c r="P947" s="28"/>
      <c r="AD947" s="28"/>
    </row>
    <row r="948" spans="2:30" ht="30" customHeight="1" x14ac:dyDescent="0.2">
      <c r="B948" s="28"/>
      <c r="C948" s="28"/>
      <c r="D948" s="28"/>
      <c r="E948" s="28"/>
      <c r="N948" s="28"/>
      <c r="P948" s="28"/>
      <c r="AD948" s="28"/>
    </row>
    <row r="949" spans="2:30" ht="30" customHeight="1" x14ac:dyDescent="0.2">
      <c r="B949" s="28"/>
      <c r="C949" s="28"/>
      <c r="D949" s="28"/>
      <c r="E949" s="28"/>
      <c r="N949" s="28"/>
      <c r="P949" s="28"/>
      <c r="AD949" s="28"/>
    </row>
    <row r="950" spans="2:30" ht="30" customHeight="1" x14ac:dyDescent="0.2">
      <c r="B950" s="28"/>
      <c r="C950" s="28"/>
      <c r="D950" s="28"/>
      <c r="E950" s="28"/>
      <c r="N950" s="28"/>
      <c r="P950" s="28"/>
      <c r="AD950" s="28"/>
    </row>
    <row r="951" spans="2:30" ht="30" customHeight="1" x14ac:dyDescent="0.2">
      <c r="B951" s="28"/>
      <c r="C951" s="28"/>
      <c r="D951" s="28"/>
      <c r="E951" s="28"/>
      <c r="N951" s="28"/>
      <c r="P951" s="28"/>
      <c r="AD951" s="28"/>
    </row>
    <row r="952" spans="2:30" ht="30" customHeight="1" x14ac:dyDescent="0.2">
      <c r="B952" s="28"/>
      <c r="C952" s="28"/>
      <c r="D952" s="28"/>
      <c r="E952" s="28"/>
      <c r="N952" s="28"/>
      <c r="P952" s="28"/>
      <c r="AD952" s="28"/>
    </row>
    <row r="953" spans="2:30" ht="30" customHeight="1" x14ac:dyDescent="0.2">
      <c r="B953" s="28"/>
      <c r="C953" s="28"/>
      <c r="D953" s="28"/>
      <c r="E953" s="28"/>
      <c r="N953" s="28"/>
      <c r="P953" s="28"/>
      <c r="AD953" s="28"/>
    </row>
    <row r="954" spans="2:30" ht="30" customHeight="1" x14ac:dyDescent="0.2">
      <c r="B954" s="28"/>
      <c r="C954" s="28"/>
      <c r="D954" s="28"/>
      <c r="E954" s="28"/>
      <c r="N954" s="28"/>
      <c r="P954" s="28"/>
      <c r="AD954" s="28"/>
    </row>
    <row r="955" spans="2:30" ht="30" customHeight="1" x14ac:dyDescent="0.2">
      <c r="B955" s="28"/>
      <c r="C955" s="28"/>
      <c r="D955" s="28"/>
      <c r="E955" s="28"/>
      <c r="N955" s="28"/>
      <c r="P955" s="28"/>
      <c r="AD955" s="28"/>
    </row>
    <row r="956" spans="2:30" ht="30" customHeight="1" x14ac:dyDescent="0.2">
      <c r="B956" s="28"/>
      <c r="C956" s="28"/>
      <c r="D956" s="28"/>
      <c r="E956" s="28"/>
      <c r="N956" s="28"/>
      <c r="P956" s="28"/>
      <c r="AD956" s="28"/>
    </row>
    <row r="957" spans="2:30" ht="30" customHeight="1" x14ac:dyDescent="0.2">
      <c r="B957" s="28"/>
      <c r="C957" s="28"/>
      <c r="D957" s="28"/>
      <c r="E957" s="28"/>
      <c r="N957" s="28"/>
      <c r="P957" s="28"/>
      <c r="AD957" s="28"/>
    </row>
    <row r="958" spans="2:30" ht="30" customHeight="1" x14ac:dyDescent="0.2">
      <c r="B958" s="28"/>
      <c r="C958" s="28"/>
      <c r="D958" s="28"/>
      <c r="E958" s="28"/>
      <c r="N958" s="28"/>
      <c r="P958" s="28"/>
      <c r="AD958" s="28"/>
    </row>
    <row r="959" spans="2:30" ht="30" customHeight="1" x14ac:dyDescent="0.2">
      <c r="B959" s="28"/>
      <c r="C959" s="28"/>
      <c r="D959" s="28"/>
      <c r="E959" s="28"/>
      <c r="N959" s="28"/>
      <c r="P959" s="28"/>
      <c r="AD959" s="28"/>
    </row>
    <row r="960" spans="2:30" ht="30" customHeight="1" x14ac:dyDescent="0.2">
      <c r="B960" s="28"/>
      <c r="C960" s="28"/>
      <c r="D960" s="28"/>
      <c r="E960" s="28"/>
      <c r="N960" s="28"/>
      <c r="P960" s="28"/>
      <c r="AD960" s="28"/>
    </row>
    <row r="961" spans="2:30" ht="30" customHeight="1" x14ac:dyDescent="0.2">
      <c r="B961" s="28"/>
      <c r="C961" s="28"/>
      <c r="D961" s="28"/>
      <c r="E961" s="28"/>
      <c r="N961" s="28"/>
      <c r="P961" s="28"/>
      <c r="AD961" s="28"/>
    </row>
    <row r="962" spans="2:30" ht="30" customHeight="1" x14ac:dyDescent="0.2">
      <c r="B962" s="28"/>
      <c r="C962" s="28"/>
      <c r="D962" s="28"/>
      <c r="E962" s="28"/>
      <c r="N962" s="28"/>
      <c r="P962" s="28"/>
      <c r="AD962" s="28"/>
    </row>
    <row r="963" spans="2:30" ht="30" customHeight="1" x14ac:dyDescent="0.2">
      <c r="B963" s="28"/>
      <c r="C963" s="28"/>
      <c r="D963" s="28"/>
      <c r="E963" s="28"/>
      <c r="N963" s="28"/>
      <c r="P963" s="28"/>
      <c r="AD963" s="28"/>
    </row>
    <row r="964" spans="2:30" ht="30" customHeight="1" x14ac:dyDescent="0.2">
      <c r="B964" s="28"/>
      <c r="C964" s="28"/>
      <c r="D964" s="28"/>
      <c r="E964" s="28"/>
      <c r="N964" s="28"/>
      <c r="P964" s="28"/>
      <c r="AD964" s="28"/>
    </row>
    <row r="965" spans="2:30" ht="30" customHeight="1" x14ac:dyDescent="0.2">
      <c r="B965" s="28"/>
      <c r="C965" s="28"/>
      <c r="D965" s="28"/>
      <c r="E965" s="28"/>
      <c r="N965" s="28"/>
      <c r="P965" s="28"/>
      <c r="AD965" s="28"/>
    </row>
    <row r="966" spans="2:30" ht="30" customHeight="1" x14ac:dyDescent="0.2">
      <c r="B966" s="28"/>
      <c r="C966" s="28"/>
      <c r="D966" s="28"/>
      <c r="E966" s="28"/>
      <c r="N966" s="28"/>
      <c r="P966" s="28"/>
      <c r="AD966" s="28"/>
    </row>
    <row r="967" spans="2:30" ht="30" customHeight="1" x14ac:dyDescent="0.2">
      <c r="B967" s="28"/>
      <c r="C967" s="28"/>
      <c r="D967" s="28"/>
      <c r="E967" s="28"/>
      <c r="N967" s="28"/>
      <c r="P967" s="28"/>
      <c r="AD967" s="28"/>
    </row>
    <row r="968" spans="2:30" ht="30" customHeight="1" x14ac:dyDescent="0.2">
      <c r="B968" s="28"/>
      <c r="C968" s="28"/>
      <c r="D968" s="28"/>
      <c r="E968" s="28"/>
      <c r="N968" s="28"/>
      <c r="P968" s="28"/>
      <c r="AD968" s="28"/>
    </row>
    <row r="969" spans="2:30" ht="30" customHeight="1" x14ac:dyDescent="0.2">
      <c r="B969" s="28"/>
      <c r="C969" s="28"/>
      <c r="D969" s="28"/>
      <c r="E969" s="28"/>
      <c r="N969" s="28"/>
      <c r="P969" s="28"/>
      <c r="AD969" s="28"/>
    </row>
    <row r="970" spans="2:30" ht="30" customHeight="1" x14ac:dyDescent="0.2">
      <c r="B970" s="28"/>
      <c r="C970" s="28"/>
      <c r="D970" s="28"/>
      <c r="E970" s="28"/>
      <c r="N970" s="28"/>
      <c r="P970" s="28"/>
      <c r="AD970" s="28"/>
    </row>
    <row r="971" spans="2:30" ht="30" customHeight="1" x14ac:dyDescent="0.2">
      <c r="B971" s="28"/>
      <c r="C971" s="28"/>
      <c r="D971" s="28"/>
      <c r="E971" s="28"/>
      <c r="N971" s="28"/>
      <c r="P971" s="28"/>
      <c r="AD971" s="28"/>
    </row>
    <row r="972" spans="2:30" ht="30" customHeight="1" x14ac:dyDescent="0.2">
      <c r="B972" s="28"/>
      <c r="C972" s="28"/>
      <c r="D972" s="28"/>
      <c r="E972" s="28"/>
      <c r="N972" s="28"/>
      <c r="P972" s="28"/>
      <c r="AD972" s="28"/>
    </row>
    <row r="973" spans="2:30" ht="30" customHeight="1" x14ac:dyDescent="0.2">
      <c r="B973" s="28"/>
      <c r="C973" s="28"/>
      <c r="D973" s="28"/>
      <c r="E973" s="28"/>
      <c r="N973" s="28"/>
      <c r="P973" s="28"/>
      <c r="AD973" s="28"/>
    </row>
    <row r="974" spans="2:30" ht="30" customHeight="1" x14ac:dyDescent="0.2">
      <c r="B974" s="28"/>
      <c r="C974" s="28"/>
      <c r="D974" s="28"/>
      <c r="E974" s="28"/>
      <c r="N974" s="28"/>
      <c r="P974" s="28"/>
      <c r="AD974" s="28"/>
    </row>
    <row r="975" spans="2:30" ht="30" customHeight="1" x14ac:dyDescent="0.2">
      <c r="B975" s="28"/>
      <c r="C975" s="28"/>
      <c r="D975" s="28"/>
      <c r="E975" s="28"/>
      <c r="N975" s="28"/>
      <c r="P975" s="28"/>
      <c r="AD975" s="28"/>
    </row>
    <row r="976" spans="2:30" ht="30" customHeight="1" x14ac:dyDescent="0.2">
      <c r="B976" s="28"/>
      <c r="C976" s="28"/>
      <c r="D976" s="28"/>
      <c r="E976" s="28"/>
      <c r="N976" s="28"/>
      <c r="P976" s="28"/>
      <c r="AD976" s="28"/>
    </row>
    <row r="977" spans="2:30" ht="30" customHeight="1" x14ac:dyDescent="0.2">
      <c r="B977" s="28"/>
      <c r="C977" s="28"/>
      <c r="D977" s="28"/>
      <c r="E977" s="28"/>
      <c r="N977" s="28"/>
      <c r="P977" s="28"/>
      <c r="AD977" s="28"/>
    </row>
    <row r="978" spans="2:30" ht="30" customHeight="1" x14ac:dyDescent="0.2">
      <c r="B978" s="28"/>
      <c r="C978" s="28"/>
      <c r="D978" s="28"/>
      <c r="E978" s="28"/>
      <c r="N978" s="28"/>
      <c r="P978" s="28"/>
      <c r="AD978" s="28"/>
    </row>
    <row r="979" spans="2:30" ht="30" customHeight="1" x14ac:dyDescent="0.2">
      <c r="B979" s="28"/>
      <c r="C979" s="28"/>
      <c r="D979" s="28"/>
      <c r="E979" s="28"/>
      <c r="N979" s="28"/>
      <c r="P979" s="28"/>
      <c r="AD979" s="28"/>
    </row>
    <row r="980" spans="2:30" ht="30" customHeight="1" x14ac:dyDescent="0.2">
      <c r="B980" s="28"/>
      <c r="C980" s="28"/>
      <c r="D980" s="28"/>
      <c r="E980" s="28"/>
      <c r="N980" s="28"/>
      <c r="P980" s="28"/>
      <c r="AD980" s="28"/>
    </row>
    <row r="981" spans="2:30" ht="30" customHeight="1" x14ac:dyDescent="0.2">
      <c r="B981" s="28"/>
      <c r="C981" s="28"/>
      <c r="D981" s="28"/>
      <c r="E981" s="28"/>
      <c r="N981" s="28"/>
      <c r="P981" s="28"/>
      <c r="AD981" s="28"/>
    </row>
    <row r="982" spans="2:30" ht="30" customHeight="1" x14ac:dyDescent="0.2">
      <c r="B982" s="28"/>
      <c r="C982" s="28"/>
      <c r="D982" s="28"/>
      <c r="E982" s="28"/>
      <c r="N982" s="28"/>
      <c r="P982" s="28"/>
      <c r="AD982" s="28"/>
    </row>
    <row r="983" spans="2:30" ht="30" customHeight="1" x14ac:dyDescent="0.2">
      <c r="B983" s="28"/>
      <c r="C983" s="28"/>
      <c r="D983" s="28"/>
      <c r="E983" s="28"/>
      <c r="N983" s="28"/>
      <c r="P983" s="28"/>
      <c r="AD983" s="28"/>
    </row>
    <row r="984" spans="2:30" ht="30" customHeight="1" x14ac:dyDescent="0.2">
      <c r="B984" s="28"/>
      <c r="C984" s="28"/>
      <c r="D984" s="28"/>
      <c r="E984" s="28"/>
      <c r="N984" s="28"/>
      <c r="P984" s="28"/>
      <c r="AD984" s="28"/>
    </row>
    <row r="985" spans="2:30" ht="30" customHeight="1" x14ac:dyDescent="0.2">
      <c r="B985" s="28"/>
      <c r="C985" s="28"/>
      <c r="D985" s="28"/>
      <c r="E985" s="28"/>
      <c r="N985" s="28"/>
      <c r="P985" s="28"/>
      <c r="AD985" s="28"/>
    </row>
    <row r="986" spans="2:30" ht="30" customHeight="1" x14ac:dyDescent="0.2">
      <c r="B986" s="28"/>
      <c r="C986" s="28"/>
      <c r="D986" s="28"/>
      <c r="E986" s="28"/>
      <c r="N986" s="28"/>
      <c r="P986" s="28"/>
      <c r="AD986" s="28"/>
    </row>
    <row r="987" spans="2:30" ht="30" customHeight="1" x14ac:dyDescent="0.2">
      <c r="B987" s="28"/>
      <c r="C987" s="28"/>
      <c r="D987" s="28"/>
      <c r="E987" s="28"/>
      <c r="N987" s="28"/>
      <c r="P987" s="28"/>
      <c r="AD987" s="28"/>
    </row>
    <row r="988" spans="2:30" ht="30" customHeight="1" x14ac:dyDescent="0.2">
      <c r="B988" s="28"/>
      <c r="C988" s="28"/>
      <c r="D988" s="28"/>
      <c r="E988" s="28"/>
      <c r="N988" s="28"/>
      <c r="P988" s="28"/>
      <c r="AD988" s="28"/>
    </row>
    <row r="989" spans="2:30" ht="30" customHeight="1" x14ac:dyDescent="0.2">
      <c r="B989" s="28"/>
      <c r="C989" s="28"/>
      <c r="D989" s="28"/>
      <c r="E989" s="28"/>
      <c r="N989" s="28"/>
      <c r="P989" s="28"/>
      <c r="AD989" s="28"/>
    </row>
    <row r="990" spans="2:30" ht="30" customHeight="1" x14ac:dyDescent="0.2">
      <c r="B990" s="28"/>
      <c r="C990" s="28"/>
      <c r="D990" s="28"/>
      <c r="E990" s="28"/>
      <c r="N990" s="28"/>
      <c r="P990" s="28"/>
      <c r="AD990" s="28"/>
    </row>
    <row r="991" spans="2:30" ht="30" customHeight="1" x14ac:dyDescent="0.2">
      <c r="B991" s="28"/>
      <c r="C991" s="28"/>
      <c r="D991" s="28"/>
      <c r="E991" s="28"/>
      <c r="N991" s="28"/>
      <c r="P991" s="28"/>
      <c r="AD991" s="28"/>
    </row>
    <row r="992" spans="2:30" ht="30" customHeight="1" x14ac:dyDescent="0.2">
      <c r="B992" s="28"/>
      <c r="C992" s="28"/>
      <c r="D992" s="28"/>
      <c r="E992" s="28"/>
      <c r="N992" s="28"/>
      <c r="P992" s="28"/>
      <c r="AD992" s="28"/>
    </row>
    <row r="993" spans="2:30" ht="30" customHeight="1" x14ac:dyDescent="0.2">
      <c r="B993" s="28"/>
      <c r="C993" s="28"/>
      <c r="D993" s="28"/>
      <c r="E993" s="28"/>
      <c r="N993" s="28"/>
      <c r="P993" s="28"/>
      <c r="AD993" s="28"/>
    </row>
    <row r="994" spans="2:30" ht="30" customHeight="1" x14ac:dyDescent="0.2">
      <c r="B994" s="28"/>
      <c r="C994" s="28"/>
      <c r="D994" s="28"/>
      <c r="E994" s="28"/>
      <c r="N994" s="28"/>
      <c r="P994" s="28"/>
      <c r="AD994" s="28"/>
    </row>
    <row r="995" spans="2:30" ht="30" customHeight="1" x14ac:dyDescent="0.2">
      <c r="B995" s="28"/>
      <c r="C995" s="28"/>
      <c r="D995" s="28"/>
      <c r="E995" s="28"/>
      <c r="N995" s="28"/>
      <c r="P995" s="28"/>
      <c r="AD995" s="28"/>
    </row>
    <row r="996" spans="2:30" ht="30" customHeight="1" x14ac:dyDescent="0.2">
      <c r="B996" s="28"/>
      <c r="C996" s="28"/>
      <c r="D996" s="28"/>
      <c r="E996" s="28"/>
      <c r="N996" s="28"/>
      <c r="P996" s="28"/>
      <c r="AD996" s="28"/>
    </row>
    <row r="997" spans="2:30" ht="30" customHeight="1" x14ac:dyDescent="0.2">
      <c r="B997" s="28"/>
      <c r="C997" s="28"/>
      <c r="D997" s="28"/>
      <c r="E997" s="28"/>
      <c r="N997" s="28"/>
      <c r="P997" s="28"/>
      <c r="AD997" s="28"/>
    </row>
    <row r="998" spans="2:30" ht="30" customHeight="1" x14ac:dyDescent="0.2">
      <c r="B998" s="28"/>
      <c r="C998" s="28"/>
      <c r="D998" s="28"/>
      <c r="E998" s="28"/>
      <c r="N998" s="28"/>
      <c r="P998" s="28"/>
      <c r="AD998" s="28"/>
    </row>
    <row r="999" spans="2:30" ht="30" customHeight="1" x14ac:dyDescent="0.2">
      <c r="B999" s="28"/>
      <c r="C999" s="28"/>
      <c r="D999" s="28"/>
      <c r="E999" s="28"/>
      <c r="N999" s="28"/>
      <c r="P999" s="28"/>
      <c r="AD999" s="28"/>
    </row>
    <row r="1000" spans="2:30" ht="30" customHeight="1" x14ac:dyDescent="0.2">
      <c r="B1000" s="28"/>
      <c r="C1000" s="28"/>
      <c r="D1000" s="28"/>
      <c r="E1000" s="28"/>
      <c r="N1000" s="28"/>
      <c r="P1000" s="28"/>
      <c r="AD1000" s="28"/>
    </row>
    <row r="1001" spans="2:30" ht="30" customHeight="1" x14ac:dyDescent="0.2">
      <c r="B1001" s="28"/>
      <c r="C1001" s="28"/>
      <c r="D1001" s="28"/>
      <c r="E1001" s="28"/>
      <c r="N1001" s="28"/>
      <c r="P1001" s="28"/>
      <c r="AD1001" s="28"/>
    </row>
    <row r="1002" spans="2:30" ht="30" customHeight="1" x14ac:dyDescent="0.2">
      <c r="B1002" s="28"/>
      <c r="C1002" s="28"/>
      <c r="D1002" s="28"/>
      <c r="E1002" s="28"/>
      <c r="N1002" s="28"/>
      <c r="P1002" s="28"/>
      <c r="AD1002" s="28"/>
    </row>
    <row r="1003" spans="2:30" ht="30" customHeight="1" x14ac:dyDescent="0.2">
      <c r="B1003" s="28"/>
      <c r="C1003" s="28"/>
      <c r="D1003" s="28"/>
      <c r="E1003" s="28"/>
      <c r="N1003" s="28"/>
      <c r="P1003" s="28"/>
      <c r="AD1003" s="28"/>
    </row>
    <row r="1004" spans="2:30" ht="30" customHeight="1" x14ac:dyDescent="0.2">
      <c r="B1004" s="28"/>
      <c r="C1004" s="28"/>
      <c r="D1004" s="28"/>
      <c r="E1004" s="28"/>
      <c r="N1004" s="28"/>
      <c r="P1004" s="28"/>
      <c r="AD1004" s="28"/>
    </row>
    <row r="1005" spans="2:30" ht="30" customHeight="1" x14ac:dyDescent="0.2">
      <c r="B1005" s="28"/>
      <c r="C1005" s="28"/>
      <c r="D1005" s="28"/>
      <c r="E1005" s="28"/>
      <c r="N1005" s="28"/>
      <c r="P1005" s="28"/>
      <c r="AD1005" s="28"/>
    </row>
    <row r="1006" spans="2:30" ht="30" customHeight="1" x14ac:dyDescent="0.2">
      <c r="B1006" s="28"/>
      <c r="C1006" s="28"/>
      <c r="D1006" s="28"/>
      <c r="E1006" s="28"/>
      <c r="N1006" s="28"/>
      <c r="P1006" s="28"/>
      <c r="AD1006" s="28"/>
    </row>
    <row r="1007" spans="2:30" ht="30" customHeight="1" x14ac:dyDescent="0.2">
      <c r="B1007" s="28"/>
      <c r="C1007" s="28"/>
      <c r="D1007" s="28"/>
      <c r="E1007" s="28"/>
      <c r="N1007" s="28"/>
      <c r="P1007" s="28"/>
      <c r="AD1007" s="28"/>
    </row>
    <row r="1008" spans="2:30" ht="30" customHeight="1" x14ac:dyDescent="0.2">
      <c r="B1008" s="28"/>
      <c r="C1008" s="28"/>
      <c r="D1008" s="28"/>
      <c r="E1008" s="28"/>
      <c r="N1008" s="28"/>
      <c r="P1008" s="28"/>
      <c r="AD1008" s="28"/>
    </row>
    <row r="1009" spans="2:30" ht="30" customHeight="1" x14ac:dyDescent="0.2">
      <c r="B1009" s="28"/>
      <c r="C1009" s="28"/>
      <c r="D1009" s="28"/>
      <c r="E1009" s="28"/>
      <c r="N1009" s="28"/>
      <c r="P1009" s="28"/>
      <c r="AD1009" s="28"/>
    </row>
    <row r="1010" spans="2:30" ht="30" customHeight="1" x14ac:dyDescent="0.2">
      <c r="B1010" s="28"/>
      <c r="C1010" s="28"/>
      <c r="D1010" s="28"/>
      <c r="E1010" s="28"/>
      <c r="N1010" s="28"/>
      <c r="P1010" s="28"/>
      <c r="AD1010" s="28"/>
    </row>
    <row r="1011" spans="2:30" ht="30" customHeight="1" x14ac:dyDescent="0.2">
      <c r="B1011" s="28"/>
      <c r="C1011" s="28"/>
      <c r="D1011" s="28"/>
      <c r="E1011" s="28"/>
      <c r="N1011" s="28"/>
      <c r="P1011" s="28"/>
      <c r="AD1011" s="28"/>
    </row>
    <row r="1012" spans="2:30" ht="30" customHeight="1" x14ac:dyDescent="0.2">
      <c r="B1012" s="28"/>
      <c r="C1012" s="28"/>
      <c r="D1012" s="28"/>
      <c r="E1012" s="28"/>
      <c r="N1012" s="28"/>
      <c r="P1012" s="28"/>
      <c r="AD1012" s="28"/>
    </row>
    <row r="1013" spans="2:30" ht="30" customHeight="1" x14ac:dyDescent="0.2">
      <c r="B1013" s="28"/>
      <c r="C1013" s="28"/>
      <c r="D1013" s="28"/>
      <c r="E1013" s="28"/>
      <c r="N1013" s="28"/>
      <c r="P1013" s="28"/>
      <c r="AD1013" s="28"/>
    </row>
    <row r="1014" spans="2:30" ht="30" customHeight="1" x14ac:dyDescent="0.2">
      <c r="B1014" s="28"/>
      <c r="C1014" s="28"/>
      <c r="D1014" s="28"/>
      <c r="E1014" s="28"/>
      <c r="N1014" s="28"/>
      <c r="P1014" s="28"/>
      <c r="AD1014" s="28"/>
    </row>
    <row r="1015" spans="2:30" ht="30" customHeight="1" x14ac:dyDescent="0.2">
      <c r="B1015" s="28"/>
      <c r="C1015" s="28"/>
      <c r="D1015" s="28"/>
      <c r="E1015" s="28"/>
      <c r="N1015" s="28"/>
      <c r="P1015" s="28"/>
      <c r="AD1015" s="28"/>
    </row>
    <row r="1016" spans="2:30" ht="30" customHeight="1" x14ac:dyDescent="0.2">
      <c r="B1016" s="28"/>
      <c r="C1016" s="28"/>
      <c r="D1016" s="28"/>
      <c r="E1016" s="28"/>
      <c r="N1016" s="28"/>
      <c r="P1016" s="28"/>
      <c r="AD1016" s="28"/>
    </row>
    <row r="1017" spans="2:30" ht="30" customHeight="1" x14ac:dyDescent="0.2">
      <c r="B1017" s="28"/>
      <c r="C1017" s="28"/>
      <c r="D1017" s="28"/>
      <c r="E1017" s="28"/>
      <c r="N1017" s="28"/>
      <c r="P1017" s="28"/>
      <c r="AD1017" s="28"/>
    </row>
    <row r="1018" spans="2:30" ht="30" customHeight="1" x14ac:dyDescent="0.2">
      <c r="B1018" s="28"/>
      <c r="C1018" s="28"/>
      <c r="D1018" s="28"/>
      <c r="E1018" s="28"/>
      <c r="N1018" s="28"/>
      <c r="P1018" s="28"/>
      <c r="AD1018" s="28"/>
    </row>
    <row r="1019" spans="2:30" ht="30" customHeight="1" x14ac:dyDescent="0.2">
      <c r="B1019" s="28"/>
      <c r="C1019" s="28"/>
      <c r="D1019" s="28"/>
      <c r="E1019" s="28"/>
      <c r="N1019" s="28"/>
      <c r="P1019" s="28"/>
      <c r="AD1019" s="28"/>
    </row>
    <row r="1020" spans="2:30" ht="30" customHeight="1" x14ac:dyDescent="0.2">
      <c r="B1020" s="28"/>
      <c r="C1020" s="28"/>
      <c r="D1020" s="28"/>
      <c r="E1020" s="28"/>
      <c r="N1020" s="28"/>
      <c r="P1020" s="28"/>
      <c r="AD1020" s="28"/>
    </row>
    <row r="1021" spans="2:30" ht="30" customHeight="1" x14ac:dyDescent="0.2">
      <c r="B1021" s="28"/>
      <c r="C1021" s="28"/>
      <c r="D1021" s="28"/>
      <c r="E1021" s="28"/>
      <c r="N1021" s="28"/>
      <c r="P1021" s="28"/>
      <c r="AD1021" s="28"/>
    </row>
    <row r="1022" spans="2:30" ht="30" customHeight="1" x14ac:dyDescent="0.2">
      <c r="B1022" s="28"/>
      <c r="C1022" s="28"/>
      <c r="D1022" s="28"/>
      <c r="E1022" s="28"/>
      <c r="N1022" s="28"/>
      <c r="P1022" s="28"/>
      <c r="AD1022" s="28"/>
    </row>
    <row r="1023" spans="2:30" ht="30" customHeight="1" x14ac:dyDescent="0.2">
      <c r="B1023" s="28"/>
      <c r="C1023" s="28"/>
      <c r="D1023" s="28"/>
      <c r="E1023" s="28"/>
      <c r="N1023" s="28"/>
      <c r="P1023" s="28"/>
      <c r="AD1023" s="28"/>
    </row>
    <row r="1024" spans="2:30" ht="30" customHeight="1" x14ac:dyDescent="0.2">
      <c r="B1024" s="28"/>
      <c r="C1024" s="28"/>
      <c r="D1024" s="28"/>
      <c r="E1024" s="28"/>
      <c r="N1024" s="28"/>
      <c r="P1024" s="28"/>
      <c r="AD1024" s="28"/>
    </row>
    <row r="1025" spans="2:30" ht="30" customHeight="1" x14ac:dyDescent="0.2">
      <c r="B1025" s="28"/>
      <c r="C1025" s="28"/>
      <c r="D1025" s="28"/>
      <c r="E1025" s="28"/>
      <c r="N1025" s="28"/>
      <c r="P1025" s="28"/>
      <c r="AD1025" s="28"/>
    </row>
    <row r="1026" spans="2:30" ht="30" customHeight="1" x14ac:dyDescent="0.2">
      <c r="B1026" s="28"/>
      <c r="C1026" s="28"/>
      <c r="D1026" s="28"/>
      <c r="E1026" s="28"/>
      <c r="N1026" s="28"/>
      <c r="P1026" s="28"/>
      <c r="AD1026" s="28"/>
    </row>
    <row r="1027" spans="2:30" ht="30" customHeight="1" x14ac:dyDescent="0.2">
      <c r="B1027" s="28"/>
      <c r="C1027" s="28"/>
      <c r="D1027" s="28"/>
      <c r="E1027" s="28"/>
      <c r="N1027" s="28"/>
      <c r="P1027" s="28"/>
      <c r="AD1027" s="28"/>
    </row>
    <row r="1028" spans="2:30" ht="30" customHeight="1" x14ac:dyDescent="0.2">
      <c r="B1028" s="28"/>
      <c r="C1028" s="28"/>
      <c r="D1028" s="28"/>
      <c r="E1028" s="28"/>
      <c r="N1028" s="28"/>
      <c r="P1028" s="28"/>
      <c r="AD1028" s="28"/>
    </row>
    <row r="1029" spans="2:30" ht="30" customHeight="1" x14ac:dyDescent="0.2">
      <c r="B1029" s="28"/>
      <c r="C1029" s="28"/>
      <c r="D1029" s="28"/>
      <c r="E1029" s="28"/>
      <c r="N1029" s="28"/>
      <c r="P1029" s="28"/>
      <c r="AD1029" s="28"/>
    </row>
    <row r="1030" spans="2:30" ht="30" customHeight="1" x14ac:dyDescent="0.2">
      <c r="B1030" s="28"/>
      <c r="C1030" s="28"/>
      <c r="D1030" s="28"/>
      <c r="E1030" s="28"/>
      <c r="N1030" s="28"/>
      <c r="P1030" s="28"/>
      <c r="AD1030" s="28"/>
    </row>
    <row r="1031" spans="2:30" ht="30" customHeight="1" x14ac:dyDescent="0.2">
      <c r="B1031" s="28"/>
      <c r="C1031" s="28"/>
      <c r="D1031" s="28"/>
      <c r="E1031" s="28"/>
      <c r="N1031" s="28"/>
      <c r="P1031" s="28"/>
      <c r="AD1031" s="28"/>
    </row>
    <row r="1032" spans="2:30" ht="30" customHeight="1" x14ac:dyDescent="0.2">
      <c r="B1032" s="28"/>
      <c r="C1032" s="28"/>
      <c r="D1032" s="28"/>
      <c r="E1032" s="28"/>
      <c r="N1032" s="28"/>
      <c r="P1032" s="28"/>
      <c r="AD1032" s="28"/>
    </row>
    <row r="1033" spans="2:30" ht="30" customHeight="1" x14ac:dyDescent="0.2">
      <c r="B1033" s="28"/>
      <c r="C1033" s="28"/>
      <c r="D1033" s="28"/>
      <c r="E1033" s="28"/>
      <c r="N1033" s="28"/>
      <c r="P1033" s="28"/>
      <c r="AD1033" s="28"/>
    </row>
    <row r="1034" spans="2:30" ht="30" customHeight="1" x14ac:dyDescent="0.2">
      <c r="B1034" s="28"/>
      <c r="C1034" s="28"/>
      <c r="D1034" s="28"/>
      <c r="E1034" s="28"/>
      <c r="N1034" s="28"/>
      <c r="P1034" s="28"/>
      <c r="AD1034" s="28"/>
    </row>
    <row r="1035" spans="2:30" ht="30" customHeight="1" x14ac:dyDescent="0.2">
      <c r="B1035" s="28"/>
      <c r="C1035" s="28"/>
      <c r="D1035" s="28"/>
      <c r="E1035" s="28"/>
      <c r="N1035" s="28"/>
      <c r="P1035" s="28"/>
      <c r="AD1035" s="28"/>
    </row>
    <row r="1036" spans="2:30" ht="30" customHeight="1" x14ac:dyDescent="0.2">
      <c r="B1036" s="28"/>
      <c r="C1036" s="28"/>
      <c r="D1036" s="28"/>
      <c r="E1036" s="28"/>
      <c r="N1036" s="28"/>
      <c r="P1036" s="28"/>
      <c r="AD1036" s="28"/>
    </row>
    <row r="1037" spans="2:30" ht="30" customHeight="1" x14ac:dyDescent="0.2">
      <c r="B1037" s="28"/>
      <c r="C1037" s="28"/>
      <c r="D1037" s="28"/>
      <c r="E1037" s="28"/>
      <c r="N1037" s="28"/>
      <c r="P1037" s="28"/>
      <c r="AD1037" s="28"/>
    </row>
    <row r="1038" spans="2:30" ht="30" customHeight="1" x14ac:dyDescent="0.2">
      <c r="B1038" s="28"/>
      <c r="C1038" s="28"/>
      <c r="D1038" s="28"/>
      <c r="E1038" s="28"/>
      <c r="N1038" s="28"/>
      <c r="P1038" s="28"/>
      <c r="AD1038" s="28"/>
    </row>
    <row r="1039" spans="2:30" ht="30" customHeight="1" x14ac:dyDescent="0.2">
      <c r="B1039" s="28"/>
      <c r="C1039" s="28"/>
      <c r="D1039" s="28"/>
      <c r="E1039" s="28"/>
      <c r="N1039" s="28"/>
      <c r="P1039" s="28"/>
      <c r="AD1039" s="28"/>
    </row>
    <row r="1040" spans="2:30" ht="30" customHeight="1" x14ac:dyDescent="0.2">
      <c r="B1040" s="28"/>
      <c r="C1040" s="28"/>
      <c r="D1040" s="28"/>
      <c r="E1040" s="28"/>
      <c r="N1040" s="28"/>
      <c r="P1040" s="28"/>
      <c r="AD1040" s="28"/>
    </row>
    <row r="1041" spans="2:30" ht="30" customHeight="1" x14ac:dyDescent="0.2">
      <c r="B1041" s="28"/>
      <c r="C1041" s="28"/>
      <c r="D1041" s="28"/>
      <c r="E1041" s="28"/>
      <c r="N1041" s="28"/>
      <c r="P1041" s="28"/>
      <c r="AD1041" s="28"/>
    </row>
    <row r="1042" spans="2:30" ht="30" customHeight="1" x14ac:dyDescent="0.2">
      <c r="B1042" s="28"/>
      <c r="C1042" s="28"/>
      <c r="D1042" s="28"/>
      <c r="E1042" s="28"/>
      <c r="N1042" s="28"/>
      <c r="P1042" s="28"/>
      <c r="AD1042" s="28"/>
    </row>
    <row r="1043" spans="2:30" ht="30" customHeight="1" x14ac:dyDescent="0.2">
      <c r="B1043" s="28"/>
      <c r="C1043" s="28"/>
      <c r="D1043" s="28"/>
      <c r="E1043" s="28"/>
      <c r="N1043" s="28"/>
      <c r="P1043" s="28"/>
      <c r="AD1043" s="28"/>
    </row>
    <row r="1044" spans="2:30" ht="30" customHeight="1" x14ac:dyDescent="0.2">
      <c r="B1044" s="28"/>
      <c r="C1044" s="28"/>
      <c r="D1044" s="28"/>
      <c r="E1044" s="28"/>
      <c r="N1044" s="28"/>
      <c r="P1044" s="28"/>
      <c r="AD1044" s="28"/>
    </row>
    <row r="1045" spans="2:30" ht="30" customHeight="1" x14ac:dyDescent="0.2">
      <c r="B1045" s="28"/>
      <c r="C1045" s="28"/>
      <c r="D1045" s="28"/>
      <c r="E1045" s="28"/>
      <c r="N1045" s="28"/>
      <c r="P1045" s="28"/>
      <c r="AD1045" s="28"/>
    </row>
    <row r="1046" spans="2:30" ht="30" customHeight="1" x14ac:dyDescent="0.2">
      <c r="B1046" s="28"/>
      <c r="C1046" s="28"/>
      <c r="D1046" s="28"/>
      <c r="E1046" s="28"/>
      <c r="N1046" s="28"/>
      <c r="P1046" s="28"/>
      <c r="AD1046" s="28"/>
    </row>
    <row r="1047" spans="2:30" ht="30" customHeight="1" x14ac:dyDescent="0.2">
      <c r="B1047" s="28"/>
      <c r="C1047" s="28"/>
      <c r="D1047" s="28"/>
      <c r="E1047" s="28"/>
      <c r="N1047" s="28"/>
      <c r="P1047" s="28"/>
      <c r="AD1047" s="28"/>
    </row>
    <row r="1048" spans="2:30" ht="30" customHeight="1" x14ac:dyDescent="0.2">
      <c r="B1048" s="28"/>
      <c r="C1048" s="28"/>
      <c r="D1048" s="28"/>
      <c r="E1048" s="28"/>
      <c r="N1048" s="28"/>
      <c r="P1048" s="28"/>
      <c r="AD1048" s="28"/>
    </row>
    <row r="1049" spans="2:30" ht="30" customHeight="1" x14ac:dyDescent="0.2">
      <c r="B1049" s="28"/>
      <c r="C1049" s="28"/>
      <c r="D1049" s="28"/>
      <c r="E1049" s="28"/>
      <c r="N1049" s="28"/>
      <c r="P1049" s="28"/>
      <c r="AD1049" s="28"/>
    </row>
    <row r="1050" spans="2:30" ht="30" customHeight="1" x14ac:dyDescent="0.2">
      <c r="B1050" s="28"/>
      <c r="C1050" s="28"/>
      <c r="D1050" s="28"/>
      <c r="E1050" s="28"/>
      <c r="N1050" s="28"/>
      <c r="P1050" s="28"/>
      <c r="AD1050" s="28"/>
    </row>
    <row r="1051" spans="2:30" ht="30" customHeight="1" x14ac:dyDescent="0.2">
      <c r="B1051" s="28"/>
      <c r="C1051" s="28"/>
      <c r="D1051" s="28"/>
      <c r="E1051" s="28"/>
      <c r="N1051" s="28"/>
      <c r="P1051" s="28"/>
      <c r="AD1051" s="28"/>
    </row>
    <row r="1052" spans="2:30" ht="30" customHeight="1" x14ac:dyDescent="0.2">
      <c r="B1052" s="28"/>
      <c r="C1052" s="28"/>
      <c r="D1052" s="28"/>
      <c r="E1052" s="28"/>
      <c r="N1052" s="28"/>
      <c r="P1052" s="28"/>
      <c r="AD1052" s="28"/>
    </row>
    <row r="1053" spans="2:30" ht="30" customHeight="1" x14ac:dyDescent="0.2">
      <c r="B1053" s="28"/>
      <c r="C1053" s="28"/>
      <c r="D1053" s="28"/>
      <c r="E1053" s="28"/>
      <c r="N1053" s="28"/>
      <c r="P1053" s="28"/>
      <c r="AD1053" s="28"/>
    </row>
    <row r="1054" spans="2:30" ht="30" customHeight="1" x14ac:dyDescent="0.2">
      <c r="B1054" s="28"/>
      <c r="C1054" s="28"/>
      <c r="D1054" s="28"/>
      <c r="E1054" s="28"/>
      <c r="N1054" s="28"/>
      <c r="P1054" s="28"/>
      <c r="AD1054" s="28"/>
    </row>
    <row r="1055" spans="2:30" ht="30" customHeight="1" x14ac:dyDescent="0.2">
      <c r="B1055" s="28"/>
      <c r="C1055" s="28"/>
      <c r="D1055" s="28"/>
      <c r="E1055" s="28"/>
      <c r="N1055" s="28"/>
      <c r="P1055" s="28"/>
      <c r="AD1055" s="28"/>
    </row>
    <row r="1056" spans="2:30" ht="30" customHeight="1" x14ac:dyDescent="0.2">
      <c r="B1056" s="28"/>
      <c r="C1056" s="28"/>
      <c r="D1056" s="28"/>
      <c r="E1056" s="28"/>
      <c r="N1056" s="28"/>
      <c r="P1056" s="28"/>
      <c r="AD1056" s="28"/>
    </row>
    <row r="1057" spans="2:30" ht="30" customHeight="1" x14ac:dyDescent="0.2">
      <c r="B1057" s="28"/>
      <c r="C1057" s="28"/>
      <c r="D1057" s="28"/>
      <c r="E1057" s="28"/>
      <c r="N1057" s="28"/>
      <c r="P1057" s="28"/>
      <c r="AD1057" s="28"/>
    </row>
    <row r="1058" spans="2:30" ht="30" customHeight="1" x14ac:dyDescent="0.2">
      <c r="B1058" s="28"/>
      <c r="C1058" s="28"/>
      <c r="D1058" s="28"/>
      <c r="E1058" s="28"/>
      <c r="N1058" s="28"/>
      <c r="P1058" s="28"/>
      <c r="AD1058" s="28"/>
    </row>
    <row r="1059" spans="2:30" ht="30" customHeight="1" x14ac:dyDescent="0.2">
      <c r="B1059" s="28"/>
      <c r="C1059" s="28"/>
      <c r="D1059" s="28"/>
      <c r="E1059" s="28"/>
      <c r="N1059" s="28"/>
      <c r="P1059" s="28"/>
      <c r="AD1059" s="28"/>
    </row>
    <row r="1060" spans="2:30" ht="30" customHeight="1" x14ac:dyDescent="0.2">
      <c r="B1060" s="28"/>
      <c r="C1060" s="28"/>
      <c r="D1060" s="28"/>
      <c r="E1060" s="28"/>
      <c r="N1060" s="28"/>
      <c r="P1060" s="28"/>
      <c r="AD1060" s="28"/>
    </row>
    <row r="1061" spans="2:30" ht="30" customHeight="1" x14ac:dyDescent="0.2">
      <c r="B1061" s="28"/>
      <c r="C1061" s="28"/>
      <c r="D1061" s="28"/>
      <c r="E1061" s="28"/>
      <c r="N1061" s="28"/>
      <c r="P1061" s="28"/>
      <c r="AD1061" s="28"/>
    </row>
    <row r="1062" spans="2:30" ht="30" customHeight="1" x14ac:dyDescent="0.2">
      <c r="B1062" s="28"/>
      <c r="C1062" s="28"/>
      <c r="D1062" s="28"/>
      <c r="E1062" s="28"/>
      <c r="N1062" s="28"/>
      <c r="P1062" s="28"/>
      <c r="AD1062" s="28"/>
    </row>
    <row r="1063" spans="2:30" ht="30" customHeight="1" x14ac:dyDescent="0.2">
      <c r="B1063" s="28"/>
      <c r="C1063" s="28"/>
      <c r="D1063" s="28"/>
      <c r="E1063" s="28"/>
      <c r="N1063" s="28"/>
      <c r="P1063" s="28"/>
      <c r="AD1063" s="28"/>
    </row>
    <row r="1064" spans="2:30" ht="30" customHeight="1" x14ac:dyDescent="0.2">
      <c r="B1064" s="28"/>
      <c r="C1064" s="28"/>
      <c r="D1064" s="28"/>
      <c r="E1064" s="28"/>
      <c r="N1064" s="28"/>
      <c r="P1064" s="28"/>
      <c r="AD1064" s="28"/>
    </row>
    <row r="1065" spans="2:30" ht="30" customHeight="1" x14ac:dyDescent="0.2">
      <c r="B1065" s="28"/>
      <c r="C1065" s="28"/>
      <c r="D1065" s="28"/>
      <c r="E1065" s="28"/>
      <c r="N1065" s="28"/>
      <c r="P1065" s="28"/>
      <c r="AD1065" s="28"/>
    </row>
    <row r="1066" spans="2:30" ht="30" customHeight="1" x14ac:dyDescent="0.2">
      <c r="B1066" s="28"/>
      <c r="C1066" s="28"/>
      <c r="D1066" s="28"/>
      <c r="E1066" s="28"/>
      <c r="N1066" s="28"/>
      <c r="P1066" s="28"/>
      <c r="AD1066" s="28"/>
    </row>
    <row r="1067" spans="2:30" ht="30" customHeight="1" x14ac:dyDescent="0.2">
      <c r="B1067" s="28"/>
      <c r="C1067" s="28"/>
      <c r="D1067" s="28"/>
      <c r="E1067" s="28"/>
      <c r="N1067" s="28"/>
      <c r="P1067" s="28"/>
      <c r="AD1067" s="28"/>
    </row>
    <row r="1068" spans="2:30" ht="30" customHeight="1" x14ac:dyDescent="0.2">
      <c r="B1068" s="28"/>
      <c r="C1068" s="28"/>
      <c r="D1068" s="28"/>
      <c r="E1068" s="28"/>
      <c r="N1068" s="28"/>
      <c r="P1068" s="28"/>
      <c r="AD1068" s="28"/>
    </row>
    <row r="1069" spans="2:30" ht="30" customHeight="1" x14ac:dyDescent="0.2">
      <c r="B1069" s="28"/>
      <c r="C1069" s="28"/>
      <c r="D1069" s="28"/>
      <c r="E1069" s="28"/>
      <c r="N1069" s="28"/>
      <c r="P1069" s="28"/>
      <c r="AD1069" s="28"/>
    </row>
    <row r="1070" spans="2:30" ht="30" customHeight="1" x14ac:dyDescent="0.2">
      <c r="B1070" s="28"/>
      <c r="C1070" s="28"/>
      <c r="D1070" s="28"/>
      <c r="E1070" s="28"/>
      <c r="N1070" s="28"/>
      <c r="P1070" s="28"/>
      <c r="AD1070" s="28"/>
    </row>
    <row r="1071" spans="2:30" ht="30" customHeight="1" x14ac:dyDescent="0.2">
      <c r="B1071" s="28"/>
      <c r="C1071" s="28"/>
      <c r="D1071" s="28"/>
      <c r="E1071" s="28"/>
      <c r="N1071" s="28"/>
      <c r="P1071" s="28"/>
      <c r="AD1071" s="28"/>
    </row>
    <row r="1072" spans="2:30" ht="30" customHeight="1" x14ac:dyDescent="0.2">
      <c r="B1072" s="28"/>
      <c r="C1072" s="28"/>
      <c r="D1072" s="28"/>
      <c r="E1072" s="28"/>
      <c r="N1072" s="28"/>
      <c r="P1072" s="28"/>
      <c r="AD1072" s="28"/>
    </row>
    <row r="1073" spans="2:30" ht="30" customHeight="1" x14ac:dyDescent="0.2">
      <c r="B1073" s="28"/>
      <c r="C1073" s="28"/>
      <c r="D1073" s="28"/>
      <c r="E1073" s="28"/>
      <c r="N1073" s="28"/>
      <c r="P1073" s="28"/>
      <c r="AD1073" s="28"/>
    </row>
    <row r="1074" spans="2:30" ht="30" customHeight="1" x14ac:dyDescent="0.2">
      <c r="B1074" s="28"/>
      <c r="C1074" s="28"/>
      <c r="D1074" s="28"/>
      <c r="E1074" s="28"/>
      <c r="N1074" s="28"/>
      <c r="P1074" s="28"/>
      <c r="AD1074" s="28"/>
    </row>
    <row r="1075" spans="2:30" ht="30" customHeight="1" x14ac:dyDescent="0.2">
      <c r="B1075" s="28"/>
      <c r="C1075" s="28"/>
      <c r="D1075" s="28"/>
      <c r="E1075" s="28"/>
      <c r="N1075" s="28"/>
      <c r="P1075" s="28"/>
      <c r="AD1075" s="28"/>
    </row>
    <row r="1076" spans="2:30" ht="30" customHeight="1" x14ac:dyDescent="0.2">
      <c r="B1076" s="28"/>
      <c r="C1076" s="28"/>
      <c r="D1076" s="28"/>
      <c r="E1076" s="28"/>
      <c r="N1076" s="28"/>
      <c r="P1076" s="28"/>
      <c r="AD1076" s="28"/>
    </row>
    <row r="1077" spans="2:30" ht="30" customHeight="1" x14ac:dyDescent="0.2">
      <c r="B1077" s="28"/>
      <c r="C1077" s="28"/>
      <c r="D1077" s="28"/>
      <c r="E1077" s="28"/>
      <c r="N1077" s="28"/>
      <c r="P1077" s="28"/>
      <c r="AD1077" s="28"/>
    </row>
    <row r="1078" spans="2:30" ht="30" customHeight="1" x14ac:dyDescent="0.2">
      <c r="B1078" s="28"/>
      <c r="C1078" s="28"/>
      <c r="D1078" s="28"/>
      <c r="E1078" s="28"/>
      <c r="N1078" s="28"/>
      <c r="P1078" s="28"/>
      <c r="AD1078" s="28"/>
    </row>
    <row r="1079" spans="2:30" ht="30" customHeight="1" x14ac:dyDescent="0.2">
      <c r="B1079" s="28"/>
      <c r="C1079" s="28"/>
      <c r="D1079" s="28"/>
      <c r="E1079" s="28"/>
      <c r="N1079" s="28"/>
      <c r="P1079" s="28"/>
      <c r="AD1079" s="28"/>
    </row>
    <row r="1080" spans="2:30" ht="30" customHeight="1" x14ac:dyDescent="0.2">
      <c r="B1080" s="28"/>
      <c r="C1080" s="28"/>
      <c r="D1080" s="28"/>
      <c r="E1080" s="28"/>
      <c r="N1080" s="28"/>
      <c r="P1080" s="28"/>
      <c r="AD1080" s="28"/>
    </row>
    <row r="1081" spans="2:30" ht="30" customHeight="1" x14ac:dyDescent="0.2">
      <c r="B1081" s="28"/>
      <c r="C1081" s="28"/>
      <c r="D1081" s="28"/>
      <c r="E1081" s="28"/>
      <c r="N1081" s="28"/>
      <c r="P1081" s="28"/>
      <c r="AD1081" s="28"/>
    </row>
    <row r="1082" spans="2:30" ht="30" customHeight="1" x14ac:dyDescent="0.2">
      <c r="B1082" s="28"/>
      <c r="C1082" s="28"/>
      <c r="D1082" s="28"/>
      <c r="E1082" s="28"/>
      <c r="N1082" s="28"/>
      <c r="P1082" s="28"/>
      <c r="AD1082" s="28"/>
    </row>
    <row r="1083" spans="2:30" ht="30" customHeight="1" x14ac:dyDescent="0.2">
      <c r="B1083" s="28"/>
      <c r="C1083" s="28"/>
      <c r="D1083" s="28"/>
      <c r="E1083" s="28"/>
      <c r="N1083" s="28"/>
      <c r="P1083" s="28"/>
      <c r="AD1083" s="28"/>
    </row>
    <row r="1084" spans="2:30" ht="30" customHeight="1" x14ac:dyDescent="0.2">
      <c r="B1084" s="28"/>
      <c r="C1084" s="28"/>
      <c r="D1084" s="28"/>
      <c r="E1084" s="28"/>
      <c r="N1084" s="28"/>
      <c r="P1084" s="28"/>
      <c r="AD1084" s="28"/>
    </row>
    <row r="1085" spans="2:30" ht="30" customHeight="1" x14ac:dyDescent="0.2">
      <c r="B1085" s="28"/>
      <c r="C1085" s="28"/>
      <c r="D1085" s="28"/>
      <c r="E1085" s="28"/>
      <c r="N1085" s="28"/>
      <c r="P1085" s="28"/>
      <c r="AD1085" s="28"/>
    </row>
    <row r="1086" spans="2:30" ht="30" customHeight="1" x14ac:dyDescent="0.2">
      <c r="B1086" s="28"/>
      <c r="C1086" s="28"/>
      <c r="D1086" s="28"/>
      <c r="E1086" s="28"/>
      <c r="N1086" s="28"/>
      <c r="P1086" s="28"/>
      <c r="AD1086" s="28"/>
    </row>
    <row r="1087" spans="2:30" ht="30" customHeight="1" x14ac:dyDescent="0.2">
      <c r="B1087" s="28"/>
      <c r="C1087" s="28"/>
      <c r="D1087" s="28"/>
      <c r="E1087" s="28"/>
      <c r="N1087" s="28"/>
      <c r="P1087" s="28"/>
      <c r="AD1087" s="28"/>
    </row>
    <row r="1088" spans="2:30" ht="30" customHeight="1" x14ac:dyDescent="0.2">
      <c r="B1088" s="28"/>
      <c r="C1088" s="28"/>
      <c r="D1088" s="28"/>
      <c r="E1088" s="28"/>
      <c r="N1088" s="28"/>
      <c r="P1088" s="28"/>
      <c r="AD1088" s="28"/>
    </row>
    <row r="1089" spans="2:30" ht="30" customHeight="1" x14ac:dyDescent="0.2">
      <c r="B1089" s="28"/>
      <c r="C1089" s="28"/>
      <c r="D1089" s="28"/>
      <c r="E1089" s="28"/>
      <c r="N1089" s="28"/>
      <c r="P1089" s="28"/>
      <c r="AD1089" s="28"/>
    </row>
    <row r="1090" spans="2:30" ht="30" customHeight="1" x14ac:dyDescent="0.2">
      <c r="B1090" s="28"/>
      <c r="C1090" s="28"/>
      <c r="D1090" s="28"/>
      <c r="E1090" s="28"/>
      <c r="N1090" s="28"/>
      <c r="P1090" s="28"/>
      <c r="AD1090" s="28"/>
    </row>
    <row r="1091" spans="2:30" ht="30" customHeight="1" x14ac:dyDescent="0.2">
      <c r="B1091" s="28"/>
      <c r="C1091" s="28"/>
      <c r="D1091" s="28"/>
      <c r="E1091" s="28"/>
      <c r="N1091" s="28"/>
      <c r="P1091" s="28"/>
      <c r="AD1091" s="28"/>
    </row>
    <row r="1092" spans="2:30" ht="30" customHeight="1" x14ac:dyDescent="0.2">
      <c r="B1092" s="28"/>
      <c r="C1092" s="28"/>
      <c r="D1092" s="28"/>
      <c r="E1092" s="28"/>
      <c r="N1092" s="28"/>
      <c r="P1092" s="28"/>
      <c r="AD1092" s="28"/>
    </row>
    <row r="1093" spans="2:30" ht="30" customHeight="1" x14ac:dyDescent="0.2">
      <c r="B1093" s="28"/>
      <c r="C1093" s="28"/>
      <c r="D1093" s="28"/>
      <c r="E1093" s="28"/>
      <c r="N1093" s="28"/>
      <c r="P1093" s="28"/>
      <c r="AD1093" s="28"/>
    </row>
    <row r="1094" spans="2:30" ht="30" customHeight="1" x14ac:dyDescent="0.2">
      <c r="B1094" s="28"/>
      <c r="C1094" s="28"/>
      <c r="D1094" s="28"/>
      <c r="E1094" s="28"/>
      <c r="N1094" s="28"/>
      <c r="P1094" s="28"/>
      <c r="AD1094" s="28"/>
    </row>
    <row r="1095" spans="2:30" ht="30" customHeight="1" x14ac:dyDescent="0.2">
      <c r="B1095" s="28"/>
      <c r="C1095" s="28"/>
      <c r="D1095" s="28"/>
      <c r="E1095" s="28"/>
      <c r="N1095" s="28"/>
      <c r="P1095" s="28"/>
      <c r="AD1095" s="28"/>
    </row>
    <row r="1096" spans="2:30" ht="30" customHeight="1" x14ac:dyDescent="0.2">
      <c r="B1096" s="28"/>
      <c r="C1096" s="28"/>
      <c r="D1096" s="28"/>
      <c r="E1096" s="28"/>
      <c r="N1096" s="28"/>
      <c r="P1096" s="28"/>
      <c r="AD1096" s="28"/>
    </row>
    <row r="1097" spans="2:30" ht="30" customHeight="1" x14ac:dyDescent="0.2">
      <c r="B1097" s="28"/>
      <c r="C1097" s="28"/>
      <c r="D1097" s="28"/>
      <c r="E1097" s="28"/>
      <c r="N1097" s="28"/>
      <c r="P1097" s="28"/>
      <c r="AD1097" s="28"/>
    </row>
    <row r="1098" spans="2:30" ht="30" customHeight="1" x14ac:dyDescent="0.2">
      <c r="B1098" s="28"/>
      <c r="C1098" s="28"/>
      <c r="D1098" s="28"/>
      <c r="E1098" s="28"/>
      <c r="N1098" s="28"/>
      <c r="P1098" s="28"/>
      <c r="AD1098" s="28"/>
    </row>
    <row r="1099" spans="2:30" ht="30" customHeight="1" x14ac:dyDescent="0.2">
      <c r="B1099" s="28"/>
      <c r="C1099" s="28"/>
      <c r="D1099" s="28"/>
      <c r="E1099" s="28"/>
      <c r="N1099" s="28"/>
      <c r="P1099" s="28"/>
      <c r="AD1099" s="28"/>
    </row>
    <row r="1100" spans="2:30" ht="30" customHeight="1" x14ac:dyDescent="0.2">
      <c r="B1100" s="28"/>
      <c r="C1100" s="28"/>
      <c r="D1100" s="28"/>
      <c r="E1100" s="28"/>
      <c r="N1100" s="28"/>
      <c r="P1100" s="28"/>
      <c r="AD1100" s="28"/>
    </row>
    <row r="1101" spans="2:30" ht="30" customHeight="1" x14ac:dyDescent="0.2">
      <c r="B1101" s="28"/>
      <c r="C1101" s="28"/>
      <c r="D1101" s="28"/>
      <c r="E1101" s="28"/>
      <c r="N1101" s="28"/>
      <c r="P1101" s="28"/>
      <c r="AD1101" s="28"/>
    </row>
    <row r="1102" spans="2:30" ht="30" customHeight="1" x14ac:dyDescent="0.2">
      <c r="B1102" s="28"/>
      <c r="C1102" s="28"/>
      <c r="D1102" s="28"/>
      <c r="E1102" s="28"/>
      <c r="N1102" s="28"/>
      <c r="P1102" s="28"/>
      <c r="AD1102" s="28"/>
    </row>
    <row r="1103" spans="2:30" ht="30" customHeight="1" x14ac:dyDescent="0.2">
      <c r="B1103" s="28"/>
      <c r="C1103" s="28"/>
      <c r="D1103" s="28"/>
      <c r="E1103" s="28"/>
      <c r="N1103" s="28"/>
      <c r="P1103" s="28"/>
      <c r="AD1103" s="28"/>
    </row>
    <row r="1104" spans="2:30" ht="30" customHeight="1" x14ac:dyDescent="0.2">
      <c r="B1104" s="28"/>
      <c r="C1104" s="28"/>
      <c r="D1104" s="28"/>
      <c r="E1104" s="28"/>
      <c r="N1104" s="28"/>
      <c r="P1104" s="28"/>
      <c r="AD1104" s="28"/>
    </row>
    <row r="1105" spans="2:30" ht="30" customHeight="1" x14ac:dyDescent="0.2">
      <c r="B1105" s="28"/>
      <c r="C1105" s="28"/>
      <c r="D1105" s="28"/>
      <c r="E1105" s="28"/>
      <c r="N1105" s="28"/>
      <c r="P1105" s="28"/>
      <c r="AD1105" s="28"/>
    </row>
    <row r="1106" spans="2:30" ht="30" customHeight="1" x14ac:dyDescent="0.2">
      <c r="B1106" s="28"/>
      <c r="C1106" s="28"/>
      <c r="D1106" s="28"/>
      <c r="E1106" s="28"/>
      <c r="N1106" s="28"/>
      <c r="P1106" s="28"/>
      <c r="AD1106" s="28"/>
    </row>
    <row r="1107" spans="2:30" ht="30" customHeight="1" x14ac:dyDescent="0.2">
      <c r="B1107" s="28"/>
      <c r="C1107" s="28"/>
      <c r="D1107" s="28"/>
      <c r="E1107" s="28"/>
      <c r="N1107" s="28"/>
      <c r="P1107" s="28"/>
      <c r="AD1107" s="28"/>
    </row>
    <row r="1108" spans="2:30" ht="30" customHeight="1" x14ac:dyDescent="0.2">
      <c r="B1108" s="28"/>
      <c r="C1108" s="28"/>
      <c r="D1108" s="28"/>
      <c r="E1108" s="28"/>
      <c r="N1108" s="28"/>
      <c r="P1108" s="28"/>
      <c r="AD1108" s="28"/>
    </row>
    <row r="1109" spans="2:30" ht="30" customHeight="1" x14ac:dyDescent="0.2">
      <c r="B1109" s="28"/>
      <c r="C1109" s="28"/>
      <c r="D1109" s="28"/>
      <c r="E1109" s="28"/>
      <c r="N1109" s="28"/>
      <c r="P1109" s="28"/>
      <c r="AD1109" s="28"/>
    </row>
    <row r="1110" spans="2:30" ht="30" customHeight="1" x14ac:dyDescent="0.2">
      <c r="B1110" s="28"/>
      <c r="C1110" s="28"/>
      <c r="D1110" s="28"/>
      <c r="E1110" s="28"/>
      <c r="N1110" s="28"/>
      <c r="P1110" s="28"/>
      <c r="AD1110" s="28"/>
    </row>
    <row r="1111" spans="2:30" ht="30" customHeight="1" x14ac:dyDescent="0.2">
      <c r="B1111" s="28"/>
      <c r="C1111" s="28"/>
      <c r="D1111" s="28"/>
      <c r="E1111" s="28"/>
      <c r="N1111" s="28"/>
      <c r="P1111" s="28"/>
      <c r="AD1111" s="28"/>
    </row>
    <row r="1112" spans="2:30" ht="30" customHeight="1" x14ac:dyDescent="0.2">
      <c r="B1112" s="28"/>
      <c r="C1112" s="28"/>
      <c r="D1112" s="28"/>
      <c r="E1112" s="28"/>
      <c r="N1112" s="28"/>
      <c r="P1112" s="28"/>
      <c r="AD1112" s="28"/>
    </row>
    <row r="1113" spans="2:30" ht="30" customHeight="1" x14ac:dyDescent="0.2">
      <c r="B1113" s="28"/>
      <c r="C1113" s="28"/>
      <c r="D1113" s="28"/>
      <c r="E1113" s="28"/>
      <c r="N1113" s="28"/>
      <c r="P1113" s="28"/>
      <c r="AD1113" s="28"/>
    </row>
    <row r="1114" spans="2:30" ht="30" customHeight="1" x14ac:dyDescent="0.2">
      <c r="B1114" s="28"/>
      <c r="C1114" s="28"/>
      <c r="D1114" s="28"/>
      <c r="E1114" s="28"/>
      <c r="N1114" s="28"/>
      <c r="P1114" s="28"/>
      <c r="AD1114" s="28"/>
    </row>
    <row r="1115" spans="2:30" ht="30" customHeight="1" x14ac:dyDescent="0.2">
      <c r="B1115" s="28"/>
      <c r="C1115" s="28"/>
      <c r="D1115" s="28"/>
      <c r="E1115" s="28"/>
      <c r="N1115" s="28"/>
      <c r="P1115" s="28"/>
      <c r="AD1115" s="28"/>
    </row>
    <row r="1116" spans="2:30" ht="30" customHeight="1" x14ac:dyDescent="0.2">
      <c r="B1116" s="28"/>
      <c r="C1116" s="28"/>
      <c r="D1116" s="28"/>
      <c r="E1116" s="28"/>
      <c r="N1116" s="28"/>
      <c r="P1116" s="28"/>
      <c r="AD1116" s="28"/>
    </row>
    <row r="1117" spans="2:30" ht="30" customHeight="1" x14ac:dyDescent="0.2">
      <c r="B1117" s="28"/>
      <c r="C1117" s="28"/>
      <c r="D1117" s="28"/>
      <c r="E1117" s="28"/>
      <c r="N1117" s="28"/>
      <c r="P1117" s="28"/>
      <c r="AD1117" s="28"/>
    </row>
    <row r="1118" spans="2:30" ht="30" customHeight="1" x14ac:dyDescent="0.2">
      <c r="B1118" s="28"/>
      <c r="C1118" s="28"/>
      <c r="D1118" s="28"/>
      <c r="E1118" s="28"/>
      <c r="N1118" s="28"/>
      <c r="P1118" s="28"/>
      <c r="AD1118" s="28"/>
    </row>
    <row r="1119" spans="2:30" ht="30" customHeight="1" x14ac:dyDescent="0.2">
      <c r="B1119" s="28"/>
      <c r="C1119" s="28"/>
      <c r="D1119" s="28"/>
      <c r="E1119" s="28"/>
      <c r="N1119" s="28"/>
      <c r="P1119" s="28"/>
      <c r="AD1119" s="28"/>
    </row>
    <row r="1120" spans="2:30" ht="30" customHeight="1" x14ac:dyDescent="0.2">
      <c r="B1120" s="28"/>
      <c r="C1120" s="28"/>
      <c r="D1120" s="28"/>
      <c r="E1120" s="28"/>
      <c r="N1120" s="28"/>
      <c r="P1120" s="28"/>
      <c r="AD1120" s="28"/>
    </row>
    <row r="1121" spans="2:30" ht="30" customHeight="1" x14ac:dyDescent="0.2">
      <c r="B1121" s="28"/>
      <c r="C1121" s="28"/>
      <c r="D1121" s="28"/>
      <c r="E1121" s="28"/>
      <c r="N1121" s="28"/>
      <c r="P1121" s="28"/>
      <c r="AD1121" s="28"/>
    </row>
    <row r="1122" spans="2:30" ht="30" customHeight="1" x14ac:dyDescent="0.2">
      <c r="B1122" s="28"/>
      <c r="C1122" s="28"/>
      <c r="D1122" s="28"/>
      <c r="E1122" s="28"/>
      <c r="N1122" s="28"/>
      <c r="P1122" s="28"/>
      <c r="AD1122" s="28"/>
    </row>
    <row r="1123" spans="2:30" ht="30" customHeight="1" x14ac:dyDescent="0.2">
      <c r="B1123" s="28"/>
      <c r="C1123" s="28"/>
      <c r="D1123" s="28"/>
      <c r="E1123" s="28"/>
      <c r="N1123" s="28"/>
      <c r="P1123" s="28"/>
      <c r="AD1123" s="28"/>
    </row>
    <row r="1124" spans="2:30" ht="30" customHeight="1" x14ac:dyDescent="0.2">
      <c r="B1124" s="28"/>
      <c r="C1124" s="28"/>
      <c r="D1124" s="28"/>
      <c r="E1124" s="28"/>
      <c r="N1124" s="28"/>
      <c r="P1124" s="28"/>
      <c r="AD1124" s="28"/>
    </row>
    <row r="1125" spans="2:30" ht="30" customHeight="1" x14ac:dyDescent="0.2">
      <c r="B1125" s="28"/>
      <c r="C1125" s="28"/>
      <c r="D1125" s="28"/>
      <c r="E1125" s="28"/>
      <c r="N1125" s="28"/>
      <c r="P1125" s="28"/>
      <c r="AD1125" s="28"/>
    </row>
    <row r="1126" spans="2:30" ht="30" customHeight="1" x14ac:dyDescent="0.2">
      <c r="B1126" s="28"/>
      <c r="C1126" s="28"/>
      <c r="D1126" s="28"/>
      <c r="E1126" s="28"/>
      <c r="N1126" s="28"/>
      <c r="P1126" s="28"/>
      <c r="AD1126" s="28"/>
    </row>
    <row r="1127" spans="2:30" ht="30" customHeight="1" x14ac:dyDescent="0.2">
      <c r="B1127" s="28"/>
      <c r="C1127" s="28"/>
      <c r="D1127" s="28"/>
      <c r="E1127" s="28"/>
      <c r="N1127" s="28"/>
      <c r="P1127" s="28"/>
      <c r="AD1127" s="28"/>
    </row>
    <row r="1128" spans="2:30" ht="30" customHeight="1" x14ac:dyDescent="0.2">
      <c r="B1128" s="28"/>
      <c r="C1128" s="28"/>
      <c r="D1128" s="28"/>
      <c r="E1128" s="28"/>
      <c r="N1128" s="28"/>
      <c r="P1128" s="28"/>
      <c r="AD1128" s="28"/>
    </row>
    <row r="1129" spans="2:30" ht="30" customHeight="1" x14ac:dyDescent="0.2">
      <c r="B1129" s="28"/>
      <c r="C1129" s="28"/>
      <c r="D1129" s="28"/>
      <c r="E1129" s="28"/>
      <c r="N1129" s="28"/>
      <c r="P1129" s="28"/>
      <c r="AD1129" s="28"/>
    </row>
    <row r="1130" spans="2:30" ht="30" customHeight="1" x14ac:dyDescent="0.2">
      <c r="B1130" s="28"/>
      <c r="C1130" s="28"/>
      <c r="D1130" s="28"/>
      <c r="E1130" s="28"/>
      <c r="N1130" s="28"/>
      <c r="P1130" s="28"/>
      <c r="AD1130" s="28"/>
    </row>
    <row r="1131" spans="2:30" ht="30" customHeight="1" x14ac:dyDescent="0.2">
      <c r="B1131" s="28"/>
      <c r="C1131" s="28"/>
      <c r="D1131" s="28"/>
      <c r="E1131" s="28"/>
      <c r="N1131" s="28"/>
      <c r="P1131" s="28"/>
      <c r="AD1131" s="28"/>
    </row>
    <row r="1132" spans="2:30" ht="30" customHeight="1" x14ac:dyDescent="0.2">
      <c r="B1132" s="28"/>
      <c r="C1132" s="28"/>
      <c r="D1132" s="28"/>
      <c r="E1132" s="28"/>
      <c r="N1132" s="28"/>
      <c r="P1132" s="28"/>
      <c r="AD1132" s="28"/>
    </row>
    <row r="1133" spans="2:30" ht="30" customHeight="1" x14ac:dyDescent="0.2">
      <c r="B1133" s="28"/>
      <c r="C1133" s="28"/>
      <c r="D1133" s="28"/>
      <c r="E1133" s="28"/>
      <c r="N1133" s="28"/>
      <c r="P1133" s="28"/>
      <c r="AD1133" s="28"/>
    </row>
    <row r="1134" spans="2:30" ht="30" customHeight="1" x14ac:dyDescent="0.2">
      <c r="B1134" s="28"/>
      <c r="C1134" s="28"/>
      <c r="D1134" s="28"/>
      <c r="E1134" s="28"/>
      <c r="N1134" s="28"/>
      <c r="P1134" s="28"/>
      <c r="AD1134" s="28"/>
    </row>
    <row r="1135" spans="2:30" ht="30" customHeight="1" x14ac:dyDescent="0.2">
      <c r="B1135" s="28"/>
      <c r="C1135" s="28"/>
      <c r="D1135" s="28"/>
      <c r="E1135" s="28"/>
      <c r="N1135" s="28"/>
      <c r="P1135" s="28"/>
      <c r="AD1135" s="28"/>
    </row>
    <row r="1136" spans="2:30" ht="30" customHeight="1" x14ac:dyDescent="0.2">
      <c r="B1136" s="28"/>
      <c r="C1136" s="28"/>
      <c r="D1136" s="28"/>
      <c r="E1136" s="28"/>
      <c r="N1136" s="28"/>
      <c r="P1136" s="28"/>
      <c r="AD1136" s="28"/>
    </row>
    <row r="1137" spans="2:30" ht="30" customHeight="1" x14ac:dyDescent="0.2">
      <c r="B1137" s="28"/>
      <c r="C1137" s="28"/>
      <c r="D1137" s="28"/>
      <c r="E1137" s="28"/>
      <c r="N1137" s="28"/>
      <c r="P1137" s="28"/>
      <c r="AD1137" s="28"/>
    </row>
    <row r="1138" spans="2:30" ht="30" customHeight="1" x14ac:dyDescent="0.2">
      <c r="B1138" s="28"/>
      <c r="C1138" s="28"/>
      <c r="D1138" s="28"/>
      <c r="E1138" s="28"/>
      <c r="N1138" s="28"/>
      <c r="P1138" s="28"/>
      <c r="AD1138" s="28"/>
    </row>
    <row r="1139" spans="2:30" ht="30" customHeight="1" x14ac:dyDescent="0.2">
      <c r="B1139" s="28"/>
      <c r="C1139" s="28"/>
      <c r="D1139" s="28"/>
      <c r="E1139" s="28"/>
      <c r="N1139" s="28"/>
      <c r="P1139" s="28"/>
      <c r="AD1139" s="28"/>
    </row>
    <row r="1140" spans="2:30" ht="30" customHeight="1" x14ac:dyDescent="0.2">
      <c r="B1140" s="28"/>
      <c r="C1140" s="28"/>
      <c r="D1140" s="28"/>
      <c r="E1140" s="28"/>
      <c r="N1140" s="28"/>
      <c r="P1140" s="28"/>
      <c r="AD1140" s="28"/>
    </row>
    <row r="1141" spans="2:30" ht="30" customHeight="1" x14ac:dyDescent="0.2">
      <c r="B1141" s="28"/>
      <c r="C1141" s="28"/>
      <c r="D1141" s="28"/>
      <c r="E1141" s="28"/>
      <c r="N1141" s="28"/>
      <c r="P1141" s="28"/>
      <c r="AD1141" s="28"/>
    </row>
    <row r="1142" spans="2:30" ht="30" customHeight="1" x14ac:dyDescent="0.2">
      <c r="B1142" s="28"/>
      <c r="C1142" s="28"/>
      <c r="D1142" s="28"/>
      <c r="E1142" s="28"/>
      <c r="N1142" s="28"/>
      <c r="P1142" s="28"/>
      <c r="AD1142" s="28"/>
    </row>
    <row r="1143" spans="2:30" ht="30" customHeight="1" x14ac:dyDescent="0.2">
      <c r="B1143" s="28"/>
      <c r="C1143" s="28"/>
      <c r="D1143" s="28"/>
      <c r="E1143" s="28"/>
      <c r="N1143" s="28"/>
      <c r="P1143" s="28"/>
      <c r="AD1143" s="28"/>
    </row>
    <row r="1144" spans="2:30" ht="30" customHeight="1" x14ac:dyDescent="0.2">
      <c r="B1144" s="28"/>
      <c r="C1144" s="28"/>
      <c r="D1144" s="28"/>
      <c r="E1144" s="28"/>
      <c r="N1144" s="28"/>
      <c r="P1144" s="28"/>
      <c r="AD1144" s="28"/>
    </row>
    <row r="1145" spans="2:30" ht="30" customHeight="1" x14ac:dyDescent="0.2">
      <c r="B1145" s="28"/>
      <c r="C1145" s="28"/>
      <c r="D1145" s="28"/>
      <c r="E1145" s="28"/>
      <c r="N1145" s="28"/>
      <c r="P1145" s="28"/>
      <c r="AD1145" s="28"/>
    </row>
    <row r="1146" spans="2:30" ht="30" customHeight="1" x14ac:dyDescent="0.2">
      <c r="B1146" s="28"/>
      <c r="C1146" s="28"/>
      <c r="D1146" s="28"/>
      <c r="E1146" s="28"/>
      <c r="N1146" s="28"/>
      <c r="P1146" s="28"/>
      <c r="AD1146" s="28"/>
    </row>
    <row r="1147" spans="2:30" ht="30" customHeight="1" x14ac:dyDescent="0.2">
      <c r="B1147" s="28"/>
      <c r="C1147" s="28"/>
      <c r="D1147" s="28"/>
      <c r="E1147" s="28"/>
      <c r="N1147" s="28"/>
      <c r="P1147" s="28"/>
      <c r="AD1147" s="28"/>
    </row>
    <row r="1148" spans="2:30" ht="30" customHeight="1" x14ac:dyDescent="0.2">
      <c r="B1148" s="28"/>
      <c r="C1148" s="28"/>
      <c r="D1148" s="28"/>
      <c r="E1148" s="28"/>
      <c r="N1148" s="28"/>
      <c r="P1148" s="28"/>
      <c r="AD1148" s="28"/>
    </row>
    <row r="1149" spans="2:30" ht="30" customHeight="1" x14ac:dyDescent="0.2">
      <c r="B1149" s="28"/>
      <c r="C1149" s="28"/>
      <c r="D1149" s="28"/>
      <c r="E1149" s="28"/>
      <c r="N1149" s="28"/>
      <c r="P1149" s="28"/>
      <c r="AD1149" s="28"/>
    </row>
    <row r="1150" spans="2:30" ht="30" customHeight="1" x14ac:dyDescent="0.2">
      <c r="B1150" s="28"/>
      <c r="C1150" s="28"/>
      <c r="D1150" s="28"/>
      <c r="E1150" s="28"/>
      <c r="N1150" s="28"/>
      <c r="P1150" s="28"/>
      <c r="AD1150" s="28"/>
    </row>
    <row r="1151" spans="2:30" ht="30" customHeight="1" x14ac:dyDescent="0.2">
      <c r="B1151" s="28"/>
      <c r="C1151" s="28"/>
      <c r="D1151" s="28"/>
      <c r="E1151" s="28"/>
      <c r="N1151" s="28"/>
      <c r="P1151" s="28"/>
      <c r="AD1151" s="28"/>
    </row>
    <row r="1152" spans="2:30" ht="30" customHeight="1" x14ac:dyDescent="0.2">
      <c r="B1152" s="28"/>
      <c r="C1152" s="28"/>
      <c r="D1152" s="28"/>
      <c r="E1152" s="28"/>
      <c r="N1152" s="28"/>
      <c r="P1152" s="28"/>
      <c r="AD1152" s="28"/>
    </row>
    <row r="1153" spans="2:30" ht="30" customHeight="1" x14ac:dyDescent="0.2">
      <c r="B1153" s="28"/>
      <c r="C1153" s="28"/>
      <c r="D1153" s="28"/>
      <c r="E1153" s="28"/>
      <c r="N1153" s="28"/>
      <c r="P1153" s="28"/>
      <c r="AD1153" s="28"/>
    </row>
    <row r="1154" spans="2:30" ht="30" customHeight="1" x14ac:dyDescent="0.2">
      <c r="B1154" s="28"/>
      <c r="C1154" s="28"/>
      <c r="D1154" s="28"/>
      <c r="E1154" s="28"/>
      <c r="N1154" s="28"/>
      <c r="P1154" s="28"/>
      <c r="AD1154" s="28"/>
    </row>
    <row r="1155" spans="2:30" ht="30" customHeight="1" x14ac:dyDescent="0.2">
      <c r="B1155" s="28"/>
      <c r="C1155" s="28"/>
      <c r="D1155" s="28"/>
      <c r="E1155" s="28"/>
      <c r="N1155" s="28"/>
      <c r="P1155" s="28"/>
      <c r="AD1155" s="28"/>
    </row>
    <row r="1156" spans="2:30" ht="30" customHeight="1" x14ac:dyDescent="0.2">
      <c r="B1156" s="28"/>
      <c r="C1156" s="28"/>
      <c r="D1156" s="28"/>
      <c r="E1156" s="28"/>
      <c r="N1156" s="28"/>
      <c r="P1156" s="28"/>
      <c r="AD1156" s="28"/>
    </row>
    <row r="1157" spans="2:30" ht="30" customHeight="1" x14ac:dyDescent="0.2">
      <c r="B1157" s="28"/>
      <c r="C1157" s="28"/>
      <c r="D1157" s="28"/>
      <c r="E1157" s="28"/>
      <c r="N1157" s="28"/>
      <c r="P1157" s="28"/>
      <c r="AD1157" s="28"/>
    </row>
    <row r="1158" spans="2:30" ht="30" customHeight="1" x14ac:dyDescent="0.2">
      <c r="B1158" s="28"/>
      <c r="C1158" s="28"/>
      <c r="D1158" s="28"/>
      <c r="E1158" s="28"/>
      <c r="N1158" s="28"/>
      <c r="P1158" s="28"/>
      <c r="AD1158" s="28"/>
    </row>
    <row r="1159" spans="2:30" ht="30" customHeight="1" x14ac:dyDescent="0.2">
      <c r="B1159" s="28"/>
      <c r="C1159" s="28"/>
      <c r="D1159" s="28"/>
      <c r="E1159" s="28"/>
      <c r="N1159" s="28"/>
      <c r="P1159" s="28"/>
      <c r="AD1159" s="28"/>
    </row>
    <row r="1160" spans="2:30" ht="30" customHeight="1" x14ac:dyDescent="0.2">
      <c r="B1160" s="28"/>
      <c r="C1160" s="28"/>
      <c r="D1160" s="28"/>
      <c r="E1160" s="28"/>
      <c r="N1160" s="28"/>
      <c r="P1160" s="28"/>
      <c r="AD1160" s="28"/>
    </row>
    <row r="1161" spans="2:30" ht="30" customHeight="1" x14ac:dyDescent="0.2">
      <c r="B1161" s="28"/>
      <c r="C1161" s="28"/>
      <c r="D1161" s="28"/>
      <c r="E1161" s="28"/>
      <c r="N1161" s="28"/>
      <c r="P1161" s="28"/>
      <c r="AD1161" s="28"/>
    </row>
    <row r="1162" spans="2:30" ht="30" customHeight="1" x14ac:dyDescent="0.2">
      <c r="B1162" s="28"/>
      <c r="C1162" s="28"/>
      <c r="D1162" s="28"/>
      <c r="E1162" s="28"/>
      <c r="N1162" s="28"/>
      <c r="P1162" s="28"/>
      <c r="AD1162" s="28"/>
    </row>
    <row r="1163" spans="2:30" ht="30" customHeight="1" x14ac:dyDescent="0.2">
      <c r="B1163" s="28"/>
      <c r="C1163" s="28"/>
      <c r="D1163" s="28"/>
      <c r="E1163" s="28"/>
      <c r="N1163" s="28"/>
      <c r="P1163" s="28"/>
      <c r="AD1163" s="28"/>
    </row>
    <row r="1164" spans="2:30" ht="30" customHeight="1" x14ac:dyDescent="0.2">
      <c r="B1164" s="28"/>
      <c r="C1164" s="28"/>
      <c r="D1164" s="28"/>
      <c r="E1164" s="28"/>
      <c r="N1164" s="28"/>
      <c r="P1164" s="28"/>
      <c r="AD1164" s="28"/>
    </row>
    <row r="1165" spans="2:30" ht="30" customHeight="1" x14ac:dyDescent="0.2">
      <c r="B1165" s="28"/>
      <c r="C1165" s="28"/>
      <c r="D1165" s="28"/>
      <c r="E1165" s="28"/>
      <c r="N1165" s="28"/>
      <c r="P1165" s="28"/>
      <c r="AD1165" s="28"/>
    </row>
    <row r="1166" spans="2:30" ht="30" customHeight="1" x14ac:dyDescent="0.2">
      <c r="B1166" s="28"/>
      <c r="C1166" s="28"/>
      <c r="D1166" s="28"/>
      <c r="E1166" s="28"/>
      <c r="N1166" s="28"/>
      <c r="P1166" s="28"/>
      <c r="AD1166" s="28"/>
    </row>
    <row r="1167" spans="2:30" ht="30" customHeight="1" x14ac:dyDescent="0.2">
      <c r="B1167" s="28"/>
      <c r="C1167" s="28"/>
      <c r="D1167" s="28"/>
      <c r="E1167" s="28"/>
      <c r="N1167" s="28"/>
      <c r="P1167" s="28"/>
      <c r="AD1167" s="28"/>
    </row>
    <row r="1168" spans="2:30" ht="30" customHeight="1" x14ac:dyDescent="0.2">
      <c r="B1168" s="28"/>
      <c r="C1168" s="28"/>
      <c r="D1168" s="28"/>
      <c r="E1168" s="28"/>
      <c r="N1168" s="28"/>
      <c r="P1168" s="28"/>
      <c r="AD1168" s="28"/>
    </row>
    <row r="1169" spans="2:30" ht="30" customHeight="1" x14ac:dyDescent="0.2">
      <c r="B1169" s="28"/>
      <c r="C1169" s="28"/>
      <c r="D1169" s="28"/>
      <c r="E1169" s="28"/>
      <c r="N1169" s="28"/>
      <c r="P1169" s="28"/>
      <c r="AD1169" s="28"/>
    </row>
    <row r="1170" spans="2:30" ht="30" customHeight="1" x14ac:dyDescent="0.2">
      <c r="B1170" s="28"/>
      <c r="C1170" s="28"/>
      <c r="D1170" s="28"/>
      <c r="E1170" s="28"/>
      <c r="N1170" s="28"/>
      <c r="P1170" s="28"/>
      <c r="AD1170" s="28"/>
    </row>
    <row r="1171" spans="2:30" ht="30" customHeight="1" x14ac:dyDescent="0.2">
      <c r="B1171" s="28"/>
      <c r="C1171" s="28"/>
      <c r="D1171" s="28"/>
      <c r="E1171" s="28"/>
      <c r="N1171" s="28"/>
      <c r="P1171" s="28"/>
      <c r="AD1171" s="28"/>
    </row>
    <row r="1172" spans="2:30" ht="30" customHeight="1" x14ac:dyDescent="0.2">
      <c r="B1172" s="28"/>
      <c r="C1172" s="28"/>
      <c r="D1172" s="28"/>
      <c r="E1172" s="28"/>
      <c r="N1172" s="28"/>
      <c r="P1172" s="28"/>
      <c r="AD1172" s="28"/>
    </row>
    <row r="1173" spans="2:30" ht="30" customHeight="1" x14ac:dyDescent="0.2">
      <c r="B1173" s="28"/>
      <c r="C1173" s="28"/>
      <c r="D1173" s="28"/>
      <c r="E1173" s="28"/>
      <c r="N1173" s="28"/>
      <c r="P1173" s="28"/>
      <c r="AD1173" s="28"/>
    </row>
    <row r="1174" spans="2:30" ht="30" customHeight="1" x14ac:dyDescent="0.2">
      <c r="B1174" s="28"/>
      <c r="C1174" s="28"/>
      <c r="D1174" s="28"/>
      <c r="E1174" s="28"/>
      <c r="N1174" s="28"/>
      <c r="P1174" s="28"/>
      <c r="AD1174" s="28"/>
    </row>
    <row r="1175" spans="2:30" ht="30" customHeight="1" x14ac:dyDescent="0.2">
      <c r="B1175" s="28"/>
      <c r="C1175" s="28"/>
      <c r="D1175" s="28"/>
      <c r="E1175" s="28"/>
      <c r="N1175" s="28"/>
      <c r="P1175" s="28"/>
      <c r="AD1175" s="28"/>
    </row>
    <row r="1176" spans="2:30" ht="30" customHeight="1" x14ac:dyDescent="0.2">
      <c r="B1176" s="28"/>
      <c r="C1176" s="28"/>
      <c r="D1176" s="28"/>
      <c r="E1176" s="28"/>
      <c r="N1176" s="28"/>
      <c r="P1176" s="28"/>
      <c r="AD1176" s="28"/>
    </row>
    <row r="1177" spans="2:30" ht="30" customHeight="1" x14ac:dyDescent="0.2">
      <c r="B1177" s="28"/>
      <c r="C1177" s="28"/>
      <c r="D1177" s="28"/>
      <c r="E1177" s="28"/>
      <c r="N1177" s="28"/>
      <c r="P1177" s="28"/>
      <c r="AD1177" s="28"/>
    </row>
    <row r="1178" spans="2:30" ht="30" customHeight="1" x14ac:dyDescent="0.2">
      <c r="B1178" s="28"/>
      <c r="C1178" s="28"/>
      <c r="D1178" s="28"/>
      <c r="E1178" s="28"/>
      <c r="N1178" s="28"/>
      <c r="P1178" s="28"/>
      <c r="AD1178" s="28"/>
    </row>
    <row r="1179" spans="2:30" ht="30" customHeight="1" x14ac:dyDescent="0.2">
      <c r="B1179" s="28"/>
      <c r="C1179" s="28"/>
      <c r="D1179" s="28"/>
      <c r="E1179" s="28"/>
      <c r="N1179" s="28"/>
      <c r="P1179" s="28"/>
      <c r="AD1179" s="28"/>
    </row>
    <row r="1180" spans="2:30" ht="30" customHeight="1" x14ac:dyDescent="0.2">
      <c r="B1180" s="28"/>
      <c r="C1180" s="28"/>
      <c r="D1180" s="28"/>
      <c r="E1180" s="28"/>
      <c r="N1180" s="28"/>
      <c r="P1180" s="28"/>
      <c r="AD1180" s="28"/>
    </row>
    <row r="1181" spans="2:30" ht="30" customHeight="1" x14ac:dyDescent="0.2">
      <c r="B1181" s="28"/>
      <c r="C1181" s="28"/>
      <c r="D1181" s="28"/>
      <c r="E1181" s="28"/>
      <c r="N1181" s="28"/>
      <c r="P1181" s="28"/>
      <c r="AD1181" s="28"/>
    </row>
    <row r="1182" spans="2:30" ht="30" customHeight="1" x14ac:dyDescent="0.2">
      <c r="B1182" s="28"/>
      <c r="C1182" s="28"/>
      <c r="D1182" s="28"/>
      <c r="E1182" s="28"/>
      <c r="N1182" s="28"/>
      <c r="P1182" s="28"/>
      <c r="AD1182" s="28"/>
    </row>
    <row r="1183" spans="2:30" ht="30" customHeight="1" x14ac:dyDescent="0.2">
      <c r="B1183" s="28"/>
      <c r="C1183" s="28"/>
      <c r="D1183" s="28"/>
      <c r="E1183" s="28"/>
      <c r="N1183" s="28"/>
      <c r="P1183" s="28"/>
      <c r="AD1183" s="28"/>
    </row>
    <row r="1184" spans="2:30" ht="30" customHeight="1" x14ac:dyDescent="0.2">
      <c r="B1184" s="28"/>
      <c r="C1184" s="28"/>
      <c r="D1184" s="28"/>
      <c r="E1184" s="28"/>
      <c r="N1184" s="28"/>
      <c r="P1184" s="28"/>
      <c r="AD1184" s="28"/>
    </row>
    <row r="1185" spans="2:30" ht="30" customHeight="1" x14ac:dyDescent="0.2">
      <c r="B1185" s="28"/>
      <c r="C1185" s="28"/>
      <c r="D1185" s="28"/>
      <c r="E1185" s="28"/>
      <c r="N1185" s="28"/>
      <c r="P1185" s="28"/>
      <c r="AD1185" s="28"/>
    </row>
    <row r="1186" spans="2:30" ht="30" customHeight="1" x14ac:dyDescent="0.2">
      <c r="B1186" s="28"/>
      <c r="C1186" s="28"/>
      <c r="D1186" s="28"/>
      <c r="E1186" s="28"/>
      <c r="N1186" s="28"/>
      <c r="P1186" s="28"/>
      <c r="AD1186" s="28"/>
    </row>
    <row r="1187" spans="2:30" ht="30" customHeight="1" x14ac:dyDescent="0.2">
      <c r="B1187" s="28"/>
      <c r="C1187" s="28"/>
      <c r="D1187" s="28"/>
      <c r="E1187" s="28"/>
      <c r="N1187" s="28"/>
      <c r="P1187" s="28"/>
      <c r="AD1187" s="28"/>
    </row>
    <row r="1188" spans="2:30" ht="30" customHeight="1" x14ac:dyDescent="0.2">
      <c r="B1188" s="28"/>
      <c r="C1188" s="28"/>
      <c r="D1188" s="28"/>
      <c r="E1188" s="28"/>
      <c r="N1188" s="28"/>
      <c r="P1188" s="28"/>
      <c r="AD1188" s="28"/>
    </row>
    <row r="1189" spans="2:30" ht="30" customHeight="1" x14ac:dyDescent="0.2">
      <c r="B1189" s="28"/>
      <c r="C1189" s="28"/>
      <c r="D1189" s="28"/>
      <c r="E1189" s="28"/>
      <c r="N1189" s="28"/>
      <c r="P1189" s="28"/>
      <c r="AD1189" s="28"/>
    </row>
    <row r="1190" spans="2:30" ht="30" customHeight="1" x14ac:dyDescent="0.2">
      <c r="B1190" s="28"/>
      <c r="C1190" s="28"/>
      <c r="D1190" s="28"/>
      <c r="E1190" s="28"/>
      <c r="N1190" s="28"/>
      <c r="P1190" s="28"/>
      <c r="AD1190" s="28"/>
    </row>
    <row r="1191" spans="2:30" ht="30" customHeight="1" x14ac:dyDescent="0.2">
      <c r="B1191" s="28"/>
      <c r="C1191" s="28"/>
      <c r="D1191" s="28"/>
      <c r="E1191" s="28"/>
      <c r="N1191" s="28"/>
      <c r="P1191" s="28"/>
      <c r="AD1191" s="28"/>
    </row>
    <row r="1192" spans="2:30" ht="30" customHeight="1" x14ac:dyDescent="0.2">
      <c r="B1192" s="28"/>
      <c r="C1192" s="28"/>
      <c r="D1192" s="28"/>
      <c r="E1192" s="28"/>
      <c r="N1192" s="28"/>
      <c r="P1192" s="28"/>
      <c r="AD1192" s="28"/>
    </row>
    <row r="1193" spans="2:30" ht="30" customHeight="1" x14ac:dyDescent="0.2">
      <c r="B1193" s="28"/>
      <c r="C1193" s="28"/>
      <c r="D1193" s="28"/>
      <c r="E1193" s="28"/>
      <c r="N1193" s="28"/>
      <c r="P1193" s="28"/>
      <c r="AD1193" s="28"/>
    </row>
    <row r="1194" spans="2:30" ht="30" customHeight="1" x14ac:dyDescent="0.2">
      <c r="B1194" s="28"/>
      <c r="C1194" s="28"/>
      <c r="D1194" s="28"/>
      <c r="E1194" s="28"/>
      <c r="N1194" s="28"/>
      <c r="P1194" s="28"/>
      <c r="AD1194" s="28"/>
    </row>
    <row r="1195" spans="2:30" ht="30" customHeight="1" x14ac:dyDescent="0.2">
      <c r="B1195" s="28"/>
      <c r="C1195" s="28"/>
      <c r="D1195" s="28"/>
      <c r="E1195" s="28"/>
      <c r="N1195" s="28"/>
      <c r="P1195" s="28"/>
      <c r="AD1195" s="28"/>
    </row>
    <row r="1196" spans="2:30" ht="30" customHeight="1" x14ac:dyDescent="0.2">
      <c r="B1196" s="28"/>
      <c r="C1196" s="28"/>
      <c r="D1196" s="28"/>
      <c r="E1196" s="28"/>
      <c r="N1196" s="28"/>
      <c r="P1196" s="28"/>
      <c r="AD1196" s="28"/>
    </row>
    <row r="1197" spans="2:30" ht="30" customHeight="1" x14ac:dyDescent="0.2">
      <c r="B1197" s="28"/>
      <c r="C1197" s="28"/>
      <c r="D1197" s="28"/>
      <c r="E1197" s="28"/>
      <c r="N1197" s="28"/>
      <c r="P1197" s="28"/>
      <c r="AD1197" s="28"/>
    </row>
    <row r="1198" spans="2:30" ht="30" customHeight="1" x14ac:dyDescent="0.2">
      <c r="B1198" s="28"/>
      <c r="C1198" s="28"/>
      <c r="D1198" s="28"/>
      <c r="E1198" s="28"/>
      <c r="N1198" s="28"/>
      <c r="P1198" s="28"/>
      <c r="AD1198" s="28"/>
    </row>
    <row r="1199" spans="2:30" ht="30" customHeight="1" x14ac:dyDescent="0.2">
      <c r="B1199" s="28"/>
      <c r="C1199" s="28"/>
      <c r="D1199" s="28"/>
      <c r="E1199" s="28"/>
      <c r="N1199" s="28"/>
      <c r="P1199" s="28"/>
      <c r="AD1199" s="28"/>
    </row>
    <row r="1200" spans="2:30" ht="30" customHeight="1" x14ac:dyDescent="0.2">
      <c r="B1200" s="28"/>
      <c r="C1200" s="28"/>
      <c r="D1200" s="28"/>
      <c r="E1200" s="28"/>
      <c r="N1200" s="28"/>
      <c r="P1200" s="28"/>
      <c r="AD1200" s="28"/>
    </row>
    <row r="1201" spans="2:30" ht="30" customHeight="1" x14ac:dyDescent="0.2">
      <c r="B1201" s="28"/>
      <c r="C1201" s="28"/>
      <c r="D1201" s="28"/>
      <c r="E1201" s="28"/>
      <c r="N1201" s="28"/>
      <c r="P1201" s="28"/>
      <c r="AD1201" s="28"/>
    </row>
    <row r="1202" spans="2:30" ht="30" customHeight="1" x14ac:dyDescent="0.2">
      <c r="B1202" s="28"/>
      <c r="C1202" s="28"/>
      <c r="D1202" s="28"/>
      <c r="E1202" s="28"/>
      <c r="N1202" s="28"/>
      <c r="P1202" s="28"/>
      <c r="AD1202" s="28"/>
    </row>
    <row r="1203" spans="2:30" ht="30" customHeight="1" x14ac:dyDescent="0.2">
      <c r="B1203" s="28"/>
      <c r="C1203" s="28"/>
      <c r="D1203" s="28"/>
      <c r="E1203" s="28"/>
      <c r="N1203" s="28"/>
      <c r="P1203" s="28"/>
      <c r="AD1203" s="28"/>
    </row>
    <row r="1204" spans="2:30" ht="30" customHeight="1" x14ac:dyDescent="0.2">
      <c r="B1204" s="28"/>
      <c r="C1204" s="28"/>
      <c r="D1204" s="28"/>
      <c r="E1204" s="28"/>
      <c r="N1204" s="28"/>
      <c r="P1204" s="28"/>
      <c r="AD1204" s="28"/>
    </row>
    <row r="1205" spans="2:30" ht="30" customHeight="1" x14ac:dyDescent="0.2">
      <c r="B1205" s="28"/>
      <c r="C1205" s="28"/>
      <c r="D1205" s="28"/>
      <c r="E1205" s="28"/>
      <c r="N1205" s="28"/>
      <c r="P1205" s="28"/>
      <c r="AD1205" s="28"/>
    </row>
    <row r="1206" spans="2:30" ht="30" customHeight="1" x14ac:dyDescent="0.2">
      <c r="B1206" s="28"/>
      <c r="C1206" s="28"/>
      <c r="D1206" s="28"/>
      <c r="E1206" s="28"/>
      <c r="N1206" s="28"/>
      <c r="P1206" s="28"/>
      <c r="AD1206" s="28"/>
    </row>
    <row r="1207" spans="2:30" ht="30" customHeight="1" x14ac:dyDescent="0.2">
      <c r="B1207" s="28"/>
      <c r="C1207" s="28"/>
      <c r="D1207" s="28"/>
      <c r="E1207" s="28"/>
      <c r="N1207" s="28"/>
      <c r="P1207" s="28"/>
      <c r="AD1207" s="28"/>
    </row>
    <row r="1208" spans="2:30" ht="30" customHeight="1" x14ac:dyDescent="0.2">
      <c r="B1208" s="28"/>
      <c r="C1208" s="28"/>
      <c r="D1208" s="28"/>
      <c r="E1208" s="28"/>
      <c r="N1208" s="28"/>
      <c r="P1208" s="28"/>
      <c r="AD1208" s="28"/>
    </row>
    <row r="1209" spans="2:30" ht="30" customHeight="1" x14ac:dyDescent="0.2">
      <c r="B1209" s="28"/>
      <c r="C1209" s="28"/>
      <c r="D1209" s="28"/>
      <c r="E1209" s="28"/>
      <c r="N1209" s="28"/>
      <c r="P1209" s="28"/>
      <c r="AD1209" s="28"/>
    </row>
    <row r="1210" spans="2:30" ht="30" customHeight="1" x14ac:dyDescent="0.2">
      <c r="B1210" s="28"/>
      <c r="C1210" s="28"/>
      <c r="D1210" s="28"/>
      <c r="E1210" s="28"/>
      <c r="N1210" s="28"/>
      <c r="P1210" s="28"/>
      <c r="AD1210" s="28"/>
    </row>
    <row r="1211" spans="2:30" ht="30" customHeight="1" x14ac:dyDescent="0.2">
      <c r="B1211" s="28"/>
      <c r="C1211" s="28"/>
      <c r="D1211" s="28"/>
      <c r="E1211" s="28"/>
      <c r="N1211" s="28"/>
      <c r="P1211" s="28"/>
      <c r="AD1211" s="28"/>
    </row>
    <row r="1212" spans="2:30" ht="30" customHeight="1" x14ac:dyDescent="0.2">
      <c r="B1212" s="28"/>
      <c r="C1212" s="28"/>
      <c r="D1212" s="28"/>
      <c r="E1212" s="28"/>
      <c r="N1212" s="28"/>
      <c r="P1212" s="28"/>
      <c r="AD1212" s="28"/>
    </row>
    <row r="1213" spans="2:30" ht="30" customHeight="1" x14ac:dyDescent="0.2">
      <c r="B1213" s="28"/>
      <c r="C1213" s="28"/>
      <c r="D1213" s="28"/>
      <c r="E1213" s="28"/>
      <c r="N1213" s="28"/>
      <c r="P1213" s="28"/>
      <c r="AD1213" s="28"/>
    </row>
    <row r="1214" spans="2:30" ht="30" customHeight="1" x14ac:dyDescent="0.2">
      <c r="B1214" s="28"/>
      <c r="C1214" s="28"/>
      <c r="D1214" s="28"/>
      <c r="E1214" s="28"/>
      <c r="N1214" s="28"/>
      <c r="P1214" s="28"/>
      <c r="AD1214" s="28"/>
    </row>
    <row r="1215" spans="2:30" ht="30" customHeight="1" x14ac:dyDescent="0.2">
      <c r="B1215" s="28"/>
      <c r="C1215" s="28"/>
      <c r="D1215" s="28"/>
      <c r="E1215" s="28"/>
      <c r="N1215" s="28"/>
      <c r="P1215" s="28"/>
      <c r="AD1215" s="28"/>
    </row>
    <row r="1216" spans="2:30" ht="30" customHeight="1" x14ac:dyDescent="0.2">
      <c r="B1216" s="28"/>
      <c r="C1216" s="28"/>
      <c r="D1216" s="28"/>
      <c r="E1216" s="28"/>
      <c r="N1216" s="28"/>
      <c r="P1216" s="28"/>
      <c r="AD1216" s="28"/>
    </row>
    <row r="1217" spans="2:30" ht="30" customHeight="1" x14ac:dyDescent="0.2">
      <c r="B1217" s="28"/>
      <c r="C1217" s="28"/>
      <c r="D1217" s="28"/>
      <c r="E1217" s="28"/>
      <c r="N1217" s="28"/>
      <c r="P1217" s="28"/>
      <c r="AD1217" s="28"/>
    </row>
    <row r="1218" spans="2:30" ht="30" customHeight="1" x14ac:dyDescent="0.2">
      <c r="B1218" s="28"/>
      <c r="C1218" s="28"/>
      <c r="D1218" s="28"/>
      <c r="E1218" s="28"/>
      <c r="N1218" s="28"/>
      <c r="P1218" s="28"/>
      <c r="AD1218" s="28"/>
    </row>
    <row r="1219" spans="2:30" ht="30" customHeight="1" x14ac:dyDescent="0.2">
      <c r="B1219" s="28"/>
      <c r="C1219" s="28"/>
      <c r="D1219" s="28"/>
      <c r="E1219" s="28"/>
      <c r="N1219" s="28"/>
      <c r="P1219" s="28"/>
      <c r="AD1219" s="28"/>
    </row>
    <row r="1220" spans="2:30" ht="30" customHeight="1" x14ac:dyDescent="0.2">
      <c r="B1220" s="28"/>
      <c r="C1220" s="28"/>
      <c r="D1220" s="28"/>
      <c r="E1220" s="28"/>
      <c r="N1220" s="28"/>
      <c r="P1220" s="28"/>
      <c r="AD1220" s="28"/>
    </row>
    <row r="1221" spans="2:30" ht="30" customHeight="1" x14ac:dyDescent="0.2">
      <c r="B1221" s="28"/>
      <c r="C1221" s="28"/>
      <c r="D1221" s="28"/>
      <c r="E1221" s="28"/>
      <c r="N1221" s="28"/>
      <c r="P1221" s="28"/>
      <c r="AD1221" s="28"/>
    </row>
    <row r="1222" spans="2:30" ht="30" customHeight="1" x14ac:dyDescent="0.2">
      <c r="B1222" s="28"/>
      <c r="C1222" s="28"/>
      <c r="D1222" s="28"/>
      <c r="E1222" s="28"/>
      <c r="N1222" s="28"/>
      <c r="P1222" s="28"/>
      <c r="AD1222" s="28"/>
    </row>
    <row r="1223" spans="2:30" ht="30" customHeight="1" x14ac:dyDescent="0.2">
      <c r="B1223" s="28"/>
      <c r="C1223" s="28"/>
      <c r="D1223" s="28"/>
      <c r="E1223" s="28"/>
      <c r="N1223" s="28"/>
      <c r="P1223" s="28"/>
      <c r="AD1223" s="28"/>
    </row>
    <row r="1224" spans="2:30" ht="30" customHeight="1" x14ac:dyDescent="0.2">
      <c r="B1224" s="28"/>
      <c r="C1224" s="28"/>
      <c r="D1224" s="28"/>
      <c r="E1224" s="28"/>
      <c r="N1224" s="28"/>
      <c r="P1224" s="28"/>
      <c r="AD1224" s="28"/>
    </row>
    <row r="1225" spans="2:30" ht="30" customHeight="1" x14ac:dyDescent="0.2">
      <c r="B1225" s="28"/>
      <c r="C1225" s="28"/>
      <c r="D1225" s="28"/>
      <c r="E1225" s="28"/>
      <c r="N1225" s="28"/>
      <c r="P1225" s="28"/>
      <c r="AD1225" s="28"/>
    </row>
    <row r="1226" spans="2:30" ht="30" customHeight="1" x14ac:dyDescent="0.2">
      <c r="B1226" s="28"/>
      <c r="C1226" s="28"/>
      <c r="D1226" s="28"/>
      <c r="E1226" s="28"/>
      <c r="N1226" s="28"/>
      <c r="P1226" s="28"/>
      <c r="AD1226" s="28"/>
    </row>
    <row r="1227" spans="2:30" ht="30" customHeight="1" x14ac:dyDescent="0.2">
      <c r="B1227" s="28"/>
      <c r="C1227" s="28"/>
      <c r="D1227" s="28"/>
      <c r="E1227" s="28"/>
      <c r="N1227" s="28"/>
      <c r="P1227" s="28"/>
      <c r="AD1227" s="28"/>
    </row>
    <row r="1228" spans="2:30" ht="30" customHeight="1" x14ac:dyDescent="0.2">
      <c r="B1228" s="28"/>
      <c r="C1228" s="28"/>
      <c r="D1228" s="28"/>
      <c r="E1228" s="28"/>
      <c r="N1228" s="28"/>
      <c r="P1228" s="28"/>
      <c r="AD1228" s="28"/>
    </row>
    <row r="1229" spans="2:30" ht="30" customHeight="1" x14ac:dyDescent="0.2">
      <c r="B1229" s="28"/>
      <c r="C1229" s="28"/>
      <c r="D1229" s="28"/>
      <c r="E1229" s="28"/>
      <c r="N1229" s="28"/>
      <c r="P1229" s="28"/>
      <c r="AD1229" s="28"/>
    </row>
    <row r="1230" spans="2:30" ht="30" customHeight="1" x14ac:dyDescent="0.2">
      <c r="B1230" s="28"/>
      <c r="C1230" s="28"/>
      <c r="D1230" s="28"/>
      <c r="E1230" s="28"/>
      <c r="N1230" s="28"/>
      <c r="P1230" s="28"/>
      <c r="AD1230" s="28"/>
    </row>
    <row r="1231" spans="2:30" ht="30" customHeight="1" x14ac:dyDescent="0.2">
      <c r="B1231" s="28"/>
      <c r="C1231" s="28"/>
      <c r="D1231" s="28"/>
      <c r="E1231" s="28"/>
      <c r="N1231" s="28"/>
      <c r="P1231" s="28"/>
      <c r="AD1231" s="28"/>
    </row>
    <row r="1232" spans="2:30" ht="30" customHeight="1" x14ac:dyDescent="0.2">
      <c r="B1232" s="28"/>
      <c r="C1232" s="28"/>
      <c r="D1232" s="28"/>
      <c r="E1232" s="28"/>
      <c r="N1232" s="28"/>
      <c r="P1232" s="28"/>
      <c r="AD1232" s="28"/>
    </row>
    <row r="1233" spans="2:30" ht="30" customHeight="1" x14ac:dyDescent="0.2">
      <c r="B1233" s="28"/>
      <c r="C1233" s="28"/>
      <c r="D1233" s="28"/>
      <c r="E1233" s="28"/>
      <c r="N1233" s="28"/>
      <c r="P1233" s="28"/>
      <c r="AD1233" s="28"/>
    </row>
    <row r="1234" spans="2:30" ht="30" customHeight="1" x14ac:dyDescent="0.2">
      <c r="B1234" s="28"/>
      <c r="C1234" s="28"/>
      <c r="D1234" s="28"/>
      <c r="E1234" s="28"/>
      <c r="N1234" s="28"/>
      <c r="P1234" s="28"/>
      <c r="AD1234" s="28"/>
    </row>
    <row r="1235" spans="2:30" ht="30" customHeight="1" x14ac:dyDescent="0.2">
      <c r="B1235" s="28"/>
      <c r="C1235" s="28"/>
      <c r="D1235" s="28"/>
      <c r="E1235" s="28"/>
      <c r="N1235" s="28"/>
      <c r="P1235" s="28"/>
      <c r="AD1235" s="28"/>
    </row>
    <row r="1236" spans="2:30" ht="30" customHeight="1" x14ac:dyDescent="0.2">
      <c r="B1236" s="28"/>
      <c r="C1236" s="28"/>
      <c r="D1236" s="28"/>
      <c r="E1236" s="28"/>
      <c r="N1236" s="28"/>
      <c r="P1236" s="28"/>
      <c r="AD1236" s="28"/>
    </row>
    <row r="1237" spans="2:30" ht="30" customHeight="1" x14ac:dyDescent="0.2">
      <c r="B1237" s="28"/>
      <c r="C1237" s="28"/>
      <c r="D1237" s="28"/>
      <c r="E1237" s="28"/>
      <c r="N1237" s="28"/>
      <c r="P1237" s="28"/>
      <c r="AD1237" s="28"/>
    </row>
    <row r="1238" spans="2:30" ht="30" customHeight="1" x14ac:dyDescent="0.2">
      <c r="B1238" s="28"/>
      <c r="C1238" s="28"/>
      <c r="D1238" s="28"/>
      <c r="E1238" s="28"/>
      <c r="N1238" s="28"/>
      <c r="P1238" s="28"/>
      <c r="AD1238" s="28"/>
    </row>
    <row r="1239" spans="2:30" ht="30" customHeight="1" x14ac:dyDescent="0.2">
      <c r="B1239" s="28"/>
      <c r="C1239" s="28"/>
      <c r="D1239" s="28"/>
      <c r="E1239" s="28"/>
      <c r="N1239" s="28"/>
      <c r="P1239" s="28"/>
      <c r="AD1239" s="28"/>
    </row>
    <row r="1240" spans="2:30" ht="30" customHeight="1" x14ac:dyDescent="0.2">
      <c r="B1240" s="28"/>
      <c r="C1240" s="28"/>
      <c r="D1240" s="28"/>
      <c r="E1240" s="28"/>
      <c r="N1240" s="28"/>
      <c r="P1240" s="28"/>
      <c r="AD1240" s="28"/>
    </row>
    <row r="1241" spans="2:30" ht="30" customHeight="1" x14ac:dyDescent="0.2">
      <c r="B1241" s="28"/>
      <c r="C1241" s="28"/>
      <c r="D1241" s="28"/>
      <c r="E1241" s="28"/>
      <c r="N1241" s="28"/>
      <c r="P1241" s="28"/>
      <c r="AD1241" s="28"/>
    </row>
    <row r="1242" spans="2:30" ht="30" customHeight="1" x14ac:dyDescent="0.2">
      <c r="B1242" s="28"/>
      <c r="C1242" s="28"/>
      <c r="D1242" s="28"/>
      <c r="E1242" s="28"/>
      <c r="N1242" s="28"/>
      <c r="P1242" s="28"/>
      <c r="AD1242" s="28"/>
    </row>
    <row r="1243" spans="2:30" ht="30" customHeight="1" x14ac:dyDescent="0.2">
      <c r="B1243" s="28"/>
      <c r="C1243" s="28"/>
      <c r="D1243" s="28"/>
      <c r="E1243" s="28"/>
      <c r="N1243" s="28"/>
      <c r="P1243" s="28"/>
      <c r="AD1243" s="28"/>
    </row>
    <row r="1244" spans="2:30" ht="30" customHeight="1" x14ac:dyDescent="0.2">
      <c r="B1244" s="28"/>
      <c r="C1244" s="28"/>
      <c r="D1244" s="28"/>
      <c r="E1244" s="28"/>
      <c r="N1244" s="28"/>
      <c r="P1244" s="28"/>
      <c r="AD1244" s="28"/>
    </row>
    <row r="1245" spans="2:30" ht="30" customHeight="1" x14ac:dyDescent="0.2">
      <c r="B1245" s="28"/>
      <c r="C1245" s="28"/>
      <c r="D1245" s="28"/>
      <c r="E1245" s="28"/>
      <c r="N1245" s="28"/>
      <c r="P1245" s="28"/>
      <c r="AD1245" s="28"/>
    </row>
    <row r="1246" spans="2:30" ht="30" customHeight="1" x14ac:dyDescent="0.2">
      <c r="B1246" s="28"/>
      <c r="C1246" s="28"/>
      <c r="D1246" s="28"/>
      <c r="E1246" s="28"/>
      <c r="N1246" s="28"/>
      <c r="P1246" s="28"/>
      <c r="AD1246" s="28"/>
    </row>
    <row r="1247" spans="2:30" ht="30" customHeight="1" x14ac:dyDescent="0.2">
      <c r="B1247" s="28"/>
      <c r="C1247" s="28"/>
      <c r="D1247" s="28"/>
      <c r="E1247" s="28"/>
      <c r="N1247" s="28"/>
      <c r="P1247" s="28"/>
      <c r="AD1247" s="28"/>
    </row>
    <row r="1248" spans="2:30" ht="30" customHeight="1" x14ac:dyDescent="0.2">
      <c r="B1248" s="28"/>
      <c r="C1248" s="28"/>
      <c r="D1248" s="28"/>
      <c r="E1248" s="28"/>
      <c r="N1248" s="28"/>
      <c r="P1248" s="28"/>
      <c r="AD1248" s="28"/>
    </row>
    <row r="1249" spans="2:30" ht="30" customHeight="1" x14ac:dyDescent="0.2">
      <c r="B1249" s="28"/>
      <c r="C1249" s="28"/>
      <c r="D1249" s="28"/>
      <c r="E1249" s="28"/>
      <c r="N1249" s="28"/>
      <c r="P1249" s="28"/>
      <c r="AD1249" s="28"/>
    </row>
    <row r="1250" spans="2:30" ht="30" customHeight="1" x14ac:dyDescent="0.2">
      <c r="B1250" s="28"/>
      <c r="C1250" s="28"/>
      <c r="D1250" s="28"/>
      <c r="E1250" s="28"/>
      <c r="N1250" s="28"/>
      <c r="P1250" s="28"/>
      <c r="AD1250" s="28"/>
    </row>
    <row r="1251" spans="2:30" ht="30" customHeight="1" x14ac:dyDescent="0.2">
      <c r="B1251" s="28"/>
      <c r="C1251" s="28"/>
      <c r="D1251" s="28"/>
      <c r="E1251" s="28"/>
      <c r="N1251" s="28"/>
      <c r="P1251" s="28"/>
      <c r="AD1251" s="28"/>
    </row>
    <row r="1252" spans="2:30" ht="30" customHeight="1" x14ac:dyDescent="0.2">
      <c r="B1252" s="28"/>
      <c r="C1252" s="28"/>
      <c r="D1252" s="28"/>
      <c r="E1252" s="28"/>
      <c r="N1252" s="28"/>
      <c r="P1252" s="28"/>
      <c r="AD1252" s="28"/>
    </row>
    <row r="1253" spans="2:30" ht="30" customHeight="1" x14ac:dyDescent="0.2">
      <c r="B1253" s="28"/>
      <c r="C1253" s="28"/>
      <c r="D1253" s="28"/>
      <c r="E1253" s="28"/>
      <c r="N1253" s="28"/>
      <c r="P1253" s="28"/>
      <c r="AD1253" s="28"/>
    </row>
    <row r="1254" spans="2:30" ht="30" customHeight="1" x14ac:dyDescent="0.2">
      <c r="B1254" s="28"/>
      <c r="C1254" s="28"/>
      <c r="D1254" s="28"/>
      <c r="E1254" s="28"/>
      <c r="N1254" s="28"/>
      <c r="P1254" s="28"/>
      <c r="AD1254" s="28"/>
    </row>
    <row r="1255" spans="2:30" ht="30" customHeight="1" x14ac:dyDescent="0.2">
      <c r="B1255" s="28"/>
      <c r="C1255" s="28"/>
      <c r="D1255" s="28"/>
      <c r="E1255" s="28"/>
      <c r="N1255" s="28"/>
      <c r="P1255" s="28"/>
      <c r="AD1255" s="28"/>
    </row>
    <row r="1256" spans="2:30" ht="30" customHeight="1" x14ac:dyDescent="0.2">
      <c r="B1256" s="28"/>
      <c r="C1256" s="28"/>
      <c r="D1256" s="28"/>
      <c r="E1256" s="28"/>
      <c r="N1256" s="28"/>
      <c r="P1256" s="28"/>
      <c r="AD1256" s="28"/>
    </row>
    <row r="1257" spans="2:30" ht="30" customHeight="1" x14ac:dyDescent="0.2">
      <c r="B1257" s="28"/>
      <c r="C1257" s="28"/>
      <c r="D1257" s="28"/>
      <c r="E1257" s="28"/>
      <c r="N1257" s="28"/>
      <c r="P1257" s="28"/>
      <c r="AD1257" s="28"/>
    </row>
    <row r="1258" spans="2:30" ht="30" customHeight="1" x14ac:dyDescent="0.2">
      <c r="B1258" s="28"/>
      <c r="C1258" s="28"/>
      <c r="D1258" s="28"/>
      <c r="E1258" s="28"/>
      <c r="N1258" s="28"/>
      <c r="P1258" s="28"/>
      <c r="AD1258" s="28"/>
    </row>
    <row r="1259" spans="2:30" ht="30" customHeight="1" x14ac:dyDescent="0.2">
      <c r="B1259" s="28"/>
      <c r="C1259" s="28"/>
      <c r="D1259" s="28"/>
      <c r="E1259" s="28"/>
      <c r="N1259" s="28"/>
      <c r="P1259" s="28"/>
      <c r="AD1259" s="28"/>
    </row>
    <row r="1260" spans="2:30" ht="30" customHeight="1" x14ac:dyDescent="0.2">
      <c r="B1260" s="28"/>
      <c r="C1260" s="28"/>
      <c r="D1260" s="28"/>
      <c r="E1260" s="28"/>
      <c r="N1260" s="28"/>
      <c r="P1260" s="28"/>
      <c r="AD1260" s="28"/>
    </row>
    <row r="1261" spans="2:30" ht="30" customHeight="1" x14ac:dyDescent="0.2">
      <c r="B1261" s="28"/>
      <c r="C1261" s="28"/>
      <c r="D1261" s="28"/>
      <c r="E1261" s="28"/>
      <c r="N1261" s="28"/>
      <c r="P1261" s="28"/>
      <c r="AD1261" s="28"/>
    </row>
    <row r="1262" spans="2:30" ht="30" customHeight="1" x14ac:dyDescent="0.2">
      <c r="B1262" s="28"/>
      <c r="C1262" s="28"/>
      <c r="D1262" s="28"/>
      <c r="E1262" s="28"/>
      <c r="N1262" s="28"/>
      <c r="P1262" s="28"/>
      <c r="AD1262" s="28"/>
    </row>
    <row r="1263" spans="2:30" ht="30" customHeight="1" x14ac:dyDescent="0.2">
      <c r="B1263" s="28"/>
      <c r="C1263" s="28"/>
      <c r="D1263" s="28"/>
      <c r="E1263" s="28"/>
      <c r="N1263" s="28"/>
      <c r="P1263" s="28"/>
      <c r="AD1263" s="28"/>
    </row>
    <row r="1264" spans="2:30" ht="30" customHeight="1" x14ac:dyDescent="0.2">
      <c r="B1264" s="28"/>
      <c r="C1264" s="28"/>
      <c r="D1264" s="28"/>
      <c r="E1264" s="28"/>
      <c r="N1264" s="28"/>
      <c r="P1264" s="28"/>
      <c r="AD1264" s="28"/>
    </row>
    <row r="1265" spans="2:30" ht="30" customHeight="1" x14ac:dyDescent="0.2">
      <c r="B1265" s="28"/>
      <c r="C1265" s="28"/>
      <c r="D1265" s="28"/>
      <c r="E1265" s="28"/>
      <c r="N1265" s="28"/>
      <c r="P1265" s="28"/>
      <c r="AD1265" s="28"/>
    </row>
    <row r="1266" spans="2:30" ht="30" customHeight="1" x14ac:dyDescent="0.2">
      <c r="B1266" s="28"/>
      <c r="C1266" s="28"/>
      <c r="D1266" s="28"/>
      <c r="E1266" s="28"/>
      <c r="N1266" s="28"/>
      <c r="P1266" s="28"/>
      <c r="AD1266" s="28"/>
    </row>
    <row r="1267" spans="2:30" ht="30" customHeight="1" x14ac:dyDescent="0.2">
      <c r="B1267" s="28"/>
      <c r="C1267" s="28"/>
      <c r="D1267" s="28"/>
      <c r="E1267" s="28"/>
      <c r="N1267" s="28"/>
      <c r="P1267" s="28"/>
      <c r="AD1267" s="28"/>
    </row>
    <row r="1268" spans="2:30" ht="30" customHeight="1" x14ac:dyDescent="0.2">
      <c r="B1268" s="28"/>
      <c r="C1268" s="28"/>
      <c r="D1268" s="28"/>
      <c r="E1268" s="28"/>
      <c r="N1268" s="28"/>
      <c r="P1268" s="28"/>
      <c r="AD1268" s="28"/>
    </row>
    <row r="1269" spans="2:30" ht="30" customHeight="1" x14ac:dyDescent="0.2">
      <c r="B1269" s="28"/>
      <c r="C1269" s="28"/>
      <c r="D1269" s="28"/>
      <c r="E1269" s="28"/>
      <c r="N1269" s="28"/>
      <c r="P1269" s="28"/>
      <c r="AD1269" s="28"/>
    </row>
    <row r="1270" spans="2:30" ht="30" customHeight="1" x14ac:dyDescent="0.2">
      <c r="B1270" s="28"/>
      <c r="C1270" s="28"/>
      <c r="D1270" s="28"/>
      <c r="E1270" s="28"/>
      <c r="N1270" s="28"/>
      <c r="P1270" s="28"/>
      <c r="AD1270" s="28"/>
    </row>
    <row r="1271" spans="2:30" ht="30" customHeight="1" x14ac:dyDescent="0.2">
      <c r="B1271" s="28"/>
      <c r="C1271" s="28"/>
      <c r="D1271" s="28"/>
      <c r="E1271" s="28"/>
      <c r="N1271" s="28"/>
      <c r="P1271" s="28"/>
      <c r="AD1271" s="28"/>
    </row>
    <row r="1272" spans="2:30" ht="30" customHeight="1" x14ac:dyDescent="0.2">
      <c r="B1272" s="28"/>
      <c r="C1272" s="28"/>
      <c r="D1272" s="28"/>
      <c r="E1272" s="28"/>
      <c r="N1272" s="28"/>
      <c r="P1272" s="28"/>
      <c r="AD1272" s="28"/>
    </row>
    <row r="1273" spans="2:30" ht="30" customHeight="1" x14ac:dyDescent="0.2">
      <c r="B1273" s="28"/>
      <c r="C1273" s="28"/>
      <c r="D1273" s="28"/>
      <c r="E1273" s="28"/>
      <c r="N1273" s="28"/>
      <c r="P1273" s="28"/>
      <c r="AD1273" s="28"/>
    </row>
    <row r="1274" spans="2:30" ht="30" customHeight="1" x14ac:dyDescent="0.2">
      <c r="B1274" s="28"/>
      <c r="C1274" s="28"/>
      <c r="D1274" s="28"/>
      <c r="E1274" s="28"/>
      <c r="N1274" s="28"/>
      <c r="P1274" s="28"/>
      <c r="AD1274" s="28"/>
    </row>
    <row r="1275" spans="2:30" ht="30" customHeight="1" x14ac:dyDescent="0.2">
      <c r="B1275" s="28"/>
      <c r="C1275" s="28"/>
      <c r="D1275" s="28"/>
      <c r="E1275" s="28"/>
      <c r="N1275" s="28"/>
      <c r="P1275" s="28"/>
      <c r="AD1275" s="28"/>
    </row>
    <row r="1276" spans="2:30" ht="30" customHeight="1" x14ac:dyDescent="0.2">
      <c r="B1276" s="28"/>
      <c r="C1276" s="28"/>
      <c r="D1276" s="28"/>
      <c r="E1276" s="28"/>
      <c r="N1276" s="28"/>
      <c r="P1276" s="28"/>
      <c r="AD1276" s="28"/>
    </row>
    <row r="1277" spans="2:30" ht="30" customHeight="1" x14ac:dyDescent="0.2">
      <c r="B1277" s="28"/>
      <c r="C1277" s="28"/>
      <c r="D1277" s="28"/>
      <c r="E1277" s="28"/>
      <c r="N1277" s="28"/>
      <c r="P1277" s="28"/>
      <c r="AD1277" s="28"/>
    </row>
    <row r="1278" spans="2:30" ht="30" customHeight="1" x14ac:dyDescent="0.2">
      <c r="B1278" s="28"/>
      <c r="C1278" s="28"/>
      <c r="D1278" s="28"/>
      <c r="E1278" s="28"/>
      <c r="N1278" s="28"/>
      <c r="P1278" s="28"/>
      <c r="AD1278" s="28"/>
    </row>
    <row r="1279" spans="2:30" ht="30" customHeight="1" x14ac:dyDescent="0.2">
      <c r="B1279" s="28"/>
      <c r="C1279" s="28"/>
      <c r="D1279" s="28"/>
      <c r="E1279" s="28"/>
      <c r="N1279" s="28"/>
      <c r="P1279" s="28"/>
      <c r="AD1279" s="28"/>
    </row>
    <row r="1280" spans="2:30" ht="30" customHeight="1" x14ac:dyDescent="0.2">
      <c r="B1280" s="28"/>
      <c r="C1280" s="28"/>
      <c r="D1280" s="28"/>
      <c r="E1280" s="28"/>
      <c r="N1280" s="28"/>
      <c r="P1280" s="28"/>
      <c r="AD1280" s="28"/>
    </row>
    <row r="1281" spans="2:30" ht="30" customHeight="1" x14ac:dyDescent="0.2">
      <c r="B1281" s="28"/>
      <c r="C1281" s="28"/>
      <c r="D1281" s="28"/>
      <c r="E1281" s="28"/>
      <c r="N1281" s="28"/>
      <c r="P1281" s="28"/>
      <c r="AD1281" s="28"/>
    </row>
    <row r="1282" spans="2:30" ht="30" customHeight="1" x14ac:dyDescent="0.2">
      <c r="B1282" s="28"/>
      <c r="C1282" s="28"/>
      <c r="D1282" s="28"/>
      <c r="E1282" s="28"/>
      <c r="N1282" s="28"/>
      <c r="P1282" s="28"/>
      <c r="AD1282" s="28"/>
    </row>
    <row r="1283" spans="2:30" ht="30" customHeight="1" x14ac:dyDescent="0.2">
      <c r="B1283" s="28"/>
      <c r="C1283" s="28"/>
      <c r="D1283" s="28"/>
      <c r="E1283" s="28"/>
      <c r="N1283" s="28"/>
      <c r="P1283" s="28"/>
      <c r="AD1283" s="28"/>
    </row>
    <row r="1284" spans="2:30" ht="30" customHeight="1" x14ac:dyDescent="0.2">
      <c r="B1284" s="28"/>
      <c r="C1284" s="28"/>
      <c r="D1284" s="28"/>
      <c r="E1284" s="28"/>
      <c r="N1284" s="28"/>
      <c r="P1284" s="28"/>
      <c r="AD1284" s="28"/>
    </row>
    <row r="1285" spans="2:30" ht="30" customHeight="1" x14ac:dyDescent="0.2">
      <c r="B1285" s="28"/>
      <c r="C1285" s="28"/>
      <c r="D1285" s="28"/>
      <c r="E1285" s="28"/>
      <c r="N1285" s="28"/>
      <c r="P1285" s="28"/>
      <c r="AD1285" s="28"/>
    </row>
    <row r="1286" spans="2:30" ht="30" customHeight="1" x14ac:dyDescent="0.2">
      <c r="B1286" s="28"/>
      <c r="C1286" s="28"/>
      <c r="D1286" s="28"/>
      <c r="E1286" s="28"/>
      <c r="N1286" s="28"/>
      <c r="P1286" s="28"/>
      <c r="AD1286" s="28"/>
    </row>
    <row r="1287" spans="2:30" ht="30" customHeight="1" x14ac:dyDescent="0.2">
      <c r="B1287" s="28"/>
      <c r="C1287" s="28"/>
      <c r="D1287" s="28"/>
      <c r="E1287" s="28"/>
      <c r="N1287" s="28"/>
      <c r="P1287" s="28"/>
      <c r="AD1287" s="28"/>
    </row>
    <row r="1288" spans="2:30" ht="30" customHeight="1" x14ac:dyDescent="0.2">
      <c r="B1288" s="28"/>
      <c r="C1288" s="28"/>
      <c r="D1288" s="28"/>
      <c r="E1288" s="28"/>
      <c r="N1288" s="28"/>
      <c r="P1288" s="28"/>
      <c r="AD1288" s="28"/>
    </row>
    <row r="1289" spans="2:30" ht="30" customHeight="1" x14ac:dyDescent="0.2">
      <c r="B1289" s="28"/>
      <c r="C1289" s="28"/>
      <c r="D1289" s="28"/>
      <c r="E1289" s="28"/>
      <c r="N1289" s="28"/>
      <c r="P1289" s="28"/>
      <c r="AD1289" s="28"/>
    </row>
    <row r="1290" spans="2:30" ht="30" customHeight="1" x14ac:dyDescent="0.2">
      <c r="B1290" s="28"/>
      <c r="C1290" s="28"/>
      <c r="D1290" s="28"/>
      <c r="E1290" s="28"/>
      <c r="N1290" s="28"/>
      <c r="P1290" s="28"/>
      <c r="AD1290" s="28"/>
    </row>
    <row r="1291" spans="2:30" ht="30" customHeight="1" x14ac:dyDescent="0.2">
      <c r="B1291" s="28"/>
      <c r="C1291" s="28"/>
      <c r="D1291" s="28"/>
      <c r="E1291" s="28"/>
      <c r="N1291" s="28"/>
      <c r="P1291" s="28"/>
      <c r="AD1291" s="28"/>
    </row>
    <row r="1292" spans="2:30" ht="30" customHeight="1" x14ac:dyDescent="0.2">
      <c r="B1292" s="28"/>
      <c r="C1292" s="28"/>
      <c r="D1292" s="28"/>
      <c r="E1292" s="28"/>
      <c r="N1292" s="28"/>
      <c r="P1292" s="28"/>
      <c r="AD1292" s="28"/>
    </row>
    <row r="1293" spans="2:30" ht="30" customHeight="1" x14ac:dyDescent="0.2">
      <c r="B1293" s="28"/>
      <c r="C1293" s="28"/>
      <c r="D1293" s="28"/>
      <c r="E1293" s="28"/>
      <c r="N1293" s="28"/>
      <c r="P1293" s="28"/>
      <c r="AD1293" s="28"/>
    </row>
    <row r="1294" spans="2:30" ht="30" customHeight="1" x14ac:dyDescent="0.2">
      <c r="B1294" s="28"/>
      <c r="C1294" s="28"/>
      <c r="D1294" s="28"/>
      <c r="E1294" s="28"/>
      <c r="N1294" s="28"/>
      <c r="P1294" s="28"/>
      <c r="AD1294" s="28"/>
    </row>
    <row r="1295" spans="2:30" ht="30" customHeight="1" x14ac:dyDescent="0.2">
      <c r="B1295" s="28"/>
      <c r="C1295" s="28"/>
      <c r="D1295" s="28"/>
      <c r="E1295" s="28"/>
      <c r="N1295" s="28"/>
      <c r="P1295" s="28"/>
      <c r="AD1295" s="28"/>
    </row>
    <row r="1296" spans="2:30" ht="30" customHeight="1" x14ac:dyDescent="0.2">
      <c r="B1296" s="28"/>
      <c r="C1296" s="28"/>
      <c r="D1296" s="28"/>
      <c r="E1296" s="28"/>
      <c r="N1296" s="28"/>
      <c r="P1296" s="28"/>
      <c r="AD1296" s="28"/>
    </row>
    <row r="1297" spans="2:30" ht="30" customHeight="1" x14ac:dyDescent="0.2">
      <c r="B1297" s="28"/>
      <c r="C1297" s="28"/>
      <c r="D1297" s="28"/>
      <c r="E1297" s="28"/>
      <c r="N1297" s="28"/>
      <c r="P1297" s="28"/>
      <c r="AD1297" s="28"/>
    </row>
    <row r="1298" spans="2:30" ht="30" customHeight="1" x14ac:dyDescent="0.2">
      <c r="B1298" s="28"/>
      <c r="C1298" s="28"/>
      <c r="D1298" s="28"/>
      <c r="E1298" s="28"/>
      <c r="N1298" s="28"/>
      <c r="P1298" s="28"/>
      <c r="AD1298" s="28"/>
    </row>
    <row r="1299" spans="2:30" ht="30" customHeight="1" x14ac:dyDescent="0.2">
      <c r="B1299" s="28"/>
      <c r="C1299" s="28"/>
      <c r="D1299" s="28"/>
      <c r="E1299" s="28"/>
      <c r="N1299" s="28"/>
      <c r="P1299" s="28"/>
      <c r="AD1299" s="28"/>
    </row>
    <row r="1300" spans="2:30" ht="30" customHeight="1" x14ac:dyDescent="0.2">
      <c r="B1300" s="28"/>
      <c r="C1300" s="28"/>
      <c r="D1300" s="28"/>
      <c r="E1300" s="28"/>
      <c r="N1300" s="28"/>
      <c r="P1300" s="28"/>
      <c r="AD1300" s="28"/>
    </row>
    <row r="1301" spans="2:30" ht="30" customHeight="1" x14ac:dyDescent="0.2">
      <c r="B1301" s="28"/>
      <c r="C1301" s="28"/>
      <c r="D1301" s="28"/>
      <c r="E1301" s="28"/>
      <c r="N1301" s="28"/>
      <c r="P1301" s="28"/>
      <c r="AD1301" s="28"/>
    </row>
    <row r="1302" spans="2:30" ht="30" customHeight="1" x14ac:dyDescent="0.2">
      <c r="B1302" s="28"/>
      <c r="C1302" s="28"/>
      <c r="D1302" s="28"/>
      <c r="E1302" s="28"/>
      <c r="N1302" s="28"/>
      <c r="P1302" s="28"/>
      <c r="AD1302" s="28"/>
    </row>
    <row r="1303" spans="2:30" ht="30" customHeight="1" x14ac:dyDescent="0.2">
      <c r="B1303" s="28"/>
      <c r="C1303" s="28"/>
      <c r="D1303" s="28"/>
      <c r="E1303" s="28"/>
      <c r="N1303" s="28"/>
      <c r="P1303" s="28"/>
      <c r="AD1303" s="28"/>
    </row>
    <row r="1304" spans="2:30" ht="30" customHeight="1" x14ac:dyDescent="0.2">
      <c r="B1304" s="28"/>
      <c r="C1304" s="28"/>
      <c r="D1304" s="28"/>
      <c r="E1304" s="28"/>
      <c r="N1304" s="28"/>
      <c r="P1304" s="28"/>
      <c r="AD1304" s="28"/>
    </row>
    <row r="1305" spans="2:30" ht="30" customHeight="1" x14ac:dyDescent="0.2">
      <c r="B1305" s="28"/>
      <c r="C1305" s="28"/>
      <c r="D1305" s="28"/>
      <c r="E1305" s="28"/>
      <c r="N1305" s="28"/>
      <c r="P1305" s="28"/>
      <c r="AD1305" s="28"/>
    </row>
    <row r="1306" spans="2:30" ht="30" customHeight="1" x14ac:dyDescent="0.2">
      <c r="B1306" s="28"/>
      <c r="C1306" s="28"/>
      <c r="D1306" s="28"/>
      <c r="E1306" s="28"/>
      <c r="N1306" s="28"/>
      <c r="P1306" s="28"/>
      <c r="AD1306" s="28"/>
    </row>
    <row r="1307" spans="2:30" ht="30" customHeight="1" x14ac:dyDescent="0.2">
      <c r="B1307" s="28"/>
      <c r="C1307" s="28"/>
      <c r="D1307" s="28"/>
      <c r="E1307" s="28"/>
      <c r="N1307" s="28"/>
      <c r="P1307" s="28"/>
      <c r="AD1307" s="28"/>
    </row>
    <row r="1308" spans="2:30" ht="30" customHeight="1" x14ac:dyDescent="0.2">
      <c r="B1308" s="28"/>
      <c r="C1308" s="28"/>
      <c r="D1308" s="28"/>
      <c r="E1308" s="28"/>
      <c r="N1308" s="28"/>
      <c r="P1308" s="28"/>
      <c r="AD1308" s="28"/>
    </row>
    <row r="1309" spans="2:30" ht="30" customHeight="1" x14ac:dyDescent="0.2">
      <c r="B1309" s="28"/>
      <c r="C1309" s="28"/>
      <c r="D1309" s="28"/>
      <c r="E1309" s="28"/>
      <c r="N1309" s="28"/>
      <c r="P1309" s="28"/>
      <c r="AD1309" s="28"/>
    </row>
    <row r="1310" spans="2:30" ht="30" customHeight="1" x14ac:dyDescent="0.2">
      <c r="B1310" s="28"/>
      <c r="C1310" s="28"/>
      <c r="D1310" s="28"/>
      <c r="E1310" s="28"/>
      <c r="N1310" s="28"/>
      <c r="P1310" s="28"/>
      <c r="AD1310" s="28"/>
    </row>
    <row r="1311" spans="2:30" ht="30" customHeight="1" x14ac:dyDescent="0.2">
      <c r="B1311" s="28"/>
      <c r="C1311" s="28"/>
      <c r="D1311" s="28"/>
      <c r="E1311" s="28"/>
      <c r="N1311" s="28"/>
      <c r="P1311" s="28"/>
      <c r="AD1311" s="28"/>
    </row>
    <row r="1312" spans="2:30" ht="30" customHeight="1" x14ac:dyDescent="0.2">
      <c r="B1312" s="28"/>
      <c r="C1312" s="28"/>
      <c r="D1312" s="28"/>
      <c r="E1312" s="28"/>
      <c r="N1312" s="28"/>
      <c r="P1312" s="28"/>
      <c r="AD1312" s="28"/>
    </row>
    <row r="1313" spans="2:30" ht="30" customHeight="1" x14ac:dyDescent="0.2">
      <c r="B1313" s="28"/>
      <c r="C1313" s="28"/>
      <c r="D1313" s="28"/>
      <c r="E1313" s="28"/>
      <c r="N1313" s="28"/>
      <c r="P1313" s="28"/>
      <c r="AD1313" s="28"/>
    </row>
    <row r="1314" spans="2:30" ht="30" customHeight="1" x14ac:dyDescent="0.2">
      <c r="B1314" s="28"/>
      <c r="C1314" s="28"/>
      <c r="D1314" s="28"/>
      <c r="E1314" s="28"/>
      <c r="N1314" s="28"/>
      <c r="P1314" s="28"/>
      <c r="AD1314" s="28"/>
    </row>
    <row r="1315" spans="2:30" ht="30" customHeight="1" x14ac:dyDescent="0.2">
      <c r="B1315" s="28"/>
      <c r="C1315" s="28"/>
      <c r="D1315" s="28"/>
      <c r="E1315" s="28"/>
      <c r="N1315" s="28"/>
      <c r="P1315" s="28"/>
      <c r="AD1315" s="28"/>
    </row>
    <row r="1316" spans="2:30" ht="30" customHeight="1" x14ac:dyDescent="0.2">
      <c r="B1316" s="28"/>
      <c r="C1316" s="28"/>
      <c r="D1316" s="28"/>
      <c r="E1316" s="28"/>
      <c r="N1316" s="28"/>
      <c r="P1316" s="28"/>
      <c r="AD1316" s="28"/>
    </row>
    <row r="1317" spans="2:30" ht="30" customHeight="1" x14ac:dyDescent="0.2">
      <c r="B1317" s="28"/>
      <c r="C1317" s="28"/>
      <c r="D1317" s="28"/>
      <c r="E1317" s="28"/>
      <c r="N1317" s="28"/>
      <c r="P1317" s="28"/>
      <c r="AD1317" s="28"/>
    </row>
    <row r="1318" spans="2:30" ht="30" customHeight="1" x14ac:dyDescent="0.2">
      <c r="B1318" s="28"/>
      <c r="C1318" s="28"/>
      <c r="D1318" s="28"/>
      <c r="E1318" s="28"/>
      <c r="N1318" s="28"/>
      <c r="P1318" s="28"/>
      <c r="AD1318" s="28"/>
    </row>
    <row r="1319" spans="2:30" ht="30" customHeight="1" x14ac:dyDescent="0.2">
      <c r="B1319" s="28"/>
      <c r="C1319" s="28"/>
      <c r="D1319" s="28"/>
      <c r="E1319" s="28"/>
      <c r="N1319" s="28"/>
      <c r="P1319" s="28"/>
      <c r="AD1319" s="28"/>
    </row>
    <row r="1320" spans="2:30" ht="30" customHeight="1" x14ac:dyDescent="0.2">
      <c r="B1320" s="28"/>
      <c r="C1320" s="28"/>
      <c r="D1320" s="28"/>
      <c r="E1320" s="28"/>
      <c r="N1320" s="28"/>
      <c r="P1320" s="28"/>
      <c r="AD1320" s="28"/>
    </row>
    <row r="1321" spans="2:30" ht="30" customHeight="1" x14ac:dyDescent="0.2">
      <c r="B1321" s="28"/>
      <c r="C1321" s="28"/>
      <c r="D1321" s="28"/>
      <c r="E1321" s="28"/>
      <c r="N1321" s="28"/>
      <c r="P1321" s="28"/>
      <c r="AD1321" s="28"/>
    </row>
    <row r="1322" spans="2:30" ht="30" customHeight="1" x14ac:dyDescent="0.2">
      <c r="B1322" s="28"/>
      <c r="C1322" s="28"/>
      <c r="D1322" s="28"/>
      <c r="E1322" s="28"/>
      <c r="N1322" s="28"/>
      <c r="P1322" s="28"/>
      <c r="AD1322" s="28"/>
    </row>
    <row r="1323" spans="2:30" ht="30" customHeight="1" x14ac:dyDescent="0.2">
      <c r="B1323" s="28"/>
      <c r="C1323" s="28"/>
      <c r="D1323" s="28"/>
      <c r="E1323" s="28"/>
      <c r="N1323" s="28"/>
      <c r="P1323" s="28"/>
      <c r="AD1323" s="28"/>
    </row>
    <row r="1324" spans="2:30" ht="30" customHeight="1" x14ac:dyDescent="0.2">
      <c r="B1324" s="28"/>
      <c r="C1324" s="28"/>
      <c r="D1324" s="28"/>
      <c r="E1324" s="28"/>
      <c r="N1324" s="28"/>
      <c r="P1324" s="28"/>
      <c r="AD1324" s="28"/>
    </row>
    <row r="1325" spans="2:30" ht="30" customHeight="1" x14ac:dyDescent="0.2">
      <c r="B1325" s="28"/>
      <c r="C1325" s="28"/>
      <c r="D1325" s="28"/>
      <c r="E1325" s="28"/>
      <c r="N1325" s="28"/>
      <c r="P1325" s="28"/>
      <c r="AD1325" s="28"/>
    </row>
    <row r="1326" spans="2:30" ht="30" customHeight="1" x14ac:dyDescent="0.2">
      <c r="B1326" s="28"/>
      <c r="C1326" s="28"/>
      <c r="D1326" s="28"/>
      <c r="E1326" s="28"/>
      <c r="N1326" s="28"/>
      <c r="P1326" s="28"/>
      <c r="AD1326" s="28"/>
    </row>
    <row r="1327" spans="2:30" ht="30" customHeight="1" x14ac:dyDescent="0.2">
      <c r="B1327" s="28"/>
      <c r="C1327" s="28"/>
      <c r="D1327" s="28"/>
      <c r="E1327" s="28"/>
      <c r="N1327" s="28"/>
      <c r="P1327" s="28"/>
      <c r="AD1327" s="28"/>
    </row>
    <row r="1328" spans="2:30" ht="30" customHeight="1" x14ac:dyDescent="0.2">
      <c r="B1328" s="28"/>
      <c r="C1328" s="28"/>
      <c r="D1328" s="28"/>
      <c r="E1328" s="28"/>
      <c r="N1328" s="28"/>
      <c r="P1328" s="28"/>
      <c r="AD1328" s="28"/>
    </row>
    <row r="1329" spans="2:30" ht="30" customHeight="1" x14ac:dyDescent="0.2">
      <c r="B1329" s="28"/>
      <c r="C1329" s="28"/>
      <c r="D1329" s="28"/>
      <c r="E1329" s="28"/>
      <c r="N1329" s="28"/>
      <c r="P1329" s="28"/>
      <c r="AD1329" s="28"/>
    </row>
    <row r="1330" spans="2:30" ht="30" customHeight="1" x14ac:dyDescent="0.2">
      <c r="B1330" s="28"/>
      <c r="C1330" s="28"/>
      <c r="D1330" s="28"/>
      <c r="E1330" s="28"/>
      <c r="N1330" s="28"/>
      <c r="P1330" s="28"/>
      <c r="AD1330" s="28"/>
    </row>
    <row r="1331" spans="2:30" ht="30" customHeight="1" x14ac:dyDescent="0.2">
      <c r="B1331" s="28"/>
      <c r="C1331" s="28"/>
      <c r="D1331" s="28"/>
      <c r="E1331" s="28"/>
      <c r="N1331" s="28"/>
      <c r="P1331" s="28"/>
      <c r="AD1331" s="28"/>
    </row>
    <row r="1332" spans="2:30" ht="30" customHeight="1" x14ac:dyDescent="0.2">
      <c r="B1332" s="28"/>
      <c r="C1332" s="28"/>
      <c r="D1332" s="28"/>
      <c r="E1332" s="28"/>
      <c r="N1332" s="28"/>
      <c r="P1332" s="28"/>
      <c r="AD1332" s="28"/>
    </row>
    <row r="1333" spans="2:30" ht="30" customHeight="1" x14ac:dyDescent="0.2">
      <c r="B1333" s="28"/>
      <c r="C1333" s="28"/>
      <c r="D1333" s="28"/>
      <c r="E1333" s="28"/>
      <c r="N1333" s="28"/>
      <c r="P1333" s="28"/>
      <c r="AD1333" s="28"/>
    </row>
    <row r="1334" spans="2:30" ht="30" customHeight="1" x14ac:dyDescent="0.2">
      <c r="B1334" s="28"/>
      <c r="C1334" s="28"/>
      <c r="D1334" s="28"/>
      <c r="E1334" s="28"/>
      <c r="N1334" s="28"/>
      <c r="P1334" s="28"/>
      <c r="AD1334" s="28"/>
    </row>
    <row r="1335" spans="2:30" ht="30" customHeight="1" x14ac:dyDescent="0.2">
      <c r="B1335" s="28"/>
      <c r="C1335" s="28"/>
      <c r="D1335" s="28"/>
      <c r="E1335" s="28"/>
      <c r="N1335" s="28"/>
      <c r="P1335" s="28"/>
      <c r="AD1335" s="28"/>
    </row>
    <row r="1336" spans="2:30" ht="30" customHeight="1" x14ac:dyDescent="0.2">
      <c r="B1336" s="28"/>
      <c r="C1336" s="28"/>
      <c r="D1336" s="28"/>
      <c r="E1336" s="28"/>
      <c r="N1336" s="28"/>
      <c r="P1336" s="28"/>
      <c r="AD1336" s="28"/>
    </row>
    <row r="1337" spans="2:30" ht="30" customHeight="1" x14ac:dyDescent="0.2">
      <c r="B1337" s="28"/>
      <c r="C1337" s="28"/>
      <c r="D1337" s="28"/>
      <c r="E1337" s="28"/>
      <c r="N1337" s="28"/>
      <c r="P1337" s="28"/>
      <c r="AD1337" s="28"/>
    </row>
    <row r="1338" spans="2:30" ht="30" customHeight="1" x14ac:dyDescent="0.2">
      <c r="B1338" s="28"/>
      <c r="C1338" s="28"/>
      <c r="D1338" s="28"/>
      <c r="E1338" s="28"/>
      <c r="N1338" s="28"/>
      <c r="P1338" s="28"/>
      <c r="AD1338" s="28"/>
    </row>
    <row r="1339" spans="2:30" ht="30" customHeight="1" x14ac:dyDescent="0.2">
      <c r="B1339" s="28"/>
      <c r="C1339" s="28"/>
      <c r="D1339" s="28"/>
      <c r="E1339" s="28"/>
      <c r="N1339" s="28"/>
      <c r="P1339" s="28"/>
      <c r="AD1339" s="28"/>
    </row>
    <row r="1340" spans="2:30" ht="30" customHeight="1" x14ac:dyDescent="0.2">
      <c r="B1340" s="28"/>
      <c r="C1340" s="28"/>
      <c r="D1340" s="28"/>
      <c r="E1340" s="28"/>
      <c r="N1340" s="28"/>
      <c r="P1340" s="28"/>
      <c r="AD1340" s="28"/>
    </row>
    <row r="1341" spans="2:30" ht="30" customHeight="1" x14ac:dyDescent="0.2">
      <c r="B1341" s="28"/>
      <c r="C1341" s="28"/>
      <c r="D1341" s="28"/>
      <c r="E1341" s="28"/>
      <c r="N1341" s="28"/>
      <c r="P1341" s="28"/>
      <c r="AD1341" s="28"/>
    </row>
    <row r="1342" spans="2:30" ht="30" customHeight="1" x14ac:dyDescent="0.2">
      <c r="B1342" s="28"/>
      <c r="C1342" s="28"/>
      <c r="D1342" s="28"/>
      <c r="E1342" s="28"/>
      <c r="N1342" s="28"/>
      <c r="P1342" s="28"/>
      <c r="AD1342" s="28"/>
    </row>
    <row r="1343" spans="2:30" ht="30" customHeight="1" x14ac:dyDescent="0.2">
      <c r="B1343" s="28"/>
      <c r="C1343" s="28"/>
      <c r="D1343" s="28"/>
      <c r="E1343" s="28"/>
      <c r="N1343" s="28"/>
      <c r="P1343" s="28"/>
      <c r="AD1343" s="28"/>
    </row>
    <row r="1344" spans="2:30" ht="30" customHeight="1" x14ac:dyDescent="0.2">
      <c r="B1344" s="28"/>
      <c r="C1344" s="28"/>
      <c r="D1344" s="28"/>
      <c r="E1344" s="28"/>
      <c r="N1344" s="28"/>
      <c r="P1344" s="28"/>
      <c r="AD1344" s="28"/>
    </row>
    <row r="1345" spans="2:30" ht="30" customHeight="1" x14ac:dyDescent="0.2">
      <c r="B1345" s="28"/>
      <c r="C1345" s="28"/>
      <c r="D1345" s="28"/>
      <c r="E1345" s="28"/>
      <c r="N1345" s="28"/>
      <c r="P1345" s="28"/>
      <c r="AD1345" s="28"/>
    </row>
    <row r="1346" spans="2:30" ht="30" customHeight="1" x14ac:dyDescent="0.2">
      <c r="B1346" s="28"/>
      <c r="C1346" s="28"/>
      <c r="D1346" s="28"/>
      <c r="E1346" s="28"/>
      <c r="N1346" s="28"/>
      <c r="P1346" s="28"/>
      <c r="AD1346" s="28"/>
    </row>
    <row r="1347" spans="2:30" ht="30" customHeight="1" x14ac:dyDescent="0.2">
      <c r="B1347" s="28"/>
      <c r="C1347" s="28"/>
      <c r="D1347" s="28"/>
      <c r="E1347" s="28"/>
      <c r="N1347" s="28"/>
      <c r="P1347" s="28"/>
      <c r="AD1347" s="28"/>
    </row>
    <row r="1348" spans="2:30" ht="30" customHeight="1" x14ac:dyDescent="0.2">
      <c r="B1348" s="28"/>
      <c r="C1348" s="28"/>
      <c r="D1348" s="28"/>
      <c r="E1348" s="28"/>
      <c r="N1348" s="28"/>
      <c r="P1348" s="28"/>
      <c r="AD1348" s="28"/>
    </row>
    <row r="1349" spans="2:30" ht="30" customHeight="1" x14ac:dyDescent="0.2">
      <c r="B1349" s="28"/>
      <c r="C1349" s="28"/>
      <c r="D1349" s="28"/>
      <c r="E1349" s="28"/>
      <c r="N1349" s="28"/>
      <c r="P1349" s="28"/>
      <c r="AD1349" s="28"/>
    </row>
    <row r="1350" spans="2:30" ht="30" customHeight="1" x14ac:dyDescent="0.2">
      <c r="B1350" s="28"/>
      <c r="C1350" s="28"/>
      <c r="D1350" s="28"/>
      <c r="E1350" s="28"/>
      <c r="N1350" s="28"/>
      <c r="P1350" s="28"/>
      <c r="AD1350" s="28"/>
    </row>
    <row r="1351" spans="2:30" ht="30" customHeight="1" x14ac:dyDescent="0.2">
      <c r="B1351" s="28"/>
      <c r="C1351" s="28"/>
      <c r="D1351" s="28"/>
      <c r="E1351" s="28"/>
      <c r="N1351" s="28"/>
      <c r="P1351" s="28"/>
      <c r="AD1351" s="28"/>
    </row>
    <row r="1352" spans="2:30" ht="30" customHeight="1" x14ac:dyDescent="0.2">
      <c r="B1352" s="28"/>
      <c r="C1352" s="28"/>
      <c r="D1352" s="28"/>
      <c r="E1352" s="28"/>
      <c r="N1352" s="28"/>
      <c r="P1352" s="28"/>
      <c r="AD1352" s="28"/>
    </row>
    <row r="1353" spans="2:30" ht="30" customHeight="1" x14ac:dyDescent="0.2">
      <c r="B1353" s="28"/>
      <c r="C1353" s="28"/>
      <c r="D1353" s="28"/>
      <c r="E1353" s="28"/>
      <c r="N1353" s="28"/>
      <c r="P1353" s="28"/>
      <c r="AD1353" s="28"/>
    </row>
    <row r="1354" spans="2:30" ht="30" customHeight="1" x14ac:dyDescent="0.2">
      <c r="B1354" s="28"/>
      <c r="C1354" s="28"/>
      <c r="D1354" s="28"/>
      <c r="E1354" s="28"/>
      <c r="N1354" s="28"/>
      <c r="P1354" s="28"/>
      <c r="AD1354" s="28"/>
    </row>
    <row r="1355" spans="2:30" ht="30" customHeight="1" x14ac:dyDescent="0.2">
      <c r="B1355" s="28"/>
      <c r="C1355" s="28"/>
      <c r="D1355" s="28"/>
      <c r="E1355" s="28"/>
      <c r="N1355" s="28"/>
      <c r="P1355" s="28"/>
      <c r="AD1355" s="28"/>
    </row>
    <row r="1356" spans="2:30" ht="30" customHeight="1" x14ac:dyDescent="0.2">
      <c r="B1356" s="28"/>
      <c r="C1356" s="28"/>
      <c r="D1356" s="28"/>
      <c r="E1356" s="28"/>
      <c r="N1356" s="28"/>
      <c r="P1356" s="28"/>
      <c r="AD1356" s="28"/>
    </row>
    <row r="1357" spans="2:30" ht="30" customHeight="1" x14ac:dyDescent="0.2">
      <c r="B1357" s="28"/>
      <c r="C1357" s="28"/>
      <c r="D1357" s="28"/>
      <c r="E1357" s="28"/>
      <c r="N1357" s="28"/>
      <c r="P1357" s="28"/>
      <c r="AD1357" s="28"/>
    </row>
    <row r="1358" spans="2:30" ht="30" customHeight="1" x14ac:dyDescent="0.2">
      <c r="B1358" s="28"/>
      <c r="C1358" s="28"/>
      <c r="D1358" s="28"/>
      <c r="E1358" s="28"/>
      <c r="N1358" s="28"/>
      <c r="P1358" s="28"/>
      <c r="AD1358" s="28"/>
    </row>
    <row r="1359" spans="2:30" ht="30" customHeight="1" x14ac:dyDescent="0.2">
      <c r="B1359" s="28"/>
      <c r="C1359" s="28"/>
      <c r="D1359" s="28"/>
      <c r="E1359" s="28"/>
      <c r="N1359" s="28"/>
      <c r="P1359" s="28"/>
      <c r="AD1359" s="28"/>
    </row>
    <row r="1360" spans="2:30" ht="30" customHeight="1" x14ac:dyDescent="0.2">
      <c r="B1360" s="28"/>
      <c r="C1360" s="28"/>
      <c r="D1360" s="28"/>
      <c r="E1360" s="28"/>
      <c r="N1360" s="28"/>
      <c r="P1360" s="28"/>
      <c r="AD1360" s="28"/>
    </row>
    <row r="1361" spans="2:30" ht="30" customHeight="1" x14ac:dyDescent="0.2">
      <c r="B1361" s="28"/>
      <c r="C1361" s="28"/>
      <c r="D1361" s="28"/>
      <c r="E1361" s="28"/>
      <c r="N1361" s="28"/>
      <c r="P1361" s="28"/>
      <c r="AD1361" s="28"/>
    </row>
    <row r="1362" spans="2:30" ht="30" customHeight="1" x14ac:dyDescent="0.2">
      <c r="B1362" s="28"/>
      <c r="C1362" s="28"/>
      <c r="D1362" s="28"/>
      <c r="E1362" s="28"/>
      <c r="N1362" s="28"/>
      <c r="P1362" s="28"/>
      <c r="AD1362" s="28"/>
    </row>
    <row r="1363" spans="2:30" ht="30" customHeight="1" x14ac:dyDescent="0.2">
      <c r="B1363" s="28"/>
      <c r="C1363" s="28"/>
      <c r="D1363" s="28"/>
      <c r="E1363" s="28"/>
      <c r="N1363" s="28"/>
      <c r="P1363" s="28"/>
      <c r="AD1363" s="28"/>
    </row>
    <row r="1364" spans="2:30" ht="30" customHeight="1" x14ac:dyDescent="0.2">
      <c r="B1364" s="28"/>
      <c r="C1364" s="28"/>
      <c r="D1364" s="28"/>
      <c r="E1364" s="28"/>
      <c r="N1364" s="28"/>
      <c r="P1364" s="28"/>
      <c r="AD1364" s="28"/>
    </row>
    <row r="1365" spans="2:30" ht="30" customHeight="1" x14ac:dyDescent="0.2">
      <c r="B1365" s="28"/>
      <c r="C1365" s="28"/>
      <c r="D1365" s="28"/>
      <c r="E1365" s="28"/>
      <c r="N1365" s="28"/>
      <c r="P1365" s="28"/>
      <c r="AD1365" s="28"/>
    </row>
    <row r="1366" spans="2:30" ht="30" customHeight="1" x14ac:dyDescent="0.2">
      <c r="B1366" s="28"/>
      <c r="C1366" s="28"/>
      <c r="D1366" s="28"/>
      <c r="E1366" s="28"/>
      <c r="N1366" s="28"/>
      <c r="P1366" s="28"/>
      <c r="AD1366" s="28"/>
    </row>
    <row r="1367" spans="2:30" ht="30" customHeight="1" x14ac:dyDescent="0.2">
      <c r="B1367" s="28"/>
      <c r="C1367" s="28"/>
      <c r="D1367" s="28"/>
      <c r="E1367" s="28"/>
      <c r="N1367" s="28"/>
      <c r="P1367" s="28"/>
      <c r="AD1367" s="28"/>
    </row>
    <row r="1368" spans="2:30" ht="30" customHeight="1" x14ac:dyDescent="0.2">
      <c r="B1368" s="28"/>
      <c r="C1368" s="28"/>
      <c r="D1368" s="28"/>
      <c r="E1368" s="28"/>
      <c r="N1368" s="28"/>
      <c r="P1368" s="28"/>
      <c r="AD1368" s="28"/>
    </row>
    <row r="1369" spans="2:30" ht="30" customHeight="1" x14ac:dyDescent="0.2">
      <c r="B1369" s="28"/>
      <c r="C1369" s="28"/>
      <c r="D1369" s="28"/>
      <c r="E1369" s="28"/>
      <c r="N1369" s="28"/>
      <c r="P1369" s="28"/>
      <c r="AD1369" s="28"/>
    </row>
    <row r="1370" spans="2:30" ht="30" customHeight="1" x14ac:dyDescent="0.2">
      <c r="B1370" s="28"/>
      <c r="C1370" s="28"/>
      <c r="D1370" s="28"/>
      <c r="E1370" s="28"/>
      <c r="N1370" s="28"/>
      <c r="P1370" s="28"/>
      <c r="AD1370" s="28"/>
    </row>
    <row r="1371" spans="2:30" ht="30" customHeight="1" x14ac:dyDescent="0.2">
      <c r="B1371" s="28"/>
      <c r="C1371" s="28"/>
      <c r="D1371" s="28"/>
      <c r="E1371" s="28"/>
      <c r="N1371" s="28"/>
      <c r="P1371" s="28"/>
      <c r="AD1371" s="28"/>
    </row>
    <row r="1372" spans="2:30" ht="30" customHeight="1" x14ac:dyDescent="0.2">
      <c r="B1372" s="28"/>
      <c r="C1372" s="28"/>
      <c r="D1372" s="28"/>
      <c r="E1372" s="28"/>
      <c r="N1372" s="28"/>
      <c r="P1372" s="28"/>
      <c r="AD1372" s="28"/>
    </row>
    <row r="1373" spans="2:30" ht="30" customHeight="1" x14ac:dyDescent="0.2">
      <c r="B1373" s="28"/>
      <c r="C1373" s="28"/>
      <c r="D1373" s="28"/>
      <c r="E1373" s="28"/>
      <c r="N1373" s="28"/>
      <c r="P1373" s="28"/>
      <c r="AD1373" s="28"/>
    </row>
    <row r="1374" spans="2:30" ht="30" customHeight="1" x14ac:dyDescent="0.2">
      <c r="B1374" s="28"/>
      <c r="C1374" s="28"/>
      <c r="D1374" s="28"/>
      <c r="E1374" s="28"/>
      <c r="N1374" s="28"/>
      <c r="P1374" s="28"/>
      <c r="AD1374" s="28"/>
    </row>
    <row r="1375" spans="2:30" ht="30" customHeight="1" x14ac:dyDescent="0.2">
      <c r="B1375" s="28"/>
      <c r="C1375" s="28"/>
      <c r="D1375" s="28"/>
      <c r="E1375" s="28"/>
      <c r="N1375" s="28"/>
      <c r="P1375" s="28"/>
      <c r="AD1375" s="28"/>
    </row>
    <row r="1376" spans="2:30" ht="30" customHeight="1" x14ac:dyDescent="0.2">
      <c r="B1376" s="28"/>
      <c r="C1376" s="28"/>
      <c r="D1376" s="28"/>
      <c r="E1376" s="28"/>
      <c r="N1376" s="28"/>
      <c r="P1376" s="28"/>
      <c r="AD1376" s="28"/>
    </row>
    <row r="1377" spans="2:30" ht="30" customHeight="1" x14ac:dyDescent="0.2">
      <c r="B1377" s="28"/>
      <c r="C1377" s="28"/>
      <c r="D1377" s="28"/>
      <c r="E1377" s="28"/>
      <c r="N1377" s="28"/>
      <c r="P1377" s="28"/>
      <c r="AD1377" s="28"/>
    </row>
    <row r="1378" spans="2:30" ht="30" customHeight="1" x14ac:dyDescent="0.2">
      <c r="B1378" s="28"/>
      <c r="C1378" s="28"/>
      <c r="D1378" s="28"/>
      <c r="E1378" s="28"/>
      <c r="N1378" s="28"/>
      <c r="P1378" s="28"/>
      <c r="AD1378" s="28"/>
    </row>
    <row r="1379" spans="2:30" ht="30" customHeight="1" x14ac:dyDescent="0.2">
      <c r="B1379" s="28"/>
      <c r="C1379" s="28"/>
      <c r="D1379" s="28"/>
      <c r="E1379" s="28"/>
      <c r="N1379" s="28"/>
      <c r="P1379" s="28"/>
      <c r="AD1379" s="28"/>
    </row>
    <row r="1380" spans="2:30" ht="30" customHeight="1" x14ac:dyDescent="0.2">
      <c r="B1380" s="28"/>
      <c r="C1380" s="28"/>
      <c r="D1380" s="28"/>
      <c r="E1380" s="28"/>
      <c r="N1380" s="28"/>
      <c r="P1380" s="28"/>
      <c r="AD1380" s="28"/>
    </row>
    <row r="1381" spans="2:30" ht="30" customHeight="1" x14ac:dyDescent="0.2">
      <c r="B1381" s="28"/>
      <c r="C1381" s="28"/>
      <c r="D1381" s="28"/>
      <c r="E1381" s="28"/>
      <c r="N1381" s="28"/>
      <c r="P1381" s="28"/>
      <c r="AD1381" s="28"/>
    </row>
    <row r="1382" spans="2:30" ht="30" customHeight="1" x14ac:dyDescent="0.2">
      <c r="B1382" s="28"/>
      <c r="C1382" s="28"/>
      <c r="D1382" s="28"/>
      <c r="E1382" s="28"/>
      <c r="N1382" s="28"/>
      <c r="P1382" s="28"/>
      <c r="AD1382" s="28"/>
    </row>
    <row r="1383" spans="2:30" ht="30" customHeight="1" x14ac:dyDescent="0.2">
      <c r="B1383" s="28"/>
      <c r="C1383" s="28"/>
      <c r="D1383" s="28"/>
      <c r="E1383" s="28"/>
      <c r="N1383" s="28"/>
      <c r="P1383" s="28"/>
      <c r="AD1383" s="28"/>
    </row>
    <row r="1384" spans="2:30" ht="30" customHeight="1" x14ac:dyDescent="0.2">
      <c r="B1384" s="28"/>
      <c r="C1384" s="28"/>
      <c r="D1384" s="28"/>
      <c r="E1384" s="28"/>
      <c r="N1384" s="28"/>
      <c r="P1384" s="28"/>
      <c r="AD1384" s="28"/>
    </row>
    <row r="1385" spans="2:30" ht="30" customHeight="1" x14ac:dyDescent="0.2">
      <c r="B1385" s="28"/>
      <c r="C1385" s="28"/>
      <c r="D1385" s="28"/>
      <c r="E1385" s="28"/>
      <c r="N1385" s="28"/>
      <c r="P1385" s="28"/>
      <c r="AD1385" s="28"/>
    </row>
    <row r="1386" spans="2:30" ht="30" customHeight="1" x14ac:dyDescent="0.2">
      <c r="B1386" s="28"/>
      <c r="C1386" s="28"/>
      <c r="D1386" s="28"/>
      <c r="E1386" s="28"/>
      <c r="N1386" s="28"/>
      <c r="P1386" s="28"/>
      <c r="AD1386" s="28"/>
    </row>
    <row r="1387" spans="2:30" ht="30" customHeight="1" x14ac:dyDescent="0.2">
      <c r="B1387" s="28"/>
      <c r="C1387" s="28"/>
      <c r="D1387" s="28"/>
      <c r="E1387" s="28"/>
      <c r="N1387" s="28"/>
      <c r="P1387" s="28"/>
      <c r="AD1387" s="28"/>
    </row>
    <row r="1388" spans="2:30" ht="30" customHeight="1" x14ac:dyDescent="0.2">
      <c r="B1388" s="28"/>
      <c r="C1388" s="28"/>
      <c r="D1388" s="28"/>
      <c r="E1388" s="28"/>
      <c r="N1388" s="28"/>
      <c r="P1388" s="28"/>
      <c r="AD1388" s="28"/>
    </row>
    <row r="1389" spans="2:30" ht="30" customHeight="1" x14ac:dyDescent="0.2">
      <c r="B1389" s="28"/>
      <c r="C1389" s="28"/>
      <c r="D1389" s="28"/>
      <c r="E1389" s="28"/>
      <c r="N1389" s="28"/>
      <c r="P1389" s="28"/>
      <c r="AD1389" s="28"/>
    </row>
    <row r="1390" spans="2:30" ht="30" customHeight="1" x14ac:dyDescent="0.2">
      <c r="B1390" s="28"/>
      <c r="C1390" s="28"/>
      <c r="D1390" s="28"/>
      <c r="E1390" s="28"/>
      <c r="N1390" s="28"/>
      <c r="P1390" s="28"/>
      <c r="AD1390" s="28"/>
    </row>
    <row r="1391" spans="2:30" ht="30" customHeight="1" x14ac:dyDescent="0.2">
      <c r="B1391" s="28"/>
      <c r="C1391" s="28"/>
      <c r="D1391" s="28"/>
      <c r="E1391" s="28"/>
      <c r="N1391" s="28"/>
      <c r="P1391" s="28"/>
      <c r="AD1391" s="28"/>
    </row>
    <row r="1392" spans="2:30" ht="30" customHeight="1" x14ac:dyDescent="0.2">
      <c r="B1392" s="28"/>
      <c r="C1392" s="28"/>
      <c r="D1392" s="28"/>
      <c r="E1392" s="28"/>
      <c r="N1392" s="28"/>
      <c r="P1392" s="28"/>
      <c r="AD1392" s="28"/>
    </row>
    <row r="1393" spans="2:30" ht="30" customHeight="1" x14ac:dyDescent="0.2">
      <c r="B1393" s="28"/>
      <c r="C1393" s="28"/>
      <c r="D1393" s="28"/>
      <c r="E1393" s="28"/>
      <c r="N1393" s="28"/>
      <c r="P1393" s="28"/>
      <c r="AD1393" s="28"/>
    </row>
    <row r="1394" spans="2:30" ht="30" customHeight="1" x14ac:dyDescent="0.2">
      <c r="B1394" s="28"/>
      <c r="C1394" s="28"/>
      <c r="D1394" s="28"/>
      <c r="E1394" s="28"/>
      <c r="N1394" s="28"/>
      <c r="P1394" s="28"/>
      <c r="AD1394" s="28"/>
    </row>
    <row r="1395" spans="2:30" ht="30" customHeight="1" x14ac:dyDescent="0.2">
      <c r="B1395" s="28"/>
      <c r="C1395" s="28"/>
      <c r="D1395" s="28"/>
      <c r="E1395" s="28"/>
      <c r="N1395" s="28"/>
      <c r="P1395" s="28"/>
      <c r="AD1395" s="28"/>
    </row>
    <row r="1396" spans="2:30" ht="30" customHeight="1" x14ac:dyDescent="0.2">
      <c r="B1396" s="28"/>
      <c r="C1396" s="28"/>
      <c r="D1396" s="28"/>
      <c r="E1396" s="28"/>
      <c r="N1396" s="28"/>
      <c r="P1396" s="28"/>
      <c r="AD1396" s="28"/>
    </row>
    <row r="1397" spans="2:30" ht="30" customHeight="1" x14ac:dyDescent="0.2">
      <c r="B1397" s="28"/>
      <c r="C1397" s="28"/>
      <c r="D1397" s="28"/>
      <c r="E1397" s="28"/>
      <c r="N1397" s="28"/>
      <c r="P1397" s="28"/>
      <c r="AD1397" s="28"/>
    </row>
    <row r="1398" spans="2:30" ht="30" customHeight="1" x14ac:dyDescent="0.2">
      <c r="B1398" s="28"/>
      <c r="C1398" s="28"/>
      <c r="D1398" s="28"/>
      <c r="E1398" s="28"/>
      <c r="N1398" s="28"/>
      <c r="P1398" s="28"/>
      <c r="AD1398" s="28"/>
    </row>
    <row r="1399" spans="2:30" ht="30" customHeight="1" x14ac:dyDescent="0.2">
      <c r="B1399" s="28"/>
      <c r="C1399" s="28"/>
      <c r="D1399" s="28"/>
      <c r="E1399" s="28"/>
      <c r="N1399" s="28"/>
      <c r="P1399" s="28"/>
      <c r="AD1399" s="28"/>
    </row>
    <row r="1400" spans="2:30" ht="30" customHeight="1" x14ac:dyDescent="0.2">
      <c r="B1400" s="28"/>
      <c r="C1400" s="28"/>
      <c r="D1400" s="28"/>
      <c r="E1400" s="28"/>
      <c r="N1400" s="28"/>
      <c r="P1400" s="28"/>
      <c r="AD1400" s="28"/>
    </row>
    <row r="1401" spans="2:30" ht="30" customHeight="1" x14ac:dyDescent="0.2">
      <c r="B1401" s="28"/>
      <c r="C1401" s="28"/>
      <c r="D1401" s="28"/>
      <c r="E1401" s="28"/>
      <c r="N1401" s="28"/>
      <c r="P1401" s="28"/>
      <c r="AD1401" s="28"/>
    </row>
    <row r="1402" spans="2:30" ht="30" customHeight="1" x14ac:dyDescent="0.2">
      <c r="B1402" s="28"/>
      <c r="C1402" s="28"/>
      <c r="D1402" s="28"/>
      <c r="E1402" s="28"/>
      <c r="N1402" s="28"/>
      <c r="P1402" s="28"/>
      <c r="AD1402" s="28"/>
    </row>
    <row r="1403" spans="2:30" ht="30" customHeight="1" x14ac:dyDescent="0.2">
      <c r="B1403" s="28"/>
      <c r="C1403" s="28"/>
      <c r="D1403" s="28"/>
      <c r="E1403" s="28"/>
      <c r="N1403" s="28"/>
      <c r="P1403" s="28"/>
      <c r="AD1403" s="28"/>
    </row>
    <row r="1404" spans="2:30" ht="30" customHeight="1" x14ac:dyDescent="0.2">
      <c r="B1404" s="28"/>
      <c r="C1404" s="28"/>
      <c r="D1404" s="28"/>
      <c r="E1404" s="28"/>
      <c r="N1404" s="28"/>
      <c r="P1404" s="28"/>
      <c r="AD1404" s="28"/>
    </row>
    <row r="1405" spans="2:30" ht="30" customHeight="1" x14ac:dyDescent="0.2">
      <c r="B1405" s="28"/>
      <c r="C1405" s="28"/>
      <c r="D1405" s="28"/>
      <c r="E1405" s="28"/>
      <c r="N1405" s="28"/>
      <c r="P1405" s="28"/>
      <c r="AD1405" s="28"/>
    </row>
    <row r="1406" spans="2:30" ht="30" customHeight="1" x14ac:dyDescent="0.2">
      <c r="B1406" s="28"/>
      <c r="C1406" s="28"/>
      <c r="D1406" s="28"/>
      <c r="E1406" s="28"/>
      <c r="N1406" s="28"/>
      <c r="P1406" s="28"/>
      <c r="AD1406" s="28"/>
    </row>
    <row r="1407" spans="2:30" ht="30" customHeight="1" x14ac:dyDescent="0.2">
      <c r="B1407" s="28"/>
      <c r="C1407" s="28"/>
      <c r="D1407" s="28"/>
      <c r="E1407" s="28"/>
      <c r="N1407" s="28"/>
      <c r="P1407" s="28"/>
      <c r="AD1407" s="28"/>
    </row>
    <row r="1408" spans="2:30" ht="30" customHeight="1" x14ac:dyDescent="0.2">
      <c r="B1408" s="28"/>
      <c r="C1408" s="28"/>
      <c r="D1408" s="28"/>
      <c r="E1408" s="28"/>
      <c r="N1408" s="28"/>
      <c r="P1408" s="28"/>
      <c r="AD1408" s="28"/>
    </row>
    <row r="1409" spans="2:30" ht="30" customHeight="1" x14ac:dyDescent="0.2">
      <c r="B1409" s="28"/>
      <c r="C1409" s="28"/>
      <c r="D1409" s="28"/>
      <c r="E1409" s="28"/>
      <c r="N1409" s="28"/>
      <c r="P1409" s="28"/>
      <c r="AD1409" s="28"/>
    </row>
    <row r="1410" spans="2:30" ht="30" customHeight="1" x14ac:dyDescent="0.2">
      <c r="B1410" s="28"/>
      <c r="C1410" s="28"/>
      <c r="D1410" s="28"/>
      <c r="E1410" s="28"/>
      <c r="N1410" s="28"/>
      <c r="P1410" s="28"/>
      <c r="AD1410" s="28"/>
    </row>
    <row r="1411" spans="2:30" ht="30" customHeight="1" x14ac:dyDescent="0.2">
      <c r="B1411" s="28"/>
      <c r="C1411" s="28"/>
      <c r="D1411" s="28"/>
      <c r="E1411" s="28"/>
      <c r="N1411" s="28"/>
      <c r="P1411" s="28"/>
      <c r="AD1411" s="28"/>
    </row>
    <row r="1412" spans="2:30" ht="30" customHeight="1" x14ac:dyDescent="0.2">
      <c r="B1412" s="28"/>
      <c r="C1412" s="28"/>
      <c r="D1412" s="28"/>
      <c r="E1412" s="28"/>
      <c r="N1412" s="28"/>
      <c r="P1412" s="28"/>
      <c r="AD1412" s="28"/>
    </row>
    <row r="1413" spans="2:30" ht="30" customHeight="1" x14ac:dyDescent="0.2">
      <c r="B1413" s="28"/>
      <c r="C1413" s="28"/>
      <c r="D1413" s="28"/>
      <c r="E1413" s="28"/>
      <c r="N1413" s="28"/>
      <c r="P1413" s="28"/>
      <c r="AD1413" s="28"/>
    </row>
    <row r="1414" spans="2:30" ht="30" customHeight="1" x14ac:dyDescent="0.2">
      <c r="B1414" s="28"/>
      <c r="C1414" s="28"/>
      <c r="D1414" s="28"/>
      <c r="E1414" s="28"/>
      <c r="N1414" s="28"/>
      <c r="P1414" s="28"/>
      <c r="AD1414" s="28"/>
    </row>
    <row r="1415" spans="2:30" ht="30" customHeight="1" x14ac:dyDescent="0.2">
      <c r="B1415" s="28"/>
      <c r="C1415" s="28"/>
      <c r="D1415" s="28"/>
      <c r="E1415" s="28"/>
      <c r="N1415" s="28"/>
      <c r="P1415" s="28"/>
      <c r="AD1415" s="28"/>
    </row>
    <row r="1416" spans="2:30" ht="30" customHeight="1" x14ac:dyDescent="0.2">
      <c r="B1416" s="28"/>
      <c r="C1416" s="28"/>
      <c r="D1416" s="28"/>
      <c r="E1416" s="28"/>
      <c r="N1416" s="28"/>
      <c r="P1416" s="28"/>
      <c r="AD1416" s="28"/>
    </row>
    <row r="1417" spans="2:30" ht="30" customHeight="1" x14ac:dyDescent="0.2">
      <c r="B1417" s="28"/>
      <c r="C1417" s="28"/>
      <c r="D1417" s="28"/>
      <c r="E1417" s="28"/>
      <c r="N1417" s="28"/>
      <c r="P1417" s="28"/>
      <c r="AD1417" s="28"/>
    </row>
    <row r="1418" spans="2:30" ht="30" customHeight="1" x14ac:dyDescent="0.2">
      <c r="B1418" s="28"/>
      <c r="C1418" s="28"/>
      <c r="D1418" s="28"/>
      <c r="E1418" s="28"/>
      <c r="N1418" s="28"/>
      <c r="P1418" s="28"/>
      <c r="AD1418" s="28"/>
    </row>
    <row r="1419" spans="2:30" ht="30" customHeight="1" x14ac:dyDescent="0.2">
      <c r="B1419" s="28"/>
      <c r="C1419" s="28"/>
      <c r="D1419" s="28"/>
      <c r="E1419" s="28"/>
      <c r="N1419" s="28"/>
      <c r="P1419" s="28"/>
      <c r="AD1419" s="28"/>
    </row>
    <row r="1420" spans="2:30" ht="30" customHeight="1" x14ac:dyDescent="0.2">
      <c r="B1420" s="28"/>
      <c r="C1420" s="28"/>
      <c r="D1420" s="28"/>
      <c r="E1420" s="28"/>
      <c r="N1420" s="28"/>
      <c r="P1420" s="28"/>
      <c r="AD1420" s="28"/>
    </row>
    <row r="1421" spans="2:30" ht="30" customHeight="1" x14ac:dyDescent="0.2">
      <c r="B1421" s="28"/>
      <c r="C1421" s="28"/>
      <c r="D1421" s="28"/>
      <c r="E1421" s="28"/>
      <c r="N1421" s="28"/>
      <c r="P1421" s="28"/>
      <c r="AD1421" s="28"/>
    </row>
    <row r="1422" spans="2:30" ht="30" customHeight="1" x14ac:dyDescent="0.2">
      <c r="B1422" s="28"/>
      <c r="C1422" s="28"/>
      <c r="D1422" s="28"/>
      <c r="E1422" s="28"/>
      <c r="N1422" s="28"/>
      <c r="P1422" s="28"/>
      <c r="AD1422" s="28"/>
    </row>
    <row r="1423" spans="2:30" ht="30" customHeight="1" x14ac:dyDescent="0.2">
      <c r="B1423" s="28"/>
      <c r="C1423" s="28"/>
      <c r="D1423" s="28"/>
      <c r="E1423" s="28"/>
      <c r="N1423" s="28"/>
      <c r="P1423" s="28"/>
      <c r="AD1423" s="28"/>
    </row>
    <row r="1424" spans="2:30" ht="30" customHeight="1" x14ac:dyDescent="0.2">
      <c r="B1424" s="28"/>
      <c r="C1424" s="28"/>
      <c r="D1424" s="28"/>
      <c r="E1424" s="28"/>
      <c r="N1424" s="28"/>
      <c r="P1424" s="28"/>
      <c r="AD1424" s="28"/>
    </row>
    <row r="1425" spans="2:30" ht="30" customHeight="1" x14ac:dyDescent="0.2">
      <c r="B1425" s="28"/>
      <c r="C1425" s="28"/>
      <c r="D1425" s="28"/>
      <c r="E1425" s="28"/>
      <c r="N1425" s="28"/>
      <c r="P1425" s="28"/>
      <c r="AD1425" s="28"/>
    </row>
    <row r="1426" spans="2:30" ht="30" customHeight="1" x14ac:dyDescent="0.2">
      <c r="B1426" s="28"/>
      <c r="C1426" s="28"/>
      <c r="D1426" s="28"/>
      <c r="E1426" s="28"/>
      <c r="N1426" s="28"/>
      <c r="P1426" s="28"/>
      <c r="AD1426" s="28"/>
    </row>
    <row r="1427" spans="2:30" ht="30" customHeight="1" x14ac:dyDescent="0.2">
      <c r="B1427" s="28"/>
      <c r="C1427" s="28"/>
      <c r="D1427" s="28"/>
      <c r="E1427" s="28"/>
      <c r="N1427" s="28"/>
      <c r="P1427" s="28"/>
      <c r="AD1427" s="28"/>
    </row>
    <row r="1428" spans="2:30" ht="30" customHeight="1" x14ac:dyDescent="0.2">
      <c r="B1428" s="28"/>
      <c r="C1428" s="28"/>
      <c r="D1428" s="28"/>
      <c r="E1428" s="28"/>
      <c r="N1428" s="28"/>
      <c r="P1428" s="28"/>
      <c r="AD1428" s="28"/>
    </row>
    <row r="1429" spans="2:30" ht="30" customHeight="1" x14ac:dyDescent="0.2">
      <c r="B1429" s="28"/>
      <c r="C1429" s="28"/>
      <c r="D1429" s="28"/>
      <c r="E1429" s="28"/>
      <c r="N1429" s="28"/>
      <c r="P1429" s="28"/>
      <c r="AD1429" s="28"/>
    </row>
    <row r="1430" spans="2:30" ht="30" customHeight="1" x14ac:dyDescent="0.2">
      <c r="B1430" s="28"/>
      <c r="C1430" s="28"/>
      <c r="D1430" s="28"/>
      <c r="E1430" s="28"/>
      <c r="N1430" s="28"/>
      <c r="P1430" s="28"/>
      <c r="AD1430" s="28"/>
    </row>
    <row r="1431" spans="2:30" ht="30" customHeight="1" x14ac:dyDescent="0.2">
      <c r="B1431" s="28"/>
      <c r="C1431" s="28"/>
      <c r="D1431" s="28"/>
      <c r="E1431" s="28"/>
      <c r="N1431" s="28"/>
      <c r="P1431" s="28"/>
      <c r="AD1431" s="28"/>
    </row>
    <row r="1432" spans="2:30" ht="30" customHeight="1" x14ac:dyDescent="0.2">
      <c r="B1432" s="28"/>
      <c r="C1432" s="28"/>
      <c r="D1432" s="28"/>
      <c r="E1432" s="28"/>
      <c r="N1432" s="28"/>
      <c r="P1432" s="28"/>
      <c r="AD1432" s="28"/>
    </row>
    <row r="1433" spans="2:30" ht="30" customHeight="1" x14ac:dyDescent="0.2">
      <c r="B1433" s="28"/>
      <c r="C1433" s="28"/>
      <c r="D1433" s="28"/>
      <c r="E1433" s="28"/>
      <c r="N1433" s="28"/>
      <c r="P1433" s="28"/>
      <c r="AD1433" s="28"/>
    </row>
    <row r="1434" spans="2:30" ht="30" customHeight="1" x14ac:dyDescent="0.2">
      <c r="B1434" s="28"/>
      <c r="C1434" s="28"/>
      <c r="D1434" s="28"/>
      <c r="E1434" s="28"/>
      <c r="N1434" s="28"/>
      <c r="P1434" s="28"/>
      <c r="AD1434" s="28"/>
    </row>
    <row r="1435" spans="2:30" ht="30" customHeight="1" x14ac:dyDescent="0.2">
      <c r="B1435" s="28"/>
      <c r="C1435" s="28"/>
      <c r="D1435" s="28"/>
      <c r="E1435" s="28"/>
      <c r="N1435" s="28"/>
      <c r="P1435" s="28"/>
      <c r="AD1435" s="28"/>
    </row>
    <row r="1436" spans="2:30" ht="30" customHeight="1" x14ac:dyDescent="0.2">
      <c r="B1436" s="28"/>
      <c r="C1436" s="28"/>
      <c r="D1436" s="28"/>
      <c r="E1436" s="28"/>
      <c r="N1436" s="28"/>
      <c r="P1436" s="28"/>
      <c r="AD1436" s="28"/>
    </row>
    <row r="1437" spans="2:30" ht="30" customHeight="1" x14ac:dyDescent="0.2">
      <c r="B1437" s="28"/>
      <c r="C1437" s="28"/>
      <c r="D1437" s="28"/>
      <c r="E1437" s="28"/>
      <c r="N1437" s="28"/>
      <c r="P1437" s="28"/>
      <c r="AD1437" s="28"/>
    </row>
    <row r="1438" spans="2:30" ht="30" customHeight="1" x14ac:dyDescent="0.2">
      <c r="B1438" s="28"/>
      <c r="C1438" s="28"/>
      <c r="D1438" s="28"/>
      <c r="E1438" s="28"/>
      <c r="N1438" s="28"/>
      <c r="P1438" s="28"/>
      <c r="AD1438" s="28"/>
    </row>
    <row r="1439" spans="2:30" ht="30" customHeight="1" x14ac:dyDescent="0.2">
      <c r="B1439" s="28"/>
      <c r="C1439" s="28"/>
      <c r="D1439" s="28"/>
      <c r="E1439" s="28"/>
      <c r="N1439" s="28"/>
      <c r="P1439" s="28"/>
      <c r="AD1439" s="28"/>
    </row>
    <row r="1440" spans="2:30" ht="30" customHeight="1" x14ac:dyDescent="0.2">
      <c r="B1440" s="28"/>
      <c r="C1440" s="28"/>
      <c r="D1440" s="28"/>
      <c r="E1440" s="28"/>
      <c r="N1440" s="28"/>
      <c r="P1440" s="28"/>
      <c r="AD1440" s="28"/>
    </row>
    <row r="1441" spans="2:30" ht="30" customHeight="1" x14ac:dyDescent="0.2">
      <c r="B1441" s="28"/>
      <c r="C1441" s="28"/>
      <c r="D1441" s="28"/>
      <c r="E1441" s="28"/>
      <c r="N1441" s="28"/>
      <c r="P1441" s="28"/>
      <c r="AD1441" s="28"/>
    </row>
    <row r="1442" spans="2:30" ht="30" customHeight="1" x14ac:dyDescent="0.2">
      <c r="B1442" s="28"/>
      <c r="C1442" s="28"/>
      <c r="D1442" s="28"/>
      <c r="E1442" s="28"/>
      <c r="N1442" s="28"/>
      <c r="P1442" s="28"/>
      <c r="AD1442" s="28"/>
    </row>
    <row r="1443" spans="2:30" ht="30" customHeight="1" x14ac:dyDescent="0.2">
      <c r="B1443" s="28"/>
      <c r="C1443" s="28"/>
      <c r="D1443" s="28"/>
      <c r="E1443" s="28"/>
      <c r="N1443" s="28"/>
      <c r="P1443" s="28"/>
      <c r="AD1443" s="28"/>
    </row>
    <row r="1444" spans="2:30" ht="30" customHeight="1" x14ac:dyDescent="0.2">
      <c r="B1444" s="28"/>
      <c r="C1444" s="28"/>
      <c r="D1444" s="28"/>
      <c r="E1444" s="28"/>
      <c r="N1444" s="28"/>
      <c r="P1444" s="28"/>
      <c r="AD1444" s="28"/>
    </row>
    <row r="1445" spans="2:30" ht="30" customHeight="1" x14ac:dyDescent="0.2">
      <c r="B1445" s="28"/>
      <c r="C1445" s="28"/>
      <c r="D1445" s="28"/>
      <c r="E1445" s="28"/>
      <c r="N1445" s="28"/>
      <c r="P1445" s="28"/>
      <c r="AD1445" s="28"/>
    </row>
    <row r="1446" spans="2:30" ht="30" customHeight="1" x14ac:dyDescent="0.2">
      <c r="B1446" s="28"/>
      <c r="C1446" s="28"/>
      <c r="D1446" s="28"/>
      <c r="E1446" s="28"/>
      <c r="N1446" s="28"/>
      <c r="P1446" s="28"/>
      <c r="AD1446" s="28"/>
    </row>
    <row r="1447" spans="2:30" ht="30" customHeight="1" x14ac:dyDescent="0.2">
      <c r="B1447" s="28"/>
      <c r="C1447" s="28"/>
      <c r="D1447" s="28"/>
      <c r="E1447" s="28"/>
      <c r="N1447" s="28"/>
      <c r="P1447" s="28"/>
      <c r="AD1447" s="28"/>
    </row>
    <row r="1448" spans="2:30" ht="30" customHeight="1" x14ac:dyDescent="0.2">
      <c r="B1448" s="28"/>
      <c r="C1448" s="28"/>
      <c r="D1448" s="28"/>
      <c r="E1448" s="28"/>
      <c r="N1448" s="28"/>
      <c r="P1448" s="28"/>
      <c r="AD1448" s="28"/>
    </row>
    <row r="1449" spans="2:30" ht="30" customHeight="1" x14ac:dyDescent="0.2">
      <c r="B1449" s="28"/>
      <c r="C1449" s="28"/>
      <c r="D1449" s="28"/>
      <c r="E1449" s="28"/>
      <c r="N1449" s="28"/>
      <c r="P1449" s="28"/>
      <c r="AD1449" s="28"/>
    </row>
    <row r="1450" spans="2:30" ht="30" customHeight="1" x14ac:dyDescent="0.2">
      <c r="B1450" s="28"/>
      <c r="C1450" s="28"/>
      <c r="D1450" s="28"/>
      <c r="E1450" s="28"/>
      <c r="N1450" s="28"/>
      <c r="P1450" s="28"/>
      <c r="AD1450" s="28"/>
    </row>
    <row r="1451" spans="2:30" ht="30" customHeight="1" x14ac:dyDescent="0.2">
      <c r="B1451" s="28"/>
      <c r="C1451" s="28"/>
      <c r="D1451" s="28"/>
      <c r="E1451" s="28"/>
      <c r="N1451" s="28"/>
      <c r="P1451" s="28"/>
      <c r="AD1451" s="28"/>
    </row>
    <row r="1452" spans="2:30" ht="30" customHeight="1" x14ac:dyDescent="0.2">
      <c r="B1452" s="28"/>
      <c r="C1452" s="28"/>
      <c r="D1452" s="28"/>
      <c r="E1452" s="28"/>
      <c r="N1452" s="28"/>
      <c r="P1452" s="28"/>
      <c r="AD1452" s="28"/>
    </row>
    <row r="1453" spans="2:30" ht="30" customHeight="1" x14ac:dyDescent="0.2">
      <c r="B1453" s="28"/>
      <c r="C1453" s="28"/>
      <c r="D1453" s="28"/>
      <c r="E1453" s="28"/>
      <c r="N1453" s="28"/>
      <c r="P1453" s="28"/>
      <c r="AD1453" s="28"/>
    </row>
    <row r="1454" spans="2:30" ht="30" customHeight="1" x14ac:dyDescent="0.2">
      <c r="B1454" s="28"/>
      <c r="C1454" s="28"/>
      <c r="D1454" s="28"/>
      <c r="E1454" s="28"/>
      <c r="N1454" s="28"/>
      <c r="P1454" s="28"/>
      <c r="AD1454" s="28"/>
    </row>
    <row r="1455" spans="2:30" ht="30" customHeight="1" x14ac:dyDescent="0.2">
      <c r="B1455" s="28"/>
      <c r="C1455" s="28"/>
      <c r="D1455" s="28"/>
      <c r="E1455" s="28"/>
      <c r="N1455" s="28"/>
      <c r="P1455" s="28"/>
      <c r="AD1455" s="28"/>
    </row>
    <row r="1456" spans="2:30" ht="30" customHeight="1" x14ac:dyDescent="0.2">
      <c r="B1456" s="28"/>
      <c r="C1456" s="28"/>
      <c r="D1456" s="28"/>
      <c r="E1456" s="28"/>
      <c r="N1456" s="28"/>
      <c r="P1456" s="28"/>
      <c r="AD1456" s="28"/>
    </row>
    <row r="1457" spans="2:30" ht="30" customHeight="1" x14ac:dyDescent="0.2">
      <c r="B1457" s="28"/>
      <c r="C1457" s="28"/>
      <c r="D1457" s="28"/>
      <c r="E1457" s="28"/>
      <c r="N1457" s="28"/>
      <c r="P1457" s="28"/>
      <c r="AD1457" s="28"/>
    </row>
    <row r="1458" spans="2:30" ht="30" customHeight="1" x14ac:dyDescent="0.2">
      <c r="B1458" s="28"/>
      <c r="C1458" s="28"/>
      <c r="D1458" s="28"/>
      <c r="E1458" s="28"/>
      <c r="N1458" s="28"/>
      <c r="P1458" s="28"/>
      <c r="AD1458" s="28"/>
    </row>
    <row r="1459" spans="2:30" ht="30" customHeight="1" x14ac:dyDescent="0.2">
      <c r="B1459" s="28"/>
      <c r="C1459" s="28"/>
      <c r="D1459" s="28"/>
      <c r="E1459" s="28"/>
      <c r="N1459" s="28"/>
      <c r="P1459" s="28"/>
      <c r="AD1459" s="28"/>
    </row>
    <row r="1460" spans="2:30" ht="30" customHeight="1" x14ac:dyDescent="0.2">
      <c r="B1460" s="28"/>
      <c r="C1460" s="28"/>
      <c r="D1460" s="28"/>
      <c r="E1460" s="28"/>
      <c r="N1460" s="28"/>
      <c r="P1460" s="28"/>
      <c r="AD1460" s="28"/>
    </row>
    <row r="1461" spans="2:30" ht="30" customHeight="1" x14ac:dyDescent="0.2">
      <c r="B1461" s="28"/>
      <c r="C1461" s="28"/>
      <c r="D1461" s="28"/>
      <c r="E1461" s="28"/>
      <c r="N1461" s="28"/>
      <c r="P1461" s="28"/>
      <c r="AD1461" s="28"/>
    </row>
    <row r="1462" spans="2:30" ht="30" customHeight="1" x14ac:dyDescent="0.2">
      <c r="B1462" s="28"/>
      <c r="C1462" s="28"/>
      <c r="D1462" s="28"/>
      <c r="E1462" s="28"/>
      <c r="N1462" s="28"/>
      <c r="P1462" s="28"/>
      <c r="AD1462" s="28"/>
    </row>
    <row r="1463" spans="2:30" ht="30" customHeight="1" x14ac:dyDescent="0.2">
      <c r="B1463" s="28"/>
      <c r="C1463" s="28"/>
      <c r="D1463" s="28"/>
      <c r="E1463" s="28"/>
      <c r="N1463" s="28"/>
      <c r="P1463" s="28"/>
      <c r="AD1463" s="28"/>
    </row>
    <row r="1464" spans="2:30" ht="30" customHeight="1" x14ac:dyDescent="0.2">
      <c r="B1464" s="28"/>
      <c r="C1464" s="28"/>
      <c r="D1464" s="28"/>
      <c r="E1464" s="28"/>
      <c r="N1464" s="28"/>
      <c r="P1464" s="28"/>
      <c r="AD1464" s="28"/>
    </row>
    <row r="1465" spans="2:30" ht="30" customHeight="1" x14ac:dyDescent="0.2">
      <c r="B1465" s="28"/>
      <c r="C1465" s="28"/>
      <c r="D1465" s="28"/>
      <c r="E1465" s="28"/>
      <c r="N1465" s="28"/>
      <c r="P1465" s="28"/>
      <c r="AD1465" s="28"/>
    </row>
    <row r="1466" spans="2:30" ht="30" customHeight="1" x14ac:dyDescent="0.2">
      <c r="B1466" s="28"/>
      <c r="C1466" s="28"/>
      <c r="D1466" s="28"/>
      <c r="E1466" s="28"/>
      <c r="N1466" s="28"/>
      <c r="P1466" s="28"/>
      <c r="AD1466" s="28"/>
    </row>
    <row r="1467" spans="2:30" ht="30" customHeight="1" x14ac:dyDescent="0.2">
      <c r="B1467" s="28"/>
      <c r="C1467" s="28"/>
      <c r="D1467" s="28"/>
      <c r="E1467" s="28"/>
      <c r="N1467" s="28"/>
      <c r="P1467" s="28"/>
      <c r="AD1467" s="28"/>
    </row>
    <row r="1468" spans="2:30" ht="30" customHeight="1" x14ac:dyDescent="0.2">
      <c r="B1468" s="28"/>
      <c r="C1468" s="28"/>
      <c r="D1468" s="28"/>
      <c r="E1468" s="28"/>
      <c r="N1468" s="28"/>
      <c r="P1468" s="28"/>
      <c r="AD1468" s="28"/>
    </row>
    <row r="1469" spans="2:30" ht="30" customHeight="1" x14ac:dyDescent="0.2">
      <c r="B1469" s="28"/>
      <c r="C1469" s="28"/>
      <c r="D1469" s="28"/>
      <c r="E1469" s="28"/>
      <c r="N1469" s="28"/>
      <c r="P1469" s="28"/>
      <c r="AD1469" s="28"/>
    </row>
    <row r="1470" spans="2:30" ht="30" customHeight="1" x14ac:dyDescent="0.2">
      <c r="B1470" s="28"/>
      <c r="C1470" s="28"/>
      <c r="D1470" s="28"/>
      <c r="E1470" s="28"/>
      <c r="N1470" s="28"/>
      <c r="P1470" s="28"/>
      <c r="AD1470" s="28"/>
    </row>
    <row r="1471" spans="2:30" ht="30" customHeight="1" x14ac:dyDescent="0.2">
      <c r="B1471" s="28"/>
      <c r="C1471" s="28"/>
      <c r="D1471" s="28"/>
      <c r="E1471" s="28"/>
      <c r="N1471" s="28"/>
      <c r="P1471" s="28"/>
      <c r="AD1471" s="28"/>
    </row>
    <row r="1472" spans="2:30" ht="30" customHeight="1" x14ac:dyDescent="0.2">
      <c r="B1472" s="28"/>
      <c r="C1472" s="28"/>
      <c r="D1472" s="28"/>
      <c r="E1472" s="28"/>
      <c r="N1472" s="28"/>
      <c r="P1472" s="28"/>
      <c r="AD1472" s="28"/>
    </row>
    <row r="1473" spans="2:30" ht="30" customHeight="1" x14ac:dyDescent="0.2">
      <c r="B1473" s="28"/>
      <c r="C1473" s="28"/>
      <c r="D1473" s="28"/>
      <c r="E1473" s="28"/>
      <c r="N1473" s="28"/>
      <c r="P1473" s="28"/>
      <c r="AD1473" s="28"/>
    </row>
    <row r="1474" spans="2:30" ht="30" customHeight="1" x14ac:dyDescent="0.2">
      <c r="B1474" s="28"/>
      <c r="C1474" s="28"/>
      <c r="D1474" s="28"/>
      <c r="E1474" s="28"/>
      <c r="N1474" s="28"/>
      <c r="P1474" s="28"/>
      <c r="AD1474" s="28"/>
    </row>
    <row r="1475" spans="2:30" ht="30" customHeight="1" x14ac:dyDescent="0.2">
      <c r="B1475" s="28"/>
      <c r="C1475" s="28"/>
      <c r="D1475" s="28"/>
      <c r="E1475" s="28"/>
      <c r="N1475" s="28"/>
      <c r="P1475" s="28"/>
      <c r="AD1475" s="28"/>
    </row>
    <row r="1476" spans="2:30" ht="30" customHeight="1" x14ac:dyDescent="0.2">
      <c r="B1476" s="28"/>
      <c r="C1476" s="28"/>
      <c r="D1476" s="28"/>
      <c r="E1476" s="28"/>
      <c r="N1476" s="28"/>
      <c r="P1476" s="28"/>
      <c r="AD1476" s="28"/>
    </row>
    <row r="1477" spans="2:30" ht="30" customHeight="1" x14ac:dyDescent="0.2">
      <c r="B1477" s="28"/>
      <c r="C1477" s="28"/>
      <c r="D1477" s="28"/>
      <c r="E1477" s="28"/>
      <c r="N1477" s="28"/>
      <c r="P1477" s="28"/>
      <c r="AD1477" s="28"/>
    </row>
    <row r="1478" spans="2:30" ht="30" customHeight="1" x14ac:dyDescent="0.2">
      <c r="B1478" s="28"/>
      <c r="C1478" s="28"/>
      <c r="D1478" s="28"/>
      <c r="E1478" s="28"/>
      <c r="N1478" s="28"/>
      <c r="P1478" s="28"/>
      <c r="AD1478" s="28"/>
    </row>
    <row r="1479" spans="2:30" ht="30" customHeight="1" x14ac:dyDescent="0.2">
      <c r="B1479" s="28"/>
      <c r="C1479" s="28"/>
      <c r="D1479" s="28"/>
      <c r="E1479" s="28"/>
      <c r="N1479" s="28"/>
      <c r="P1479" s="28"/>
      <c r="AD1479" s="28"/>
    </row>
    <row r="1480" spans="2:30" ht="30" customHeight="1" x14ac:dyDescent="0.2">
      <c r="B1480" s="28"/>
      <c r="C1480" s="28"/>
      <c r="D1480" s="28"/>
      <c r="E1480" s="28"/>
      <c r="N1480" s="28"/>
      <c r="P1480" s="28"/>
      <c r="AD1480" s="28"/>
    </row>
    <row r="1481" spans="2:30" ht="30" customHeight="1" x14ac:dyDescent="0.2">
      <c r="B1481" s="28"/>
      <c r="C1481" s="28"/>
      <c r="D1481" s="28"/>
      <c r="E1481" s="28"/>
      <c r="N1481" s="28"/>
      <c r="P1481" s="28"/>
      <c r="AD1481" s="28"/>
    </row>
    <row r="1482" spans="2:30" ht="30" customHeight="1" x14ac:dyDescent="0.2">
      <c r="B1482" s="28"/>
      <c r="C1482" s="28"/>
      <c r="D1482" s="28"/>
      <c r="E1482" s="28"/>
      <c r="N1482" s="28"/>
      <c r="P1482" s="28"/>
      <c r="AD1482" s="28"/>
    </row>
    <row r="1483" spans="2:30" ht="30" customHeight="1" x14ac:dyDescent="0.2">
      <c r="B1483" s="28"/>
      <c r="C1483" s="28"/>
      <c r="D1483" s="28"/>
      <c r="E1483" s="28"/>
      <c r="N1483" s="28"/>
      <c r="P1483" s="28"/>
      <c r="AD1483" s="28"/>
    </row>
    <row r="1484" spans="2:30" ht="30" customHeight="1" x14ac:dyDescent="0.2">
      <c r="B1484" s="28"/>
      <c r="C1484" s="28"/>
      <c r="D1484" s="28"/>
      <c r="E1484" s="28"/>
      <c r="N1484" s="28"/>
      <c r="P1484" s="28"/>
      <c r="AD1484" s="28"/>
    </row>
    <row r="1485" spans="2:30" ht="30" customHeight="1" x14ac:dyDescent="0.2">
      <c r="B1485" s="28"/>
      <c r="C1485" s="28"/>
      <c r="D1485" s="28"/>
      <c r="E1485" s="28"/>
      <c r="N1485" s="28"/>
      <c r="P1485" s="28"/>
      <c r="AD1485" s="28"/>
    </row>
    <row r="1486" spans="2:30" ht="30" customHeight="1" x14ac:dyDescent="0.2">
      <c r="B1486" s="28"/>
      <c r="C1486" s="28"/>
      <c r="D1486" s="28"/>
      <c r="E1486" s="28"/>
      <c r="N1486" s="28"/>
      <c r="P1486" s="28"/>
      <c r="AD1486" s="28"/>
    </row>
    <row r="1487" spans="2:30" ht="30" customHeight="1" x14ac:dyDescent="0.2">
      <c r="B1487" s="28"/>
      <c r="C1487" s="28"/>
      <c r="D1487" s="28"/>
      <c r="E1487" s="28"/>
      <c r="N1487" s="28"/>
      <c r="P1487" s="28"/>
      <c r="AD1487" s="28"/>
    </row>
    <row r="1488" spans="2:30" ht="30" customHeight="1" x14ac:dyDescent="0.2">
      <c r="B1488" s="28"/>
      <c r="C1488" s="28"/>
      <c r="D1488" s="28"/>
      <c r="E1488" s="28"/>
      <c r="N1488" s="28"/>
      <c r="P1488" s="28"/>
      <c r="AD1488" s="28"/>
    </row>
    <row r="1489" spans="2:30" ht="30" customHeight="1" x14ac:dyDescent="0.2">
      <c r="B1489" s="28"/>
      <c r="C1489" s="28"/>
      <c r="D1489" s="28"/>
      <c r="E1489" s="28"/>
      <c r="N1489" s="28"/>
      <c r="P1489" s="28"/>
      <c r="AD1489" s="28"/>
    </row>
    <row r="1490" spans="2:30" ht="30" customHeight="1" x14ac:dyDescent="0.2">
      <c r="B1490" s="28"/>
      <c r="C1490" s="28"/>
      <c r="D1490" s="28"/>
      <c r="E1490" s="28"/>
      <c r="N1490" s="28"/>
      <c r="P1490" s="28"/>
      <c r="AD1490" s="28"/>
    </row>
    <row r="1491" spans="2:30" ht="30" customHeight="1" x14ac:dyDescent="0.2">
      <c r="B1491" s="28"/>
      <c r="C1491" s="28"/>
      <c r="D1491" s="28"/>
      <c r="E1491" s="28"/>
      <c r="N1491" s="28"/>
      <c r="P1491" s="28"/>
      <c r="AD1491" s="28"/>
    </row>
    <row r="1492" spans="2:30" ht="30" customHeight="1" x14ac:dyDescent="0.2">
      <c r="B1492" s="28"/>
      <c r="C1492" s="28"/>
      <c r="D1492" s="28"/>
      <c r="E1492" s="28"/>
      <c r="N1492" s="28"/>
      <c r="P1492" s="28"/>
      <c r="AD1492" s="28"/>
    </row>
    <row r="1493" spans="2:30" ht="30" customHeight="1" x14ac:dyDescent="0.2">
      <c r="B1493" s="28"/>
      <c r="C1493" s="28"/>
      <c r="D1493" s="28"/>
      <c r="E1493" s="28"/>
      <c r="N1493" s="28"/>
      <c r="P1493" s="28"/>
      <c r="AD1493" s="28"/>
    </row>
    <row r="1494" spans="2:30" ht="30" customHeight="1" x14ac:dyDescent="0.2">
      <c r="B1494" s="28"/>
      <c r="C1494" s="28"/>
      <c r="D1494" s="28"/>
      <c r="E1494" s="28"/>
      <c r="N1494" s="28"/>
      <c r="P1494" s="28"/>
      <c r="AD1494" s="28"/>
    </row>
    <row r="1495" spans="2:30" ht="30" customHeight="1" x14ac:dyDescent="0.2">
      <c r="B1495" s="28"/>
      <c r="C1495" s="28"/>
      <c r="D1495" s="28"/>
      <c r="E1495" s="28"/>
      <c r="N1495" s="28"/>
      <c r="P1495" s="28"/>
      <c r="AD1495" s="28"/>
    </row>
    <row r="1496" spans="2:30" ht="30" customHeight="1" x14ac:dyDescent="0.2">
      <c r="B1496" s="28"/>
      <c r="C1496" s="28"/>
      <c r="D1496" s="28"/>
      <c r="E1496" s="28"/>
      <c r="N1496" s="28"/>
      <c r="P1496" s="28"/>
      <c r="AD1496" s="28"/>
    </row>
    <row r="1497" spans="2:30" ht="30" customHeight="1" x14ac:dyDescent="0.2">
      <c r="B1497" s="28"/>
      <c r="C1497" s="28"/>
      <c r="D1497" s="28"/>
      <c r="E1497" s="28"/>
      <c r="N1497" s="28"/>
      <c r="P1497" s="28"/>
      <c r="AD1497" s="28"/>
    </row>
    <row r="1498" spans="2:30" ht="30" customHeight="1" x14ac:dyDescent="0.2">
      <c r="B1498" s="28"/>
      <c r="C1498" s="28"/>
      <c r="D1498" s="28"/>
      <c r="E1498" s="28"/>
      <c r="N1498" s="28"/>
      <c r="P1498" s="28"/>
      <c r="AD1498" s="28"/>
    </row>
    <row r="1499" spans="2:30" ht="30" customHeight="1" x14ac:dyDescent="0.2">
      <c r="B1499" s="28"/>
      <c r="C1499" s="28"/>
      <c r="D1499" s="28"/>
      <c r="E1499" s="28"/>
      <c r="N1499" s="28"/>
      <c r="P1499" s="28"/>
      <c r="AD1499" s="28"/>
    </row>
    <row r="1500" spans="2:30" ht="30" customHeight="1" x14ac:dyDescent="0.2">
      <c r="B1500" s="28"/>
      <c r="C1500" s="28"/>
      <c r="D1500" s="28"/>
      <c r="E1500" s="28"/>
      <c r="N1500" s="28"/>
      <c r="P1500" s="28"/>
      <c r="AD1500" s="28"/>
    </row>
    <row r="1501" spans="2:30" ht="30" customHeight="1" x14ac:dyDescent="0.2">
      <c r="B1501" s="28"/>
      <c r="C1501" s="28"/>
      <c r="D1501" s="28"/>
      <c r="E1501" s="28"/>
      <c r="N1501" s="28"/>
      <c r="P1501" s="28"/>
      <c r="AD1501" s="28"/>
    </row>
    <row r="1502" spans="2:30" ht="30" customHeight="1" x14ac:dyDescent="0.2">
      <c r="B1502" s="28"/>
      <c r="C1502" s="28"/>
      <c r="D1502" s="28"/>
      <c r="E1502" s="28"/>
      <c r="N1502" s="28"/>
      <c r="P1502" s="28"/>
      <c r="AD1502" s="28"/>
    </row>
    <row r="1503" spans="2:30" ht="30" customHeight="1" x14ac:dyDescent="0.2">
      <c r="B1503" s="28"/>
      <c r="C1503" s="28"/>
      <c r="D1503" s="28"/>
      <c r="E1503" s="28"/>
      <c r="N1503" s="28"/>
      <c r="P1503" s="28"/>
      <c r="AD1503" s="28"/>
    </row>
    <row r="1504" spans="2:30" ht="30" customHeight="1" x14ac:dyDescent="0.2">
      <c r="B1504" s="28"/>
      <c r="C1504" s="28"/>
      <c r="D1504" s="28"/>
      <c r="E1504" s="28"/>
      <c r="N1504" s="28"/>
      <c r="P1504" s="28"/>
      <c r="AD1504" s="28"/>
    </row>
    <row r="1505" spans="2:30" ht="30" customHeight="1" x14ac:dyDescent="0.2">
      <c r="B1505" s="28"/>
      <c r="C1505" s="28"/>
      <c r="D1505" s="28"/>
      <c r="E1505" s="28"/>
      <c r="N1505" s="28"/>
      <c r="P1505" s="28"/>
      <c r="AD1505" s="28"/>
    </row>
    <row r="1506" spans="2:30" ht="30" customHeight="1" x14ac:dyDescent="0.2">
      <c r="B1506" s="28"/>
      <c r="C1506" s="28"/>
      <c r="D1506" s="28"/>
      <c r="E1506" s="28"/>
      <c r="N1506" s="28"/>
      <c r="P1506" s="28"/>
      <c r="AD1506" s="28"/>
    </row>
    <row r="1507" spans="2:30" ht="30" customHeight="1" x14ac:dyDescent="0.2">
      <c r="B1507" s="28"/>
      <c r="C1507" s="28"/>
      <c r="D1507" s="28"/>
      <c r="E1507" s="28"/>
      <c r="N1507" s="28"/>
      <c r="P1507" s="28"/>
      <c r="AD1507" s="28"/>
    </row>
    <row r="1508" spans="2:30" ht="30" customHeight="1" x14ac:dyDescent="0.2">
      <c r="B1508" s="28"/>
      <c r="C1508" s="28"/>
      <c r="D1508" s="28"/>
      <c r="E1508" s="28"/>
      <c r="N1508" s="28"/>
      <c r="P1508" s="28"/>
      <c r="AD1508" s="28"/>
    </row>
    <row r="1509" spans="2:30" ht="30" customHeight="1" x14ac:dyDescent="0.2">
      <c r="B1509" s="28"/>
      <c r="C1509" s="28"/>
      <c r="D1509" s="28"/>
      <c r="E1509" s="28"/>
      <c r="N1509" s="28"/>
      <c r="P1509" s="28"/>
      <c r="AD1509" s="28"/>
    </row>
    <row r="1510" spans="2:30" ht="30" customHeight="1" x14ac:dyDescent="0.2">
      <c r="B1510" s="28"/>
      <c r="C1510" s="28"/>
      <c r="D1510" s="28"/>
      <c r="E1510" s="28"/>
      <c r="N1510" s="28"/>
      <c r="P1510" s="28"/>
      <c r="AD1510" s="28"/>
    </row>
    <row r="1511" spans="2:30" ht="30" customHeight="1" x14ac:dyDescent="0.2">
      <c r="B1511" s="28"/>
      <c r="C1511" s="28"/>
      <c r="D1511" s="28"/>
      <c r="E1511" s="28"/>
      <c r="N1511" s="28"/>
      <c r="P1511" s="28"/>
      <c r="AD1511" s="28"/>
    </row>
    <row r="1512" spans="2:30" ht="30" customHeight="1" x14ac:dyDescent="0.2">
      <c r="B1512" s="28"/>
      <c r="C1512" s="28"/>
      <c r="D1512" s="28"/>
      <c r="E1512" s="28"/>
      <c r="N1512" s="28"/>
      <c r="P1512" s="28"/>
      <c r="AD1512" s="28"/>
    </row>
    <row r="1513" spans="2:30" ht="30" customHeight="1" x14ac:dyDescent="0.2">
      <c r="B1513" s="28"/>
      <c r="C1513" s="28"/>
      <c r="D1513" s="28"/>
      <c r="E1513" s="28"/>
      <c r="N1513" s="28"/>
      <c r="P1513" s="28"/>
      <c r="AD1513" s="28"/>
    </row>
    <row r="1514" spans="2:30" ht="30" customHeight="1" x14ac:dyDescent="0.2">
      <c r="B1514" s="28"/>
      <c r="C1514" s="28"/>
      <c r="D1514" s="28"/>
      <c r="E1514" s="28"/>
      <c r="N1514" s="28"/>
      <c r="P1514" s="28"/>
      <c r="AD1514" s="28"/>
    </row>
    <row r="1515" spans="2:30" ht="30" customHeight="1" x14ac:dyDescent="0.2">
      <c r="B1515" s="28"/>
      <c r="C1515" s="28"/>
      <c r="D1515" s="28"/>
      <c r="E1515" s="28"/>
      <c r="N1515" s="28"/>
      <c r="P1515" s="28"/>
      <c r="AD1515" s="28"/>
    </row>
    <row r="1516" spans="2:30" ht="30" customHeight="1" x14ac:dyDescent="0.2">
      <c r="B1516" s="28"/>
      <c r="C1516" s="28"/>
      <c r="D1516" s="28"/>
      <c r="E1516" s="28"/>
      <c r="N1516" s="28"/>
      <c r="P1516" s="28"/>
      <c r="AD1516" s="28"/>
    </row>
    <row r="1517" spans="2:30" ht="30" customHeight="1" x14ac:dyDescent="0.2">
      <c r="B1517" s="28"/>
      <c r="C1517" s="28"/>
      <c r="D1517" s="28"/>
      <c r="E1517" s="28"/>
      <c r="N1517" s="28"/>
      <c r="P1517" s="28"/>
      <c r="AD1517" s="28"/>
    </row>
    <row r="1518" spans="2:30" ht="30" customHeight="1" x14ac:dyDescent="0.2">
      <c r="B1518" s="28"/>
      <c r="C1518" s="28"/>
      <c r="D1518" s="28"/>
      <c r="E1518" s="28"/>
      <c r="N1518" s="28"/>
      <c r="P1518" s="28"/>
      <c r="AD1518" s="28"/>
    </row>
    <row r="1519" spans="2:30" ht="30" customHeight="1" x14ac:dyDescent="0.2">
      <c r="B1519" s="28"/>
      <c r="C1519" s="28"/>
      <c r="D1519" s="28"/>
      <c r="E1519" s="28"/>
      <c r="N1519" s="28"/>
      <c r="P1519" s="28"/>
      <c r="AD1519" s="28"/>
    </row>
    <row r="1520" spans="2:30" ht="30" customHeight="1" x14ac:dyDescent="0.2">
      <c r="B1520" s="28"/>
      <c r="C1520" s="28"/>
      <c r="D1520" s="28"/>
      <c r="E1520" s="28"/>
      <c r="N1520" s="28"/>
      <c r="P1520" s="28"/>
      <c r="AD1520" s="28"/>
    </row>
    <row r="1521" spans="2:30" ht="30" customHeight="1" x14ac:dyDescent="0.2">
      <c r="B1521" s="28"/>
      <c r="C1521" s="28"/>
      <c r="D1521" s="28"/>
      <c r="E1521" s="28"/>
      <c r="N1521" s="28"/>
      <c r="P1521" s="28"/>
      <c r="AD1521" s="28"/>
    </row>
    <row r="1522" spans="2:30" ht="30" customHeight="1" x14ac:dyDescent="0.2">
      <c r="B1522" s="28"/>
      <c r="C1522" s="28"/>
      <c r="D1522" s="28"/>
      <c r="E1522" s="28"/>
      <c r="N1522" s="28"/>
      <c r="P1522" s="28"/>
      <c r="AD1522" s="28"/>
    </row>
    <row r="1523" spans="2:30" ht="30" customHeight="1" x14ac:dyDescent="0.2">
      <c r="B1523" s="28"/>
      <c r="C1523" s="28"/>
      <c r="D1523" s="28"/>
      <c r="E1523" s="28"/>
      <c r="N1523" s="28"/>
      <c r="P1523" s="28"/>
      <c r="AD1523" s="28"/>
    </row>
    <row r="1524" spans="2:30" ht="30" customHeight="1" x14ac:dyDescent="0.2">
      <c r="B1524" s="28"/>
      <c r="C1524" s="28"/>
      <c r="D1524" s="28"/>
      <c r="E1524" s="28"/>
      <c r="N1524" s="28"/>
      <c r="P1524" s="28"/>
      <c r="AD1524" s="28"/>
    </row>
    <row r="1525" spans="2:30" ht="30" customHeight="1" x14ac:dyDescent="0.2">
      <c r="B1525" s="28"/>
      <c r="C1525" s="28"/>
      <c r="D1525" s="28"/>
      <c r="E1525" s="28"/>
      <c r="N1525" s="28"/>
      <c r="P1525" s="28"/>
      <c r="AD1525" s="28"/>
    </row>
    <row r="1526" spans="2:30" ht="30" customHeight="1" x14ac:dyDescent="0.2">
      <c r="B1526" s="28"/>
      <c r="C1526" s="28"/>
      <c r="D1526" s="28"/>
      <c r="E1526" s="28"/>
      <c r="N1526" s="28"/>
      <c r="P1526" s="28"/>
      <c r="AD1526" s="28"/>
    </row>
    <row r="1527" spans="2:30" ht="30" customHeight="1" x14ac:dyDescent="0.2">
      <c r="B1527" s="28"/>
      <c r="C1527" s="28"/>
      <c r="D1527" s="28"/>
      <c r="E1527" s="28"/>
      <c r="N1527" s="28"/>
      <c r="P1527" s="28"/>
      <c r="AD1527" s="28"/>
    </row>
    <row r="1528" spans="2:30" ht="30" customHeight="1" x14ac:dyDescent="0.2">
      <c r="B1528" s="28"/>
      <c r="C1528" s="28"/>
      <c r="D1528" s="28"/>
      <c r="E1528" s="28"/>
      <c r="N1528" s="28"/>
      <c r="P1528" s="28"/>
      <c r="AD1528" s="28"/>
    </row>
    <row r="1529" spans="2:30" ht="30" customHeight="1" x14ac:dyDescent="0.2">
      <c r="B1529" s="28"/>
      <c r="C1529" s="28"/>
      <c r="D1529" s="28"/>
      <c r="E1529" s="28"/>
      <c r="N1529" s="28"/>
      <c r="P1529" s="28"/>
      <c r="AD1529" s="28"/>
    </row>
    <row r="1530" spans="2:30" ht="30" customHeight="1" x14ac:dyDescent="0.2">
      <c r="B1530" s="28"/>
      <c r="C1530" s="28"/>
      <c r="D1530" s="28"/>
      <c r="E1530" s="28"/>
      <c r="N1530" s="28"/>
      <c r="P1530" s="28"/>
      <c r="AD1530" s="28"/>
    </row>
    <row r="1531" spans="2:30" ht="30" customHeight="1" x14ac:dyDescent="0.2">
      <c r="B1531" s="28"/>
      <c r="C1531" s="28"/>
      <c r="D1531" s="28"/>
      <c r="E1531" s="28"/>
      <c r="N1531" s="28"/>
      <c r="P1531" s="28"/>
      <c r="AD1531" s="28"/>
    </row>
    <row r="1532" spans="2:30" ht="30" customHeight="1" x14ac:dyDescent="0.2">
      <c r="B1532" s="28"/>
      <c r="C1532" s="28"/>
      <c r="D1532" s="28"/>
      <c r="E1532" s="28"/>
      <c r="N1532" s="28"/>
      <c r="P1532" s="28"/>
      <c r="AD1532" s="28"/>
    </row>
    <row r="1533" spans="2:30" ht="30" customHeight="1" x14ac:dyDescent="0.2">
      <c r="B1533" s="28"/>
      <c r="C1533" s="28"/>
      <c r="D1533" s="28"/>
      <c r="E1533" s="28"/>
      <c r="N1533" s="28"/>
      <c r="P1533" s="28"/>
      <c r="AD1533" s="28"/>
    </row>
    <row r="1534" spans="2:30" ht="30" customHeight="1" x14ac:dyDescent="0.2">
      <c r="B1534" s="28"/>
      <c r="C1534" s="28"/>
      <c r="D1534" s="28"/>
      <c r="E1534" s="28"/>
      <c r="N1534" s="28"/>
      <c r="P1534" s="28"/>
      <c r="AD1534" s="28"/>
    </row>
    <row r="1535" spans="2:30" ht="30" customHeight="1" x14ac:dyDescent="0.2">
      <c r="B1535" s="28"/>
      <c r="C1535" s="28"/>
      <c r="D1535" s="28"/>
      <c r="E1535" s="28"/>
      <c r="N1535" s="28"/>
      <c r="P1535" s="28"/>
      <c r="AD1535" s="28"/>
    </row>
    <row r="1536" spans="2:30" ht="30" customHeight="1" x14ac:dyDescent="0.2">
      <c r="B1536" s="28"/>
      <c r="C1536" s="28"/>
      <c r="D1536" s="28"/>
      <c r="E1536" s="28"/>
      <c r="N1536" s="28"/>
      <c r="P1536" s="28"/>
      <c r="AD1536" s="28"/>
    </row>
    <row r="1537" spans="2:30" ht="30" customHeight="1" x14ac:dyDescent="0.2">
      <c r="B1537" s="28"/>
      <c r="C1537" s="28"/>
      <c r="D1537" s="28"/>
      <c r="E1537" s="28"/>
      <c r="N1537" s="28"/>
      <c r="P1537" s="28"/>
      <c r="AD1537" s="28"/>
    </row>
    <row r="1538" spans="2:30" ht="30" customHeight="1" x14ac:dyDescent="0.2">
      <c r="B1538" s="28"/>
      <c r="C1538" s="28"/>
      <c r="D1538" s="28"/>
      <c r="E1538" s="28"/>
      <c r="N1538" s="28"/>
      <c r="P1538" s="28"/>
      <c r="AD1538" s="28"/>
    </row>
    <row r="1539" spans="2:30" ht="30" customHeight="1" x14ac:dyDescent="0.2">
      <c r="B1539" s="28"/>
      <c r="C1539" s="28"/>
      <c r="D1539" s="28"/>
      <c r="E1539" s="28"/>
      <c r="N1539" s="28"/>
      <c r="P1539" s="28"/>
      <c r="AD1539" s="28"/>
    </row>
    <row r="1540" spans="2:30" ht="30" customHeight="1" x14ac:dyDescent="0.2">
      <c r="B1540" s="28"/>
      <c r="C1540" s="28"/>
      <c r="D1540" s="28"/>
      <c r="E1540" s="28"/>
      <c r="N1540" s="28"/>
      <c r="P1540" s="28"/>
      <c r="AD1540" s="28"/>
    </row>
    <row r="1541" spans="2:30" ht="30" customHeight="1" x14ac:dyDescent="0.2">
      <c r="B1541" s="28"/>
      <c r="C1541" s="28"/>
      <c r="D1541" s="28"/>
      <c r="E1541" s="28"/>
      <c r="N1541" s="28"/>
      <c r="P1541" s="28"/>
      <c r="AD1541" s="28"/>
    </row>
    <row r="1542" spans="2:30" ht="30" customHeight="1" x14ac:dyDescent="0.2">
      <c r="B1542" s="28"/>
      <c r="C1542" s="28"/>
      <c r="D1542" s="28"/>
      <c r="E1542" s="28"/>
      <c r="N1542" s="28"/>
      <c r="P1542" s="28"/>
      <c r="AD1542" s="28"/>
    </row>
    <row r="1543" spans="2:30" ht="30" customHeight="1" x14ac:dyDescent="0.2">
      <c r="B1543" s="28"/>
      <c r="C1543" s="28"/>
      <c r="D1543" s="28"/>
      <c r="E1543" s="28"/>
      <c r="N1543" s="28"/>
      <c r="P1543" s="28"/>
      <c r="AD1543" s="28"/>
    </row>
    <row r="1544" spans="2:30" ht="30" customHeight="1" x14ac:dyDescent="0.2">
      <c r="B1544" s="28"/>
      <c r="C1544" s="28"/>
      <c r="D1544" s="28"/>
      <c r="E1544" s="28"/>
      <c r="N1544" s="28"/>
      <c r="P1544" s="28"/>
      <c r="AD1544" s="28"/>
    </row>
    <row r="1545" spans="2:30" ht="30" customHeight="1" x14ac:dyDescent="0.2">
      <c r="B1545" s="28"/>
      <c r="C1545" s="28"/>
      <c r="D1545" s="28"/>
      <c r="E1545" s="28"/>
      <c r="N1545" s="28"/>
      <c r="P1545" s="28"/>
      <c r="AD1545" s="28"/>
    </row>
    <row r="1546" spans="2:30" ht="30" customHeight="1" x14ac:dyDescent="0.2">
      <c r="B1546" s="28"/>
      <c r="C1546" s="28"/>
      <c r="D1546" s="28"/>
      <c r="E1546" s="28"/>
      <c r="N1546" s="28"/>
      <c r="P1546" s="28"/>
      <c r="AD1546" s="28"/>
    </row>
    <row r="1547" spans="2:30" ht="30" customHeight="1" x14ac:dyDescent="0.2">
      <c r="B1547" s="28"/>
      <c r="C1547" s="28"/>
      <c r="D1547" s="28"/>
      <c r="E1547" s="28"/>
      <c r="N1547" s="28"/>
      <c r="P1547" s="28"/>
      <c r="AD1547" s="28"/>
    </row>
    <row r="1548" spans="2:30" ht="30" customHeight="1" x14ac:dyDescent="0.2">
      <c r="B1548" s="28"/>
      <c r="C1548" s="28"/>
      <c r="D1548" s="28"/>
      <c r="E1548" s="28"/>
      <c r="N1548" s="28"/>
      <c r="P1548" s="28"/>
      <c r="AD1548" s="28"/>
    </row>
    <row r="1549" spans="2:30" ht="30" customHeight="1" x14ac:dyDescent="0.2">
      <c r="B1549" s="28"/>
      <c r="C1549" s="28"/>
      <c r="D1549" s="28"/>
      <c r="E1549" s="28"/>
      <c r="N1549" s="28"/>
      <c r="P1549" s="28"/>
      <c r="AD1549" s="28"/>
    </row>
    <row r="1550" spans="2:30" ht="30" customHeight="1" x14ac:dyDescent="0.2">
      <c r="B1550" s="28"/>
      <c r="C1550" s="28"/>
      <c r="D1550" s="28"/>
      <c r="E1550" s="28"/>
      <c r="N1550" s="28"/>
      <c r="P1550" s="28"/>
      <c r="AD1550" s="28"/>
    </row>
    <row r="1551" spans="2:30" ht="30" customHeight="1" x14ac:dyDescent="0.2">
      <c r="B1551" s="28"/>
      <c r="C1551" s="28"/>
      <c r="D1551" s="28"/>
      <c r="E1551" s="28"/>
      <c r="N1551" s="28"/>
      <c r="P1551" s="28"/>
      <c r="AD1551" s="28"/>
    </row>
    <row r="1552" spans="2:30" ht="30" customHeight="1" x14ac:dyDescent="0.2">
      <c r="B1552" s="28"/>
      <c r="C1552" s="28"/>
      <c r="D1552" s="28"/>
      <c r="E1552" s="28"/>
      <c r="N1552" s="28"/>
      <c r="P1552" s="28"/>
      <c r="AD1552" s="28"/>
    </row>
    <row r="1553" spans="2:30" ht="30" customHeight="1" x14ac:dyDescent="0.2">
      <c r="B1553" s="28"/>
      <c r="C1553" s="28"/>
      <c r="D1553" s="28"/>
      <c r="E1553" s="28"/>
      <c r="N1553" s="28"/>
      <c r="P1553" s="28"/>
      <c r="AD1553" s="28"/>
    </row>
    <row r="1554" spans="2:30" ht="30" customHeight="1" x14ac:dyDescent="0.2">
      <c r="B1554" s="28"/>
      <c r="C1554" s="28"/>
      <c r="D1554" s="28"/>
      <c r="E1554" s="28"/>
      <c r="N1554" s="28"/>
      <c r="P1554" s="28"/>
      <c r="AD1554" s="28"/>
    </row>
    <row r="1555" spans="2:30" ht="30" customHeight="1" x14ac:dyDescent="0.2">
      <c r="B1555" s="28"/>
      <c r="C1555" s="28"/>
      <c r="D1555" s="28"/>
      <c r="E1555" s="28"/>
      <c r="N1555" s="28"/>
      <c r="P1555" s="28"/>
      <c r="AD1555" s="28"/>
    </row>
    <row r="1556" spans="2:30" ht="30" customHeight="1" x14ac:dyDescent="0.2">
      <c r="B1556" s="28"/>
      <c r="C1556" s="28"/>
      <c r="D1556" s="28"/>
      <c r="E1556" s="28"/>
      <c r="N1556" s="28"/>
      <c r="P1556" s="28"/>
      <c r="AD1556" s="28"/>
    </row>
    <row r="1557" spans="2:30" ht="30" customHeight="1" x14ac:dyDescent="0.2">
      <c r="B1557" s="28"/>
      <c r="C1557" s="28"/>
      <c r="D1557" s="28"/>
      <c r="E1557" s="28"/>
      <c r="N1557" s="28"/>
      <c r="P1557" s="28"/>
      <c r="AD1557" s="28"/>
    </row>
    <row r="1558" spans="2:30" ht="30" customHeight="1" x14ac:dyDescent="0.2">
      <c r="B1558" s="28"/>
      <c r="C1558" s="28"/>
      <c r="D1558" s="28"/>
      <c r="E1558" s="28"/>
      <c r="N1558" s="28"/>
      <c r="P1558" s="28"/>
      <c r="AD1558" s="28"/>
    </row>
    <row r="1559" spans="2:30" ht="30" customHeight="1" x14ac:dyDescent="0.2">
      <c r="B1559" s="28"/>
      <c r="C1559" s="28"/>
      <c r="D1559" s="28"/>
      <c r="E1559" s="28"/>
      <c r="N1559" s="28"/>
      <c r="P1559" s="28"/>
      <c r="AD1559" s="28"/>
    </row>
    <row r="1560" spans="2:30" ht="30" customHeight="1" x14ac:dyDescent="0.2">
      <c r="B1560" s="28"/>
      <c r="C1560" s="28"/>
      <c r="D1560" s="28"/>
      <c r="E1560" s="28"/>
      <c r="N1560" s="28"/>
      <c r="P1560" s="28"/>
      <c r="AD1560" s="28"/>
    </row>
    <row r="1561" spans="2:30" ht="30" customHeight="1" x14ac:dyDescent="0.2">
      <c r="B1561" s="28"/>
      <c r="C1561" s="28"/>
      <c r="D1561" s="28"/>
      <c r="E1561" s="28"/>
      <c r="N1561" s="28"/>
      <c r="P1561" s="28"/>
      <c r="AD1561" s="28"/>
    </row>
    <row r="1562" spans="2:30" ht="30" customHeight="1" x14ac:dyDescent="0.2">
      <c r="B1562" s="28"/>
      <c r="C1562" s="28"/>
      <c r="D1562" s="28"/>
      <c r="E1562" s="28"/>
      <c r="N1562" s="28"/>
      <c r="P1562" s="28"/>
      <c r="AD1562" s="28"/>
    </row>
    <row r="1563" spans="2:30" ht="30" customHeight="1" x14ac:dyDescent="0.2">
      <c r="B1563" s="28"/>
      <c r="C1563" s="28"/>
      <c r="D1563" s="28"/>
      <c r="E1563" s="28"/>
      <c r="N1563" s="28"/>
      <c r="P1563" s="28"/>
      <c r="AD1563" s="28"/>
    </row>
    <row r="1564" spans="2:30" ht="30" customHeight="1" x14ac:dyDescent="0.2">
      <c r="B1564" s="28"/>
      <c r="C1564" s="28"/>
      <c r="D1564" s="28"/>
      <c r="E1564" s="28"/>
      <c r="N1564" s="28"/>
      <c r="P1564" s="28"/>
      <c r="AD1564" s="28"/>
    </row>
    <row r="1565" spans="2:30" ht="30" customHeight="1" x14ac:dyDescent="0.2">
      <c r="B1565" s="28"/>
      <c r="C1565" s="28"/>
      <c r="D1565" s="28"/>
      <c r="E1565" s="28"/>
      <c r="N1565" s="28"/>
      <c r="P1565" s="28"/>
      <c r="AD1565" s="28"/>
    </row>
    <row r="1566" spans="2:30" ht="30" customHeight="1" x14ac:dyDescent="0.2">
      <c r="B1566" s="28"/>
      <c r="C1566" s="28"/>
      <c r="D1566" s="28"/>
      <c r="E1566" s="28"/>
      <c r="N1566" s="28"/>
      <c r="P1566" s="28"/>
      <c r="AD1566" s="28"/>
    </row>
    <row r="1567" spans="2:30" ht="30" customHeight="1" x14ac:dyDescent="0.2">
      <c r="B1567" s="28"/>
      <c r="C1567" s="28"/>
      <c r="D1567" s="28"/>
      <c r="E1567" s="28"/>
      <c r="N1567" s="28"/>
      <c r="P1567" s="28"/>
      <c r="AD1567" s="28"/>
    </row>
    <row r="1568" spans="2:30" ht="30" customHeight="1" x14ac:dyDescent="0.2">
      <c r="B1568" s="28"/>
      <c r="C1568" s="28"/>
      <c r="D1568" s="28"/>
      <c r="E1568" s="28"/>
      <c r="N1568" s="28"/>
      <c r="P1568" s="28"/>
      <c r="AD1568" s="28"/>
    </row>
    <row r="1569" spans="2:30" ht="30" customHeight="1" x14ac:dyDescent="0.2">
      <c r="B1569" s="28"/>
      <c r="C1569" s="28"/>
      <c r="D1569" s="28"/>
      <c r="E1569" s="28"/>
      <c r="N1569" s="28"/>
      <c r="P1569" s="28"/>
      <c r="AD1569" s="28"/>
    </row>
    <row r="1570" spans="2:30" ht="30" customHeight="1" x14ac:dyDescent="0.2">
      <c r="B1570" s="28"/>
      <c r="C1570" s="28"/>
      <c r="D1570" s="28"/>
      <c r="E1570" s="28"/>
      <c r="N1570" s="28"/>
      <c r="P1570" s="28"/>
      <c r="AD1570" s="28"/>
    </row>
    <row r="1571" spans="2:30" ht="30" customHeight="1" x14ac:dyDescent="0.2">
      <c r="B1571" s="28"/>
      <c r="C1571" s="28"/>
      <c r="D1571" s="28"/>
      <c r="E1571" s="28"/>
      <c r="N1571" s="28"/>
      <c r="P1571" s="28"/>
      <c r="AD1571" s="28"/>
    </row>
    <row r="1572" spans="2:30" ht="30" customHeight="1" x14ac:dyDescent="0.2">
      <c r="B1572" s="28"/>
      <c r="C1572" s="28"/>
      <c r="D1572" s="28"/>
      <c r="E1572" s="28"/>
      <c r="N1572" s="28"/>
      <c r="P1572" s="28"/>
      <c r="AD1572" s="28"/>
    </row>
    <row r="1573" spans="2:30" ht="30" customHeight="1" x14ac:dyDescent="0.2">
      <c r="B1573" s="28"/>
      <c r="C1573" s="28"/>
      <c r="D1573" s="28"/>
      <c r="E1573" s="28"/>
      <c r="N1573" s="28"/>
      <c r="P1573" s="28"/>
      <c r="AD1573" s="28"/>
    </row>
    <row r="1574" spans="2:30" ht="30" customHeight="1" x14ac:dyDescent="0.2">
      <c r="B1574" s="28"/>
      <c r="C1574" s="28"/>
      <c r="D1574" s="28"/>
      <c r="E1574" s="28"/>
      <c r="N1574" s="28"/>
      <c r="P1574" s="28"/>
      <c r="AD1574" s="28"/>
    </row>
    <row r="1575" spans="2:30" ht="30" customHeight="1" x14ac:dyDescent="0.2">
      <c r="B1575" s="28"/>
      <c r="C1575" s="28"/>
      <c r="D1575" s="28"/>
      <c r="E1575" s="28"/>
      <c r="N1575" s="28"/>
      <c r="P1575" s="28"/>
      <c r="AD1575" s="28"/>
    </row>
    <row r="1576" spans="2:30" ht="30" customHeight="1" x14ac:dyDescent="0.2">
      <c r="B1576" s="28"/>
      <c r="C1576" s="28"/>
      <c r="D1576" s="28"/>
      <c r="E1576" s="28"/>
      <c r="N1576" s="28"/>
      <c r="P1576" s="28"/>
      <c r="AD1576" s="28"/>
    </row>
    <row r="1577" spans="2:30" ht="30" customHeight="1" x14ac:dyDescent="0.2">
      <c r="B1577" s="28"/>
      <c r="C1577" s="28"/>
      <c r="D1577" s="28"/>
      <c r="E1577" s="28"/>
      <c r="N1577" s="28"/>
      <c r="P1577" s="28"/>
      <c r="AD1577" s="28"/>
    </row>
    <row r="1578" spans="2:30" ht="30" customHeight="1" x14ac:dyDescent="0.2">
      <c r="B1578" s="28"/>
      <c r="C1578" s="28"/>
      <c r="D1578" s="28"/>
      <c r="E1578" s="28"/>
      <c r="N1578" s="28"/>
      <c r="P1578" s="28"/>
      <c r="AD1578" s="28"/>
    </row>
    <row r="1579" spans="2:30" ht="30" customHeight="1" x14ac:dyDescent="0.2">
      <c r="B1579" s="28"/>
      <c r="C1579" s="28"/>
      <c r="D1579" s="28"/>
      <c r="E1579" s="28"/>
      <c r="N1579" s="28"/>
      <c r="P1579" s="28"/>
      <c r="AD1579" s="28"/>
    </row>
    <row r="1580" spans="2:30" ht="30" customHeight="1" x14ac:dyDescent="0.2">
      <c r="B1580" s="28"/>
      <c r="C1580" s="28"/>
      <c r="D1580" s="28"/>
      <c r="E1580" s="28"/>
      <c r="N1580" s="28"/>
      <c r="P1580" s="28"/>
      <c r="AD1580" s="28"/>
    </row>
    <row r="1581" spans="2:30" ht="30" customHeight="1" x14ac:dyDescent="0.2">
      <c r="B1581" s="28"/>
      <c r="C1581" s="28"/>
      <c r="D1581" s="28"/>
      <c r="E1581" s="28"/>
      <c r="N1581" s="28"/>
      <c r="P1581" s="28"/>
      <c r="AD1581" s="28"/>
    </row>
    <row r="1582" spans="2:30" ht="30" customHeight="1" x14ac:dyDescent="0.2">
      <c r="B1582" s="28"/>
      <c r="C1582" s="28"/>
      <c r="D1582" s="28"/>
      <c r="E1582" s="28"/>
      <c r="N1582" s="28"/>
      <c r="P1582" s="28"/>
      <c r="AD1582" s="28"/>
    </row>
    <row r="1583" spans="2:30" ht="30" customHeight="1" x14ac:dyDescent="0.2">
      <c r="B1583" s="28"/>
      <c r="C1583" s="28"/>
      <c r="D1583" s="28"/>
      <c r="E1583" s="28"/>
      <c r="N1583" s="28"/>
      <c r="P1583" s="28"/>
      <c r="AD1583" s="28"/>
    </row>
    <row r="1584" spans="2:30" ht="30" customHeight="1" x14ac:dyDescent="0.2">
      <c r="B1584" s="28"/>
      <c r="C1584" s="28"/>
      <c r="D1584" s="28"/>
      <c r="E1584" s="28"/>
      <c r="N1584" s="28"/>
      <c r="P1584" s="28"/>
      <c r="AD1584" s="28"/>
    </row>
    <row r="1585" spans="2:30" ht="30" customHeight="1" x14ac:dyDescent="0.2">
      <c r="B1585" s="28"/>
      <c r="C1585" s="28"/>
      <c r="D1585" s="28"/>
      <c r="E1585" s="28"/>
      <c r="N1585" s="28"/>
      <c r="P1585" s="28"/>
      <c r="AD1585" s="28"/>
    </row>
    <row r="1586" spans="2:30" ht="30" customHeight="1" x14ac:dyDescent="0.2">
      <c r="B1586" s="28"/>
      <c r="C1586" s="28"/>
      <c r="D1586" s="28"/>
      <c r="E1586" s="28"/>
      <c r="N1586" s="28"/>
      <c r="P1586" s="28"/>
      <c r="AD1586" s="28"/>
    </row>
    <row r="1587" spans="2:30" ht="30" customHeight="1" x14ac:dyDescent="0.2">
      <c r="B1587" s="28"/>
      <c r="C1587" s="28"/>
      <c r="D1587" s="28"/>
      <c r="E1587" s="28"/>
      <c r="N1587" s="28"/>
      <c r="P1587" s="28"/>
      <c r="AD1587" s="28"/>
    </row>
    <row r="1588" spans="2:30" ht="30" customHeight="1" x14ac:dyDescent="0.2">
      <c r="B1588" s="28"/>
      <c r="C1588" s="28"/>
      <c r="D1588" s="28"/>
      <c r="E1588" s="28"/>
      <c r="N1588" s="28"/>
      <c r="P1588" s="28"/>
      <c r="AD1588" s="28"/>
    </row>
    <row r="1589" spans="2:30" ht="30" customHeight="1" x14ac:dyDescent="0.2">
      <c r="B1589" s="28"/>
      <c r="C1589" s="28"/>
      <c r="D1589" s="28"/>
      <c r="E1589" s="28"/>
      <c r="N1589" s="28"/>
      <c r="P1589" s="28"/>
      <c r="AD1589" s="28"/>
    </row>
    <row r="1590" spans="2:30" ht="30" customHeight="1" x14ac:dyDescent="0.2">
      <c r="B1590" s="28"/>
      <c r="C1590" s="28"/>
      <c r="D1590" s="28"/>
      <c r="E1590" s="28"/>
      <c r="N1590" s="28"/>
      <c r="P1590" s="28"/>
      <c r="AD1590" s="28"/>
    </row>
    <row r="1591" spans="2:30" ht="30" customHeight="1" x14ac:dyDescent="0.2">
      <c r="B1591" s="28"/>
      <c r="C1591" s="28"/>
      <c r="D1591" s="28"/>
      <c r="E1591" s="28"/>
      <c r="N1591" s="28"/>
      <c r="P1591" s="28"/>
      <c r="AD1591" s="28"/>
    </row>
    <row r="1592" spans="2:30" ht="30" customHeight="1" x14ac:dyDescent="0.2">
      <c r="B1592" s="28"/>
      <c r="C1592" s="28"/>
      <c r="D1592" s="28"/>
      <c r="E1592" s="28"/>
      <c r="N1592" s="28"/>
      <c r="P1592" s="28"/>
      <c r="AD1592" s="28"/>
    </row>
    <row r="1593" spans="2:30" ht="30" customHeight="1" x14ac:dyDescent="0.2">
      <c r="B1593" s="28"/>
      <c r="C1593" s="28"/>
      <c r="D1593" s="28"/>
      <c r="E1593" s="28"/>
      <c r="N1593" s="28"/>
      <c r="P1593" s="28"/>
      <c r="AD1593" s="28"/>
    </row>
    <row r="1594" spans="2:30" ht="30" customHeight="1" x14ac:dyDescent="0.2">
      <c r="B1594" s="28"/>
      <c r="C1594" s="28"/>
      <c r="D1594" s="28"/>
      <c r="E1594" s="28"/>
      <c r="N1594" s="28"/>
      <c r="P1594" s="28"/>
      <c r="AD1594" s="28"/>
    </row>
    <row r="1595" spans="2:30" ht="30" customHeight="1" x14ac:dyDescent="0.2">
      <c r="B1595" s="28"/>
      <c r="C1595" s="28"/>
      <c r="D1595" s="28"/>
      <c r="E1595" s="28"/>
      <c r="N1595" s="28"/>
      <c r="P1595" s="28"/>
      <c r="AD1595" s="28"/>
    </row>
    <row r="1596" spans="2:30" ht="30" customHeight="1" x14ac:dyDescent="0.2">
      <c r="B1596" s="28"/>
      <c r="C1596" s="28"/>
      <c r="D1596" s="28"/>
      <c r="E1596" s="28"/>
      <c r="N1596" s="28"/>
      <c r="P1596" s="28"/>
      <c r="AD1596" s="28"/>
    </row>
    <row r="1597" spans="2:30" ht="30" customHeight="1" x14ac:dyDescent="0.2">
      <c r="B1597" s="28"/>
      <c r="C1597" s="28"/>
      <c r="D1597" s="28"/>
      <c r="E1597" s="28"/>
      <c r="N1597" s="28"/>
      <c r="P1597" s="28"/>
      <c r="AD1597" s="28"/>
    </row>
    <row r="1598" spans="2:30" ht="30" customHeight="1" x14ac:dyDescent="0.2">
      <c r="B1598" s="28"/>
      <c r="C1598" s="28"/>
      <c r="D1598" s="28"/>
      <c r="E1598" s="28"/>
      <c r="N1598" s="28"/>
      <c r="P1598" s="28"/>
      <c r="AD1598" s="28"/>
    </row>
    <row r="1599" spans="2:30" ht="30" customHeight="1" x14ac:dyDescent="0.2">
      <c r="B1599" s="28"/>
      <c r="C1599" s="28"/>
      <c r="D1599" s="28"/>
      <c r="E1599" s="28"/>
      <c r="N1599" s="28"/>
      <c r="P1599" s="28"/>
      <c r="AD1599" s="28"/>
    </row>
    <row r="1600" spans="2:30" ht="30" customHeight="1" x14ac:dyDescent="0.2">
      <c r="B1600" s="28"/>
      <c r="C1600" s="28"/>
      <c r="D1600" s="28"/>
      <c r="E1600" s="28"/>
      <c r="N1600" s="28"/>
      <c r="P1600" s="28"/>
      <c r="AD1600" s="28"/>
    </row>
    <row r="1601" spans="2:30" ht="30" customHeight="1" x14ac:dyDescent="0.2">
      <c r="B1601" s="28"/>
      <c r="C1601" s="28"/>
      <c r="D1601" s="28"/>
      <c r="E1601" s="28"/>
      <c r="N1601" s="28"/>
      <c r="P1601" s="28"/>
      <c r="AD1601" s="28"/>
    </row>
    <row r="1602" spans="2:30" ht="30" customHeight="1" x14ac:dyDescent="0.2">
      <c r="B1602" s="28"/>
      <c r="C1602" s="28"/>
      <c r="D1602" s="28"/>
      <c r="E1602" s="28"/>
      <c r="N1602" s="28"/>
      <c r="P1602" s="28"/>
      <c r="AD1602" s="28"/>
    </row>
    <row r="1603" spans="2:30" ht="30" customHeight="1" x14ac:dyDescent="0.2">
      <c r="B1603" s="28"/>
      <c r="C1603" s="28"/>
      <c r="D1603" s="28"/>
      <c r="E1603" s="28"/>
      <c r="N1603" s="28"/>
      <c r="P1603" s="28"/>
      <c r="AD1603" s="28"/>
    </row>
    <row r="1604" spans="2:30" ht="30" customHeight="1" x14ac:dyDescent="0.2">
      <c r="B1604" s="28"/>
      <c r="C1604" s="28"/>
      <c r="D1604" s="28"/>
      <c r="E1604" s="28"/>
      <c r="N1604" s="28"/>
      <c r="P1604" s="28"/>
      <c r="AD1604" s="28"/>
    </row>
    <row r="1605" spans="2:30" ht="30" customHeight="1" x14ac:dyDescent="0.2">
      <c r="B1605" s="28"/>
      <c r="C1605" s="28"/>
      <c r="D1605" s="28"/>
      <c r="E1605" s="28"/>
      <c r="N1605" s="28"/>
      <c r="P1605" s="28"/>
      <c r="AD1605" s="28"/>
    </row>
    <row r="1606" spans="2:30" ht="30" customHeight="1" x14ac:dyDescent="0.2">
      <c r="B1606" s="28"/>
      <c r="C1606" s="28"/>
      <c r="D1606" s="28"/>
      <c r="E1606" s="28"/>
      <c r="N1606" s="28"/>
      <c r="P1606" s="28"/>
      <c r="AD1606" s="28"/>
    </row>
    <row r="1607" spans="2:30" ht="30" customHeight="1" x14ac:dyDescent="0.2">
      <c r="B1607" s="28"/>
      <c r="C1607" s="28"/>
      <c r="D1607" s="28"/>
      <c r="E1607" s="28"/>
      <c r="N1607" s="28"/>
      <c r="P1607" s="28"/>
      <c r="AD1607" s="28"/>
    </row>
    <row r="1608" spans="2:30" ht="30" customHeight="1" x14ac:dyDescent="0.2">
      <c r="B1608" s="28"/>
      <c r="C1608" s="28"/>
      <c r="D1608" s="28"/>
      <c r="E1608" s="28"/>
      <c r="N1608" s="28"/>
      <c r="P1608" s="28"/>
      <c r="AD1608" s="28"/>
    </row>
    <row r="1609" spans="2:30" ht="30" customHeight="1" x14ac:dyDescent="0.2">
      <c r="B1609" s="28"/>
      <c r="C1609" s="28"/>
      <c r="D1609" s="28"/>
      <c r="E1609" s="28"/>
      <c r="N1609" s="28"/>
      <c r="P1609" s="28"/>
      <c r="AD1609" s="28"/>
    </row>
    <row r="1610" spans="2:30" ht="30" customHeight="1" x14ac:dyDescent="0.2">
      <c r="B1610" s="28"/>
      <c r="C1610" s="28"/>
      <c r="D1610" s="28"/>
      <c r="E1610" s="28"/>
      <c r="N1610" s="28"/>
      <c r="P1610" s="28"/>
      <c r="AD1610" s="28"/>
    </row>
    <row r="1611" spans="2:30" ht="30" customHeight="1" x14ac:dyDescent="0.2">
      <c r="B1611" s="28"/>
      <c r="C1611" s="28"/>
      <c r="D1611" s="28"/>
      <c r="E1611" s="28"/>
      <c r="N1611" s="28"/>
      <c r="P1611" s="28"/>
      <c r="AD1611" s="28"/>
    </row>
    <row r="1612" spans="2:30" ht="30" customHeight="1" x14ac:dyDescent="0.2">
      <c r="B1612" s="28"/>
      <c r="C1612" s="28"/>
      <c r="D1612" s="28"/>
      <c r="E1612" s="28"/>
      <c r="N1612" s="28"/>
      <c r="P1612" s="28"/>
      <c r="AD1612" s="28"/>
    </row>
    <row r="1613" spans="2:30" ht="30" customHeight="1" x14ac:dyDescent="0.2">
      <c r="B1613" s="28"/>
      <c r="C1613" s="28"/>
      <c r="D1613" s="28"/>
      <c r="E1613" s="28"/>
      <c r="N1613" s="28"/>
      <c r="P1613" s="28"/>
      <c r="AD1613" s="28"/>
    </row>
    <row r="1614" spans="2:30" ht="30" customHeight="1" x14ac:dyDescent="0.2">
      <c r="B1614" s="28"/>
      <c r="C1614" s="28"/>
      <c r="D1614" s="28"/>
      <c r="E1614" s="28"/>
      <c r="N1614" s="28"/>
      <c r="P1614" s="28"/>
      <c r="AD1614" s="28"/>
    </row>
    <row r="1615" spans="2:30" ht="30" customHeight="1" x14ac:dyDescent="0.2">
      <c r="B1615" s="28"/>
      <c r="C1615" s="28"/>
      <c r="D1615" s="28"/>
      <c r="E1615" s="28"/>
      <c r="N1615" s="28"/>
      <c r="P1615" s="28"/>
      <c r="AD1615" s="28"/>
    </row>
    <row r="1616" spans="2:30" ht="30" customHeight="1" x14ac:dyDescent="0.2">
      <c r="B1616" s="28"/>
      <c r="C1616" s="28"/>
      <c r="D1616" s="28"/>
      <c r="E1616" s="28"/>
      <c r="N1616" s="28"/>
      <c r="P1616" s="28"/>
      <c r="AD1616" s="28"/>
    </row>
    <row r="1617" spans="2:30" ht="30" customHeight="1" x14ac:dyDescent="0.2">
      <c r="B1617" s="28"/>
      <c r="C1617" s="28"/>
      <c r="D1617" s="28"/>
      <c r="E1617" s="28"/>
      <c r="N1617" s="28"/>
      <c r="P1617" s="28"/>
      <c r="AD1617" s="28"/>
    </row>
    <row r="1618" spans="2:30" ht="30" customHeight="1" x14ac:dyDescent="0.2">
      <c r="B1618" s="28"/>
      <c r="C1618" s="28"/>
      <c r="D1618" s="28"/>
      <c r="E1618" s="28"/>
      <c r="N1618" s="28"/>
      <c r="P1618" s="28"/>
      <c r="AD1618" s="28"/>
    </row>
    <row r="1619" spans="2:30" ht="30" customHeight="1" x14ac:dyDescent="0.2">
      <c r="B1619" s="28"/>
      <c r="C1619" s="28"/>
      <c r="D1619" s="28"/>
      <c r="E1619" s="28"/>
      <c r="N1619" s="28"/>
      <c r="P1619" s="28"/>
      <c r="AD1619" s="28"/>
    </row>
    <row r="1620" spans="2:30" ht="30" customHeight="1" x14ac:dyDescent="0.2">
      <c r="B1620" s="28"/>
      <c r="C1620" s="28"/>
      <c r="D1620" s="28"/>
      <c r="E1620" s="28"/>
      <c r="N1620" s="28"/>
      <c r="P1620" s="28"/>
      <c r="AD1620" s="28"/>
    </row>
    <row r="1621" spans="2:30" ht="30" customHeight="1" x14ac:dyDescent="0.2">
      <c r="B1621" s="28"/>
      <c r="C1621" s="28"/>
      <c r="D1621" s="28"/>
      <c r="E1621" s="28"/>
      <c r="N1621" s="28"/>
      <c r="P1621" s="28"/>
      <c r="AD1621" s="28"/>
    </row>
    <row r="1622" spans="2:30" ht="30" customHeight="1" x14ac:dyDescent="0.2">
      <c r="B1622" s="28"/>
      <c r="C1622" s="28"/>
      <c r="D1622" s="28"/>
      <c r="E1622" s="28"/>
      <c r="N1622" s="28"/>
      <c r="P1622" s="28"/>
      <c r="AD1622" s="28"/>
    </row>
    <row r="1623" spans="2:30" ht="30" customHeight="1" x14ac:dyDescent="0.2">
      <c r="B1623" s="28"/>
      <c r="C1623" s="28"/>
      <c r="D1623" s="28"/>
      <c r="E1623" s="28"/>
      <c r="N1623" s="28"/>
      <c r="P1623" s="28"/>
      <c r="AD1623" s="28"/>
    </row>
    <row r="1624" spans="2:30" ht="30" customHeight="1" x14ac:dyDescent="0.2">
      <c r="B1624" s="28"/>
      <c r="C1624" s="28"/>
      <c r="D1624" s="28"/>
      <c r="E1624" s="28"/>
      <c r="N1624" s="28"/>
      <c r="P1624" s="28"/>
      <c r="AD1624" s="28"/>
    </row>
    <row r="1625" spans="2:30" ht="30" customHeight="1" x14ac:dyDescent="0.2">
      <c r="B1625" s="28"/>
      <c r="C1625" s="28"/>
      <c r="D1625" s="28"/>
      <c r="E1625" s="28"/>
      <c r="N1625" s="28"/>
      <c r="P1625" s="28"/>
      <c r="AD1625" s="28"/>
    </row>
    <row r="1626" spans="2:30" ht="30" customHeight="1" x14ac:dyDescent="0.2">
      <c r="B1626" s="28"/>
      <c r="C1626" s="28"/>
      <c r="D1626" s="28"/>
      <c r="E1626" s="28"/>
      <c r="N1626" s="28"/>
      <c r="P1626" s="28"/>
      <c r="AD1626" s="28"/>
    </row>
    <row r="1627" spans="2:30" ht="30" customHeight="1" x14ac:dyDescent="0.2">
      <c r="B1627" s="28"/>
      <c r="C1627" s="28"/>
      <c r="D1627" s="28"/>
      <c r="E1627" s="28"/>
      <c r="N1627" s="28"/>
      <c r="P1627" s="28"/>
      <c r="AD1627" s="28"/>
    </row>
    <row r="1628" spans="2:30" ht="30" customHeight="1" x14ac:dyDescent="0.2">
      <c r="B1628" s="28"/>
      <c r="C1628" s="28"/>
      <c r="D1628" s="28"/>
      <c r="E1628" s="28"/>
      <c r="N1628" s="28"/>
      <c r="P1628" s="28"/>
      <c r="AD1628" s="28"/>
    </row>
    <row r="1629" spans="2:30" ht="30" customHeight="1" x14ac:dyDescent="0.2">
      <c r="B1629" s="28"/>
      <c r="C1629" s="28"/>
      <c r="D1629" s="28"/>
      <c r="E1629" s="28"/>
      <c r="N1629" s="28"/>
      <c r="P1629" s="28"/>
      <c r="AD1629" s="28"/>
    </row>
    <row r="1630" spans="2:30" ht="30" customHeight="1" x14ac:dyDescent="0.2">
      <c r="B1630" s="28"/>
      <c r="C1630" s="28"/>
      <c r="D1630" s="28"/>
      <c r="E1630" s="28"/>
      <c r="N1630" s="28"/>
      <c r="P1630" s="28"/>
      <c r="AD1630" s="28"/>
    </row>
    <row r="1631" spans="2:30" ht="30" customHeight="1" x14ac:dyDescent="0.2">
      <c r="B1631" s="28"/>
      <c r="C1631" s="28"/>
      <c r="D1631" s="28"/>
      <c r="E1631" s="28"/>
      <c r="N1631" s="28"/>
      <c r="P1631" s="28"/>
      <c r="AD1631" s="28"/>
    </row>
    <row r="1632" spans="2:30" ht="30" customHeight="1" x14ac:dyDescent="0.2">
      <c r="B1632" s="28"/>
      <c r="C1632" s="28"/>
      <c r="D1632" s="28"/>
      <c r="E1632" s="28"/>
      <c r="N1632" s="28"/>
      <c r="P1632" s="28"/>
      <c r="AD1632" s="28"/>
    </row>
    <row r="1633" spans="2:30" ht="30" customHeight="1" x14ac:dyDescent="0.2">
      <c r="B1633" s="28"/>
      <c r="C1633" s="28"/>
      <c r="D1633" s="28"/>
      <c r="E1633" s="28"/>
      <c r="N1633" s="28"/>
      <c r="P1633" s="28"/>
      <c r="AD1633" s="28"/>
    </row>
    <row r="1634" spans="2:30" ht="30" customHeight="1" x14ac:dyDescent="0.2">
      <c r="B1634" s="28"/>
      <c r="C1634" s="28"/>
      <c r="D1634" s="28"/>
      <c r="E1634" s="28"/>
      <c r="N1634" s="28"/>
      <c r="P1634" s="28"/>
      <c r="AD1634" s="28"/>
    </row>
    <row r="1635" spans="2:30" ht="30" customHeight="1" x14ac:dyDescent="0.2">
      <c r="B1635" s="28"/>
      <c r="C1635" s="28"/>
      <c r="D1635" s="28"/>
      <c r="E1635" s="28"/>
      <c r="N1635" s="28"/>
      <c r="P1635" s="28"/>
      <c r="AD1635" s="28"/>
    </row>
    <row r="1636" spans="2:30" ht="30" customHeight="1" x14ac:dyDescent="0.2">
      <c r="B1636" s="28"/>
      <c r="C1636" s="28"/>
      <c r="D1636" s="28"/>
      <c r="E1636" s="28"/>
      <c r="N1636" s="28"/>
      <c r="P1636" s="28"/>
      <c r="AD1636" s="28"/>
    </row>
    <row r="1637" spans="2:30" ht="30" customHeight="1" x14ac:dyDescent="0.2">
      <c r="B1637" s="28"/>
      <c r="C1637" s="28"/>
      <c r="D1637" s="28"/>
      <c r="E1637" s="28"/>
      <c r="N1637" s="28"/>
      <c r="P1637" s="28"/>
      <c r="AD1637" s="28"/>
    </row>
    <row r="1638" spans="2:30" ht="30" customHeight="1" x14ac:dyDescent="0.2">
      <c r="B1638" s="28"/>
      <c r="C1638" s="28"/>
      <c r="D1638" s="28"/>
      <c r="E1638" s="28"/>
      <c r="N1638" s="28"/>
      <c r="P1638" s="28"/>
      <c r="AD1638" s="28"/>
    </row>
    <row r="1639" spans="2:30" ht="30" customHeight="1" x14ac:dyDescent="0.2">
      <c r="B1639" s="28"/>
      <c r="C1639" s="28"/>
      <c r="D1639" s="28"/>
      <c r="E1639" s="28"/>
      <c r="N1639" s="28"/>
      <c r="P1639" s="28"/>
      <c r="AD1639" s="28"/>
    </row>
    <row r="1640" spans="2:30" ht="30" customHeight="1" x14ac:dyDescent="0.2">
      <c r="B1640" s="28"/>
      <c r="C1640" s="28"/>
      <c r="D1640" s="28"/>
      <c r="E1640" s="28"/>
      <c r="N1640" s="28"/>
      <c r="P1640" s="28"/>
      <c r="AD1640" s="28"/>
    </row>
    <row r="1641" spans="2:30" ht="30" customHeight="1" x14ac:dyDescent="0.2">
      <c r="B1641" s="28"/>
      <c r="C1641" s="28"/>
      <c r="D1641" s="28"/>
      <c r="E1641" s="28"/>
      <c r="N1641" s="28"/>
      <c r="P1641" s="28"/>
      <c r="AD1641" s="28"/>
    </row>
    <row r="1642" spans="2:30" ht="30" customHeight="1" x14ac:dyDescent="0.2">
      <c r="B1642" s="28"/>
      <c r="C1642" s="28"/>
      <c r="D1642" s="28"/>
      <c r="E1642" s="28"/>
      <c r="N1642" s="28"/>
      <c r="P1642" s="28"/>
      <c r="AD1642" s="28"/>
    </row>
    <row r="1643" spans="2:30" ht="30" customHeight="1" x14ac:dyDescent="0.2">
      <c r="B1643" s="28"/>
      <c r="C1643" s="28"/>
      <c r="D1643" s="28"/>
      <c r="E1643" s="28"/>
      <c r="N1643" s="28"/>
      <c r="P1643" s="28"/>
      <c r="AD1643" s="28"/>
    </row>
    <row r="1644" spans="2:30" ht="30" customHeight="1" x14ac:dyDescent="0.2">
      <c r="B1644" s="28"/>
      <c r="C1644" s="28"/>
      <c r="D1644" s="28"/>
      <c r="E1644" s="28"/>
      <c r="N1644" s="28"/>
      <c r="P1644" s="28"/>
      <c r="AD1644" s="28"/>
    </row>
    <row r="1645" spans="2:30" ht="30" customHeight="1" x14ac:dyDescent="0.2">
      <c r="B1645" s="28"/>
      <c r="C1645" s="28"/>
      <c r="D1645" s="28"/>
      <c r="E1645" s="28"/>
      <c r="N1645" s="28"/>
      <c r="P1645" s="28"/>
      <c r="AD1645" s="28"/>
    </row>
    <row r="1646" spans="2:30" ht="30" customHeight="1" x14ac:dyDescent="0.2">
      <c r="B1646" s="28"/>
      <c r="C1646" s="28"/>
      <c r="D1646" s="28"/>
      <c r="E1646" s="28"/>
      <c r="N1646" s="28"/>
      <c r="P1646" s="28"/>
      <c r="AD1646" s="28"/>
    </row>
    <row r="1647" spans="2:30" ht="30" customHeight="1" x14ac:dyDescent="0.2">
      <c r="B1647" s="28"/>
      <c r="C1647" s="28"/>
      <c r="D1647" s="28"/>
      <c r="E1647" s="28"/>
      <c r="N1647" s="28"/>
      <c r="P1647" s="28"/>
      <c r="AD1647" s="28"/>
    </row>
    <row r="1648" spans="2:30" ht="30" customHeight="1" x14ac:dyDescent="0.2">
      <c r="B1648" s="28"/>
      <c r="C1648" s="28"/>
      <c r="D1648" s="28"/>
      <c r="E1648" s="28"/>
      <c r="N1648" s="28"/>
      <c r="P1648" s="28"/>
      <c r="AD1648" s="28"/>
    </row>
    <row r="1649" spans="2:30" ht="30" customHeight="1" x14ac:dyDescent="0.2">
      <c r="B1649" s="28"/>
      <c r="C1649" s="28"/>
      <c r="D1649" s="28"/>
      <c r="E1649" s="28"/>
      <c r="N1649" s="28"/>
      <c r="P1649" s="28"/>
      <c r="AD1649" s="28"/>
    </row>
    <row r="1650" spans="2:30" ht="30" customHeight="1" x14ac:dyDescent="0.2">
      <c r="B1650" s="28"/>
      <c r="C1650" s="28"/>
      <c r="D1650" s="28"/>
      <c r="E1650" s="28"/>
      <c r="N1650" s="28"/>
      <c r="P1650" s="28"/>
      <c r="AD1650" s="28"/>
    </row>
    <row r="1651" spans="2:30" ht="30" customHeight="1" x14ac:dyDescent="0.2">
      <c r="B1651" s="28"/>
      <c r="C1651" s="28"/>
      <c r="D1651" s="28"/>
      <c r="E1651" s="28"/>
      <c r="N1651" s="28"/>
      <c r="P1651" s="28"/>
      <c r="AD1651" s="28"/>
    </row>
    <row r="1652" spans="2:30" ht="30" customHeight="1" x14ac:dyDescent="0.2">
      <c r="B1652" s="28"/>
      <c r="C1652" s="28"/>
      <c r="D1652" s="28"/>
      <c r="E1652" s="28"/>
      <c r="N1652" s="28"/>
      <c r="P1652" s="28"/>
      <c r="AD1652" s="28"/>
    </row>
    <row r="1653" spans="2:30" ht="30" customHeight="1" x14ac:dyDescent="0.2">
      <c r="B1653" s="28"/>
      <c r="C1653" s="28"/>
      <c r="D1653" s="28"/>
      <c r="E1653" s="28"/>
      <c r="N1653" s="28"/>
      <c r="P1653" s="28"/>
      <c r="AD1653" s="28"/>
    </row>
    <row r="1654" spans="2:30" ht="30" customHeight="1" x14ac:dyDescent="0.2">
      <c r="B1654" s="28"/>
      <c r="C1654" s="28"/>
      <c r="D1654" s="28"/>
      <c r="E1654" s="28"/>
      <c r="N1654" s="28"/>
      <c r="P1654" s="28"/>
      <c r="AD1654" s="28"/>
    </row>
    <row r="1655" spans="2:30" ht="30" customHeight="1" x14ac:dyDescent="0.2">
      <c r="B1655" s="28"/>
      <c r="C1655" s="28"/>
      <c r="D1655" s="28"/>
      <c r="E1655" s="28"/>
      <c r="N1655" s="28"/>
      <c r="P1655" s="28"/>
      <c r="AD1655" s="28"/>
    </row>
    <row r="1656" spans="2:30" ht="30" customHeight="1" x14ac:dyDescent="0.2">
      <c r="B1656" s="28"/>
      <c r="C1656" s="28"/>
      <c r="D1656" s="28"/>
      <c r="E1656" s="28"/>
      <c r="N1656" s="28"/>
      <c r="P1656" s="28"/>
      <c r="AD1656" s="28"/>
    </row>
    <row r="1657" spans="2:30" ht="30" customHeight="1" x14ac:dyDescent="0.2">
      <c r="B1657" s="28"/>
      <c r="C1657" s="28"/>
      <c r="D1657" s="28"/>
      <c r="E1657" s="28"/>
      <c r="N1657" s="28"/>
      <c r="P1657" s="28"/>
      <c r="AD1657" s="28"/>
    </row>
    <row r="1658" spans="2:30" ht="30" customHeight="1" x14ac:dyDescent="0.2">
      <c r="B1658" s="28"/>
      <c r="C1658" s="28"/>
      <c r="D1658" s="28"/>
      <c r="E1658" s="28"/>
      <c r="N1658" s="28"/>
      <c r="P1658" s="28"/>
      <c r="AD1658" s="28"/>
    </row>
    <row r="1659" spans="2:30" ht="30" customHeight="1" x14ac:dyDescent="0.2">
      <c r="B1659" s="28"/>
      <c r="C1659" s="28"/>
      <c r="D1659" s="28"/>
      <c r="E1659" s="28"/>
      <c r="N1659" s="28"/>
      <c r="P1659" s="28"/>
      <c r="AD1659" s="28"/>
    </row>
    <row r="1660" spans="2:30" ht="30" customHeight="1" x14ac:dyDescent="0.2">
      <c r="B1660" s="28"/>
      <c r="C1660" s="28"/>
      <c r="D1660" s="28"/>
      <c r="E1660" s="28"/>
      <c r="N1660" s="28"/>
      <c r="P1660" s="28"/>
      <c r="AD1660" s="28"/>
    </row>
    <row r="1661" spans="2:30" ht="30" customHeight="1" x14ac:dyDescent="0.2">
      <c r="B1661" s="28"/>
      <c r="C1661" s="28"/>
      <c r="D1661" s="28"/>
      <c r="E1661" s="28"/>
      <c r="N1661" s="28"/>
      <c r="P1661" s="28"/>
      <c r="AD1661" s="28"/>
    </row>
    <row r="1662" spans="2:30" ht="30" customHeight="1" x14ac:dyDescent="0.2">
      <c r="B1662" s="28"/>
      <c r="C1662" s="28"/>
      <c r="D1662" s="28"/>
      <c r="E1662" s="28"/>
      <c r="N1662" s="28"/>
      <c r="P1662" s="28"/>
      <c r="AD1662" s="28"/>
    </row>
    <row r="1663" spans="2:30" ht="30" customHeight="1" x14ac:dyDescent="0.2">
      <c r="B1663" s="28"/>
      <c r="C1663" s="28"/>
      <c r="D1663" s="28"/>
      <c r="E1663" s="28"/>
      <c r="N1663" s="28"/>
      <c r="P1663" s="28"/>
      <c r="AD1663" s="28"/>
    </row>
    <row r="1664" spans="2:30" ht="30" customHeight="1" x14ac:dyDescent="0.2">
      <c r="B1664" s="28"/>
      <c r="C1664" s="28"/>
      <c r="D1664" s="28"/>
      <c r="E1664" s="28"/>
      <c r="N1664" s="28"/>
      <c r="P1664" s="28"/>
      <c r="AD1664" s="28"/>
    </row>
    <row r="1665" spans="2:30" ht="30" customHeight="1" x14ac:dyDescent="0.2">
      <c r="B1665" s="28"/>
      <c r="C1665" s="28"/>
      <c r="D1665" s="28"/>
      <c r="E1665" s="28"/>
      <c r="N1665" s="28"/>
      <c r="P1665" s="28"/>
      <c r="AD1665" s="28"/>
    </row>
    <row r="1666" spans="2:30" ht="30" customHeight="1" x14ac:dyDescent="0.2">
      <c r="B1666" s="28"/>
      <c r="C1666" s="28"/>
      <c r="D1666" s="28"/>
      <c r="E1666" s="28"/>
      <c r="N1666" s="28"/>
      <c r="P1666" s="28"/>
      <c r="AD1666" s="28"/>
    </row>
    <row r="1667" spans="2:30" ht="30" customHeight="1" x14ac:dyDescent="0.2">
      <c r="B1667" s="28"/>
      <c r="C1667" s="28"/>
      <c r="D1667" s="28"/>
      <c r="E1667" s="28"/>
      <c r="N1667" s="28"/>
      <c r="P1667" s="28"/>
      <c r="AD1667" s="28"/>
    </row>
    <row r="1668" spans="2:30" ht="30" customHeight="1" x14ac:dyDescent="0.2">
      <c r="B1668" s="28"/>
      <c r="C1668" s="28"/>
      <c r="D1668" s="28"/>
      <c r="E1668" s="28"/>
      <c r="N1668" s="28"/>
      <c r="P1668" s="28"/>
      <c r="AD1668" s="28"/>
    </row>
    <row r="1669" spans="2:30" ht="30" customHeight="1" x14ac:dyDescent="0.2">
      <c r="B1669" s="28"/>
      <c r="C1669" s="28"/>
      <c r="D1669" s="28"/>
      <c r="E1669" s="28"/>
      <c r="N1669" s="28"/>
      <c r="P1669" s="28"/>
      <c r="AD1669" s="28"/>
    </row>
    <row r="1670" spans="2:30" ht="30" customHeight="1" x14ac:dyDescent="0.2">
      <c r="B1670" s="28"/>
      <c r="C1670" s="28"/>
      <c r="D1670" s="28"/>
      <c r="E1670" s="28"/>
      <c r="N1670" s="28"/>
      <c r="P1670" s="28"/>
      <c r="AD1670" s="28"/>
    </row>
    <row r="1671" spans="2:30" ht="30" customHeight="1" x14ac:dyDescent="0.2">
      <c r="B1671" s="28"/>
      <c r="C1671" s="28"/>
      <c r="D1671" s="28"/>
      <c r="E1671" s="28"/>
      <c r="N1671" s="28"/>
      <c r="P1671" s="28"/>
      <c r="AD1671" s="28"/>
    </row>
    <row r="1672" spans="2:30" ht="30" customHeight="1" x14ac:dyDescent="0.2">
      <c r="B1672" s="28"/>
      <c r="C1672" s="28"/>
      <c r="D1672" s="28"/>
      <c r="E1672" s="28"/>
      <c r="N1672" s="28"/>
      <c r="P1672" s="28"/>
      <c r="AD1672" s="28"/>
    </row>
    <row r="1673" spans="2:30" ht="30" customHeight="1" x14ac:dyDescent="0.2">
      <c r="B1673" s="28"/>
      <c r="C1673" s="28"/>
      <c r="D1673" s="28"/>
      <c r="E1673" s="28"/>
      <c r="N1673" s="28"/>
      <c r="P1673" s="28"/>
      <c r="AD1673" s="28"/>
    </row>
    <row r="1674" spans="2:30" ht="30" customHeight="1" x14ac:dyDescent="0.2">
      <c r="B1674" s="28"/>
      <c r="C1674" s="28"/>
      <c r="D1674" s="28"/>
      <c r="E1674" s="28"/>
      <c r="N1674" s="28"/>
      <c r="P1674" s="28"/>
      <c r="AD1674" s="28"/>
    </row>
    <row r="1675" spans="2:30" ht="30" customHeight="1" x14ac:dyDescent="0.2">
      <c r="B1675" s="28"/>
      <c r="C1675" s="28"/>
      <c r="D1675" s="28"/>
      <c r="E1675" s="28"/>
      <c r="N1675" s="28"/>
      <c r="P1675" s="28"/>
      <c r="AD1675" s="28"/>
    </row>
    <row r="1676" spans="2:30" ht="30" customHeight="1" x14ac:dyDescent="0.2">
      <c r="B1676" s="28"/>
      <c r="C1676" s="28"/>
      <c r="D1676" s="28"/>
      <c r="E1676" s="28"/>
      <c r="N1676" s="28"/>
      <c r="P1676" s="28"/>
      <c r="AD1676" s="28"/>
    </row>
    <row r="1677" spans="2:30" ht="30" customHeight="1" x14ac:dyDescent="0.2">
      <c r="B1677" s="28"/>
      <c r="C1677" s="28"/>
      <c r="D1677" s="28"/>
      <c r="E1677" s="28"/>
      <c r="N1677" s="28"/>
      <c r="P1677" s="28"/>
      <c r="AD1677" s="28"/>
    </row>
    <row r="1678" spans="2:30" ht="30" customHeight="1" x14ac:dyDescent="0.2">
      <c r="B1678" s="28"/>
      <c r="C1678" s="28"/>
      <c r="D1678" s="28"/>
      <c r="E1678" s="28"/>
      <c r="N1678" s="28"/>
      <c r="P1678" s="28"/>
      <c r="AD1678" s="28"/>
    </row>
    <row r="1679" spans="2:30" ht="30" customHeight="1" x14ac:dyDescent="0.2">
      <c r="B1679" s="28"/>
      <c r="C1679" s="28"/>
      <c r="D1679" s="28"/>
      <c r="E1679" s="28"/>
      <c r="N1679" s="28"/>
      <c r="P1679" s="28"/>
      <c r="AD1679" s="28"/>
    </row>
    <row r="1680" spans="2:30" ht="30" customHeight="1" x14ac:dyDescent="0.2">
      <c r="B1680" s="28"/>
      <c r="C1680" s="28"/>
      <c r="D1680" s="28"/>
      <c r="E1680" s="28"/>
      <c r="N1680" s="28"/>
      <c r="P1680" s="28"/>
      <c r="AD1680" s="28"/>
    </row>
    <row r="1681" spans="2:30" ht="30" customHeight="1" x14ac:dyDescent="0.2">
      <c r="B1681" s="28"/>
      <c r="C1681" s="28"/>
      <c r="D1681" s="28"/>
      <c r="E1681" s="28"/>
      <c r="N1681" s="28"/>
      <c r="P1681" s="28"/>
      <c r="AD1681" s="28"/>
    </row>
    <row r="1682" spans="2:30" ht="30" customHeight="1" x14ac:dyDescent="0.2">
      <c r="B1682" s="28"/>
      <c r="C1682" s="28"/>
      <c r="D1682" s="28"/>
      <c r="E1682" s="28"/>
      <c r="N1682" s="28"/>
      <c r="P1682" s="28"/>
      <c r="AD1682" s="28"/>
    </row>
    <row r="1683" spans="2:30" ht="30" customHeight="1" x14ac:dyDescent="0.2">
      <c r="B1683" s="28"/>
      <c r="C1683" s="28"/>
      <c r="D1683" s="28"/>
      <c r="E1683" s="28"/>
      <c r="N1683" s="28"/>
      <c r="P1683" s="28"/>
      <c r="AD1683" s="28"/>
    </row>
    <row r="1684" spans="2:30" ht="30" customHeight="1" x14ac:dyDescent="0.2">
      <c r="B1684" s="28"/>
      <c r="C1684" s="28"/>
      <c r="D1684" s="28"/>
      <c r="E1684" s="28"/>
      <c r="N1684" s="28"/>
      <c r="P1684" s="28"/>
      <c r="AD1684" s="28"/>
    </row>
    <row r="1685" spans="2:30" ht="30" customHeight="1" x14ac:dyDescent="0.2">
      <c r="B1685" s="28"/>
      <c r="C1685" s="28"/>
      <c r="D1685" s="28"/>
      <c r="E1685" s="28"/>
      <c r="N1685" s="28"/>
      <c r="P1685" s="28"/>
      <c r="AD1685" s="28"/>
    </row>
    <row r="1686" spans="2:30" ht="30" customHeight="1" x14ac:dyDescent="0.2">
      <c r="B1686" s="28"/>
      <c r="C1686" s="28"/>
      <c r="D1686" s="28"/>
      <c r="E1686" s="28"/>
      <c r="N1686" s="28"/>
      <c r="P1686" s="28"/>
      <c r="AD1686" s="28"/>
    </row>
    <row r="1687" spans="2:30" ht="30" customHeight="1" x14ac:dyDescent="0.2">
      <c r="B1687" s="28"/>
      <c r="C1687" s="28"/>
      <c r="D1687" s="28"/>
      <c r="E1687" s="28"/>
      <c r="N1687" s="28"/>
      <c r="P1687" s="28"/>
      <c r="AD1687" s="28"/>
    </row>
    <row r="1688" spans="2:30" ht="30" customHeight="1" x14ac:dyDescent="0.2">
      <c r="B1688" s="28"/>
      <c r="C1688" s="28"/>
      <c r="D1688" s="28"/>
      <c r="E1688" s="28"/>
      <c r="N1688" s="28"/>
      <c r="P1688" s="28"/>
      <c r="AD1688" s="28"/>
    </row>
    <row r="1689" spans="2:30" ht="30" customHeight="1" x14ac:dyDescent="0.2">
      <c r="B1689" s="28"/>
      <c r="C1689" s="28"/>
      <c r="D1689" s="28"/>
      <c r="E1689" s="28"/>
      <c r="N1689" s="28"/>
      <c r="P1689" s="28"/>
      <c r="AD1689" s="28"/>
    </row>
    <row r="1690" spans="2:30" ht="30" customHeight="1" x14ac:dyDescent="0.2">
      <c r="B1690" s="28"/>
      <c r="C1690" s="28"/>
      <c r="D1690" s="28"/>
      <c r="E1690" s="28"/>
      <c r="N1690" s="28"/>
      <c r="P1690" s="28"/>
      <c r="AD1690" s="28"/>
    </row>
    <row r="1691" spans="2:30" ht="30" customHeight="1" x14ac:dyDescent="0.2">
      <c r="B1691" s="28"/>
      <c r="C1691" s="28"/>
      <c r="D1691" s="28"/>
      <c r="E1691" s="28"/>
      <c r="N1691" s="28"/>
      <c r="P1691" s="28"/>
      <c r="AD1691" s="28"/>
    </row>
    <row r="1692" spans="2:30" ht="30" customHeight="1" x14ac:dyDescent="0.2">
      <c r="B1692" s="28"/>
      <c r="C1692" s="28"/>
      <c r="D1692" s="28"/>
      <c r="E1692" s="28"/>
      <c r="N1692" s="28"/>
      <c r="P1692" s="28"/>
      <c r="AD1692" s="28"/>
    </row>
    <row r="1693" spans="2:30" ht="30" customHeight="1" x14ac:dyDescent="0.2">
      <c r="B1693" s="28"/>
      <c r="C1693" s="28"/>
      <c r="D1693" s="28"/>
      <c r="E1693" s="28"/>
      <c r="N1693" s="28"/>
      <c r="P1693" s="28"/>
      <c r="AD1693" s="28"/>
    </row>
    <row r="1694" spans="2:30" ht="30" customHeight="1" x14ac:dyDescent="0.2">
      <c r="B1694" s="28"/>
      <c r="C1694" s="28"/>
      <c r="D1694" s="28"/>
      <c r="E1694" s="28"/>
      <c r="N1694" s="28"/>
      <c r="P1694" s="28"/>
      <c r="AD1694" s="28"/>
    </row>
    <row r="1695" spans="2:30" ht="30" customHeight="1" x14ac:dyDescent="0.2">
      <c r="B1695" s="28"/>
      <c r="C1695" s="28"/>
      <c r="D1695" s="28"/>
      <c r="E1695" s="28"/>
      <c r="N1695" s="28"/>
      <c r="P1695" s="28"/>
      <c r="AD1695" s="28"/>
    </row>
    <row r="1696" spans="2:30" ht="30" customHeight="1" x14ac:dyDescent="0.2">
      <c r="B1696" s="28"/>
      <c r="C1696" s="28"/>
      <c r="D1696" s="28"/>
      <c r="E1696" s="28"/>
      <c r="N1696" s="28"/>
      <c r="P1696" s="28"/>
      <c r="AD1696" s="28"/>
    </row>
    <row r="1697" spans="2:30" ht="30" customHeight="1" x14ac:dyDescent="0.2">
      <c r="B1697" s="28"/>
      <c r="C1697" s="28"/>
      <c r="D1697" s="28"/>
      <c r="E1697" s="28"/>
      <c r="N1697" s="28"/>
      <c r="P1697" s="28"/>
      <c r="AD1697" s="28"/>
    </row>
    <row r="1698" spans="2:30" ht="30" customHeight="1" x14ac:dyDescent="0.2">
      <c r="B1698" s="28"/>
      <c r="C1698" s="28"/>
      <c r="D1698" s="28"/>
      <c r="E1698" s="28"/>
      <c r="N1698" s="28"/>
      <c r="P1698" s="28"/>
      <c r="AD1698" s="28"/>
    </row>
    <row r="1699" spans="2:30" ht="30" customHeight="1" x14ac:dyDescent="0.2">
      <c r="B1699" s="28"/>
      <c r="C1699" s="28"/>
      <c r="D1699" s="28"/>
      <c r="E1699" s="28"/>
      <c r="N1699" s="28"/>
      <c r="P1699" s="28"/>
      <c r="AD1699" s="28"/>
    </row>
    <row r="1700" spans="2:30" ht="30" customHeight="1" x14ac:dyDescent="0.2">
      <c r="B1700" s="28"/>
      <c r="C1700" s="28"/>
      <c r="D1700" s="28"/>
      <c r="E1700" s="28"/>
      <c r="N1700" s="28"/>
      <c r="P1700" s="28"/>
      <c r="AD1700" s="28"/>
    </row>
    <row r="1701" spans="2:30" ht="30" customHeight="1" x14ac:dyDescent="0.2">
      <c r="B1701" s="28"/>
      <c r="C1701" s="28"/>
      <c r="D1701" s="28"/>
      <c r="E1701" s="28"/>
      <c r="N1701" s="28"/>
      <c r="P1701" s="28"/>
      <c r="AD1701" s="28"/>
    </row>
    <row r="1702" spans="2:30" ht="30" customHeight="1" x14ac:dyDescent="0.2">
      <c r="B1702" s="28"/>
      <c r="C1702" s="28"/>
      <c r="D1702" s="28"/>
      <c r="E1702" s="28"/>
      <c r="N1702" s="28"/>
      <c r="P1702" s="28"/>
      <c r="AD1702" s="28"/>
    </row>
    <row r="1703" spans="2:30" ht="30" customHeight="1" x14ac:dyDescent="0.2">
      <c r="B1703" s="28"/>
      <c r="C1703" s="28"/>
      <c r="D1703" s="28"/>
      <c r="E1703" s="28"/>
      <c r="N1703" s="28"/>
      <c r="P1703" s="28"/>
      <c r="AD1703" s="28"/>
    </row>
    <row r="1704" spans="2:30" ht="30" customHeight="1" x14ac:dyDescent="0.2">
      <c r="B1704" s="28"/>
      <c r="C1704" s="28"/>
      <c r="D1704" s="28"/>
      <c r="E1704" s="28"/>
      <c r="N1704" s="28"/>
      <c r="P1704" s="28"/>
      <c r="AD1704" s="28"/>
    </row>
    <row r="1705" spans="2:30" ht="30" customHeight="1" x14ac:dyDescent="0.2">
      <c r="B1705" s="28"/>
      <c r="C1705" s="28"/>
      <c r="D1705" s="28"/>
      <c r="E1705" s="28"/>
      <c r="N1705" s="28"/>
      <c r="P1705" s="28"/>
      <c r="AD1705" s="28"/>
    </row>
    <row r="1706" spans="2:30" ht="30" customHeight="1" x14ac:dyDescent="0.2">
      <c r="B1706" s="28"/>
      <c r="C1706" s="28"/>
      <c r="D1706" s="28"/>
      <c r="E1706" s="28"/>
      <c r="N1706" s="28"/>
      <c r="P1706" s="28"/>
      <c r="AD1706" s="28"/>
    </row>
    <row r="1707" spans="2:30" ht="30" customHeight="1" x14ac:dyDescent="0.2">
      <c r="B1707" s="28"/>
      <c r="C1707" s="28"/>
      <c r="D1707" s="28"/>
      <c r="E1707" s="28"/>
      <c r="N1707" s="28"/>
      <c r="P1707" s="28"/>
      <c r="AD1707" s="28"/>
    </row>
    <row r="1708" spans="2:30" ht="30" customHeight="1" x14ac:dyDescent="0.2">
      <c r="B1708" s="28"/>
      <c r="C1708" s="28"/>
      <c r="D1708" s="28"/>
      <c r="E1708" s="28"/>
      <c r="N1708" s="28"/>
      <c r="P1708" s="28"/>
      <c r="AD1708" s="28"/>
    </row>
    <row r="1709" spans="2:30" ht="30" customHeight="1" x14ac:dyDescent="0.2">
      <c r="B1709" s="28"/>
      <c r="C1709" s="28"/>
      <c r="D1709" s="28"/>
      <c r="E1709" s="28"/>
      <c r="N1709" s="28"/>
      <c r="P1709" s="28"/>
      <c r="AD1709" s="28"/>
    </row>
    <row r="1710" spans="2:30" ht="30" customHeight="1" x14ac:dyDescent="0.2">
      <c r="B1710" s="28"/>
      <c r="C1710" s="28"/>
      <c r="D1710" s="28"/>
      <c r="E1710" s="28"/>
      <c r="N1710" s="28"/>
      <c r="P1710" s="28"/>
      <c r="AD1710" s="28"/>
    </row>
    <row r="1711" spans="2:30" ht="30" customHeight="1" x14ac:dyDescent="0.2">
      <c r="B1711" s="28"/>
      <c r="C1711" s="28"/>
      <c r="D1711" s="28"/>
      <c r="E1711" s="28"/>
      <c r="N1711" s="28"/>
      <c r="P1711" s="28"/>
      <c r="AD1711" s="28"/>
    </row>
    <row r="1712" spans="2:30" ht="30" customHeight="1" x14ac:dyDescent="0.2">
      <c r="B1712" s="28"/>
      <c r="C1712" s="28"/>
      <c r="D1712" s="28"/>
      <c r="E1712" s="28"/>
      <c r="N1712" s="28"/>
      <c r="P1712" s="28"/>
      <c r="AD1712" s="28"/>
    </row>
    <row r="1713" spans="2:30" ht="30" customHeight="1" x14ac:dyDescent="0.2">
      <c r="B1713" s="28"/>
      <c r="C1713" s="28"/>
      <c r="D1713" s="28"/>
      <c r="E1713" s="28"/>
      <c r="N1713" s="28"/>
      <c r="P1713" s="28"/>
      <c r="AD1713" s="28"/>
    </row>
    <row r="1714" spans="2:30" ht="30" customHeight="1" x14ac:dyDescent="0.2">
      <c r="B1714" s="28"/>
      <c r="C1714" s="28"/>
      <c r="D1714" s="28"/>
      <c r="E1714" s="28"/>
      <c r="N1714" s="28"/>
      <c r="P1714" s="28"/>
      <c r="AD1714" s="28"/>
    </row>
    <row r="1715" spans="2:30" ht="30" customHeight="1" x14ac:dyDescent="0.2">
      <c r="B1715" s="28"/>
      <c r="C1715" s="28"/>
      <c r="D1715" s="28"/>
      <c r="E1715" s="28"/>
      <c r="N1715" s="28"/>
      <c r="P1715" s="28"/>
      <c r="AD1715" s="28"/>
    </row>
    <row r="1716" spans="2:30" ht="30" customHeight="1" x14ac:dyDescent="0.2">
      <c r="B1716" s="28"/>
      <c r="C1716" s="28"/>
      <c r="D1716" s="28"/>
      <c r="E1716" s="28"/>
      <c r="N1716" s="28"/>
      <c r="P1716" s="28"/>
      <c r="AD1716" s="28"/>
    </row>
    <row r="1717" spans="2:30" ht="30" customHeight="1" x14ac:dyDescent="0.2">
      <c r="B1717" s="28"/>
      <c r="C1717" s="28"/>
      <c r="D1717" s="28"/>
      <c r="E1717" s="28"/>
      <c r="N1717" s="28"/>
      <c r="P1717" s="28"/>
      <c r="AD1717" s="28"/>
    </row>
    <row r="1718" spans="2:30" ht="30" customHeight="1" x14ac:dyDescent="0.2">
      <c r="B1718" s="28"/>
      <c r="C1718" s="28"/>
      <c r="D1718" s="28"/>
      <c r="E1718" s="28"/>
      <c r="N1718" s="28"/>
      <c r="P1718" s="28"/>
      <c r="AD1718" s="28"/>
    </row>
    <row r="1719" spans="2:30" ht="30" customHeight="1" x14ac:dyDescent="0.2">
      <c r="B1719" s="28"/>
      <c r="C1719" s="28"/>
      <c r="D1719" s="28"/>
      <c r="E1719" s="28"/>
      <c r="N1719" s="28"/>
      <c r="P1719" s="28"/>
      <c r="AD1719" s="28"/>
    </row>
    <row r="1720" spans="2:30" ht="30" customHeight="1" x14ac:dyDescent="0.2">
      <c r="B1720" s="28"/>
      <c r="C1720" s="28"/>
      <c r="D1720" s="28"/>
      <c r="E1720" s="28"/>
      <c r="N1720" s="28"/>
      <c r="P1720" s="28"/>
      <c r="AD1720" s="28"/>
    </row>
    <row r="1721" spans="2:30" ht="30" customHeight="1" x14ac:dyDescent="0.2">
      <c r="B1721" s="28"/>
      <c r="C1721" s="28"/>
      <c r="D1721" s="28"/>
      <c r="E1721" s="28"/>
      <c r="N1721" s="28"/>
      <c r="P1721" s="28"/>
      <c r="AD1721" s="28"/>
    </row>
    <row r="1722" spans="2:30" ht="30" customHeight="1" x14ac:dyDescent="0.2">
      <c r="B1722" s="28"/>
      <c r="C1722" s="28"/>
      <c r="D1722" s="28"/>
      <c r="E1722" s="28"/>
      <c r="N1722" s="28"/>
      <c r="P1722" s="28"/>
      <c r="AD1722" s="28"/>
    </row>
    <row r="1723" spans="2:30" ht="30" customHeight="1" x14ac:dyDescent="0.2">
      <c r="B1723" s="28"/>
      <c r="C1723" s="28"/>
      <c r="D1723" s="28"/>
      <c r="E1723" s="28"/>
      <c r="N1723" s="28"/>
      <c r="P1723" s="28"/>
      <c r="AD1723" s="28"/>
    </row>
    <row r="1724" spans="2:30" ht="30" customHeight="1" x14ac:dyDescent="0.2">
      <c r="B1724" s="28"/>
      <c r="C1724" s="28"/>
      <c r="D1724" s="28"/>
      <c r="E1724" s="28"/>
      <c r="N1724" s="28"/>
      <c r="P1724" s="28"/>
      <c r="AD1724" s="28"/>
    </row>
    <row r="1725" spans="2:30" ht="30" customHeight="1" x14ac:dyDescent="0.2">
      <c r="B1725" s="28"/>
      <c r="C1725" s="28"/>
      <c r="D1725" s="28"/>
      <c r="E1725" s="28"/>
      <c r="N1725" s="28"/>
      <c r="P1725" s="28"/>
      <c r="AD1725" s="28"/>
    </row>
    <row r="1726" spans="2:30" ht="30" customHeight="1" x14ac:dyDescent="0.2">
      <c r="B1726" s="28"/>
      <c r="C1726" s="28"/>
      <c r="D1726" s="28"/>
      <c r="E1726" s="28"/>
      <c r="N1726" s="28"/>
      <c r="P1726" s="28"/>
      <c r="AD1726" s="28"/>
    </row>
    <row r="1727" spans="2:30" ht="30" customHeight="1" x14ac:dyDescent="0.2">
      <c r="B1727" s="28"/>
      <c r="C1727" s="28"/>
      <c r="D1727" s="28"/>
      <c r="E1727" s="28"/>
      <c r="N1727" s="28"/>
      <c r="P1727" s="28"/>
      <c r="AD1727" s="28"/>
    </row>
    <row r="1728" spans="2:30" ht="30" customHeight="1" x14ac:dyDescent="0.2">
      <c r="B1728" s="28"/>
      <c r="C1728" s="28"/>
      <c r="D1728" s="28"/>
      <c r="E1728" s="28"/>
      <c r="N1728" s="28"/>
      <c r="P1728" s="28"/>
      <c r="AD1728" s="28"/>
    </row>
    <row r="1729" spans="2:30" ht="30" customHeight="1" x14ac:dyDescent="0.2">
      <c r="B1729" s="28"/>
      <c r="C1729" s="28"/>
      <c r="D1729" s="28"/>
      <c r="E1729" s="28"/>
      <c r="N1729" s="28"/>
      <c r="P1729" s="28"/>
      <c r="AD1729" s="28"/>
    </row>
    <row r="1730" spans="2:30" ht="30" customHeight="1" x14ac:dyDescent="0.2">
      <c r="B1730" s="28"/>
      <c r="C1730" s="28"/>
      <c r="D1730" s="28"/>
      <c r="E1730" s="28"/>
      <c r="N1730" s="28"/>
      <c r="P1730" s="28"/>
      <c r="AD1730" s="28"/>
    </row>
    <row r="1731" spans="2:30" ht="30" customHeight="1" x14ac:dyDescent="0.2">
      <c r="B1731" s="28"/>
      <c r="C1731" s="28"/>
      <c r="D1731" s="28"/>
      <c r="E1731" s="28"/>
      <c r="N1731" s="28"/>
      <c r="P1731" s="28"/>
      <c r="AD1731" s="28"/>
    </row>
    <row r="1732" spans="2:30" ht="30" customHeight="1" x14ac:dyDescent="0.2">
      <c r="B1732" s="28"/>
      <c r="C1732" s="28"/>
      <c r="D1732" s="28"/>
      <c r="E1732" s="28"/>
      <c r="N1732" s="28"/>
      <c r="P1732" s="28"/>
      <c r="AD1732" s="28"/>
    </row>
    <row r="1733" spans="2:30" ht="30" customHeight="1" x14ac:dyDescent="0.2">
      <c r="B1733" s="28"/>
      <c r="C1733" s="28"/>
      <c r="D1733" s="28"/>
      <c r="E1733" s="28"/>
      <c r="N1733" s="28"/>
      <c r="P1733" s="28"/>
      <c r="AD1733" s="28"/>
    </row>
    <row r="1734" spans="2:30" ht="30" customHeight="1" x14ac:dyDescent="0.2">
      <c r="B1734" s="28"/>
      <c r="C1734" s="28"/>
      <c r="D1734" s="28"/>
      <c r="E1734" s="28"/>
      <c r="N1734" s="28"/>
      <c r="P1734" s="28"/>
      <c r="AD1734" s="28"/>
    </row>
    <row r="1735" spans="2:30" ht="30" customHeight="1" x14ac:dyDescent="0.2">
      <c r="B1735" s="28"/>
      <c r="C1735" s="28"/>
      <c r="D1735" s="28"/>
      <c r="E1735" s="28"/>
      <c r="N1735" s="28"/>
      <c r="P1735" s="28"/>
      <c r="AD1735" s="28"/>
    </row>
    <row r="1736" spans="2:30" ht="30" customHeight="1" x14ac:dyDescent="0.2">
      <c r="B1736" s="28"/>
      <c r="C1736" s="28"/>
      <c r="D1736" s="28"/>
      <c r="E1736" s="28"/>
      <c r="N1736" s="28"/>
      <c r="P1736" s="28"/>
      <c r="AD1736" s="28"/>
    </row>
    <row r="1737" spans="2:30" ht="30" customHeight="1" x14ac:dyDescent="0.2">
      <c r="B1737" s="28"/>
      <c r="C1737" s="28"/>
      <c r="D1737" s="28"/>
      <c r="E1737" s="28"/>
      <c r="N1737" s="28"/>
      <c r="P1737" s="28"/>
      <c r="AD1737" s="28"/>
    </row>
    <row r="1738" spans="2:30" ht="30" customHeight="1" x14ac:dyDescent="0.2">
      <c r="B1738" s="28"/>
      <c r="C1738" s="28"/>
      <c r="D1738" s="28"/>
      <c r="E1738" s="28"/>
      <c r="N1738" s="28"/>
      <c r="P1738" s="28"/>
      <c r="AD1738" s="28"/>
    </row>
    <row r="1739" spans="2:30" ht="30" customHeight="1" x14ac:dyDescent="0.2">
      <c r="B1739" s="28"/>
      <c r="C1739" s="28"/>
      <c r="D1739" s="28"/>
      <c r="E1739" s="28"/>
      <c r="N1739" s="28"/>
      <c r="P1739" s="28"/>
      <c r="AD1739" s="28"/>
    </row>
    <row r="1740" spans="2:30" ht="30" customHeight="1" x14ac:dyDescent="0.2">
      <c r="B1740" s="28"/>
      <c r="C1740" s="28"/>
      <c r="D1740" s="28"/>
      <c r="E1740" s="28"/>
      <c r="N1740" s="28"/>
      <c r="P1740" s="28"/>
      <c r="AD1740" s="28"/>
    </row>
    <row r="1741" spans="2:30" ht="30" customHeight="1" x14ac:dyDescent="0.2">
      <c r="B1741" s="28"/>
      <c r="C1741" s="28"/>
      <c r="D1741" s="28"/>
      <c r="E1741" s="28"/>
      <c r="N1741" s="28"/>
      <c r="P1741" s="28"/>
      <c r="AD1741" s="28"/>
    </row>
    <row r="1742" spans="2:30" ht="30" customHeight="1" x14ac:dyDescent="0.2">
      <c r="B1742" s="28"/>
      <c r="C1742" s="28"/>
      <c r="D1742" s="28"/>
      <c r="E1742" s="28"/>
      <c r="N1742" s="28"/>
      <c r="P1742" s="28"/>
      <c r="AD1742" s="28"/>
    </row>
    <row r="1743" spans="2:30" ht="30" customHeight="1" x14ac:dyDescent="0.2">
      <c r="B1743" s="28"/>
      <c r="C1743" s="28"/>
      <c r="D1743" s="28"/>
      <c r="E1743" s="28"/>
      <c r="N1743" s="28"/>
      <c r="P1743" s="28"/>
      <c r="AD1743" s="28"/>
    </row>
    <row r="1744" spans="2:30" ht="30" customHeight="1" x14ac:dyDescent="0.2">
      <c r="B1744" s="28"/>
      <c r="C1744" s="28"/>
      <c r="D1744" s="28"/>
      <c r="E1744" s="28"/>
      <c r="N1744" s="28"/>
      <c r="P1744" s="28"/>
      <c r="AD1744" s="28"/>
    </row>
    <row r="1745" spans="2:30" ht="30" customHeight="1" x14ac:dyDescent="0.2">
      <c r="B1745" s="28"/>
      <c r="C1745" s="28"/>
      <c r="D1745" s="28"/>
      <c r="E1745" s="28"/>
      <c r="N1745" s="28"/>
      <c r="P1745" s="28"/>
      <c r="AD1745" s="28"/>
    </row>
    <row r="1746" spans="2:30" ht="30" customHeight="1" x14ac:dyDescent="0.2">
      <c r="B1746" s="28"/>
      <c r="C1746" s="28"/>
      <c r="D1746" s="28"/>
      <c r="E1746" s="28"/>
      <c r="N1746" s="28"/>
      <c r="P1746" s="28"/>
      <c r="AD1746" s="28"/>
    </row>
    <row r="1747" spans="2:30" ht="30" customHeight="1" x14ac:dyDescent="0.2">
      <c r="B1747" s="28"/>
      <c r="C1747" s="28"/>
      <c r="D1747" s="28"/>
      <c r="E1747" s="28"/>
      <c r="N1747" s="28"/>
      <c r="P1747" s="28"/>
      <c r="AD1747" s="28"/>
    </row>
    <row r="1748" spans="2:30" ht="30" customHeight="1" x14ac:dyDescent="0.2">
      <c r="B1748" s="28"/>
      <c r="C1748" s="28"/>
      <c r="D1748" s="28"/>
      <c r="E1748" s="28"/>
      <c r="N1748" s="28"/>
      <c r="P1748" s="28"/>
      <c r="AD1748" s="28"/>
    </row>
    <row r="1749" spans="2:30" ht="30" customHeight="1" x14ac:dyDescent="0.2">
      <c r="B1749" s="28"/>
      <c r="C1749" s="28"/>
      <c r="D1749" s="28"/>
      <c r="E1749" s="28"/>
      <c r="N1749" s="28"/>
      <c r="P1749" s="28"/>
      <c r="AD1749" s="28"/>
    </row>
    <row r="1750" spans="2:30" ht="30" customHeight="1" x14ac:dyDescent="0.2">
      <c r="B1750" s="28"/>
      <c r="C1750" s="28"/>
      <c r="D1750" s="28"/>
      <c r="E1750" s="28"/>
      <c r="N1750" s="28"/>
      <c r="P1750" s="28"/>
      <c r="AD1750" s="28"/>
    </row>
    <row r="1751" spans="2:30" ht="30" customHeight="1" x14ac:dyDescent="0.2">
      <c r="B1751" s="28"/>
      <c r="C1751" s="28"/>
      <c r="D1751" s="28"/>
      <c r="E1751" s="28"/>
      <c r="N1751" s="28"/>
      <c r="P1751" s="28"/>
      <c r="AD1751" s="28"/>
    </row>
    <row r="1752" spans="2:30" ht="30" customHeight="1" x14ac:dyDescent="0.2">
      <c r="B1752" s="28"/>
      <c r="C1752" s="28"/>
      <c r="D1752" s="28"/>
      <c r="E1752" s="28"/>
      <c r="N1752" s="28"/>
      <c r="P1752" s="28"/>
      <c r="AD1752" s="28"/>
    </row>
    <row r="1753" spans="2:30" ht="30" customHeight="1" x14ac:dyDescent="0.2">
      <c r="B1753" s="28"/>
      <c r="C1753" s="28"/>
      <c r="D1753" s="28"/>
      <c r="E1753" s="28"/>
      <c r="N1753" s="28"/>
      <c r="P1753" s="28"/>
      <c r="AD1753" s="28"/>
    </row>
    <row r="1754" spans="2:30" ht="30" customHeight="1" x14ac:dyDescent="0.2">
      <c r="B1754" s="28"/>
      <c r="C1754" s="28"/>
      <c r="D1754" s="28"/>
      <c r="E1754" s="28"/>
      <c r="N1754" s="28"/>
      <c r="P1754" s="28"/>
      <c r="AD1754" s="28"/>
    </row>
    <row r="1755" spans="2:30" ht="30" customHeight="1" x14ac:dyDescent="0.2">
      <c r="B1755" s="28"/>
      <c r="C1755" s="28"/>
      <c r="D1755" s="28"/>
      <c r="E1755" s="28"/>
      <c r="N1755" s="28"/>
      <c r="P1755" s="28"/>
      <c r="AD1755" s="28"/>
    </row>
    <row r="1756" spans="2:30" ht="30" customHeight="1" x14ac:dyDescent="0.2">
      <c r="B1756" s="28"/>
      <c r="C1756" s="28"/>
      <c r="D1756" s="28"/>
      <c r="E1756" s="28"/>
      <c r="N1756" s="28"/>
      <c r="P1756" s="28"/>
      <c r="AD1756" s="28"/>
    </row>
    <row r="1757" spans="2:30" ht="30" customHeight="1" x14ac:dyDescent="0.2">
      <c r="AD1757" s="28"/>
    </row>
    <row r="1758" spans="2:30" ht="30" customHeight="1" x14ac:dyDescent="0.2">
      <c r="AD1758" s="28"/>
    </row>
    <row r="1759" spans="2:30" ht="30" customHeight="1" x14ac:dyDescent="0.2">
      <c r="AD1759" s="28"/>
    </row>
    <row r="1760" spans="2:30" ht="30" customHeight="1" x14ac:dyDescent="0.2">
      <c r="AD1760" s="28"/>
    </row>
    <row r="1761" spans="2:30" ht="30" customHeight="1" x14ac:dyDescent="0.2">
      <c r="AD1761" s="28"/>
    </row>
    <row r="1762" spans="2:30" ht="30" customHeight="1" x14ac:dyDescent="0.2">
      <c r="AD1762" s="28"/>
    </row>
    <row r="1763" spans="2:30" ht="30" customHeight="1" x14ac:dyDescent="0.2">
      <c r="AD1763" s="28"/>
    </row>
    <row r="1764" spans="2:30" ht="30" customHeight="1" x14ac:dyDescent="0.2">
      <c r="AD1764" s="28"/>
    </row>
    <row r="1765" spans="2:30" ht="30" customHeight="1" x14ac:dyDescent="0.2">
      <c r="AD1765" s="28"/>
    </row>
    <row r="1766" spans="2:30" ht="30" customHeight="1" x14ac:dyDescent="0.2">
      <c r="AD1766" s="28"/>
    </row>
    <row r="1767" spans="2:30" ht="30" customHeight="1" x14ac:dyDescent="0.2">
      <c r="AD1767" s="28"/>
    </row>
    <row r="1768" spans="2:30" ht="30" customHeight="1" x14ac:dyDescent="0.2">
      <c r="AD1768" s="28"/>
    </row>
    <row r="1769" spans="2:30" ht="30" customHeight="1" x14ac:dyDescent="0.2">
      <c r="AD1769" s="28"/>
    </row>
    <row r="1770" spans="2:30" ht="30" customHeight="1" x14ac:dyDescent="0.2">
      <c r="AD1770" s="28"/>
    </row>
    <row r="1771" spans="2:30" ht="30" customHeight="1" x14ac:dyDescent="0.2">
      <c r="B1771" s="28"/>
      <c r="C1771" s="28"/>
      <c r="D1771" s="28"/>
      <c r="E1771" s="28"/>
      <c r="N1771" s="28"/>
      <c r="P1771" s="28"/>
      <c r="AD1771" s="28"/>
    </row>
    <row r="1772" spans="2:30" ht="30" customHeight="1" x14ac:dyDescent="0.2">
      <c r="B1772" s="28"/>
      <c r="C1772" s="28"/>
      <c r="D1772" s="28"/>
      <c r="E1772" s="28"/>
      <c r="N1772" s="28"/>
      <c r="P1772" s="28"/>
      <c r="AD1772" s="28"/>
    </row>
    <row r="1773" spans="2:30" ht="30" customHeight="1" x14ac:dyDescent="0.2">
      <c r="B1773" s="28"/>
      <c r="C1773" s="28"/>
      <c r="D1773" s="28"/>
      <c r="E1773" s="28"/>
      <c r="N1773" s="28"/>
      <c r="P1773" s="28"/>
      <c r="AD1773" s="28"/>
    </row>
    <row r="1774" spans="2:30" ht="30" customHeight="1" x14ac:dyDescent="0.2">
      <c r="B1774" s="28"/>
      <c r="C1774" s="28"/>
      <c r="D1774" s="28"/>
      <c r="E1774" s="28"/>
      <c r="N1774" s="28"/>
      <c r="P1774" s="28"/>
      <c r="AD1774" s="28"/>
    </row>
    <row r="1775" spans="2:30" ht="30" customHeight="1" x14ac:dyDescent="0.2">
      <c r="B1775" s="28"/>
      <c r="C1775" s="28"/>
      <c r="D1775" s="28"/>
      <c r="E1775" s="28"/>
      <c r="N1775" s="28"/>
      <c r="P1775" s="28"/>
      <c r="AD1775" s="28"/>
    </row>
    <row r="1776" spans="2:30" ht="30" customHeight="1" x14ac:dyDescent="0.2">
      <c r="B1776" s="28"/>
      <c r="C1776" s="28"/>
      <c r="D1776" s="28"/>
      <c r="E1776" s="28"/>
      <c r="N1776" s="28"/>
      <c r="P1776" s="28"/>
      <c r="AD1776" s="28"/>
    </row>
    <row r="1777" spans="2:30" ht="30" customHeight="1" x14ac:dyDescent="0.2">
      <c r="B1777" s="28"/>
      <c r="C1777" s="28"/>
      <c r="D1777" s="28"/>
      <c r="E1777" s="28"/>
      <c r="N1777" s="28"/>
      <c r="P1777" s="28"/>
      <c r="AD1777" s="28"/>
    </row>
    <row r="1778" spans="2:30" ht="30" customHeight="1" x14ac:dyDescent="0.2">
      <c r="B1778" s="28"/>
      <c r="C1778" s="28"/>
      <c r="D1778" s="28"/>
      <c r="E1778" s="28"/>
      <c r="N1778" s="28"/>
      <c r="P1778" s="28"/>
      <c r="AD1778" s="28"/>
    </row>
    <row r="1779" spans="2:30" ht="30" customHeight="1" x14ac:dyDescent="0.2">
      <c r="B1779" s="28"/>
      <c r="C1779" s="28"/>
      <c r="D1779" s="28"/>
      <c r="E1779" s="28"/>
      <c r="N1779" s="28"/>
      <c r="P1779" s="28"/>
      <c r="AD1779" s="28"/>
    </row>
    <row r="1780" spans="2:30" ht="30" customHeight="1" x14ac:dyDescent="0.2">
      <c r="B1780" s="28"/>
      <c r="C1780" s="28"/>
      <c r="D1780" s="28"/>
      <c r="E1780" s="28"/>
      <c r="N1780" s="28"/>
      <c r="P1780" s="28"/>
      <c r="AD1780" s="28"/>
    </row>
    <row r="1781" spans="2:30" ht="30" customHeight="1" x14ac:dyDescent="0.2">
      <c r="B1781" s="28"/>
      <c r="C1781" s="28"/>
      <c r="D1781" s="28"/>
      <c r="E1781" s="28"/>
      <c r="N1781" s="28"/>
      <c r="P1781" s="28"/>
      <c r="AD1781" s="28"/>
    </row>
    <row r="1782" spans="2:30" ht="30" customHeight="1" x14ac:dyDescent="0.2">
      <c r="B1782" s="28"/>
      <c r="C1782" s="28"/>
      <c r="D1782" s="28"/>
      <c r="E1782" s="28"/>
      <c r="N1782" s="28"/>
      <c r="P1782" s="28"/>
      <c r="AD1782" s="28"/>
    </row>
    <row r="1783" spans="2:30" ht="30" customHeight="1" x14ac:dyDescent="0.2">
      <c r="B1783" s="28"/>
      <c r="C1783" s="28"/>
      <c r="D1783" s="28"/>
      <c r="E1783" s="28"/>
      <c r="N1783" s="28"/>
      <c r="P1783" s="28"/>
      <c r="AD1783" s="28"/>
    </row>
    <row r="1784" spans="2:30" ht="30" customHeight="1" x14ac:dyDescent="0.2">
      <c r="B1784" s="28"/>
      <c r="C1784" s="28"/>
      <c r="D1784" s="28"/>
      <c r="E1784" s="28"/>
      <c r="N1784" s="28"/>
      <c r="P1784" s="28"/>
      <c r="AD1784" s="28"/>
    </row>
    <row r="1785" spans="2:30" ht="30" customHeight="1" x14ac:dyDescent="0.2">
      <c r="B1785" s="28"/>
      <c r="C1785" s="28"/>
      <c r="D1785" s="28"/>
      <c r="E1785" s="28"/>
      <c r="N1785" s="28"/>
      <c r="P1785" s="28"/>
      <c r="AD1785" s="28"/>
    </row>
    <row r="1786" spans="2:30" ht="30" customHeight="1" x14ac:dyDescent="0.2">
      <c r="B1786" s="28"/>
      <c r="C1786" s="28"/>
      <c r="D1786" s="28"/>
      <c r="E1786" s="28"/>
      <c r="N1786" s="28"/>
      <c r="P1786" s="28"/>
      <c r="AD1786" s="28"/>
    </row>
    <row r="1787" spans="2:30" ht="30" customHeight="1" x14ac:dyDescent="0.2">
      <c r="B1787" s="28"/>
      <c r="C1787" s="28"/>
      <c r="D1787" s="28"/>
      <c r="E1787" s="28"/>
      <c r="N1787" s="28"/>
      <c r="P1787" s="28"/>
      <c r="AD1787" s="28"/>
    </row>
    <row r="1788" spans="2:30" ht="30" customHeight="1" x14ac:dyDescent="0.2">
      <c r="B1788" s="28"/>
      <c r="C1788" s="28"/>
      <c r="D1788" s="28"/>
      <c r="E1788" s="28"/>
      <c r="N1788" s="28"/>
      <c r="P1788" s="28"/>
      <c r="AD1788" s="28"/>
    </row>
    <row r="1789" spans="2:30" ht="30" customHeight="1" x14ac:dyDescent="0.2">
      <c r="B1789" s="28"/>
      <c r="C1789" s="28"/>
      <c r="D1789" s="28"/>
      <c r="E1789" s="28"/>
      <c r="N1789" s="28"/>
      <c r="P1789" s="28"/>
      <c r="AD1789" s="28"/>
    </row>
    <row r="1790" spans="2:30" ht="30" customHeight="1" x14ac:dyDescent="0.2">
      <c r="B1790" s="28"/>
      <c r="C1790" s="28"/>
      <c r="D1790" s="28"/>
      <c r="E1790" s="28"/>
      <c r="N1790" s="28"/>
      <c r="P1790" s="28"/>
      <c r="AD1790" s="28"/>
    </row>
    <row r="1791" spans="2:30" ht="30" customHeight="1" x14ac:dyDescent="0.2">
      <c r="B1791" s="28"/>
      <c r="C1791" s="28"/>
      <c r="D1791" s="28"/>
      <c r="E1791" s="28"/>
      <c r="N1791" s="28"/>
      <c r="P1791" s="28"/>
      <c r="AD1791" s="28"/>
    </row>
    <row r="1792" spans="2:30" ht="30" customHeight="1" x14ac:dyDescent="0.2">
      <c r="B1792" s="28"/>
      <c r="C1792" s="28"/>
      <c r="D1792" s="28"/>
      <c r="E1792" s="28"/>
      <c r="N1792" s="28"/>
      <c r="P1792" s="28"/>
      <c r="AD1792" s="28"/>
    </row>
    <row r="1793" spans="2:30" ht="30" customHeight="1" x14ac:dyDescent="0.2">
      <c r="B1793" s="28"/>
      <c r="C1793" s="28"/>
      <c r="D1793" s="28"/>
      <c r="E1793" s="28"/>
      <c r="N1793" s="28"/>
      <c r="P1793" s="28"/>
      <c r="AD1793" s="28"/>
    </row>
    <row r="1794" spans="2:30" ht="30" customHeight="1" x14ac:dyDescent="0.2">
      <c r="B1794" s="28"/>
      <c r="C1794" s="28"/>
      <c r="D1794" s="28"/>
      <c r="E1794" s="28"/>
      <c r="N1794" s="28"/>
      <c r="P1794" s="28"/>
      <c r="AD1794" s="28"/>
    </row>
    <row r="1795" spans="2:30" ht="30" customHeight="1" x14ac:dyDescent="0.2">
      <c r="B1795" s="28"/>
      <c r="C1795" s="28"/>
      <c r="D1795" s="28"/>
      <c r="E1795" s="28"/>
      <c r="N1795" s="28"/>
      <c r="P1795" s="28"/>
      <c r="AD1795" s="28"/>
    </row>
    <row r="1796" spans="2:30" ht="30" customHeight="1" x14ac:dyDescent="0.2">
      <c r="B1796" s="28"/>
      <c r="C1796" s="28"/>
      <c r="D1796" s="28"/>
      <c r="E1796" s="28"/>
      <c r="N1796" s="28"/>
      <c r="P1796" s="28"/>
      <c r="AD1796" s="28"/>
    </row>
    <row r="1797" spans="2:30" ht="30" customHeight="1" x14ac:dyDescent="0.2">
      <c r="B1797" s="28"/>
      <c r="C1797" s="28"/>
      <c r="D1797" s="28"/>
      <c r="E1797" s="28"/>
      <c r="N1797" s="28"/>
      <c r="P1797" s="28"/>
      <c r="AD1797" s="28"/>
    </row>
    <row r="1798" spans="2:30" ht="30" customHeight="1" x14ac:dyDescent="0.2">
      <c r="B1798" s="28"/>
      <c r="C1798" s="28"/>
      <c r="D1798" s="28"/>
      <c r="E1798" s="28"/>
      <c r="N1798" s="28"/>
      <c r="P1798" s="28"/>
      <c r="AD1798" s="28"/>
    </row>
    <row r="1799" spans="2:30" ht="30" customHeight="1" x14ac:dyDescent="0.2">
      <c r="B1799" s="28"/>
      <c r="C1799" s="28"/>
      <c r="D1799" s="28"/>
      <c r="E1799" s="28"/>
      <c r="N1799" s="28"/>
      <c r="P1799" s="28"/>
      <c r="AD1799" s="28"/>
    </row>
    <row r="1800" spans="2:30" ht="30" customHeight="1" x14ac:dyDescent="0.2">
      <c r="B1800" s="28"/>
      <c r="C1800" s="28"/>
      <c r="D1800" s="28"/>
      <c r="E1800" s="28"/>
      <c r="N1800" s="28"/>
      <c r="P1800" s="28"/>
      <c r="AD1800" s="28"/>
    </row>
    <row r="1801" spans="2:30" ht="30" customHeight="1" x14ac:dyDescent="0.2">
      <c r="B1801" s="28"/>
      <c r="C1801" s="28"/>
      <c r="D1801" s="28"/>
      <c r="E1801" s="28"/>
      <c r="N1801" s="28"/>
      <c r="P1801" s="28"/>
      <c r="AD1801" s="28"/>
    </row>
    <row r="1802" spans="2:30" ht="30" customHeight="1" x14ac:dyDescent="0.2">
      <c r="B1802" s="28"/>
      <c r="C1802" s="28"/>
      <c r="D1802" s="28"/>
      <c r="E1802" s="28"/>
      <c r="N1802" s="28"/>
      <c r="P1802" s="28"/>
      <c r="AD1802" s="28"/>
    </row>
    <row r="1803" spans="2:30" ht="30" customHeight="1" x14ac:dyDescent="0.2">
      <c r="B1803" s="28"/>
      <c r="C1803" s="28"/>
      <c r="D1803" s="28"/>
      <c r="E1803" s="28"/>
      <c r="N1803" s="28"/>
      <c r="P1803" s="28"/>
      <c r="AD1803" s="28"/>
    </row>
    <row r="1804" spans="2:30" ht="30" customHeight="1" x14ac:dyDescent="0.2">
      <c r="B1804" s="28"/>
      <c r="C1804" s="28"/>
      <c r="D1804" s="28"/>
      <c r="E1804" s="28"/>
      <c r="N1804" s="28"/>
      <c r="P1804" s="28"/>
      <c r="AD1804" s="28"/>
    </row>
    <row r="1805" spans="2:30" ht="30" customHeight="1" x14ac:dyDescent="0.2">
      <c r="B1805" s="28"/>
      <c r="C1805" s="28"/>
      <c r="D1805" s="28"/>
      <c r="E1805" s="28"/>
      <c r="N1805" s="28"/>
      <c r="P1805" s="28"/>
      <c r="AD1805" s="28"/>
    </row>
    <row r="1806" spans="2:30" ht="30" customHeight="1" x14ac:dyDescent="0.2">
      <c r="B1806" s="28"/>
      <c r="C1806" s="28"/>
      <c r="D1806" s="28"/>
      <c r="E1806" s="28"/>
      <c r="N1806" s="28"/>
      <c r="P1806" s="28"/>
      <c r="AD1806" s="28"/>
    </row>
    <row r="1807" spans="2:30" ht="30" customHeight="1" x14ac:dyDescent="0.2">
      <c r="B1807" s="28"/>
      <c r="C1807" s="28"/>
      <c r="D1807" s="28"/>
      <c r="E1807" s="28"/>
      <c r="N1807" s="28"/>
      <c r="P1807" s="28"/>
      <c r="AD1807" s="28"/>
    </row>
    <row r="1808" spans="2:30" ht="30" customHeight="1" x14ac:dyDescent="0.2">
      <c r="B1808" s="28"/>
      <c r="C1808" s="28"/>
      <c r="D1808" s="28"/>
      <c r="E1808" s="28"/>
      <c r="N1808" s="28"/>
      <c r="P1808" s="28"/>
      <c r="AD1808" s="28"/>
    </row>
    <row r="1809" spans="2:30" ht="30" customHeight="1" x14ac:dyDescent="0.2">
      <c r="B1809" s="28"/>
      <c r="C1809" s="28"/>
      <c r="D1809" s="28"/>
      <c r="E1809" s="28"/>
      <c r="N1809" s="28"/>
      <c r="P1809" s="28"/>
      <c r="AD1809" s="28"/>
    </row>
    <row r="1810" spans="2:30" ht="30" customHeight="1" x14ac:dyDescent="0.2">
      <c r="B1810" s="28"/>
      <c r="C1810" s="28"/>
      <c r="D1810" s="28"/>
      <c r="E1810" s="28"/>
      <c r="N1810" s="28"/>
      <c r="P1810" s="28"/>
      <c r="AD1810" s="28"/>
    </row>
    <row r="1811" spans="2:30" ht="30" customHeight="1" x14ac:dyDescent="0.2">
      <c r="B1811" s="28"/>
      <c r="C1811" s="28"/>
      <c r="D1811" s="28"/>
      <c r="E1811" s="28"/>
      <c r="N1811" s="28"/>
      <c r="P1811" s="28"/>
      <c r="AD1811" s="28"/>
    </row>
    <row r="1812" spans="2:30" ht="30" customHeight="1" x14ac:dyDescent="0.2">
      <c r="B1812" s="28"/>
      <c r="C1812" s="28"/>
      <c r="D1812" s="28"/>
      <c r="E1812" s="28"/>
      <c r="N1812" s="28"/>
      <c r="P1812" s="28"/>
      <c r="AD1812" s="28"/>
    </row>
    <row r="1813" spans="2:30" ht="30" customHeight="1" x14ac:dyDescent="0.2">
      <c r="B1813" s="28"/>
      <c r="C1813" s="28"/>
      <c r="D1813" s="28"/>
      <c r="E1813" s="28"/>
      <c r="N1813" s="28"/>
      <c r="P1813" s="28"/>
      <c r="AD1813" s="28"/>
    </row>
    <row r="1814" spans="2:30" ht="30" customHeight="1" x14ac:dyDescent="0.2">
      <c r="B1814" s="28"/>
      <c r="C1814" s="28"/>
      <c r="D1814" s="28"/>
      <c r="E1814" s="28"/>
      <c r="N1814" s="28"/>
      <c r="P1814" s="28"/>
      <c r="AD1814" s="28"/>
    </row>
    <row r="1815" spans="2:30" ht="30" customHeight="1" x14ac:dyDescent="0.2">
      <c r="B1815" s="28"/>
      <c r="C1815" s="28"/>
      <c r="D1815" s="28"/>
      <c r="E1815" s="28"/>
      <c r="N1815" s="28"/>
      <c r="P1815" s="28"/>
      <c r="AD1815" s="28"/>
    </row>
    <row r="1816" spans="2:30" ht="30" customHeight="1" x14ac:dyDescent="0.2">
      <c r="B1816" s="28"/>
      <c r="C1816" s="28"/>
      <c r="D1816" s="28"/>
      <c r="E1816" s="28"/>
      <c r="N1816" s="28"/>
      <c r="P1816" s="28"/>
      <c r="AD1816" s="28"/>
    </row>
    <row r="1817" spans="2:30" ht="30" customHeight="1" x14ac:dyDescent="0.2">
      <c r="B1817" s="28"/>
      <c r="C1817" s="28"/>
      <c r="D1817" s="28"/>
      <c r="E1817" s="28"/>
      <c r="N1817" s="28"/>
      <c r="P1817" s="28"/>
      <c r="AD1817" s="28"/>
    </row>
    <row r="1818" spans="2:30" ht="30" customHeight="1" x14ac:dyDescent="0.2">
      <c r="B1818" s="28"/>
      <c r="C1818" s="28"/>
      <c r="D1818" s="28"/>
      <c r="E1818" s="28"/>
      <c r="N1818" s="28"/>
      <c r="P1818" s="28"/>
      <c r="AD1818" s="28"/>
    </row>
    <row r="1819" spans="2:30" ht="30" customHeight="1" x14ac:dyDescent="0.2">
      <c r="B1819" s="28"/>
      <c r="C1819" s="28"/>
      <c r="D1819" s="28"/>
      <c r="E1819" s="28"/>
      <c r="N1819" s="28"/>
      <c r="P1819" s="28"/>
      <c r="AD1819" s="28"/>
    </row>
    <row r="1820" spans="2:30" ht="30" customHeight="1" x14ac:dyDescent="0.2">
      <c r="B1820" s="28"/>
      <c r="C1820" s="28"/>
      <c r="D1820" s="28"/>
      <c r="E1820" s="28"/>
      <c r="N1820" s="28"/>
      <c r="P1820" s="28"/>
      <c r="AD1820" s="28"/>
    </row>
    <row r="1821" spans="2:30" ht="30" customHeight="1" x14ac:dyDescent="0.2">
      <c r="B1821" s="28"/>
      <c r="C1821" s="28"/>
      <c r="D1821" s="28"/>
      <c r="E1821" s="28"/>
      <c r="N1821" s="28"/>
      <c r="P1821" s="28"/>
      <c r="AD1821" s="28"/>
    </row>
    <row r="1822" spans="2:30" ht="30" customHeight="1" x14ac:dyDescent="0.2">
      <c r="B1822" s="28"/>
      <c r="C1822" s="28"/>
      <c r="D1822" s="28"/>
      <c r="E1822" s="28"/>
      <c r="N1822" s="28"/>
      <c r="P1822" s="28"/>
      <c r="AD1822" s="28"/>
    </row>
    <row r="1823" spans="2:30" ht="30" customHeight="1" x14ac:dyDescent="0.2">
      <c r="B1823" s="28"/>
      <c r="C1823" s="28"/>
      <c r="D1823" s="28"/>
      <c r="E1823" s="28"/>
      <c r="N1823" s="28"/>
      <c r="P1823" s="28"/>
      <c r="AD1823" s="28"/>
    </row>
    <row r="1824" spans="2:30" ht="30" customHeight="1" x14ac:dyDescent="0.2">
      <c r="B1824" s="28"/>
      <c r="C1824" s="28"/>
      <c r="D1824" s="28"/>
      <c r="E1824" s="28"/>
      <c r="N1824" s="28"/>
      <c r="P1824" s="28"/>
      <c r="AD1824" s="28"/>
    </row>
    <row r="1825" spans="2:30" ht="30" customHeight="1" x14ac:dyDescent="0.2">
      <c r="B1825" s="28"/>
      <c r="C1825" s="28"/>
      <c r="D1825" s="28"/>
      <c r="E1825" s="28"/>
      <c r="N1825" s="28"/>
      <c r="P1825" s="28"/>
      <c r="AD1825" s="28"/>
    </row>
    <row r="1826" spans="2:30" ht="30" customHeight="1" x14ac:dyDescent="0.2">
      <c r="B1826" s="28"/>
      <c r="C1826" s="28"/>
      <c r="D1826" s="28"/>
      <c r="E1826" s="28"/>
      <c r="N1826" s="28"/>
      <c r="P1826" s="28"/>
      <c r="AD1826" s="28"/>
    </row>
    <row r="1827" spans="2:30" ht="30" customHeight="1" x14ac:dyDescent="0.2">
      <c r="B1827" s="28"/>
      <c r="C1827" s="28"/>
      <c r="D1827" s="28"/>
      <c r="E1827" s="28"/>
      <c r="N1827" s="28"/>
      <c r="P1827" s="28"/>
      <c r="AD1827" s="28"/>
    </row>
    <row r="1828" spans="2:30" ht="30" customHeight="1" x14ac:dyDescent="0.2">
      <c r="B1828" s="28"/>
      <c r="C1828" s="28"/>
      <c r="D1828" s="28"/>
      <c r="E1828" s="28"/>
      <c r="N1828" s="28"/>
      <c r="P1828" s="28"/>
      <c r="AD1828" s="28"/>
    </row>
    <row r="1829" spans="2:30" ht="30" customHeight="1" x14ac:dyDescent="0.2">
      <c r="B1829" s="28"/>
      <c r="C1829" s="28"/>
      <c r="D1829" s="28"/>
      <c r="E1829" s="28"/>
      <c r="N1829" s="28"/>
      <c r="P1829" s="28"/>
      <c r="AD1829" s="28"/>
    </row>
    <row r="1830" spans="2:30" ht="30" customHeight="1" x14ac:dyDescent="0.2">
      <c r="B1830" s="28"/>
      <c r="C1830" s="28"/>
      <c r="D1830" s="28"/>
      <c r="E1830" s="28"/>
      <c r="N1830" s="28"/>
      <c r="P1830" s="28"/>
      <c r="AD1830" s="28"/>
    </row>
    <row r="1831" spans="2:30" ht="30" customHeight="1" x14ac:dyDescent="0.2">
      <c r="B1831" s="28"/>
      <c r="C1831" s="28"/>
      <c r="D1831" s="28"/>
      <c r="E1831" s="28"/>
      <c r="N1831" s="28"/>
      <c r="P1831" s="28"/>
      <c r="AD1831" s="28"/>
    </row>
    <row r="1832" spans="2:30" ht="30" customHeight="1" x14ac:dyDescent="0.2">
      <c r="B1832" s="28"/>
      <c r="C1832" s="28"/>
      <c r="D1832" s="28"/>
      <c r="E1832" s="28"/>
      <c r="N1832" s="28"/>
      <c r="P1832" s="28"/>
      <c r="AD1832" s="28"/>
    </row>
    <row r="1833" spans="2:30" ht="30" customHeight="1" x14ac:dyDescent="0.2">
      <c r="B1833" s="28"/>
      <c r="C1833" s="28"/>
      <c r="D1833" s="28"/>
      <c r="E1833" s="28"/>
      <c r="N1833" s="28"/>
      <c r="P1833" s="28"/>
      <c r="AD1833" s="28"/>
    </row>
    <row r="1834" spans="2:30" ht="30" customHeight="1" x14ac:dyDescent="0.2">
      <c r="B1834" s="28"/>
      <c r="C1834" s="28"/>
      <c r="D1834" s="28"/>
      <c r="E1834" s="28"/>
      <c r="N1834" s="28"/>
      <c r="P1834" s="28"/>
      <c r="AD1834" s="28"/>
    </row>
    <row r="1835" spans="2:30" ht="30" customHeight="1" x14ac:dyDescent="0.2">
      <c r="B1835" s="28"/>
      <c r="C1835" s="28"/>
      <c r="D1835" s="28"/>
      <c r="E1835" s="28"/>
      <c r="N1835" s="28"/>
      <c r="P1835" s="28"/>
      <c r="AD1835" s="28"/>
    </row>
    <row r="1836" spans="2:30" ht="30" customHeight="1" x14ac:dyDescent="0.2">
      <c r="B1836" s="28"/>
      <c r="C1836" s="28"/>
      <c r="D1836" s="28"/>
      <c r="E1836" s="28"/>
      <c r="N1836" s="28"/>
      <c r="P1836" s="28"/>
      <c r="AD1836" s="28"/>
    </row>
    <row r="1837" spans="2:30" ht="30" customHeight="1" x14ac:dyDescent="0.2">
      <c r="B1837" s="28"/>
      <c r="C1837" s="28"/>
      <c r="D1837" s="28"/>
      <c r="E1837" s="28"/>
      <c r="N1837" s="28"/>
      <c r="P1837" s="28"/>
      <c r="AD1837" s="28"/>
    </row>
    <row r="1838" spans="2:30" ht="30" customHeight="1" x14ac:dyDescent="0.2">
      <c r="B1838" s="28"/>
      <c r="C1838" s="28"/>
      <c r="D1838" s="28"/>
      <c r="E1838" s="28"/>
      <c r="N1838" s="28"/>
      <c r="P1838" s="28"/>
      <c r="AD1838" s="28"/>
    </row>
    <row r="1839" spans="2:30" ht="30" customHeight="1" x14ac:dyDescent="0.2">
      <c r="B1839" s="28"/>
      <c r="C1839" s="28"/>
      <c r="D1839" s="28"/>
      <c r="E1839" s="28"/>
      <c r="N1839" s="28"/>
      <c r="P1839" s="28"/>
      <c r="AD1839" s="28"/>
    </row>
    <row r="1840" spans="2:30" ht="30" customHeight="1" x14ac:dyDescent="0.2">
      <c r="B1840" s="28"/>
      <c r="C1840" s="28"/>
      <c r="D1840" s="28"/>
      <c r="E1840" s="28"/>
      <c r="N1840" s="28"/>
      <c r="P1840" s="28"/>
      <c r="AD1840" s="28"/>
    </row>
    <row r="1841" spans="2:30" ht="30" customHeight="1" x14ac:dyDescent="0.2">
      <c r="B1841" s="28"/>
      <c r="C1841" s="28"/>
      <c r="D1841" s="28"/>
      <c r="E1841" s="28"/>
      <c r="N1841" s="28"/>
      <c r="P1841" s="28"/>
      <c r="AD1841" s="28"/>
    </row>
    <row r="1842" spans="2:30" ht="30" customHeight="1" x14ac:dyDescent="0.2">
      <c r="B1842" s="28"/>
      <c r="C1842" s="28"/>
      <c r="D1842" s="28"/>
      <c r="E1842" s="28"/>
      <c r="N1842" s="28"/>
      <c r="P1842" s="28"/>
      <c r="AD1842" s="28"/>
    </row>
    <row r="1843" spans="2:30" ht="30" customHeight="1" x14ac:dyDescent="0.2">
      <c r="B1843" s="28"/>
      <c r="C1843" s="28"/>
      <c r="D1843" s="28"/>
      <c r="E1843" s="28"/>
      <c r="N1843" s="28"/>
      <c r="P1843" s="28"/>
      <c r="AD1843" s="28"/>
    </row>
    <row r="1844" spans="2:30" ht="30" customHeight="1" x14ac:dyDescent="0.2">
      <c r="B1844" s="28"/>
      <c r="C1844" s="28"/>
      <c r="D1844" s="28"/>
      <c r="E1844" s="28"/>
      <c r="N1844" s="28"/>
      <c r="P1844" s="28"/>
      <c r="AD1844" s="28"/>
    </row>
    <row r="1845" spans="2:30" ht="30" customHeight="1" x14ac:dyDescent="0.2">
      <c r="B1845" s="28"/>
      <c r="C1845" s="28"/>
      <c r="D1845" s="28"/>
      <c r="E1845" s="28"/>
      <c r="N1845" s="28"/>
      <c r="P1845" s="28"/>
      <c r="AD1845" s="28"/>
    </row>
    <row r="1846" spans="2:30" ht="30" customHeight="1" x14ac:dyDescent="0.2">
      <c r="B1846" s="28"/>
      <c r="C1846" s="28"/>
      <c r="D1846" s="28"/>
      <c r="E1846" s="28"/>
      <c r="N1846" s="28"/>
      <c r="P1846" s="28"/>
      <c r="AD1846" s="28"/>
    </row>
    <row r="1847" spans="2:30" ht="30" customHeight="1" x14ac:dyDescent="0.2">
      <c r="B1847" s="28"/>
      <c r="C1847" s="28"/>
      <c r="D1847" s="28"/>
      <c r="E1847" s="28"/>
      <c r="N1847" s="28"/>
      <c r="P1847" s="28"/>
      <c r="AD1847" s="28"/>
    </row>
    <row r="1848" spans="2:30" ht="30" customHeight="1" x14ac:dyDescent="0.2">
      <c r="B1848" s="28"/>
      <c r="C1848" s="28"/>
      <c r="D1848" s="28"/>
      <c r="E1848" s="28"/>
      <c r="N1848" s="28"/>
      <c r="P1848" s="28"/>
      <c r="AD1848" s="28"/>
    </row>
    <row r="1849" spans="2:30" ht="30" customHeight="1" x14ac:dyDescent="0.2">
      <c r="B1849" s="28"/>
      <c r="C1849" s="28"/>
      <c r="D1849" s="28"/>
      <c r="E1849" s="28"/>
      <c r="N1849" s="28"/>
      <c r="P1849" s="28"/>
      <c r="AD1849" s="28"/>
    </row>
    <row r="1850" spans="2:30" ht="30" customHeight="1" x14ac:dyDescent="0.2">
      <c r="B1850" s="28"/>
      <c r="C1850" s="28"/>
      <c r="D1850" s="28"/>
      <c r="E1850" s="28"/>
      <c r="N1850" s="28"/>
      <c r="P1850" s="28"/>
      <c r="AD1850" s="28"/>
    </row>
    <row r="1851" spans="2:30" ht="30" customHeight="1" x14ac:dyDescent="0.2">
      <c r="B1851" s="28"/>
      <c r="C1851" s="28"/>
      <c r="D1851" s="28"/>
      <c r="E1851" s="28"/>
      <c r="N1851" s="28"/>
      <c r="P1851" s="28"/>
      <c r="AD1851" s="28"/>
    </row>
    <row r="1852" spans="2:30" ht="30" customHeight="1" x14ac:dyDescent="0.2">
      <c r="B1852" s="28"/>
      <c r="C1852" s="28"/>
      <c r="D1852" s="28"/>
      <c r="E1852" s="28"/>
      <c r="N1852" s="28"/>
      <c r="P1852" s="28"/>
      <c r="AD1852" s="28"/>
    </row>
    <row r="1853" spans="2:30" ht="30" customHeight="1" x14ac:dyDescent="0.2">
      <c r="B1853" s="28"/>
      <c r="C1853" s="28"/>
      <c r="D1853" s="28"/>
      <c r="E1853" s="28"/>
      <c r="N1853" s="28"/>
      <c r="P1853" s="28"/>
      <c r="AD1853" s="28"/>
    </row>
    <row r="1854" spans="2:30" ht="30" customHeight="1" x14ac:dyDescent="0.2">
      <c r="B1854" s="28"/>
      <c r="C1854" s="28"/>
      <c r="D1854" s="28"/>
      <c r="E1854" s="28"/>
      <c r="N1854" s="28"/>
      <c r="P1854" s="28"/>
      <c r="AD1854" s="28"/>
    </row>
    <row r="1855" spans="2:30" ht="30" customHeight="1" x14ac:dyDescent="0.2">
      <c r="B1855" s="28"/>
      <c r="C1855" s="28"/>
      <c r="D1855" s="28"/>
      <c r="E1855" s="28"/>
      <c r="N1855" s="28"/>
      <c r="P1855" s="28"/>
      <c r="AD1855" s="28"/>
    </row>
    <row r="1856" spans="2:30" ht="30" customHeight="1" x14ac:dyDescent="0.2">
      <c r="B1856" s="28"/>
      <c r="C1856" s="28"/>
      <c r="D1856" s="28"/>
      <c r="E1856" s="28"/>
      <c r="N1856" s="28"/>
      <c r="P1856" s="28"/>
      <c r="AD1856" s="28"/>
    </row>
    <row r="1857" spans="2:30" ht="30" customHeight="1" x14ac:dyDescent="0.2">
      <c r="B1857" s="28"/>
      <c r="C1857" s="28"/>
      <c r="D1857" s="28"/>
      <c r="E1857" s="28"/>
      <c r="N1857" s="28"/>
      <c r="P1857" s="28"/>
      <c r="AD1857" s="28"/>
    </row>
    <row r="1858" spans="2:30" ht="30" customHeight="1" x14ac:dyDescent="0.2">
      <c r="B1858" s="28"/>
      <c r="C1858" s="28"/>
      <c r="D1858" s="28"/>
      <c r="E1858" s="28"/>
      <c r="N1858" s="28"/>
      <c r="P1858" s="28"/>
      <c r="AD1858" s="28"/>
    </row>
    <row r="1859" spans="2:30" ht="30" customHeight="1" x14ac:dyDescent="0.2">
      <c r="B1859" s="28"/>
      <c r="C1859" s="28"/>
      <c r="D1859" s="28"/>
      <c r="E1859" s="28"/>
      <c r="N1859" s="28"/>
      <c r="P1859" s="28"/>
      <c r="AD1859" s="28"/>
    </row>
    <row r="1860" spans="2:30" ht="30" customHeight="1" x14ac:dyDescent="0.2">
      <c r="B1860" s="28"/>
      <c r="C1860" s="28"/>
      <c r="D1860" s="28"/>
      <c r="E1860" s="28"/>
      <c r="N1860" s="28"/>
      <c r="P1860" s="28"/>
      <c r="AD1860" s="28"/>
    </row>
    <row r="1861" spans="2:30" ht="30" customHeight="1" x14ac:dyDescent="0.2">
      <c r="B1861" s="28"/>
      <c r="C1861" s="28"/>
      <c r="D1861" s="28"/>
      <c r="E1861" s="28"/>
      <c r="N1861" s="28"/>
      <c r="P1861" s="28"/>
      <c r="AD1861" s="28"/>
    </row>
    <row r="1862" spans="2:30" ht="30" customHeight="1" x14ac:dyDescent="0.2">
      <c r="B1862" s="28"/>
      <c r="C1862" s="28"/>
      <c r="D1862" s="28"/>
      <c r="E1862" s="28"/>
      <c r="N1862" s="28"/>
      <c r="P1862" s="28"/>
      <c r="AD1862" s="28"/>
    </row>
    <row r="1863" spans="2:30" ht="30" customHeight="1" x14ac:dyDescent="0.2">
      <c r="B1863" s="28"/>
      <c r="C1863" s="28"/>
      <c r="D1863" s="28"/>
      <c r="E1863" s="28"/>
      <c r="N1863" s="28"/>
      <c r="P1863" s="28"/>
      <c r="AD1863" s="28"/>
    </row>
    <row r="1864" spans="2:30" ht="30" customHeight="1" x14ac:dyDescent="0.2">
      <c r="B1864" s="28"/>
      <c r="C1864" s="28"/>
      <c r="D1864" s="28"/>
      <c r="E1864" s="28"/>
      <c r="N1864" s="28"/>
      <c r="P1864" s="28"/>
      <c r="AD1864" s="28"/>
    </row>
    <row r="1865" spans="2:30" ht="30" customHeight="1" x14ac:dyDescent="0.2">
      <c r="B1865" s="28"/>
      <c r="C1865" s="28"/>
      <c r="D1865" s="28"/>
      <c r="E1865" s="28"/>
      <c r="N1865" s="28"/>
      <c r="P1865" s="28"/>
      <c r="AD1865" s="28"/>
    </row>
    <row r="1866" spans="2:30" ht="30" customHeight="1" x14ac:dyDescent="0.2">
      <c r="B1866" s="28"/>
      <c r="C1866" s="28"/>
      <c r="D1866" s="28"/>
      <c r="E1866" s="28"/>
      <c r="N1866" s="28"/>
      <c r="P1866" s="28"/>
      <c r="AD1866" s="28"/>
    </row>
    <row r="1867" spans="2:30" ht="30" customHeight="1" x14ac:dyDescent="0.2">
      <c r="B1867" s="28"/>
      <c r="C1867" s="28"/>
      <c r="D1867" s="28"/>
      <c r="E1867" s="28"/>
      <c r="N1867" s="28"/>
      <c r="P1867" s="28"/>
      <c r="AD1867" s="28"/>
    </row>
    <row r="1868" spans="2:30" ht="30" customHeight="1" x14ac:dyDescent="0.2">
      <c r="B1868" s="28"/>
      <c r="C1868" s="28"/>
      <c r="D1868" s="28"/>
      <c r="E1868" s="28"/>
      <c r="N1868" s="28"/>
      <c r="P1868" s="28"/>
      <c r="AD1868" s="28"/>
    </row>
    <row r="1869" spans="2:30" ht="30" customHeight="1" x14ac:dyDescent="0.2">
      <c r="B1869" s="28"/>
      <c r="C1869" s="28"/>
      <c r="D1869" s="28"/>
      <c r="E1869" s="28"/>
      <c r="N1869" s="28"/>
      <c r="P1869" s="28"/>
      <c r="AD1869" s="28"/>
    </row>
    <row r="1870" spans="2:30" ht="30" customHeight="1" x14ac:dyDescent="0.2">
      <c r="B1870" s="28"/>
      <c r="C1870" s="28"/>
      <c r="D1870" s="28"/>
      <c r="E1870" s="28"/>
      <c r="N1870" s="28"/>
      <c r="P1870" s="28"/>
      <c r="AD1870" s="28"/>
    </row>
    <row r="1871" spans="2:30" ht="30" customHeight="1" x14ac:dyDescent="0.2">
      <c r="B1871" s="28"/>
      <c r="C1871" s="28"/>
      <c r="D1871" s="28"/>
      <c r="E1871" s="28"/>
      <c r="N1871" s="28"/>
      <c r="P1871" s="28"/>
      <c r="AD1871" s="28"/>
    </row>
    <row r="1872" spans="2:30" ht="30" customHeight="1" x14ac:dyDescent="0.2">
      <c r="B1872" s="28"/>
      <c r="C1872" s="28"/>
      <c r="D1872" s="28"/>
      <c r="E1872" s="28"/>
      <c r="N1872" s="28"/>
      <c r="P1872" s="28"/>
      <c r="AD1872" s="28"/>
    </row>
    <row r="1873" spans="2:30" ht="30" customHeight="1" x14ac:dyDescent="0.2">
      <c r="B1873" s="28"/>
      <c r="C1873" s="28"/>
      <c r="D1873" s="28"/>
      <c r="E1873" s="28"/>
      <c r="N1873" s="28"/>
      <c r="P1873" s="28"/>
      <c r="AD1873" s="28"/>
    </row>
    <row r="1874" spans="2:30" ht="30" customHeight="1" x14ac:dyDescent="0.2">
      <c r="B1874" s="28"/>
      <c r="C1874" s="28"/>
      <c r="D1874" s="28"/>
      <c r="E1874" s="28"/>
      <c r="N1874" s="28"/>
      <c r="P1874" s="28"/>
      <c r="AD1874" s="28"/>
    </row>
    <row r="1875" spans="2:30" ht="30" customHeight="1" x14ac:dyDescent="0.2">
      <c r="B1875" s="28"/>
      <c r="C1875" s="28"/>
      <c r="D1875" s="28"/>
      <c r="E1875" s="28"/>
      <c r="N1875" s="28"/>
      <c r="P1875" s="28"/>
      <c r="AD1875" s="28"/>
    </row>
    <row r="1876" spans="2:30" ht="30" customHeight="1" x14ac:dyDescent="0.2">
      <c r="B1876" s="28"/>
      <c r="C1876" s="28"/>
      <c r="D1876" s="28"/>
      <c r="E1876" s="28"/>
      <c r="N1876" s="28"/>
      <c r="P1876" s="28"/>
      <c r="AD1876" s="28"/>
    </row>
    <row r="1877" spans="2:30" ht="30" customHeight="1" x14ac:dyDescent="0.2">
      <c r="B1877" s="28"/>
      <c r="C1877" s="28"/>
      <c r="D1877" s="28"/>
      <c r="E1877" s="28"/>
      <c r="N1877" s="28"/>
      <c r="P1877" s="28"/>
      <c r="AD1877" s="28"/>
    </row>
    <row r="1878" spans="2:30" ht="30" customHeight="1" x14ac:dyDescent="0.2">
      <c r="B1878" s="28"/>
      <c r="C1878" s="28"/>
      <c r="D1878" s="28"/>
      <c r="E1878" s="28"/>
      <c r="N1878" s="28"/>
      <c r="P1878" s="28"/>
      <c r="AD1878" s="28"/>
    </row>
    <row r="1879" spans="2:30" ht="30" customHeight="1" x14ac:dyDescent="0.2">
      <c r="B1879" s="28"/>
      <c r="C1879" s="28"/>
      <c r="D1879" s="28"/>
      <c r="E1879" s="28"/>
      <c r="N1879" s="28"/>
      <c r="P1879" s="28"/>
      <c r="AD1879" s="28"/>
    </row>
    <row r="1880" spans="2:30" ht="30" customHeight="1" x14ac:dyDescent="0.2">
      <c r="B1880" s="28"/>
      <c r="C1880" s="28"/>
      <c r="D1880" s="28"/>
      <c r="E1880" s="28"/>
      <c r="N1880" s="28"/>
      <c r="P1880" s="28"/>
      <c r="AD1880" s="28"/>
    </row>
    <row r="1881" spans="2:30" ht="30" customHeight="1" x14ac:dyDescent="0.2">
      <c r="B1881" s="28"/>
      <c r="C1881" s="28"/>
      <c r="D1881" s="28"/>
      <c r="E1881" s="28"/>
      <c r="N1881" s="28"/>
      <c r="P1881" s="28"/>
      <c r="AD1881" s="28"/>
    </row>
    <row r="1882" spans="2:30" ht="30" customHeight="1" x14ac:dyDescent="0.2">
      <c r="B1882" s="28"/>
      <c r="C1882" s="28"/>
      <c r="D1882" s="28"/>
      <c r="E1882" s="28"/>
      <c r="N1882" s="28"/>
      <c r="P1882" s="28"/>
      <c r="AD1882" s="28"/>
    </row>
    <row r="1883" spans="2:30" ht="30" customHeight="1" x14ac:dyDescent="0.2">
      <c r="B1883" s="28"/>
      <c r="C1883" s="28"/>
      <c r="D1883" s="28"/>
      <c r="E1883" s="28"/>
      <c r="N1883" s="28"/>
      <c r="P1883" s="28"/>
      <c r="AD1883" s="28"/>
    </row>
    <row r="1884" spans="2:30" ht="30" customHeight="1" x14ac:dyDescent="0.2">
      <c r="B1884" s="28"/>
      <c r="C1884" s="28"/>
      <c r="D1884" s="28"/>
      <c r="E1884" s="28"/>
      <c r="N1884" s="28"/>
      <c r="P1884" s="28"/>
      <c r="AD1884" s="28"/>
    </row>
    <row r="1885" spans="2:30" ht="30" customHeight="1" x14ac:dyDescent="0.2">
      <c r="B1885" s="28"/>
      <c r="C1885" s="28"/>
      <c r="D1885" s="28"/>
      <c r="E1885" s="28"/>
      <c r="N1885" s="28"/>
      <c r="P1885" s="28"/>
      <c r="AD1885" s="28"/>
    </row>
    <row r="1886" spans="2:30" ht="30" customHeight="1" x14ac:dyDescent="0.2">
      <c r="B1886" s="28"/>
      <c r="C1886" s="28"/>
      <c r="D1886" s="28"/>
      <c r="E1886" s="28"/>
      <c r="N1886" s="28"/>
      <c r="P1886" s="28"/>
      <c r="AD1886" s="28"/>
    </row>
    <row r="1887" spans="2:30" ht="30" customHeight="1" x14ac:dyDescent="0.2">
      <c r="B1887" s="28"/>
      <c r="C1887" s="28"/>
      <c r="D1887" s="28"/>
      <c r="E1887" s="28"/>
      <c r="N1887" s="28"/>
      <c r="P1887" s="28"/>
      <c r="AD1887" s="28"/>
    </row>
    <row r="1888" spans="2:30" ht="30" customHeight="1" x14ac:dyDescent="0.2">
      <c r="B1888" s="28"/>
      <c r="C1888" s="28"/>
      <c r="D1888" s="28"/>
      <c r="E1888" s="28"/>
      <c r="N1888" s="28"/>
      <c r="P1888" s="28"/>
      <c r="AD1888" s="28"/>
    </row>
    <row r="1889" spans="2:30" ht="30" customHeight="1" x14ac:dyDescent="0.2">
      <c r="B1889" s="28"/>
      <c r="C1889" s="28"/>
      <c r="D1889" s="28"/>
      <c r="E1889" s="28"/>
      <c r="N1889" s="28"/>
      <c r="P1889" s="28"/>
      <c r="AD1889" s="28"/>
    </row>
    <row r="1890" spans="2:30" ht="30" customHeight="1" x14ac:dyDescent="0.2">
      <c r="B1890" s="28"/>
      <c r="C1890" s="28"/>
      <c r="D1890" s="28"/>
      <c r="E1890" s="28"/>
      <c r="N1890" s="28"/>
      <c r="P1890" s="28"/>
      <c r="AD1890" s="28"/>
    </row>
    <row r="1891" spans="2:30" ht="30" customHeight="1" x14ac:dyDescent="0.2">
      <c r="B1891" s="28"/>
      <c r="C1891" s="28"/>
      <c r="D1891" s="28"/>
      <c r="E1891" s="28"/>
      <c r="N1891" s="28"/>
      <c r="P1891" s="28"/>
      <c r="AD1891" s="28"/>
    </row>
    <row r="1892" spans="2:30" ht="30" customHeight="1" x14ac:dyDescent="0.2">
      <c r="B1892" s="28"/>
      <c r="C1892" s="28"/>
      <c r="D1892" s="28"/>
      <c r="E1892" s="28"/>
      <c r="N1892" s="28"/>
      <c r="P1892" s="28"/>
      <c r="AD1892" s="28"/>
    </row>
    <row r="1893" spans="2:30" ht="30" customHeight="1" x14ac:dyDescent="0.2">
      <c r="B1893" s="28"/>
      <c r="C1893" s="28"/>
      <c r="D1893" s="28"/>
      <c r="E1893" s="28"/>
      <c r="N1893" s="28"/>
      <c r="P1893" s="28"/>
      <c r="AD1893" s="28"/>
    </row>
    <row r="1894" spans="2:30" ht="30" customHeight="1" x14ac:dyDescent="0.2">
      <c r="B1894" s="28"/>
      <c r="C1894" s="28"/>
      <c r="D1894" s="28"/>
      <c r="E1894" s="28"/>
      <c r="N1894" s="28"/>
      <c r="P1894" s="28"/>
      <c r="AD1894" s="28"/>
    </row>
    <row r="1895" spans="2:30" ht="30" customHeight="1" x14ac:dyDescent="0.2">
      <c r="B1895" s="28"/>
      <c r="C1895" s="28"/>
      <c r="D1895" s="28"/>
      <c r="E1895" s="28"/>
      <c r="N1895" s="28"/>
      <c r="P1895" s="28"/>
      <c r="AD1895" s="28"/>
    </row>
    <row r="1896" spans="2:30" ht="30" customHeight="1" x14ac:dyDescent="0.2">
      <c r="B1896" s="28"/>
      <c r="C1896" s="28"/>
      <c r="D1896" s="28"/>
      <c r="E1896" s="28"/>
      <c r="N1896" s="28"/>
      <c r="P1896" s="28"/>
      <c r="AD1896" s="28"/>
    </row>
    <row r="1897" spans="2:30" ht="30" customHeight="1" x14ac:dyDescent="0.2">
      <c r="B1897" s="28"/>
      <c r="C1897" s="28"/>
      <c r="D1897" s="28"/>
      <c r="E1897" s="28"/>
      <c r="N1897" s="28"/>
      <c r="P1897" s="28"/>
      <c r="AD1897" s="28"/>
    </row>
    <row r="1898" spans="2:30" ht="30" customHeight="1" x14ac:dyDescent="0.2">
      <c r="B1898" s="28"/>
      <c r="C1898" s="28"/>
      <c r="D1898" s="28"/>
      <c r="E1898" s="28"/>
      <c r="N1898" s="28"/>
      <c r="P1898" s="28"/>
      <c r="AD1898" s="28"/>
    </row>
    <row r="1899" spans="2:30" ht="30" customHeight="1" x14ac:dyDescent="0.2">
      <c r="B1899" s="28"/>
      <c r="C1899" s="28"/>
      <c r="D1899" s="28"/>
      <c r="E1899" s="28"/>
      <c r="N1899" s="28"/>
      <c r="P1899" s="28"/>
      <c r="AD1899" s="28"/>
    </row>
    <row r="1900" spans="2:30" ht="30" customHeight="1" x14ac:dyDescent="0.2">
      <c r="B1900" s="28"/>
      <c r="C1900" s="28"/>
      <c r="D1900" s="28"/>
      <c r="E1900" s="28"/>
      <c r="N1900" s="28"/>
      <c r="P1900" s="28"/>
      <c r="AD1900" s="28"/>
    </row>
    <row r="1901" spans="2:30" ht="30" customHeight="1" x14ac:dyDescent="0.2">
      <c r="B1901" s="28"/>
      <c r="C1901" s="28"/>
      <c r="D1901" s="28"/>
      <c r="E1901" s="28"/>
      <c r="N1901" s="28"/>
      <c r="P1901" s="28"/>
      <c r="AD1901" s="28"/>
    </row>
    <row r="1902" spans="2:30" ht="30" customHeight="1" x14ac:dyDescent="0.2">
      <c r="B1902" s="28"/>
      <c r="C1902" s="28"/>
      <c r="D1902" s="28"/>
      <c r="E1902" s="28"/>
      <c r="N1902" s="28"/>
      <c r="P1902" s="28"/>
      <c r="AD1902" s="28"/>
    </row>
    <row r="1903" spans="2:30" ht="30" customHeight="1" x14ac:dyDescent="0.2">
      <c r="B1903" s="28"/>
      <c r="C1903" s="28"/>
      <c r="D1903" s="28"/>
      <c r="E1903" s="28"/>
      <c r="N1903" s="28"/>
      <c r="P1903" s="28"/>
      <c r="AD1903" s="28"/>
    </row>
    <row r="1904" spans="2:30" ht="30" customHeight="1" x14ac:dyDescent="0.2">
      <c r="B1904" s="28"/>
      <c r="C1904" s="28"/>
      <c r="D1904" s="28"/>
      <c r="E1904" s="28"/>
      <c r="N1904" s="28"/>
      <c r="P1904" s="28"/>
      <c r="AD1904" s="28"/>
    </row>
    <row r="1905" spans="2:30" ht="30" customHeight="1" x14ac:dyDescent="0.2">
      <c r="B1905" s="28"/>
      <c r="C1905" s="28"/>
      <c r="D1905" s="28"/>
      <c r="E1905" s="28"/>
      <c r="N1905" s="28"/>
      <c r="P1905" s="28"/>
      <c r="AD1905" s="28"/>
    </row>
    <row r="1906" spans="2:30" ht="30" customHeight="1" x14ac:dyDescent="0.2">
      <c r="B1906" s="28"/>
      <c r="C1906" s="28"/>
      <c r="D1906" s="28"/>
      <c r="E1906" s="28"/>
      <c r="N1906" s="28"/>
      <c r="P1906" s="28"/>
      <c r="AD1906" s="28"/>
    </row>
    <row r="1907" spans="2:30" ht="30" customHeight="1" x14ac:dyDescent="0.2">
      <c r="B1907" s="28"/>
      <c r="C1907" s="28"/>
      <c r="D1907" s="28"/>
      <c r="E1907" s="28"/>
      <c r="N1907" s="28"/>
      <c r="P1907" s="28"/>
      <c r="AD1907" s="28"/>
    </row>
    <row r="1908" spans="2:30" ht="30" customHeight="1" x14ac:dyDescent="0.2">
      <c r="B1908" s="28"/>
      <c r="C1908" s="28"/>
      <c r="D1908" s="28"/>
      <c r="E1908" s="28"/>
      <c r="N1908" s="28"/>
      <c r="P1908" s="28"/>
      <c r="AD1908" s="28"/>
    </row>
    <row r="1909" spans="2:30" ht="30" customHeight="1" x14ac:dyDescent="0.2">
      <c r="B1909" s="28"/>
      <c r="C1909" s="28"/>
      <c r="D1909" s="28"/>
      <c r="E1909" s="28"/>
      <c r="N1909" s="28"/>
      <c r="P1909" s="28"/>
      <c r="AD1909" s="28"/>
    </row>
    <row r="1910" spans="2:30" ht="30" customHeight="1" x14ac:dyDescent="0.2">
      <c r="B1910" s="28"/>
      <c r="C1910" s="28"/>
      <c r="D1910" s="28"/>
      <c r="E1910" s="28"/>
      <c r="N1910" s="28"/>
      <c r="P1910" s="28"/>
      <c r="AD1910" s="28"/>
    </row>
    <row r="1911" spans="2:30" ht="30" customHeight="1" x14ac:dyDescent="0.2">
      <c r="B1911" s="28"/>
      <c r="C1911" s="28"/>
      <c r="D1911" s="28"/>
      <c r="E1911" s="28"/>
      <c r="N1911" s="28"/>
      <c r="P1911" s="28"/>
      <c r="AD1911" s="28"/>
    </row>
    <row r="1912" spans="2:30" ht="30" customHeight="1" x14ac:dyDescent="0.2">
      <c r="B1912" s="28"/>
      <c r="C1912" s="28"/>
      <c r="D1912" s="28"/>
      <c r="E1912" s="28"/>
      <c r="N1912" s="28"/>
      <c r="P1912" s="28"/>
      <c r="AD1912" s="28"/>
    </row>
    <row r="1913" spans="2:30" ht="30" customHeight="1" x14ac:dyDescent="0.2">
      <c r="B1913" s="28"/>
      <c r="C1913" s="28"/>
      <c r="D1913" s="28"/>
      <c r="E1913" s="28"/>
      <c r="N1913" s="28"/>
      <c r="P1913" s="28"/>
      <c r="AD1913" s="28"/>
    </row>
    <row r="1914" spans="2:30" ht="30" customHeight="1" x14ac:dyDescent="0.2">
      <c r="B1914" s="28"/>
      <c r="C1914" s="28"/>
      <c r="D1914" s="28"/>
      <c r="E1914" s="28"/>
      <c r="N1914" s="28"/>
      <c r="P1914" s="28"/>
      <c r="AD1914" s="28"/>
    </row>
    <row r="1915" spans="2:30" ht="30" customHeight="1" x14ac:dyDescent="0.2">
      <c r="B1915" s="28"/>
      <c r="C1915" s="28"/>
      <c r="D1915" s="28"/>
      <c r="E1915" s="28"/>
      <c r="N1915" s="28"/>
      <c r="P1915" s="28"/>
      <c r="AD1915" s="28"/>
    </row>
    <row r="1916" spans="2:30" ht="30" customHeight="1" x14ac:dyDescent="0.2">
      <c r="B1916" s="28"/>
      <c r="C1916" s="28"/>
      <c r="D1916" s="28"/>
      <c r="E1916" s="28"/>
      <c r="N1916" s="28"/>
      <c r="P1916" s="28"/>
      <c r="AD1916" s="28"/>
    </row>
    <row r="1917" spans="2:30" ht="30" customHeight="1" x14ac:dyDescent="0.2">
      <c r="B1917" s="28"/>
      <c r="C1917" s="28"/>
      <c r="D1917" s="28"/>
      <c r="E1917" s="28"/>
      <c r="N1917" s="28"/>
      <c r="P1917" s="28"/>
      <c r="AD1917" s="28"/>
    </row>
    <row r="1918" spans="2:30" ht="30" customHeight="1" x14ac:dyDescent="0.2">
      <c r="B1918" s="28"/>
      <c r="C1918" s="28"/>
      <c r="D1918" s="28"/>
      <c r="E1918" s="28"/>
      <c r="N1918" s="28"/>
      <c r="P1918" s="28"/>
      <c r="AD1918" s="28"/>
    </row>
    <row r="1919" spans="2:30" ht="30" customHeight="1" x14ac:dyDescent="0.2">
      <c r="B1919" s="28"/>
      <c r="C1919" s="28"/>
      <c r="D1919" s="28"/>
      <c r="E1919" s="28"/>
      <c r="N1919" s="28"/>
      <c r="P1919" s="28"/>
      <c r="AD1919" s="28"/>
    </row>
    <row r="1920" spans="2:30" ht="30" customHeight="1" x14ac:dyDescent="0.2">
      <c r="B1920" s="28"/>
      <c r="C1920" s="28"/>
      <c r="D1920" s="28"/>
      <c r="E1920" s="28"/>
      <c r="N1920" s="28"/>
      <c r="P1920" s="28"/>
      <c r="AD1920" s="28"/>
    </row>
    <row r="1921" spans="2:30" ht="30" customHeight="1" x14ac:dyDescent="0.2">
      <c r="B1921" s="28"/>
      <c r="C1921" s="28"/>
      <c r="D1921" s="28"/>
      <c r="E1921" s="28"/>
      <c r="N1921" s="28"/>
      <c r="P1921" s="28"/>
      <c r="AD1921" s="28"/>
    </row>
    <row r="1922" spans="2:30" ht="30" customHeight="1" x14ac:dyDescent="0.2">
      <c r="B1922" s="28"/>
      <c r="C1922" s="28"/>
      <c r="D1922" s="28"/>
      <c r="E1922" s="28"/>
      <c r="N1922" s="28"/>
      <c r="P1922" s="28"/>
      <c r="AD1922" s="28"/>
    </row>
    <row r="1923" spans="2:30" ht="30" customHeight="1" x14ac:dyDescent="0.2">
      <c r="B1923" s="28"/>
      <c r="C1923" s="28"/>
      <c r="D1923" s="28"/>
      <c r="E1923" s="28"/>
      <c r="N1923" s="28"/>
      <c r="P1923" s="28"/>
      <c r="AD1923" s="28"/>
    </row>
    <row r="1924" spans="2:30" ht="30" customHeight="1" x14ac:dyDescent="0.2">
      <c r="B1924" s="28"/>
      <c r="C1924" s="28"/>
      <c r="D1924" s="28"/>
      <c r="E1924" s="28"/>
      <c r="N1924" s="28"/>
      <c r="P1924" s="28"/>
      <c r="AD1924" s="28"/>
    </row>
    <row r="1925" spans="2:30" ht="30" customHeight="1" x14ac:dyDescent="0.2">
      <c r="B1925" s="28"/>
      <c r="C1925" s="28"/>
      <c r="D1925" s="28"/>
      <c r="E1925" s="28"/>
      <c r="N1925" s="28"/>
      <c r="P1925" s="28"/>
      <c r="AD1925" s="28"/>
    </row>
    <row r="1926" spans="2:30" ht="30" customHeight="1" x14ac:dyDescent="0.2">
      <c r="B1926" s="28"/>
      <c r="C1926" s="28"/>
      <c r="D1926" s="28"/>
      <c r="E1926" s="28"/>
      <c r="N1926" s="28"/>
      <c r="P1926" s="28"/>
      <c r="AD1926" s="28"/>
    </row>
    <row r="1927" spans="2:30" ht="30" customHeight="1" x14ac:dyDescent="0.2">
      <c r="B1927" s="28"/>
      <c r="C1927" s="28"/>
      <c r="D1927" s="28"/>
      <c r="E1927" s="28"/>
      <c r="N1927" s="28"/>
      <c r="P1927" s="28"/>
      <c r="AD1927" s="28"/>
    </row>
    <row r="1928" spans="2:30" ht="30" customHeight="1" x14ac:dyDescent="0.2">
      <c r="B1928" s="28"/>
      <c r="C1928" s="28"/>
      <c r="D1928" s="28"/>
      <c r="E1928" s="28"/>
      <c r="N1928" s="28"/>
      <c r="P1928" s="28"/>
      <c r="AD1928" s="28"/>
    </row>
    <row r="1929" spans="2:30" ht="30" customHeight="1" x14ac:dyDescent="0.2">
      <c r="B1929" s="28"/>
      <c r="C1929" s="28"/>
      <c r="D1929" s="28"/>
      <c r="E1929" s="28"/>
      <c r="N1929" s="28"/>
      <c r="P1929" s="28"/>
      <c r="AD1929" s="28"/>
    </row>
    <row r="1930" spans="2:30" ht="30" customHeight="1" x14ac:dyDescent="0.2">
      <c r="B1930" s="28"/>
      <c r="C1930" s="28"/>
      <c r="D1930" s="28"/>
      <c r="E1930" s="28"/>
      <c r="N1930" s="28"/>
      <c r="P1930" s="28"/>
      <c r="AD1930" s="28"/>
    </row>
    <row r="1931" spans="2:30" ht="30" customHeight="1" x14ac:dyDescent="0.2">
      <c r="B1931" s="28"/>
      <c r="C1931" s="28"/>
      <c r="D1931" s="28"/>
      <c r="E1931" s="28"/>
      <c r="N1931" s="28"/>
      <c r="P1931" s="28"/>
      <c r="AD1931" s="28"/>
    </row>
    <row r="1932" spans="2:30" ht="30" customHeight="1" x14ac:dyDescent="0.2">
      <c r="B1932" s="28"/>
      <c r="C1932" s="28"/>
      <c r="D1932" s="28"/>
      <c r="E1932" s="28"/>
      <c r="N1932" s="28"/>
      <c r="P1932" s="28"/>
      <c r="AD1932" s="28"/>
    </row>
  </sheetData>
  <customSheetViews>
    <customSheetView guid="{39BA71BF-908C-4837-9463-6A2E214E28B5}" showPageBreaks="1" printArea="1" view="pageBreakPreview">
      <selection activeCell="O11" sqref="O11"/>
      <colBreaks count="1" manualBreakCount="1">
        <brk id="38" max="33" man="1"/>
      </colBreaks>
      <pageMargins left="0" right="0" top="0" bottom="0" header="0" footer="0"/>
      <printOptions horizontalCentered="1" verticalCentered="1"/>
      <pageSetup paperSize="8" scale="53" orientation="landscape" r:id="rId1"/>
    </customSheetView>
  </customSheetViews>
  <mergeCells count="62">
    <mergeCell ref="F3:F4"/>
    <mergeCell ref="G3:G4"/>
    <mergeCell ref="H3:H4"/>
    <mergeCell ref="A3:A4"/>
    <mergeCell ref="B3:B4"/>
    <mergeCell ref="C3:C4"/>
    <mergeCell ref="D3:D4"/>
    <mergeCell ref="E3:E4"/>
    <mergeCell ref="AI1:AL1"/>
    <mergeCell ref="BY1:BZ1"/>
    <mergeCell ref="BJ2:BP2"/>
    <mergeCell ref="B1:E1"/>
    <mergeCell ref="X2:AC2"/>
    <mergeCell ref="I3:L3"/>
    <mergeCell ref="M3:M4"/>
    <mergeCell ref="N3:N4"/>
    <mergeCell ref="AC3:AC4"/>
    <mergeCell ref="P3:P4"/>
    <mergeCell ref="Q3:Q4"/>
    <mergeCell ref="R3:R4"/>
    <mergeCell ref="S3:S4"/>
    <mergeCell ref="T3:T4"/>
    <mergeCell ref="U3:U4"/>
    <mergeCell ref="V3:V4"/>
    <mergeCell ref="W3:Y3"/>
    <mergeCell ref="Z3:Z4"/>
    <mergeCell ref="AA3:AA4"/>
    <mergeCell ref="AB3:AB4"/>
    <mergeCell ref="O3:O4"/>
    <mergeCell ref="AW3:AX3"/>
    <mergeCell ref="AD3:AD4"/>
    <mergeCell ref="AE3:AE4"/>
    <mergeCell ref="AF3:AF4"/>
    <mergeCell ref="AG3:AG4"/>
    <mergeCell ref="AH3:AJ3"/>
    <mergeCell ref="AK3:AK4"/>
    <mergeCell ref="AL3:AL4"/>
    <mergeCell ref="AM3:AQ3"/>
    <mergeCell ref="AR3:AR4"/>
    <mergeCell ref="AS3:AU3"/>
    <mergeCell ref="AV3:AV4"/>
    <mergeCell ref="BT3:BT4"/>
    <mergeCell ref="AY3:AY4"/>
    <mergeCell ref="AZ3:BC3"/>
    <mergeCell ref="BD3:BD4"/>
    <mergeCell ref="BE3:BF3"/>
    <mergeCell ref="BG3:BK3"/>
    <mergeCell ref="BL3:BN3"/>
    <mergeCell ref="BO3:BO4"/>
    <mergeCell ref="BP3:BP4"/>
    <mergeCell ref="BQ3:BQ4"/>
    <mergeCell ref="BR3:BR4"/>
    <mergeCell ref="BS3:BS4"/>
    <mergeCell ref="CC3:CC4"/>
    <mergeCell ref="CA3:CA4"/>
    <mergeCell ref="BU3:BU4"/>
    <mergeCell ref="BV3:BV4"/>
    <mergeCell ref="BW3:BW4"/>
    <mergeCell ref="BX3:BX4"/>
    <mergeCell ref="BY3:BY4"/>
    <mergeCell ref="BZ3:BZ4"/>
    <mergeCell ref="CB3:CB4"/>
  </mergeCells>
  <conditionalFormatting sqref="AZ33:BC33">
    <cfRule type="cellIs" dxfId="680" priority="73" stopIfTrue="1" operator="equal">
      <formula>0</formula>
    </cfRule>
  </conditionalFormatting>
  <conditionalFormatting sqref="AE33">
    <cfRule type="cellIs" dxfId="679" priority="72" stopIfTrue="1" operator="greaterThan">
      <formula>1830</formula>
    </cfRule>
  </conditionalFormatting>
  <conditionalFormatting sqref="AZ34:BC34">
    <cfRule type="cellIs" dxfId="678" priority="70" stopIfTrue="1" operator="equal">
      <formula>0</formula>
    </cfRule>
  </conditionalFormatting>
  <conditionalFormatting sqref="AV34">
    <cfRule type="cellIs" dxfId="677" priority="71" stopIfTrue="1" operator="equal">
      <formula>0</formula>
    </cfRule>
  </conditionalFormatting>
  <conditionalFormatting sqref="AE34">
    <cfRule type="cellIs" dxfId="676" priority="69" stopIfTrue="1" operator="greaterThan">
      <formula>1830</formula>
    </cfRule>
  </conditionalFormatting>
  <conditionalFormatting sqref="AG34">
    <cfRule type="cellIs" dxfId="675" priority="68" operator="greaterThanOrEqual">
      <formula>2110</formula>
    </cfRule>
  </conditionalFormatting>
  <conditionalFormatting sqref="AJ34">
    <cfRule type="cellIs" dxfId="674" priority="65" operator="greaterThanOrEqual">
      <formula>72.9</formula>
    </cfRule>
  </conditionalFormatting>
  <conditionalFormatting sqref="AH34">
    <cfRule type="cellIs" dxfId="673" priority="67" operator="greaterThanOrEqual">
      <formula>364.5</formula>
    </cfRule>
  </conditionalFormatting>
  <conditionalFormatting sqref="AI34">
    <cfRule type="cellIs" dxfId="672" priority="66" operator="greaterThanOrEqual">
      <formula>24.3</formula>
    </cfRule>
  </conditionalFormatting>
  <conditionalFormatting sqref="AH34">
    <cfRule type="cellIs" dxfId="671" priority="64" operator="greaterThanOrEqual">
      <formula>$AH$2*$AH$4</formula>
    </cfRule>
  </conditionalFormatting>
  <conditionalFormatting sqref="AI34">
    <cfRule type="cellIs" dxfId="670" priority="63" operator="greaterThanOrEqual">
      <formula>$AH$2*$AI$4</formula>
    </cfRule>
  </conditionalFormatting>
  <conditionalFormatting sqref="AJ34">
    <cfRule type="cellIs" dxfId="669" priority="62" operator="greaterThanOrEqual">
      <formula>$AH$2*$AJ$4</formula>
    </cfRule>
  </conditionalFormatting>
  <conditionalFormatting sqref="AG34">
    <cfRule type="cellIs" dxfId="668" priority="61" operator="greaterThanOrEqual">
      <formula>$AH$2</formula>
    </cfRule>
  </conditionalFormatting>
  <conditionalFormatting sqref="AS34">
    <cfRule type="cellIs" dxfId="667" priority="60" operator="greaterThanOrEqual">
      <formula>$AH$2*$AS$4</formula>
    </cfRule>
  </conditionalFormatting>
  <conditionalFormatting sqref="AT34">
    <cfRule type="cellIs" dxfId="666" priority="59" operator="greaterThanOrEqual">
      <formula>$AH$2*$AT$4</formula>
    </cfRule>
  </conditionalFormatting>
  <conditionalFormatting sqref="AU34">
    <cfRule type="cellIs" dxfId="665" priority="58" operator="greaterThanOrEqual">
      <formula>$AH$2*$AU$4</formula>
    </cfRule>
  </conditionalFormatting>
  <conditionalFormatting sqref="AW34">
    <cfRule type="cellIs" dxfId="664" priority="57" operator="greaterThanOrEqual">
      <formula>$AH$2*$AW$4</formula>
    </cfRule>
  </conditionalFormatting>
  <conditionalFormatting sqref="AX34">
    <cfRule type="cellIs" dxfId="663" priority="56" operator="greaterThanOrEqual">
      <formula>$AH$2*$AX$4</formula>
    </cfRule>
  </conditionalFormatting>
  <conditionalFormatting sqref="AH2">
    <cfRule type="cellIs" dxfId="660" priority="37" stopIfTrue="1" operator="greaterThanOrEqual">
      <formula>274.5</formula>
    </cfRule>
  </conditionalFormatting>
  <conditionalFormatting sqref="AH5:AH32">
    <cfRule type="cellIs" dxfId="71" priority="10" operator="greaterThanOrEqual">
      <formula>364.5</formula>
    </cfRule>
  </conditionalFormatting>
  <conditionalFormatting sqref="AI5:AI32">
    <cfRule type="cellIs" dxfId="69" priority="9" operator="greaterThanOrEqual">
      <formula>24.3</formula>
    </cfRule>
  </conditionalFormatting>
  <conditionalFormatting sqref="AW5:AW32">
    <cfRule type="cellIs" dxfId="67" priority="1" operator="greaterThanOrEqual">
      <formula>72.9</formula>
    </cfRule>
    <cfRule type="cellIs" dxfId="66" priority="2" operator="greaterThanOrEqual">
      <formula>87.56</formula>
    </cfRule>
  </conditionalFormatting>
  <conditionalFormatting sqref="AZ5:BC32">
    <cfRule type="cellIs" dxfId="63" priority="18" stopIfTrue="1" operator="equal">
      <formula>0</formula>
    </cfRule>
  </conditionalFormatting>
  <conditionalFormatting sqref="AE5:AE17">
    <cfRule type="cellIs" dxfId="61" priority="17" stopIfTrue="1" operator="greaterThan">
      <formula>1830</formula>
    </cfRule>
  </conditionalFormatting>
  <conditionalFormatting sqref="AU5 AU7:AU17">
    <cfRule type="cellIs" dxfId="59" priority="16" operator="greaterThanOrEqual">
      <formula>$AH$2*$AU$4</formula>
    </cfRule>
  </conditionalFormatting>
  <conditionalFormatting sqref="AE18:AE32">
    <cfRule type="cellIs" dxfId="57" priority="15" stopIfTrue="1" operator="greaterThan">
      <formula>1830</formula>
    </cfRule>
  </conditionalFormatting>
  <conditionalFormatting sqref="AU18:AU32">
    <cfRule type="cellIs" dxfId="55" priority="14" operator="greaterThanOrEqual">
      <formula>$AH$2*$AU$4</formula>
    </cfRule>
  </conditionalFormatting>
  <conditionalFormatting sqref="AU6">
    <cfRule type="cellIs" dxfId="53" priority="13" operator="greaterThanOrEqual">
      <formula>$AH$2*$AU$4</formula>
    </cfRule>
  </conditionalFormatting>
  <conditionalFormatting sqref="AV5:AV32">
    <cfRule type="cellIs" dxfId="51" priority="12" stopIfTrue="1" operator="equal">
      <formula>0</formula>
    </cfRule>
  </conditionalFormatting>
  <conditionalFormatting sqref="AG5:AG32">
    <cfRule type="cellIs" dxfId="49" priority="11" operator="greaterThanOrEqual">
      <formula>2430</formula>
    </cfRule>
  </conditionalFormatting>
  <conditionalFormatting sqref="AJ5:AJ32">
    <cfRule type="cellIs" dxfId="47" priority="3" operator="greaterThanOrEqual">
      <formula>72.9</formula>
    </cfRule>
    <cfRule type="cellIs" dxfId="46" priority="8" operator="greaterThanOrEqual">
      <formula>87.56</formula>
    </cfRule>
  </conditionalFormatting>
  <conditionalFormatting sqref="AS5:AS32">
    <cfRule type="cellIs" dxfId="43" priority="7" operator="greaterThanOrEqual">
      <formula>364.5</formula>
    </cfRule>
  </conditionalFormatting>
  <conditionalFormatting sqref="AT5:AT32">
    <cfRule type="cellIs" dxfId="41" priority="6" operator="greaterThanOrEqual">
      <formula>24.3</formula>
    </cfRule>
  </conditionalFormatting>
  <conditionalFormatting sqref="AX5:AX32">
    <cfRule type="cellIs" dxfId="39" priority="5" operator="greaterThanOrEqual">
      <formula>24.3</formula>
    </cfRule>
  </conditionalFormatting>
  <conditionalFormatting sqref="AU5:AU32">
    <cfRule type="cellIs" dxfId="37" priority="4" operator="greaterThanOrEqual">
      <formula>243</formula>
    </cfRule>
  </conditionalFormatting>
  <printOptions horizontalCentered="1" verticalCentered="1"/>
  <pageMargins left="0" right="0" top="0" bottom="0" header="0" footer="0"/>
  <pageSetup paperSize="8" scale="53" orientation="landscape" r:id="rId2"/>
  <colBreaks count="1" manualBreakCount="1">
    <brk id="38" max="33" man="1"/>
  </colBreaks>
  <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بيانات!$M$1:$M$4</xm:f>
          </x14:formula1>
          <xm:sqref>E5:E32</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12"/>
  <dimension ref="A1:AH54"/>
  <sheetViews>
    <sheetView rightToLeft="1" view="pageBreakPreview" zoomScale="60" zoomScaleNormal="75" workbookViewId="0"/>
  </sheetViews>
  <sheetFormatPr defaultRowHeight="12.75" x14ac:dyDescent="0.2"/>
  <cols>
    <col min="1" max="7" width="18.7109375" style="179" customWidth="1"/>
    <col min="8" max="10" width="16.7109375" style="179" customWidth="1"/>
    <col min="11" max="11" width="20.5703125" style="179" customWidth="1"/>
    <col min="12" max="13" width="25.7109375" style="179" customWidth="1"/>
    <col min="14" max="17" width="11.7109375" style="179" customWidth="1"/>
    <col min="18" max="18" width="96.7109375" style="179" customWidth="1"/>
    <col min="19" max="19" width="32" style="179" customWidth="1"/>
    <col min="20" max="20" width="34.140625" style="179" customWidth="1"/>
    <col min="21" max="21" width="110" style="67" customWidth="1"/>
    <col min="22" max="22" width="12.7109375" style="179" hidden="1" customWidth="1"/>
    <col min="23" max="23" width="41.42578125" style="179" customWidth="1"/>
    <col min="24" max="33" width="15.28515625" style="179" customWidth="1"/>
    <col min="34" max="34" width="9.140625" style="179" customWidth="1"/>
    <col min="35" max="255" width="9.140625" style="179"/>
    <col min="256" max="256" width="16.140625" style="179" customWidth="1"/>
    <col min="257" max="257" width="13.140625" style="179" customWidth="1"/>
    <col min="258" max="258" width="12.28515625" style="179" customWidth="1"/>
    <col min="259" max="259" width="12" style="179" customWidth="1"/>
    <col min="260" max="260" width="15.85546875" style="179" customWidth="1"/>
    <col min="261" max="261" width="12.5703125" style="179" customWidth="1"/>
    <col min="262" max="262" width="18" style="179" customWidth="1"/>
    <col min="263" max="263" width="17.5703125" style="179" customWidth="1"/>
    <col min="264" max="264" width="10.5703125" style="179" customWidth="1"/>
    <col min="265" max="265" width="10.140625" style="179" customWidth="1"/>
    <col min="266" max="266" width="12.7109375" style="179" customWidth="1"/>
    <col min="267" max="267" width="15.85546875" style="179" customWidth="1"/>
    <col min="268" max="268" width="16.42578125" style="179" customWidth="1"/>
    <col min="269" max="272" width="9.28515625" style="179" customWidth="1"/>
    <col min="273" max="273" width="75.140625" style="179" customWidth="1"/>
    <col min="274" max="274" width="16.85546875" style="179" customWidth="1"/>
    <col min="275" max="275" width="20.7109375" style="179" customWidth="1"/>
    <col min="276" max="276" width="96.85546875" style="179" customWidth="1"/>
    <col min="277" max="277" width="0" style="179" hidden="1" customWidth="1"/>
    <col min="278" max="278" width="5.140625" style="179" customWidth="1"/>
    <col min="279" max="289" width="15.28515625" style="179" customWidth="1"/>
    <col min="290" max="511" width="9.140625" style="179"/>
    <col min="512" max="512" width="16.140625" style="179" customWidth="1"/>
    <col min="513" max="513" width="13.140625" style="179" customWidth="1"/>
    <col min="514" max="514" width="12.28515625" style="179" customWidth="1"/>
    <col min="515" max="515" width="12" style="179" customWidth="1"/>
    <col min="516" max="516" width="15.85546875" style="179" customWidth="1"/>
    <col min="517" max="517" width="12.5703125" style="179" customWidth="1"/>
    <col min="518" max="518" width="18" style="179" customWidth="1"/>
    <col min="519" max="519" width="17.5703125" style="179" customWidth="1"/>
    <col min="520" max="520" width="10.5703125" style="179" customWidth="1"/>
    <col min="521" max="521" width="10.140625" style="179" customWidth="1"/>
    <col min="522" max="522" width="12.7109375" style="179" customWidth="1"/>
    <col min="523" max="523" width="15.85546875" style="179" customWidth="1"/>
    <col min="524" max="524" width="16.42578125" style="179" customWidth="1"/>
    <col min="525" max="528" width="9.28515625" style="179" customWidth="1"/>
    <col min="529" max="529" width="75.140625" style="179" customWidth="1"/>
    <col min="530" max="530" width="16.85546875" style="179" customWidth="1"/>
    <col min="531" max="531" width="20.7109375" style="179" customWidth="1"/>
    <col min="532" max="532" width="96.85546875" style="179" customWidth="1"/>
    <col min="533" max="533" width="0" style="179" hidden="1" customWidth="1"/>
    <col min="534" max="534" width="5.140625" style="179" customWidth="1"/>
    <col min="535" max="545" width="15.28515625" style="179" customWidth="1"/>
    <col min="546" max="767" width="9.140625" style="179"/>
    <col min="768" max="768" width="16.140625" style="179" customWidth="1"/>
    <col min="769" max="769" width="13.140625" style="179" customWidth="1"/>
    <col min="770" max="770" width="12.28515625" style="179" customWidth="1"/>
    <col min="771" max="771" width="12" style="179" customWidth="1"/>
    <col min="772" max="772" width="15.85546875" style="179" customWidth="1"/>
    <col min="773" max="773" width="12.5703125" style="179" customWidth="1"/>
    <col min="774" max="774" width="18" style="179" customWidth="1"/>
    <col min="775" max="775" width="17.5703125" style="179" customWidth="1"/>
    <col min="776" max="776" width="10.5703125" style="179" customWidth="1"/>
    <col min="777" max="777" width="10.140625" style="179" customWidth="1"/>
    <col min="778" max="778" width="12.7109375" style="179" customWidth="1"/>
    <col min="779" max="779" width="15.85546875" style="179" customWidth="1"/>
    <col min="780" max="780" width="16.42578125" style="179" customWidth="1"/>
    <col min="781" max="784" width="9.28515625" style="179" customWidth="1"/>
    <col min="785" max="785" width="75.140625" style="179" customWidth="1"/>
    <col min="786" max="786" width="16.85546875" style="179" customWidth="1"/>
    <col min="787" max="787" width="20.7109375" style="179" customWidth="1"/>
    <col min="788" max="788" width="96.85546875" style="179" customWidth="1"/>
    <col min="789" max="789" width="0" style="179" hidden="1" customWidth="1"/>
    <col min="790" max="790" width="5.140625" style="179" customWidth="1"/>
    <col min="791" max="801" width="15.28515625" style="179" customWidth="1"/>
    <col min="802" max="1023" width="9.140625" style="179"/>
    <col min="1024" max="1024" width="16.140625" style="179" customWidth="1"/>
    <col min="1025" max="1025" width="13.140625" style="179" customWidth="1"/>
    <col min="1026" max="1026" width="12.28515625" style="179" customWidth="1"/>
    <col min="1027" max="1027" width="12" style="179" customWidth="1"/>
    <col min="1028" max="1028" width="15.85546875" style="179" customWidth="1"/>
    <col min="1029" max="1029" width="12.5703125" style="179" customWidth="1"/>
    <col min="1030" max="1030" width="18" style="179" customWidth="1"/>
    <col min="1031" max="1031" width="17.5703125" style="179" customWidth="1"/>
    <col min="1032" max="1032" width="10.5703125" style="179" customWidth="1"/>
    <col min="1033" max="1033" width="10.140625" style="179" customWidth="1"/>
    <col min="1034" max="1034" width="12.7109375" style="179" customWidth="1"/>
    <col min="1035" max="1035" width="15.85546875" style="179" customWidth="1"/>
    <col min="1036" max="1036" width="16.42578125" style="179" customWidth="1"/>
    <col min="1037" max="1040" width="9.28515625" style="179" customWidth="1"/>
    <col min="1041" max="1041" width="75.140625" style="179" customWidth="1"/>
    <col min="1042" max="1042" width="16.85546875" style="179" customWidth="1"/>
    <col min="1043" max="1043" width="20.7109375" style="179" customWidth="1"/>
    <col min="1044" max="1044" width="96.85546875" style="179" customWidth="1"/>
    <col min="1045" max="1045" width="0" style="179" hidden="1" customWidth="1"/>
    <col min="1046" max="1046" width="5.140625" style="179" customWidth="1"/>
    <col min="1047" max="1057" width="15.28515625" style="179" customWidth="1"/>
    <col min="1058" max="1279" width="9.140625" style="179"/>
    <col min="1280" max="1280" width="16.140625" style="179" customWidth="1"/>
    <col min="1281" max="1281" width="13.140625" style="179" customWidth="1"/>
    <col min="1282" max="1282" width="12.28515625" style="179" customWidth="1"/>
    <col min="1283" max="1283" width="12" style="179" customWidth="1"/>
    <col min="1284" max="1284" width="15.85546875" style="179" customWidth="1"/>
    <col min="1285" max="1285" width="12.5703125" style="179" customWidth="1"/>
    <col min="1286" max="1286" width="18" style="179" customWidth="1"/>
    <col min="1287" max="1287" width="17.5703125" style="179" customWidth="1"/>
    <col min="1288" max="1288" width="10.5703125" style="179" customWidth="1"/>
    <col min="1289" max="1289" width="10.140625" style="179" customWidth="1"/>
    <col min="1290" max="1290" width="12.7109375" style="179" customWidth="1"/>
    <col min="1291" max="1291" width="15.85546875" style="179" customWidth="1"/>
    <col min="1292" max="1292" width="16.42578125" style="179" customWidth="1"/>
    <col min="1293" max="1296" width="9.28515625" style="179" customWidth="1"/>
    <col min="1297" max="1297" width="75.140625" style="179" customWidth="1"/>
    <col min="1298" max="1298" width="16.85546875" style="179" customWidth="1"/>
    <col min="1299" max="1299" width="20.7109375" style="179" customWidth="1"/>
    <col min="1300" max="1300" width="96.85546875" style="179" customWidth="1"/>
    <col min="1301" max="1301" width="0" style="179" hidden="1" customWidth="1"/>
    <col min="1302" max="1302" width="5.140625" style="179" customWidth="1"/>
    <col min="1303" max="1313" width="15.28515625" style="179" customWidth="1"/>
    <col min="1314" max="1535" width="9.140625" style="179"/>
    <col min="1536" max="1536" width="16.140625" style="179" customWidth="1"/>
    <col min="1537" max="1537" width="13.140625" style="179" customWidth="1"/>
    <col min="1538" max="1538" width="12.28515625" style="179" customWidth="1"/>
    <col min="1539" max="1539" width="12" style="179" customWidth="1"/>
    <col min="1540" max="1540" width="15.85546875" style="179" customWidth="1"/>
    <col min="1541" max="1541" width="12.5703125" style="179" customWidth="1"/>
    <col min="1542" max="1542" width="18" style="179" customWidth="1"/>
    <col min="1543" max="1543" width="17.5703125" style="179" customWidth="1"/>
    <col min="1544" max="1544" width="10.5703125" style="179" customWidth="1"/>
    <col min="1545" max="1545" width="10.140625" style="179" customWidth="1"/>
    <col min="1546" max="1546" width="12.7109375" style="179" customWidth="1"/>
    <col min="1547" max="1547" width="15.85546875" style="179" customWidth="1"/>
    <col min="1548" max="1548" width="16.42578125" style="179" customWidth="1"/>
    <col min="1549" max="1552" width="9.28515625" style="179" customWidth="1"/>
    <col min="1553" max="1553" width="75.140625" style="179" customWidth="1"/>
    <col min="1554" max="1554" width="16.85546875" style="179" customWidth="1"/>
    <col min="1555" max="1555" width="20.7109375" style="179" customWidth="1"/>
    <col min="1556" max="1556" width="96.85546875" style="179" customWidth="1"/>
    <col min="1557" max="1557" width="0" style="179" hidden="1" customWidth="1"/>
    <col min="1558" max="1558" width="5.140625" style="179" customWidth="1"/>
    <col min="1559" max="1569" width="15.28515625" style="179" customWidth="1"/>
    <col min="1570" max="1791" width="9.140625" style="179"/>
    <col min="1792" max="1792" width="16.140625" style="179" customWidth="1"/>
    <col min="1793" max="1793" width="13.140625" style="179" customWidth="1"/>
    <col min="1794" max="1794" width="12.28515625" style="179" customWidth="1"/>
    <col min="1795" max="1795" width="12" style="179" customWidth="1"/>
    <col min="1796" max="1796" width="15.85546875" style="179" customWidth="1"/>
    <col min="1797" max="1797" width="12.5703125" style="179" customWidth="1"/>
    <col min="1798" max="1798" width="18" style="179" customWidth="1"/>
    <col min="1799" max="1799" width="17.5703125" style="179" customWidth="1"/>
    <col min="1800" max="1800" width="10.5703125" style="179" customWidth="1"/>
    <col min="1801" max="1801" width="10.140625" style="179" customWidth="1"/>
    <col min="1802" max="1802" width="12.7109375" style="179" customWidth="1"/>
    <col min="1803" max="1803" width="15.85546875" style="179" customWidth="1"/>
    <col min="1804" max="1804" width="16.42578125" style="179" customWidth="1"/>
    <col min="1805" max="1808" width="9.28515625" style="179" customWidth="1"/>
    <col min="1809" max="1809" width="75.140625" style="179" customWidth="1"/>
    <col min="1810" max="1810" width="16.85546875" style="179" customWidth="1"/>
    <col min="1811" max="1811" width="20.7109375" style="179" customWidth="1"/>
    <col min="1812" max="1812" width="96.85546875" style="179" customWidth="1"/>
    <col min="1813" max="1813" width="0" style="179" hidden="1" customWidth="1"/>
    <col min="1814" max="1814" width="5.140625" style="179" customWidth="1"/>
    <col min="1815" max="1825" width="15.28515625" style="179" customWidth="1"/>
    <col min="1826" max="2047" width="9.140625" style="179"/>
    <col min="2048" max="2048" width="16.140625" style="179" customWidth="1"/>
    <col min="2049" max="2049" width="13.140625" style="179" customWidth="1"/>
    <col min="2050" max="2050" width="12.28515625" style="179" customWidth="1"/>
    <col min="2051" max="2051" width="12" style="179" customWidth="1"/>
    <col min="2052" max="2052" width="15.85546875" style="179" customWidth="1"/>
    <col min="2053" max="2053" width="12.5703125" style="179" customWidth="1"/>
    <col min="2054" max="2054" width="18" style="179" customWidth="1"/>
    <col min="2055" max="2055" width="17.5703125" style="179" customWidth="1"/>
    <col min="2056" max="2056" width="10.5703125" style="179" customWidth="1"/>
    <col min="2057" max="2057" width="10.140625" style="179" customWidth="1"/>
    <col min="2058" max="2058" width="12.7109375" style="179" customWidth="1"/>
    <col min="2059" max="2059" width="15.85546875" style="179" customWidth="1"/>
    <col min="2060" max="2060" width="16.42578125" style="179" customWidth="1"/>
    <col min="2061" max="2064" width="9.28515625" style="179" customWidth="1"/>
    <col min="2065" max="2065" width="75.140625" style="179" customWidth="1"/>
    <col min="2066" max="2066" width="16.85546875" style="179" customWidth="1"/>
    <col min="2067" max="2067" width="20.7109375" style="179" customWidth="1"/>
    <col min="2068" max="2068" width="96.85546875" style="179" customWidth="1"/>
    <col min="2069" max="2069" width="0" style="179" hidden="1" customWidth="1"/>
    <col min="2070" max="2070" width="5.140625" style="179" customWidth="1"/>
    <col min="2071" max="2081" width="15.28515625" style="179" customWidth="1"/>
    <col min="2082" max="2303" width="9.140625" style="179"/>
    <col min="2304" max="2304" width="16.140625" style="179" customWidth="1"/>
    <col min="2305" max="2305" width="13.140625" style="179" customWidth="1"/>
    <col min="2306" max="2306" width="12.28515625" style="179" customWidth="1"/>
    <col min="2307" max="2307" width="12" style="179" customWidth="1"/>
    <col min="2308" max="2308" width="15.85546875" style="179" customWidth="1"/>
    <col min="2309" max="2309" width="12.5703125" style="179" customWidth="1"/>
    <col min="2310" max="2310" width="18" style="179" customWidth="1"/>
    <col min="2311" max="2311" width="17.5703125" style="179" customWidth="1"/>
    <col min="2312" max="2312" width="10.5703125" style="179" customWidth="1"/>
    <col min="2313" max="2313" width="10.140625" style="179" customWidth="1"/>
    <col min="2314" max="2314" width="12.7109375" style="179" customWidth="1"/>
    <col min="2315" max="2315" width="15.85546875" style="179" customWidth="1"/>
    <col min="2316" max="2316" width="16.42578125" style="179" customWidth="1"/>
    <col min="2317" max="2320" width="9.28515625" style="179" customWidth="1"/>
    <col min="2321" max="2321" width="75.140625" style="179" customWidth="1"/>
    <col min="2322" max="2322" width="16.85546875" style="179" customWidth="1"/>
    <col min="2323" max="2323" width="20.7109375" style="179" customWidth="1"/>
    <col min="2324" max="2324" width="96.85546875" style="179" customWidth="1"/>
    <col min="2325" max="2325" width="0" style="179" hidden="1" customWidth="1"/>
    <col min="2326" max="2326" width="5.140625" style="179" customWidth="1"/>
    <col min="2327" max="2337" width="15.28515625" style="179" customWidth="1"/>
    <col min="2338" max="2559" width="9.140625" style="179"/>
    <col min="2560" max="2560" width="16.140625" style="179" customWidth="1"/>
    <col min="2561" max="2561" width="13.140625" style="179" customWidth="1"/>
    <col min="2562" max="2562" width="12.28515625" style="179" customWidth="1"/>
    <col min="2563" max="2563" width="12" style="179" customWidth="1"/>
    <col min="2564" max="2564" width="15.85546875" style="179" customWidth="1"/>
    <col min="2565" max="2565" width="12.5703125" style="179" customWidth="1"/>
    <col min="2566" max="2566" width="18" style="179" customWidth="1"/>
    <col min="2567" max="2567" width="17.5703125" style="179" customWidth="1"/>
    <col min="2568" max="2568" width="10.5703125" style="179" customWidth="1"/>
    <col min="2569" max="2569" width="10.140625" style="179" customWidth="1"/>
    <col min="2570" max="2570" width="12.7109375" style="179" customWidth="1"/>
    <col min="2571" max="2571" width="15.85546875" style="179" customWidth="1"/>
    <col min="2572" max="2572" width="16.42578125" style="179" customWidth="1"/>
    <col min="2573" max="2576" width="9.28515625" style="179" customWidth="1"/>
    <col min="2577" max="2577" width="75.140625" style="179" customWidth="1"/>
    <col min="2578" max="2578" width="16.85546875" style="179" customWidth="1"/>
    <col min="2579" max="2579" width="20.7109375" style="179" customWidth="1"/>
    <col min="2580" max="2580" width="96.85546875" style="179" customWidth="1"/>
    <col min="2581" max="2581" width="0" style="179" hidden="1" customWidth="1"/>
    <col min="2582" max="2582" width="5.140625" style="179" customWidth="1"/>
    <col min="2583" max="2593" width="15.28515625" style="179" customWidth="1"/>
    <col min="2594" max="2815" width="9.140625" style="179"/>
    <col min="2816" max="2816" width="16.140625" style="179" customWidth="1"/>
    <col min="2817" max="2817" width="13.140625" style="179" customWidth="1"/>
    <col min="2818" max="2818" width="12.28515625" style="179" customWidth="1"/>
    <col min="2819" max="2819" width="12" style="179" customWidth="1"/>
    <col min="2820" max="2820" width="15.85546875" style="179" customWidth="1"/>
    <col min="2821" max="2821" width="12.5703125" style="179" customWidth="1"/>
    <col min="2822" max="2822" width="18" style="179" customWidth="1"/>
    <col min="2823" max="2823" width="17.5703125" style="179" customWidth="1"/>
    <col min="2824" max="2824" width="10.5703125" style="179" customWidth="1"/>
    <col min="2825" max="2825" width="10.140625" style="179" customWidth="1"/>
    <col min="2826" max="2826" width="12.7109375" style="179" customWidth="1"/>
    <col min="2827" max="2827" width="15.85546875" style="179" customWidth="1"/>
    <col min="2828" max="2828" width="16.42578125" style="179" customWidth="1"/>
    <col min="2829" max="2832" width="9.28515625" style="179" customWidth="1"/>
    <col min="2833" max="2833" width="75.140625" style="179" customWidth="1"/>
    <col min="2834" max="2834" width="16.85546875" style="179" customWidth="1"/>
    <col min="2835" max="2835" width="20.7109375" style="179" customWidth="1"/>
    <col min="2836" max="2836" width="96.85546875" style="179" customWidth="1"/>
    <col min="2837" max="2837" width="0" style="179" hidden="1" customWidth="1"/>
    <col min="2838" max="2838" width="5.140625" style="179" customWidth="1"/>
    <col min="2839" max="2849" width="15.28515625" style="179" customWidth="1"/>
    <col min="2850" max="3071" width="9.140625" style="179"/>
    <col min="3072" max="3072" width="16.140625" style="179" customWidth="1"/>
    <col min="3073" max="3073" width="13.140625" style="179" customWidth="1"/>
    <col min="3074" max="3074" width="12.28515625" style="179" customWidth="1"/>
    <col min="3075" max="3075" width="12" style="179" customWidth="1"/>
    <col min="3076" max="3076" width="15.85546875" style="179" customWidth="1"/>
    <col min="3077" max="3077" width="12.5703125" style="179" customWidth="1"/>
    <col min="3078" max="3078" width="18" style="179" customWidth="1"/>
    <col min="3079" max="3079" width="17.5703125" style="179" customWidth="1"/>
    <col min="3080" max="3080" width="10.5703125" style="179" customWidth="1"/>
    <col min="3081" max="3081" width="10.140625" style="179" customWidth="1"/>
    <col min="3082" max="3082" width="12.7109375" style="179" customWidth="1"/>
    <col min="3083" max="3083" width="15.85546875" style="179" customWidth="1"/>
    <col min="3084" max="3084" width="16.42578125" style="179" customWidth="1"/>
    <col min="3085" max="3088" width="9.28515625" style="179" customWidth="1"/>
    <col min="3089" max="3089" width="75.140625" style="179" customWidth="1"/>
    <col min="3090" max="3090" width="16.85546875" style="179" customWidth="1"/>
    <col min="3091" max="3091" width="20.7109375" style="179" customWidth="1"/>
    <col min="3092" max="3092" width="96.85546875" style="179" customWidth="1"/>
    <col min="3093" max="3093" width="0" style="179" hidden="1" customWidth="1"/>
    <col min="3094" max="3094" width="5.140625" style="179" customWidth="1"/>
    <col min="3095" max="3105" width="15.28515625" style="179" customWidth="1"/>
    <col min="3106" max="3327" width="9.140625" style="179"/>
    <col min="3328" max="3328" width="16.140625" style="179" customWidth="1"/>
    <col min="3329" max="3329" width="13.140625" style="179" customWidth="1"/>
    <col min="3330" max="3330" width="12.28515625" style="179" customWidth="1"/>
    <col min="3331" max="3331" width="12" style="179" customWidth="1"/>
    <col min="3332" max="3332" width="15.85546875" style="179" customWidth="1"/>
    <col min="3333" max="3333" width="12.5703125" style="179" customWidth="1"/>
    <col min="3334" max="3334" width="18" style="179" customWidth="1"/>
    <col min="3335" max="3335" width="17.5703125" style="179" customWidth="1"/>
    <col min="3336" max="3336" width="10.5703125" style="179" customWidth="1"/>
    <col min="3337" max="3337" width="10.140625" style="179" customWidth="1"/>
    <col min="3338" max="3338" width="12.7109375" style="179" customWidth="1"/>
    <col min="3339" max="3339" width="15.85546875" style="179" customWidth="1"/>
    <col min="3340" max="3340" width="16.42578125" style="179" customWidth="1"/>
    <col min="3341" max="3344" width="9.28515625" style="179" customWidth="1"/>
    <col min="3345" max="3345" width="75.140625" style="179" customWidth="1"/>
    <col min="3346" max="3346" width="16.85546875" style="179" customWidth="1"/>
    <col min="3347" max="3347" width="20.7109375" style="179" customWidth="1"/>
    <col min="3348" max="3348" width="96.85546875" style="179" customWidth="1"/>
    <col min="3349" max="3349" width="0" style="179" hidden="1" customWidth="1"/>
    <col min="3350" max="3350" width="5.140625" style="179" customWidth="1"/>
    <col min="3351" max="3361" width="15.28515625" style="179" customWidth="1"/>
    <col min="3362" max="3583" width="9.140625" style="179"/>
    <col min="3584" max="3584" width="16.140625" style="179" customWidth="1"/>
    <col min="3585" max="3585" width="13.140625" style="179" customWidth="1"/>
    <col min="3586" max="3586" width="12.28515625" style="179" customWidth="1"/>
    <col min="3587" max="3587" width="12" style="179" customWidth="1"/>
    <col min="3588" max="3588" width="15.85546875" style="179" customWidth="1"/>
    <col min="3589" max="3589" width="12.5703125" style="179" customWidth="1"/>
    <col min="3590" max="3590" width="18" style="179" customWidth="1"/>
    <col min="3591" max="3591" width="17.5703125" style="179" customWidth="1"/>
    <col min="3592" max="3592" width="10.5703125" style="179" customWidth="1"/>
    <col min="3593" max="3593" width="10.140625" style="179" customWidth="1"/>
    <col min="3594" max="3594" width="12.7109375" style="179" customWidth="1"/>
    <col min="3595" max="3595" width="15.85546875" style="179" customWidth="1"/>
    <col min="3596" max="3596" width="16.42578125" style="179" customWidth="1"/>
    <col min="3597" max="3600" width="9.28515625" style="179" customWidth="1"/>
    <col min="3601" max="3601" width="75.140625" style="179" customWidth="1"/>
    <col min="3602" max="3602" width="16.85546875" style="179" customWidth="1"/>
    <col min="3603" max="3603" width="20.7109375" style="179" customWidth="1"/>
    <col min="3604" max="3604" width="96.85546875" style="179" customWidth="1"/>
    <col min="3605" max="3605" width="0" style="179" hidden="1" customWidth="1"/>
    <col min="3606" max="3606" width="5.140625" style="179" customWidth="1"/>
    <col min="3607" max="3617" width="15.28515625" style="179" customWidth="1"/>
    <col min="3618" max="3839" width="9.140625" style="179"/>
    <col min="3840" max="3840" width="16.140625" style="179" customWidth="1"/>
    <col min="3841" max="3841" width="13.140625" style="179" customWidth="1"/>
    <col min="3842" max="3842" width="12.28515625" style="179" customWidth="1"/>
    <col min="3843" max="3843" width="12" style="179" customWidth="1"/>
    <col min="3844" max="3844" width="15.85546875" style="179" customWidth="1"/>
    <col min="3845" max="3845" width="12.5703125" style="179" customWidth="1"/>
    <col min="3846" max="3846" width="18" style="179" customWidth="1"/>
    <col min="3847" max="3847" width="17.5703125" style="179" customWidth="1"/>
    <col min="3848" max="3848" width="10.5703125" style="179" customWidth="1"/>
    <col min="3849" max="3849" width="10.140625" style="179" customWidth="1"/>
    <col min="3850" max="3850" width="12.7109375" style="179" customWidth="1"/>
    <col min="3851" max="3851" width="15.85546875" style="179" customWidth="1"/>
    <col min="3852" max="3852" width="16.42578125" style="179" customWidth="1"/>
    <col min="3853" max="3856" width="9.28515625" style="179" customWidth="1"/>
    <col min="3857" max="3857" width="75.140625" style="179" customWidth="1"/>
    <col min="3858" max="3858" width="16.85546875" style="179" customWidth="1"/>
    <col min="3859" max="3859" width="20.7109375" style="179" customWidth="1"/>
    <col min="3860" max="3860" width="96.85546875" style="179" customWidth="1"/>
    <col min="3861" max="3861" width="0" style="179" hidden="1" customWidth="1"/>
    <col min="3862" max="3862" width="5.140625" style="179" customWidth="1"/>
    <col min="3863" max="3873" width="15.28515625" style="179" customWidth="1"/>
    <col min="3874" max="4095" width="9.140625" style="179"/>
    <col min="4096" max="4096" width="16.140625" style="179" customWidth="1"/>
    <col min="4097" max="4097" width="13.140625" style="179" customWidth="1"/>
    <col min="4098" max="4098" width="12.28515625" style="179" customWidth="1"/>
    <col min="4099" max="4099" width="12" style="179" customWidth="1"/>
    <col min="4100" max="4100" width="15.85546875" style="179" customWidth="1"/>
    <col min="4101" max="4101" width="12.5703125" style="179" customWidth="1"/>
    <col min="4102" max="4102" width="18" style="179" customWidth="1"/>
    <col min="4103" max="4103" width="17.5703125" style="179" customWidth="1"/>
    <col min="4104" max="4104" width="10.5703125" style="179" customWidth="1"/>
    <col min="4105" max="4105" width="10.140625" style="179" customWidth="1"/>
    <col min="4106" max="4106" width="12.7109375" style="179" customWidth="1"/>
    <col min="4107" max="4107" width="15.85546875" style="179" customWidth="1"/>
    <col min="4108" max="4108" width="16.42578125" style="179" customWidth="1"/>
    <col min="4109" max="4112" width="9.28515625" style="179" customWidth="1"/>
    <col min="4113" max="4113" width="75.140625" style="179" customWidth="1"/>
    <col min="4114" max="4114" width="16.85546875" style="179" customWidth="1"/>
    <col min="4115" max="4115" width="20.7109375" style="179" customWidth="1"/>
    <col min="4116" max="4116" width="96.85546875" style="179" customWidth="1"/>
    <col min="4117" max="4117" width="0" style="179" hidden="1" customWidth="1"/>
    <col min="4118" max="4118" width="5.140625" style="179" customWidth="1"/>
    <col min="4119" max="4129" width="15.28515625" style="179" customWidth="1"/>
    <col min="4130" max="4351" width="9.140625" style="179"/>
    <col min="4352" max="4352" width="16.140625" style="179" customWidth="1"/>
    <col min="4353" max="4353" width="13.140625" style="179" customWidth="1"/>
    <col min="4354" max="4354" width="12.28515625" style="179" customWidth="1"/>
    <col min="4355" max="4355" width="12" style="179" customWidth="1"/>
    <col min="4356" max="4356" width="15.85546875" style="179" customWidth="1"/>
    <col min="4357" max="4357" width="12.5703125" style="179" customWidth="1"/>
    <col min="4358" max="4358" width="18" style="179" customWidth="1"/>
    <col min="4359" max="4359" width="17.5703125" style="179" customWidth="1"/>
    <col min="4360" max="4360" width="10.5703125" style="179" customWidth="1"/>
    <col min="4361" max="4361" width="10.140625" style="179" customWidth="1"/>
    <col min="4362" max="4362" width="12.7109375" style="179" customWidth="1"/>
    <col min="4363" max="4363" width="15.85546875" style="179" customWidth="1"/>
    <col min="4364" max="4364" width="16.42578125" style="179" customWidth="1"/>
    <col min="4365" max="4368" width="9.28515625" style="179" customWidth="1"/>
    <col min="4369" max="4369" width="75.140625" style="179" customWidth="1"/>
    <col min="4370" max="4370" width="16.85546875" style="179" customWidth="1"/>
    <col min="4371" max="4371" width="20.7109375" style="179" customWidth="1"/>
    <col min="4372" max="4372" width="96.85546875" style="179" customWidth="1"/>
    <col min="4373" max="4373" width="0" style="179" hidden="1" customWidth="1"/>
    <col min="4374" max="4374" width="5.140625" style="179" customWidth="1"/>
    <col min="4375" max="4385" width="15.28515625" style="179" customWidth="1"/>
    <col min="4386" max="4607" width="9.140625" style="179"/>
    <col min="4608" max="4608" width="16.140625" style="179" customWidth="1"/>
    <col min="4609" max="4609" width="13.140625" style="179" customWidth="1"/>
    <col min="4610" max="4610" width="12.28515625" style="179" customWidth="1"/>
    <col min="4611" max="4611" width="12" style="179" customWidth="1"/>
    <col min="4612" max="4612" width="15.85546875" style="179" customWidth="1"/>
    <col min="4613" max="4613" width="12.5703125" style="179" customWidth="1"/>
    <col min="4614" max="4614" width="18" style="179" customWidth="1"/>
    <col min="4615" max="4615" width="17.5703125" style="179" customWidth="1"/>
    <col min="4616" max="4616" width="10.5703125" style="179" customWidth="1"/>
    <col min="4617" max="4617" width="10.140625" style="179" customWidth="1"/>
    <col min="4618" max="4618" width="12.7109375" style="179" customWidth="1"/>
    <col min="4619" max="4619" width="15.85546875" style="179" customWidth="1"/>
    <col min="4620" max="4620" width="16.42578125" style="179" customWidth="1"/>
    <col min="4621" max="4624" width="9.28515625" style="179" customWidth="1"/>
    <col min="4625" max="4625" width="75.140625" style="179" customWidth="1"/>
    <col min="4626" max="4626" width="16.85546875" style="179" customWidth="1"/>
    <col min="4627" max="4627" width="20.7109375" style="179" customWidth="1"/>
    <col min="4628" max="4628" width="96.85546875" style="179" customWidth="1"/>
    <col min="4629" max="4629" width="0" style="179" hidden="1" customWidth="1"/>
    <col min="4630" max="4630" width="5.140625" style="179" customWidth="1"/>
    <col min="4631" max="4641" width="15.28515625" style="179" customWidth="1"/>
    <col min="4642" max="4863" width="9.140625" style="179"/>
    <col min="4864" max="4864" width="16.140625" style="179" customWidth="1"/>
    <col min="4865" max="4865" width="13.140625" style="179" customWidth="1"/>
    <col min="4866" max="4866" width="12.28515625" style="179" customWidth="1"/>
    <col min="4867" max="4867" width="12" style="179" customWidth="1"/>
    <col min="4868" max="4868" width="15.85546875" style="179" customWidth="1"/>
    <col min="4869" max="4869" width="12.5703125" style="179" customWidth="1"/>
    <col min="4870" max="4870" width="18" style="179" customWidth="1"/>
    <col min="4871" max="4871" width="17.5703125" style="179" customWidth="1"/>
    <col min="4872" max="4872" width="10.5703125" style="179" customWidth="1"/>
    <col min="4873" max="4873" width="10.140625" style="179" customWidth="1"/>
    <col min="4874" max="4874" width="12.7109375" style="179" customWidth="1"/>
    <col min="4875" max="4875" width="15.85546875" style="179" customWidth="1"/>
    <col min="4876" max="4876" width="16.42578125" style="179" customWidth="1"/>
    <col min="4877" max="4880" width="9.28515625" style="179" customWidth="1"/>
    <col min="4881" max="4881" width="75.140625" style="179" customWidth="1"/>
    <col min="4882" max="4882" width="16.85546875" style="179" customWidth="1"/>
    <col min="4883" max="4883" width="20.7109375" style="179" customWidth="1"/>
    <col min="4884" max="4884" width="96.85546875" style="179" customWidth="1"/>
    <col min="4885" max="4885" width="0" style="179" hidden="1" customWidth="1"/>
    <col min="4886" max="4886" width="5.140625" style="179" customWidth="1"/>
    <col min="4887" max="4897" width="15.28515625" style="179" customWidth="1"/>
    <col min="4898" max="5119" width="9.140625" style="179"/>
    <col min="5120" max="5120" width="16.140625" style="179" customWidth="1"/>
    <col min="5121" max="5121" width="13.140625" style="179" customWidth="1"/>
    <col min="5122" max="5122" width="12.28515625" style="179" customWidth="1"/>
    <col min="5123" max="5123" width="12" style="179" customWidth="1"/>
    <col min="5124" max="5124" width="15.85546875" style="179" customWidth="1"/>
    <col min="5125" max="5125" width="12.5703125" style="179" customWidth="1"/>
    <col min="5126" max="5126" width="18" style="179" customWidth="1"/>
    <col min="5127" max="5127" width="17.5703125" style="179" customWidth="1"/>
    <col min="5128" max="5128" width="10.5703125" style="179" customWidth="1"/>
    <col min="5129" max="5129" width="10.140625" style="179" customWidth="1"/>
    <col min="5130" max="5130" width="12.7109375" style="179" customWidth="1"/>
    <col min="5131" max="5131" width="15.85546875" style="179" customWidth="1"/>
    <col min="5132" max="5132" width="16.42578125" style="179" customWidth="1"/>
    <col min="5133" max="5136" width="9.28515625" style="179" customWidth="1"/>
    <col min="5137" max="5137" width="75.140625" style="179" customWidth="1"/>
    <col min="5138" max="5138" width="16.85546875" style="179" customWidth="1"/>
    <col min="5139" max="5139" width="20.7109375" style="179" customWidth="1"/>
    <col min="5140" max="5140" width="96.85546875" style="179" customWidth="1"/>
    <col min="5141" max="5141" width="0" style="179" hidden="1" customWidth="1"/>
    <col min="5142" max="5142" width="5.140625" style="179" customWidth="1"/>
    <col min="5143" max="5153" width="15.28515625" style="179" customWidth="1"/>
    <col min="5154" max="5375" width="9.140625" style="179"/>
    <col min="5376" max="5376" width="16.140625" style="179" customWidth="1"/>
    <col min="5377" max="5377" width="13.140625" style="179" customWidth="1"/>
    <col min="5378" max="5378" width="12.28515625" style="179" customWidth="1"/>
    <col min="5379" max="5379" width="12" style="179" customWidth="1"/>
    <col min="5380" max="5380" width="15.85546875" style="179" customWidth="1"/>
    <col min="5381" max="5381" width="12.5703125" style="179" customWidth="1"/>
    <col min="5382" max="5382" width="18" style="179" customWidth="1"/>
    <col min="5383" max="5383" width="17.5703125" style="179" customWidth="1"/>
    <col min="5384" max="5384" width="10.5703125" style="179" customWidth="1"/>
    <col min="5385" max="5385" width="10.140625" style="179" customWidth="1"/>
    <col min="5386" max="5386" width="12.7109375" style="179" customWidth="1"/>
    <col min="5387" max="5387" width="15.85546875" style="179" customWidth="1"/>
    <col min="5388" max="5388" width="16.42578125" style="179" customWidth="1"/>
    <col min="5389" max="5392" width="9.28515625" style="179" customWidth="1"/>
    <col min="5393" max="5393" width="75.140625" style="179" customWidth="1"/>
    <col min="5394" max="5394" width="16.85546875" style="179" customWidth="1"/>
    <col min="5395" max="5395" width="20.7109375" style="179" customWidth="1"/>
    <col min="5396" max="5396" width="96.85546875" style="179" customWidth="1"/>
    <col min="5397" max="5397" width="0" style="179" hidden="1" customWidth="1"/>
    <col min="5398" max="5398" width="5.140625" style="179" customWidth="1"/>
    <col min="5399" max="5409" width="15.28515625" style="179" customWidth="1"/>
    <col min="5410" max="5631" width="9.140625" style="179"/>
    <col min="5632" max="5632" width="16.140625" style="179" customWidth="1"/>
    <col min="5633" max="5633" width="13.140625" style="179" customWidth="1"/>
    <col min="5634" max="5634" width="12.28515625" style="179" customWidth="1"/>
    <col min="5635" max="5635" width="12" style="179" customWidth="1"/>
    <col min="5636" max="5636" width="15.85546875" style="179" customWidth="1"/>
    <col min="5637" max="5637" width="12.5703125" style="179" customWidth="1"/>
    <col min="5638" max="5638" width="18" style="179" customWidth="1"/>
    <col min="5639" max="5639" width="17.5703125" style="179" customWidth="1"/>
    <col min="5640" max="5640" width="10.5703125" style="179" customWidth="1"/>
    <col min="5641" max="5641" width="10.140625" style="179" customWidth="1"/>
    <col min="5642" max="5642" width="12.7109375" style="179" customWidth="1"/>
    <col min="5643" max="5643" width="15.85546875" style="179" customWidth="1"/>
    <col min="5644" max="5644" width="16.42578125" style="179" customWidth="1"/>
    <col min="5645" max="5648" width="9.28515625" style="179" customWidth="1"/>
    <col min="5649" max="5649" width="75.140625" style="179" customWidth="1"/>
    <col min="5650" max="5650" width="16.85546875" style="179" customWidth="1"/>
    <col min="5651" max="5651" width="20.7109375" style="179" customWidth="1"/>
    <col min="5652" max="5652" width="96.85546875" style="179" customWidth="1"/>
    <col min="5653" max="5653" width="0" style="179" hidden="1" customWidth="1"/>
    <col min="5654" max="5654" width="5.140625" style="179" customWidth="1"/>
    <col min="5655" max="5665" width="15.28515625" style="179" customWidth="1"/>
    <col min="5666" max="5887" width="9.140625" style="179"/>
    <col min="5888" max="5888" width="16.140625" style="179" customWidth="1"/>
    <col min="5889" max="5889" width="13.140625" style="179" customWidth="1"/>
    <col min="5890" max="5890" width="12.28515625" style="179" customWidth="1"/>
    <col min="5891" max="5891" width="12" style="179" customWidth="1"/>
    <col min="5892" max="5892" width="15.85546875" style="179" customWidth="1"/>
    <col min="5893" max="5893" width="12.5703125" style="179" customWidth="1"/>
    <col min="5894" max="5894" width="18" style="179" customWidth="1"/>
    <col min="5895" max="5895" width="17.5703125" style="179" customWidth="1"/>
    <col min="5896" max="5896" width="10.5703125" style="179" customWidth="1"/>
    <col min="5897" max="5897" width="10.140625" style="179" customWidth="1"/>
    <col min="5898" max="5898" width="12.7109375" style="179" customWidth="1"/>
    <col min="5899" max="5899" width="15.85546875" style="179" customWidth="1"/>
    <col min="5900" max="5900" width="16.42578125" style="179" customWidth="1"/>
    <col min="5901" max="5904" width="9.28515625" style="179" customWidth="1"/>
    <col min="5905" max="5905" width="75.140625" style="179" customWidth="1"/>
    <col min="5906" max="5906" width="16.85546875" style="179" customWidth="1"/>
    <col min="5907" max="5907" width="20.7109375" style="179" customWidth="1"/>
    <col min="5908" max="5908" width="96.85546875" style="179" customWidth="1"/>
    <col min="5909" max="5909" width="0" style="179" hidden="1" customWidth="1"/>
    <col min="5910" max="5910" width="5.140625" style="179" customWidth="1"/>
    <col min="5911" max="5921" width="15.28515625" style="179" customWidth="1"/>
    <col min="5922" max="6143" width="9.140625" style="179"/>
    <col min="6144" max="6144" width="16.140625" style="179" customWidth="1"/>
    <col min="6145" max="6145" width="13.140625" style="179" customWidth="1"/>
    <col min="6146" max="6146" width="12.28515625" style="179" customWidth="1"/>
    <col min="6147" max="6147" width="12" style="179" customWidth="1"/>
    <col min="6148" max="6148" width="15.85546875" style="179" customWidth="1"/>
    <col min="6149" max="6149" width="12.5703125" style="179" customWidth="1"/>
    <col min="6150" max="6150" width="18" style="179" customWidth="1"/>
    <col min="6151" max="6151" width="17.5703125" style="179" customWidth="1"/>
    <col min="6152" max="6152" width="10.5703125" style="179" customWidth="1"/>
    <col min="6153" max="6153" width="10.140625" style="179" customWidth="1"/>
    <col min="6154" max="6154" width="12.7109375" style="179" customWidth="1"/>
    <col min="6155" max="6155" width="15.85546875" style="179" customWidth="1"/>
    <col min="6156" max="6156" width="16.42578125" style="179" customWidth="1"/>
    <col min="6157" max="6160" width="9.28515625" style="179" customWidth="1"/>
    <col min="6161" max="6161" width="75.140625" style="179" customWidth="1"/>
    <col min="6162" max="6162" width="16.85546875" style="179" customWidth="1"/>
    <col min="6163" max="6163" width="20.7109375" style="179" customWidth="1"/>
    <col min="6164" max="6164" width="96.85546875" style="179" customWidth="1"/>
    <col min="6165" max="6165" width="0" style="179" hidden="1" customWidth="1"/>
    <col min="6166" max="6166" width="5.140625" style="179" customWidth="1"/>
    <col min="6167" max="6177" width="15.28515625" style="179" customWidth="1"/>
    <col min="6178" max="6399" width="9.140625" style="179"/>
    <col min="6400" max="6400" width="16.140625" style="179" customWidth="1"/>
    <col min="6401" max="6401" width="13.140625" style="179" customWidth="1"/>
    <col min="6402" max="6402" width="12.28515625" style="179" customWidth="1"/>
    <col min="6403" max="6403" width="12" style="179" customWidth="1"/>
    <col min="6404" max="6404" width="15.85546875" style="179" customWidth="1"/>
    <col min="6405" max="6405" width="12.5703125" style="179" customWidth="1"/>
    <col min="6406" max="6406" width="18" style="179" customWidth="1"/>
    <col min="6407" max="6407" width="17.5703125" style="179" customWidth="1"/>
    <col min="6408" max="6408" width="10.5703125" style="179" customWidth="1"/>
    <col min="6409" max="6409" width="10.140625" style="179" customWidth="1"/>
    <col min="6410" max="6410" width="12.7109375" style="179" customWidth="1"/>
    <col min="6411" max="6411" width="15.85546875" style="179" customWidth="1"/>
    <col min="6412" max="6412" width="16.42578125" style="179" customWidth="1"/>
    <col min="6413" max="6416" width="9.28515625" style="179" customWidth="1"/>
    <col min="6417" max="6417" width="75.140625" style="179" customWidth="1"/>
    <col min="6418" max="6418" width="16.85546875" style="179" customWidth="1"/>
    <col min="6419" max="6419" width="20.7109375" style="179" customWidth="1"/>
    <col min="6420" max="6420" width="96.85546875" style="179" customWidth="1"/>
    <col min="6421" max="6421" width="0" style="179" hidden="1" customWidth="1"/>
    <col min="6422" max="6422" width="5.140625" style="179" customWidth="1"/>
    <col min="6423" max="6433" width="15.28515625" style="179" customWidth="1"/>
    <col min="6434" max="6655" width="9.140625" style="179"/>
    <col min="6656" max="6656" width="16.140625" style="179" customWidth="1"/>
    <col min="6657" max="6657" width="13.140625" style="179" customWidth="1"/>
    <col min="6658" max="6658" width="12.28515625" style="179" customWidth="1"/>
    <col min="6659" max="6659" width="12" style="179" customWidth="1"/>
    <col min="6660" max="6660" width="15.85546875" style="179" customWidth="1"/>
    <col min="6661" max="6661" width="12.5703125" style="179" customWidth="1"/>
    <col min="6662" max="6662" width="18" style="179" customWidth="1"/>
    <col min="6663" max="6663" width="17.5703125" style="179" customWidth="1"/>
    <col min="6664" max="6664" width="10.5703125" style="179" customWidth="1"/>
    <col min="6665" max="6665" width="10.140625" style="179" customWidth="1"/>
    <col min="6666" max="6666" width="12.7109375" style="179" customWidth="1"/>
    <col min="6667" max="6667" width="15.85546875" style="179" customWidth="1"/>
    <col min="6668" max="6668" width="16.42578125" style="179" customWidth="1"/>
    <col min="6669" max="6672" width="9.28515625" style="179" customWidth="1"/>
    <col min="6673" max="6673" width="75.140625" style="179" customWidth="1"/>
    <col min="6674" max="6674" width="16.85546875" style="179" customWidth="1"/>
    <col min="6675" max="6675" width="20.7109375" style="179" customWidth="1"/>
    <col min="6676" max="6676" width="96.85546875" style="179" customWidth="1"/>
    <col min="6677" max="6677" width="0" style="179" hidden="1" customWidth="1"/>
    <col min="6678" max="6678" width="5.140625" style="179" customWidth="1"/>
    <col min="6679" max="6689" width="15.28515625" style="179" customWidth="1"/>
    <col min="6690" max="6911" width="9.140625" style="179"/>
    <col min="6912" max="6912" width="16.140625" style="179" customWidth="1"/>
    <col min="6913" max="6913" width="13.140625" style="179" customWidth="1"/>
    <col min="6914" max="6914" width="12.28515625" style="179" customWidth="1"/>
    <col min="6915" max="6915" width="12" style="179" customWidth="1"/>
    <col min="6916" max="6916" width="15.85546875" style="179" customWidth="1"/>
    <col min="6917" max="6917" width="12.5703125" style="179" customWidth="1"/>
    <col min="6918" max="6918" width="18" style="179" customWidth="1"/>
    <col min="6919" max="6919" width="17.5703125" style="179" customWidth="1"/>
    <col min="6920" max="6920" width="10.5703125" style="179" customWidth="1"/>
    <col min="6921" max="6921" width="10.140625" style="179" customWidth="1"/>
    <col min="6922" max="6922" width="12.7109375" style="179" customWidth="1"/>
    <col min="6923" max="6923" width="15.85546875" style="179" customWidth="1"/>
    <col min="6924" max="6924" width="16.42578125" style="179" customWidth="1"/>
    <col min="6925" max="6928" width="9.28515625" style="179" customWidth="1"/>
    <col min="6929" max="6929" width="75.140625" style="179" customWidth="1"/>
    <col min="6930" max="6930" width="16.85546875" style="179" customWidth="1"/>
    <col min="6931" max="6931" width="20.7109375" style="179" customWidth="1"/>
    <col min="6932" max="6932" width="96.85546875" style="179" customWidth="1"/>
    <col min="6933" max="6933" width="0" style="179" hidden="1" customWidth="1"/>
    <col min="6934" max="6934" width="5.140625" style="179" customWidth="1"/>
    <col min="6935" max="6945" width="15.28515625" style="179" customWidth="1"/>
    <col min="6946" max="7167" width="9.140625" style="179"/>
    <col min="7168" max="7168" width="16.140625" style="179" customWidth="1"/>
    <col min="7169" max="7169" width="13.140625" style="179" customWidth="1"/>
    <col min="7170" max="7170" width="12.28515625" style="179" customWidth="1"/>
    <col min="7171" max="7171" width="12" style="179" customWidth="1"/>
    <col min="7172" max="7172" width="15.85546875" style="179" customWidth="1"/>
    <col min="7173" max="7173" width="12.5703125" style="179" customWidth="1"/>
    <col min="7174" max="7174" width="18" style="179" customWidth="1"/>
    <col min="7175" max="7175" width="17.5703125" style="179" customWidth="1"/>
    <col min="7176" max="7176" width="10.5703125" style="179" customWidth="1"/>
    <col min="7177" max="7177" width="10.140625" style="179" customWidth="1"/>
    <col min="7178" max="7178" width="12.7109375" style="179" customWidth="1"/>
    <col min="7179" max="7179" width="15.85546875" style="179" customWidth="1"/>
    <col min="7180" max="7180" width="16.42578125" style="179" customWidth="1"/>
    <col min="7181" max="7184" width="9.28515625" style="179" customWidth="1"/>
    <col min="7185" max="7185" width="75.140625" style="179" customWidth="1"/>
    <col min="7186" max="7186" width="16.85546875" style="179" customWidth="1"/>
    <col min="7187" max="7187" width="20.7109375" style="179" customWidth="1"/>
    <col min="7188" max="7188" width="96.85546875" style="179" customWidth="1"/>
    <col min="7189" max="7189" width="0" style="179" hidden="1" customWidth="1"/>
    <col min="7190" max="7190" width="5.140625" style="179" customWidth="1"/>
    <col min="7191" max="7201" width="15.28515625" style="179" customWidth="1"/>
    <col min="7202" max="7423" width="9.140625" style="179"/>
    <col min="7424" max="7424" width="16.140625" style="179" customWidth="1"/>
    <col min="7425" max="7425" width="13.140625" style="179" customWidth="1"/>
    <col min="7426" max="7426" width="12.28515625" style="179" customWidth="1"/>
    <col min="7427" max="7427" width="12" style="179" customWidth="1"/>
    <col min="7428" max="7428" width="15.85546875" style="179" customWidth="1"/>
    <col min="7429" max="7429" width="12.5703125" style="179" customWidth="1"/>
    <col min="7430" max="7430" width="18" style="179" customWidth="1"/>
    <col min="7431" max="7431" width="17.5703125" style="179" customWidth="1"/>
    <col min="7432" max="7432" width="10.5703125" style="179" customWidth="1"/>
    <col min="7433" max="7433" width="10.140625" style="179" customWidth="1"/>
    <col min="7434" max="7434" width="12.7109375" style="179" customWidth="1"/>
    <col min="7435" max="7435" width="15.85546875" style="179" customWidth="1"/>
    <col min="7436" max="7436" width="16.42578125" style="179" customWidth="1"/>
    <col min="7437" max="7440" width="9.28515625" style="179" customWidth="1"/>
    <col min="7441" max="7441" width="75.140625" style="179" customWidth="1"/>
    <col min="7442" max="7442" width="16.85546875" style="179" customWidth="1"/>
    <col min="7443" max="7443" width="20.7109375" style="179" customWidth="1"/>
    <col min="7444" max="7444" width="96.85546875" style="179" customWidth="1"/>
    <col min="7445" max="7445" width="0" style="179" hidden="1" customWidth="1"/>
    <col min="7446" max="7446" width="5.140625" style="179" customWidth="1"/>
    <col min="7447" max="7457" width="15.28515625" style="179" customWidth="1"/>
    <col min="7458" max="7679" width="9.140625" style="179"/>
    <col min="7680" max="7680" width="16.140625" style="179" customWidth="1"/>
    <col min="7681" max="7681" width="13.140625" style="179" customWidth="1"/>
    <col min="7682" max="7682" width="12.28515625" style="179" customWidth="1"/>
    <col min="7683" max="7683" width="12" style="179" customWidth="1"/>
    <col min="7684" max="7684" width="15.85546875" style="179" customWidth="1"/>
    <col min="7685" max="7685" width="12.5703125" style="179" customWidth="1"/>
    <col min="7686" max="7686" width="18" style="179" customWidth="1"/>
    <col min="7687" max="7687" width="17.5703125" style="179" customWidth="1"/>
    <col min="7688" max="7688" width="10.5703125" style="179" customWidth="1"/>
    <col min="7689" max="7689" width="10.140625" style="179" customWidth="1"/>
    <col min="7690" max="7690" width="12.7109375" style="179" customWidth="1"/>
    <col min="7691" max="7691" width="15.85546875" style="179" customWidth="1"/>
    <col min="7692" max="7692" width="16.42578125" style="179" customWidth="1"/>
    <col min="7693" max="7696" width="9.28515625" style="179" customWidth="1"/>
    <col min="7697" max="7697" width="75.140625" style="179" customWidth="1"/>
    <col min="7698" max="7698" width="16.85546875" style="179" customWidth="1"/>
    <col min="7699" max="7699" width="20.7109375" style="179" customWidth="1"/>
    <col min="7700" max="7700" width="96.85546875" style="179" customWidth="1"/>
    <col min="7701" max="7701" width="0" style="179" hidden="1" customWidth="1"/>
    <col min="7702" max="7702" width="5.140625" style="179" customWidth="1"/>
    <col min="7703" max="7713" width="15.28515625" style="179" customWidth="1"/>
    <col min="7714" max="7935" width="9.140625" style="179"/>
    <col min="7936" max="7936" width="16.140625" style="179" customWidth="1"/>
    <col min="7937" max="7937" width="13.140625" style="179" customWidth="1"/>
    <col min="7938" max="7938" width="12.28515625" style="179" customWidth="1"/>
    <col min="7939" max="7939" width="12" style="179" customWidth="1"/>
    <col min="7940" max="7940" width="15.85546875" style="179" customWidth="1"/>
    <col min="7941" max="7941" width="12.5703125" style="179" customWidth="1"/>
    <col min="7942" max="7942" width="18" style="179" customWidth="1"/>
    <col min="7943" max="7943" width="17.5703125" style="179" customWidth="1"/>
    <col min="7944" max="7944" width="10.5703125" style="179" customWidth="1"/>
    <col min="7945" max="7945" width="10.140625" style="179" customWidth="1"/>
    <col min="7946" max="7946" width="12.7109375" style="179" customWidth="1"/>
    <col min="7947" max="7947" width="15.85546875" style="179" customWidth="1"/>
    <col min="7948" max="7948" width="16.42578125" style="179" customWidth="1"/>
    <col min="7949" max="7952" width="9.28515625" style="179" customWidth="1"/>
    <col min="7953" max="7953" width="75.140625" style="179" customWidth="1"/>
    <col min="7954" max="7954" width="16.85546875" style="179" customWidth="1"/>
    <col min="7955" max="7955" width="20.7109375" style="179" customWidth="1"/>
    <col min="7956" max="7956" width="96.85546875" style="179" customWidth="1"/>
    <col min="7957" max="7957" width="0" style="179" hidden="1" customWidth="1"/>
    <col min="7958" max="7958" width="5.140625" style="179" customWidth="1"/>
    <col min="7959" max="7969" width="15.28515625" style="179" customWidth="1"/>
    <col min="7970" max="8191" width="9.140625" style="179"/>
    <col min="8192" max="8192" width="16.140625" style="179" customWidth="1"/>
    <col min="8193" max="8193" width="13.140625" style="179" customWidth="1"/>
    <col min="8194" max="8194" width="12.28515625" style="179" customWidth="1"/>
    <col min="8195" max="8195" width="12" style="179" customWidth="1"/>
    <col min="8196" max="8196" width="15.85546875" style="179" customWidth="1"/>
    <col min="8197" max="8197" width="12.5703125" style="179" customWidth="1"/>
    <col min="8198" max="8198" width="18" style="179" customWidth="1"/>
    <col min="8199" max="8199" width="17.5703125" style="179" customWidth="1"/>
    <col min="8200" max="8200" width="10.5703125" style="179" customWidth="1"/>
    <col min="8201" max="8201" width="10.140625" style="179" customWidth="1"/>
    <col min="8202" max="8202" width="12.7109375" style="179" customWidth="1"/>
    <col min="8203" max="8203" width="15.85546875" style="179" customWidth="1"/>
    <col min="8204" max="8204" width="16.42578125" style="179" customWidth="1"/>
    <col min="8205" max="8208" width="9.28515625" style="179" customWidth="1"/>
    <col min="8209" max="8209" width="75.140625" style="179" customWidth="1"/>
    <col min="8210" max="8210" width="16.85546875" style="179" customWidth="1"/>
    <col min="8211" max="8211" width="20.7109375" style="179" customWidth="1"/>
    <col min="8212" max="8212" width="96.85546875" style="179" customWidth="1"/>
    <col min="8213" max="8213" width="0" style="179" hidden="1" customWidth="1"/>
    <col min="8214" max="8214" width="5.140625" style="179" customWidth="1"/>
    <col min="8215" max="8225" width="15.28515625" style="179" customWidth="1"/>
    <col min="8226" max="8447" width="9.140625" style="179"/>
    <col min="8448" max="8448" width="16.140625" style="179" customWidth="1"/>
    <col min="8449" max="8449" width="13.140625" style="179" customWidth="1"/>
    <col min="8450" max="8450" width="12.28515625" style="179" customWidth="1"/>
    <col min="8451" max="8451" width="12" style="179" customWidth="1"/>
    <col min="8452" max="8452" width="15.85546875" style="179" customWidth="1"/>
    <col min="8453" max="8453" width="12.5703125" style="179" customWidth="1"/>
    <col min="8454" max="8454" width="18" style="179" customWidth="1"/>
    <col min="8455" max="8455" width="17.5703125" style="179" customWidth="1"/>
    <col min="8456" max="8456" width="10.5703125" style="179" customWidth="1"/>
    <col min="8457" max="8457" width="10.140625" style="179" customWidth="1"/>
    <col min="8458" max="8458" width="12.7109375" style="179" customWidth="1"/>
    <col min="8459" max="8459" width="15.85546875" style="179" customWidth="1"/>
    <col min="8460" max="8460" width="16.42578125" style="179" customWidth="1"/>
    <col min="8461" max="8464" width="9.28515625" style="179" customWidth="1"/>
    <col min="8465" max="8465" width="75.140625" style="179" customWidth="1"/>
    <col min="8466" max="8466" width="16.85546875" style="179" customWidth="1"/>
    <col min="8467" max="8467" width="20.7109375" style="179" customWidth="1"/>
    <col min="8468" max="8468" width="96.85546875" style="179" customWidth="1"/>
    <col min="8469" max="8469" width="0" style="179" hidden="1" customWidth="1"/>
    <col min="8470" max="8470" width="5.140625" style="179" customWidth="1"/>
    <col min="8471" max="8481" width="15.28515625" style="179" customWidth="1"/>
    <col min="8482" max="8703" width="9.140625" style="179"/>
    <col min="8704" max="8704" width="16.140625" style="179" customWidth="1"/>
    <col min="8705" max="8705" width="13.140625" style="179" customWidth="1"/>
    <col min="8706" max="8706" width="12.28515625" style="179" customWidth="1"/>
    <col min="8707" max="8707" width="12" style="179" customWidth="1"/>
    <col min="8708" max="8708" width="15.85546875" style="179" customWidth="1"/>
    <col min="8709" max="8709" width="12.5703125" style="179" customWidth="1"/>
    <col min="8710" max="8710" width="18" style="179" customWidth="1"/>
    <col min="8711" max="8711" width="17.5703125" style="179" customWidth="1"/>
    <col min="8712" max="8712" width="10.5703125" style="179" customWidth="1"/>
    <col min="8713" max="8713" width="10.140625" style="179" customWidth="1"/>
    <col min="8714" max="8714" width="12.7109375" style="179" customWidth="1"/>
    <col min="8715" max="8715" width="15.85546875" style="179" customWidth="1"/>
    <col min="8716" max="8716" width="16.42578125" style="179" customWidth="1"/>
    <col min="8717" max="8720" width="9.28515625" style="179" customWidth="1"/>
    <col min="8721" max="8721" width="75.140625" style="179" customWidth="1"/>
    <col min="8722" max="8722" width="16.85546875" style="179" customWidth="1"/>
    <col min="8723" max="8723" width="20.7109375" style="179" customWidth="1"/>
    <col min="8724" max="8724" width="96.85546875" style="179" customWidth="1"/>
    <col min="8725" max="8725" width="0" style="179" hidden="1" customWidth="1"/>
    <col min="8726" max="8726" width="5.140625" style="179" customWidth="1"/>
    <col min="8727" max="8737" width="15.28515625" style="179" customWidth="1"/>
    <col min="8738" max="8959" width="9.140625" style="179"/>
    <col min="8960" max="8960" width="16.140625" style="179" customWidth="1"/>
    <col min="8961" max="8961" width="13.140625" style="179" customWidth="1"/>
    <col min="8962" max="8962" width="12.28515625" style="179" customWidth="1"/>
    <col min="8963" max="8963" width="12" style="179" customWidth="1"/>
    <col min="8964" max="8964" width="15.85546875" style="179" customWidth="1"/>
    <col min="8965" max="8965" width="12.5703125" style="179" customWidth="1"/>
    <col min="8966" max="8966" width="18" style="179" customWidth="1"/>
    <col min="8967" max="8967" width="17.5703125" style="179" customWidth="1"/>
    <col min="8968" max="8968" width="10.5703125" style="179" customWidth="1"/>
    <col min="8969" max="8969" width="10.140625" style="179" customWidth="1"/>
    <col min="8970" max="8970" width="12.7109375" style="179" customWidth="1"/>
    <col min="8971" max="8971" width="15.85546875" style="179" customWidth="1"/>
    <col min="8972" max="8972" width="16.42578125" style="179" customWidth="1"/>
    <col min="8973" max="8976" width="9.28515625" style="179" customWidth="1"/>
    <col min="8977" max="8977" width="75.140625" style="179" customWidth="1"/>
    <col min="8978" max="8978" width="16.85546875" style="179" customWidth="1"/>
    <col min="8979" max="8979" width="20.7109375" style="179" customWidth="1"/>
    <col min="8980" max="8980" width="96.85546875" style="179" customWidth="1"/>
    <col min="8981" max="8981" width="0" style="179" hidden="1" customWidth="1"/>
    <col min="8982" max="8982" width="5.140625" style="179" customWidth="1"/>
    <col min="8983" max="8993" width="15.28515625" style="179" customWidth="1"/>
    <col min="8994" max="9215" width="9.140625" style="179"/>
    <col min="9216" max="9216" width="16.140625" style="179" customWidth="1"/>
    <col min="9217" max="9217" width="13.140625" style="179" customWidth="1"/>
    <col min="9218" max="9218" width="12.28515625" style="179" customWidth="1"/>
    <col min="9219" max="9219" width="12" style="179" customWidth="1"/>
    <col min="9220" max="9220" width="15.85546875" style="179" customWidth="1"/>
    <col min="9221" max="9221" width="12.5703125" style="179" customWidth="1"/>
    <col min="9222" max="9222" width="18" style="179" customWidth="1"/>
    <col min="9223" max="9223" width="17.5703125" style="179" customWidth="1"/>
    <col min="9224" max="9224" width="10.5703125" style="179" customWidth="1"/>
    <col min="9225" max="9225" width="10.140625" style="179" customWidth="1"/>
    <col min="9226" max="9226" width="12.7109375" style="179" customWidth="1"/>
    <col min="9227" max="9227" width="15.85546875" style="179" customWidth="1"/>
    <col min="9228" max="9228" width="16.42578125" style="179" customWidth="1"/>
    <col min="9229" max="9232" width="9.28515625" style="179" customWidth="1"/>
    <col min="9233" max="9233" width="75.140625" style="179" customWidth="1"/>
    <col min="9234" max="9234" width="16.85546875" style="179" customWidth="1"/>
    <col min="9235" max="9235" width="20.7109375" style="179" customWidth="1"/>
    <col min="9236" max="9236" width="96.85546875" style="179" customWidth="1"/>
    <col min="9237" max="9237" width="0" style="179" hidden="1" customWidth="1"/>
    <col min="9238" max="9238" width="5.140625" style="179" customWidth="1"/>
    <col min="9239" max="9249" width="15.28515625" style="179" customWidth="1"/>
    <col min="9250" max="9471" width="9.140625" style="179"/>
    <col min="9472" max="9472" width="16.140625" style="179" customWidth="1"/>
    <col min="9473" max="9473" width="13.140625" style="179" customWidth="1"/>
    <col min="9474" max="9474" width="12.28515625" style="179" customWidth="1"/>
    <col min="9475" max="9475" width="12" style="179" customWidth="1"/>
    <col min="9476" max="9476" width="15.85546875" style="179" customWidth="1"/>
    <col min="9477" max="9477" width="12.5703125" style="179" customWidth="1"/>
    <col min="9478" max="9478" width="18" style="179" customWidth="1"/>
    <col min="9479" max="9479" width="17.5703125" style="179" customWidth="1"/>
    <col min="9480" max="9480" width="10.5703125" style="179" customWidth="1"/>
    <col min="9481" max="9481" width="10.140625" style="179" customWidth="1"/>
    <col min="9482" max="9482" width="12.7109375" style="179" customWidth="1"/>
    <col min="9483" max="9483" width="15.85546875" style="179" customWidth="1"/>
    <col min="9484" max="9484" width="16.42578125" style="179" customWidth="1"/>
    <col min="9485" max="9488" width="9.28515625" style="179" customWidth="1"/>
    <col min="9489" max="9489" width="75.140625" style="179" customWidth="1"/>
    <col min="9490" max="9490" width="16.85546875" style="179" customWidth="1"/>
    <col min="9491" max="9491" width="20.7109375" style="179" customWidth="1"/>
    <col min="9492" max="9492" width="96.85546875" style="179" customWidth="1"/>
    <col min="9493" max="9493" width="0" style="179" hidden="1" customWidth="1"/>
    <col min="9494" max="9494" width="5.140625" style="179" customWidth="1"/>
    <col min="9495" max="9505" width="15.28515625" style="179" customWidth="1"/>
    <col min="9506" max="9727" width="9.140625" style="179"/>
    <col min="9728" max="9728" width="16.140625" style="179" customWidth="1"/>
    <col min="9729" max="9729" width="13.140625" style="179" customWidth="1"/>
    <col min="9730" max="9730" width="12.28515625" style="179" customWidth="1"/>
    <col min="9731" max="9731" width="12" style="179" customWidth="1"/>
    <col min="9732" max="9732" width="15.85546875" style="179" customWidth="1"/>
    <col min="9733" max="9733" width="12.5703125" style="179" customWidth="1"/>
    <col min="9734" max="9734" width="18" style="179" customWidth="1"/>
    <col min="9735" max="9735" width="17.5703125" style="179" customWidth="1"/>
    <col min="9736" max="9736" width="10.5703125" style="179" customWidth="1"/>
    <col min="9737" max="9737" width="10.140625" style="179" customWidth="1"/>
    <col min="9738" max="9738" width="12.7109375" style="179" customWidth="1"/>
    <col min="9739" max="9739" width="15.85546875" style="179" customWidth="1"/>
    <col min="9740" max="9740" width="16.42578125" style="179" customWidth="1"/>
    <col min="9741" max="9744" width="9.28515625" style="179" customWidth="1"/>
    <col min="9745" max="9745" width="75.140625" style="179" customWidth="1"/>
    <col min="9746" max="9746" width="16.85546875" style="179" customWidth="1"/>
    <col min="9747" max="9747" width="20.7109375" style="179" customWidth="1"/>
    <col min="9748" max="9748" width="96.85546875" style="179" customWidth="1"/>
    <col min="9749" max="9749" width="0" style="179" hidden="1" customWidth="1"/>
    <col min="9750" max="9750" width="5.140625" style="179" customWidth="1"/>
    <col min="9751" max="9761" width="15.28515625" style="179" customWidth="1"/>
    <col min="9762" max="9983" width="9.140625" style="179"/>
    <col min="9984" max="9984" width="16.140625" style="179" customWidth="1"/>
    <col min="9985" max="9985" width="13.140625" style="179" customWidth="1"/>
    <col min="9986" max="9986" width="12.28515625" style="179" customWidth="1"/>
    <col min="9987" max="9987" width="12" style="179" customWidth="1"/>
    <col min="9988" max="9988" width="15.85546875" style="179" customWidth="1"/>
    <col min="9989" max="9989" width="12.5703125" style="179" customWidth="1"/>
    <col min="9990" max="9990" width="18" style="179" customWidth="1"/>
    <col min="9991" max="9991" width="17.5703125" style="179" customWidth="1"/>
    <col min="9992" max="9992" width="10.5703125" style="179" customWidth="1"/>
    <col min="9993" max="9993" width="10.140625" style="179" customWidth="1"/>
    <col min="9994" max="9994" width="12.7109375" style="179" customWidth="1"/>
    <col min="9995" max="9995" width="15.85546875" style="179" customWidth="1"/>
    <col min="9996" max="9996" width="16.42578125" style="179" customWidth="1"/>
    <col min="9997" max="10000" width="9.28515625" style="179" customWidth="1"/>
    <col min="10001" max="10001" width="75.140625" style="179" customWidth="1"/>
    <col min="10002" max="10002" width="16.85546875" style="179" customWidth="1"/>
    <col min="10003" max="10003" width="20.7109375" style="179" customWidth="1"/>
    <col min="10004" max="10004" width="96.85546875" style="179" customWidth="1"/>
    <col min="10005" max="10005" width="0" style="179" hidden="1" customWidth="1"/>
    <col min="10006" max="10006" width="5.140625" style="179" customWidth="1"/>
    <col min="10007" max="10017" width="15.28515625" style="179" customWidth="1"/>
    <col min="10018" max="10239" width="9.140625" style="179"/>
    <col min="10240" max="10240" width="16.140625" style="179" customWidth="1"/>
    <col min="10241" max="10241" width="13.140625" style="179" customWidth="1"/>
    <col min="10242" max="10242" width="12.28515625" style="179" customWidth="1"/>
    <col min="10243" max="10243" width="12" style="179" customWidth="1"/>
    <col min="10244" max="10244" width="15.85546875" style="179" customWidth="1"/>
    <col min="10245" max="10245" width="12.5703125" style="179" customWidth="1"/>
    <col min="10246" max="10246" width="18" style="179" customWidth="1"/>
    <col min="10247" max="10247" width="17.5703125" style="179" customWidth="1"/>
    <col min="10248" max="10248" width="10.5703125" style="179" customWidth="1"/>
    <col min="10249" max="10249" width="10.140625" style="179" customWidth="1"/>
    <col min="10250" max="10250" width="12.7109375" style="179" customWidth="1"/>
    <col min="10251" max="10251" width="15.85546875" style="179" customWidth="1"/>
    <col min="10252" max="10252" width="16.42578125" style="179" customWidth="1"/>
    <col min="10253" max="10256" width="9.28515625" style="179" customWidth="1"/>
    <col min="10257" max="10257" width="75.140625" style="179" customWidth="1"/>
    <col min="10258" max="10258" width="16.85546875" style="179" customWidth="1"/>
    <col min="10259" max="10259" width="20.7109375" style="179" customWidth="1"/>
    <col min="10260" max="10260" width="96.85546875" style="179" customWidth="1"/>
    <col min="10261" max="10261" width="0" style="179" hidden="1" customWidth="1"/>
    <col min="10262" max="10262" width="5.140625" style="179" customWidth="1"/>
    <col min="10263" max="10273" width="15.28515625" style="179" customWidth="1"/>
    <col min="10274" max="10495" width="9.140625" style="179"/>
    <col min="10496" max="10496" width="16.140625" style="179" customWidth="1"/>
    <col min="10497" max="10497" width="13.140625" style="179" customWidth="1"/>
    <col min="10498" max="10498" width="12.28515625" style="179" customWidth="1"/>
    <col min="10499" max="10499" width="12" style="179" customWidth="1"/>
    <col min="10500" max="10500" width="15.85546875" style="179" customWidth="1"/>
    <col min="10501" max="10501" width="12.5703125" style="179" customWidth="1"/>
    <col min="10502" max="10502" width="18" style="179" customWidth="1"/>
    <col min="10503" max="10503" width="17.5703125" style="179" customWidth="1"/>
    <col min="10504" max="10504" width="10.5703125" style="179" customWidth="1"/>
    <col min="10505" max="10505" width="10.140625" style="179" customWidth="1"/>
    <col min="10506" max="10506" width="12.7109375" style="179" customWidth="1"/>
    <col min="10507" max="10507" width="15.85546875" style="179" customWidth="1"/>
    <col min="10508" max="10508" width="16.42578125" style="179" customWidth="1"/>
    <col min="10509" max="10512" width="9.28515625" style="179" customWidth="1"/>
    <col min="10513" max="10513" width="75.140625" style="179" customWidth="1"/>
    <col min="10514" max="10514" width="16.85546875" style="179" customWidth="1"/>
    <col min="10515" max="10515" width="20.7109375" style="179" customWidth="1"/>
    <col min="10516" max="10516" width="96.85546875" style="179" customWidth="1"/>
    <col min="10517" max="10517" width="0" style="179" hidden="1" customWidth="1"/>
    <col min="10518" max="10518" width="5.140625" style="179" customWidth="1"/>
    <col min="10519" max="10529" width="15.28515625" style="179" customWidth="1"/>
    <col min="10530" max="10751" width="9.140625" style="179"/>
    <col min="10752" max="10752" width="16.140625" style="179" customWidth="1"/>
    <col min="10753" max="10753" width="13.140625" style="179" customWidth="1"/>
    <col min="10754" max="10754" width="12.28515625" style="179" customWidth="1"/>
    <col min="10755" max="10755" width="12" style="179" customWidth="1"/>
    <col min="10756" max="10756" width="15.85546875" style="179" customWidth="1"/>
    <col min="10757" max="10757" width="12.5703125" style="179" customWidth="1"/>
    <col min="10758" max="10758" width="18" style="179" customWidth="1"/>
    <col min="10759" max="10759" width="17.5703125" style="179" customWidth="1"/>
    <col min="10760" max="10760" width="10.5703125" style="179" customWidth="1"/>
    <col min="10761" max="10761" width="10.140625" style="179" customWidth="1"/>
    <col min="10762" max="10762" width="12.7109375" style="179" customWidth="1"/>
    <col min="10763" max="10763" width="15.85546875" style="179" customWidth="1"/>
    <col min="10764" max="10764" width="16.42578125" style="179" customWidth="1"/>
    <col min="10765" max="10768" width="9.28515625" style="179" customWidth="1"/>
    <col min="10769" max="10769" width="75.140625" style="179" customWidth="1"/>
    <col min="10770" max="10770" width="16.85546875" style="179" customWidth="1"/>
    <col min="10771" max="10771" width="20.7109375" style="179" customWidth="1"/>
    <col min="10772" max="10772" width="96.85546875" style="179" customWidth="1"/>
    <col min="10773" max="10773" width="0" style="179" hidden="1" customWidth="1"/>
    <col min="10774" max="10774" width="5.140625" style="179" customWidth="1"/>
    <col min="10775" max="10785" width="15.28515625" style="179" customWidth="1"/>
    <col min="10786" max="11007" width="9.140625" style="179"/>
    <col min="11008" max="11008" width="16.140625" style="179" customWidth="1"/>
    <col min="11009" max="11009" width="13.140625" style="179" customWidth="1"/>
    <col min="11010" max="11010" width="12.28515625" style="179" customWidth="1"/>
    <col min="11011" max="11011" width="12" style="179" customWidth="1"/>
    <col min="11012" max="11012" width="15.85546875" style="179" customWidth="1"/>
    <col min="11013" max="11013" width="12.5703125" style="179" customWidth="1"/>
    <col min="11014" max="11014" width="18" style="179" customWidth="1"/>
    <col min="11015" max="11015" width="17.5703125" style="179" customWidth="1"/>
    <col min="11016" max="11016" width="10.5703125" style="179" customWidth="1"/>
    <col min="11017" max="11017" width="10.140625" style="179" customWidth="1"/>
    <col min="11018" max="11018" width="12.7109375" style="179" customWidth="1"/>
    <col min="11019" max="11019" width="15.85546875" style="179" customWidth="1"/>
    <col min="11020" max="11020" width="16.42578125" style="179" customWidth="1"/>
    <col min="11021" max="11024" width="9.28515625" style="179" customWidth="1"/>
    <col min="11025" max="11025" width="75.140625" style="179" customWidth="1"/>
    <col min="11026" max="11026" width="16.85546875" style="179" customWidth="1"/>
    <col min="11027" max="11027" width="20.7109375" style="179" customWidth="1"/>
    <col min="11028" max="11028" width="96.85546875" style="179" customWidth="1"/>
    <col min="11029" max="11029" width="0" style="179" hidden="1" customWidth="1"/>
    <col min="11030" max="11030" width="5.140625" style="179" customWidth="1"/>
    <col min="11031" max="11041" width="15.28515625" style="179" customWidth="1"/>
    <col min="11042" max="11263" width="9.140625" style="179"/>
    <col min="11264" max="11264" width="16.140625" style="179" customWidth="1"/>
    <col min="11265" max="11265" width="13.140625" style="179" customWidth="1"/>
    <col min="11266" max="11266" width="12.28515625" style="179" customWidth="1"/>
    <col min="11267" max="11267" width="12" style="179" customWidth="1"/>
    <col min="11268" max="11268" width="15.85546875" style="179" customWidth="1"/>
    <col min="11269" max="11269" width="12.5703125" style="179" customWidth="1"/>
    <col min="11270" max="11270" width="18" style="179" customWidth="1"/>
    <col min="11271" max="11271" width="17.5703125" style="179" customWidth="1"/>
    <col min="11272" max="11272" width="10.5703125" style="179" customWidth="1"/>
    <col min="11273" max="11273" width="10.140625" style="179" customWidth="1"/>
    <col min="11274" max="11274" width="12.7109375" style="179" customWidth="1"/>
    <col min="11275" max="11275" width="15.85546875" style="179" customWidth="1"/>
    <col min="11276" max="11276" width="16.42578125" style="179" customWidth="1"/>
    <col min="11277" max="11280" width="9.28515625" style="179" customWidth="1"/>
    <col min="11281" max="11281" width="75.140625" style="179" customWidth="1"/>
    <col min="11282" max="11282" width="16.85546875" style="179" customWidth="1"/>
    <col min="11283" max="11283" width="20.7109375" style="179" customWidth="1"/>
    <col min="11284" max="11284" width="96.85546875" style="179" customWidth="1"/>
    <col min="11285" max="11285" width="0" style="179" hidden="1" customWidth="1"/>
    <col min="11286" max="11286" width="5.140625" style="179" customWidth="1"/>
    <col min="11287" max="11297" width="15.28515625" style="179" customWidth="1"/>
    <col min="11298" max="11519" width="9.140625" style="179"/>
    <col min="11520" max="11520" width="16.140625" style="179" customWidth="1"/>
    <col min="11521" max="11521" width="13.140625" style="179" customWidth="1"/>
    <col min="11522" max="11522" width="12.28515625" style="179" customWidth="1"/>
    <col min="11523" max="11523" width="12" style="179" customWidth="1"/>
    <col min="11524" max="11524" width="15.85546875" style="179" customWidth="1"/>
    <col min="11525" max="11525" width="12.5703125" style="179" customWidth="1"/>
    <col min="11526" max="11526" width="18" style="179" customWidth="1"/>
    <col min="11527" max="11527" width="17.5703125" style="179" customWidth="1"/>
    <col min="11528" max="11528" width="10.5703125" style="179" customWidth="1"/>
    <col min="11529" max="11529" width="10.140625" style="179" customWidth="1"/>
    <col min="11530" max="11530" width="12.7109375" style="179" customWidth="1"/>
    <col min="11531" max="11531" width="15.85546875" style="179" customWidth="1"/>
    <col min="11532" max="11532" width="16.42578125" style="179" customWidth="1"/>
    <col min="11533" max="11536" width="9.28515625" style="179" customWidth="1"/>
    <col min="11537" max="11537" width="75.140625" style="179" customWidth="1"/>
    <col min="11538" max="11538" width="16.85546875" style="179" customWidth="1"/>
    <col min="11539" max="11539" width="20.7109375" style="179" customWidth="1"/>
    <col min="11540" max="11540" width="96.85546875" style="179" customWidth="1"/>
    <col min="11541" max="11541" width="0" style="179" hidden="1" customWidth="1"/>
    <col min="11542" max="11542" width="5.140625" style="179" customWidth="1"/>
    <col min="11543" max="11553" width="15.28515625" style="179" customWidth="1"/>
    <col min="11554" max="11775" width="9.140625" style="179"/>
    <col min="11776" max="11776" width="16.140625" style="179" customWidth="1"/>
    <col min="11777" max="11777" width="13.140625" style="179" customWidth="1"/>
    <col min="11778" max="11778" width="12.28515625" style="179" customWidth="1"/>
    <col min="11779" max="11779" width="12" style="179" customWidth="1"/>
    <col min="11780" max="11780" width="15.85546875" style="179" customWidth="1"/>
    <col min="11781" max="11781" width="12.5703125" style="179" customWidth="1"/>
    <col min="11782" max="11782" width="18" style="179" customWidth="1"/>
    <col min="11783" max="11783" width="17.5703125" style="179" customWidth="1"/>
    <col min="11784" max="11784" width="10.5703125" style="179" customWidth="1"/>
    <col min="11785" max="11785" width="10.140625" style="179" customWidth="1"/>
    <col min="11786" max="11786" width="12.7109375" style="179" customWidth="1"/>
    <col min="11787" max="11787" width="15.85546875" style="179" customWidth="1"/>
    <col min="11788" max="11788" width="16.42578125" style="179" customWidth="1"/>
    <col min="11789" max="11792" width="9.28515625" style="179" customWidth="1"/>
    <col min="11793" max="11793" width="75.140625" style="179" customWidth="1"/>
    <col min="11794" max="11794" width="16.85546875" style="179" customWidth="1"/>
    <col min="11795" max="11795" width="20.7109375" style="179" customWidth="1"/>
    <col min="11796" max="11796" width="96.85546875" style="179" customWidth="1"/>
    <col min="11797" max="11797" width="0" style="179" hidden="1" customWidth="1"/>
    <col min="11798" max="11798" width="5.140625" style="179" customWidth="1"/>
    <col min="11799" max="11809" width="15.28515625" style="179" customWidth="1"/>
    <col min="11810" max="12031" width="9.140625" style="179"/>
    <col min="12032" max="12032" width="16.140625" style="179" customWidth="1"/>
    <col min="12033" max="12033" width="13.140625" style="179" customWidth="1"/>
    <col min="12034" max="12034" width="12.28515625" style="179" customWidth="1"/>
    <col min="12035" max="12035" width="12" style="179" customWidth="1"/>
    <col min="12036" max="12036" width="15.85546875" style="179" customWidth="1"/>
    <col min="12037" max="12037" width="12.5703125" style="179" customWidth="1"/>
    <col min="12038" max="12038" width="18" style="179" customWidth="1"/>
    <col min="12039" max="12039" width="17.5703125" style="179" customWidth="1"/>
    <col min="12040" max="12040" width="10.5703125" style="179" customWidth="1"/>
    <col min="12041" max="12041" width="10.140625" style="179" customWidth="1"/>
    <col min="12042" max="12042" width="12.7109375" style="179" customWidth="1"/>
    <col min="12043" max="12043" width="15.85546875" style="179" customWidth="1"/>
    <col min="12044" max="12044" width="16.42578125" style="179" customWidth="1"/>
    <col min="12045" max="12048" width="9.28515625" style="179" customWidth="1"/>
    <col min="12049" max="12049" width="75.140625" style="179" customWidth="1"/>
    <col min="12050" max="12050" width="16.85546875" style="179" customWidth="1"/>
    <col min="12051" max="12051" width="20.7109375" style="179" customWidth="1"/>
    <col min="12052" max="12052" width="96.85546875" style="179" customWidth="1"/>
    <col min="12053" max="12053" width="0" style="179" hidden="1" customWidth="1"/>
    <col min="12054" max="12054" width="5.140625" style="179" customWidth="1"/>
    <col min="12055" max="12065" width="15.28515625" style="179" customWidth="1"/>
    <col min="12066" max="12287" width="9.140625" style="179"/>
    <col min="12288" max="12288" width="16.140625" style="179" customWidth="1"/>
    <col min="12289" max="12289" width="13.140625" style="179" customWidth="1"/>
    <col min="12290" max="12290" width="12.28515625" style="179" customWidth="1"/>
    <col min="12291" max="12291" width="12" style="179" customWidth="1"/>
    <col min="12292" max="12292" width="15.85546875" style="179" customWidth="1"/>
    <col min="12293" max="12293" width="12.5703125" style="179" customWidth="1"/>
    <col min="12294" max="12294" width="18" style="179" customWidth="1"/>
    <col min="12295" max="12295" width="17.5703125" style="179" customWidth="1"/>
    <col min="12296" max="12296" width="10.5703125" style="179" customWidth="1"/>
    <col min="12297" max="12297" width="10.140625" style="179" customWidth="1"/>
    <col min="12298" max="12298" width="12.7109375" style="179" customWidth="1"/>
    <col min="12299" max="12299" width="15.85546875" style="179" customWidth="1"/>
    <col min="12300" max="12300" width="16.42578125" style="179" customWidth="1"/>
    <col min="12301" max="12304" width="9.28515625" style="179" customWidth="1"/>
    <col min="12305" max="12305" width="75.140625" style="179" customWidth="1"/>
    <col min="12306" max="12306" width="16.85546875" style="179" customWidth="1"/>
    <col min="12307" max="12307" width="20.7109375" style="179" customWidth="1"/>
    <col min="12308" max="12308" width="96.85546875" style="179" customWidth="1"/>
    <col min="12309" max="12309" width="0" style="179" hidden="1" customWidth="1"/>
    <col min="12310" max="12310" width="5.140625" style="179" customWidth="1"/>
    <col min="12311" max="12321" width="15.28515625" style="179" customWidth="1"/>
    <col min="12322" max="12543" width="9.140625" style="179"/>
    <col min="12544" max="12544" width="16.140625" style="179" customWidth="1"/>
    <col min="12545" max="12545" width="13.140625" style="179" customWidth="1"/>
    <col min="12546" max="12546" width="12.28515625" style="179" customWidth="1"/>
    <col min="12547" max="12547" width="12" style="179" customWidth="1"/>
    <col min="12548" max="12548" width="15.85546875" style="179" customWidth="1"/>
    <col min="12549" max="12549" width="12.5703125" style="179" customWidth="1"/>
    <col min="12550" max="12550" width="18" style="179" customWidth="1"/>
    <col min="12551" max="12551" width="17.5703125" style="179" customWidth="1"/>
    <col min="12552" max="12552" width="10.5703125" style="179" customWidth="1"/>
    <col min="12553" max="12553" width="10.140625" style="179" customWidth="1"/>
    <col min="12554" max="12554" width="12.7109375" style="179" customWidth="1"/>
    <col min="12555" max="12555" width="15.85546875" style="179" customWidth="1"/>
    <col min="12556" max="12556" width="16.42578125" style="179" customWidth="1"/>
    <col min="12557" max="12560" width="9.28515625" style="179" customWidth="1"/>
    <col min="12561" max="12561" width="75.140625" style="179" customWidth="1"/>
    <col min="12562" max="12562" width="16.85546875" style="179" customWidth="1"/>
    <col min="12563" max="12563" width="20.7109375" style="179" customWidth="1"/>
    <col min="12564" max="12564" width="96.85546875" style="179" customWidth="1"/>
    <col min="12565" max="12565" width="0" style="179" hidden="1" customWidth="1"/>
    <col min="12566" max="12566" width="5.140625" style="179" customWidth="1"/>
    <col min="12567" max="12577" width="15.28515625" style="179" customWidth="1"/>
    <col min="12578" max="12799" width="9.140625" style="179"/>
    <col min="12800" max="12800" width="16.140625" style="179" customWidth="1"/>
    <col min="12801" max="12801" width="13.140625" style="179" customWidth="1"/>
    <col min="12802" max="12802" width="12.28515625" style="179" customWidth="1"/>
    <col min="12803" max="12803" width="12" style="179" customWidth="1"/>
    <col min="12804" max="12804" width="15.85546875" style="179" customWidth="1"/>
    <col min="12805" max="12805" width="12.5703125" style="179" customWidth="1"/>
    <col min="12806" max="12806" width="18" style="179" customWidth="1"/>
    <col min="12807" max="12807" width="17.5703125" style="179" customWidth="1"/>
    <col min="12808" max="12808" width="10.5703125" style="179" customWidth="1"/>
    <col min="12809" max="12809" width="10.140625" style="179" customWidth="1"/>
    <col min="12810" max="12810" width="12.7109375" style="179" customWidth="1"/>
    <col min="12811" max="12811" width="15.85546875" style="179" customWidth="1"/>
    <col min="12812" max="12812" width="16.42578125" style="179" customWidth="1"/>
    <col min="12813" max="12816" width="9.28515625" style="179" customWidth="1"/>
    <col min="12817" max="12817" width="75.140625" style="179" customWidth="1"/>
    <col min="12818" max="12818" width="16.85546875" style="179" customWidth="1"/>
    <col min="12819" max="12819" width="20.7109375" style="179" customWidth="1"/>
    <col min="12820" max="12820" width="96.85546875" style="179" customWidth="1"/>
    <col min="12821" max="12821" width="0" style="179" hidden="1" customWidth="1"/>
    <col min="12822" max="12822" width="5.140625" style="179" customWidth="1"/>
    <col min="12823" max="12833" width="15.28515625" style="179" customWidth="1"/>
    <col min="12834" max="13055" width="9.140625" style="179"/>
    <col min="13056" max="13056" width="16.140625" style="179" customWidth="1"/>
    <col min="13057" max="13057" width="13.140625" style="179" customWidth="1"/>
    <col min="13058" max="13058" width="12.28515625" style="179" customWidth="1"/>
    <col min="13059" max="13059" width="12" style="179" customWidth="1"/>
    <col min="13060" max="13060" width="15.85546875" style="179" customWidth="1"/>
    <col min="13061" max="13061" width="12.5703125" style="179" customWidth="1"/>
    <col min="13062" max="13062" width="18" style="179" customWidth="1"/>
    <col min="13063" max="13063" width="17.5703125" style="179" customWidth="1"/>
    <col min="13064" max="13064" width="10.5703125" style="179" customWidth="1"/>
    <col min="13065" max="13065" width="10.140625" style="179" customWidth="1"/>
    <col min="13066" max="13066" width="12.7109375" style="179" customWidth="1"/>
    <col min="13067" max="13067" width="15.85546875" style="179" customWidth="1"/>
    <col min="13068" max="13068" width="16.42578125" style="179" customWidth="1"/>
    <col min="13069" max="13072" width="9.28515625" style="179" customWidth="1"/>
    <col min="13073" max="13073" width="75.140625" style="179" customWidth="1"/>
    <col min="13074" max="13074" width="16.85546875" style="179" customWidth="1"/>
    <col min="13075" max="13075" width="20.7109375" style="179" customWidth="1"/>
    <col min="13076" max="13076" width="96.85546875" style="179" customWidth="1"/>
    <col min="13077" max="13077" width="0" style="179" hidden="1" customWidth="1"/>
    <col min="13078" max="13078" width="5.140625" style="179" customWidth="1"/>
    <col min="13079" max="13089" width="15.28515625" style="179" customWidth="1"/>
    <col min="13090" max="13311" width="9.140625" style="179"/>
    <col min="13312" max="13312" width="16.140625" style="179" customWidth="1"/>
    <col min="13313" max="13313" width="13.140625" style="179" customWidth="1"/>
    <col min="13314" max="13314" width="12.28515625" style="179" customWidth="1"/>
    <col min="13315" max="13315" width="12" style="179" customWidth="1"/>
    <col min="13316" max="13316" width="15.85546875" style="179" customWidth="1"/>
    <col min="13317" max="13317" width="12.5703125" style="179" customWidth="1"/>
    <col min="13318" max="13318" width="18" style="179" customWidth="1"/>
    <col min="13319" max="13319" width="17.5703125" style="179" customWidth="1"/>
    <col min="13320" max="13320" width="10.5703125" style="179" customWidth="1"/>
    <col min="13321" max="13321" width="10.140625" style="179" customWidth="1"/>
    <col min="13322" max="13322" width="12.7109375" style="179" customWidth="1"/>
    <col min="13323" max="13323" width="15.85546875" style="179" customWidth="1"/>
    <col min="13324" max="13324" width="16.42578125" style="179" customWidth="1"/>
    <col min="13325" max="13328" width="9.28515625" style="179" customWidth="1"/>
    <col min="13329" max="13329" width="75.140625" style="179" customWidth="1"/>
    <col min="13330" max="13330" width="16.85546875" style="179" customWidth="1"/>
    <col min="13331" max="13331" width="20.7109375" style="179" customWidth="1"/>
    <col min="13332" max="13332" width="96.85546875" style="179" customWidth="1"/>
    <col min="13333" max="13333" width="0" style="179" hidden="1" customWidth="1"/>
    <col min="13334" max="13334" width="5.140625" style="179" customWidth="1"/>
    <col min="13335" max="13345" width="15.28515625" style="179" customWidth="1"/>
    <col min="13346" max="13567" width="9.140625" style="179"/>
    <col min="13568" max="13568" width="16.140625" style="179" customWidth="1"/>
    <col min="13569" max="13569" width="13.140625" style="179" customWidth="1"/>
    <col min="13570" max="13570" width="12.28515625" style="179" customWidth="1"/>
    <col min="13571" max="13571" width="12" style="179" customWidth="1"/>
    <col min="13572" max="13572" width="15.85546875" style="179" customWidth="1"/>
    <col min="13573" max="13573" width="12.5703125" style="179" customWidth="1"/>
    <col min="13574" max="13574" width="18" style="179" customWidth="1"/>
    <col min="13575" max="13575" width="17.5703125" style="179" customWidth="1"/>
    <col min="13576" max="13576" width="10.5703125" style="179" customWidth="1"/>
    <col min="13577" max="13577" width="10.140625" style="179" customWidth="1"/>
    <col min="13578" max="13578" width="12.7109375" style="179" customWidth="1"/>
    <col min="13579" max="13579" width="15.85546875" style="179" customWidth="1"/>
    <col min="13580" max="13580" width="16.42578125" style="179" customWidth="1"/>
    <col min="13581" max="13584" width="9.28515625" style="179" customWidth="1"/>
    <col min="13585" max="13585" width="75.140625" style="179" customWidth="1"/>
    <col min="13586" max="13586" width="16.85546875" style="179" customWidth="1"/>
    <col min="13587" max="13587" width="20.7109375" style="179" customWidth="1"/>
    <col min="13588" max="13588" width="96.85546875" style="179" customWidth="1"/>
    <col min="13589" max="13589" width="0" style="179" hidden="1" customWidth="1"/>
    <col min="13590" max="13590" width="5.140625" style="179" customWidth="1"/>
    <col min="13591" max="13601" width="15.28515625" style="179" customWidth="1"/>
    <col min="13602" max="13823" width="9.140625" style="179"/>
    <col min="13824" max="13824" width="16.140625" style="179" customWidth="1"/>
    <col min="13825" max="13825" width="13.140625" style="179" customWidth="1"/>
    <col min="13826" max="13826" width="12.28515625" style="179" customWidth="1"/>
    <col min="13827" max="13827" width="12" style="179" customWidth="1"/>
    <col min="13828" max="13828" width="15.85546875" style="179" customWidth="1"/>
    <col min="13829" max="13829" width="12.5703125" style="179" customWidth="1"/>
    <col min="13830" max="13830" width="18" style="179" customWidth="1"/>
    <col min="13831" max="13831" width="17.5703125" style="179" customWidth="1"/>
    <col min="13832" max="13832" width="10.5703125" style="179" customWidth="1"/>
    <col min="13833" max="13833" width="10.140625" style="179" customWidth="1"/>
    <col min="13834" max="13834" width="12.7109375" style="179" customWidth="1"/>
    <col min="13835" max="13835" width="15.85546875" style="179" customWidth="1"/>
    <col min="13836" max="13836" width="16.42578125" style="179" customWidth="1"/>
    <col min="13837" max="13840" width="9.28515625" style="179" customWidth="1"/>
    <col min="13841" max="13841" width="75.140625" style="179" customWidth="1"/>
    <col min="13842" max="13842" width="16.85546875" style="179" customWidth="1"/>
    <col min="13843" max="13843" width="20.7109375" style="179" customWidth="1"/>
    <col min="13844" max="13844" width="96.85546875" style="179" customWidth="1"/>
    <col min="13845" max="13845" width="0" style="179" hidden="1" customWidth="1"/>
    <col min="13846" max="13846" width="5.140625" style="179" customWidth="1"/>
    <col min="13847" max="13857" width="15.28515625" style="179" customWidth="1"/>
    <col min="13858" max="14079" width="9.140625" style="179"/>
    <col min="14080" max="14080" width="16.140625" style="179" customWidth="1"/>
    <col min="14081" max="14081" width="13.140625" style="179" customWidth="1"/>
    <col min="14082" max="14082" width="12.28515625" style="179" customWidth="1"/>
    <col min="14083" max="14083" width="12" style="179" customWidth="1"/>
    <col min="14084" max="14084" width="15.85546875" style="179" customWidth="1"/>
    <col min="14085" max="14085" width="12.5703125" style="179" customWidth="1"/>
    <col min="14086" max="14086" width="18" style="179" customWidth="1"/>
    <col min="14087" max="14087" width="17.5703125" style="179" customWidth="1"/>
    <col min="14088" max="14088" width="10.5703125" style="179" customWidth="1"/>
    <col min="14089" max="14089" width="10.140625" style="179" customWidth="1"/>
    <col min="14090" max="14090" width="12.7109375" style="179" customWidth="1"/>
    <col min="14091" max="14091" width="15.85546875" style="179" customWidth="1"/>
    <col min="14092" max="14092" width="16.42578125" style="179" customWidth="1"/>
    <col min="14093" max="14096" width="9.28515625" style="179" customWidth="1"/>
    <col min="14097" max="14097" width="75.140625" style="179" customWidth="1"/>
    <col min="14098" max="14098" width="16.85546875" style="179" customWidth="1"/>
    <col min="14099" max="14099" width="20.7109375" style="179" customWidth="1"/>
    <col min="14100" max="14100" width="96.85546875" style="179" customWidth="1"/>
    <col min="14101" max="14101" width="0" style="179" hidden="1" customWidth="1"/>
    <col min="14102" max="14102" width="5.140625" style="179" customWidth="1"/>
    <col min="14103" max="14113" width="15.28515625" style="179" customWidth="1"/>
    <col min="14114" max="14335" width="9.140625" style="179"/>
    <col min="14336" max="14336" width="16.140625" style="179" customWidth="1"/>
    <col min="14337" max="14337" width="13.140625" style="179" customWidth="1"/>
    <col min="14338" max="14338" width="12.28515625" style="179" customWidth="1"/>
    <col min="14339" max="14339" width="12" style="179" customWidth="1"/>
    <col min="14340" max="14340" width="15.85546875" style="179" customWidth="1"/>
    <col min="14341" max="14341" width="12.5703125" style="179" customWidth="1"/>
    <col min="14342" max="14342" width="18" style="179" customWidth="1"/>
    <col min="14343" max="14343" width="17.5703125" style="179" customWidth="1"/>
    <col min="14344" max="14344" width="10.5703125" style="179" customWidth="1"/>
    <col min="14345" max="14345" width="10.140625" style="179" customWidth="1"/>
    <col min="14346" max="14346" width="12.7109375" style="179" customWidth="1"/>
    <col min="14347" max="14347" width="15.85546875" style="179" customWidth="1"/>
    <col min="14348" max="14348" width="16.42578125" style="179" customWidth="1"/>
    <col min="14349" max="14352" width="9.28515625" style="179" customWidth="1"/>
    <col min="14353" max="14353" width="75.140625" style="179" customWidth="1"/>
    <col min="14354" max="14354" width="16.85546875" style="179" customWidth="1"/>
    <col min="14355" max="14355" width="20.7109375" style="179" customWidth="1"/>
    <col min="14356" max="14356" width="96.85546875" style="179" customWidth="1"/>
    <col min="14357" max="14357" width="0" style="179" hidden="1" customWidth="1"/>
    <col min="14358" max="14358" width="5.140625" style="179" customWidth="1"/>
    <col min="14359" max="14369" width="15.28515625" style="179" customWidth="1"/>
    <col min="14370" max="14591" width="9.140625" style="179"/>
    <col min="14592" max="14592" width="16.140625" style="179" customWidth="1"/>
    <col min="14593" max="14593" width="13.140625" style="179" customWidth="1"/>
    <col min="14594" max="14594" width="12.28515625" style="179" customWidth="1"/>
    <col min="14595" max="14595" width="12" style="179" customWidth="1"/>
    <col min="14596" max="14596" width="15.85546875" style="179" customWidth="1"/>
    <col min="14597" max="14597" width="12.5703125" style="179" customWidth="1"/>
    <col min="14598" max="14598" width="18" style="179" customWidth="1"/>
    <col min="14599" max="14599" width="17.5703125" style="179" customWidth="1"/>
    <col min="14600" max="14600" width="10.5703125" style="179" customWidth="1"/>
    <col min="14601" max="14601" width="10.140625" style="179" customWidth="1"/>
    <col min="14602" max="14602" width="12.7109375" style="179" customWidth="1"/>
    <col min="14603" max="14603" width="15.85546875" style="179" customWidth="1"/>
    <col min="14604" max="14604" width="16.42578125" style="179" customWidth="1"/>
    <col min="14605" max="14608" width="9.28515625" style="179" customWidth="1"/>
    <col min="14609" max="14609" width="75.140625" style="179" customWidth="1"/>
    <col min="14610" max="14610" width="16.85546875" style="179" customWidth="1"/>
    <col min="14611" max="14611" width="20.7109375" style="179" customWidth="1"/>
    <col min="14612" max="14612" width="96.85546875" style="179" customWidth="1"/>
    <col min="14613" max="14613" width="0" style="179" hidden="1" customWidth="1"/>
    <col min="14614" max="14614" width="5.140625" style="179" customWidth="1"/>
    <col min="14615" max="14625" width="15.28515625" style="179" customWidth="1"/>
    <col min="14626" max="14847" width="9.140625" style="179"/>
    <col min="14848" max="14848" width="16.140625" style="179" customWidth="1"/>
    <col min="14849" max="14849" width="13.140625" style="179" customWidth="1"/>
    <col min="14850" max="14850" width="12.28515625" style="179" customWidth="1"/>
    <col min="14851" max="14851" width="12" style="179" customWidth="1"/>
    <col min="14852" max="14852" width="15.85546875" style="179" customWidth="1"/>
    <col min="14853" max="14853" width="12.5703125" style="179" customWidth="1"/>
    <col min="14854" max="14854" width="18" style="179" customWidth="1"/>
    <col min="14855" max="14855" width="17.5703125" style="179" customWidth="1"/>
    <col min="14856" max="14856" width="10.5703125" style="179" customWidth="1"/>
    <col min="14857" max="14857" width="10.140625" style="179" customWidth="1"/>
    <col min="14858" max="14858" width="12.7109375" style="179" customWidth="1"/>
    <col min="14859" max="14859" width="15.85546875" style="179" customWidth="1"/>
    <col min="14860" max="14860" width="16.42578125" style="179" customWidth="1"/>
    <col min="14861" max="14864" width="9.28515625" style="179" customWidth="1"/>
    <col min="14865" max="14865" width="75.140625" style="179" customWidth="1"/>
    <col min="14866" max="14866" width="16.85546875" style="179" customWidth="1"/>
    <col min="14867" max="14867" width="20.7109375" style="179" customWidth="1"/>
    <col min="14868" max="14868" width="96.85546875" style="179" customWidth="1"/>
    <col min="14869" max="14869" width="0" style="179" hidden="1" customWidth="1"/>
    <col min="14870" max="14870" width="5.140625" style="179" customWidth="1"/>
    <col min="14871" max="14881" width="15.28515625" style="179" customWidth="1"/>
    <col min="14882" max="15103" width="9.140625" style="179"/>
    <col min="15104" max="15104" width="16.140625" style="179" customWidth="1"/>
    <col min="15105" max="15105" width="13.140625" style="179" customWidth="1"/>
    <col min="15106" max="15106" width="12.28515625" style="179" customWidth="1"/>
    <col min="15107" max="15107" width="12" style="179" customWidth="1"/>
    <col min="15108" max="15108" width="15.85546875" style="179" customWidth="1"/>
    <col min="15109" max="15109" width="12.5703125" style="179" customWidth="1"/>
    <col min="15110" max="15110" width="18" style="179" customWidth="1"/>
    <col min="15111" max="15111" width="17.5703125" style="179" customWidth="1"/>
    <col min="15112" max="15112" width="10.5703125" style="179" customWidth="1"/>
    <col min="15113" max="15113" width="10.140625" style="179" customWidth="1"/>
    <col min="15114" max="15114" width="12.7109375" style="179" customWidth="1"/>
    <col min="15115" max="15115" width="15.85546875" style="179" customWidth="1"/>
    <col min="15116" max="15116" width="16.42578125" style="179" customWidth="1"/>
    <col min="15117" max="15120" width="9.28515625" style="179" customWidth="1"/>
    <col min="15121" max="15121" width="75.140625" style="179" customWidth="1"/>
    <col min="15122" max="15122" width="16.85546875" style="179" customWidth="1"/>
    <col min="15123" max="15123" width="20.7109375" style="179" customWidth="1"/>
    <col min="15124" max="15124" width="96.85546875" style="179" customWidth="1"/>
    <col min="15125" max="15125" width="0" style="179" hidden="1" customWidth="1"/>
    <col min="15126" max="15126" width="5.140625" style="179" customWidth="1"/>
    <col min="15127" max="15137" width="15.28515625" style="179" customWidth="1"/>
    <col min="15138" max="15359" width="9.140625" style="179"/>
    <col min="15360" max="15360" width="16.140625" style="179" customWidth="1"/>
    <col min="15361" max="15361" width="13.140625" style="179" customWidth="1"/>
    <col min="15362" max="15362" width="12.28515625" style="179" customWidth="1"/>
    <col min="15363" max="15363" width="12" style="179" customWidth="1"/>
    <col min="15364" max="15364" width="15.85546875" style="179" customWidth="1"/>
    <col min="15365" max="15365" width="12.5703125" style="179" customWidth="1"/>
    <col min="15366" max="15366" width="18" style="179" customWidth="1"/>
    <col min="15367" max="15367" width="17.5703125" style="179" customWidth="1"/>
    <col min="15368" max="15368" width="10.5703125" style="179" customWidth="1"/>
    <col min="15369" max="15369" width="10.140625" style="179" customWidth="1"/>
    <col min="15370" max="15370" width="12.7109375" style="179" customWidth="1"/>
    <col min="15371" max="15371" width="15.85546875" style="179" customWidth="1"/>
    <col min="15372" max="15372" width="16.42578125" style="179" customWidth="1"/>
    <col min="15373" max="15376" width="9.28515625" style="179" customWidth="1"/>
    <col min="15377" max="15377" width="75.140625" style="179" customWidth="1"/>
    <col min="15378" max="15378" width="16.85546875" style="179" customWidth="1"/>
    <col min="15379" max="15379" width="20.7109375" style="179" customWidth="1"/>
    <col min="15380" max="15380" width="96.85546875" style="179" customWidth="1"/>
    <col min="15381" max="15381" width="0" style="179" hidden="1" customWidth="1"/>
    <col min="15382" max="15382" width="5.140625" style="179" customWidth="1"/>
    <col min="15383" max="15393" width="15.28515625" style="179" customWidth="1"/>
    <col min="15394" max="15615" width="9.140625" style="179"/>
    <col min="15616" max="15616" width="16.140625" style="179" customWidth="1"/>
    <col min="15617" max="15617" width="13.140625" style="179" customWidth="1"/>
    <col min="15618" max="15618" width="12.28515625" style="179" customWidth="1"/>
    <col min="15619" max="15619" width="12" style="179" customWidth="1"/>
    <col min="15620" max="15620" width="15.85546875" style="179" customWidth="1"/>
    <col min="15621" max="15621" width="12.5703125" style="179" customWidth="1"/>
    <col min="15622" max="15622" width="18" style="179" customWidth="1"/>
    <col min="15623" max="15623" width="17.5703125" style="179" customWidth="1"/>
    <col min="15624" max="15624" width="10.5703125" style="179" customWidth="1"/>
    <col min="15625" max="15625" width="10.140625" style="179" customWidth="1"/>
    <col min="15626" max="15626" width="12.7109375" style="179" customWidth="1"/>
    <col min="15627" max="15627" width="15.85546875" style="179" customWidth="1"/>
    <col min="15628" max="15628" width="16.42578125" style="179" customWidth="1"/>
    <col min="15629" max="15632" width="9.28515625" style="179" customWidth="1"/>
    <col min="15633" max="15633" width="75.140625" style="179" customWidth="1"/>
    <col min="15634" max="15634" width="16.85546875" style="179" customWidth="1"/>
    <col min="15635" max="15635" width="20.7109375" style="179" customWidth="1"/>
    <col min="15636" max="15636" width="96.85546875" style="179" customWidth="1"/>
    <col min="15637" max="15637" width="0" style="179" hidden="1" customWidth="1"/>
    <col min="15638" max="15638" width="5.140625" style="179" customWidth="1"/>
    <col min="15639" max="15649" width="15.28515625" style="179" customWidth="1"/>
    <col min="15650" max="15871" width="9.140625" style="179"/>
    <col min="15872" max="15872" width="16.140625" style="179" customWidth="1"/>
    <col min="15873" max="15873" width="13.140625" style="179" customWidth="1"/>
    <col min="15874" max="15874" width="12.28515625" style="179" customWidth="1"/>
    <col min="15875" max="15875" width="12" style="179" customWidth="1"/>
    <col min="15876" max="15876" width="15.85546875" style="179" customWidth="1"/>
    <col min="15877" max="15877" width="12.5703125" style="179" customWidth="1"/>
    <col min="15878" max="15878" width="18" style="179" customWidth="1"/>
    <col min="15879" max="15879" width="17.5703125" style="179" customWidth="1"/>
    <col min="15880" max="15880" width="10.5703125" style="179" customWidth="1"/>
    <col min="15881" max="15881" width="10.140625" style="179" customWidth="1"/>
    <col min="15882" max="15882" width="12.7109375" style="179" customWidth="1"/>
    <col min="15883" max="15883" width="15.85546875" style="179" customWidth="1"/>
    <col min="15884" max="15884" width="16.42578125" style="179" customWidth="1"/>
    <col min="15885" max="15888" width="9.28515625" style="179" customWidth="1"/>
    <col min="15889" max="15889" width="75.140625" style="179" customWidth="1"/>
    <col min="15890" max="15890" width="16.85546875" style="179" customWidth="1"/>
    <col min="15891" max="15891" width="20.7109375" style="179" customWidth="1"/>
    <col min="15892" max="15892" width="96.85546875" style="179" customWidth="1"/>
    <col min="15893" max="15893" width="0" style="179" hidden="1" customWidth="1"/>
    <col min="15894" max="15894" width="5.140625" style="179" customWidth="1"/>
    <col min="15895" max="15905" width="15.28515625" style="179" customWidth="1"/>
    <col min="15906" max="16127" width="9.140625" style="179"/>
    <col min="16128" max="16128" width="16.140625" style="179" customWidth="1"/>
    <col min="16129" max="16129" width="13.140625" style="179" customWidth="1"/>
    <col min="16130" max="16130" width="12.28515625" style="179" customWidth="1"/>
    <col min="16131" max="16131" width="12" style="179" customWidth="1"/>
    <col min="16132" max="16132" width="15.85546875" style="179" customWidth="1"/>
    <col min="16133" max="16133" width="12.5703125" style="179" customWidth="1"/>
    <col min="16134" max="16134" width="18" style="179" customWidth="1"/>
    <col min="16135" max="16135" width="17.5703125" style="179" customWidth="1"/>
    <col min="16136" max="16136" width="10.5703125" style="179" customWidth="1"/>
    <col min="16137" max="16137" width="10.140625" style="179" customWidth="1"/>
    <col min="16138" max="16138" width="12.7109375" style="179" customWidth="1"/>
    <col min="16139" max="16139" width="15.85546875" style="179" customWidth="1"/>
    <col min="16140" max="16140" width="16.42578125" style="179" customWidth="1"/>
    <col min="16141" max="16144" width="9.28515625" style="179" customWidth="1"/>
    <col min="16145" max="16145" width="75.140625" style="179" customWidth="1"/>
    <col min="16146" max="16146" width="16.85546875" style="179" customWidth="1"/>
    <col min="16147" max="16147" width="20.7109375" style="179" customWidth="1"/>
    <col min="16148" max="16148" width="96.85546875" style="179" customWidth="1"/>
    <col min="16149" max="16149" width="0" style="179" hidden="1" customWidth="1"/>
    <col min="16150" max="16150" width="5.140625" style="179" customWidth="1"/>
    <col min="16151" max="16161" width="15.28515625" style="179" customWidth="1"/>
    <col min="16162" max="16384" width="9.140625" style="179"/>
  </cols>
  <sheetData>
    <row r="1" spans="1:34" ht="35.450000000000003" customHeight="1" thickBot="1" x14ac:dyDescent="0.25">
      <c r="A1" s="418"/>
      <c r="B1" s="418"/>
      <c r="C1" s="418"/>
      <c r="D1" s="418"/>
      <c r="E1" s="418"/>
      <c r="F1" s="418"/>
      <c r="G1" s="418"/>
      <c r="H1" s="418"/>
      <c r="I1" s="735" t="s">
        <v>184</v>
      </c>
      <c r="J1" s="735"/>
      <c r="K1" s="735"/>
      <c r="L1" s="175"/>
      <c r="M1" s="175"/>
      <c r="N1" s="176"/>
      <c r="O1" s="176"/>
      <c r="P1" s="769" t="s">
        <v>190</v>
      </c>
      <c r="Q1" s="769"/>
      <c r="R1" s="769"/>
      <c r="S1" s="416"/>
      <c r="T1" s="770" t="s">
        <v>191</v>
      </c>
      <c r="U1" s="770"/>
      <c r="V1" s="176"/>
      <c r="W1" s="176"/>
      <c r="X1" s="178"/>
      <c r="Y1" s="178"/>
      <c r="Z1" s="176"/>
      <c r="AA1" s="375"/>
      <c r="AB1" s="375"/>
      <c r="AC1" s="375"/>
      <c r="AD1" s="375"/>
      <c r="AE1" s="176"/>
      <c r="AF1" s="176"/>
      <c r="AG1" s="176"/>
    </row>
    <row r="2" spans="1:34" ht="35.450000000000003" customHeight="1" thickBot="1" x14ac:dyDescent="0.25">
      <c r="A2" s="735" t="s">
        <v>192</v>
      </c>
      <c r="B2" s="735"/>
      <c r="C2" s="735"/>
      <c r="D2" s="735"/>
      <c r="E2" s="735"/>
      <c r="F2" s="405" t="s">
        <v>193</v>
      </c>
      <c r="G2" s="405"/>
      <c r="H2" s="405"/>
      <c r="I2" s="735" t="s">
        <v>194</v>
      </c>
      <c r="J2" s="735"/>
      <c r="K2" s="405"/>
      <c r="L2" s="429" t="s">
        <v>200</v>
      </c>
      <c r="M2" s="429" t="s">
        <v>201</v>
      </c>
      <c r="N2" s="430" t="s">
        <v>195</v>
      </c>
      <c r="O2" s="430" t="s">
        <v>196</v>
      </c>
      <c r="P2" s="430" t="s">
        <v>197</v>
      </c>
      <c r="Q2" s="430" t="s">
        <v>198</v>
      </c>
      <c r="R2" s="431" t="s">
        <v>199</v>
      </c>
      <c r="S2" s="429" t="s">
        <v>200</v>
      </c>
      <c r="T2" s="429" t="s">
        <v>201</v>
      </c>
      <c r="U2" s="432" t="s">
        <v>202</v>
      </c>
      <c r="V2" s="176"/>
      <c r="W2" s="176"/>
      <c r="X2" s="178"/>
      <c r="Y2" s="178"/>
      <c r="Z2" s="761" t="s">
        <v>203</v>
      </c>
      <c r="AA2" s="761"/>
      <c r="AB2" s="761"/>
      <c r="AC2" s="761"/>
      <c r="AD2" s="761"/>
      <c r="AF2" s="410" t="s">
        <v>184</v>
      </c>
      <c r="AG2" s="410"/>
    </row>
    <row r="3" spans="1:34" ht="35.450000000000003" customHeight="1" thickBot="1" x14ac:dyDescent="0.25">
      <c r="A3" s="405"/>
      <c r="B3" s="405"/>
      <c r="C3" s="735" t="s">
        <v>204</v>
      </c>
      <c r="D3" s="735"/>
      <c r="E3" s="735"/>
      <c r="F3" s="735"/>
      <c r="G3" s="735"/>
      <c r="H3" s="735" t="s">
        <v>205</v>
      </c>
      <c r="I3" s="735"/>
      <c r="J3" s="419"/>
      <c r="K3" s="419"/>
      <c r="L3" s="740"/>
      <c r="M3" s="741"/>
      <c r="N3" s="742"/>
      <c r="O3" s="707"/>
      <c r="P3" s="707"/>
      <c r="Q3" s="743"/>
      <c r="R3" s="433" t="s">
        <v>206</v>
      </c>
      <c r="S3" s="740"/>
      <c r="T3" s="766"/>
      <c r="U3" s="434" t="s">
        <v>207</v>
      </c>
      <c r="V3" s="176"/>
      <c r="W3" s="176"/>
      <c r="X3" s="178"/>
      <c r="Y3" s="178"/>
      <c r="Z3" s="761"/>
      <c r="AA3" s="761"/>
      <c r="AB3" s="761"/>
      <c r="AC3" s="761"/>
      <c r="AD3" s="761"/>
      <c r="AE3" s="180"/>
      <c r="AF3" s="178"/>
      <c r="AG3" s="178"/>
    </row>
    <row r="4" spans="1:34" ht="35.450000000000003" customHeight="1" thickBot="1" x14ac:dyDescent="0.25">
      <c r="A4" s="405"/>
      <c r="B4" s="405"/>
      <c r="C4" s="419"/>
      <c r="D4" s="419"/>
      <c r="E4" s="419"/>
      <c r="F4" s="419"/>
      <c r="G4" s="419"/>
      <c r="H4" s="419"/>
      <c r="I4" s="419"/>
      <c r="J4" s="735"/>
      <c r="K4" s="768"/>
      <c r="L4" s="435"/>
      <c r="M4" s="436">
        <f>'كشف البنك'!I34</f>
        <v>0</v>
      </c>
      <c r="N4" s="437"/>
      <c r="O4" s="437"/>
      <c r="P4" s="437"/>
      <c r="Q4" s="438"/>
      <c r="R4" s="439" t="s">
        <v>208</v>
      </c>
      <c r="S4" s="440"/>
      <c r="T4" s="441">
        <f>'كشف البنك'!AU34</f>
        <v>0</v>
      </c>
      <c r="U4" s="442" t="s">
        <v>209</v>
      </c>
      <c r="V4" s="176"/>
      <c r="W4" s="176"/>
      <c r="X4" s="178"/>
      <c r="Y4" s="188"/>
      <c r="Z4" s="761"/>
      <c r="AA4" s="761"/>
      <c r="AB4" s="761"/>
      <c r="AC4" s="761"/>
      <c r="AD4" s="761"/>
      <c r="AE4" s="176"/>
      <c r="AF4" s="178"/>
      <c r="AG4" s="178"/>
    </row>
    <row r="5" spans="1:34" ht="35.450000000000003" customHeight="1" thickBot="1" x14ac:dyDescent="0.25">
      <c r="A5" s="735" t="s">
        <v>210</v>
      </c>
      <c r="B5" s="735"/>
      <c r="C5" s="405"/>
      <c r="D5" s="405"/>
      <c r="E5" s="405" t="s">
        <v>211</v>
      </c>
      <c r="F5" s="405"/>
      <c r="G5" s="405"/>
      <c r="H5" s="405"/>
      <c r="I5" s="405"/>
      <c r="J5" s="405"/>
      <c r="K5" s="405"/>
      <c r="L5" s="443"/>
      <c r="M5" s="444">
        <f>'كشف البنك'!J34</f>
        <v>0</v>
      </c>
      <c r="N5" s="437"/>
      <c r="O5" s="437"/>
      <c r="P5" s="437"/>
      <c r="Q5" s="438"/>
      <c r="R5" s="445" t="s">
        <v>209</v>
      </c>
      <c r="S5" s="446"/>
      <c r="T5" s="441">
        <f>'كشف البنك'!AV34</f>
        <v>0</v>
      </c>
      <c r="U5" s="442" t="s">
        <v>212</v>
      </c>
      <c r="V5" s="176"/>
      <c r="W5" s="176"/>
      <c r="X5" s="178"/>
      <c r="Y5" s="374"/>
      <c r="Z5" s="767" t="s">
        <v>213</v>
      </c>
      <c r="AA5" s="767"/>
      <c r="AB5" s="767"/>
      <c r="AC5" s="767"/>
      <c r="AD5" s="767"/>
      <c r="AE5" s="373"/>
      <c r="AF5" s="178"/>
      <c r="AG5" s="178"/>
    </row>
    <row r="6" spans="1:34" ht="35.450000000000003" customHeight="1" thickBot="1" x14ac:dyDescent="0.25">
      <c r="A6" s="405" t="s">
        <v>214</v>
      </c>
      <c r="B6" s="750"/>
      <c r="C6" s="750"/>
      <c r="D6" s="405" t="s">
        <v>215</v>
      </c>
      <c r="E6" s="762"/>
      <c r="F6" s="762"/>
      <c r="G6" s="762"/>
      <c r="H6" s="762"/>
      <c r="I6" s="762"/>
      <c r="J6" s="762"/>
      <c r="K6" s="762"/>
      <c r="L6" s="443"/>
      <c r="M6" s="444">
        <f>'كشف البنك'!K34</f>
        <v>0</v>
      </c>
      <c r="N6" s="437"/>
      <c r="O6" s="437"/>
      <c r="P6" s="437"/>
      <c r="Q6" s="438"/>
      <c r="R6" s="445" t="s">
        <v>216</v>
      </c>
      <c r="S6" s="446"/>
      <c r="T6" s="441">
        <f>'كشف البنك'!AW34</f>
        <v>0</v>
      </c>
      <c r="U6" s="442" t="s">
        <v>217</v>
      </c>
      <c r="V6" s="176"/>
      <c r="W6" s="176"/>
      <c r="X6" s="178"/>
      <c r="Y6" s="746" t="s">
        <v>218</v>
      </c>
      <c r="Z6" s="746"/>
      <c r="AA6" s="763" t="str">
        <f>'كشف 1'!B1</f>
        <v>يناير لسنة  2018 م</v>
      </c>
      <c r="AB6" s="764"/>
      <c r="AC6" s="764"/>
      <c r="AD6" s="764"/>
      <c r="AE6" s="765"/>
      <c r="AF6" s="178"/>
      <c r="AG6" s="178"/>
    </row>
    <row r="7" spans="1:34" ht="35.450000000000003" customHeight="1" thickBot="1" x14ac:dyDescent="0.25">
      <c r="A7" s="735" t="s">
        <v>220</v>
      </c>
      <c r="B7" s="735"/>
      <c r="C7" s="405"/>
      <c r="D7" s="405"/>
      <c r="E7" s="405"/>
      <c r="F7" s="735" t="s">
        <v>221</v>
      </c>
      <c r="G7" s="735"/>
      <c r="H7" s="405"/>
      <c r="I7" s="405"/>
      <c r="J7" s="735" t="s">
        <v>222</v>
      </c>
      <c r="K7" s="735"/>
      <c r="L7" s="443"/>
      <c r="M7" s="444">
        <f>'كشف البنك'!L34</f>
        <v>0</v>
      </c>
      <c r="N7" s="437"/>
      <c r="O7" s="437"/>
      <c r="P7" s="437"/>
      <c r="Q7" s="438"/>
      <c r="R7" s="445" t="s">
        <v>217</v>
      </c>
      <c r="S7" s="446"/>
      <c r="T7" s="441">
        <f>'كشف البنك'!BM34</f>
        <v>0</v>
      </c>
      <c r="U7" s="442" t="s">
        <v>224</v>
      </c>
      <c r="V7" s="176"/>
      <c r="W7" s="176"/>
      <c r="X7" s="178"/>
      <c r="Y7" s="735" t="s">
        <v>223</v>
      </c>
      <c r="Z7" s="735"/>
      <c r="AA7" s="735"/>
      <c r="AB7" s="735"/>
      <c r="AC7" s="735"/>
      <c r="AD7" s="735"/>
      <c r="AE7" s="735"/>
      <c r="AF7" s="178"/>
      <c r="AG7" s="178"/>
    </row>
    <row r="8" spans="1:34" ht="35.450000000000003" customHeight="1" thickBot="1" x14ac:dyDescent="0.25">
      <c r="A8" s="760"/>
      <c r="B8" s="760"/>
      <c r="C8" s="760"/>
      <c r="D8" s="760"/>
      <c r="E8" s="182"/>
      <c r="F8" s="182"/>
      <c r="G8" s="182"/>
      <c r="H8" s="182"/>
      <c r="I8" s="182"/>
      <c r="J8" s="182"/>
      <c r="K8" s="182"/>
      <c r="L8" s="443"/>
      <c r="M8" s="444">
        <f>'كشف البنك'!M34</f>
        <v>0</v>
      </c>
      <c r="N8" s="437"/>
      <c r="O8" s="437"/>
      <c r="P8" s="437"/>
      <c r="Q8" s="438"/>
      <c r="R8" s="445" t="s">
        <v>224</v>
      </c>
      <c r="S8" s="446"/>
      <c r="T8" s="441">
        <f>'كشف البنك'!AX34</f>
        <v>0</v>
      </c>
      <c r="U8" s="442" t="s">
        <v>225</v>
      </c>
      <c r="V8" s="176"/>
      <c r="W8" s="176"/>
      <c r="X8" s="178"/>
      <c r="Y8" s="735" t="s">
        <v>226</v>
      </c>
      <c r="Z8" s="735"/>
      <c r="AA8" s="735"/>
      <c r="AB8" s="735"/>
      <c r="AC8" s="735"/>
      <c r="AD8" s="735"/>
      <c r="AE8" s="735"/>
      <c r="AF8" s="178"/>
      <c r="AG8" s="178"/>
    </row>
    <row r="9" spans="1:34" ht="35.450000000000003" customHeight="1" thickBot="1" x14ac:dyDescent="0.25">
      <c r="A9" s="182"/>
      <c r="B9" s="182"/>
      <c r="C9" s="182"/>
      <c r="D9" s="182"/>
      <c r="E9" s="182"/>
      <c r="F9" s="182"/>
      <c r="G9" s="182"/>
      <c r="H9" s="182"/>
      <c r="I9" s="182"/>
      <c r="J9" s="182"/>
      <c r="K9" s="182"/>
      <c r="L9" s="443"/>
      <c r="M9" s="444">
        <f>'كشف البنك'!N34</f>
        <v>0</v>
      </c>
      <c r="N9" s="447"/>
      <c r="O9" s="447"/>
      <c r="P9" s="448"/>
      <c r="Q9" s="449"/>
      <c r="R9" s="445" t="s">
        <v>40</v>
      </c>
      <c r="S9" s="446"/>
      <c r="T9" s="441">
        <f>'كشف البنك'!AY34</f>
        <v>0</v>
      </c>
      <c r="U9" s="442" t="s">
        <v>291</v>
      </c>
      <c r="V9" s="176"/>
      <c r="W9" s="176"/>
      <c r="X9" s="178"/>
      <c r="Y9" s="750" t="str">
        <f>'كشف 1'!D1</f>
        <v>إدارة منوف التعليمية</v>
      </c>
      <c r="Z9" s="735"/>
      <c r="AA9" s="735"/>
      <c r="AB9" s="735"/>
      <c r="AC9" s="735"/>
      <c r="AD9" s="735"/>
      <c r="AE9" s="735"/>
      <c r="AF9" s="178"/>
      <c r="AG9" s="178"/>
    </row>
    <row r="10" spans="1:34" ht="35.450000000000003" customHeight="1" thickTop="1" thickBot="1" x14ac:dyDescent="0.25">
      <c r="A10" s="748"/>
      <c r="B10" s="748"/>
      <c r="C10" s="748"/>
      <c r="D10" s="748"/>
      <c r="E10" s="748"/>
      <c r="F10" s="748"/>
      <c r="G10" s="748"/>
      <c r="H10" s="748"/>
      <c r="I10" s="748"/>
      <c r="J10" s="748"/>
      <c r="K10" s="749"/>
      <c r="L10" s="450">
        <f>SUM(M4:M9)</f>
        <v>0</v>
      </c>
      <c r="M10" s="451">
        <f>'كشف البنك'!O34</f>
        <v>0</v>
      </c>
      <c r="N10" s="702"/>
      <c r="O10" s="703"/>
      <c r="P10" s="703"/>
      <c r="Q10" s="703"/>
      <c r="R10" s="452" t="s">
        <v>227</v>
      </c>
      <c r="S10" s="446"/>
      <c r="T10" s="441">
        <f>'كشف البنك'!BN34</f>
        <v>0</v>
      </c>
      <c r="U10" s="442" t="s">
        <v>292</v>
      </c>
      <c r="V10" s="176"/>
      <c r="W10" s="408"/>
      <c r="X10" s="178"/>
      <c r="Y10" s="751" t="s">
        <v>232</v>
      </c>
      <c r="Z10" s="751"/>
      <c r="AA10" s="753" t="str">
        <f>'كشف 1'!D2</f>
        <v>مدرسة منشأة سلطان الثانوية بنين</v>
      </c>
      <c r="AB10" s="754"/>
      <c r="AC10" s="754"/>
      <c r="AD10" s="754"/>
      <c r="AE10" s="754"/>
      <c r="AF10" s="755"/>
      <c r="AG10" s="178"/>
    </row>
    <row r="11" spans="1:34" ht="35.450000000000003" customHeight="1" thickBot="1" x14ac:dyDescent="0.25">
      <c r="A11" s="759" t="s">
        <v>228</v>
      </c>
      <c r="B11" s="759"/>
      <c r="C11" s="759"/>
      <c r="D11" s="759"/>
      <c r="E11" s="759" t="s">
        <v>229</v>
      </c>
      <c r="F11" s="759"/>
      <c r="G11" s="418"/>
      <c r="H11" s="418"/>
      <c r="I11" s="418"/>
      <c r="J11" s="759" t="s">
        <v>230</v>
      </c>
      <c r="K11" s="759"/>
      <c r="L11" s="740"/>
      <c r="M11" s="741"/>
      <c r="N11" s="742"/>
      <c r="O11" s="707"/>
      <c r="P11" s="707"/>
      <c r="Q11" s="743"/>
      <c r="R11" s="434" t="s">
        <v>231</v>
      </c>
      <c r="S11" s="440"/>
      <c r="T11" s="453">
        <f>'كشف البنك'!CE34</f>
        <v>0</v>
      </c>
      <c r="U11" s="442" t="s">
        <v>31</v>
      </c>
      <c r="V11" s="176"/>
      <c r="W11" s="176"/>
      <c r="X11" s="181"/>
      <c r="Y11" s="752"/>
      <c r="Z11" s="752"/>
      <c r="AA11" s="756"/>
      <c r="AB11" s="757"/>
      <c r="AC11" s="757"/>
      <c r="AD11" s="757"/>
      <c r="AE11" s="757"/>
      <c r="AF11" s="758"/>
      <c r="AG11" s="181"/>
    </row>
    <row r="12" spans="1:34" ht="35.450000000000003" customHeight="1" thickBot="1" x14ac:dyDescent="0.25">
      <c r="A12" s="420" t="s">
        <v>233</v>
      </c>
      <c r="B12" s="420" t="s">
        <v>234</v>
      </c>
      <c r="C12" s="420" t="s">
        <v>235</v>
      </c>
      <c r="D12" s="420" t="s">
        <v>236</v>
      </c>
      <c r="E12" s="420" t="s">
        <v>237</v>
      </c>
      <c r="F12" s="420" t="s">
        <v>238</v>
      </c>
      <c r="G12" s="420" t="s">
        <v>239</v>
      </c>
      <c r="H12" s="421" t="s">
        <v>240</v>
      </c>
      <c r="I12" s="421" t="s">
        <v>241</v>
      </c>
      <c r="J12" s="421"/>
      <c r="K12" s="422"/>
      <c r="L12" s="445"/>
      <c r="M12" s="454">
        <f>'كشف البنك'!Q34</f>
        <v>0</v>
      </c>
      <c r="N12" s="455"/>
      <c r="O12" s="455"/>
      <c r="P12" s="455"/>
      <c r="Q12" s="456"/>
      <c r="R12" s="445" t="s">
        <v>285</v>
      </c>
      <c r="S12" s="457"/>
      <c r="T12" s="458">
        <f>'كشف البنك'!CF34</f>
        <v>0</v>
      </c>
      <c r="U12" s="442" t="s">
        <v>32</v>
      </c>
      <c r="V12" s="176"/>
      <c r="W12" s="176"/>
      <c r="X12" s="182"/>
      <c r="Y12" s="182"/>
      <c r="Z12" s="182"/>
      <c r="AA12" s="738" t="s">
        <v>245</v>
      </c>
      <c r="AB12" s="738"/>
      <c r="AC12" s="738"/>
      <c r="AD12" s="182"/>
      <c r="AE12" s="182"/>
      <c r="AF12" s="182"/>
      <c r="AG12" s="182"/>
    </row>
    <row r="13" spans="1:34" ht="35.450000000000003" customHeight="1" thickBot="1" x14ac:dyDescent="0.25">
      <c r="A13" s="420" t="s">
        <v>243</v>
      </c>
      <c r="B13" s="420"/>
      <c r="C13" s="420"/>
      <c r="D13" s="420"/>
      <c r="E13" s="420"/>
      <c r="F13" s="420"/>
      <c r="G13" s="420"/>
      <c r="H13" s="421"/>
      <c r="I13" s="421"/>
      <c r="J13" s="421"/>
      <c r="K13" s="422"/>
      <c r="L13" s="445"/>
      <c r="M13" s="454">
        <f>'كشف البنك'!R34</f>
        <v>0</v>
      </c>
      <c r="N13" s="437"/>
      <c r="O13" s="437"/>
      <c r="P13" s="437"/>
      <c r="Q13" s="438"/>
      <c r="R13" s="445" t="s">
        <v>286</v>
      </c>
      <c r="S13" s="450">
        <f>SUM('كشف البنك'!AZ34,'كشف البنك'!BM34,'كشف البنك'!BN34,'كشف البنك'!CE34,'كشف البنك'!CF34)</f>
        <v>0</v>
      </c>
      <c r="T13" s="451">
        <f>SUM(T4:T12)</f>
        <v>0</v>
      </c>
      <c r="U13" s="459" t="s">
        <v>242</v>
      </c>
      <c r="V13" s="176"/>
      <c r="W13" s="730" t="s">
        <v>246</v>
      </c>
      <c r="X13" s="730"/>
      <c r="Y13" s="730"/>
      <c r="Z13" s="730"/>
      <c r="AA13" s="730"/>
      <c r="AB13" s="730"/>
      <c r="AC13" s="739"/>
      <c r="AD13" s="409"/>
      <c r="AE13" s="744" t="s">
        <v>247</v>
      </c>
      <c r="AF13" s="745"/>
      <c r="AG13" s="745"/>
      <c r="AH13" s="745"/>
    </row>
    <row r="14" spans="1:34" ht="35.450000000000003" customHeight="1" thickBot="1" x14ac:dyDescent="0.25">
      <c r="A14" s="418"/>
      <c r="B14" s="418"/>
      <c r="C14" s="418"/>
      <c r="D14" s="418"/>
      <c r="E14" s="418"/>
      <c r="F14" s="418"/>
      <c r="G14" s="418"/>
      <c r="H14" s="418"/>
      <c r="I14" s="418"/>
      <c r="J14" s="418"/>
      <c r="K14" s="418"/>
      <c r="L14" s="445"/>
      <c r="M14" s="454">
        <f>'كشف البنك'!S34</f>
        <v>0</v>
      </c>
      <c r="N14" s="437"/>
      <c r="O14" s="437"/>
      <c r="P14" s="437"/>
      <c r="Q14" s="438"/>
      <c r="R14" s="445" t="s">
        <v>287</v>
      </c>
      <c r="S14" s="460"/>
      <c r="T14" s="461"/>
      <c r="U14" s="462" t="s">
        <v>244</v>
      </c>
      <c r="V14" s="176"/>
      <c r="W14" s="371"/>
      <c r="X14" s="371"/>
      <c r="Y14" s="371"/>
      <c r="Z14" s="371"/>
      <c r="AA14" s="371"/>
      <c r="AB14" s="371"/>
      <c r="AC14" s="371"/>
      <c r="AD14" s="372"/>
      <c r="AE14" s="371"/>
      <c r="AF14" s="371"/>
      <c r="AG14" s="371"/>
    </row>
    <row r="15" spans="1:34" ht="35.450000000000003" customHeight="1" thickBot="1" x14ac:dyDescent="0.25">
      <c r="A15" s="418"/>
      <c r="B15" s="418"/>
      <c r="C15" s="418"/>
      <c r="D15" s="418"/>
      <c r="E15" s="418"/>
      <c r="F15" s="418"/>
      <c r="G15" s="418"/>
      <c r="H15" s="418"/>
      <c r="I15" s="418"/>
      <c r="J15" s="418"/>
      <c r="K15" s="418"/>
      <c r="L15" s="445"/>
      <c r="M15" s="454">
        <f>'كشف البنك'!AM34</f>
        <v>0</v>
      </c>
      <c r="N15" s="437"/>
      <c r="O15" s="437"/>
      <c r="P15" s="437"/>
      <c r="Q15" s="438"/>
      <c r="R15" s="463" t="s">
        <v>53</v>
      </c>
      <c r="S15" s="457"/>
      <c r="T15" s="458">
        <f>'كشف البنك'!BA34</f>
        <v>0</v>
      </c>
      <c r="U15" s="442" t="s">
        <v>209</v>
      </c>
      <c r="V15" s="176"/>
      <c r="W15" s="730" t="s">
        <v>249</v>
      </c>
      <c r="X15" s="730"/>
      <c r="Y15" s="730"/>
      <c r="Z15" s="730"/>
      <c r="AA15" s="730"/>
      <c r="AB15" s="730"/>
      <c r="AC15" s="730"/>
      <c r="AD15" s="730"/>
      <c r="AE15" s="730"/>
      <c r="AF15" s="730"/>
      <c r="AG15" s="730"/>
    </row>
    <row r="16" spans="1:34" ht="35.450000000000003" customHeight="1" thickBot="1" x14ac:dyDescent="0.25">
      <c r="A16" s="715" t="s">
        <v>248</v>
      </c>
      <c r="B16" s="715"/>
      <c r="C16" s="423"/>
      <c r="D16" s="423"/>
      <c r="E16" s="423" t="s">
        <v>193</v>
      </c>
      <c r="F16" s="423"/>
      <c r="G16" s="423"/>
      <c r="H16" s="423"/>
      <c r="I16" s="423" t="s">
        <v>230</v>
      </c>
      <c r="J16" s="418"/>
      <c r="K16" s="418"/>
      <c r="L16" s="443"/>
      <c r="M16" s="454">
        <f>'كشف البنك'!AN34</f>
        <v>0</v>
      </c>
      <c r="N16" s="437"/>
      <c r="O16" s="437"/>
      <c r="P16" s="437"/>
      <c r="Q16" s="438"/>
      <c r="R16" s="463" t="s">
        <v>54</v>
      </c>
      <c r="S16" s="440"/>
      <c r="T16" s="441">
        <f>'كشف البنك'!BB34</f>
        <v>0</v>
      </c>
      <c r="U16" s="442" t="s">
        <v>212</v>
      </c>
      <c r="V16" s="176"/>
      <c r="W16" s="187"/>
      <c r="X16" s="747"/>
      <c r="Y16" s="747"/>
      <c r="Z16" s="371"/>
      <c r="AA16" s="371"/>
      <c r="AB16" s="371"/>
      <c r="AC16" s="371"/>
      <c r="AD16" s="371"/>
      <c r="AE16" s="747"/>
      <c r="AF16" s="747"/>
      <c r="AG16" s="371"/>
    </row>
    <row r="17" spans="1:33" ht="35.450000000000003" customHeight="1" thickBot="1" x14ac:dyDescent="0.25">
      <c r="A17" s="423"/>
      <c r="B17" s="423"/>
      <c r="C17" s="423"/>
      <c r="D17" s="423"/>
      <c r="E17" s="423"/>
      <c r="F17" s="423"/>
      <c r="G17" s="423"/>
      <c r="H17" s="423"/>
      <c r="I17" s="423"/>
      <c r="J17" s="418"/>
      <c r="K17" s="418"/>
      <c r="L17" s="443"/>
      <c r="M17" s="454">
        <f>'كشف البنك'!Y34</f>
        <v>0</v>
      </c>
      <c r="N17" s="437"/>
      <c r="O17" s="437"/>
      <c r="P17" s="437"/>
      <c r="Q17" s="438"/>
      <c r="R17" s="445" t="s">
        <v>288</v>
      </c>
      <c r="S17" s="446"/>
      <c r="T17" s="441">
        <f>'كشف البنك'!BC34</f>
        <v>0</v>
      </c>
      <c r="U17" s="442" t="s">
        <v>225</v>
      </c>
      <c r="V17" s="176"/>
      <c r="W17" s="187"/>
      <c r="X17" s="746" t="s">
        <v>290</v>
      </c>
      <c r="Y17" s="746"/>
      <c r="Z17" s="398"/>
      <c r="AA17" s="398"/>
      <c r="AB17" s="398" t="s">
        <v>219</v>
      </c>
      <c r="AC17" s="398"/>
      <c r="AD17" s="398"/>
      <c r="AE17" s="746" t="s">
        <v>194</v>
      </c>
      <c r="AF17" s="746"/>
      <c r="AG17" s="188"/>
    </row>
    <row r="18" spans="1:33" ht="35.450000000000003" customHeight="1" thickBot="1" x14ac:dyDescent="0.25">
      <c r="A18" s="735" t="s">
        <v>250</v>
      </c>
      <c r="B18" s="735"/>
      <c r="C18" s="735"/>
      <c r="D18" s="735"/>
      <c r="E18" s="424"/>
      <c r="F18" s="424"/>
      <c r="G18" s="424"/>
      <c r="H18" s="424"/>
      <c r="I18" s="423" t="s">
        <v>230</v>
      </c>
      <c r="J18" s="418"/>
      <c r="K18" s="418"/>
      <c r="L18" s="450">
        <f>SUM(M12:M17)</f>
        <v>0</v>
      </c>
      <c r="M18" s="451">
        <f>SUM(M12:M17)</f>
        <v>0</v>
      </c>
      <c r="N18" s="702"/>
      <c r="O18" s="703"/>
      <c r="P18" s="703"/>
      <c r="Q18" s="703"/>
      <c r="R18" s="452" t="s">
        <v>227</v>
      </c>
      <c r="S18" s="440"/>
      <c r="T18" s="441">
        <f>'كشف البنك'!BE34</f>
        <v>0</v>
      </c>
      <c r="U18" s="442" t="s">
        <v>224</v>
      </c>
      <c r="V18" s="176"/>
      <c r="W18" s="187"/>
      <c r="X18" s="406"/>
      <c r="Y18" s="406"/>
      <c r="Z18" s="407"/>
      <c r="AA18" s="407"/>
      <c r="AB18" s="407"/>
      <c r="AC18" s="407"/>
      <c r="AD18" s="407"/>
      <c r="AE18" s="406"/>
      <c r="AF18" s="406"/>
      <c r="AG18" s="188"/>
    </row>
    <row r="19" spans="1:33" ht="35.450000000000003" customHeight="1" thickBot="1" x14ac:dyDescent="0.25">
      <c r="A19" s="423"/>
      <c r="B19" s="423"/>
      <c r="C19" s="423"/>
      <c r="D19" s="423"/>
      <c r="E19" s="424"/>
      <c r="F19" s="424"/>
      <c r="G19" s="424"/>
      <c r="H19" s="424"/>
      <c r="I19" s="423"/>
      <c r="J19" s="418"/>
      <c r="K19" s="418"/>
      <c r="L19" s="444"/>
      <c r="M19" s="444">
        <f>SUM('كشف البنك'!W34,'كشف البنك'!X34,'كشف البنك'!AF34)</f>
        <v>0</v>
      </c>
      <c r="N19" s="455"/>
      <c r="O19" s="455"/>
      <c r="P19" s="455"/>
      <c r="Q19" s="456"/>
      <c r="R19" s="463" t="s">
        <v>334</v>
      </c>
      <c r="S19" s="446"/>
      <c r="T19" s="441">
        <f>'كشف البنك'!BF34</f>
        <v>0</v>
      </c>
      <c r="U19" s="442" t="s">
        <v>292</v>
      </c>
      <c r="V19" s="176"/>
      <c r="W19" s="176"/>
      <c r="X19" s="182"/>
      <c r="Y19" s="182"/>
      <c r="Z19" s="183"/>
      <c r="AA19" s="183"/>
      <c r="AB19" s="183"/>
      <c r="AC19" s="183"/>
      <c r="AD19" s="183"/>
      <c r="AE19" s="182"/>
      <c r="AF19" s="182"/>
      <c r="AG19" s="182"/>
    </row>
    <row r="20" spans="1:33" ht="35.450000000000003" customHeight="1" thickBot="1" x14ac:dyDescent="0.25">
      <c r="A20" s="423"/>
      <c r="B20" s="423"/>
      <c r="C20" s="423"/>
      <c r="D20" s="423"/>
      <c r="E20" s="424"/>
      <c r="F20" s="424"/>
      <c r="G20" s="424"/>
      <c r="H20" s="424"/>
      <c r="I20" s="423"/>
      <c r="J20" s="418"/>
      <c r="K20" s="418"/>
      <c r="L20" s="444"/>
      <c r="M20" s="444">
        <f>SUM('كشف البنك'!AE34,'كشف البنك'!AG34)</f>
        <v>0</v>
      </c>
      <c r="N20" s="437"/>
      <c r="O20" s="437"/>
      <c r="P20" s="437"/>
      <c r="Q20" s="438"/>
      <c r="R20" s="464" t="s">
        <v>335</v>
      </c>
      <c r="S20" s="450">
        <f>SUM(T20,T13)</f>
        <v>0</v>
      </c>
      <c r="T20" s="451">
        <f>SUM(T15:T19)</f>
        <v>0</v>
      </c>
      <c r="U20" s="459" t="s">
        <v>242</v>
      </c>
      <c r="V20" s="176"/>
      <c r="W20" s="176"/>
      <c r="X20" s="182"/>
      <c r="Y20" s="182"/>
      <c r="Z20" s="183"/>
      <c r="AA20" s="183"/>
      <c r="AB20" s="183"/>
      <c r="AC20" s="183"/>
      <c r="AD20" s="183"/>
      <c r="AE20" s="182"/>
      <c r="AF20" s="182"/>
      <c r="AG20" s="182"/>
    </row>
    <row r="21" spans="1:33" ht="35.450000000000003" customHeight="1" thickBot="1" x14ac:dyDescent="0.25">
      <c r="A21" s="423"/>
      <c r="B21" s="423"/>
      <c r="C21" s="423"/>
      <c r="D21" s="423"/>
      <c r="E21" s="424"/>
      <c r="F21" s="424"/>
      <c r="G21" s="424"/>
      <c r="H21" s="424"/>
      <c r="I21" s="423"/>
      <c r="J21" s="418"/>
      <c r="K21" s="418"/>
      <c r="L21" s="444"/>
      <c r="M21" s="444">
        <f>SUM('كشف البنك'!AC34,'كشف البنك'!AH34)</f>
        <v>0</v>
      </c>
      <c r="N21" s="437"/>
      <c r="O21" s="437"/>
      <c r="P21" s="437"/>
      <c r="Q21" s="438"/>
      <c r="R21" s="463" t="s">
        <v>336</v>
      </c>
      <c r="S21" s="446"/>
      <c r="T21" s="441">
        <f>'كشف البنك'!BD34</f>
        <v>0</v>
      </c>
      <c r="U21" s="445" t="s">
        <v>293</v>
      </c>
      <c r="V21" s="176"/>
      <c r="W21" s="176"/>
      <c r="X21" s="182"/>
      <c r="Y21" s="182"/>
      <c r="Z21" s="182"/>
      <c r="AA21" s="182"/>
      <c r="AB21" s="182"/>
      <c r="AC21" s="182"/>
      <c r="AD21" s="182"/>
      <c r="AE21" s="182"/>
      <c r="AF21" s="182"/>
      <c r="AG21" s="178"/>
    </row>
    <row r="22" spans="1:33" ht="35.450000000000003" customHeight="1" thickBot="1" x14ac:dyDescent="0.25">
      <c r="A22" s="419"/>
      <c r="B22" s="419"/>
      <c r="C22" s="419"/>
      <c r="D22" s="419"/>
      <c r="E22" s="425"/>
      <c r="F22" s="425"/>
      <c r="G22" s="425"/>
      <c r="H22" s="425"/>
      <c r="I22" s="419"/>
      <c r="J22" s="418"/>
      <c r="K22" s="418"/>
      <c r="L22" s="450">
        <f>SUM(M19:M21)</f>
        <v>0</v>
      </c>
      <c r="M22" s="451">
        <f>SUM(M19:M21)</f>
        <v>0</v>
      </c>
      <c r="N22" s="702"/>
      <c r="O22" s="703"/>
      <c r="P22" s="703"/>
      <c r="Q22" s="703"/>
      <c r="R22" s="452" t="s">
        <v>227</v>
      </c>
      <c r="S22" s="440"/>
      <c r="T22" s="441">
        <f>'كشف البنك'!BH34</f>
        <v>0</v>
      </c>
      <c r="U22" s="442" t="s">
        <v>56</v>
      </c>
      <c r="V22" s="176"/>
      <c r="W22" s="176"/>
      <c r="X22" s="178"/>
      <c r="Y22" s="178"/>
      <c r="Z22" s="178"/>
      <c r="AA22" s="178"/>
      <c r="AB22" s="178"/>
      <c r="AC22" s="178"/>
      <c r="AD22" s="178"/>
      <c r="AE22" s="178"/>
      <c r="AF22" s="178"/>
      <c r="AG22" s="178"/>
    </row>
    <row r="23" spans="1:33" ht="35.450000000000003" customHeight="1" thickBot="1" x14ac:dyDescent="0.25">
      <c r="A23" s="423"/>
      <c r="B23" s="423"/>
      <c r="C23" s="423"/>
      <c r="D23" s="423"/>
      <c r="E23" s="424"/>
      <c r="F23" s="424"/>
      <c r="G23" s="424"/>
      <c r="H23" s="424"/>
      <c r="I23" s="423"/>
      <c r="J23" s="418"/>
      <c r="K23" s="418"/>
      <c r="L23" s="443"/>
      <c r="M23" s="444">
        <f>'كشف البنك'!AI34</f>
        <v>0</v>
      </c>
      <c r="N23" s="456"/>
      <c r="O23" s="456"/>
      <c r="P23" s="456"/>
      <c r="Q23" s="456"/>
      <c r="R23" s="463" t="s">
        <v>129</v>
      </c>
      <c r="S23" s="446"/>
      <c r="T23" s="441">
        <f>'كشف البنك'!BI34</f>
        <v>0</v>
      </c>
      <c r="U23" s="442" t="s">
        <v>57</v>
      </c>
      <c r="V23" s="176"/>
      <c r="W23" s="176"/>
      <c r="X23" s="178"/>
      <c r="Y23" s="178"/>
      <c r="Z23" s="178"/>
      <c r="AA23" s="178"/>
      <c r="AB23" s="178"/>
      <c r="AC23" s="178"/>
      <c r="AD23" s="178"/>
      <c r="AE23" s="178"/>
      <c r="AF23" s="178"/>
      <c r="AG23" s="178"/>
    </row>
    <row r="24" spans="1:33" ht="35.450000000000003" customHeight="1" thickBot="1" x14ac:dyDescent="0.25">
      <c r="A24" s="423"/>
      <c r="B24" s="423"/>
      <c r="C24" s="423"/>
      <c r="D24" s="423"/>
      <c r="E24" s="424"/>
      <c r="F24" s="424"/>
      <c r="G24" s="424"/>
      <c r="H24" s="424"/>
      <c r="I24" s="423"/>
      <c r="J24" s="418"/>
      <c r="K24" s="418"/>
      <c r="L24" s="443"/>
      <c r="M24" s="444">
        <f>'كشف البنك'!AD34</f>
        <v>0</v>
      </c>
      <c r="N24" s="438"/>
      <c r="O24" s="438"/>
      <c r="P24" s="438"/>
      <c r="Q24" s="438"/>
      <c r="R24" s="463" t="s">
        <v>251</v>
      </c>
      <c r="S24" s="446"/>
      <c r="T24" s="441">
        <f>'كشف البنك'!BJ34</f>
        <v>0</v>
      </c>
      <c r="U24" s="442" t="s">
        <v>105</v>
      </c>
      <c r="V24" s="176"/>
      <c r="W24" s="176"/>
      <c r="X24" s="178"/>
      <c r="Y24" s="178"/>
      <c r="Z24" s="178"/>
      <c r="AA24" s="178"/>
      <c r="AB24" s="178"/>
      <c r="AC24" s="178"/>
      <c r="AD24" s="178"/>
      <c r="AE24" s="178"/>
      <c r="AF24" s="178"/>
      <c r="AG24" s="178"/>
    </row>
    <row r="25" spans="1:33" ht="35.450000000000003" customHeight="1" thickBot="1" x14ac:dyDescent="0.25">
      <c r="A25" s="423"/>
      <c r="B25" s="423"/>
      <c r="C25" s="423"/>
      <c r="D25" s="423"/>
      <c r="E25" s="424"/>
      <c r="F25" s="424"/>
      <c r="G25" s="424"/>
      <c r="H25" s="424"/>
      <c r="I25" s="423"/>
      <c r="J25" s="418"/>
      <c r="K25" s="418"/>
      <c r="L25" s="443"/>
      <c r="M25" s="444">
        <f>'كشف البنك'!AA34</f>
        <v>0</v>
      </c>
      <c r="N25" s="438"/>
      <c r="O25" s="438"/>
      <c r="P25" s="438"/>
      <c r="Q25" s="438"/>
      <c r="R25" s="463" t="s">
        <v>255</v>
      </c>
      <c r="S25" s="446"/>
      <c r="T25" s="441">
        <f>'كشف البنك'!BK34</f>
        <v>0</v>
      </c>
      <c r="U25" s="442" t="s">
        <v>59</v>
      </c>
      <c r="V25" s="176"/>
      <c r="W25" s="176"/>
      <c r="X25" s="178"/>
      <c r="Y25" s="178"/>
      <c r="Z25" s="178"/>
      <c r="AA25" s="178"/>
      <c r="AB25" s="178"/>
      <c r="AC25" s="178"/>
      <c r="AD25" s="178"/>
      <c r="AE25" s="178"/>
      <c r="AF25" s="178"/>
      <c r="AG25" s="178"/>
    </row>
    <row r="26" spans="1:33" ht="35.450000000000003" customHeight="1" thickBot="1" x14ac:dyDescent="0.25">
      <c r="A26" s="715" t="s">
        <v>253</v>
      </c>
      <c r="B26" s="715"/>
      <c r="C26" s="423"/>
      <c r="D26" s="423"/>
      <c r="E26" s="424"/>
      <c r="F26" s="424"/>
      <c r="G26" s="424"/>
      <c r="H26" s="424"/>
      <c r="I26" s="423" t="s">
        <v>230</v>
      </c>
      <c r="J26" s="418"/>
      <c r="K26" s="418"/>
      <c r="L26" s="444"/>
      <c r="M26" s="444">
        <f>'كشف البنك'!AB34</f>
        <v>0</v>
      </c>
      <c r="N26" s="438"/>
      <c r="O26" s="438"/>
      <c r="P26" s="438"/>
      <c r="Q26" s="438"/>
      <c r="R26" s="463" t="s">
        <v>252</v>
      </c>
      <c r="S26" s="446"/>
      <c r="T26" s="441">
        <f>'كشف البنك'!BL34</f>
        <v>0</v>
      </c>
      <c r="U26" s="442" t="s">
        <v>25</v>
      </c>
      <c r="V26" s="176"/>
      <c r="W26" s="176"/>
      <c r="X26" s="178"/>
      <c r="Y26" s="178"/>
      <c r="Z26" s="178"/>
      <c r="AA26" s="178"/>
      <c r="AB26" s="178"/>
      <c r="AC26" s="178"/>
      <c r="AD26" s="178"/>
      <c r="AE26" s="178"/>
      <c r="AF26" s="178"/>
      <c r="AG26" s="178"/>
    </row>
    <row r="27" spans="1:33" ht="35.450000000000003" customHeight="1" thickBot="1" x14ac:dyDescent="0.25">
      <c r="A27" s="715" t="s">
        <v>254</v>
      </c>
      <c r="B27" s="715"/>
      <c r="C27" s="423"/>
      <c r="D27" s="423"/>
      <c r="E27" s="423" t="s">
        <v>193</v>
      </c>
      <c r="F27" s="423"/>
      <c r="G27" s="423"/>
      <c r="H27" s="423"/>
      <c r="I27" s="423" t="s">
        <v>230</v>
      </c>
      <c r="J27" s="418"/>
      <c r="K27" s="418"/>
      <c r="L27" s="443"/>
      <c r="M27" s="444">
        <f>'كشف البنك'!AJ34</f>
        <v>0</v>
      </c>
      <c r="N27" s="438"/>
      <c r="O27" s="438"/>
      <c r="P27" s="438"/>
      <c r="Q27" s="438"/>
      <c r="R27" s="463" t="s">
        <v>261</v>
      </c>
      <c r="S27" s="446"/>
      <c r="T27" s="441">
        <f>'كشف البنك'!BW34</f>
        <v>0</v>
      </c>
      <c r="U27" s="442" t="s">
        <v>28</v>
      </c>
      <c r="V27" s="176"/>
      <c r="W27" s="176"/>
      <c r="X27" s="178"/>
      <c r="Y27" s="178"/>
      <c r="Z27" s="178"/>
      <c r="AA27" s="178"/>
      <c r="AB27" s="178"/>
      <c r="AC27" s="178"/>
      <c r="AD27" s="178"/>
      <c r="AE27" s="178"/>
      <c r="AF27" s="178"/>
      <c r="AG27" s="178"/>
    </row>
    <row r="28" spans="1:33" ht="35.450000000000003" customHeight="1" thickBot="1" x14ac:dyDescent="0.25">
      <c r="A28" s="426"/>
      <c r="B28" s="426"/>
      <c r="C28" s="426"/>
      <c r="D28" s="426"/>
      <c r="E28" s="426"/>
      <c r="F28" s="426"/>
      <c r="G28" s="426"/>
      <c r="H28" s="426"/>
      <c r="I28" s="426"/>
      <c r="J28" s="418"/>
      <c r="K28" s="418"/>
      <c r="L28" s="443"/>
      <c r="M28" s="444">
        <f>'كشف البنك'!AK34</f>
        <v>0</v>
      </c>
      <c r="N28" s="438"/>
      <c r="O28" s="438"/>
      <c r="P28" s="438"/>
      <c r="Q28" s="438"/>
      <c r="R28" s="445" t="s">
        <v>162</v>
      </c>
      <c r="S28" s="440"/>
      <c r="T28" s="441">
        <f>'كشف البنك'!BX34</f>
        <v>0</v>
      </c>
      <c r="U28" s="442" t="s">
        <v>29</v>
      </c>
      <c r="V28" s="176"/>
      <c r="W28" s="486" t="s">
        <v>257</v>
      </c>
      <c r="X28" s="486"/>
      <c r="Y28" s="486"/>
      <c r="Z28" s="487"/>
      <c r="AA28" s="737">
        <f>AD13</f>
        <v>0</v>
      </c>
      <c r="AB28" s="737"/>
      <c r="AC28" s="413" t="s">
        <v>258</v>
      </c>
      <c r="AD28" s="414"/>
      <c r="AE28" s="414"/>
      <c r="AF28" s="414"/>
      <c r="AG28" s="415"/>
    </row>
    <row r="29" spans="1:33" ht="35.450000000000003" customHeight="1" thickTop="1" thickBot="1" x14ac:dyDescent="0.25">
      <c r="A29" s="716" t="s">
        <v>256</v>
      </c>
      <c r="B29" s="716"/>
      <c r="C29" s="716"/>
      <c r="D29" s="716"/>
      <c r="E29" s="716"/>
      <c r="F29" s="716"/>
      <c r="G29" s="716"/>
      <c r="H29" s="716"/>
      <c r="I29" s="716"/>
      <c r="J29" s="716"/>
      <c r="K29" s="716"/>
      <c r="L29" s="443"/>
      <c r="M29" s="444">
        <f>'كشف البنك'!AL34</f>
        <v>0</v>
      </c>
      <c r="N29" s="438"/>
      <c r="O29" s="438"/>
      <c r="P29" s="438"/>
      <c r="Q29" s="438"/>
      <c r="R29" s="463" t="s">
        <v>364</v>
      </c>
      <c r="S29" s="446"/>
      <c r="T29" s="441">
        <f>'كشف البنك'!BY34</f>
        <v>0</v>
      </c>
      <c r="U29" s="442" t="s">
        <v>30</v>
      </c>
      <c r="V29" s="176"/>
      <c r="W29" s="187"/>
      <c r="X29" s="371"/>
      <c r="Y29" s="371"/>
      <c r="Z29" s="371"/>
      <c r="AA29" s="371"/>
      <c r="AB29" s="371"/>
      <c r="AC29" s="188"/>
      <c r="AD29" s="188"/>
      <c r="AE29" s="188"/>
      <c r="AF29" s="188"/>
      <c r="AG29" s="188"/>
    </row>
    <row r="30" spans="1:33" ht="35.450000000000003" customHeight="1" thickTop="1" thickBot="1" x14ac:dyDescent="0.25">
      <c r="A30" s="427"/>
      <c r="B30" s="427"/>
      <c r="C30" s="427"/>
      <c r="D30" s="427"/>
      <c r="E30" s="427"/>
      <c r="F30" s="427"/>
      <c r="G30" s="427"/>
      <c r="H30" s="427"/>
      <c r="I30" s="427"/>
      <c r="J30" s="418"/>
      <c r="K30" s="418"/>
      <c r="L30" s="443"/>
      <c r="M30" s="444"/>
      <c r="N30" s="438"/>
      <c r="O30" s="438"/>
      <c r="P30" s="438"/>
      <c r="Q30" s="438"/>
      <c r="R30" s="463"/>
      <c r="S30" s="446"/>
      <c r="T30" s="441">
        <f>'كشف البنك'!BZ34</f>
        <v>0</v>
      </c>
      <c r="U30" s="442" t="s">
        <v>137</v>
      </c>
      <c r="V30" s="176"/>
      <c r="W30" s="730" t="s">
        <v>260</v>
      </c>
      <c r="X30" s="730"/>
      <c r="Y30" s="730"/>
      <c r="Z30" s="730"/>
      <c r="AA30" s="730"/>
      <c r="AB30" s="730"/>
      <c r="AC30" s="730"/>
      <c r="AD30" s="730"/>
      <c r="AE30" s="730"/>
      <c r="AF30" s="730"/>
      <c r="AG30" s="730"/>
    </row>
    <row r="31" spans="1:33" ht="35.450000000000003" customHeight="1" thickBot="1" x14ac:dyDescent="0.25">
      <c r="A31" s="716" t="s">
        <v>259</v>
      </c>
      <c r="B31" s="716"/>
      <c r="C31" s="716"/>
      <c r="D31" s="716"/>
      <c r="E31" s="716"/>
      <c r="F31" s="716"/>
      <c r="G31" s="716"/>
      <c r="H31" s="716"/>
      <c r="I31" s="716"/>
      <c r="J31" s="716"/>
      <c r="K31" s="716"/>
      <c r="L31" s="465"/>
      <c r="M31" s="465"/>
      <c r="N31" s="438"/>
      <c r="O31" s="438"/>
      <c r="P31" s="438"/>
      <c r="Q31" s="438"/>
      <c r="R31" s="463"/>
      <c r="S31" s="446"/>
      <c r="T31" s="441">
        <f>'كشف البنك'!CA34</f>
        <v>0</v>
      </c>
      <c r="U31" s="442" t="s">
        <v>138</v>
      </c>
      <c r="V31" s="176"/>
      <c r="W31" s="730" t="s">
        <v>262</v>
      </c>
      <c r="X31" s="730"/>
      <c r="Y31" s="730"/>
      <c r="Z31" s="730"/>
      <c r="AA31" s="730"/>
      <c r="AB31" s="736">
        <f>M45</f>
        <v>0</v>
      </c>
      <c r="AC31" s="730"/>
      <c r="AD31" s="730" t="s">
        <v>263</v>
      </c>
      <c r="AE31" s="730"/>
      <c r="AF31" s="730"/>
      <c r="AG31" s="730"/>
    </row>
    <row r="32" spans="1:33" ht="35.450000000000003" customHeight="1" thickBot="1" x14ac:dyDescent="0.25">
      <c r="A32" s="418"/>
      <c r="B32" s="418"/>
      <c r="C32" s="418"/>
      <c r="D32" s="418"/>
      <c r="E32" s="418"/>
      <c r="F32" s="418"/>
      <c r="G32" s="418"/>
      <c r="H32" s="418"/>
      <c r="I32" s="418"/>
      <c r="J32" s="418"/>
      <c r="K32" s="418"/>
      <c r="L32" s="450">
        <f>SUM(M19:M31)</f>
        <v>0</v>
      </c>
      <c r="M32" s="451">
        <f>SUM(M23:M31)</f>
        <v>0</v>
      </c>
      <c r="N32" s="704"/>
      <c r="O32" s="704"/>
      <c r="P32" s="704"/>
      <c r="Q32" s="705"/>
      <c r="R32" s="452" t="s">
        <v>227</v>
      </c>
      <c r="S32" s="446"/>
      <c r="T32" s="441">
        <f>'كشف البنك'!CJ34</f>
        <v>0</v>
      </c>
      <c r="U32" s="442" t="s">
        <v>34</v>
      </c>
      <c r="V32" s="176"/>
      <c r="W32" s="408"/>
      <c r="X32" s="730"/>
      <c r="Y32" s="730"/>
      <c r="Z32" s="411"/>
      <c r="AA32" s="411"/>
      <c r="AB32" s="411"/>
      <c r="AC32" s="412"/>
      <c r="AD32" s="412"/>
      <c r="AE32" s="730"/>
      <c r="AF32" s="730"/>
      <c r="AG32" s="412"/>
    </row>
    <row r="33" spans="1:33" ht="35.450000000000003" customHeight="1" thickBot="1" x14ac:dyDescent="0.25">
      <c r="A33" s="418"/>
      <c r="B33" s="418"/>
      <c r="C33" s="418"/>
      <c r="D33" s="418"/>
      <c r="E33" s="418"/>
      <c r="F33" s="418"/>
      <c r="G33" s="418"/>
      <c r="H33" s="418"/>
      <c r="I33" s="418"/>
      <c r="J33" s="418"/>
      <c r="K33" s="418"/>
      <c r="L33" s="466"/>
      <c r="M33" s="467">
        <f>'كشف البنك'!AO34</f>
        <v>0</v>
      </c>
      <c r="N33" s="706"/>
      <c r="O33" s="707"/>
      <c r="P33" s="707"/>
      <c r="Q33" s="708"/>
      <c r="R33" s="468" t="s">
        <v>289</v>
      </c>
      <c r="S33" s="440"/>
      <c r="T33" s="441">
        <f>'كشف البنك'!CI34</f>
        <v>0</v>
      </c>
      <c r="U33" s="442" t="s">
        <v>145</v>
      </c>
      <c r="V33" s="176"/>
      <c r="W33" s="408"/>
      <c r="X33" s="412"/>
      <c r="Y33" s="412"/>
      <c r="Z33" s="412"/>
      <c r="AA33" s="412"/>
      <c r="AB33" s="412"/>
      <c r="AC33" s="412"/>
      <c r="AD33" s="412"/>
      <c r="AE33" s="412"/>
      <c r="AF33" s="412"/>
      <c r="AG33" s="412"/>
    </row>
    <row r="34" spans="1:33" ht="35.450000000000003" customHeight="1" thickBot="1" x14ac:dyDescent="0.25">
      <c r="A34" s="715" t="s">
        <v>264</v>
      </c>
      <c r="B34" s="715"/>
      <c r="C34" s="715"/>
      <c r="D34" s="715"/>
      <c r="E34" s="715"/>
      <c r="F34" s="715"/>
      <c r="G34" s="715"/>
      <c r="H34" s="715"/>
      <c r="I34" s="715"/>
      <c r="J34" s="715"/>
      <c r="K34" s="715"/>
      <c r="L34" s="444"/>
      <c r="M34" s="436">
        <f>'كشف البنك'!AP34</f>
        <v>0</v>
      </c>
      <c r="N34" s="438"/>
      <c r="O34" s="438"/>
      <c r="P34" s="438"/>
      <c r="Q34" s="438"/>
      <c r="R34" s="445" t="s">
        <v>268</v>
      </c>
      <c r="S34" s="450">
        <f>SUM(T21:T33)</f>
        <v>0</v>
      </c>
      <c r="T34" s="451">
        <f>SUM(T21:T33)</f>
        <v>0</v>
      </c>
      <c r="U34" s="459" t="s">
        <v>242</v>
      </c>
      <c r="V34" s="176"/>
      <c r="W34" s="408"/>
      <c r="X34" s="412"/>
      <c r="Y34" s="412"/>
      <c r="Z34" s="412"/>
      <c r="AA34" s="412"/>
      <c r="AB34" s="412"/>
      <c r="AC34" s="412"/>
      <c r="AD34" s="412"/>
      <c r="AE34" s="412"/>
      <c r="AF34" s="412"/>
      <c r="AG34" s="412"/>
    </row>
    <row r="35" spans="1:33" ht="35.450000000000003" customHeight="1" thickBot="1" x14ac:dyDescent="0.25">
      <c r="A35" s="423"/>
      <c r="B35" s="423"/>
      <c r="C35" s="423"/>
      <c r="D35" s="423"/>
      <c r="E35" s="423"/>
      <c r="F35" s="423"/>
      <c r="G35" s="423"/>
      <c r="H35" s="423"/>
      <c r="I35" s="423"/>
      <c r="J35" s="423"/>
      <c r="K35" s="423"/>
      <c r="L35" s="444"/>
      <c r="M35" s="444">
        <f>'كشف البنك'!AQ34</f>
        <v>0</v>
      </c>
      <c r="N35" s="438"/>
      <c r="O35" s="438"/>
      <c r="P35" s="438"/>
      <c r="Q35" s="438"/>
      <c r="R35" s="445" t="s">
        <v>269</v>
      </c>
      <c r="S35" s="469"/>
      <c r="T35" s="470"/>
      <c r="U35" s="434" t="s">
        <v>266</v>
      </c>
      <c r="V35" s="176"/>
      <c r="W35" s="408"/>
      <c r="X35" s="730" t="s">
        <v>220</v>
      </c>
      <c r="Y35" s="730"/>
      <c r="Z35" s="411"/>
      <c r="AA35" s="411"/>
      <c r="AB35" s="411" t="s">
        <v>219</v>
      </c>
      <c r="AC35" s="412"/>
      <c r="AD35" s="412"/>
      <c r="AE35" s="730" t="s">
        <v>267</v>
      </c>
      <c r="AF35" s="730"/>
      <c r="AG35" s="730"/>
    </row>
    <row r="36" spans="1:33" ht="35.450000000000003" customHeight="1" thickBot="1" x14ac:dyDescent="0.25">
      <c r="A36" s="715" t="s">
        <v>265</v>
      </c>
      <c r="B36" s="715"/>
      <c r="C36" s="715"/>
      <c r="D36" s="715"/>
      <c r="E36" s="715"/>
      <c r="F36" s="715"/>
      <c r="G36" s="715"/>
      <c r="H36" s="715"/>
      <c r="I36" s="715"/>
      <c r="J36" s="715"/>
      <c r="K36" s="715"/>
      <c r="L36" s="465"/>
      <c r="M36" s="465">
        <f>'كشف البنك'!AR34</f>
        <v>0</v>
      </c>
      <c r="N36" s="438"/>
      <c r="O36" s="438"/>
      <c r="P36" s="438"/>
      <c r="Q36" s="438"/>
      <c r="R36" s="445" t="s">
        <v>271</v>
      </c>
      <c r="S36" s="440"/>
      <c r="T36" s="441">
        <f>'كشف البنك'!BP34</f>
        <v>0</v>
      </c>
      <c r="U36" s="442" t="s">
        <v>294</v>
      </c>
      <c r="V36" s="176"/>
      <c r="W36" s="176"/>
      <c r="X36" s="184"/>
      <c r="Y36" s="184"/>
      <c r="Z36" s="184"/>
      <c r="AA36" s="184"/>
      <c r="AB36" s="184"/>
      <c r="AC36" s="184"/>
      <c r="AD36" s="184"/>
      <c r="AE36" s="184"/>
      <c r="AF36" s="184"/>
      <c r="AG36" s="184"/>
    </row>
    <row r="37" spans="1:33" ht="35.450000000000003" customHeight="1" thickBot="1" x14ac:dyDescent="0.25">
      <c r="A37" s="370"/>
      <c r="B37" s="370"/>
      <c r="C37" s="370"/>
      <c r="D37" s="370"/>
      <c r="E37" s="370"/>
      <c r="F37" s="370"/>
      <c r="G37" s="370"/>
      <c r="H37" s="721" t="s">
        <v>329</v>
      </c>
      <c r="I37" s="722"/>
      <c r="J37" s="723"/>
      <c r="K37" s="391">
        <f>'كشف البنك'!CK34</f>
        <v>0</v>
      </c>
      <c r="L37" s="471">
        <f>SUM(M34:M36)</f>
        <v>0</v>
      </c>
      <c r="M37" s="451">
        <f>'كشف البنك'!AQ35</f>
        <v>0</v>
      </c>
      <c r="N37" s="702"/>
      <c r="O37" s="703"/>
      <c r="P37" s="703"/>
      <c r="Q37" s="703"/>
      <c r="R37" s="452" t="s">
        <v>227</v>
      </c>
      <c r="S37" s="440"/>
      <c r="T37" s="441">
        <f>'كشف البنك'!BO34</f>
        <v>0</v>
      </c>
      <c r="U37" s="442" t="s">
        <v>270</v>
      </c>
      <c r="V37" s="176"/>
      <c r="W37" s="176"/>
      <c r="X37" s="178"/>
      <c r="Y37" s="178"/>
      <c r="Z37" s="178"/>
      <c r="AA37" s="178"/>
      <c r="AB37" s="178"/>
      <c r="AC37" s="178"/>
      <c r="AD37" s="178"/>
      <c r="AE37" s="178"/>
      <c r="AF37" s="178"/>
      <c r="AG37" s="178"/>
    </row>
    <row r="38" spans="1:33" ht="35.450000000000003" customHeight="1" thickBot="1" x14ac:dyDescent="0.25">
      <c r="A38" s="370"/>
      <c r="B38" s="370"/>
      <c r="C38" s="370"/>
      <c r="D38" s="370"/>
      <c r="E38" s="370"/>
      <c r="F38" s="370"/>
      <c r="G38" s="370"/>
      <c r="H38" s="724" t="s">
        <v>338</v>
      </c>
      <c r="I38" s="725" t="s">
        <v>338</v>
      </c>
      <c r="J38" s="726"/>
      <c r="K38" s="391">
        <f>'كشف البنك'!CH34</f>
        <v>0</v>
      </c>
      <c r="L38" s="472"/>
      <c r="M38" s="473">
        <f>'كشف البنك'!AS34</f>
        <v>0</v>
      </c>
      <c r="N38" s="474"/>
      <c r="O38" s="474"/>
      <c r="P38" s="474"/>
      <c r="Q38" s="474"/>
      <c r="R38" s="445" t="s">
        <v>337</v>
      </c>
      <c r="S38" s="475">
        <f>SUM(T36:T37)</f>
        <v>0</v>
      </c>
      <c r="T38" s="476">
        <f>SUM(T36:T37)</f>
        <v>0</v>
      </c>
      <c r="U38" s="459" t="s">
        <v>242</v>
      </c>
      <c r="V38" s="176"/>
      <c r="W38" s="176"/>
      <c r="X38" s="178"/>
      <c r="Y38" s="178"/>
      <c r="Z38" s="178"/>
      <c r="AA38" s="178"/>
      <c r="AB38" s="178"/>
      <c r="AC38" s="178"/>
      <c r="AD38" s="178"/>
      <c r="AE38" s="178"/>
      <c r="AF38" s="178"/>
      <c r="AG38" s="178"/>
    </row>
    <row r="39" spans="1:33" ht="35.450000000000003" customHeight="1" thickBot="1" x14ac:dyDescent="0.25">
      <c r="A39" s="370"/>
      <c r="B39" s="370"/>
      <c r="C39" s="370"/>
      <c r="D39" s="370"/>
      <c r="E39" s="370"/>
      <c r="F39" s="370"/>
      <c r="G39" s="370"/>
      <c r="H39" s="724" t="s">
        <v>173</v>
      </c>
      <c r="I39" s="725" t="s">
        <v>173</v>
      </c>
      <c r="J39" s="726"/>
      <c r="K39" s="391">
        <f>'كشف البنك'!CC34</f>
        <v>0</v>
      </c>
      <c r="L39" s="477"/>
      <c r="M39" s="465"/>
      <c r="N39" s="474"/>
      <c r="O39" s="474"/>
      <c r="P39" s="474"/>
      <c r="Q39" s="474"/>
      <c r="R39" s="445"/>
      <c r="S39" s="478"/>
      <c r="T39" s="458"/>
      <c r="U39" s="442"/>
      <c r="V39" s="176"/>
      <c r="W39" s="176"/>
      <c r="X39" s="178"/>
      <c r="Y39" s="178"/>
      <c r="Z39" s="178"/>
      <c r="AA39" s="178"/>
      <c r="AB39" s="178"/>
      <c r="AC39" s="178"/>
      <c r="AD39" s="178"/>
      <c r="AE39" s="178"/>
      <c r="AF39" s="178"/>
      <c r="AG39" s="178"/>
    </row>
    <row r="40" spans="1:33" ht="35.450000000000003" customHeight="1" thickBot="1" x14ac:dyDescent="0.25">
      <c r="A40" s="370"/>
      <c r="B40" s="370"/>
      <c r="C40" s="370"/>
      <c r="D40" s="370"/>
      <c r="E40" s="370"/>
      <c r="F40" s="370"/>
      <c r="G40" s="370"/>
      <c r="H40" s="724" t="s">
        <v>172</v>
      </c>
      <c r="I40" s="725" t="s">
        <v>172</v>
      </c>
      <c r="J40" s="726"/>
      <c r="K40" s="391">
        <f>'كشف البنك'!CD34</f>
        <v>0</v>
      </c>
      <c r="L40" s="477"/>
      <c r="M40" s="465"/>
      <c r="N40" s="474"/>
      <c r="O40" s="474"/>
      <c r="P40" s="474"/>
      <c r="Q40" s="474"/>
      <c r="R40" s="445"/>
      <c r="S40" s="478"/>
      <c r="T40" s="458"/>
      <c r="U40" s="442"/>
      <c r="V40" s="176"/>
      <c r="W40" s="176"/>
      <c r="X40" s="178"/>
      <c r="Y40" s="178"/>
      <c r="Z40" s="178"/>
      <c r="AA40" s="178"/>
      <c r="AB40" s="178"/>
      <c r="AC40" s="178"/>
      <c r="AD40" s="178"/>
      <c r="AE40" s="178"/>
      <c r="AF40" s="178"/>
      <c r="AG40" s="178"/>
    </row>
    <row r="41" spans="1:33" ht="35.450000000000003" customHeight="1" thickBot="1" x14ac:dyDescent="0.25">
      <c r="A41" s="374"/>
      <c r="B41" s="374"/>
      <c r="C41" s="374"/>
      <c r="D41" s="374"/>
      <c r="E41" s="374"/>
      <c r="F41" s="374"/>
      <c r="G41" s="374"/>
      <c r="H41" s="724"/>
      <c r="I41" s="725"/>
      <c r="J41" s="726"/>
      <c r="K41" s="391"/>
      <c r="L41" s="479"/>
      <c r="M41" s="465"/>
      <c r="N41" s="480"/>
      <c r="O41" s="480"/>
      <c r="P41" s="480"/>
      <c r="Q41" s="480"/>
      <c r="R41" s="445"/>
      <c r="S41" s="478"/>
      <c r="T41" s="458"/>
      <c r="U41" s="442"/>
      <c r="V41" s="176"/>
      <c r="W41" s="176"/>
      <c r="X41" s="178"/>
      <c r="Y41" s="178"/>
      <c r="Z41" s="178"/>
      <c r="AA41" s="178"/>
      <c r="AB41" s="178"/>
      <c r="AC41" s="178"/>
      <c r="AD41" s="178"/>
      <c r="AE41" s="178"/>
      <c r="AF41" s="178"/>
      <c r="AG41" s="178"/>
    </row>
    <row r="42" spans="1:33" ht="35.450000000000003" customHeight="1" thickBot="1" x14ac:dyDescent="0.25">
      <c r="A42" s="374"/>
      <c r="B42" s="374"/>
      <c r="C42" s="374"/>
      <c r="D42" s="417" t="s">
        <v>273</v>
      </c>
      <c r="E42" s="417"/>
      <c r="F42" s="322"/>
      <c r="G42" s="322"/>
      <c r="H42" s="724"/>
      <c r="I42" s="725"/>
      <c r="J42" s="726"/>
      <c r="K42" s="391"/>
      <c r="L42" s="471">
        <f>SUM(M38:M41)</f>
        <v>0</v>
      </c>
      <c r="M42" s="451">
        <f>SUM(M38:M41)</f>
        <v>0</v>
      </c>
      <c r="N42" s="702"/>
      <c r="O42" s="703"/>
      <c r="P42" s="703"/>
      <c r="Q42" s="703"/>
      <c r="R42" s="452" t="s">
        <v>227</v>
      </c>
      <c r="S42" s="478"/>
      <c r="T42" s="458"/>
      <c r="U42" s="442"/>
      <c r="V42" s="176"/>
      <c r="W42" s="176"/>
      <c r="X42" s="178"/>
      <c r="Y42" s="178"/>
      <c r="Z42" s="178"/>
      <c r="AA42" s="178"/>
      <c r="AB42" s="178"/>
      <c r="AC42" s="178"/>
      <c r="AD42" s="178"/>
      <c r="AE42" s="178"/>
      <c r="AF42" s="178"/>
      <c r="AG42" s="178"/>
    </row>
    <row r="43" spans="1:33" ht="35.450000000000003" customHeight="1" thickBot="1" x14ac:dyDescent="0.25">
      <c r="A43" s="374"/>
      <c r="B43" s="374"/>
      <c r="C43" s="374"/>
      <c r="D43" s="370"/>
      <c r="E43" s="370"/>
      <c r="F43" s="370"/>
      <c r="G43" s="370"/>
      <c r="H43" s="727"/>
      <c r="I43" s="728"/>
      <c r="J43" s="729"/>
      <c r="K43" s="391"/>
      <c r="L43" s="471">
        <f>SUM(M42,M37,M32,M22,M18,M10)</f>
        <v>0</v>
      </c>
      <c r="M43" s="481">
        <f>'كشف البنك'!AT34</f>
        <v>0</v>
      </c>
      <c r="N43" s="709"/>
      <c r="O43" s="703"/>
      <c r="P43" s="703"/>
      <c r="Q43" s="710"/>
      <c r="R43" s="482" t="s">
        <v>274</v>
      </c>
      <c r="S43" s="483"/>
      <c r="T43" s="484"/>
      <c r="U43" s="459" t="s">
        <v>242</v>
      </c>
      <c r="V43" s="176"/>
      <c r="W43" s="176"/>
      <c r="X43" s="178"/>
      <c r="Y43" s="178"/>
      <c r="Z43" s="178"/>
      <c r="AA43" s="178"/>
      <c r="AB43" s="178"/>
      <c r="AC43" s="178"/>
      <c r="AD43" s="178"/>
      <c r="AE43" s="178"/>
      <c r="AF43" s="178"/>
      <c r="AG43" s="178"/>
    </row>
    <row r="44" spans="1:33" ht="35.450000000000003" customHeight="1" thickBot="1" x14ac:dyDescent="0.25">
      <c r="A44" s="374"/>
      <c r="B44" s="374"/>
      <c r="C44" s="374"/>
      <c r="D44" s="374"/>
      <c r="E44" s="374"/>
      <c r="F44" s="374"/>
      <c r="G44" s="374"/>
      <c r="H44" s="717" t="s">
        <v>370</v>
      </c>
      <c r="I44" s="718"/>
      <c r="J44" s="719">
        <f>SUM(K37:K43)</f>
        <v>0</v>
      </c>
      <c r="K44" s="720"/>
      <c r="L44" s="454">
        <f>M44</f>
        <v>0</v>
      </c>
      <c r="M44" s="444">
        <f>T45</f>
        <v>0</v>
      </c>
      <c r="N44" s="711"/>
      <c r="O44" s="712"/>
      <c r="P44" s="712"/>
      <c r="Q44" s="713"/>
      <c r="R44" s="485" t="s">
        <v>275</v>
      </c>
      <c r="S44" s="440"/>
      <c r="T44" s="441">
        <f>'كشف البنك'!CL34</f>
        <v>0</v>
      </c>
      <c r="U44" s="442" t="s">
        <v>272</v>
      </c>
      <c r="V44" s="176"/>
      <c r="W44" s="176"/>
      <c r="X44" s="178"/>
      <c r="Y44" s="178"/>
      <c r="Z44" s="178"/>
      <c r="AA44" s="178"/>
      <c r="AB44" s="178"/>
      <c r="AC44" s="178"/>
      <c r="AD44" s="178"/>
      <c r="AE44" s="178"/>
      <c r="AF44" s="178"/>
      <c r="AG44" s="178"/>
    </row>
    <row r="45" spans="1:33" ht="35.450000000000003" customHeight="1" thickBot="1" x14ac:dyDescent="0.25">
      <c r="A45" s="374"/>
      <c r="B45" s="374"/>
      <c r="C45" s="374"/>
      <c r="D45" s="374"/>
      <c r="E45" s="374"/>
      <c r="F45" s="374"/>
      <c r="G45" s="374"/>
      <c r="H45" s="374"/>
      <c r="I45" s="374"/>
      <c r="J45" s="374"/>
      <c r="K45" s="374"/>
      <c r="L45" s="450">
        <f>M43-(L44+J44)</f>
        <v>0</v>
      </c>
      <c r="M45" s="451">
        <f>'كشف البنك'!CN34</f>
        <v>0</v>
      </c>
      <c r="N45" s="709"/>
      <c r="O45" s="703"/>
      <c r="P45" s="703"/>
      <c r="Q45" s="710"/>
      <c r="R45" s="482" t="s">
        <v>276</v>
      </c>
      <c r="S45" s="450">
        <f>SUM(S20,T34,T38,T44)</f>
        <v>0</v>
      </c>
      <c r="T45" s="451">
        <f>SUM(S20,T34,T38,T44)</f>
        <v>0</v>
      </c>
      <c r="U45" s="459" t="s">
        <v>277</v>
      </c>
      <c r="V45" s="176"/>
      <c r="W45" s="176"/>
      <c r="X45" s="178"/>
      <c r="Y45" s="178"/>
      <c r="Z45" s="178"/>
      <c r="AA45" s="178"/>
      <c r="AB45" s="178"/>
      <c r="AC45" s="178"/>
      <c r="AD45" s="178"/>
      <c r="AE45" s="178"/>
      <c r="AF45" s="178"/>
      <c r="AG45" s="178"/>
    </row>
    <row r="46" spans="1:33" ht="35.450000000000003" customHeight="1" thickTop="1" x14ac:dyDescent="0.2">
      <c r="A46" s="374"/>
      <c r="B46" s="374"/>
      <c r="C46" s="374"/>
      <c r="D46" s="714" t="s">
        <v>267</v>
      </c>
      <c r="E46" s="714"/>
      <c r="F46" s="714"/>
      <c r="G46" s="714"/>
      <c r="H46" s="714"/>
      <c r="I46" s="714"/>
      <c r="J46" s="374"/>
      <c r="K46" s="374"/>
      <c r="L46" s="428" t="s">
        <v>278</v>
      </c>
      <c r="M46" s="732" t="e">
        <f ca="1">NoToTxt(M45,"جنيه","قرش")</f>
        <v>#NAME?</v>
      </c>
      <c r="N46" s="732"/>
      <c r="O46" s="732"/>
      <c r="P46" s="732"/>
      <c r="Q46" s="732"/>
      <c r="R46" s="733"/>
      <c r="V46" s="176"/>
      <c r="W46" s="176"/>
      <c r="X46" s="178"/>
      <c r="Y46" s="178"/>
      <c r="Z46" s="178"/>
      <c r="AA46" s="178"/>
      <c r="AB46" s="178"/>
      <c r="AC46" s="178"/>
      <c r="AD46" s="178"/>
      <c r="AE46" s="178"/>
      <c r="AF46" s="178"/>
      <c r="AG46" s="178"/>
    </row>
    <row r="47" spans="1:33" ht="35.450000000000003" customHeight="1" x14ac:dyDescent="0.2">
      <c r="A47" s="374"/>
      <c r="B47" s="374"/>
      <c r="C47" s="374"/>
      <c r="D47" s="374"/>
      <c r="E47" s="374"/>
      <c r="F47" s="374"/>
      <c r="G47" s="374"/>
      <c r="H47" s="374"/>
      <c r="I47" s="374"/>
      <c r="J47" s="374"/>
      <c r="K47" s="374"/>
      <c r="L47" s="734" t="s">
        <v>279</v>
      </c>
      <c r="M47" s="734"/>
      <c r="N47" s="734"/>
      <c r="O47" s="734"/>
      <c r="P47" s="735" t="s">
        <v>280</v>
      </c>
      <c r="Q47" s="735"/>
      <c r="R47" s="189" t="s">
        <v>339</v>
      </c>
      <c r="S47" s="177"/>
      <c r="T47" s="185"/>
      <c r="U47" s="186"/>
      <c r="V47" s="176"/>
      <c r="W47" s="176"/>
      <c r="X47" s="178"/>
      <c r="Y47" s="178"/>
      <c r="Z47" s="178"/>
      <c r="AA47" s="178"/>
      <c r="AB47" s="178"/>
      <c r="AC47" s="178"/>
      <c r="AD47" s="178"/>
      <c r="AE47" s="178"/>
      <c r="AF47" s="178"/>
      <c r="AG47" s="178"/>
    </row>
    <row r="48" spans="1:33" ht="35.450000000000003" customHeight="1" x14ac:dyDescent="0.2">
      <c r="A48" s="374"/>
      <c r="B48" s="374"/>
      <c r="C48" s="374"/>
      <c r="D48" s="374"/>
      <c r="E48" s="374"/>
      <c r="F48" s="374"/>
      <c r="G48" s="374"/>
      <c r="H48" s="374"/>
      <c r="I48" s="374"/>
      <c r="J48" s="374"/>
      <c r="K48" s="374"/>
      <c r="L48" s="405" t="s">
        <v>281</v>
      </c>
      <c r="M48" s="423"/>
      <c r="N48" s="405" t="s">
        <v>282</v>
      </c>
      <c r="O48" s="715"/>
      <c r="P48" s="715"/>
      <c r="Q48" s="731" t="s">
        <v>283</v>
      </c>
      <c r="R48" s="731"/>
      <c r="S48" s="177"/>
      <c r="T48" s="185"/>
      <c r="U48" s="186"/>
      <c r="V48" s="176"/>
      <c r="W48" s="176"/>
      <c r="X48" s="178"/>
      <c r="Y48" s="178"/>
      <c r="Z48" s="178"/>
      <c r="AA48" s="178"/>
      <c r="AB48" s="178"/>
      <c r="AC48" s="178"/>
      <c r="AD48" s="178"/>
      <c r="AE48" s="178"/>
      <c r="AF48" s="178"/>
      <c r="AG48" s="178"/>
    </row>
    <row r="49" spans="1:22" ht="35.450000000000003" customHeight="1" x14ac:dyDescent="0.2">
      <c r="A49" s="374"/>
      <c r="B49" s="374"/>
      <c r="C49" s="374"/>
      <c r="D49" s="374"/>
      <c r="E49" s="374"/>
      <c r="F49" s="374"/>
      <c r="G49" s="374"/>
      <c r="H49" s="374"/>
      <c r="I49" s="374"/>
      <c r="J49" s="374"/>
      <c r="K49" s="374"/>
      <c r="L49" s="405"/>
      <c r="M49" s="423"/>
      <c r="N49" s="182"/>
      <c r="O49" s="423"/>
      <c r="P49" s="423"/>
      <c r="Q49" s="423"/>
      <c r="R49" s="423" t="s">
        <v>284</v>
      </c>
      <c r="S49" s="177"/>
      <c r="T49" s="185"/>
      <c r="U49" s="186"/>
      <c r="V49" s="176"/>
    </row>
    <row r="50" spans="1:22" ht="30" customHeight="1" x14ac:dyDescent="0.2"/>
    <row r="51" spans="1:22" ht="30" customHeight="1" x14ac:dyDescent="0.2"/>
    <row r="52" spans="1:22" ht="30" customHeight="1" x14ac:dyDescent="0.2"/>
    <row r="53" spans="1:22" ht="30" customHeight="1" x14ac:dyDescent="0.2"/>
    <row r="54" spans="1:22" ht="30" customHeight="1" x14ac:dyDescent="0.2"/>
  </sheetData>
  <customSheetViews>
    <customSheetView guid="{39BA71BF-908C-4837-9463-6A2E214E28B5}" scale="60" showPageBreaks="1" hiddenColumns="1" view="pageBreakPreview" topLeftCell="R27">
      <selection activeCell="S32" sqref="S32:U45"/>
      <colBreaks count="1" manualBreakCount="1">
        <brk id="18" max="41" man="1"/>
      </colBreaks>
      <pageMargins left="0" right="0" top="0" bottom="0" header="0" footer="0"/>
      <printOptions horizontalCentered="1" verticalCentered="1"/>
      <pageSetup paperSize="8" scale="38" orientation="landscape" horizontalDpi="4294967295" verticalDpi="4294967295" r:id="rId1"/>
      <headerFooter alignWithMargins="0"/>
    </customSheetView>
  </customSheetViews>
  <mergeCells count="86">
    <mergeCell ref="D46:I46"/>
    <mergeCell ref="M46:R46"/>
    <mergeCell ref="L47:O47"/>
    <mergeCell ref="P47:Q47"/>
    <mergeCell ref="O48:P48"/>
    <mergeCell ref="Q48:R48"/>
    <mergeCell ref="A16:B16"/>
    <mergeCell ref="A18:D18"/>
    <mergeCell ref="N22:Q22"/>
    <mergeCell ref="A27:B27"/>
    <mergeCell ref="A29:K29"/>
    <mergeCell ref="N18:Q18"/>
    <mergeCell ref="A26:B26"/>
    <mergeCell ref="I1:K1"/>
    <mergeCell ref="P1:R1"/>
    <mergeCell ref="T1:U1"/>
    <mergeCell ref="A2:C2"/>
    <mergeCell ref="D2:E2"/>
    <mergeCell ref="I2:J2"/>
    <mergeCell ref="Z2:AD4"/>
    <mergeCell ref="C3:D3"/>
    <mergeCell ref="E3:G3"/>
    <mergeCell ref="H3:I3"/>
    <mergeCell ref="L3:M3"/>
    <mergeCell ref="N3:Q3"/>
    <mergeCell ref="S3:T3"/>
    <mergeCell ref="J4:K4"/>
    <mergeCell ref="A7:B7"/>
    <mergeCell ref="F7:G7"/>
    <mergeCell ref="J7:K7"/>
    <mergeCell ref="Y7:AE7"/>
    <mergeCell ref="A8:D8"/>
    <mergeCell ref="Y8:AE8"/>
    <mergeCell ref="A5:B5"/>
    <mergeCell ref="Z5:AD5"/>
    <mergeCell ref="B6:C6"/>
    <mergeCell ref="E6:K6"/>
    <mergeCell ref="Y6:Z6"/>
    <mergeCell ref="AA6:AE6"/>
    <mergeCell ref="Y9:AE9"/>
    <mergeCell ref="Y10:Z11"/>
    <mergeCell ref="AA10:AF11"/>
    <mergeCell ref="A10:K10"/>
    <mergeCell ref="N10:Q10"/>
    <mergeCell ref="A11:B11"/>
    <mergeCell ref="C11:D11"/>
    <mergeCell ref="E11:F11"/>
    <mergeCell ref="J11:K11"/>
    <mergeCell ref="L11:M11"/>
    <mergeCell ref="N11:Q11"/>
    <mergeCell ref="X17:Y17"/>
    <mergeCell ref="AE17:AF17"/>
    <mergeCell ref="AA12:AC12"/>
    <mergeCell ref="W13:AC13"/>
    <mergeCell ref="W15:AG15"/>
    <mergeCell ref="X16:Y16"/>
    <mergeCell ref="AE16:AF16"/>
    <mergeCell ref="AE13:AH13"/>
    <mergeCell ref="AE32:AF32"/>
    <mergeCell ref="X35:Y35"/>
    <mergeCell ref="AE35:AG35"/>
    <mergeCell ref="A36:K36"/>
    <mergeCell ref="W30:AG30"/>
    <mergeCell ref="W31:AA31"/>
    <mergeCell ref="AB31:AC31"/>
    <mergeCell ref="AD31:AG31"/>
    <mergeCell ref="A31:K31"/>
    <mergeCell ref="N32:Q32"/>
    <mergeCell ref="N33:Q33"/>
    <mergeCell ref="A34:K34"/>
    <mergeCell ref="X32:Y32"/>
    <mergeCell ref="N45:Q45"/>
    <mergeCell ref="N37:Q37"/>
    <mergeCell ref="N42:Q42"/>
    <mergeCell ref="N43:Q43"/>
    <mergeCell ref="N44:Q44"/>
    <mergeCell ref="AA28:AB28"/>
    <mergeCell ref="H42:J42"/>
    <mergeCell ref="H43:J43"/>
    <mergeCell ref="H44:I44"/>
    <mergeCell ref="J44:K44"/>
    <mergeCell ref="H37:J37"/>
    <mergeCell ref="H38:J38"/>
    <mergeCell ref="H39:J39"/>
    <mergeCell ref="H40:J40"/>
    <mergeCell ref="H41:J41"/>
  </mergeCells>
  <printOptions horizontalCentered="1" verticalCentered="1"/>
  <pageMargins left="0" right="0" top="0" bottom="0" header="0" footer="0"/>
  <pageSetup paperSize="8" scale="34" orientation="landscape" horizontalDpi="4294967295" verticalDpi="4294967295" r:id="rId2"/>
  <headerFooter alignWithMargins="0"/>
  <colBreaks count="1" manualBreakCount="1">
    <brk id="18" max="49" man="1"/>
  </colBreaks>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20"/>
  <dimension ref="A1:Q43"/>
  <sheetViews>
    <sheetView rightToLeft="1" view="pageBreakPreview" zoomScaleNormal="100" zoomScaleSheetLayoutView="100" workbookViewId="0">
      <selection sqref="A1:C1"/>
    </sheetView>
  </sheetViews>
  <sheetFormatPr defaultRowHeight="15" x14ac:dyDescent="0.2"/>
  <cols>
    <col min="1" max="1" width="4.42578125" style="209" customWidth="1"/>
    <col min="2" max="2" width="22" style="209" customWidth="1"/>
    <col min="3" max="3" width="12.7109375" style="209" customWidth="1"/>
    <col min="4" max="7" width="8.7109375" style="209" customWidth="1"/>
    <col min="8" max="8" width="12.7109375" style="209" customWidth="1"/>
    <col min="9" max="9" width="8.7109375" style="209" customWidth="1"/>
    <col min="10" max="10" width="12.7109375" style="209" customWidth="1"/>
    <col min="11" max="11" width="22" style="209" customWidth="1"/>
    <col min="12" max="12" width="12.7109375" style="209" customWidth="1"/>
    <col min="13" max="16" width="8.7109375" style="209" customWidth="1"/>
    <col min="17" max="17" width="12.7109375" style="209" customWidth="1"/>
    <col min="18" max="16384" width="9.140625" style="209"/>
  </cols>
  <sheetData>
    <row r="1" spans="1:11" ht="18" x14ac:dyDescent="0.25">
      <c r="A1" s="788" t="s">
        <v>301</v>
      </c>
      <c r="B1" s="788"/>
      <c r="C1" s="788"/>
      <c r="D1" s="210"/>
      <c r="E1" s="210"/>
      <c r="F1" s="210"/>
      <c r="G1" s="210"/>
      <c r="H1" s="209" t="s">
        <v>303</v>
      </c>
      <c r="J1" s="210"/>
      <c r="K1" s="210"/>
    </row>
    <row r="2" spans="1:11" ht="18" x14ac:dyDescent="0.25">
      <c r="A2" s="788" t="s">
        <v>226</v>
      </c>
      <c r="B2" s="788"/>
      <c r="C2" s="788"/>
      <c r="D2" s="210"/>
      <c r="E2" s="210"/>
      <c r="F2" s="210"/>
      <c r="G2" s="210"/>
      <c r="H2" s="209" t="s">
        <v>304</v>
      </c>
      <c r="J2" s="210"/>
      <c r="K2" s="210"/>
    </row>
    <row r="3" spans="1:11" ht="18" x14ac:dyDescent="0.25">
      <c r="A3" s="788" t="s">
        <v>0</v>
      </c>
      <c r="B3" s="788"/>
      <c r="C3" s="788"/>
      <c r="D3" s="210"/>
      <c r="E3" s="210"/>
      <c r="F3" s="210"/>
      <c r="G3" s="210"/>
      <c r="H3" s="209" t="s">
        <v>305</v>
      </c>
      <c r="J3" s="210"/>
      <c r="K3" s="210"/>
    </row>
    <row r="4" spans="1:11" ht="18" x14ac:dyDescent="0.25">
      <c r="A4" s="789" t="str">
        <f>'كشف 1'!D2</f>
        <v>مدرسة منشأة سلطان الثانوية بنين</v>
      </c>
      <c r="B4" s="789"/>
      <c r="C4" s="789"/>
      <c r="D4" s="210"/>
      <c r="E4" s="210"/>
      <c r="F4" s="210"/>
      <c r="G4" s="210"/>
      <c r="H4" s="210"/>
      <c r="I4" s="210"/>
      <c r="J4" s="210"/>
      <c r="K4" s="210"/>
    </row>
    <row r="5" spans="1:11" ht="24.75" customHeight="1" x14ac:dyDescent="0.2">
      <c r="C5" s="790" t="s">
        <v>302</v>
      </c>
      <c r="D5" s="790"/>
      <c r="E5" s="790"/>
      <c r="F5" s="790"/>
      <c r="G5" s="790"/>
      <c r="H5" s="790"/>
      <c r="I5" s="790"/>
      <c r="J5" s="790"/>
    </row>
    <row r="6" spans="1:11" ht="24.75" customHeight="1" thickBot="1" x14ac:dyDescent="0.25">
      <c r="C6" s="250"/>
      <c r="D6" s="250" t="s">
        <v>218</v>
      </c>
      <c r="E6" s="250"/>
      <c r="F6" s="771" t="str">
        <f>'كشف 1'!B1</f>
        <v>يناير لسنة  2018 م</v>
      </c>
      <c r="G6" s="772"/>
      <c r="H6" s="772"/>
      <c r="I6" s="772"/>
      <c r="J6" s="250"/>
    </row>
    <row r="7" spans="1:11" ht="21" thickBot="1" x14ac:dyDescent="0.35">
      <c r="A7" s="779" t="s">
        <v>306</v>
      </c>
      <c r="B7" s="780"/>
      <c r="C7" s="780"/>
      <c r="D7" s="780"/>
      <c r="E7" s="780"/>
      <c r="F7" s="781"/>
      <c r="G7" s="786" t="s">
        <v>313</v>
      </c>
      <c r="H7" s="786"/>
      <c r="I7" s="786"/>
      <c r="J7" s="787"/>
    </row>
    <row r="8" spans="1:11" ht="21" thickBot="1" x14ac:dyDescent="0.35">
      <c r="A8" s="796"/>
      <c r="B8" s="782" t="s">
        <v>307</v>
      </c>
      <c r="C8" s="783"/>
      <c r="D8" s="783"/>
      <c r="E8" s="783"/>
      <c r="F8" s="784"/>
      <c r="G8" s="261" t="s">
        <v>13</v>
      </c>
      <c r="H8" s="261"/>
      <c r="I8" s="261" t="s">
        <v>314</v>
      </c>
      <c r="J8" s="262"/>
    </row>
    <row r="9" spans="1:11" ht="21" thickBot="1" x14ac:dyDescent="0.35">
      <c r="A9" s="796"/>
      <c r="B9" s="258"/>
      <c r="C9" s="263" t="s">
        <v>316</v>
      </c>
      <c r="D9" s="785" t="s">
        <v>328</v>
      </c>
      <c r="E9" s="786"/>
      <c r="F9" s="787"/>
      <c r="G9" s="265" t="s">
        <v>315</v>
      </c>
      <c r="H9" s="259" t="s">
        <v>316</v>
      </c>
      <c r="I9" s="259" t="s">
        <v>315</v>
      </c>
      <c r="J9" s="260" t="s">
        <v>316</v>
      </c>
    </row>
    <row r="10" spans="1:11" s="210" customFormat="1" ht="20.25" x14ac:dyDescent="0.25">
      <c r="A10" s="797"/>
      <c r="B10" s="257"/>
      <c r="C10" s="246">
        <f>'تظهير البنك'!M4</f>
        <v>0</v>
      </c>
      <c r="D10" s="773" t="s">
        <v>308</v>
      </c>
      <c r="E10" s="774"/>
      <c r="F10" s="775"/>
      <c r="G10" s="266">
        <v>0.15</v>
      </c>
      <c r="H10" s="249">
        <f>'تظهير البنك'!T4</f>
        <v>0</v>
      </c>
      <c r="I10" s="251">
        <v>0.15</v>
      </c>
      <c r="J10" s="249">
        <f>'تظهير البنك'!T15</f>
        <v>0</v>
      </c>
    </row>
    <row r="11" spans="1:11" s="210" customFormat="1" ht="20.25" x14ac:dyDescent="0.25">
      <c r="A11" s="797"/>
      <c r="B11" s="211"/>
      <c r="C11" s="264">
        <f>'تظهير البنك'!M12</f>
        <v>0</v>
      </c>
      <c r="D11" s="776" t="s">
        <v>309</v>
      </c>
      <c r="E11" s="777"/>
      <c r="F11" s="778"/>
      <c r="G11" s="267">
        <v>0.01</v>
      </c>
      <c r="H11" s="229">
        <f>'تظهير البنك'!T5</f>
        <v>0</v>
      </c>
      <c r="I11" s="213">
        <v>0.01</v>
      </c>
      <c r="J11" s="229">
        <f>'تظهير البنك'!T16</f>
        <v>0</v>
      </c>
    </row>
    <row r="12" spans="1:11" s="210" customFormat="1" ht="20.25" x14ac:dyDescent="0.25">
      <c r="A12" s="797"/>
      <c r="B12" s="211"/>
      <c r="C12" s="264">
        <f>'تظهير البنك'!M13</f>
        <v>0</v>
      </c>
      <c r="D12" s="776" t="s">
        <v>310</v>
      </c>
      <c r="E12" s="777"/>
      <c r="F12" s="778"/>
      <c r="G12" s="267">
        <v>0.02</v>
      </c>
      <c r="H12" s="229">
        <f>'تظهير البنك'!T6</f>
        <v>0</v>
      </c>
      <c r="I12" s="213">
        <v>0.1</v>
      </c>
      <c r="J12" s="229">
        <f>'تظهير البنك'!T17</f>
        <v>0</v>
      </c>
    </row>
    <row r="13" spans="1:11" s="210" customFormat="1" ht="20.25" x14ac:dyDescent="0.25">
      <c r="A13" s="797"/>
      <c r="B13" s="211"/>
      <c r="C13" s="264">
        <f>'تظهير البنك'!M14</f>
        <v>0</v>
      </c>
      <c r="D13" s="776" t="s">
        <v>311</v>
      </c>
      <c r="E13" s="777"/>
      <c r="F13" s="778"/>
      <c r="G13" s="267">
        <v>0.03</v>
      </c>
      <c r="H13" s="229">
        <f>'تظهير البنك'!T7</f>
        <v>0</v>
      </c>
      <c r="I13" s="213">
        <v>0.03</v>
      </c>
      <c r="J13" s="229">
        <f>'تظهير البنك'!T18</f>
        <v>0</v>
      </c>
    </row>
    <row r="14" spans="1:11" s="210" customFormat="1" ht="20.25" x14ac:dyDescent="0.25">
      <c r="A14" s="797"/>
      <c r="B14" s="211"/>
      <c r="C14" s="264">
        <f>'تظهير البنك'!M15</f>
        <v>0</v>
      </c>
      <c r="D14" s="776" t="s">
        <v>53</v>
      </c>
      <c r="E14" s="777"/>
      <c r="F14" s="778"/>
      <c r="G14" s="267">
        <v>0.1</v>
      </c>
      <c r="H14" s="229">
        <f>'تظهير البنك'!T8</f>
        <v>0</v>
      </c>
      <c r="I14" s="213">
        <v>0.01</v>
      </c>
      <c r="J14" s="229">
        <f>'تظهير البنك'!T19</f>
        <v>0</v>
      </c>
    </row>
    <row r="15" spans="1:11" s="210" customFormat="1" ht="20.25" x14ac:dyDescent="0.25">
      <c r="A15" s="797"/>
      <c r="B15" s="211"/>
      <c r="C15" s="264">
        <f>'تظهير البنك'!M16</f>
        <v>0</v>
      </c>
      <c r="D15" s="776" t="s">
        <v>54</v>
      </c>
      <c r="E15" s="777"/>
      <c r="F15" s="778"/>
      <c r="G15" s="267">
        <v>0.08</v>
      </c>
      <c r="H15" s="229">
        <f>'تظهير البنك'!T9</f>
        <v>0</v>
      </c>
      <c r="I15" s="213"/>
      <c r="J15" s="229"/>
    </row>
    <row r="16" spans="1:11" s="210" customFormat="1" ht="20.25" x14ac:dyDescent="0.25">
      <c r="A16" s="797"/>
      <c r="B16" s="211"/>
      <c r="C16" s="264">
        <f>'تظهير البنك'!M17</f>
        <v>0</v>
      </c>
      <c r="D16" s="776" t="s">
        <v>312</v>
      </c>
      <c r="E16" s="777"/>
      <c r="F16" s="778"/>
      <c r="G16" s="267">
        <v>0.01</v>
      </c>
      <c r="H16" s="229">
        <f>'تظهير البنك'!T10</f>
        <v>0</v>
      </c>
      <c r="I16" s="213"/>
      <c r="J16" s="229"/>
    </row>
    <row r="17" spans="1:17" s="210" customFormat="1" ht="21" thickBot="1" x14ac:dyDescent="0.3">
      <c r="A17" s="797"/>
      <c r="B17" s="254"/>
      <c r="C17" s="244">
        <f>'كشف البنك'!W34</f>
        <v>0</v>
      </c>
      <c r="D17" s="793" t="s">
        <v>167</v>
      </c>
      <c r="E17" s="794"/>
      <c r="F17" s="795"/>
      <c r="G17" s="268"/>
      <c r="H17" s="248"/>
      <c r="I17" s="254"/>
      <c r="J17" s="248"/>
    </row>
    <row r="18" spans="1:17" s="210" customFormat="1" ht="36.75" customHeight="1" thickBot="1" x14ac:dyDescent="0.3">
      <c r="A18" s="796"/>
      <c r="B18" s="277" t="s">
        <v>14</v>
      </c>
      <c r="C18" s="288"/>
      <c r="D18" s="798">
        <f>SUM(H18,J18)</f>
        <v>0</v>
      </c>
      <c r="E18" s="799"/>
      <c r="F18" s="800"/>
      <c r="G18" s="289" t="s">
        <v>14</v>
      </c>
      <c r="H18" s="280">
        <f>SUM(H10:H17)</f>
        <v>0</v>
      </c>
      <c r="I18" s="281" t="s">
        <v>14</v>
      </c>
      <c r="J18" s="297">
        <f>SUM(J10:J17)</f>
        <v>0</v>
      </c>
      <c r="K18" s="299"/>
      <c r="L18" s="299"/>
      <c r="M18" s="299"/>
      <c r="N18" s="299"/>
      <c r="O18" s="299"/>
      <c r="P18" s="299"/>
      <c r="Q18" s="299"/>
    </row>
    <row r="19" spans="1:17" s="212" customFormat="1" ht="41.25" customHeight="1" thickBot="1" x14ac:dyDescent="0.35">
      <c r="A19" s="284" t="s">
        <v>6</v>
      </c>
      <c r="B19" s="285" t="s">
        <v>8</v>
      </c>
      <c r="C19" s="286" t="s">
        <v>317</v>
      </c>
      <c r="D19" s="287" t="s">
        <v>318</v>
      </c>
      <c r="E19" s="287" t="s">
        <v>319</v>
      </c>
      <c r="F19" s="286" t="s">
        <v>32</v>
      </c>
      <c r="G19" s="287" t="s">
        <v>320</v>
      </c>
      <c r="H19" s="286" t="s">
        <v>376</v>
      </c>
      <c r="I19" s="286" t="s">
        <v>321</v>
      </c>
      <c r="J19" s="298" t="s">
        <v>14</v>
      </c>
      <c r="K19" s="300"/>
      <c r="L19" s="301"/>
      <c r="M19" s="302"/>
      <c r="N19" s="302"/>
      <c r="O19" s="301"/>
      <c r="P19" s="302"/>
      <c r="Q19" s="301"/>
    </row>
    <row r="20" spans="1:17" s="212" customFormat="1" ht="20.25" x14ac:dyDescent="0.3">
      <c r="A20" s="269" t="str">
        <f>IF(B20="","",SUBTOTAL(3,$B$20:B20))</f>
        <v/>
      </c>
      <c r="B20" s="273"/>
      <c r="C20" s="247"/>
      <c r="D20" s="249"/>
      <c r="E20" s="249"/>
      <c r="F20" s="249"/>
      <c r="G20" s="249"/>
      <c r="H20" s="249"/>
      <c r="I20" s="249"/>
      <c r="J20" s="246">
        <f>SUM(C20:I20)</f>
        <v>0</v>
      </c>
      <c r="K20" s="304"/>
      <c r="L20" s="304"/>
      <c r="M20" s="304"/>
      <c r="N20" s="304"/>
      <c r="O20" s="304"/>
      <c r="P20" s="304"/>
      <c r="Q20" s="304"/>
    </row>
    <row r="21" spans="1:17" s="212" customFormat="1" ht="20.25" x14ac:dyDescent="0.3">
      <c r="A21" s="269" t="str">
        <f>IF(B21="","",SUBTOTAL(3,$B$20:B21))</f>
        <v/>
      </c>
      <c r="B21" s="274"/>
      <c r="C21" s="271"/>
      <c r="D21" s="229"/>
      <c r="E21" s="229"/>
      <c r="F21" s="229"/>
      <c r="G21" s="229"/>
      <c r="H21" s="229"/>
      <c r="I21" s="229"/>
      <c r="J21" s="246">
        <f t="shared" ref="J21:J39" si="0">SUM(C21:I21)</f>
        <v>0</v>
      </c>
      <c r="K21" s="304"/>
      <c r="L21" s="304"/>
      <c r="M21" s="304"/>
      <c r="N21" s="304"/>
      <c r="O21" s="304"/>
      <c r="P21" s="304"/>
      <c r="Q21" s="304"/>
    </row>
    <row r="22" spans="1:17" s="212" customFormat="1" ht="20.25" x14ac:dyDescent="0.3">
      <c r="A22" s="269" t="str">
        <f>IF(B22="","",SUBTOTAL(3,$B$20:B22))</f>
        <v/>
      </c>
      <c r="B22" s="274"/>
      <c r="C22" s="271"/>
      <c r="D22" s="229"/>
      <c r="E22" s="229"/>
      <c r="F22" s="229"/>
      <c r="G22" s="229"/>
      <c r="H22" s="229"/>
      <c r="I22" s="229"/>
      <c r="J22" s="246">
        <f t="shared" si="0"/>
        <v>0</v>
      </c>
      <c r="K22" s="304"/>
      <c r="L22" s="304"/>
      <c r="M22" s="304"/>
      <c r="N22" s="304"/>
      <c r="O22" s="304"/>
      <c r="P22" s="304"/>
      <c r="Q22" s="304"/>
    </row>
    <row r="23" spans="1:17" s="212" customFormat="1" ht="20.25" x14ac:dyDescent="0.3">
      <c r="A23" s="269" t="str">
        <f>IF(B23="","",SUBTOTAL(3,$B$20:B23))</f>
        <v/>
      </c>
      <c r="B23" s="274"/>
      <c r="C23" s="271"/>
      <c r="D23" s="229"/>
      <c r="E23" s="229"/>
      <c r="F23" s="229"/>
      <c r="G23" s="229"/>
      <c r="H23" s="229"/>
      <c r="I23" s="229"/>
      <c r="J23" s="246">
        <f t="shared" si="0"/>
        <v>0</v>
      </c>
      <c r="K23" s="304"/>
      <c r="L23" s="304"/>
      <c r="M23" s="304"/>
      <c r="N23" s="304"/>
      <c r="O23" s="304"/>
      <c r="P23" s="304"/>
      <c r="Q23" s="304"/>
    </row>
    <row r="24" spans="1:17" s="212" customFormat="1" ht="20.25" x14ac:dyDescent="0.3">
      <c r="A24" s="269" t="str">
        <f>IF(B24="","",SUBTOTAL(3,$B$20:B24))</f>
        <v/>
      </c>
      <c r="B24" s="274"/>
      <c r="C24" s="271"/>
      <c r="D24" s="229"/>
      <c r="E24" s="229"/>
      <c r="F24" s="229"/>
      <c r="G24" s="229"/>
      <c r="H24" s="229"/>
      <c r="I24" s="229"/>
      <c r="J24" s="246">
        <f t="shared" si="0"/>
        <v>0</v>
      </c>
      <c r="K24" s="304"/>
      <c r="L24" s="304"/>
      <c r="M24" s="304"/>
      <c r="N24" s="304"/>
      <c r="O24" s="304"/>
      <c r="P24" s="304"/>
      <c r="Q24" s="304"/>
    </row>
    <row r="25" spans="1:17" s="212" customFormat="1" ht="20.25" x14ac:dyDescent="0.3">
      <c r="A25" s="269" t="str">
        <f>IF(B25="","",SUBTOTAL(3,$B$20:B25))</f>
        <v/>
      </c>
      <c r="B25" s="274"/>
      <c r="C25" s="271"/>
      <c r="D25" s="229"/>
      <c r="E25" s="229"/>
      <c r="F25" s="229"/>
      <c r="G25" s="229"/>
      <c r="H25" s="229"/>
      <c r="I25" s="229"/>
      <c r="J25" s="246">
        <f t="shared" si="0"/>
        <v>0</v>
      </c>
      <c r="K25" s="304"/>
      <c r="L25" s="304"/>
      <c r="M25" s="304"/>
      <c r="N25" s="304"/>
      <c r="O25" s="304"/>
      <c r="P25" s="304"/>
      <c r="Q25" s="304"/>
    </row>
    <row r="26" spans="1:17" s="212" customFormat="1" ht="20.25" x14ac:dyDescent="0.3">
      <c r="A26" s="269" t="str">
        <f>IF(B26="","",SUBTOTAL(3,$B$20:B26))</f>
        <v/>
      </c>
      <c r="B26" s="274"/>
      <c r="C26" s="271"/>
      <c r="D26" s="229"/>
      <c r="E26" s="229"/>
      <c r="F26" s="229"/>
      <c r="G26" s="229"/>
      <c r="H26" s="229"/>
      <c r="I26" s="229"/>
      <c r="J26" s="246">
        <f t="shared" si="0"/>
        <v>0</v>
      </c>
      <c r="K26" s="304"/>
      <c r="L26" s="304"/>
      <c r="M26" s="304"/>
      <c r="N26" s="304"/>
      <c r="O26" s="304"/>
      <c r="P26" s="304"/>
      <c r="Q26" s="304"/>
    </row>
    <row r="27" spans="1:17" s="212" customFormat="1" ht="20.25" x14ac:dyDescent="0.3">
      <c r="A27" s="269" t="str">
        <f>IF(B27="","",SUBTOTAL(3,$B$20:B27))</f>
        <v/>
      </c>
      <c r="B27" s="274"/>
      <c r="C27" s="271"/>
      <c r="D27" s="229"/>
      <c r="E27" s="229"/>
      <c r="F27" s="229"/>
      <c r="G27" s="229"/>
      <c r="H27" s="229"/>
      <c r="I27" s="229"/>
      <c r="J27" s="246">
        <f t="shared" si="0"/>
        <v>0</v>
      </c>
      <c r="K27" s="304"/>
      <c r="L27" s="304"/>
      <c r="M27" s="304"/>
      <c r="N27" s="304"/>
      <c r="O27" s="304"/>
      <c r="P27" s="304"/>
      <c r="Q27" s="304"/>
    </row>
    <row r="28" spans="1:17" s="212" customFormat="1" ht="20.25" x14ac:dyDescent="0.3">
      <c r="A28" s="269" t="str">
        <f>IF(B28="","",SUBTOTAL(3,$B$20:B28))</f>
        <v/>
      </c>
      <c r="B28" s="274"/>
      <c r="C28" s="271"/>
      <c r="D28" s="229"/>
      <c r="E28" s="229"/>
      <c r="F28" s="229"/>
      <c r="G28" s="229"/>
      <c r="H28" s="229"/>
      <c r="I28" s="229"/>
      <c r="J28" s="246">
        <f t="shared" si="0"/>
        <v>0</v>
      </c>
      <c r="K28" s="304"/>
      <c r="L28" s="304"/>
      <c r="M28" s="304"/>
      <c r="N28" s="304"/>
      <c r="O28" s="304"/>
      <c r="P28" s="304"/>
      <c r="Q28" s="304"/>
    </row>
    <row r="29" spans="1:17" s="212" customFormat="1" ht="20.25" x14ac:dyDescent="0.3">
      <c r="A29" s="269" t="str">
        <f>IF(B29="","",SUBTOTAL(3,$B$20:B29))</f>
        <v/>
      </c>
      <c r="B29" s="274"/>
      <c r="C29" s="271"/>
      <c r="D29" s="229"/>
      <c r="E29" s="229"/>
      <c r="F29" s="229"/>
      <c r="G29" s="229"/>
      <c r="H29" s="229"/>
      <c r="I29" s="229"/>
      <c r="J29" s="246">
        <f t="shared" si="0"/>
        <v>0</v>
      </c>
      <c r="K29" s="304"/>
      <c r="L29" s="304"/>
      <c r="M29" s="304"/>
      <c r="N29" s="304"/>
      <c r="O29" s="304"/>
      <c r="P29" s="304"/>
      <c r="Q29" s="304"/>
    </row>
    <row r="30" spans="1:17" s="212" customFormat="1" ht="20.25" x14ac:dyDescent="0.3">
      <c r="A30" s="269" t="str">
        <f>IF(B30="","",SUBTOTAL(3,$B$20:B30))</f>
        <v/>
      </c>
      <c r="B30" s="274"/>
      <c r="C30" s="271"/>
      <c r="D30" s="229"/>
      <c r="E30" s="229"/>
      <c r="F30" s="229"/>
      <c r="G30" s="229"/>
      <c r="H30" s="229"/>
      <c r="I30" s="229"/>
      <c r="J30" s="246">
        <f t="shared" si="0"/>
        <v>0</v>
      </c>
      <c r="K30" s="304"/>
      <c r="L30" s="304"/>
      <c r="M30" s="304"/>
      <c r="N30" s="304"/>
      <c r="O30" s="304"/>
      <c r="P30" s="304"/>
      <c r="Q30" s="304"/>
    </row>
    <row r="31" spans="1:17" s="212" customFormat="1" ht="20.25" x14ac:dyDescent="0.3">
      <c r="A31" s="269" t="str">
        <f>IF(B31="","",SUBTOTAL(3,$B$20:B31))</f>
        <v/>
      </c>
      <c r="B31" s="274"/>
      <c r="C31" s="271"/>
      <c r="D31" s="229"/>
      <c r="E31" s="229"/>
      <c r="F31" s="229"/>
      <c r="G31" s="229"/>
      <c r="H31" s="229"/>
      <c r="I31" s="229"/>
      <c r="J31" s="246">
        <f t="shared" si="0"/>
        <v>0</v>
      </c>
      <c r="K31" s="304"/>
      <c r="L31" s="304"/>
      <c r="M31" s="304"/>
      <c r="N31" s="304"/>
      <c r="O31" s="304"/>
      <c r="P31" s="304"/>
      <c r="Q31" s="304"/>
    </row>
    <row r="32" spans="1:17" s="212" customFormat="1" ht="20.25" x14ac:dyDescent="0.3">
      <c r="A32" s="269" t="str">
        <f>IF(B32="","",SUBTOTAL(3,$B$20:B32))</f>
        <v/>
      </c>
      <c r="B32" s="274"/>
      <c r="C32" s="271"/>
      <c r="D32" s="229"/>
      <c r="E32" s="229"/>
      <c r="F32" s="229"/>
      <c r="G32" s="229"/>
      <c r="H32" s="229"/>
      <c r="I32" s="229"/>
      <c r="J32" s="246">
        <f t="shared" si="0"/>
        <v>0</v>
      </c>
      <c r="K32" s="304"/>
      <c r="L32" s="304"/>
      <c r="M32" s="304"/>
      <c r="N32" s="304"/>
      <c r="O32" s="304"/>
      <c r="P32" s="304"/>
      <c r="Q32" s="304"/>
    </row>
    <row r="33" spans="1:17" s="212" customFormat="1" ht="20.25" x14ac:dyDescent="0.3">
      <c r="A33" s="269" t="str">
        <f>IF(B33="","",SUBTOTAL(3,$B$20:B33))</f>
        <v/>
      </c>
      <c r="B33" s="274"/>
      <c r="C33" s="271"/>
      <c r="D33" s="229"/>
      <c r="E33" s="229"/>
      <c r="F33" s="229"/>
      <c r="G33" s="229"/>
      <c r="H33" s="229"/>
      <c r="I33" s="229"/>
      <c r="J33" s="246">
        <f t="shared" si="0"/>
        <v>0</v>
      </c>
      <c r="K33" s="304"/>
      <c r="L33" s="304"/>
      <c r="M33" s="304"/>
      <c r="N33" s="304"/>
      <c r="O33" s="304"/>
      <c r="P33" s="304"/>
      <c r="Q33" s="304"/>
    </row>
    <row r="34" spans="1:17" s="212" customFormat="1" ht="20.25" x14ac:dyDescent="0.3">
      <c r="A34" s="269" t="str">
        <f>IF(B34="","",SUBTOTAL(3,$B$20:B34))</f>
        <v/>
      </c>
      <c r="B34" s="274"/>
      <c r="C34" s="271"/>
      <c r="D34" s="229"/>
      <c r="E34" s="229"/>
      <c r="F34" s="229"/>
      <c r="G34" s="229"/>
      <c r="H34" s="229"/>
      <c r="I34" s="229"/>
      <c r="J34" s="246">
        <f t="shared" si="0"/>
        <v>0</v>
      </c>
      <c r="K34" s="304"/>
      <c r="L34" s="304"/>
      <c r="M34" s="304"/>
      <c r="N34" s="304"/>
      <c r="O34" s="304"/>
      <c r="P34" s="304"/>
      <c r="Q34" s="304"/>
    </row>
    <row r="35" spans="1:17" s="212" customFormat="1" ht="20.25" x14ac:dyDescent="0.3">
      <c r="A35" s="269" t="str">
        <f>IF(B35="","",SUBTOTAL(3,$B$20:B35))</f>
        <v/>
      </c>
      <c r="B35" s="274"/>
      <c r="C35" s="271"/>
      <c r="D35" s="229"/>
      <c r="E35" s="229"/>
      <c r="F35" s="229"/>
      <c r="G35" s="229"/>
      <c r="H35" s="229"/>
      <c r="I35" s="229"/>
      <c r="J35" s="246">
        <f t="shared" si="0"/>
        <v>0</v>
      </c>
      <c r="K35" s="304"/>
      <c r="L35" s="304"/>
      <c r="M35" s="304"/>
      <c r="N35" s="304"/>
      <c r="O35" s="304"/>
      <c r="P35" s="304"/>
      <c r="Q35" s="304"/>
    </row>
    <row r="36" spans="1:17" s="212" customFormat="1" ht="20.25" x14ac:dyDescent="0.3">
      <c r="A36" s="269" t="str">
        <f>IF(B36="","",SUBTOTAL(3,$B$20:B36))</f>
        <v/>
      </c>
      <c r="B36" s="274"/>
      <c r="C36" s="271"/>
      <c r="D36" s="229"/>
      <c r="E36" s="229"/>
      <c r="F36" s="229"/>
      <c r="G36" s="229"/>
      <c r="H36" s="229"/>
      <c r="I36" s="229"/>
      <c r="J36" s="246">
        <f t="shared" si="0"/>
        <v>0</v>
      </c>
      <c r="K36" s="304"/>
      <c r="L36" s="304"/>
      <c r="M36" s="304"/>
      <c r="N36" s="304"/>
      <c r="O36" s="304"/>
      <c r="P36" s="304"/>
      <c r="Q36" s="304"/>
    </row>
    <row r="37" spans="1:17" s="212" customFormat="1" ht="20.25" x14ac:dyDescent="0.3">
      <c r="A37" s="269" t="str">
        <f>IF(B37="","",SUBTOTAL(3,$B$20:B37))</f>
        <v/>
      </c>
      <c r="B37" s="274"/>
      <c r="C37" s="271"/>
      <c r="D37" s="229"/>
      <c r="E37" s="229"/>
      <c r="F37" s="229"/>
      <c r="G37" s="229"/>
      <c r="H37" s="229"/>
      <c r="I37" s="229"/>
      <c r="J37" s="246">
        <f t="shared" si="0"/>
        <v>0</v>
      </c>
      <c r="K37" s="304"/>
      <c r="L37" s="304"/>
      <c r="M37" s="304"/>
      <c r="N37" s="304"/>
      <c r="O37" s="304"/>
      <c r="P37" s="304"/>
      <c r="Q37" s="304"/>
    </row>
    <row r="38" spans="1:17" s="212" customFormat="1" ht="21" thickBot="1" x14ac:dyDescent="0.35">
      <c r="A38" s="269" t="str">
        <f>IF(B38="","",SUBTOTAL(3,$B$20:B38))</f>
        <v/>
      </c>
      <c r="B38" s="275"/>
      <c r="C38" s="245"/>
      <c r="D38" s="248"/>
      <c r="E38" s="248"/>
      <c r="F38" s="248"/>
      <c r="G38" s="248"/>
      <c r="H38" s="248"/>
      <c r="I38" s="248"/>
      <c r="J38" s="246">
        <f t="shared" si="0"/>
        <v>0</v>
      </c>
      <c r="K38" s="304"/>
      <c r="L38" s="304"/>
      <c r="M38" s="304"/>
      <c r="N38" s="304"/>
      <c r="O38" s="304"/>
      <c r="P38" s="304"/>
      <c r="Q38" s="304"/>
    </row>
    <row r="39" spans="1:17" s="212" customFormat="1" ht="21" thickBot="1" x14ac:dyDescent="0.35">
      <c r="A39" s="270"/>
      <c r="B39" s="276" t="s">
        <v>322</v>
      </c>
      <c r="C39" s="272">
        <f t="shared" ref="C39:D39" si="1">SUM(C20:C38)</f>
        <v>0</v>
      </c>
      <c r="D39" s="255">
        <f t="shared" si="1"/>
        <v>0</v>
      </c>
      <c r="E39" s="255">
        <f>SUM(E20:E38)</f>
        <v>0</v>
      </c>
      <c r="F39" s="255">
        <f t="shared" ref="F39:I39" si="2">SUM(F20:F38)</f>
        <v>0</v>
      </c>
      <c r="G39" s="255">
        <f t="shared" si="2"/>
        <v>0</v>
      </c>
      <c r="H39" s="255">
        <f t="shared" si="2"/>
        <v>0</v>
      </c>
      <c r="I39" s="255">
        <f t="shared" si="2"/>
        <v>0</v>
      </c>
      <c r="J39" s="246">
        <f t="shared" si="0"/>
        <v>0</v>
      </c>
      <c r="K39" s="303"/>
      <c r="L39" s="303"/>
      <c r="M39" s="303"/>
      <c r="N39" s="303"/>
      <c r="O39" s="303"/>
      <c r="P39" s="303"/>
      <c r="Q39" s="303"/>
    </row>
    <row r="40" spans="1:17" s="212" customFormat="1" ht="21" thickBot="1" x14ac:dyDescent="0.35">
      <c r="B40" s="214"/>
      <c r="C40" s="214"/>
      <c r="D40" s="214"/>
      <c r="E40" s="214"/>
      <c r="F40" s="214"/>
      <c r="G40" s="214"/>
      <c r="H40" s="214" t="s">
        <v>323</v>
      </c>
      <c r="I40" s="214"/>
      <c r="J40" s="256">
        <f>SUM(C39:I39)</f>
        <v>0</v>
      </c>
      <c r="K40" s="303"/>
      <c r="L40" s="303"/>
      <c r="M40" s="303"/>
      <c r="N40" s="303"/>
      <c r="O40" s="303"/>
      <c r="P40" s="303"/>
      <c r="Q40" s="303"/>
    </row>
    <row r="41" spans="1:17" s="212" customFormat="1" ht="20.25" x14ac:dyDescent="0.3">
      <c r="B41" s="791" t="s">
        <v>324</v>
      </c>
      <c r="C41" s="791"/>
      <c r="D41" s="791" t="s">
        <v>325</v>
      </c>
      <c r="E41" s="791"/>
      <c r="F41" s="791" t="s">
        <v>326</v>
      </c>
      <c r="G41" s="791"/>
      <c r="H41" s="791"/>
      <c r="I41" s="792" t="s">
        <v>327</v>
      </c>
      <c r="J41" s="792"/>
      <c r="K41" s="792"/>
    </row>
    <row r="42" spans="1:17" x14ac:dyDescent="0.2">
      <c r="A42" s="791"/>
      <c r="B42" s="791"/>
      <c r="C42" s="791"/>
      <c r="D42" s="791"/>
      <c r="F42" s="791"/>
      <c r="G42" s="791"/>
      <c r="H42" s="791"/>
      <c r="I42" s="791"/>
      <c r="J42" s="791"/>
    </row>
    <row r="43" spans="1:17" s="212" customFormat="1" ht="20.25" x14ac:dyDescent="0.3"/>
  </sheetData>
  <customSheetViews>
    <customSheetView guid="{39BA71BF-908C-4837-9463-6A2E214E28B5}" scale="60" showPageBreaks="1" printArea="1" view="pageBreakPreview">
      <selection activeCell="Q20" sqref="Q20"/>
      <pageMargins left="0" right="0" top="0" bottom="0" header="0" footer="0"/>
      <printOptions horizontalCentered="1" verticalCentered="1"/>
      <pageSetup paperSize="9" scale="95" orientation="portrait" r:id="rId1"/>
    </customSheetView>
  </customSheetViews>
  <mergeCells count="28">
    <mergeCell ref="A42:B42"/>
    <mergeCell ref="C42:D42"/>
    <mergeCell ref="F42:G42"/>
    <mergeCell ref="H42:J42"/>
    <mergeCell ref="B41:C41"/>
    <mergeCell ref="D41:E41"/>
    <mergeCell ref="F41:H41"/>
    <mergeCell ref="I41:K41"/>
    <mergeCell ref="A7:F7"/>
    <mergeCell ref="G7:J7"/>
    <mergeCell ref="A8:A18"/>
    <mergeCell ref="B8:F8"/>
    <mergeCell ref="D9:F9"/>
    <mergeCell ref="D10:F10"/>
    <mergeCell ref="D11:F11"/>
    <mergeCell ref="D12:F12"/>
    <mergeCell ref="D13:F13"/>
    <mergeCell ref="D14:F14"/>
    <mergeCell ref="D15:F15"/>
    <mergeCell ref="D16:F16"/>
    <mergeCell ref="D17:F17"/>
    <mergeCell ref="D18:F18"/>
    <mergeCell ref="F6:I6"/>
    <mergeCell ref="A1:C1"/>
    <mergeCell ref="A2:C2"/>
    <mergeCell ref="A3:C3"/>
    <mergeCell ref="A4:C4"/>
    <mergeCell ref="C5:J5"/>
  </mergeCells>
  <printOptions horizontalCentered="1" verticalCentered="1"/>
  <pageMargins left="0" right="0" top="0" bottom="0" header="0" footer="0"/>
  <pageSetup paperSize="9" scale="93" orientation="portrait" r:id="rId2"/>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10"/>
  <dimension ref="A1:J42"/>
  <sheetViews>
    <sheetView rightToLeft="1" view="pageBreakPreview" zoomScale="60" zoomScaleNormal="100" workbookViewId="0">
      <selection sqref="A1:C1"/>
    </sheetView>
  </sheetViews>
  <sheetFormatPr defaultRowHeight="12.75" x14ac:dyDescent="0.2"/>
  <cols>
    <col min="1" max="1" width="4.42578125" customWidth="1"/>
    <col min="2" max="2" width="6.5703125" customWidth="1"/>
    <col min="3" max="3" width="28" customWidth="1"/>
    <col min="4" max="4" width="21.28515625" customWidth="1"/>
    <col min="5" max="5" width="13.28515625" customWidth="1"/>
    <col min="6" max="6" width="12.5703125" customWidth="1"/>
  </cols>
  <sheetData>
    <row r="1" spans="1:10" ht="20.100000000000001" customHeight="1" x14ac:dyDescent="0.25">
      <c r="A1" s="788" t="s">
        <v>301</v>
      </c>
      <c r="B1" s="788"/>
      <c r="C1" s="788"/>
      <c r="D1" s="210"/>
      <c r="E1" s="210"/>
      <c r="F1" s="210"/>
      <c r="G1" s="210"/>
      <c r="H1" s="209"/>
      <c r="I1" s="209"/>
      <c r="J1" s="210"/>
    </row>
    <row r="2" spans="1:10" ht="20.100000000000001" customHeight="1" x14ac:dyDescent="0.25">
      <c r="A2" s="788" t="s">
        <v>226</v>
      </c>
      <c r="B2" s="788"/>
      <c r="C2" s="788"/>
      <c r="D2" s="210"/>
      <c r="E2" s="210"/>
      <c r="F2" s="210"/>
      <c r="G2" s="210"/>
      <c r="H2" s="209"/>
      <c r="I2" s="209"/>
      <c r="J2" s="210"/>
    </row>
    <row r="3" spans="1:10" ht="20.100000000000001" customHeight="1" x14ac:dyDescent="0.25">
      <c r="A3" s="807" t="s">
        <v>0</v>
      </c>
      <c r="B3" s="807"/>
      <c r="C3" s="807"/>
      <c r="D3" s="210"/>
      <c r="E3" s="210"/>
      <c r="F3" s="210"/>
      <c r="G3" s="210"/>
      <c r="H3" s="209"/>
      <c r="I3" s="209"/>
      <c r="J3" s="210"/>
    </row>
    <row r="4" spans="1:10" ht="20.100000000000001" customHeight="1" x14ac:dyDescent="0.25">
      <c r="A4" s="808" t="str">
        <f>'كشف 1'!D2</f>
        <v>مدرسة منشأة سلطان الثانوية بنين</v>
      </c>
      <c r="B4" s="808"/>
      <c r="C4" s="808"/>
      <c r="D4" s="210"/>
      <c r="E4" s="210"/>
      <c r="F4" s="210"/>
      <c r="G4" s="210"/>
      <c r="H4" s="210"/>
      <c r="I4" s="210"/>
      <c r="J4" s="210"/>
    </row>
    <row r="5" spans="1:10" ht="24" customHeight="1" thickBot="1" x14ac:dyDescent="0.25">
      <c r="A5" s="209"/>
      <c r="B5" s="209"/>
      <c r="C5" s="809" t="s">
        <v>350</v>
      </c>
      <c r="D5" s="809"/>
      <c r="E5" s="809"/>
      <c r="F5" s="809"/>
      <c r="G5" s="809"/>
      <c r="H5" s="252"/>
      <c r="I5" s="252"/>
      <c r="J5" s="252"/>
    </row>
    <row r="6" spans="1:10" ht="24" customHeight="1" thickBot="1" x14ac:dyDescent="0.25">
      <c r="A6" s="209"/>
      <c r="B6" s="209"/>
      <c r="C6" s="217" t="s">
        <v>218</v>
      </c>
      <c r="D6" s="801" t="str">
        <f>'كشف 1'!B1</f>
        <v>يناير لسنة  2018 م</v>
      </c>
      <c r="E6" s="802"/>
      <c r="F6" s="803"/>
      <c r="G6" s="218"/>
      <c r="H6" s="218"/>
      <c r="I6" s="218"/>
      <c r="J6" s="250"/>
    </row>
    <row r="7" spans="1:10" s="68" customFormat="1" ht="20.100000000000001" customHeight="1" thickBot="1" x14ac:dyDescent="0.25">
      <c r="B7" s="253" t="s">
        <v>6</v>
      </c>
      <c r="C7" s="253" t="s">
        <v>8</v>
      </c>
      <c r="D7" s="230" t="s">
        <v>316</v>
      </c>
      <c r="E7" s="805" t="s">
        <v>330</v>
      </c>
      <c r="F7" s="806"/>
    </row>
    <row r="8" spans="1:10" ht="20.100000000000001" customHeight="1" thickBot="1" x14ac:dyDescent="0.25">
      <c r="B8" s="296" t="str">
        <f>IF(C8="","",SUBTOTAL(3,$C$8:C8))</f>
        <v/>
      </c>
      <c r="C8" s="253"/>
      <c r="D8" s="222"/>
      <c r="E8" s="805"/>
      <c r="F8" s="806"/>
    </row>
    <row r="9" spans="1:10" ht="20.100000000000001" customHeight="1" thickBot="1" x14ac:dyDescent="0.25">
      <c r="B9" s="296" t="str">
        <f>IF(C9="","",SUBTOTAL(3,$C$8:C9))</f>
        <v/>
      </c>
      <c r="C9" s="253"/>
      <c r="D9" s="222"/>
      <c r="E9" s="805"/>
      <c r="F9" s="806"/>
    </row>
    <row r="10" spans="1:10" ht="20.100000000000001" customHeight="1" thickBot="1" x14ac:dyDescent="0.25">
      <c r="B10" s="296" t="str">
        <f>IF(C10="","",SUBTOTAL(3,$C$8:C10))</f>
        <v/>
      </c>
      <c r="C10" s="253"/>
      <c r="D10" s="222"/>
      <c r="E10" s="805"/>
      <c r="F10" s="806"/>
    </row>
    <row r="11" spans="1:10" ht="20.100000000000001" customHeight="1" thickBot="1" x14ac:dyDescent="0.25">
      <c r="B11" s="296" t="str">
        <f>IF(C11="","",SUBTOTAL(3,$C$8:C11))</f>
        <v/>
      </c>
      <c r="C11" s="253"/>
      <c r="D11" s="222"/>
      <c r="E11" s="805"/>
      <c r="F11" s="806"/>
    </row>
    <row r="12" spans="1:10" ht="20.100000000000001" customHeight="1" thickBot="1" x14ac:dyDescent="0.25">
      <c r="B12" s="296" t="str">
        <f>IF(C12="","",SUBTOTAL(3,$C$8:C12))</f>
        <v/>
      </c>
      <c r="C12" s="253"/>
      <c r="D12" s="222"/>
      <c r="E12" s="805"/>
      <c r="F12" s="806"/>
    </row>
    <row r="13" spans="1:10" ht="20.100000000000001" customHeight="1" thickBot="1" x14ac:dyDescent="0.25">
      <c r="B13" s="296" t="str">
        <f>IF(C13="","",SUBTOTAL(3,$C$8:C13))</f>
        <v/>
      </c>
      <c r="C13" s="253"/>
      <c r="D13" s="222"/>
      <c r="E13" s="805"/>
      <c r="F13" s="806"/>
    </row>
    <row r="14" spans="1:10" ht="20.100000000000001" customHeight="1" thickBot="1" x14ac:dyDescent="0.25">
      <c r="B14" s="296" t="str">
        <f>IF(C14="","",SUBTOTAL(3,$C$8:C14))</f>
        <v/>
      </c>
      <c r="C14" s="253"/>
      <c r="D14" s="208"/>
      <c r="E14" s="805"/>
      <c r="F14" s="806"/>
    </row>
    <row r="15" spans="1:10" ht="20.100000000000001" customHeight="1" thickBot="1" x14ac:dyDescent="0.25">
      <c r="B15" s="296" t="str">
        <f>IF(C15="","",SUBTOTAL(3,$C$8:C15))</f>
        <v/>
      </c>
      <c r="C15" s="253"/>
      <c r="D15" s="208"/>
      <c r="E15" s="805"/>
      <c r="F15" s="806"/>
    </row>
    <row r="16" spans="1:10" ht="20.100000000000001" customHeight="1" thickBot="1" x14ac:dyDescent="0.25">
      <c r="B16" s="296" t="str">
        <f>IF(C16="","",SUBTOTAL(3,$C$8:C16))</f>
        <v/>
      </c>
      <c r="C16" s="253"/>
      <c r="D16" s="208"/>
      <c r="E16" s="805"/>
      <c r="F16" s="806"/>
    </row>
    <row r="17" spans="1:10" ht="20.100000000000001" customHeight="1" x14ac:dyDescent="0.2">
      <c r="B17" s="253"/>
      <c r="C17" s="221" t="s">
        <v>14</v>
      </c>
      <c r="D17" s="222">
        <f>SUM(D8:D16)</f>
        <v>0</v>
      </c>
      <c r="E17" s="805"/>
      <c r="F17" s="806"/>
    </row>
    <row r="18" spans="1:10" s="219" customFormat="1" ht="20.100000000000001" customHeight="1" x14ac:dyDescent="0.25">
      <c r="C18" s="220"/>
    </row>
    <row r="19" spans="1:10" ht="18" x14ac:dyDescent="0.25">
      <c r="C19" s="220" t="s">
        <v>367</v>
      </c>
      <c r="D19" s="219"/>
      <c r="E19" s="219" t="s">
        <v>331</v>
      </c>
    </row>
    <row r="24" spans="1:10" ht="20.100000000000001" customHeight="1" x14ac:dyDescent="0.25">
      <c r="A24" s="788" t="s">
        <v>301</v>
      </c>
      <c r="B24" s="788"/>
      <c r="C24" s="788"/>
      <c r="D24" s="210"/>
      <c r="E24" s="210"/>
      <c r="F24" s="210"/>
      <c r="G24" s="210"/>
      <c r="H24" s="209"/>
      <c r="I24" s="209"/>
      <c r="J24" s="210"/>
    </row>
    <row r="25" spans="1:10" ht="20.100000000000001" customHeight="1" x14ac:dyDescent="0.25">
      <c r="A25" s="788" t="s">
        <v>226</v>
      </c>
      <c r="B25" s="788"/>
      <c r="C25" s="788"/>
      <c r="D25" s="210"/>
      <c r="E25" s="210"/>
      <c r="F25" s="210"/>
      <c r="G25" s="210"/>
      <c r="H25" s="209"/>
      <c r="I25" s="209"/>
      <c r="J25" s="210"/>
    </row>
    <row r="26" spans="1:10" ht="20.100000000000001" customHeight="1" x14ac:dyDescent="0.25">
      <c r="A26" s="807" t="s">
        <v>0</v>
      </c>
      <c r="B26" s="807"/>
      <c r="C26" s="807"/>
      <c r="D26" s="210"/>
      <c r="E26" s="210"/>
      <c r="F26" s="210"/>
      <c r="G26" s="210"/>
      <c r="H26" s="209"/>
      <c r="I26" s="209"/>
      <c r="J26" s="210"/>
    </row>
    <row r="27" spans="1:10" ht="20.100000000000001" customHeight="1" x14ac:dyDescent="0.25">
      <c r="A27" s="808" t="str">
        <f>A4</f>
        <v>مدرسة منشأة سلطان الثانوية بنين</v>
      </c>
      <c r="B27" s="808"/>
      <c r="C27" s="808"/>
      <c r="D27" s="210"/>
      <c r="E27" s="210"/>
      <c r="F27" s="210"/>
      <c r="G27" s="210"/>
      <c r="H27" s="210"/>
      <c r="I27" s="210"/>
      <c r="J27" s="210"/>
    </row>
    <row r="28" spans="1:10" ht="24" customHeight="1" thickBot="1" x14ac:dyDescent="0.25">
      <c r="A28" s="209"/>
      <c r="B28" s="209"/>
      <c r="C28" s="809" t="s">
        <v>351</v>
      </c>
      <c r="D28" s="809"/>
      <c r="E28" s="809"/>
      <c r="F28" s="809"/>
      <c r="G28" s="809"/>
      <c r="H28" s="252"/>
      <c r="I28" s="252"/>
      <c r="J28" s="252"/>
    </row>
    <row r="29" spans="1:10" ht="24" customHeight="1" thickBot="1" x14ac:dyDescent="0.25">
      <c r="A29" s="209"/>
      <c r="B29" s="209"/>
      <c r="C29" s="217" t="s">
        <v>218</v>
      </c>
      <c r="D29" s="801" t="str">
        <f>D6</f>
        <v>يناير لسنة  2018 م</v>
      </c>
      <c r="E29" s="802"/>
      <c r="F29" s="803"/>
      <c r="G29" s="218"/>
      <c r="H29" s="218"/>
      <c r="I29" s="218"/>
      <c r="J29" s="250"/>
    </row>
    <row r="30" spans="1:10" s="68" customFormat="1" ht="20.100000000000001" customHeight="1" thickBot="1" x14ac:dyDescent="0.25">
      <c r="B30" s="253" t="s">
        <v>6</v>
      </c>
      <c r="C30" s="253" t="s">
        <v>8</v>
      </c>
      <c r="D30" s="230" t="s">
        <v>316</v>
      </c>
      <c r="E30" s="805" t="s">
        <v>330</v>
      </c>
      <c r="F30" s="806"/>
    </row>
    <row r="31" spans="1:10" ht="20.100000000000001" customHeight="1" thickBot="1" x14ac:dyDescent="0.25">
      <c r="B31" s="296" t="str">
        <f>IF(C31="","",SUBTOTAL(3,$C$31:C31))</f>
        <v/>
      </c>
      <c r="C31" s="253"/>
      <c r="D31" s="222"/>
      <c r="E31" s="805"/>
      <c r="F31" s="806"/>
    </row>
    <row r="32" spans="1:10" ht="20.100000000000001" customHeight="1" thickBot="1" x14ac:dyDescent="0.25">
      <c r="B32" s="296" t="str">
        <f>IF(C32="","",SUBTOTAL(3,$C$31:C32))</f>
        <v/>
      </c>
      <c r="C32" s="253"/>
      <c r="D32" s="222"/>
      <c r="E32" s="805"/>
      <c r="F32" s="806"/>
    </row>
    <row r="33" spans="2:6" ht="20.100000000000001" customHeight="1" thickBot="1" x14ac:dyDescent="0.25">
      <c r="B33" s="296" t="str">
        <f>IF(C33="","",SUBTOTAL(3,$C$31:C33))</f>
        <v/>
      </c>
      <c r="C33" s="253"/>
      <c r="D33" s="222"/>
      <c r="E33" s="805"/>
      <c r="F33" s="806"/>
    </row>
    <row r="34" spans="2:6" ht="20.100000000000001" customHeight="1" thickBot="1" x14ac:dyDescent="0.25">
      <c r="B34" s="296" t="str">
        <f>IF(C34="","",SUBTOTAL(3,$C$31:C34))</f>
        <v/>
      </c>
      <c r="C34" s="253"/>
      <c r="D34" s="222"/>
      <c r="E34" s="805"/>
      <c r="F34" s="806"/>
    </row>
    <row r="35" spans="2:6" ht="20.100000000000001" customHeight="1" thickBot="1" x14ac:dyDescent="0.25">
      <c r="B35" s="296" t="str">
        <f>IF(C35="","",SUBTOTAL(3,$C$31:C35))</f>
        <v/>
      </c>
      <c r="C35" s="253"/>
      <c r="D35" s="222"/>
      <c r="E35" s="805"/>
      <c r="F35" s="806"/>
    </row>
    <row r="36" spans="2:6" ht="20.100000000000001" customHeight="1" thickBot="1" x14ac:dyDescent="0.25">
      <c r="B36" s="296" t="str">
        <f>IF(C36="","",SUBTOTAL(3,$C$31:C36))</f>
        <v/>
      </c>
      <c r="C36" s="253"/>
      <c r="D36" s="222"/>
      <c r="E36" s="805"/>
      <c r="F36" s="806"/>
    </row>
    <row r="37" spans="2:6" ht="20.100000000000001" customHeight="1" thickBot="1" x14ac:dyDescent="0.25">
      <c r="B37" s="296" t="str">
        <f>IF(C37="","",SUBTOTAL(3,$C$31:C37))</f>
        <v/>
      </c>
      <c r="C37" s="253"/>
      <c r="D37" s="208"/>
      <c r="E37" s="805"/>
      <c r="F37" s="806"/>
    </row>
    <row r="38" spans="2:6" ht="20.100000000000001" customHeight="1" thickBot="1" x14ac:dyDescent="0.25">
      <c r="B38" s="296" t="str">
        <f>IF(C38="","",SUBTOTAL(3,$C$31:C38))</f>
        <v/>
      </c>
      <c r="C38" s="253"/>
      <c r="D38" s="208"/>
      <c r="E38" s="805"/>
      <c r="F38" s="806"/>
    </row>
    <row r="39" spans="2:6" ht="20.100000000000001" customHeight="1" thickBot="1" x14ac:dyDescent="0.25">
      <c r="B39" s="296" t="str">
        <f>IF(C39="","",SUBTOTAL(3,$C$31:C39))</f>
        <v/>
      </c>
      <c r="C39" s="253"/>
      <c r="D39" s="208"/>
      <c r="E39" s="805"/>
      <c r="F39" s="806"/>
    </row>
    <row r="40" spans="2:6" ht="20.100000000000001" customHeight="1" x14ac:dyDescent="0.2">
      <c r="B40" s="253"/>
      <c r="C40" s="221" t="s">
        <v>14</v>
      </c>
      <c r="D40" s="222">
        <f>SUM(D31:D39)</f>
        <v>0</v>
      </c>
      <c r="E40" s="805"/>
      <c r="F40" s="806"/>
    </row>
    <row r="41" spans="2:6" s="219" customFormat="1" ht="20.100000000000001" customHeight="1" x14ac:dyDescent="0.25">
      <c r="C41" s="220"/>
    </row>
    <row r="42" spans="2:6" ht="18" x14ac:dyDescent="0.25">
      <c r="C42" s="220" t="s">
        <v>367</v>
      </c>
      <c r="D42" s="219"/>
      <c r="E42" s="219" t="s">
        <v>331</v>
      </c>
    </row>
  </sheetData>
  <customSheetViews>
    <customSheetView guid="{39BA71BF-908C-4837-9463-6A2E214E28B5}" scale="60" showPageBreaks="1" printArea="1" view="pageBreakPreview">
      <selection activeCell="W30" sqref="W30"/>
      <pageMargins left="0" right="0" top="0" bottom="0" header="0" footer="0"/>
      <printOptions horizontalCentered="1" verticalCentered="1"/>
      <pageSetup paperSize="9" orientation="portrait" r:id="rId1"/>
    </customSheetView>
  </customSheetViews>
  <mergeCells count="34">
    <mergeCell ref="D6:F6"/>
    <mergeCell ref="A1:C1"/>
    <mergeCell ref="A2:C2"/>
    <mergeCell ref="A3:C3"/>
    <mergeCell ref="A4:C4"/>
    <mergeCell ref="C5:G5"/>
    <mergeCell ref="A24:C24"/>
    <mergeCell ref="A25:C25"/>
    <mergeCell ref="A26:C26"/>
    <mergeCell ref="A27:C27"/>
    <mergeCell ref="C28:G28"/>
    <mergeCell ref="E30:F30"/>
    <mergeCell ref="E7:F7"/>
    <mergeCell ref="E8:F8"/>
    <mergeCell ref="E9:F9"/>
    <mergeCell ref="E10:F10"/>
    <mergeCell ref="E11:F11"/>
    <mergeCell ref="E12:F12"/>
    <mergeCell ref="D29:F29"/>
    <mergeCell ref="E13:F13"/>
    <mergeCell ref="E14:F14"/>
    <mergeCell ref="E15:F15"/>
    <mergeCell ref="E16:F16"/>
    <mergeCell ref="E17:F17"/>
    <mergeCell ref="E37:F37"/>
    <mergeCell ref="E38:F38"/>
    <mergeCell ref="E39:F39"/>
    <mergeCell ref="E40:F40"/>
    <mergeCell ref="E31:F31"/>
    <mergeCell ref="E32:F32"/>
    <mergeCell ref="E33:F33"/>
    <mergeCell ref="E34:F34"/>
    <mergeCell ref="E35:F35"/>
    <mergeCell ref="E36:F36"/>
  </mergeCells>
  <printOptions horizontalCentered="1" verticalCentered="1"/>
  <pageMargins left="0" right="0" top="0" bottom="0" header="0" footer="0"/>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27"/>
  <dimension ref="A1:U71"/>
  <sheetViews>
    <sheetView showGridLines="0" rightToLeft="1" topLeftCell="A55" zoomScaleNormal="100" workbookViewId="0">
      <selection activeCell="P9" sqref="P9"/>
    </sheetView>
  </sheetViews>
  <sheetFormatPr defaultRowHeight="12.75" x14ac:dyDescent="0.2"/>
  <cols>
    <col min="2" max="2" width="10.85546875" customWidth="1"/>
    <col min="11" max="11" width="12.85546875" customWidth="1"/>
  </cols>
  <sheetData>
    <row r="1" spans="1:21" x14ac:dyDescent="0.2">
      <c r="A1" s="529"/>
      <c r="B1" s="529"/>
      <c r="C1" s="529"/>
      <c r="D1" s="529"/>
      <c r="E1" s="529"/>
      <c r="F1" s="529"/>
      <c r="G1" s="529"/>
      <c r="H1" s="529"/>
      <c r="I1" s="529"/>
      <c r="J1" s="529"/>
      <c r="K1" s="529"/>
      <c r="L1" s="529"/>
      <c r="M1" s="529"/>
      <c r="N1" s="529"/>
      <c r="O1" s="529"/>
      <c r="P1" s="529"/>
      <c r="Q1" s="529"/>
      <c r="R1" s="529"/>
      <c r="S1" s="529"/>
      <c r="T1" s="529"/>
      <c r="U1" s="529"/>
    </row>
    <row r="2" spans="1:21" ht="24.75" x14ac:dyDescent="0.2">
      <c r="A2" s="529"/>
      <c r="B2" s="529"/>
      <c r="C2" s="529"/>
      <c r="D2" s="603" t="s">
        <v>379</v>
      </c>
      <c r="E2" s="603"/>
      <c r="F2" s="603"/>
      <c r="G2" s="603"/>
      <c r="H2" s="531"/>
      <c r="I2" s="529"/>
      <c r="J2" s="529"/>
      <c r="K2" s="529"/>
      <c r="L2" s="529"/>
      <c r="M2" s="529"/>
      <c r="N2" s="529"/>
      <c r="O2" s="529"/>
      <c r="P2" s="529"/>
      <c r="Q2" s="529"/>
      <c r="R2" s="529"/>
      <c r="S2" s="529"/>
      <c r="T2" s="529"/>
      <c r="U2" s="529"/>
    </row>
    <row r="3" spans="1:21" ht="24.75" x14ac:dyDescent="0.2">
      <c r="A3" s="531" t="s">
        <v>380</v>
      </c>
      <c r="B3" s="530"/>
      <c r="C3" s="530"/>
      <c r="D3" s="530"/>
      <c r="E3" s="530"/>
      <c r="F3" s="530"/>
      <c r="G3" s="530"/>
      <c r="H3" s="530"/>
      <c r="I3" s="530"/>
      <c r="J3" s="529"/>
      <c r="K3" s="529"/>
      <c r="L3" s="529"/>
      <c r="M3" s="529"/>
      <c r="N3" s="529"/>
      <c r="O3" s="529"/>
      <c r="P3" s="529"/>
      <c r="Q3" s="529"/>
      <c r="R3" s="529"/>
      <c r="S3" s="529"/>
      <c r="T3" s="529"/>
      <c r="U3" s="529"/>
    </row>
    <row r="4" spans="1:21" ht="24.75" x14ac:dyDescent="0.2">
      <c r="A4" s="531" t="s">
        <v>381</v>
      </c>
      <c r="B4" s="530"/>
      <c r="C4" s="530"/>
      <c r="D4" s="530"/>
      <c r="E4" s="530"/>
      <c r="F4" s="530"/>
      <c r="G4" s="530"/>
      <c r="H4" s="530"/>
      <c r="I4" s="530"/>
      <c r="J4" s="529"/>
      <c r="K4" s="529"/>
      <c r="L4" s="529"/>
      <c r="M4" s="529"/>
      <c r="N4" s="529"/>
      <c r="O4" s="529"/>
      <c r="P4" s="529"/>
      <c r="Q4" s="529"/>
      <c r="R4" s="529"/>
      <c r="S4" s="529"/>
      <c r="T4" s="529"/>
      <c r="U4" s="529"/>
    </row>
    <row r="5" spans="1:21" ht="24.75" x14ac:dyDescent="0.2">
      <c r="A5" s="531" t="s">
        <v>460</v>
      </c>
      <c r="B5" s="961" t="s">
        <v>461</v>
      </c>
      <c r="C5" s="530"/>
      <c r="D5" s="530"/>
      <c r="E5" s="530"/>
      <c r="F5" s="530"/>
      <c r="G5" s="530"/>
      <c r="H5" s="530"/>
      <c r="I5" s="530"/>
      <c r="J5" s="529"/>
      <c r="K5" s="529"/>
      <c r="L5" s="529"/>
      <c r="M5" s="529"/>
      <c r="N5" s="529"/>
      <c r="O5" s="529"/>
      <c r="P5" s="529"/>
      <c r="Q5" s="529"/>
      <c r="R5" s="529"/>
      <c r="S5" s="529"/>
      <c r="T5" s="529"/>
      <c r="U5" s="529"/>
    </row>
    <row r="6" spans="1:21" ht="25.5" x14ac:dyDescent="0.5">
      <c r="A6" s="529"/>
      <c r="B6" s="529"/>
      <c r="C6" s="604" t="s">
        <v>382</v>
      </c>
      <c r="D6" s="604"/>
      <c r="E6" s="604"/>
      <c r="F6" s="604"/>
      <c r="G6" s="604"/>
      <c r="H6" s="604"/>
      <c r="I6" s="529"/>
      <c r="J6" s="529"/>
      <c r="K6" s="529"/>
      <c r="L6" s="529"/>
      <c r="M6" s="529"/>
      <c r="N6" s="529"/>
      <c r="O6" s="529"/>
      <c r="P6" s="529"/>
      <c r="Q6" s="529"/>
      <c r="R6" s="529"/>
      <c r="S6" s="529"/>
      <c r="T6" s="529"/>
      <c r="U6" s="529"/>
    </row>
    <row r="7" spans="1:21" ht="22.5" x14ac:dyDescent="0.2">
      <c r="A7" s="962" t="s">
        <v>428</v>
      </c>
      <c r="B7" s="962"/>
      <c r="C7" s="962"/>
      <c r="D7" s="962"/>
      <c r="E7" s="962"/>
      <c r="F7" s="962"/>
      <c r="G7" s="962"/>
      <c r="H7" s="962"/>
      <c r="I7" s="962"/>
      <c r="J7" s="962"/>
      <c r="K7" s="529"/>
      <c r="L7" s="529"/>
      <c r="M7" s="529"/>
      <c r="N7" s="529"/>
      <c r="O7" s="529"/>
      <c r="P7" s="529"/>
      <c r="Q7" s="529"/>
      <c r="R7" s="529"/>
      <c r="S7" s="529"/>
      <c r="T7" s="529"/>
      <c r="U7" s="529"/>
    </row>
    <row r="8" spans="1:21" ht="21" thickBot="1" x14ac:dyDescent="0.25">
      <c r="A8" s="963" t="s">
        <v>431</v>
      </c>
      <c r="B8" s="963"/>
      <c r="C8" s="963"/>
      <c r="D8" s="963"/>
      <c r="E8" s="963"/>
      <c r="F8" s="963"/>
      <c r="G8" s="963"/>
      <c r="H8" s="963"/>
      <c r="I8" s="963"/>
      <c r="J8" s="963"/>
      <c r="K8" s="529"/>
      <c r="L8" s="529"/>
      <c r="M8" s="529"/>
      <c r="N8" s="529"/>
      <c r="O8" s="529"/>
      <c r="P8" s="529"/>
      <c r="Q8" s="529"/>
      <c r="R8" s="529"/>
      <c r="S8" s="529"/>
      <c r="T8" s="529"/>
      <c r="U8" s="529"/>
    </row>
    <row r="9" spans="1:21" s="978" customFormat="1" ht="29.25" customHeight="1" thickBot="1" x14ac:dyDescent="0.25">
      <c r="A9" s="600" t="s">
        <v>432</v>
      </c>
      <c r="B9" s="601"/>
      <c r="C9" s="601"/>
      <c r="D9" s="601"/>
      <c r="E9" s="601"/>
      <c r="F9" s="601"/>
      <c r="G9" s="601"/>
      <c r="H9" s="602"/>
      <c r="I9" s="976"/>
      <c r="J9" s="976"/>
      <c r="K9" s="976"/>
      <c r="L9" s="976"/>
      <c r="M9" s="976"/>
      <c r="N9" s="976"/>
      <c r="O9" s="976"/>
      <c r="P9" s="976"/>
      <c r="Q9" s="976"/>
      <c r="R9" s="976"/>
      <c r="S9" s="976"/>
      <c r="T9" s="976"/>
      <c r="U9" s="976"/>
    </row>
    <row r="10" spans="1:21" s="970" customFormat="1" ht="25.5" customHeight="1" x14ac:dyDescent="0.2">
      <c r="A10" s="967" t="s">
        <v>403</v>
      </c>
      <c r="B10" s="967"/>
      <c r="C10" s="967"/>
      <c r="D10" s="967"/>
      <c r="E10" s="967"/>
      <c r="F10" s="967"/>
      <c r="G10" s="968"/>
      <c r="H10" s="968"/>
      <c r="I10" s="968"/>
      <c r="J10" s="968"/>
      <c r="K10" s="968"/>
      <c r="L10" s="969"/>
      <c r="M10" s="969"/>
      <c r="N10" s="969"/>
      <c r="O10" s="969"/>
      <c r="P10" s="969"/>
      <c r="Q10" s="969"/>
      <c r="R10" s="969"/>
      <c r="S10" s="969"/>
      <c r="T10" s="969"/>
      <c r="U10" s="969"/>
    </row>
    <row r="11" spans="1:21" s="965" customFormat="1" ht="31.5" customHeight="1" thickBot="1" x14ac:dyDescent="0.25">
      <c r="A11" s="966" t="s">
        <v>397</v>
      </c>
      <c r="B11" s="966"/>
      <c r="C11" s="966"/>
      <c r="D11" s="964"/>
      <c r="E11" s="964"/>
      <c r="F11" s="964"/>
      <c r="G11" s="964"/>
      <c r="H11" s="964"/>
      <c r="I11" s="964"/>
      <c r="J11" s="964"/>
      <c r="K11" s="964"/>
      <c r="L11" s="964"/>
      <c r="M11" s="964"/>
      <c r="N11" s="964"/>
      <c r="O11" s="964"/>
      <c r="P11" s="964"/>
      <c r="Q11" s="964"/>
      <c r="R11" s="964"/>
      <c r="S11" s="964"/>
      <c r="T11" s="964"/>
      <c r="U11" s="964"/>
    </row>
    <row r="12" spans="1:21" s="179" customFormat="1" ht="18.75" thickBot="1" x14ac:dyDescent="0.25">
      <c r="A12" s="980" t="s">
        <v>383</v>
      </c>
      <c r="B12" s="977" t="s">
        <v>462</v>
      </c>
      <c r="C12" s="532"/>
      <c r="D12" s="532"/>
      <c r="E12" s="532"/>
      <c r="F12" s="532"/>
      <c r="G12" s="532"/>
      <c r="H12" s="532"/>
      <c r="I12" s="532"/>
      <c r="J12" s="532"/>
      <c r="K12" s="532"/>
      <c r="L12" s="529"/>
      <c r="M12" s="529"/>
      <c r="N12" s="529"/>
      <c r="O12" s="529"/>
      <c r="P12" s="533" t="s">
        <v>452</v>
      </c>
      <c r="Q12" s="529"/>
      <c r="R12" s="529"/>
      <c r="S12" s="529"/>
      <c r="T12" s="533" t="s">
        <v>452</v>
      </c>
      <c r="U12" s="529"/>
    </row>
    <row r="13" spans="1:21" s="179" customFormat="1" ht="18.75" thickBot="1" x14ac:dyDescent="0.25">
      <c r="A13" s="980" t="s">
        <v>7</v>
      </c>
      <c r="B13" s="533" t="s">
        <v>451</v>
      </c>
      <c r="C13" s="532"/>
      <c r="D13" s="532"/>
      <c r="E13" s="532"/>
      <c r="F13" s="532"/>
      <c r="G13" s="532"/>
      <c r="H13" s="532"/>
      <c r="I13" s="532"/>
      <c r="J13" s="532"/>
      <c r="K13" s="532"/>
      <c r="L13" s="529"/>
      <c r="M13" s="529"/>
      <c r="N13" s="529"/>
      <c r="O13" s="529"/>
      <c r="P13" s="529"/>
      <c r="Q13" s="529"/>
      <c r="R13" s="529"/>
      <c r="S13" s="529"/>
      <c r="T13" s="529"/>
      <c r="U13" s="529"/>
    </row>
    <row r="14" spans="1:21" s="179" customFormat="1" ht="18.75" thickBot="1" x14ac:dyDescent="0.25">
      <c r="A14" s="981" t="s">
        <v>185</v>
      </c>
      <c r="B14" s="535"/>
      <c r="C14" s="977" t="s">
        <v>433</v>
      </c>
      <c r="D14" s="532"/>
      <c r="E14" s="532"/>
      <c r="F14" s="532"/>
      <c r="G14" s="532"/>
      <c r="H14" s="532"/>
      <c r="I14" s="532"/>
      <c r="J14" s="532"/>
      <c r="K14" s="532"/>
      <c r="L14" s="529"/>
      <c r="M14" s="529"/>
      <c r="N14" s="529"/>
      <c r="O14" s="529"/>
      <c r="P14" s="529"/>
      <c r="Q14" s="529"/>
      <c r="R14" s="529"/>
      <c r="S14" s="529"/>
      <c r="T14" s="529"/>
      <c r="U14" s="529"/>
    </row>
    <row r="15" spans="1:21" s="179" customFormat="1" ht="18" x14ac:dyDescent="0.2">
      <c r="A15" s="982" t="s">
        <v>384</v>
      </c>
      <c r="B15" s="536"/>
      <c r="C15" s="977" t="s">
        <v>385</v>
      </c>
      <c r="D15" s="532"/>
      <c r="E15" s="532"/>
      <c r="F15" s="532"/>
      <c r="G15" s="532"/>
      <c r="H15" s="532"/>
      <c r="I15" s="532"/>
      <c r="J15" s="532"/>
      <c r="K15" s="532"/>
      <c r="L15" s="529"/>
      <c r="M15" s="529"/>
      <c r="N15" s="529"/>
      <c r="O15" s="529"/>
      <c r="P15" s="529"/>
      <c r="Q15" s="529"/>
      <c r="R15" s="529"/>
      <c r="S15" s="529"/>
      <c r="T15" s="529"/>
      <c r="U15" s="529"/>
    </row>
    <row r="16" spans="1:21" s="179" customFormat="1" ht="18" x14ac:dyDescent="0.2">
      <c r="A16" s="983" t="s">
        <v>386</v>
      </c>
      <c r="B16" s="534"/>
      <c r="C16" s="977" t="s">
        <v>387</v>
      </c>
      <c r="D16" s="532"/>
      <c r="E16" s="532"/>
      <c r="F16" s="532"/>
      <c r="G16" s="532"/>
      <c r="H16" s="532"/>
      <c r="I16" s="532"/>
      <c r="J16" s="532"/>
      <c r="K16" s="532"/>
      <c r="L16" s="529"/>
      <c r="M16" s="529"/>
      <c r="N16" s="529"/>
      <c r="O16" s="529"/>
      <c r="P16" s="529"/>
      <c r="Q16" s="529"/>
      <c r="R16" s="529"/>
      <c r="S16" s="529"/>
      <c r="T16" s="529"/>
      <c r="U16" s="529"/>
    </row>
    <row r="17" spans="1:21" s="179" customFormat="1" ht="18" x14ac:dyDescent="0.2">
      <c r="A17" s="983" t="s">
        <v>388</v>
      </c>
      <c r="B17" s="534"/>
      <c r="C17" s="977" t="s">
        <v>389</v>
      </c>
      <c r="D17" s="532"/>
      <c r="E17" s="532"/>
      <c r="F17" s="532"/>
      <c r="G17" s="532"/>
      <c r="H17" s="532"/>
      <c r="I17" s="532"/>
      <c r="J17" s="532"/>
      <c r="K17" s="532"/>
      <c r="L17" s="529"/>
      <c r="M17" s="529"/>
      <c r="N17" s="529"/>
      <c r="O17" s="529"/>
      <c r="P17" s="529"/>
      <c r="Q17" s="529"/>
      <c r="R17" s="529"/>
      <c r="S17" s="529"/>
      <c r="T17" s="529"/>
      <c r="U17" s="529"/>
    </row>
    <row r="18" spans="1:21" s="179" customFormat="1" ht="18" x14ac:dyDescent="0.2">
      <c r="A18" s="983" t="s">
        <v>390</v>
      </c>
      <c r="B18" s="534"/>
      <c r="C18" s="977" t="s">
        <v>463</v>
      </c>
      <c r="D18" s="532"/>
      <c r="E18" s="532"/>
      <c r="F18" s="532"/>
      <c r="G18" s="532"/>
      <c r="H18" s="532"/>
      <c r="I18" s="532"/>
      <c r="J18" s="532"/>
      <c r="K18" s="532"/>
      <c r="L18" s="529"/>
      <c r="M18" s="529"/>
      <c r="N18" s="529"/>
      <c r="O18" s="529"/>
      <c r="P18" s="529"/>
      <c r="Q18" s="529"/>
      <c r="R18" s="529"/>
      <c r="S18" s="529"/>
      <c r="T18" s="529"/>
      <c r="U18" s="529"/>
    </row>
    <row r="19" spans="1:21" s="179" customFormat="1" ht="18" x14ac:dyDescent="0.2">
      <c r="A19" s="983" t="s">
        <v>391</v>
      </c>
      <c r="B19" s="534"/>
      <c r="C19" s="534"/>
      <c r="D19" s="534"/>
      <c r="E19" s="977" t="s">
        <v>392</v>
      </c>
      <c r="F19" s="532"/>
      <c r="G19" s="532"/>
      <c r="H19" s="532"/>
      <c r="I19" s="532"/>
      <c r="J19" s="532"/>
      <c r="K19" s="532"/>
      <c r="L19" s="529"/>
      <c r="M19" s="529"/>
      <c r="N19" s="529"/>
      <c r="O19" s="529"/>
      <c r="P19" s="529"/>
      <c r="Q19" s="529"/>
      <c r="R19" s="529"/>
      <c r="S19" s="529"/>
      <c r="T19" s="529"/>
      <c r="U19" s="529"/>
    </row>
    <row r="20" spans="1:21" s="179" customFormat="1" ht="18" x14ac:dyDescent="0.2">
      <c r="A20" s="983" t="s">
        <v>393</v>
      </c>
      <c r="B20" s="534"/>
      <c r="C20" s="977" t="s">
        <v>394</v>
      </c>
      <c r="D20" s="532"/>
      <c r="E20" s="532"/>
      <c r="F20" s="532"/>
      <c r="G20" s="532"/>
      <c r="H20" s="532"/>
      <c r="I20" s="532"/>
      <c r="J20" s="532"/>
      <c r="K20" s="532"/>
      <c r="L20" s="529"/>
      <c r="M20" s="529"/>
      <c r="N20" s="529"/>
      <c r="O20" s="529"/>
      <c r="P20" s="529"/>
      <c r="Q20" s="529"/>
      <c r="R20" s="529"/>
      <c r="S20" s="529"/>
      <c r="T20" s="529"/>
      <c r="U20" s="529"/>
    </row>
    <row r="21" spans="1:21" ht="18" x14ac:dyDescent="0.2">
      <c r="A21" s="983" t="s">
        <v>453</v>
      </c>
      <c r="B21" s="537"/>
      <c r="C21" s="977" t="s">
        <v>458</v>
      </c>
      <c r="D21" s="529"/>
      <c r="E21" s="529"/>
      <c r="F21" s="529"/>
      <c r="G21" s="529"/>
      <c r="H21" s="529"/>
      <c r="I21" s="529"/>
      <c r="J21" s="529"/>
      <c r="K21" s="529"/>
      <c r="L21" s="529"/>
      <c r="M21" s="529"/>
      <c r="N21" s="529"/>
      <c r="O21" s="529"/>
      <c r="P21" s="529"/>
      <c r="Q21" s="529"/>
      <c r="R21" s="529"/>
      <c r="S21" s="529"/>
      <c r="T21" s="529"/>
      <c r="U21" s="529"/>
    </row>
    <row r="22" spans="1:21" ht="18" x14ac:dyDescent="0.2">
      <c r="A22" s="529"/>
      <c r="B22" s="533"/>
      <c r="C22" s="977" t="s">
        <v>454</v>
      </c>
      <c r="D22" s="529"/>
      <c r="E22" s="529"/>
      <c r="F22" s="529"/>
      <c r="G22" s="529"/>
      <c r="H22" s="529"/>
      <c r="I22" s="529"/>
      <c r="J22" s="529"/>
      <c r="K22" s="529"/>
      <c r="L22" s="529"/>
      <c r="M22" s="529"/>
      <c r="N22" s="529"/>
      <c r="O22" s="529"/>
      <c r="P22" s="529"/>
      <c r="Q22" s="529"/>
      <c r="R22" s="529"/>
      <c r="S22" s="529"/>
      <c r="T22" s="529"/>
      <c r="U22" s="529"/>
    </row>
    <row r="23" spans="1:21" ht="20.25" x14ac:dyDescent="0.2">
      <c r="A23" s="988" t="s">
        <v>466</v>
      </c>
      <c r="B23" s="988"/>
      <c r="C23" s="977" t="s">
        <v>395</v>
      </c>
      <c r="D23" s="529"/>
      <c r="E23" s="529"/>
      <c r="F23" s="529"/>
      <c r="G23" s="529"/>
      <c r="H23" s="529"/>
      <c r="I23" s="529"/>
      <c r="J23" s="529"/>
      <c r="K23" s="529"/>
      <c r="L23" s="529"/>
      <c r="M23" s="529"/>
      <c r="N23" s="529"/>
      <c r="O23" s="529"/>
      <c r="P23" s="529"/>
      <c r="Q23" s="529"/>
      <c r="R23" s="529"/>
      <c r="S23" s="529"/>
      <c r="T23" s="529"/>
      <c r="U23" s="529"/>
    </row>
    <row r="24" spans="1:21" ht="18" x14ac:dyDescent="0.2">
      <c r="A24" s="529"/>
      <c r="B24" s="977" t="s">
        <v>429</v>
      </c>
      <c r="C24" s="533"/>
      <c r="D24" s="529"/>
      <c r="E24" s="529"/>
      <c r="F24" s="529"/>
      <c r="G24" s="529"/>
      <c r="H24" s="529"/>
      <c r="I24" s="529"/>
      <c r="J24" s="529"/>
      <c r="K24" s="529"/>
      <c r="L24" s="529"/>
      <c r="M24" s="529"/>
      <c r="N24" s="529"/>
      <c r="O24" s="529"/>
      <c r="P24" s="529"/>
      <c r="Q24" s="529"/>
      <c r="R24" s="529"/>
      <c r="S24" s="529"/>
      <c r="T24" s="529"/>
      <c r="U24" s="529"/>
    </row>
    <row r="25" spans="1:21" s="965" customFormat="1" ht="31.5" customHeight="1" x14ac:dyDescent="0.2">
      <c r="A25" s="966" t="s">
        <v>396</v>
      </c>
      <c r="B25" s="966"/>
      <c r="C25" s="966"/>
      <c r="D25" s="964"/>
      <c r="E25" s="964"/>
      <c r="F25" s="964"/>
      <c r="G25" s="964"/>
      <c r="H25" s="964"/>
      <c r="I25" s="964"/>
      <c r="J25" s="964"/>
      <c r="K25" s="964"/>
      <c r="L25" s="964"/>
      <c r="M25" s="964"/>
      <c r="N25" s="964"/>
      <c r="O25" s="964"/>
      <c r="P25" s="964"/>
      <c r="Q25" s="964"/>
      <c r="R25" s="964"/>
      <c r="S25" s="964"/>
      <c r="T25" s="964"/>
      <c r="U25" s="964"/>
    </row>
    <row r="26" spans="1:21" ht="18" x14ac:dyDescent="0.2">
      <c r="A26" s="977" t="s">
        <v>398</v>
      </c>
      <c r="B26" s="529"/>
      <c r="C26" s="529"/>
      <c r="D26" s="529"/>
      <c r="E26" s="529"/>
      <c r="F26" s="529"/>
      <c r="G26" s="529"/>
      <c r="H26" s="529"/>
      <c r="I26" s="529"/>
      <c r="J26" s="529"/>
      <c r="K26" s="529"/>
      <c r="L26" s="529"/>
      <c r="M26" s="529"/>
      <c r="N26" s="529"/>
      <c r="O26" s="529"/>
      <c r="P26" s="529"/>
      <c r="Q26" s="529"/>
      <c r="R26" s="529"/>
      <c r="S26" s="529"/>
      <c r="T26" s="529"/>
      <c r="U26" s="529"/>
    </row>
    <row r="27" spans="1:21" ht="20.25" x14ac:dyDescent="0.2">
      <c r="A27" s="988" t="s">
        <v>466</v>
      </c>
      <c r="B27" s="988"/>
      <c r="C27" s="977" t="s">
        <v>399</v>
      </c>
      <c r="D27" s="529"/>
      <c r="E27" s="529"/>
      <c r="F27" s="529"/>
      <c r="G27" s="529"/>
      <c r="H27" s="529"/>
      <c r="I27" s="529"/>
      <c r="J27" s="529"/>
      <c r="K27" s="529"/>
      <c r="L27" s="529"/>
      <c r="M27" s="529"/>
      <c r="N27" s="529"/>
      <c r="O27" s="529"/>
      <c r="P27" s="529"/>
      <c r="Q27" s="529"/>
      <c r="R27" s="529"/>
      <c r="S27" s="529"/>
      <c r="T27" s="529"/>
      <c r="U27" s="529"/>
    </row>
    <row r="28" spans="1:21" ht="18" x14ac:dyDescent="0.2">
      <c r="A28" s="529"/>
      <c r="B28" s="529"/>
      <c r="C28" s="977" t="s">
        <v>400</v>
      </c>
      <c r="D28" s="529"/>
      <c r="E28" s="529"/>
      <c r="F28" s="529"/>
      <c r="G28" s="529"/>
      <c r="H28" s="529"/>
      <c r="I28" s="529"/>
      <c r="J28" s="529"/>
      <c r="K28" s="529"/>
      <c r="L28" s="529"/>
      <c r="M28" s="529"/>
      <c r="N28" s="529"/>
      <c r="O28" s="529"/>
      <c r="P28" s="529"/>
      <c r="Q28" s="529"/>
      <c r="R28" s="529"/>
      <c r="S28" s="529"/>
      <c r="T28" s="529"/>
      <c r="U28" s="529"/>
    </row>
    <row r="29" spans="1:21" ht="18" x14ac:dyDescent="0.2">
      <c r="A29" s="529"/>
      <c r="B29" s="529"/>
      <c r="C29" s="977" t="s">
        <v>434</v>
      </c>
      <c r="D29" s="529"/>
      <c r="E29" s="529"/>
      <c r="F29" s="529"/>
      <c r="G29" s="529"/>
      <c r="H29" s="529"/>
      <c r="I29" s="529"/>
      <c r="J29" s="529"/>
      <c r="K29" s="529"/>
      <c r="L29" s="529"/>
      <c r="M29" s="529"/>
      <c r="N29" s="529"/>
      <c r="O29" s="529"/>
      <c r="P29" s="529"/>
      <c r="Q29" s="529"/>
      <c r="R29" s="529"/>
      <c r="S29" s="529"/>
      <c r="T29" s="529"/>
      <c r="U29" s="529"/>
    </row>
    <row r="30" spans="1:21" ht="18" x14ac:dyDescent="0.2">
      <c r="A30" s="529"/>
      <c r="B30" s="529"/>
      <c r="C30" s="977" t="s">
        <v>401</v>
      </c>
      <c r="D30" s="529"/>
      <c r="E30" s="529"/>
      <c r="F30" s="529"/>
      <c r="G30" s="529"/>
      <c r="H30" s="529"/>
      <c r="I30" s="529"/>
      <c r="J30" s="529"/>
      <c r="K30" s="529"/>
      <c r="L30" s="529"/>
      <c r="M30" s="529"/>
      <c r="N30" s="529"/>
      <c r="O30" s="529"/>
      <c r="P30" s="529"/>
      <c r="Q30" s="529"/>
      <c r="R30" s="529"/>
      <c r="S30" s="529"/>
      <c r="T30" s="529"/>
      <c r="U30" s="529"/>
    </row>
    <row r="31" spans="1:21" ht="18.75" thickBot="1" x14ac:dyDescent="0.25">
      <c r="A31" s="529"/>
      <c r="B31" s="529"/>
      <c r="C31" s="977" t="s">
        <v>419</v>
      </c>
      <c r="D31" s="529"/>
      <c r="E31" s="529"/>
      <c r="F31" s="529"/>
      <c r="G31" s="529"/>
      <c r="H31" s="529"/>
      <c r="I31" s="529"/>
      <c r="J31" s="529"/>
      <c r="K31" s="529"/>
      <c r="L31" s="529"/>
      <c r="M31" s="529"/>
      <c r="N31" s="529"/>
      <c r="O31" s="529"/>
      <c r="P31" s="529"/>
      <c r="Q31" s="529"/>
      <c r="R31" s="529"/>
      <c r="S31" s="529"/>
      <c r="T31" s="529"/>
      <c r="U31" s="529"/>
    </row>
    <row r="32" spans="1:21" ht="29.25" customHeight="1" thickBot="1" x14ac:dyDescent="0.25">
      <c r="A32" s="600" t="s">
        <v>402</v>
      </c>
      <c r="B32" s="601"/>
      <c r="C32" s="601"/>
      <c r="D32" s="601"/>
      <c r="E32" s="601"/>
      <c r="F32" s="601"/>
      <c r="G32" s="601"/>
      <c r="H32" s="602"/>
      <c r="I32" s="529"/>
      <c r="J32" s="529"/>
      <c r="K32" s="529"/>
      <c r="L32" s="529"/>
      <c r="M32" s="529"/>
      <c r="N32" s="529"/>
      <c r="O32" s="529"/>
      <c r="P32" s="529"/>
      <c r="Q32" s="529"/>
      <c r="R32" s="529"/>
      <c r="S32" s="529"/>
      <c r="T32" s="529"/>
      <c r="U32" s="529"/>
    </row>
    <row r="33" spans="1:21" s="970" customFormat="1" ht="25.5" customHeight="1" x14ac:dyDescent="0.2">
      <c r="A33" s="967" t="s">
        <v>403</v>
      </c>
      <c r="B33" s="967"/>
      <c r="C33" s="967"/>
      <c r="D33" s="967"/>
      <c r="E33" s="967"/>
      <c r="F33" s="967"/>
      <c r="G33" s="968"/>
      <c r="H33" s="968"/>
      <c r="I33" s="968"/>
      <c r="J33" s="968"/>
      <c r="K33" s="968"/>
      <c r="L33" s="969"/>
      <c r="M33" s="969"/>
      <c r="N33" s="969"/>
      <c r="O33" s="969"/>
      <c r="P33" s="969"/>
      <c r="Q33" s="969"/>
      <c r="R33" s="969"/>
      <c r="S33" s="969"/>
      <c r="T33" s="969"/>
      <c r="U33" s="969"/>
    </row>
    <row r="34" spans="1:21" s="965" customFormat="1" ht="31.5" customHeight="1" thickBot="1" x14ac:dyDescent="0.25">
      <c r="A34" s="966" t="s">
        <v>397</v>
      </c>
      <c r="B34" s="966"/>
      <c r="C34" s="966"/>
      <c r="D34" s="964"/>
      <c r="E34" s="964"/>
      <c r="F34" s="964"/>
      <c r="G34" s="964"/>
      <c r="H34" s="964"/>
      <c r="I34" s="964"/>
      <c r="J34" s="964"/>
      <c r="K34" s="964"/>
      <c r="L34" s="964"/>
      <c r="M34" s="964"/>
      <c r="N34" s="964"/>
      <c r="O34" s="964"/>
      <c r="P34" s="964"/>
      <c r="Q34" s="964"/>
      <c r="R34" s="964"/>
      <c r="S34" s="964"/>
      <c r="T34" s="964"/>
      <c r="U34" s="964"/>
    </row>
    <row r="35" spans="1:21" s="179" customFormat="1" ht="18.75" thickBot="1" x14ac:dyDescent="0.25">
      <c r="A35" s="984" t="s">
        <v>383</v>
      </c>
      <c r="B35" s="977" t="s">
        <v>462</v>
      </c>
      <c r="C35" s="532"/>
      <c r="D35" s="532"/>
      <c r="E35" s="532"/>
      <c r="F35" s="532"/>
      <c r="G35" s="532"/>
      <c r="H35" s="532"/>
      <c r="I35" s="532"/>
      <c r="J35" s="532"/>
      <c r="K35" s="532"/>
      <c r="L35" s="529"/>
      <c r="M35" s="529"/>
      <c r="N35" s="529"/>
      <c r="O35" s="529"/>
      <c r="P35" s="529"/>
      <c r="Q35" s="529"/>
      <c r="R35" s="529"/>
      <c r="S35" s="529"/>
      <c r="T35" s="529"/>
      <c r="U35" s="529"/>
    </row>
    <row r="36" spans="1:21" s="179" customFormat="1" ht="18.75" thickBot="1" x14ac:dyDescent="0.25">
      <c r="A36" s="984" t="s">
        <v>7</v>
      </c>
      <c r="B36" s="977" t="s">
        <v>430</v>
      </c>
      <c r="C36" s="532"/>
      <c r="D36" s="532"/>
      <c r="E36" s="532"/>
      <c r="F36" s="532"/>
      <c r="G36" s="532"/>
      <c r="H36" s="532"/>
      <c r="I36" s="532"/>
      <c r="J36" s="532"/>
      <c r="K36" s="532"/>
      <c r="L36" s="529"/>
      <c r="M36" s="529"/>
      <c r="N36" s="529"/>
      <c r="O36" s="529"/>
      <c r="P36" s="529"/>
      <c r="Q36" s="529"/>
      <c r="R36" s="529"/>
      <c r="S36" s="529"/>
      <c r="T36" s="529"/>
      <c r="U36" s="529"/>
    </row>
    <row r="37" spans="1:21" s="179" customFormat="1" ht="18.75" thickBot="1" x14ac:dyDescent="0.25">
      <c r="A37" s="985" t="s">
        <v>10</v>
      </c>
      <c r="B37" s="538"/>
      <c r="C37" s="977" t="s">
        <v>430</v>
      </c>
      <c r="D37" s="532"/>
      <c r="E37" s="532"/>
      <c r="F37" s="532"/>
      <c r="G37" s="532"/>
      <c r="H37" s="532"/>
      <c r="I37" s="532"/>
      <c r="J37" s="532"/>
      <c r="K37" s="532"/>
      <c r="L37" s="529"/>
      <c r="M37" s="529"/>
      <c r="N37" s="529"/>
      <c r="O37" s="529"/>
      <c r="P37" s="529"/>
      <c r="Q37" s="529"/>
      <c r="R37" s="529"/>
      <c r="S37" s="529"/>
      <c r="T37" s="529"/>
      <c r="U37" s="529"/>
    </row>
    <row r="38" spans="1:21" s="179" customFormat="1" ht="18.75" thickBot="1" x14ac:dyDescent="0.25">
      <c r="A38" s="986" t="s">
        <v>405</v>
      </c>
      <c r="B38" s="541"/>
      <c r="C38" s="977" t="s">
        <v>406</v>
      </c>
      <c r="D38" s="532"/>
      <c r="E38" s="532"/>
      <c r="F38" s="532"/>
      <c r="G38" s="532"/>
      <c r="H38" s="532"/>
      <c r="I38" s="532"/>
      <c r="J38" s="532"/>
      <c r="K38" s="532"/>
      <c r="L38" s="529"/>
      <c r="M38" s="529"/>
      <c r="N38" s="529"/>
      <c r="O38" s="529"/>
      <c r="P38" s="529"/>
      <c r="Q38" s="529"/>
      <c r="R38" s="529"/>
      <c r="S38" s="529"/>
      <c r="T38" s="529"/>
      <c r="U38" s="529"/>
    </row>
    <row r="39" spans="1:21" ht="18" x14ac:dyDescent="0.2">
      <c r="A39" s="529"/>
      <c r="B39" s="529"/>
      <c r="C39" s="977" t="s">
        <v>407</v>
      </c>
      <c r="D39" s="529"/>
      <c r="E39" s="529"/>
      <c r="F39" s="529"/>
      <c r="G39" s="529"/>
      <c r="H39" s="529"/>
      <c r="I39" s="529"/>
      <c r="J39" s="529"/>
      <c r="K39" s="529"/>
      <c r="L39" s="529"/>
      <c r="M39" s="529"/>
      <c r="N39" s="529"/>
      <c r="O39" s="529"/>
      <c r="P39" s="529"/>
      <c r="Q39" s="529"/>
      <c r="R39" s="529"/>
      <c r="S39" s="529"/>
      <c r="T39" s="529"/>
      <c r="U39" s="529"/>
    </row>
    <row r="40" spans="1:21" ht="18.75" thickBot="1" x14ac:dyDescent="0.25">
      <c r="A40" s="529"/>
      <c r="B40" s="529"/>
      <c r="C40" s="977" t="s">
        <v>435</v>
      </c>
      <c r="D40" s="529"/>
      <c r="E40" s="529"/>
      <c r="F40" s="529"/>
      <c r="G40" s="529"/>
      <c r="H40" s="529"/>
      <c r="I40" s="529"/>
      <c r="J40" s="529"/>
      <c r="K40" s="529"/>
      <c r="L40" s="529"/>
      <c r="M40" s="529"/>
      <c r="N40" s="529"/>
      <c r="O40" s="529"/>
      <c r="P40" s="529"/>
      <c r="Q40" s="529"/>
      <c r="R40" s="529"/>
      <c r="S40" s="529"/>
      <c r="T40" s="529"/>
      <c r="U40" s="529"/>
    </row>
    <row r="41" spans="1:21" ht="18.75" thickBot="1" x14ac:dyDescent="0.25">
      <c r="A41" s="529"/>
      <c r="B41" s="529"/>
      <c r="C41" s="971">
        <v>0</v>
      </c>
      <c r="D41" s="972" t="s">
        <v>408</v>
      </c>
      <c r="E41" s="973"/>
      <c r="F41" s="973"/>
      <c r="G41" s="973"/>
      <c r="H41" s="973"/>
      <c r="I41" s="973"/>
      <c r="J41" s="974"/>
      <c r="K41" s="971" t="s">
        <v>436</v>
      </c>
      <c r="L41" s="529"/>
      <c r="M41" s="529"/>
      <c r="N41" s="529"/>
      <c r="O41" s="529"/>
      <c r="P41" s="529"/>
      <c r="Q41" s="529"/>
      <c r="R41" s="529"/>
      <c r="S41" s="529"/>
      <c r="T41" s="529"/>
      <c r="U41" s="529"/>
    </row>
    <row r="42" spans="1:21" ht="18.75" thickBot="1" x14ac:dyDescent="0.25">
      <c r="A42" s="529"/>
      <c r="B42" s="529"/>
      <c r="C42" s="971">
        <v>1</v>
      </c>
      <c r="D42" s="975" t="s">
        <v>409</v>
      </c>
      <c r="E42" s="975"/>
      <c r="F42" s="975"/>
      <c r="G42" s="975"/>
      <c r="H42" s="975"/>
      <c r="I42" s="975"/>
      <c r="J42" s="975"/>
      <c r="K42" s="971" t="s">
        <v>437</v>
      </c>
      <c r="L42" s="529"/>
      <c r="M42" s="529"/>
      <c r="N42" s="529"/>
      <c r="O42" s="529"/>
      <c r="P42" s="529"/>
      <c r="Q42" s="529"/>
      <c r="R42" s="529"/>
      <c r="S42" s="529"/>
      <c r="T42" s="529"/>
      <c r="U42" s="529"/>
    </row>
    <row r="43" spans="1:21" ht="18.75" thickBot="1" x14ac:dyDescent="0.25">
      <c r="A43" s="529"/>
      <c r="B43" s="529"/>
      <c r="C43" s="971">
        <v>2</v>
      </c>
      <c r="D43" s="972" t="s">
        <v>410</v>
      </c>
      <c r="E43" s="973"/>
      <c r="F43" s="973"/>
      <c r="G43" s="973"/>
      <c r="H43" s="973"/>
      <c r="I43" s="973"/>
      <c r="J43" s="974"/>
      <c r="K43" s="971" t="s">
        <v>438</v>
      </c>
      <c r="L43" s="529"/>
      <c r="M43" s="529"/>
      <c r="N43" s="529"/>
      <c r="O43" s="529"/>
      <c r="P43" s="529"/>
      <c r="Q43" s="529"/>
      <c r="R43" s="529"/>
      <c r="S43" s="529"/>
      <c r="T43" s="529"/>
      <c r="U43" s="529"/>
    </row>
    <row r="44" spans="1:21" ht="18.75" thickBot="1" x14ac:dyDescent="0.25">
      <c r="A44" s="529"/>
      <c r="B44" s="529"/>
      <c r="C44" s="971">
        <v>3</v>
      </c>
      <c r="D44" s="975" t="s">
        <v>411</v>
      </c>
      <c r="E44" s="975"/>
      <c r="F44" s="975"/>
      <c r="G44" s="975"/>
      <c r="H44" s="975"/>
      <c r="I44" s="975"/>
      <c r="J44" s="975"/>
      <c r="K44" s="971" t="s">
        <v>439</v>
      </c>
      <c r="L44" s="529"/>
      <c r="M44" s="529"/>
      <c r="N44" s="529"/>
      <c r="O44" s="529"/>
      <c r="P44" s="529"/>
      <c r="Q44" s="529"/>
      <c r="R44" s="529"/>
      <c r="S44" s="529"/>
      <c r="T44" s="529"/>
      <c r="U44" s="529"/>
    </row>
    <row r="45" spans="1:21" s="179" customFormat="1" ht="18.75" thickBot="1" x14ac:dyDescent="0.25">
      <c r="A45" s="985" t="s">
        <v>359</v>
      </c>
      <c r="B45" s="538"/>
      <c r="C45" s="977" t="s">
        <v>389</v>
      </c>
      <c r="D45" s="532"/>
      <c r="E45" s="532"/>
      <c r="F45" s="532"/>
      <c r="G45" s="532"/>
      <c r="H45" s="532"/>
      <c r="I45" s="532"/>
      <c r="J45" s="532"/>
      <c r="K45" s="532"/>
      <c r="L45" s="529"/>
      <c r="M45" s="529"/>
      <c r="N45" s="529"/>
      <c r="O45" s="529"/>
      <c r="P45" s="529"/>
      <c r="Q45" s="529"/>
      <c r="R45" s="529"/>
      <c r="S45" s="529"/>
      <c r="T45" s="529"/>
      <c r="U45" s="529"/>
    </row>
    <row r="46" spans="1:21" s="179" customFormat="1" ht="18" x14ac:dyDescent="0.2">
      <c r="A46" s="987" t="s">
        <v>412</v>
      </c>
      <c r="B46" s="542"/>
      <c r="C46" s="542"/>
      <c r="D46" s="977" t="s">
        <v>413</v>
      </c>
      <c r="E46" s="532"/>
      <c r="F46" s="532"/>
      <c r="G46" s="532"/>
      <c r="H46" s="532"/>
      <c r="I46" s="532"/>
      <c r="J46" s="532"/>
      <c r="K46" s="532"/>
      <c r="L46" s="529"/>
      <c r="M46" s="529"/>
      <c r="N46" s="529"/>
      <c r="O46" s="529"/>
      <c r="P46" s="529"/>
      <c r="Q46" s="529"/>
      <c r="R46" s="529"/>
      <c r="S46" s="529"/>
      <c r="T46" s="529"/>
      <c r="U46" s="529"/>
    </row>
    <row r="47" spans="1:21" s="179" customFormat="1" ht="18" x14ac:dyDescent="0.2">
      <c r="A47" s="987" t="s">
        <v>414</v>
      </c>
      <c r="B47" s="542"/>
      <c r="C47" s="542"/>
      <c r="D47" s="977" t="s">
        <v>415</v>
      </c>
      <c r="E47" s="532"/>
      <c r="F47" s="532"/>
      <c r="G47" s="532"/>
      <c r="H47" s="532"/>
      <c r="I47" s="532"/>
      <c r="J47" s="532"/>
      <c r="K47" s="532"/>
      <c r="L47" s="529"/>
      <c r="M47" s="529"/>
      <c r="N47" s="529"/>
      <c r="O47" s="529"/>
      <c r="P47" s="529"/>
      <c r="Q47" s="529"/>
      <c r="R47" s="529"/>
      <c r="S47" s="529"/>
      <c r="T47" s="529"/>
      <c r="U47" s="529"/>
    </row>
    <row r="48" spans="1:21" s="179" customFormat="1" ht="18" x14ac:dyDescent="0.2">
      <c r="A48" s="987" t="s">
        <v>82</v>
      </c>
      <c r="B48" s="542"/>
      <c r="C48" s="542"/>
      <c r="D48" s="977" t="s">
        <v>440</v>
      </c>
      <c r="E48" s="532"/>
      <c r="F48" s="532"/>
      <c r="G48" s="532"/>
      <c r="H48" s="532"/>
      <c r="I48" s="532"/>
      <c r="J48" s="532"/>
      <c r="K48" s="532"/>
      <c r="L48" s="529"/>
      <c r="M48" s="529"/>
      <c r="N48" s="529"/>
      <c r="O48" s="529"/>
      <c r="P48" s="529"/>
      <c r="Q48" s="529"/>
      <c r="R48" s="529"/>
      <c r="S48" s="529"/>
      <c r="T48" s="529"/>
      <c r="U48" s="529"/>
    </row>
    <row r="49" spans="1:21" s="179" customFormat="1" ht="18" x14ac:dyDescent="0.2">
      <c r="A49" s="987" t="s">
        <v>79</v>
      </c>
      <c r="B49" s="542"/>
      <c r="C49" s="542"/>
      <c r="D49" s="977" t="s">
        <v>416</v>
      </c>
      <c r="E49" s="532"/>
      <c r="F49" s="532"/>
      <c r="G49" s="532"/>
      <c r="H49" s="532"/>
      <c r="I49" s="532"/>
      <c r="J49" s="532"/>
      <c r="K49" s="532"/>
      <c r="L49" s="529"/>
      <c r="M49" s="529"/>
      <c r="N49" s="529"/>
      <c r="O49" s="529"/>
      <c r="P49" s="529"/>
      <c r="Q49" s="529"/>
      <c r="R49" s="529"/>
      <c r="S49" s="529"/>
      <c r="T49" s="529"/>
      <c r="U49" s="529"/>
    </row>
    <row r="50" spans="1:21" ht="20.25" x14ac:dyDescent="0.2">
      <c r="A50" s="988" t="s">
        <v>466</v>
      </c>
      <c r="B50" s="988"/>
      <c r="C50" s="977" t="s">
        <v>417</v>
      </c>
      <c r="D50" s="529"/>
      <c r="E50" s="529"/>
      <c r="F50" s="529"/>
      <c r="G50" s="529"/>
      <c r="H50" s="529"/>
      <c r="I50" s="529"/>
      <c r="J50" s="529"/>
      <c r="K50" s="529"/>
      <c r="L50" s="529"/>
      <c r="M50" s="529"/>
      <c r="N50" s="529"/>
      <c r="O50" s="529"/>
      <c r="P50" s="529"/>
      <c r="Q50" s="529"/>
      <c r="R50" s="529"/>
      <c r="S50" s="529"/>
      <c r="T50" s="529"/>
      <c r="U50" s="529"/>
    </row>
    <row r="51" spans="1:21" s="965" customFormat="1" ht="31.5" customHeight="1" x14ac:dyDescent="0.2">
      <c r="A51" s="966" t="s">
        <v>464</v>
      </c>
      <c r="B51" s="966"/>
      <c r="C51" s="966"/>
      <c r="D51" s="964"/>
      <c r="E51" s="964"/>
      <c r="F51" s="964"/>
      <c r="G51" s="964"/>
      <c r="H51" s="964"/>
      <c r="I51" s="964"/>
      <c r="J51" s="964"/>
      <c r="K51" s="964"/>
      <c r="L51" s="964"/>
      <c r="M51" s="964"/>
      <c r="N51" s="964"/>
      <c r="O51" s="964"/>
      <c r="P51" s="964"/>
      <c r="Q51" s="964"/>
      <c r="R51" s="964"/>
      <c r="S51" s="964"/>
      <c r="T51" s="964"/>
      <c r="U51" s="964"/>
    </row>
    <row r="52" spans="1:21" ht="18" x14ac:dyDescent="0.2">
      <c r="A52" s="543" t="s">
        <v>418</v>
      </c>
      <c r="B52" s="529"/>
      <c r="C52" s="529"/>
      <c r="D52" s="529"/>
      <c r="E52" s="529"/>
      <c r="F52" s="529"/>
      <c r="G52" s="529"/>
      <c r="H52" s="529"/>
      <c r="I52" s="529"/>
      <c r="J52" s="529"/>
      <c r="K52" s="529"/>
      <c r="L52" s="529"/>
      <c r="M52" s="529"/>
      <c r="N52" s="529"/>
      <c r="O52" s="529"/>
      <c r="P52" s="529"/>
      <c r="Q52" s="529"/>
      <c r="R52" s="529"/>
      <c r="S52" s="529"/>
      <c r="T52" s="529"/>
      <c r="U52" s="529"/>
    </row>
    <row r="53" spans="1:21" ht="20.25" x14ac:dyDescent="0.2">
      <c r="A53" s="988" t="s">
        <v>466</v>
      </c>
      <c r="B53" s="988"/>
      <c r="C53" s="977" t="s">
        <v>399</v>
      </c>
      <c r="D53" s="529"/>
      <c r="E53" s="529"/>
      <c r="F53" s="529"/>
      <c r="G53" s="529"/>
      <c r="H53" s="529"/>
      <c r="I53" s="529"/>
      <c r="J53" s="529"/>
      <c r="K53" s="529"/>
      <c r="L53" s="529"/>
      <c r="M53" s="529"/>
      <c r="N53" s="529"/>
      <c r="O53" s="529"/>
      <c r="P53" s="529"/>
      <c r="Q53" s="529"/>
      <c r="R53" s="529"/>
      <c r="S53" s="529"/>
      <c r="T53" s="529"/>
      <c r="U53" s="529"/>
    </row>
    <row r="54" spans="1:21" s="219" customFormat="1" ht="18" x14ac:dyDescent="0.25">
      <c r="A54" s="979"/>
      <c r="B54" s="979"/>
      <c r="C54" s="977" t="s">
        <v>400</v>
      </c>
      <c r="D54" s="979"/>
      <c r="E54" s="979"/>
      <c r="F54" s="979"/>
      <c r="G54" s="979"/>
      <c r="H54" s="979"/>
      <c r="I54" s="979"/>
      <c r="J54" s="979"/>
      <c r="K54" s="979"/>
      <c r="L54" s="979"/>
      <c r="M54" s="979"/>
      <c r="N54" s="979"/>
      <c r="O54" s="979"/>
      <c r="P54" s="979"/>
      <c r="Q54" s="979"/>
      <c r="R54" s="979"/>
      <c r="S54" s="979"/>
      <c r="T54" s="979"/>
      <c r="U54" s="979"/>
    </row>
    <row r="55" spans="1:21" s="219" customFormat="1" ht="18" x14ac:dyDescent="0.25">
      <c r="A55" s="979"/>
      <c r="B55" s="979"/>
      <c r="C55" s="977" t="s">
        <v>434</v>
      </c>
      <c r="D55" s="979"/>
      <c r="E55" s="979"/>
      <c r="F55" s="979"/>
      <c r="G55" s="979"/>
      <c r="H55" s="979"/>
      <c r="I55" s="979"/>
      <c r="J55" s="979"/>
      <c r="K55" s="979"/>
      <c r="L55" s="979"/>
      <c r="M55" s="979"/>
      <c r="N55" s="979"/>
      <c r="O55" s="979"/>
      <c r="P55" s="979"/>
      <c r="Q55" s="979"/>
      <c r="R55" s="979"/>
      <c r="S55" s="979"/>
      <c r="T55" s="979"/>
      <c r="U55" s="979"/>
    </row>
    <row r="56" spans="1:21" s="219" customFormat="1" ht="18" x14ac:dyDescent="0.25">
      <c r="A56" s="979"/>
      <c r="B56" s="979"/>
      <c r="C56" s="977" t="s">
        <v>441</v>
      </c>
      <c r="D56" s="979"/>
      <c r="E56" s="979"/>
      <c r="F56" s="979"/>
      <c r="G56" s="979"/>
      <c r="H56" s="979"/>
      <c r="I56" s="979"/>
      <c r="J56" s="979"/>
      <c r="K56" s="979"/>
      <c r="L56" s="979"/>
      <c r="M56" s="979"/>
      <c r="N56" s="979"/>
      <c r="O56" s="979"/>
      <c r="P56" s="979"/>
      <c r="Q56" s="979"/>
      <c r="R56" s="979"/>
      <c r="S56" s="979"/>
      <c r="T56" s="979"/>
      <c r="U56" s="979"/>
    </row>
    <row r="57" spans="1:21" s="179" customFormat="1" ht="21.75" x14ac:dyDescent="0.2">
      <c r="A57" s="989" t="s">
        <v>467</v>
      </c>
      <c r="B57" s="989"/>
      <c r="C57" s="989"/>
      <c r="D57" s="989"/>
      <c r="E57" s="532"/>
      <c r="F57" s="532"/>
      <c r="G57" s="532"/>
      <c r="H57" s="532"/>
      <c r="I57" s="532"/>
      <c r="J57" s="532"/>
      <c r="K57" s="532"/>
      <c r="L57" s="529"/>
      <c r="M57" s="529"/>
      <c r="N57" s="529"/>
      <c r="O57" s="529"/>
      <c r="P57" s="529"/>
      <c r="Q57" s="529"/>
      <c r="R57" s="529"/>
      <c r="S57" s="529"/>
      <c r="T57" s="529"/>
      <c r="U57" s="529"/>
    </row>
    <row r="58" spans="1:21" s="219" customFormat="1" ht="18" x14ac:dyDescent="0.25">
      <c r="A58" s="979"/>
      <c r="B58" s="979"/>
      <c r="C58" s="977" t="s">
        <v>421</v>
      </c>
      <c r="D58" s="979"/>
      <c r="E58" s="979"/>
      <c r="F58" s="979"/>
      <c r="G58" s="979"/>
      <c r="H58" s="979"/>
      <c r="I58" s="979"/>
      <c r="J58" s="979"/>
      <c r="K58" s="979"/>
      <c r="L58" s="979"/>
      <c r="M58" s="979"/>
      <c r="N58" s="979"/>
      <c r="O58" s="979"/>
      <c r="P58" s="979"/>
      <c r="Q58" s="979"/>
      <c r="R58" s="979"/>
      <c r="S58" s="979"/>
      <c r="T58" s="979"/>
      <c r="U58" s="979"/>
    </row>
    <row r="59" spans="1:21" s="219" customFormat="1" ht="18" x14ac:dyDescent="0.25">
      <c r="A59" s="979"/>
      <c r="B59" s="979"/>
      <c r="C59" s="977" t="s">
        <v>420</v>
      </c>
      <c r="D59" s="979"/>
      <c r="E59" s="979"/>
      <c r="F59" s="979"/>
      <c r="G59" s="979"/>
      <c r="H59" s="979"/>
      <c r="I59" s="979"/>
      <c r="J59" s="979"/>
      <c r="K59" s="979"/>
      <c r="L59" s="979"/>
      <c r="M59" s="979"/>
      <c r="N59" s="979"/>
      <c r="O59" s="979"/>
      <c r="P59" s="979"/>
      <c r="Q59" s="979"/>
      <c r="R59" s="979"/>
      <c r="S59" s="979"/>
      <c r="T59" s="979"/>
      <c r="U59" s="979"/>
    </row>
    <row r="60" spans="1:21" s="219" customFormat="1" ht="18" x14ac:dyDescent="0.25">
      <c r="A60" s="979"/>
      <c r="B60" s="979"/>
      <c r="C60" s="977" t="s">
        <v>422</v>
      </c>
      <c r="D60" s="979"/>
      <c r="E60" s="979"/>
      <c r="F60" s="979"/>
      <c r="G60" s="979"/>
      <c r="H60" s="979"/>
      <c r="I60" s="979"/>
      <c r="J60" s="979"/>
      <c r="K60" s="979"/>
      <c r="L60" s="979"/>
      <c r="M60" s="979"/>
      <c r="N60" s="979"/>
      <c r="O60" s="979"/>
      <c r="P60" s="979"/>
      <c r="Q60" s="979"/>
      <c r="R60" s="979"/>
      <c r="S60" s="979"/>
      <c r="T60" s="979"/>
      <c r="U60" s="979"/>
    </row>
    <row r="61" spans="1:21" s="219" customFormat="1" ht="18" x14ac:dyDescent="0.25">
      <c r="A61" s="979"/>
      <c r="B61" s="979"/>
      <c r="C61" s="977" t="s">
        <v>423</v>
      </c>
      <c r="D61" s="979"/>
      <c r="E61" s="979"/>
      <c r="F61" s="979"/>
      <c r="G61" s="979"/>
      <c r="H61" s="979"/>
      <c r="I61" s="979"/>
      <c r="J61" s="979"/>
      <c r="K61" s="979"/>
      <c r="L61" s="979"/>
      <c r="M61" s="979"/>
      <c r="N61" s="979"/>
      <c r="O61" s="979"/>
      <c r="P61" s="979"/>
      <c r="Q61" s="979"/>
      <c r="R61" s="979"/>
      <c r="S61" s="979"/>
      <c r="T61" s="979"/>
      <c r="U61" s="979"/>
    </row>
    <row r="62" spans="1:21" s="219" customFormat="1" ht="18" x14ac:dyDescent="0.25">
      <c r="A62" s="979"/>
      <c r="B62" s="979"/>
      <c r="C62" s="977" t="s">
        <v>465</v>
      </c>
      <c r="D62" s="979"/>
      <c r="E62" s="979"/>
      <c r="F62" s="979"/>
      <c r="G62" s="979"/>
      <c r="H62" s="979"/>
      <c r="I62" s="979"/>
      <c r="J62" s="979"/>
      <c r="K62" s="979"/>
      <c r="L62" s="979"/>
      <c r="M62" s="979"/>
      <c r="N62" s="979"/>
      <c r="O62" s="979"/>
      <c r="P62" s="979"/>
      <c r="Q62" s="979"/>
      <c r="R62" s="979"/>
      <c r="S62" s="979"/>
      <c r="T62" s="979"/>
      <c r="U62" s="979"/>
    </row>
    <row r="63" spans="1:21" s="219" customFormat="1" ht="18" x14ac:dyDescent="0.25">
      <c r="A63" s="979"/>
      <c r="B63" s="979"/>
      <c r="C63" s="977" t="s">
        <v>456</v>
      </c>
      <c r="D63" s="979"/>
      <c r="E63" s="979"/>
      <c r="F63" s="979"/>
      <c r="G63" s="979"/>
      <c r="H63" s="979"/>
      <c r="I63" s="979"/>
      <c r="J63" s="979"/>
      <c r="K63" s="979"/>
      <c r="L63" s="979"/>
      <c r="M63" s="979"/>
      <c r="N63" s="979"/>
      <c r="O63" s="979"/>
      <c r="P63" s="979"/>
      <c r="Q63" s="979"/>
      <c r="R63" s="979"/>
      <c r="S63" s="979"/>
      <c r="T63" s="979"/>
      <c r="U63" s="979"/>
    </row>
    <row r="64" spans="1:21" s="219" customFormat="1" ht="18.75" thickBot="1" x14ac:dyDescent="0.3">
      <c r="A64" s="979"/>
      <c r="B64" s="979"/>
      <c r="C64" s="977" t="s">
        <v>455</v>
      </c>
      <c r="D64" s="979"/>
      <c r="E64" s="979"/>
      <c r="F64" s="979"/>
      <c r="G64" s="979"/>
      <c r="H64" s="979"/>
      <c r="I64" s="979"/>
      <c r="J64" s="979"/>
      <c r="K64" s="979"/>
      <c r="L64" s="979"/>
      <c r="M64" s="979"/>
      <c r="N64" s="979"/>
      <c r="O64" s="979"/>
      <c r="P64" s="979"/>
      <c r="Q64" s="979"/>
      <c r="R64" s="979"/>
      <c r="S64" s="979"/>
      <c r="T64" s="979"/>
      <c r="U64" s="979"/>
    </row>
    <row r="65" spans="1:21" ht="27" thickBot="1" x14ac:dyDescent="0.25">
      <c r="A65" s="529"/>
      <c r="B65" s="529"/>
      <c r="C65" s="529"/>
      <c r="D65" s="529"/>
      <c r="E65" s="529"/>
      <c r="F65" s="529"/>
      <c r="G65" s="993" t="s">
        <v>426</v>
      </c>
      <c r="H65" s="994"/>
      <c r="I65" s="994"/>
      <c r="J65" s="994"/>
      <c r="K65" s="994"/>
      <c r="L65" s="994"/>
      <c r="M65" s="994"/>
      <c r="N65" s="994"/>
      <c r="O65" s="995"/>
      <c r="P65" s="529"/>
      <c r="Q65" s="529"/>
      <c r="R65" s="529"/>
      <c r="S65" s="529"/>
      <c r="T65" s="529"/>
      <c r="U65" s="529"/>
    </row>
    <row r="66" spans="1:21" ht="27" thickBot="1" x14ac:dyDescent="0.25">
      <c r="A66" s="529"/>
      <c r="B66" s="990" t="s">
        <v>427</v>
      </c>
      <c r="C66" s="991"/>
      <c r="D66" s="991"/>
      <c r="E66" s="991"/>
      <c r="F66" s="991"/>
      <c r="G66" s="991"/>
      <c r="H66" s="991"/>
      <c r="I66" s="991"/>
      <c r="J66" s="991"/>
      <c r="K66" s="991"/>
      <c r="L66" s="991"/>
      <c r="M66" s="991"/>
      <c r="N66" s="991"/>
      <c r="O66" s="991"/>
      <c r="P66" s="991"/>
      <c r="Q66" s="991"/>
      <c r="R66" s="991"/>
      <c r="S66" s="992"/>
      <c r="T66" s="529"/>
      <c r="U66" s="529"/>
    </row>
    <row r="67" spans="1:21" ht="18.75" thickBot="1" x14ac:dyDescent="0.25">
      <c r="A67" s="529"/>
      <c r="B67" s="529"/>
      <c r="C67" s="533"/>
      <c r="D67" s="529"/>
      <c r="E67" s="529"/>
      <c r="F67" s="529"/>
      <c r="G67" s="529"/>
      <c r="H67" s="529"/>
      <c r="I67" s="529"/>
      <c r="J67" s="529"/>
      <c r="K67" s="529"/>
      <c r="L67" s="529"/>
      <c r="M67" s="529"/>
      <c r="N67" s="529"/>
      <c r="O67" s="529"/>
      <c r="P67" s="529"/>
      <c r="Q67" s="529"/>
      <c r="R67" s="529"/>
      <c r="S67" s="529"/>
      <c r="T67" s="529"/>
      <c r="U67" s="529"/>
    </row>
    <row r="68" spans="1:21" ht="27" thickBot="1" x14ac:dyDescent="0.25">
      <c r="A68" s="529"/>
      <c r="B68" s="529"/>
      <c r="C68" s="996" t="s">
        <v>425</v>
      </c>
      <c r="D68" s="997"/>
      <c r="E68" s="997"/>
      <c r="F68" s="997"/>
      <c r="G68" s="997"/>
      <c r="H68" s="997"/>
      <c r="I68" s="997"/>
      <c r="J68" s="997"/>
      <c r="K68" s="997"/>
      <c r="L68" s="997"/>
      <c r="M68" s="997"/>
      <c r="N68" s="997"/>
      <c r="O68" s="997"/>
      <c r="P68" s="997"/>
      <c r="Q68" s="997"/>
      <c r="R68" s="998"/>
      <c r="S68" s="529"/>
      <c r="T68" s="529"/>
      <c r="U68" s="529"/>
    </row>
    <row r="69" spans="1:21" ht="27" thickBot="1" x14ac:dyDescent="0.25">
      <c r="A69" s="529"/>
      <c r="B69" s="529"/>
      <c r="C69" s="540"/>
      <c r="D69" s="540"/>
      <c r="E69" s="996" t="s">
        <v>424</v>
      </c>
      <c r="F69" s="997"/>
      <c r="G69" s="997"/>
      <c r="H69" s="997"/>
      <c r="I69" s="997"/>
      <c r="J69" s="997"/>
      <c r="K69" s="997"/>
      <c r="L69" s="997"/>
      <c r="M69" s="997"/>
      <c r="N69" s="997"/>
      <c r="O69" s="997"/>
      <c r="P69" s="998"/>
      <c r="Q69" s="540"/>
      <c r="R69" s="540"/>
      <c r="S69" s="529"/>
      <c r="T69" s="529"/>
      <c r="U69" s="529"/>
    </row>
    <row r="70" spans="1:21" ht="18" x14ac:dyDescent="0.2">
      <c r="A70" s="529"/>
      <c r="B70" s="529"/>
      <c r="C70" s="533"/>
      <c r="D70" s="529"/>
      <c r="E70" s="529"/>
      <c r="F70" s="529"/>
      <c r="G70" s="529"/>
      <c r="H70" s="529"/>
      <c r="I70" s="529"/>
      <c r="J70" s="529"/>
      <c r="K70" s="529"/>
      <c r="L70" s="529"/>
      <c r="M70" s="529"/>
      <c r="N70" s="529"/>
      <c r="O70" s="529"/>
      <c r="P70" s="529"/>
      <c r="Q70" s="529"/>
      <c r="R70" s="529"/>
      <c r="S70" s="529"/>
      <c r="T70" s="529"/>
      <c r="U70" s="529"/>
    </row>
    <row r="71" spans="1:21" ht="18" x14ac:dyDescent="0.2">
      <c r="A71" s="529"/>
      <c r="B71" s="529"/>
      <c r="C71" s="533"/>
      <c r="D71" s="529"/>
      <c r="E71" s="529"/>
      <c r="F71" s="529"/>
      <c r="G71" s="529"/>
      <c r="H71" s="529"/>
      <c r="I71" s="529"/>
      <c r="J71" s="529"/>
      <c r="K71" s="529"/>
      <c r="L71" s="529"/>
      <c r="M71" s="529"/>
      <c r="N71" s="529"/>
      <c r="O71" s="529"/>
      <c r="P71" s="529"/>
      <c r="Q71" s="529"/>
      <c r="R71" s="529"/>
      <c r="S71" s="529"/>
      <c r="T71" s="529"/>
      <c r="U71" s="529"/>
    </row>
  </sheetData>
  <mergeCells count="17">
    <mergeCell ref="A57:D57"/>
    <mergeCell ref="A10:F10"/>
    <mergeCell ref="A53:B53"/>
    <mergeCell ref="A50:B50"/>
    <mergeCell ref="A27:B27"/>
    <mergeCell ref="A23:B23"/>
    <mergeCell ref="A32:H32"/>
    <mergeCell ref="A51:C51"/>
    <mergeCell ref="A34:C34"/>
    <mergeCell ref="A25:C25"/>
    <mergeCell ref="A11:C11"/>
    <mergeCell ref="A33:F33"/>
    <mergeCell ref="A9:H9"/>
    <mergeCell ref="A7:J7"/>
    <mergeCell ref="A8:J8"/>
    <mergeCell ref="D2:G2"/>
    <mergeCell ref="C6:H6"/>
  </mergeCell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5"/>
  <dimension ref="A1:GM273"/>
  <sheetViews>
    <sheetView rightToLeft="1" view="pageBreakPreview" zoomScaleNormal="100" zoomScaleSheetLayoutView="100" workbookViewId="0">
      <pane xSplit="11" ySplit="9" topLeftCell="CF10" activePane="bottomRight" state="frozen"/>
      <selection pane="topRight" activeCell="L1" sqref="L1"/>
      <selection pane="bottomLeft" activeCell="A10" sqref="A10"/>
      <selection pane="bottomRight" activeCell="CF10" sqref="CF10"/>
    </sheetView>
  </sheetViews>
  <sheetFormatPr defaultRowHeight="12.75" x14ac:dyDescent="0.2"/>
  <cols>
    <col min="1" max="1" width="6" customWidth="1"/>
    <col min="2" max="2" width="5.28515625" customWidth="1"/>
    <col min="3" max="3" width="9.5703125" customWidth="1"/>
    <col min="4" max="4" width="19" customWidth="1"/>
    <col min="5" max="5" width="8.28515625" customWidth="1"/>
    <col min="6" max="6" width="7.140625" customWidth="1"/>
    <col min="7" max="10" width="8.28515625" customWidth="1"/>
    <col min="11" max="11" width="8.42578125" customWidth="1"/>
    <col min="12" max="14" width="7" customWidth="1"/>
    <col min="15" max="15" width="7.7109375" customWidth="1"/>
    <col min="16" max="16" width="9.140625" customWidth="1"/>
    <col min="17" max="21" width="7.5703125" customWidth="1"/>
    <col min="22" max="26" width="9.42578125" customWidth="1"/>
    <col min="27" max="28" width="7.7109375" customWidth="1"/>
    <col min="29" max="29" width="8.42578125" customWidth="1"/>
    <col min="30" max="31" width="9.85546875" customWidth="1"/>
    <col min="32" max="33" width="8" customWidth="1"/>
    <col min="34" max="34" width="9.85546875" customWidth="1"/>
    <col min="35" max="39" width="8.42578125" customWidth="1"/>
    <col min="40" max="40" width="9.140625" customWidth="1"/>
    <col min="41" max="41" width="12.42578125" customWidth="1"/>
    <col min="42" max="42" width="10.85546875" customWidth="1"/>
    <col min="43" max="43" width="8.28515625" customWidth="1"/>
    <col min="44" max="46" width="7.7109375" customWidth="1"/>
    <col min="47" max="47" width="12.28515625" customWidth="1"/>
    <col min="48" max="52" width="7.28515625" customWidth="1"/>
    <col min="53" max="53" width="8.28515625" customWidth="1"/>
    <col min="54" max="59" width="7.28515625" customWidth="1"/>
    <col min="60" max="60" width="8.5703125" customWidth="1"/>
    <col min="61" max="64" width="7.28515625" customWidth="1"/>
    <col min="65" max="65" width="6.5703125" customWidth="1"/>
    <col min="66" max="71" width="7.28515625" customWidth="1"/>
    <col min="72" max="72" width="9.140625" customWidth="1"/>
    <col min="73" max="73" width="7.5703125" customWidth="1"/>
    <col min="74" max="76" width="7.28515625" customWidth="1"/>
    <col min="77" max="91" width="7.5703125" customWidth="1"/>
    <col min="92" max="92" width="13.5703125" customWidth="1"/>
    <col min="93" max="93" width="14" customWidth="1"/>
    <col min="94" max="95" width="16.140625" customWidth="1"/>
    <col min="96" max="96" width="22" customWidth="1"/>
    <col min="97" max="97" width="12.7109375" customWidth="1"/>
    <col min="98" max="101" width="8.7109375" customWidth="1"/>
  </cols>
  <sheetData>
    <row r="1" spans="1:195" ht="30" customHeight="1" thickTop="1" thickBot="1" x14ac:dyDescent="0.3">
      <c r="A1" s="125">
        <f>'كشف اجمالى'!A1</f>
        <v>0</v>
      </c>
      <c r="B1" s="1" t="str">
        <f>'كشف اجمالى'!B1</f>
        <v>يناير لسنة  2018 م</v>
      </c>
      <c r="C1" s="2" t="s">
        <v>0</v>
      </c>
      <c r="D1" s="3"/>
      <c r="E1" s="4"/>
      <c r="F1" s="4"/>
      <c r="G1" s="4"/>
      <c r="H1" s="4"/>
      <c r="I1" s="4"/>
      <c r="J1" s="4"/>
      <c r="K1" s="118" t="s">
        <v>135</v>
      </c>
      <c r="L1" s="118"/>
      <c r="M1" s="118"/>
      <c r="N1" s="118"/>
      <c r="O1" s="88" t="str">
        <f>B1</f>
        <v>يناير لسنة  2018 م</v>
      </c>
      <c r="P1" s="89">
        <v>2017</v>
      </c>
      <c r="Q1" s="7"/>
      <c r="R1" s="8"/>
      <c r="Z1" s="9" t="s">
        <v>0</v>
      </c>
      <c r="AA1" s="9"/>
      <c r="AB1" s="9"/>
      <c r="AC1" s="9"/>
      <c r="AD1" s="9"/>
      <c r="AE1" s="9"/>
      <c r="AF1" s="9"/>
      <c r="AG1" s="9"/>
      <c r="AH1" s="9"/>
      <c r="AI1" s="9"/>
      <c r="AJ1" s="9"/>
      <c r="AK1" s="8"/>
      <c r="AL1" s="118" t="s">
        <v>135</v>
      </c>
      <c r="AM1" s="118"/>
      <c r="AN1" s="118"/>
      <c r="AO1" s="118"/>
      <c r="AP1" s="88" t="str">
        <f>B1</f>
        <v>يناير لسنة  2018 م</v>
      </c>
      <c r="AQ1" s="89">
        <v>2017</v>
      </c>
      <c r="AR1" s="8"/>
      <c r="AS1" s="8"/>
      <c r="AT1" s="8"/>
      <c r="AU1" s="126"/>
      <c r="AV1" s="898" t="str">
        <f>C1</f>
        <v>إدارة منوف التعليمية</v>
      </c>
      <c r="AW1" s="899"/>
      <c r="AX1" s="899"/>
      <c r="AY1" s="899"/>
      <c r="AZ1" s="4"/>
      <c r="BA1" s="118" t="s">
        <v>135</v>
      </c>
      <c r="BB1" s="118"/>
      <c r="BC1" s="118"/>
      <c r="BD1" s="118"/>
      <c r="BE1" s="88" t="str">
        <f>B1</f>
        <v>يناير لسنة  2018 م</v>
      </c>
      <c r="BF1" s="88"/>
      <c r="BG1" s="88"/>
      <c r="BH1" s="89">
        <v>2017</v>
      </c>
      <c r="BI1" s="7"/>
      <c r="BJ1" s="7"/>
      <c r="BK1" s="8"/>
      <c r="BL1" s="8"/>
      <c r="BM1" s="8"/>
      <c r="BN1" s="8"/>
      <c r="BO1" s="8"/>
      <c r="BP1" s="8"/>
      <c r="BQ1" s="8"/>
      <c r="BR1" s="8"/>
      <c r="BS1" s="8"/>
      <c r="BT1" s="8"/>
      <c r="BU1" s="117"/>
      <c r="BV1" s="899" t="str">
        <f>C1</f>
        <v>إدارة منوف التعليمية</v>
      </c>
      <c r="BW1" s="899"/>
      <c r="BX1" s="899"/>
      <c r="BY1" s="899"/>
      <c r="BZ1" s="899"/>
      <c r="CA1" s="7"/>
      <c r="CB1" s="7"/>
      <c r="CC1" s="7"/>
      <c r="CD1" s="7"/>
      <c r="CE1" s="7"/>
      <c r="CF1" s="118" t="s">
        <v>135</v>
      </c>
      <c r="CG1" s="118"/>
      <c r="CH1" s="118"/>
      <c r="CI1" s="118"/>
      <c r="CJ1" s="88" t="str">
        <f>B1</f>
        <v>يناير لسنة  2018 م</v>
      </c>
      <c r="CK1" s="89">
        <v>2017</v>
      </c>
      <c r="CL1" s="5"/>
      <c r="CM1" s="5"/>
      <c r="CN1" s="6"/>
      <c r="CO1" s="11"/>
      <c r="CP1" s="12"/>
      <c r="CQ1" s="12"/>
    </row>
    <row r="2" spans="1:195" ht="18.75" thickTop="1" x14ac:dyDescent="0.25">
      <c r="A2" s="1"/>
      <c r="B2" s="1">
        <f>'كشف اجمالى'!B3</f>
        <v>0</v>
      </c>
      <c r="C2" s="895">
        <f>B2</f>
        <v>0</v>
      </c>
      <c r="D2" s="896"/>
      <c r="E2" s="896"/>
      <c r="F2" s="4"/>
      <c r="G2" s="4"/>
      <c r="H2" s="4"/>
      <c r="I2" s="4"/>
      <c r="J2" s="4"/>
      <c r="K2" s="4"/>
      <c r="L2" s="888" t="s">
        <v>1</v>
      </c>
      <c r="M2" s="888"/>
      <c r="N2" s="8"/>
      <c r="O2" s="4"/>
      <c r="P2" s="13" t="s">
        <v>2</v>
      </c>
      <c r="Q2" s="4"/>
      <c r="R2" s="8"/>
      <c r="S2" s="8"/>
      <c r="Z2" s="9">
        <f>B2</f>
        <v>0</v>
      </c>
      <c r="AA2" s="9"/>
      <c r="AB2" s="9"/>
      <c r="AC2" s="9"/>
      <c r="AD2" s="9"/>
      <c r="AE2" s="9"/>
      <c r="AF2" s="9"/>
      <c r="AG2" s="9"/>
      <c r="AH2" s="9"/>
      <c r="AI2" s="9"/>
      <c r="AJ2" s="9"/>
      <c r="AK2" s="9"/>
      <c r="AL2" s="8"/>
      <c r="AM2" s="8"/>
      <c r="AN2" s="8"/>
      <c r="AO2" s="888" t="s">
        <v>1</v>
      </c>
      <c r="AP2" s="889"/>
      <c r="AQ2" s="224">
        <v>2800</v>
      </c>
      <c r="AR2" s="4"/>
      <c r="AS2" s="4"/>
      <c r="AT2" s="13" t="s">
        <v>3</v>
      </c>
      <c r="AU2" s="225"/>
      <c r="AV2" s="895">
        <f>B2</f>
        <v>0</v>
      </c>
      <c r="AW2" s="896"/>
      <c r="AX2" s="896"/>
      <c r="AY2" s="897"/>
      <c r="AZ2" s="4"/>
      <c r="BA2" s="4"/>
      <c r="BB2" s="888" t="s">
        <v>1</v>
      </c>
      <c r="BC2" s="888"/>
      <c r="BD2" s="8"/>
      <c r="BE2" s="4"/>
      <c r="BF2" s="4"/>
      <c r="BG2" s="4"/>
      <c r="BH2" s="4"/>
      <c r="BI2" s="13" t="s">
        <v>4</v>
      </c>
      <c r="BJ2" s="8"/>
      <c r="BK2" s="4"/>
      <c r="BL2" s="8"/>
      <c r="BM2" s="8"/>
      <c r="BN2" s="8"/>
      <c r="BO2" s="8"/>
      <c r="BP2" s="8"/>
      <c r="BQ2" s="8"/>
      <c r="BR2" s="8"/>
      <c r="BS2" s="8"/>
      <c r="BT2" s="8"/>
      <c r="BU2" s="8"/>
      <c r="BV2" s="895">
        <f>B2</f>
        <v>0</v>
      </c>
      <c r="BW2" s="896"/>
      <c r="BX2" s="896"/>
      <c r="BY2" s="896"/>
      <c r="BZ2" s="897"/>
      <c r="CA2" s="90"/>
      <c r="CB2" s="90"/>
      <c r="CC2" s="90"/>
      <c r="CD2" s="10"/>
      <c r="CE2" s="404"/>
      <c r="CF2" s="10"/>
      <c r="CG2" s="888" t="s">
        <v>1</v>
      </c>
      <c r="CH2" s="888"/>
      <c r="CI2" s="8"/>
      <c r="CJ2" s="4"/>
      <c r="CK2" s="13" t="s">
        <v>5</v>
      </c>
      <c r="CL2" s="13"/>
      <c r="CM2" s="10"/>
      <c r="CN2" s="7"/>
      <c r="CO2" s="11"/>
      <c r="CP2" s="11"/>
      <c r="CQ2" s="11"/>
    </row>
    <row r="3" spans="1:195" s="208" customFormat="1" ht="18.75" customHeight="1" thickBot="1" x14ac:dyDescent="0.25">
      <c r="A3" s="882" t="s">
        <v>67</v>
      </c>
      <c r="B3" s="884" t="s">
        <v>6</v>
      </c>
      <c r="C3" s="886" t="s">
        <v>7</v>
      </c>
      <c r="D3" s="886" t="s">
        <v>8</v>
      </c>
      <c r="E3" s="875" t="s">
        <v>9</v>
      </c>
      <c r="F3" s="875" t="s">
        <v>185</v>
      </c>
      <c r="G3" s="871" t="s">
        <v>360</v>
      </c>
      <c r="H3" s="871" t="s">
        <v>136</v>
      </c>
      <c r="I3" s="871" t="s">
        <v>359</v>
      </c>
      <c r="J3" s="871" t="s">
        <v>187</v>
      </c>
      <c r="K3" s="879" t="s">
        <v>13</v>
      </c>
      <c r="L3" s="880"/>
      <c r="M3" s="880"/>
      <c r="N3" s="880"/>
      <c r="O3" s="881"/>
      <c r="P3" s="890" t="s">
        <v>14</v>
      </c>
      <c r="Q3" s="892" t="s">
        <v>15</v>
      </c>
      <c r="R3" s="893"/>
      <c r="S3" s="893"/>
      <c r="T3" s="893"/>
      <c r="U3" s="894"/>
      <c r="V3" s="318"/>
      <c r="W3" s="226"/>
      <c r="X3" s="875" t="s">
        <v>159</v>
      </c>
      <c r="Y3" s="875" t="s">
        <v>92</v>
      </c>
      <c r="Z3" s="869" t="s">
        <v>17</v>
      </c>
      <c r="AA3" s="864" t="s">
        <v>18</v>
      </c>
      <c r="AB3" s="866"/>
      <c r="AC3" s="866"/>
      <c r="AD3" s="866"/>
      <c r="AE3" s="866"/>
      <c r="AF3" s="866"/>
      <c r="AG3" s="866"/>
      <c r="AH3" s="866"/>
      <c r="AI3" s="866"/>
      <c r="AJ3" s="866"/>
      <c r="AK3" s="866"/>
      <c r="AL3" s="866"/>
      <c r="AM3" s="866"/>
      <c r="AN3" s="866"/>
      <c r="AO3" s="865"/>
      <c r="AP3" s="845" t="s">
        <v>158</v>
      </c>
      <c r="AQ3" s="864" t="s">
        <v>19</v>
      </c>
      <c r="AR3" s="866"/>
      <c r="AS3" s="865"/>
      <c r="AT3" s="871" t="s">
        <v>20</v>
      </c>
      <c r="AU3" s="877" t="s">
        <v>21</v>
      </c>
      <c r="AV3" s="879" t="s">
        <v>22</v>
      </c>
      <c r="AW3" s="880"/>
      <c r="AX3" s="880"/>
      <c r="AY3" s="880"/>
      <c r="AZ3" s="881"/>
      <c r="BA3" s="857" t="s">
        <v>14</v>
      </c>
      <c r="BB3" s="864" t="s">
        <v>23</v>
      </c>
      <c r="BC3" s="866"/>
      <c r="BD3" s="865"/>
      <c r="BE3" s="867">
        <v>7.0000000000000007E-2</v>
      </c>
      <c r="BF3" s="855" t="s">
        <v>153</v>
      </c>
      <c r="BG3" s="856"/>
      <c r="BH3" s="857" t="s">
        <v>14</v>
      </c>
      <c r="BI3" s="859" t="s">
        <v>24</v>
      </c>
      <c r="BJ3" s="860"/>
      <c r="BK3" s="860"/>
      <c r="BL3" s="861"/>
      <c r="BM3" s="862" t="s">
        <v>25</v>
      </c>
      <c r="BN3" s="864" t="s">
        <v>157</v>
      </c>
      <c r="BO3" s="865"/>
      <c r="BP3" s="873" t="s">
        <v>27</v>
      </c>
      <c r="BQ3" s="849" t="s">
        <v>144</v>
      </c>
      <c r="BR3" s="849" t="s">
        <v>189</v>
      </c>
      <c r="BS3" s="849" t="s">
        <v>189</v>
      </c>
      <c r="BT3" s="849" t="s">
        <v>189</v>
      </c>
      <c r="BU3" s="849" t="s">
        <v>189</v>
      </c>
      <c r="BV3" s="849" t="s">
        <v>189</v>
      </c>
      <c r="BW3" s="849" t="s">
        <v>147</v>
      </c>
      <c r="BX3" s="851" t="s">
        <v>28</v>
      </c>
      <c r="BY3" s="851" t="s">
        <v>29</v>
      </c>
      <c r="BZ3" s="851" t="s">
        <v>30</v>
      </c>
      <c r="CA3" s="851" t="s">
        <v>137</v>
      </c>
      <c r="CB3" s="851" t="s">
        <v>138</v>
      </c>
      <c r="CC3" s="851" t="s">
        <v>139</v>
      </c>
      <c r="CD3" s="851" t="s">
        <v>173</v>
      </c>
      <c r="CE3" s="851" t="s">
        <v>172</v>
      </c>
      <c r="CF3" s="853" t="s">
        <v>31</v>
      </c>
      <c r="CG3" s="853" t="s">
        <v>32</v>
      </c>
      <c r="CH3" s="849" t="s">
        <v>33</v>
      </c>
      <c r="CI3" s="849" t="s">
        <v>340</v>
      </c>
      <c r="CJ3" s="849" t="s">
        <v>145</v>
      </c>
      <c r="CK3" s="849" t="s">
        <v>34</v>
      </c>
      <c r="CL3" s="849" t="s">
        <v>35</v>
      </c>
      <c r="CM3" s="849" t="s">
        <v>188</v>
      </c>
      <c r="CN3" s="845" t="s">
        <v>36</v>
      </c>
      <c r="CO3" s="845" t="s">
        <v>37</v>
      </c>
      <c r="CP3" s="847" t="s">
        <v>8</v>
      </c>
      <c r="CQ3" s="10"/>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row>
    <row r="4" spans="1:195" s="208" customFormat="1" ht="18" customHeight="1" thickBot="1" x14ac:dyDescent="0.25">
      <c r="A4" s="883"/>
      <c r="B4" s="885"/>
      <c r="C4" s="887"/>
      <c r="D4" s="887"/>
      <c r="E4" s="876"/>
      <c r="F4" s="876"/>
      <c r="G4" s="872"/>
      <c r="H4" s="872"/>
      <c r="I4" s="872"/>
      <c r="J4" s="872"/>
      <c r="K4" s="320">
        <v>0.15</v>
      </c>
      <c r="L4" s="320">
        <v>0.01</v>
      </c>
      <c r="M4" s="320">
        <v>0.02</v>
      </c>
      <c r="N4" s="320">
        <v>0.03</v>
      </c>
      <c r="O4" s="319" t="s">
        <v>40</v>
      </c>
      <c r="P4" s="891"/>
      <c r="Q4" s="318" t="s">
        <v>43</v>
      </c>
      <c r="R4" s="318" t="s">
        <v>44</v>
      </c>
      <c r="S4" s="318" t="s">
        <v>45</v>
      </c>
      <c r="T4" s="318" t="s">
        <v>41</v>
      </c>
      <c r="U4" s="318" t="s">
        <v>134</v>
      </c>
      <c r="V4" s="318"/>
      <c r="W4" s="318"/>
      <c r="X4" s="876"/>
      <c r="Y4" s="876"/>
      <c r="Z4" s="870"/>
      <c r="AA4" s="317" t="s">
        <v>14</v>
      </c>
      <c r="AB4" s="318" t="s">
        <v>46</v>
      </c>
      <c r="AC4" s="318" t="s">
        <v>182</v>
      </c>
      <c r="AD4" s="316" t="s">
        <v>48</v>
      </c>
      <c r="AE4" s="17" t="s">
        <v>52</v>
      </c>
      <c r="AF4" s="223">
        <v>0.1666</v>
      </c>
      <c r="AG4" s="223">
        <v>0.5</v>
      </c>
      <c r="AH4" s="503">
        <v>0.33329999999999999</v>
      </c>
      <c r="AI4" s="223">
        <v>0.91659999999999997</v>
      </c>
      <c r="AJ4" s="316" t="s">
        <v>93</v>
      </c>
      <c r="AK4" s="316" t="s">
        <v>186</v>
      </c>
      <c r="AL4" s="316" t="s">
        <v>162</v>
      </c>
      <c r="AM4" s="316" t="s">
        <v>364</v>
      </c>
      <c r="AN4" s="316" t="s">
        <v>53</v>
      </c>
      <c r="AO4" s="316" t="s">
        <v>54</v>
      </c>
      <c r="AP4" s="846"/>
      <c r="AQ4" s="320">
        <v>0.15</v>
      </c>
      <c r="AR4" s="320">
        <v>0.01</v>
      </c>
      <c r="AS4" s="320">
        <v>0.03</v>
      </c>
      <c r="AT4" s="872"/>
      <c r="AU4" s="878"/>
      <c r="AV4" s="320">
        <v>0.15</v>
      </c>
      <c r="AW4" s="320">
        <v>0.01</v>
      </c>
      <c r="AX4" s="320">
        <v>0.02</v>
      </c>
      <c r="AY4" s="320">
        <v>0.1</v>
      </c>
      <c r="AZ4" s="320">
        <v>0.08</v>
      </c>
      <c r="BA4" s="858"/>
      <c r="BB4" s="320">
        <v>0.15</v>
      </c>
      <c r="BC4" s="320">
        <v>0.01</v>
      </c>
      <c r="BD4" s="320">
        <v>0.1</v>
      </c>
      <c r="BE4" s="868"/>
      <c r="BF4" s="320">
        <v>0.03</v>
      </c>
      <c r="BG4" s="320">
        <v>0.01</v>
      </c>
      <c r="BH4" s="858"/>
      <c r="BI4" s="321" t="s">
        <v>56</v>
      </c>
      <c r="BJ4" s="321" t="s">
        <v>57</v>
      </c>
      <c r="BK4" s="321" t="s">
        <v>58</v>
      </c>
      <c r="BL4" s="321" t="s">
        <v>59</v>
      </c>
      <c r="BM4" s="863"/>
      <c r="BN4" s="320">
        <v>0.03</v>
      </c>
      <c r="BO4" s="320">
        <v>0.01</v>
      </c>
      <c r="BP4" s="874"/>
      <c r="BQ4" s="850"/>
      <c r="BR4" s="850"/>
      <c r="BS4" s="850"/>
      <c r="BT4" s="850"/>
      <c r="BU4" s="850"/>
      <c r="BV4" s="850"/>
      <c r="BW4" s="850"/>
      <c r="BX4" s="852"/>
      <c r="BY4" s="852"/>
      <c r="BZ4" s="852"/>
      <c r="CA4" s="852"/>
      <c r="CB4" s="852"/>
      <c r="CC4" s="852"/>
      <c r="CD4" s="852"/>
      <c r="CE4" s="852"/>
      <c r="CF4" s="854"/>
      <c r="CG4" s="854"/>
      <c r="CH4" s="850"/>
      <c r="CI4" s="850"/>
      <c r="CJ4" s="850"/>
      <c r="CK4" s="850"/>
      <c r="CL4" s="850"/>
      <c r="CM4" s="850"/>
      <c r="CN4" s="846"/>
      <c r="CO4" s="846"/>
      <c r="CP4" s="848"/>
      <c r="CQ4" s="363"/>
      <c r="CR4" s="294" t="s">
        <v>8</v>
      </c>
      <c r="CS4" s="306" t="s">
        <v>189</v>
      </c>
      <c r="CT4" s="306" t="s">
        <v>189</v>
      </c>
      <c r="CU4" s="306" t="s">
        <v>189</v>
      </c>
      <c r="CV4" s="306" t="s">
        <v>189</v>
      </c>
      <c r="CW4" s="306" t="s">
        <v>189</v>
      </c>
      <c r="CX4" s="306" t="s">
        <v>147</v>
      </c>
      <c r="CY4" s="306" t="s">
        <v>28</v>
      </c>
      <c r="CZ4" s="306" t="s">
        <v>29</v>
      </c>
      <c r="DA4" s="306" t="s">
        <v>30</v>
      </c>
      <c r="DB4" s="306" t="s">
        <v>137</v>
      </c>
      <c r="DC4" s="306" t="s">
        <v>138</v>
      </c>
      <c r="DD4" s="306" t="s">
        <v>139</v>
      </c>
      <c r="DE4" s="306" t="s">
        <v>173</v>
      </c>
      <c r="DF4" s="306" t="s">
        <v>172</v>
      </c>
      <c r="DG4" s="306" t="s">
        <v>31</v>
      </c>
      <c r="DH4" s="306" t="s">
        <v>32</v>
      </c>
      <c r="DI4" s="306" t="s">
        <v>33</v>
      </c>
      <c r="DJ4" s="306" t="s">
        <v>340</v>
      </c>
      <c r="DK4" s="306" t="s">
        <v>145</v>
      </c>
      <c r="DL4" s="306" t="s">
        <v>34</v>
      </c>
      <c r="DM4" s="306" t="s">
        <v>35</v>
      </c>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row>
    <row r="5" spans="1:195" ht="20.25" x14ac:dyDescent="0.2">
      <c r="A5" s="18">
        <v>1</v>
      </c>
      <c r="B5" s="18" t="str">
        <f>'كشف 1'!A6</f>
        <v/>
      </c>
      <c r="C5" s="318">
        <f>'كشف 1'!B6</f>
        <v>0</v>
      </c>
      <c r="D5" s="318">
        <f>'كشف 1'!C6</f>
        <v>0</v>
      </c>
      <c r="E5" s="318">
        <f>'كشف 1'!D6</f>
        <v>0</v>
      </c>
      <c r="F5" s="318">
        <f>'كشف 1'!E6</f>
        <v>0</v>
      </c>
      <c r="G5" s="318">
        <f>'كشف 1'!F6</f>
        <v>0</v>
      </c>
      <c r="H5" s="318">
        <f>'كشف 1'!G6</f>
        <v>0</v>
      </c>
      <c r="I5" s="318">
        <f>'كشف 1'!H6</f>
        <v>0</v>
      </c>
      <c r="J5" s="318">
        <f>'كشف 1'!I6</f>
        <v>0</v>
      </c>
      <c r="K5" s="316">
        <f>'كشف 1'!J6</f>
        <v>0</v>
      </c>
      <c r="L5" s="316">
        <f>'كشف 1'!K6</f>
        <v>0</v>
      </c>
      <c r="M5" s="316">
        <f>'كشف 1'!L6</f>
        <v>0</v>
      </c>
      <c r="N5" s="316">
        <f>'كشف 1'!M6</f>
        <v>0</v>
      </c>
      <c r="O5" s="66">
        <f>'كشف 1'!N6</f>
        <v>0</v>
      </c>
      <c r="P5" s="317">
        <f>'كشف 1'!O6</f>
        <v>0</v>
      </c>
      <c r="Q5" s="318">
        <f>'كشف 1'!P6</f>
        <v>0</v>
      </c>
      <c r="R5" s="318">
        <f>'كشف 1'!Q6</f>
        <v>0</v>
      </c>
      <c r="S5" s="318">
        <f>'كشف 1'!R6</f>
        <v>0</v>
      </c>
      <c r="T5" s="318">
        <f>'كشف 1'!S6</f>
        <v>0</v>
      </c>
      <c r="U5" s="318">
        <f>'كشف 1'!T6</f>
        <v>0</v>
      </c>
      <c r="V5" s="316">
        <f>'كشف 1'!U6</f>
        <v>0</v>
      </c>
      <c r="W5" s="316">
        <f>'كشف 1'!V6</f>
        <v>0</v>
      </c>
      <c r="X5" s="316">
        <f>'كشف 1'!W6</f>
        <v>0</v>
      </c>
      <c r="Y5" s="318">
        <f>'كشف 1'!X6</f>
        <v>0</v>
      </c>
      <c r="Z5" s="19">
        <f>'كشف 1'!Y6</f>
        <v>0</v>
      </c>
      <c r="AA5" s="317">
        <f>'كشف 1'!Z6</f>
        <v>0</v>
      </c>
      <c r="AB5" s="318">
        <f>'كشف 1'!AA6</f>
        <v>0</v>
      </c>
      <c r="AC5" s="318">
        <f>'كشف 1'!AB6</f>
        <v>0</v>
      </c>
      <c r="AD5" s="20">
        <f>'كشف 1'!AC6</f>
        <v>0</v>
      </c>
      <c r="AE5" s="316">
        <f>'كشف 1'!AD6</f>
        <v>0</v>
      </c>
      <c r="AF5" s="20">
        <f>'كشف 1'!AE6</f>
        <v>0</v>
      </c>
      <c r="AG5" s="20">
        <f>'كشف 1'!AF6</f>
        <v>0</v>
      </c>
      <c r="AH5" s="21">
        <f>'كشف 1'!AG6</f>
        <v>0</v>
      </c>
      <c r="AI5" s="20">
        <f>'كشف 1'!AH6</f>
        <v>0</v>
      </c>
      <c r="AJ5" s="20">
        <f>'كشف 1'!AI6</f>
        <v>0</v>
      </c>
      <c r="AK5" s="20">
        <f>'كشف 1'!AJ6</f>
        <v>0</v>
      </c>
      <c r="AL5" s="316">
        <f>'كشف 1'!AK6</f>
        <v>0</v>
      </c>
      <c r="AM5" s="316">
        <f>'كشف 1'!AL6</f>
        <v>0</v>
      </c>
      <c r="AN5" s="316">
        <f>'كشف 1'!AM6</f>
        <v>0</v>
      </c>
      <c r="AO5" s="316">
        <f>'كشف 1'!AN6</f>
        <v>0</v>
      </c>
      <c r="AP5" s="316">
        <f>'كشف 1'!AO6</f>
        <v>0</v>
      </c>
      <c r="AQ5" s="316">
        <f>'كشف 1'!AP6</f>
        <v>0</v>
      </c>
      <c r="AR5" s="316">
        <f>'كشف 1'!AQ6</f>
        <v>0</v>
      </c>
      <c r="AS5" s="316">
        <f>'كشف 1'!AR6</f>
        <v>0</v>
      </c>
      <c r="AT5" s="22">
        <f>'كشف 1'!AS6</f>
        <v>0</v>
      </c>
      <c r="AU5" s="316">
        <f>'كشف 1'!AT6</f>
        <v>0</v>
      </c>
      <c r="AV5" s="316">
        <f>'كشف 1'!AU6</f>
        <v>0</v>
      </c>
      <c r="AW5" s="316">
        <f>'كشف 1'!AV6</f>
        <v>0</v>
      </c>
      <c r="AX5" s="316">
        <f>'كشف 1'!AW6</f>
        <v>0</v>
      </c>
      <c r="AY5" s="316">
        <f>'كشف 1'!AX6</f>
        <v>0</v>
      </c>
      <c r="AZ5" s="316">
        <f>'كشف 1'!AY6</f>
        <v>0</v>
      </c>
      <c r="BA5" s="317">
        <f>'كشف 1'!AZ6</f>
        <v>0</v>
      </c>
      <c r="BB5" s="316">
        <f>'كشف 1'!BA6</f>
        <v>0</v>
      </c>
      <c r="BC5" s="124">
        <f>'كشف 1'!BB6</f>
        <v>0</v>
      </c>
      <c r="BD5" s="316">
        <f>'كشف 1'!BC6</f>
        <v>0</v>
      </c>
      <c r="BE5" s="316">
        <f>'كشف 1'!BD6</f>
        <v>0</v>
      </c>
      <c r="BF5" s="316">
        <f>'كشف 1'!BE6</f>
        <v>0</v>
      </c>
      <c r="BG5" s="316">
        <f>'كشف 1'!BF6</f>
        <v>0</v>
      </c>
      <c r="BH5" s="317">
        <f>'كشف 1'!BG6</f>
        <v>0</v>
      </c>
      <c r="BI5" s="318">
        <f>'كشف 1'!BH6</f>
        <v>0</v>
      </c>
      <c r="BJ5" s="318">
        <f>'كشف 1'!BI6</f>
        <v>0</v>
      </c>
      <c r="BK5" s="318">
        <f>'كشف 1'!BJ6</f>
        <v>0</v>
      </c>
      <c r="BL5" s="318">
        <f>'كشف 1'!BK6</f>
        <v>0</v>
      </c>
      <c r="BM5" s="319">
        <f>'كشف 1'!BL6</f>
        <v>0</v>
      </c>
      <c r="BN5" s="316">
        <f>'كشف 1'!BM6</f>
        <v>0</v>
      </c>
      <c r="BO5" s="316">
        <f>'كشف 1'!BN6</f>
        <v>0</v>
      </c>
      <c r="BP5" s="318">
        <f>'كشف 1'!BO6</f>
        <v>0</v>
      </c>
      <c r="BQ5" s="319">
        <f>'كشف 1'!BP6</f>
        <v>0</v>
      </c>
      <c r="BR5" s="319">
        <f>'كشف 1'!BQ6</f>
        <v>0</v>
      </c>
      <c r="BS5" s="319">
        <f>'كشف 1'!BR6</f>
        <v>0</v>
      </c>
      <c r="BT5" s="319">
        <f>'كشف 1'!BS6</f>
        <v>0</v>
      </c>
      <c r="BU5" s="319">
        <f>'كشف 1'!BT6</f>
        <v>0</v>
      </c>
      <c r="BV5" s="319">
        <f>'كشف 1'!BU6</f>
        <v>0</v>
      </c>
      <c r="BW5" s="319">
        <f>'كشف 1'!BV6</f>
        <v>0</v>
      </c>
      <c r="BX5" s="66">
        <f>'كشف 1'!BW6</f>
        <v>0</v>
      </c>
      <c r="BY5" s="66">
        <f>'كشف 1'!BX6</f>
        <v>0</v>
      </c>
      <c r="BZ5" s="319">
        <f>'كشف 1'!BY6</f>
        <v>0</v>
      </c>
      <c r="CA5" s="319">
        <f>'كشف 1'!BZ6</f>
        <v>0</v>
      </c>
      <c r="CB5" s="66">
        <f>'كشف 1'!CA6</f>
        <v>0</v>
      </c>
      <c r="CC5" s="319">
        <f>'كشف 1'!CB6</f>
        <v>0</v>
      </c>
      <c r="CD5" s="319">
        <f>'كشف 1'!CC6</f>
        <v>0</v>
      </c>
      <c r="CE5" s="319">
        <f>'كشف 1'!CD6</f>
        <v>0</v>
      </c>
      <c r="CF5" s="169">
        <f>'كشف 1'!CE6</f>
        <v>0</v>
      </c>
      <c r="CG5" s="169">
        <f>'كشف 1'!CF6</f>
        <v>0</v>
      </c>
      <c r="CH5" s="319">
        <f>'كشف 1'!CG6</f>
        <v>0</v>
      </c>
      <c r="CI5" s="319">
        <f>'كشف 1'!CH6</f>
        <v>0</v>
      </c>
      <c r="CJ5" s="319">
        <f>'كشف 1'!CI6</f>
        <v>0</v>
      </c>
      <c r="CK5" s="319">
        <f>'كشف 1'!CJ6</f>
        <v>0</v>
      </c>
      <c r="CL5" s="319">
        <f>'كشف 1'!CK6</f>
        <v>0</v>
      </c>
      <c r="CM5" s="319">
        <f>'كشف 1'!CL6</f>
        <v>0</v>
      </c>
      <c r="CN5" s="316">
        <f>'كشف 1'!CM6</f>
        <v>0</v>
      </c>
      <c r="CO5" s="316">
        <f>'كشف 1'!CN6</f>
        <v>0</v>
      </c>
      <c r="CP5" s="316">
        <f>'كشف 1'!CO6</f>
        <v>0</v>
      </c>
      <c r="CQ5" s="316">
        <f>'كشف 1'!CP6</f>
        <v>0</v>
      </c>
      <c r="CR5" s="316">
        <f>CP5</f>
        <v>0</v>
      </c>
      <c r="CS5" s="316">
        <f>BR5</f>
        <v>0</v>
      </c>
      <c r="CT5" s="316">
        <f t="shared" ref="CT5:DM5" si="0">BS5</f>
        <v>0</v>
      </c>
      <c r="CU5" s="316">
        <f t="shared" si="0"/>
        <v>0</v>
      </c>
      <c r="CV5" s="316">
        <f t="shared" si="0"/>
        <v>0</v>
      </c>
      <c r="CW5" s="316">
        <f t="shared" si="0"/>
        <v>0</v>
      </c>
      <c r="CX5" s="316">
        <f t="shared" si="0"/>
        <v>0</v>
      </c>
      <c r="CY5" s="316">
        <f t="shared" si="0"/>
        <v>0</v>
      </c>
      <c r="CZ5" s="316">
        <f t="shared" si="0"/>
        <v>0</v>
      </c>
      <c r="DA5" s="316">
        <f t="shared" si="0"/>
        <v>0</v>
      </c>
      <c r="DB5" s="316">
        <f t="shared" si="0"/>
        <v>0</v>
      </c>
      <c r="DC5" s="316">
        <f t="shared" si="0"/>
        <v>0</v>
      </c>
      <c r="DD5" s="316">
        <f t="shared" si="0"/>
        <v>0</v>
      </c>
      <c r="DE5" s="316">
        <f t="shared" si="0"/>
        <v>0</v>
      </c>
      <c r="DF5" s="316">
        <f t="shared" si="0"/>
        <v>0</v>
      </c>
      <c r="DG5" s="316">
        <f t="shared" si="0"/>
        <v>0</v>
      </c>
      <c r="DH5" s="316">
        <f t="shared" si="0"/>
        <v>0</v>
      </c>
      <c r="DI5" s="316">
        <f t="shared" si="0"/>
        <v>0</v>
      </c>
      <c r="DJ5" s="316">
        <f t="shared" si="0"/>
        <v>0</v>
      </c>
      <c r="DK5" s="316">
        <f t="shared" si="0"/>
        <v>0</v>
      </c>
      <c r="DL5" s="316">
        <f t="shared" si="0"/>
        <v>0</v>
      </c>
      <c r="DM5" s="316">
        <f t="shared" si="0"/>
        <v>0</v>
      </c>
    </row>
    <row r="6" spans="1:195" ht="20.25" x14ac:dyDescent="0.2">
      <c r="A6" s="18">
        <v>2</v>
      </c>
      <c r="B6" s="18" t="str">
        <f>'كشف 1'!A7</f>
        <v/>
      </c>
      <c r="C6" s="318">
        <f>'كشف 1'!B7</f>
        <v>0</v>
      </c>
      <c r="D6" s="318">
        <f>'كشف 1'!C7</f>
        <v>0</v>
      </c>
      <c r="E6" s="318">
        <f>'كشف 1'!D7</f>
        <v>0</v>
      </c>
      <c r="F6" s="318">
        <f>'كشف 1'!E7</f>
        <v>0</v>
      </c>
      <c r="G6" s="318">
        <f>'كشف 1'!F7</f>
        <v>0</v>
      </c>
      <c r="H6" s="318">
        <f>'كشف 1'!G7</f>
        <v>0</v>
      </c>
      <c r="I6" s="318">
        <f>'كشف 1'!H7</f>
        <v>0</v>
      </c>
      <c r="J6" s="318">
        <f>'كشف 1'!I7</f>
        <v>0</v>
      </c>
      <c r="K6" s="316">
        <f>'كشف 1'!J7</f>
        <v>0</v>
      </c>
      <c r="L6" s="316">
        <f>'كشف 1'!K7</f>
        <v>0</v>
      </c>
      <c r="M6" s="316">
        <f>'كشف 1'!L7</f>
        <v>0</v>
      </c>
      <c r="N6" s="316">
        <f>'كشف 1'!M7</f>
        <v>0</v>
      </c>
      <c r="O6" s="66">
        <f>'كشف 1'!N7</f>
        <v>0</v>
      </c>
      <c r="P6" s="317">
        <f>'كشف 1'!O7</f>
        <v>0</v>
      </c>
      <c r="Q6" s="318">
        <f>'كشف 1'!P7</f>
        <v>0</v>
      </c>
      <c r="R6" s="318">
        <f>'كشف 1'!Q7</f>
        <v>0</v>
      </c>
      <c r="S6" s="318">
        <f>'كشف 1'!R7</f>
        <v>0</v>
      </c>
      <c r="T6" s="318">
        <f>'كشف 1'!S7</f>
        <v>0</v>
      </c>
      <c r="U6" s="318">
        <f>'كشف 1'!T7</f>
        <v>0</v>
      </c>
      <c r="V6" s="316">
        <f>'كشف 1'!U7</f>
        <v>0</v>
      </c>
      <c r="W6" s="316">
        <f>'كشف 1'!V7</f>
        <v>0</v>
      </c>
      <c r="X6" s="316">
        <f>'كشف 1'!W7</f>
        <v>0</v>
      </c>
      <c r="Y6" s="318">
        <f>'كشف 1'!X7</f>
        <v>0</v>
      </c>
      <c r="Z6" s="19">
        <f>'كشف 1'!Y7</f>
        <v>0</v>
      </c>
      <c r="AA6" s="317">
        <f>'كشف 1'!Z7</f>
        <v>0</v>
      </c>
      <c r="AB6" s="318">
        <f>'كشف 1'!AA7</f>
        <v>0</v>
      </c>
      <c r="AC6" s="318">
        <f>'كشف 1'!AB7</f>
        <v>0</v>
      </c>
      <c r="AD6" s="20">
        <f>'كشف 1'!AC7</f>
        <v>0</v>
      </c>
      <c r="AE6" s="316">
        <f>'كشف 1'!AD7</f>
        <v>0</v>
      </c>
      <c r="AF6" s="20">
        <f>'كشف 1'!AE7</f>
        <v>0</v>
      </c>
      <c r="AG6" s="20">
        <f>'كشف 1'!AF7</f>
        <v>0</v>
      </c>
      <c r="AH6" s="21">
        <f>'كشف 1'!AG7</f>
        <v>0</v>
      </c>
      <c r="AI6" s="20">
        <f>'كشف 1'!AH7</f>
        <v>0</v>
      </c>
      <c r="AJ6" s="20">
        <f>'كشف 1'!AI7</f>
        <v>0</v>
      </c>
      <c r="AK6" s="20">
        <f>'كشف 1'!AJ7</f>
        <v>0</v>
      </c>
      <c r="AL6" s="316">
        <f>'كشف 1'!AK7</f>
        <v>0</v>
      </c>
      <c r="AM6" s="316">
        <f>'كشف 1'!AL7</f>
        <v>0</v>
      </c>
      <c r="AN6" s="316">
        <f>'كشف 1'!AM7</f>
        <v>0</v>
      </c>
      <c r="AO6" s="316">
        <f>'كشف 1'!AN7</f>
        <v>0</v>
      </c>
      <c r="AP6" s="316">
        <f>'كشف 1'!AO7</f>
        <v>0</v>
      </c>
      <c r="AQ6" s="316">
        <f>'كشف 1'!AP7</f>
        <v>0</v>
      </c>
      <c r="AR6" s="316">
        <f>'كشف 1'!AQ7</f>
        <v>0</v>
      </c>
      <c r="AS6" s="316">
        <f>'كشف 1'!AR7</f>
        <v>0</v>
      </c>
      <c r="AT6" s="22">
        <f>'كشف 1'!AS7</f>
        <v>0</v>
      </c>
      <c r="AU6" s="316">
        <f>'كشف 1'!AT7</f>
        <v>0</v>
      </c>
      <c r="AV6" s="316">
        <f>'كشف 1'!AU7</f>
        <v>0</v>
      </c>
      <c r="AW6" s="316">
        <f>'كشف 1'!AV7</f>
        <v>0</v>
      </c>
      <c r="AX6" s="316">
        <f>'كشف 1'!AW7</f>
        <v>0</v>
      </c>
      <c r="AY6" s="316">
        <f>'كشف 1'!AX7</f>
        <v>0</v>
      </c>
      <c r="AZ6" s="316">
        <f>'كشف 1'!AY7</f>
        <v>0</v>
      </c>
      <c r="BA6" s="317">
        <f>'كشف 1'!AZ7</f>
        <v>0</v>
      </c>
      <c r="BB6" s="316">
        <f>'كشف 1'!BA7</f>
        <v>0</v>
      </c>
      <c r="BC6" s="124">
        <f>'كشف 1'!BB7</f>
        <v>0</v>
      </c>
      <c r="BD6" s="316">
        <f>'كشف 1'!BC7</f>
        <v>0</v>
      </c>
      <c r="BE6" s="316">
        <f>'كشف 1'!BD7</f>
        <v>0</v>
      </c>
      <c r="BF6" s="316">
        <f>'كشف 1'!BE7</f>
        <v>0</v>
      </c>
      <c r="BG6" s="316">
        <f>'كشف 1'!BF7</f>
        <v>0</v>
      </c>
      <c r="BH6" s="317">
        <f>'كشف 1'!BG7</f>
        <v>0</v>
      </c>
      <c r="BI6" s="318">
        <f>'كشف 1'!BH7</f>
        <v>0</v>
      </c>
      <c r="BJ6" s="318">
        <f>'كشف 1'!BI7</f>
        <v>0</v>
      </c>
      <c r="BK6" s="318">
        <f>'كشف 1'!BJ7</f>
        <v>0</v>
      </c>
      <c r="BL6" s="318">
        <f>'كشف 1'!BK7</f>
        <v>0</v>
      </c>
      <c r="BM6" s="319">
        <f>'كشف 1'!BL7</f>
        <v>0</v>
      </c>
      <c r="BN6" s="316">
        <f>'كشف 1'!BM7</f>
        <v>0</v>
      </c>
      <c r="BO6" s="316">
        <f>'كشف 1'!BN7</f>
        <v>0</v>
      </c>
      <c r="BP6" s="318">
        <f>'كشف 1'!BO7</f>
        <v>0</v>
      </c>
      <c r="BQ6" s="319">
        <f>'كشف 1'!BP7</f>
        <v>0</v>
      </c>
      <c r="BR6" s="319">
        <f>'كشف 1'!BQ7</f>
        <v>0</v>
      </c>
      <c r="BS6" s="319">
        <f>'كشف 1'!BR7</f>
        <v>0</v>
      </c>
      <c r="BT6" s="319">
        <f>'كشف 1'!BS7</f>
        <v>0</v>
      </c>
      <c r="BU6" s="319">
        <f>'كشف 1'!BT7</f>
        <v>0</v>
      </c>
      <c r="BV6" s="319">
        <f>'كشف 1'!BU7</f>
        <v>0</v>
      </c>
      <c r="BW6" s="319">
        <f>'كشف 1'!BV7</f>
        <v>0</v>
      </c>
      <c r="BX6" s="66">
        <f>'كشف 1'!BW7</f>
        <v>0</v>
      </c>
      <c r="BY6" s="66">
        <f>'كشف 1'!BX7</f>
        <v>0</v>
      </c>
      <c r="BZ6" s="319">
        <f>'كشف 1'!BY7</f>
        <v>0</v>
      </c>
      <c r="CA6" s="319">
        <f>'كشف 1'!BZ7</f>
        <v>0</v>
      </c>
      <c r="CB6" s="66">
        <f>'كشف 1'!CA7</f>
        <v>0</v>
      </c>
      <c r="CC6" s="319">
        <f>'كشف 1'!CB7</f>
        <v>0</v>
      </c>
      <c r="CD6" s="319">
        <f>'كشف 1'!CC7</f>
        <v>0</v>
      </c>
      <c r="CE6" s="319">
        <f>'كشف 1'!CD7</f>
        <v>0</v>
      </c>
      <c r="CF6" s="169">
        <f>'كشف 1'!CE7</f>
        <v>0</v>
      </c>
      <c r="CG6" s="169">
        <f>'كشف 1'!CF7</f>
        <v>0</v>
      </c>
      <c r="CH6" s="319">
        <f>'كشف 1'!CG7</f>
        <v>0</v>
      </c>
      <c r="CI6" s="319">
        <f>'كشف 1'!CH7</f>
        <v>0</v>
      </c>
      <c r="CJ6" s="319">
        <f>'كشف 1'!CI7</f>
        <v>0</v>
      </c>
      <c r="CK6" s="319">
        <f>'كشف 1'!CJ7</f>
        <v>0</v>
      </c>
      <c r="CL6" s="319">
        <f>'كشف 1'!CK7</f>
        <v>0</v>
      </c>
      <c r="CM6" s="319">
        <f>'كشف 1'!CL7</f>
        <v>0</v>
      </c>
      <c r="CN6" s="316">
        <f>'كشف 1'!CM7</f>
        <v>0</v>
      </c>
      <c r="CO6" s="316">
        <f>'كشف 1'!CN7</f>
        <v>0</v>
      </c>
      <c r="CP6" s="316">
        <f>'كشف 1'!CO7</f>
        <v>0</v>
      </c>
      <c r="CQ6" s="316">
        <f>'كشف 1'!CP7</f>
        <v>0</v>
      </c>
      <c r="CR6" s="316">
        <f t="shared" ref="CR6:CR69" si="1">CP6</f>
        <v>0</v>
      </c>
      <c r="CS6" s="316">
        <f t="shared" ref="CS6:CS69" si="2">BR6</f>
        <v>0</v>
      </c>
      <c r="CT6" s="316">
        <f t="shared" ref="CT6:CT69" si="3">BS6</f>
        <v>0</v>
      </c>
      <c r="CU6" s="316">
        <f t="shared" ref="CU6:CU69" si="4">BT6</f>
        <v>0</v>
      </c>
      <c r="CV6" s="316">
        <f t="shared" ref="CV6:CV69" si="5">BU6</f>
        <v>0</v>
      </c>
      <c r="CW6" s="316">
        <f t="shared" ref="CW6:CW69" si="6">BV6</f>
        <v>0</v>
      </c>
      <c r="CX6" s="316">
        <f t="shared" ref="CX6:CX69" si="7">BW6</f>
        <v>0</v>
      </c>
      <c r="CY6" s="316">
        <f t="shared" ref="CY6:CY69" si="8">BX6</f>
        <v>0</v>
      </c>
      <c r="CZ6" s="316">
        <f t="shared" ref="CZ6:CZ69" si="9">BY6</f>
        <v>0</v>
      </c>
      <c r="DA6" s="316">
        <f t="shared" ref="DA6:DA69" si="10">BZ6</f>
        <v>0</v>
      </c>
      <c r="DB6" s="316">
        <f t="shared" ref="DB6:DB69" si="11">CA6</f>
        <v>0</v>
      </c>
      <c r="DC6" s="316">
        <f t="shared" ref="DC6:DC69" si="12">CB6</f>
        <v>0</v>
      </c>
      <c r="DD6" s="316">
        <f t="shared" ref="DD6:DD69" si="13">CC6</f>
        <v>0</v>
      </c>
      <c r="DE6" s="316">
        <f t="shared" ref="DE6:DE69" si="14">CD6</f>
        <v>0</v>
      </c>
      <c r="DF6" s="316">
        <f t="shared" ref="DF6:DF69" si="15">CE6</f>
        <v>0</v>
      </c>
      <c r="DG6" s="316">
        <f t="shared" ref="DG6:DG69" si="16">CF6</f>
        <v>0</v>
      </c>
      <c r="DH6" s="316">
        <f t="shared" ref="DH6:DH69" si="17">CG6</f>
        <v>0</v>
      </c>
      <c r="DI6" s="316">
        <f t="shared" ref="DI6:DI69" si="18">CH6</f>
        <v>0</v>
      </c>
      <c r="DJ6" s="316">
        <f t="shared" ref="DJ6:DJ69" si="19">CI6</f>
        <v>0</v>
      </c>
      <c r="DK6" s="316">
        <f t="shared" ref="DK6:DK69" si="20">CJ6</f>
        <v>0</v>
      </c>
      <c r="DL6" s="316">
        <f t="shared" ref="DL6:DL69" si="21">CK6</f>
        <v>0</v>
      </c>
      <c r="DM6" s="316">
        <f t="shared" ref="DM6:DM69" si="22">CL6</f>
        <v>0</v>
      </c>
    </row>
    <row r="7" spans="1:195" ht="20.25" x14ac:dyDescent="0.2">
      <c r="A7" s="18">
        <v>3</v>
      </c>
      <c r="B7" s="18" t="str">
        <f>'كشف 1'!A8</f>
        <v/>
      </c>
      <c r="C7" s="318">
        <f>'كشف 1'!B8</f>
        <v>0</v>
      </c>
      <c r="D7" s="318">
        <f>'كشف 1'!C8</f>
        <v>0</v>
      </c>
      <c r="E7" s="318">
        <f>'كشف 1'!D8</f>
        <v>0</v>
      </c>
      <c r="F7" s="318">
        <f>'كشف 1'!E8</f>
        <v>0</v>
      </c>
      <c r="G7" s="318">
        <f>'كشف 1'!F8</f>
        <v>0</v>
      </c>
      <c r="H7" s="318">
        <f>'كشف 1'!G8</f>
        <v>0</v>
      </c>
      <c r="I7" s="318">
        <f>'كشف 1'!H8</f>
        <v>0</v>
      </c>
      <c r="J7" s="318">
        <f>'كشف 1'!I8</f>
        <v>0</v>
      </c>
      <c r="K7" s="316">
        <f>'كشف 1'!J8</f>
        <v>0</v>
      </c>
      <c r="L7" s="316">
        <f>'كشف 1'!K8</f>
        <v>0</v>
      </c>
      <c r="M7" s="316">
        <f>'كشف 1'!L8</f>
        <v>0</v>
      </c>
      <c r="N7" s="316">
        <f>'كشف 1'!M8</f>
        <v>0</v>
      </c>
      <c r="O7" s="66">
        <f>'كشف 1'!N8</f>
        <v>0</v>
      </c>
      <c r="P7" s="317">
        <f>'كشف 1'!O8</f>
        <v>0</v>
      </c>
      <c r="Q7" s="318">
        <f>'كشف 1'!P8</f>
        <v>0</v>
      </c>
      <c r="R7" s="318">
        <f>'كشف 1'!Q8</f>
        <v>0</v>
      </c>
      <c r="S7" s="318">
        <f>'كشف 1'!R8</f>
        <v>0</v>
      </c>
      <c r="T7" s="318">
        <f>'كشف 1'!S8</f>
        <v>0</v>
      </c>
      <c r="U7" s="318">
        <f>'كشف 1'!T8</f>
        <v>0</v>
      </c>
      <c r="V7" s="316">
        <f>'كشف 1'!U8</f>
        <v>0</v>
      </c>
      <c r="W7" s="316">
        <f>'كشف 1'!V8</f>
        <v>0</v>
      </c>
      <c r="X7" s="316">
        <f>'كشف 1'!W8</f>
        <v>0</v>
      </c>
      <c r="Y7" s="318">
        <f>'كشف 1'!X8</f>
        <v>0</v>
      </c>
      <c r="Z7" s="19">
        <f>'كشف 1'!Y8</f>
        <v>0</v>
      </c>
      <c r="AA7" s="317">
        <f>'كشف 1'!Z8</f>
        <v>0</v>
      </c>
      <c r="AB7" s="318">
        <f>'كشف 1'!AA8</f>
        <v>0</v>
      </c>
      <c r="AC7" s="318">
        <f>'كشف 1'!AB8</f>
        <v>0</v>
      </c>
      <c r="AD7" s="20">
        <f>'كشف 1'!AC8</f>
        <v>0</v>
      </c>
      <c r="AE7" s="316">
        <f>'كشف 1'!AD8</f>
        <v>0</v>
      </c>
      <c r="AF7" s="20">
        <f>'كشف 1'!AE8</f>
        <v>0</v>
      </c>
      <c r="AG7" s="20">
        <f>'كشف 1'!AF8</f>
        <v>0</v>
      </c>
      <c r="AH7" s="21">
        <f>'كشف 1'!AG8</f>
        <v>0</v>
      </c>
      <c r="AI7" s="20">
        <f>'كشف 1'!AH8</f>
        <v>0</v>
      </c>
      <c r="AJ7" s="20">
        <f>'كشف 1'!AI8</f>
        <v>0</v>
      </c>
      <c r="AK7" s="20">
        <f>'كشف 1'!AJ8</f>
        <v>0</v>
      </c>
      <c r="AL7" s="316">
        <f>'كشف 1'!AK8</f>
        <v>0</v>
      </c>
      <c r="AM7" s="316">
        <f>'كشف 1'!AL8</f>
        <v>0</v>
      </c>
      <c r="AN7" s="316">
        <f>'كشف 1'!AM8</f>
        <v>0</v>
      </c>
      <c r="AO7" s="316">
        <f>'كشف 1'!AN8</f>
        <v>0</v>
      </c>
      <c r="AP7" s="316">
        <f>'كشف 1'!AO8</f>
        <v>0</v>
      </c>
      <c r="AQ7" s="316">
        <f>'كشف 1'!AP8</f>
        <v>0</v>
      </c>
      <c r="AR7" s="316">
        <f>'كشف 1'!AQ8</f>
        <v>0</v>
      </c>
      <c r="AS7" s="316">
        <f>'كشف 1'!AR8</f>
        <v>0</v>
      </c>
      <c r="AT7" s="22">
        <f>'كشف 1'!AS8</f>
        <v>0</v>
      </c>
      <c r="AU7" s="316">
        <f>'كشف 1'!AT8</f>
        <v>0</v>
      </c>
      <c r="AV7" s="316">
        <f>'كشف 1'!AU8</f>
        <v>0</v>
      </c>
      <c r="AW7" s="316">
        <f>'كشف 1'!AV8</f>
        <v>0</v>
      </c>
      <c r="AX7" s="316">
        <f>'كشف 1'!AW8</f>
        <v>0</v>
      </c>
      <c r="AY7" s="316">
        <f>'كشف 1'!AX8</f>
        <v>0</v>
      </c>
      <c r="AZ7" s="316">
        <f>'كشف 1'!AY8</f>
        <v>0</v>
      </c>
      <c r="BA7" s="317">
        <f>'كشف 1'!AZ8</f>
        <v>0</v>
      </c>
      <c r="BB7" s="316">
        <f>'كشف 1'!BA8</f>
        <v>0</v>
      </c>
      <c r="BC7" s="124">
        <f>'كشف 1'!BB8</f>
        <v>0</v>
      </c>
      <c r="BD7" s="316">
        <f>'كشف 1'!BC8</f>
        <v>0</v>
      </c>
      <c r="BE7" s="316">
        <f>'كشف 1'!BD8</f>
        <v>0</v>
      </c>
      <c r="BF7" s="316">
        <f>'كشف 1'!BE8</f>
        <v>0</v>
      </c>
      <c r="BG7" s="316">
        <f>'كشف 1'!BF8</f>
        <v>0</v>
      </c>
      <c r="BH7" s="317">
        <f>'كشف 1'!BG8</f>
        <v>0</v>
      </c>
      <c r="BI7" s="318">
        <f>'كشف 1'!BH8</f>
        <v>0</v>
      </c>
      <c r="BJ7" s="318">
        <f>'كشف 1'!BI8</f>
        <v>0</v>
      </c>
      <c r="BK7" s="318">
        <f>'كشف 1'!BJ8</f>
        <v>0</v>
      </c>
      <c r="BL7" s="318">
        <f>'كشف 1'!BK8</f>
        <v>0</v>
      </c>
      <c r="BM7" s="319">
        <f>'كشف 1'!BL8</f>
        <v>0</v>
      </c>
      <c r="BN7" s="316">
        <f>'كشف 1'!BM8</f>
        <v>0</v>
      </c>
      <c r="BO7" s="316">
        <f>'كشف 1'!BN8</f>
        <v>0</v>
      </c>
      <c r="BP7" s="318">
        <f>'كشف 1'!BO8</f>
        <v>0</v>
      </c>
      <c r="BQ7" s="319">
        <f>'كشف 1'!BP8</f>
        <v>0</v>
      </c>
      <c r="BR7" s="319">
        <f>'كشف 1'!BQ8</f>
        <v>0</v>
      </c>
      <c r="BS7" s="319">
        <f>'كشف 1'!BR8</f>
        <v>0</v>
      </c>
      <c r="BT7" s="319">
        <f>'كشف 1'!BS8</f>
        <v>0</v>
      </c>
      <c r="BU7" s="319">
        <f>'كشف 1'!BT8</f>
        <v>0</v>
      </c>
      <c r="BV7" s="319">
        <f>'كشف 1'!BU8</f>
        <v>0</v>
      </c>
      <c r="BW7" s="319">
        <f>'كشف 1'!BV8</f>
        <v>0</v>
      </c>
      <c r="BX7" s="66">
        <f>'كشف 1'!BW8</f>
        <v>0</v>
      </c>
      <c r="BY7" s="66">
        <f>'كشف 1'!BX8</f>
        <v>0</v>
      </c>
      <c r="BZ7" s="319">
        <f>'كشف 1'!BY8</f>
        <v>0</v>
      </c>
      <c r="CA7" s="319">
        <f>'كشف 1'!BZ8</f>
        <v>0</v>
      </c>
      <c r="CB7" s="66">
        <f>'كشف 1'!CA8</f>
        <v>0</v>
      </c>
      <c r="CC7" s="319">
        <f>'كشف 1'!CB8</f>
        <v>0</v>
      </c>
      <c r="CD7" s="319">
        <f>'كشف 1'!CC8</f>
        <v>0</v>
      </c>
      <c r="CE7" s="319">
        <f>'كشف 1'!CD8</f>
        <v>0</v>
      </c>
      <c r="CF7" s="169">
        <f>'كشف 1'!CE8</f>
        <v>0</v>
      </c>
      <c r="CG7" s="169">
        <f>'كشف 1'!CF8</f>
        <v>0</v>
      </c>
      <c r="CH7" s="319">
        <f>'كشف 1'!CG8</f>
        <v>0</v>
      </c>
      <c r="CI7" s="319">
        <f>'كشف 1'!CH8</f>
        <v>0</v>
      </c>
      <c r="CJ7" s="319">
        <f>'كشف 1'!CI8</f>
        <v>0</v>
      </c>
      <c r="CK7" s="319">
        <f>'كشف 1'!CJ8</f>
        <v>0</v>
      </c>
      <c r="CL7" s="319">
        <f>'كشف 1'!CK8</f>
        <v>0</v>
      </c>
      <c r="CM7" s="319">
        <f>'كشف 1'!CL8</f>
        <v>0</v>
      </c>
      <c r="CN7" s="316">
        <f>'كشف 1'!CM8</f>
        <v>0</v>
      </c>
      <c r="CO7" s="316">
        <f>'كشف 1'!CN8</f>
        <v>0</v>
      </c>
      <c r="CP7" s="316">
        <f>'كشف 1'!CO8</f>
        <v>0</v>
      </c>
      <c r="CQ7" s="316">
        <f>'كشف 1'!CP8</f>
        <v>0</v>
      </c>
      <c r="CR7" s="316">
        <f t="shared" si="1"/>
        <v>0</v>
      </c>
      <c r="CS7" s="316">
        <f t="shared" si="2"/>
        <v>0</v>
      </c>
      <c r="CT7" s="316">
        <f t="shared" si="3"/>
        <v>0</v>
      </c>
      <c r="CU7" s="316">
        <f t="shared" si="4"/>
        <v>0</v>
      </c>
      <c r="CV7" s="316">
        <f t="shared" si="5"/>
        <v>0</v>
      </c>
      <c r="CW7" s="316">
        <f t="shared" si="6"/>
        <v>0</v>
      </c>
      <c r="CX7" s="316">
        <f t="shared" si="7"/>
        <v>0</v>
      </c>
      <c r="CY7" s="316">
        <f t="shared" si="8"/>
        <v>0</v>
      </c>
      <c r="CZ7" s="316">
        <f t="shared" si="9"/>
        <v>0</v>
      </c>
      <c r="DA7" s="316">
        <f t="shared" si="10"/>
        <v>0</v>
      </c>
      <c r="DB7" s="316">
        <f t="shared" si="11"/>
        <v>0</v>
      </c>
      <c r="DC7" s="316">
        <f t="shared" si="12"/>
        <v>0</v>
      </c>
      <c r="DD7" s="316">
        <f t="shared" si="13"/>
        <v>0</v>
      </c>
      <c r="DE7" s="316">
        <f t="shared" si="14"/>
        <v>0</v>
      </c>
      <c r="DF7" s="316">
        <f t="shared" si="15"/>
        <v>0</v>
      </c>
      <c r="DG7" s="316">
        <f t="shared" si="16"/>
        <v>0</v>
      </c>
      <c r="DH7" s="316">
        <f t="shared" si="17"/>
        <v>0</v>
      </c>
      <c r="DI7" s="316">
        <f t="shared" si="18"/>
        <v>0</v>
      </c>
      <c r="DJ7" s="316">
        <f t="shared" si="19"/>
        <v>0</v>
      </c>
      <c r="DK7" s="316">
        <f t="shared" si="20"/>
        <v>0</v>
      </c>
      <c r="DL7" s="316">
        <f t="shared" si="21"/>
        <v>0</v>
      </c>
      <c r="DM7" s="316">
        <f t="shared" si="22"/>
        <v>0</v>
      </c>
    </row>
    <row r="8" spans="1:195" ht="20.25" x14ac:dyDescent="0.2">
      <c r="A8" s="18">
        <v>4</v>
      </c>
      <c r="B8" s="18" t="str">
        <f>'كشف 1'!A9</f>
        <v/>
      </c>
      <c r="C8" s="318">
        <f>'كشف 1'!B9</f>
        <v>0</v>
      </c>
      <c r="D8" s="318">
        <f>'كشف 1'!C9</f>
        <v>0</v>
      </c>
      <c r="E8" s="318">
        <f>'كشف 1'!D9</f>
        <v>0</v>
      </c>
      <c r="F8" s="318">
        <f>'كشف 1'!E9</f>
        <v>0</v>
      </c>
      <c r="G8" s="318">
        <f>'كشف 1'!F9</f>
        <v>0</v>
      </c>
      <c r="H8" s="318">
        <f>'كشف 1'!G9</f>
        <v>0</v>
      </c>
      <c r="I8" s="318">
        <f>'كشف 1'!H9</f>
        <v>0</v>
      </c>
      <c r="J8" s="318">
        <f>'كشف 1'!I9</f>
        <v>0</v>
      </c>
      <c r="K8" s="316">
        <f>'كشف 1'!J9</f>
        <v>0</v>
      </c>
      <c r="L8" s="316">
        <f>'كشف 1'!K9</f>
        <v>0</v>
      </c>
      <c r="M8" s="316">
        <f>'كشف 1'!L9</f>
        <v>0</v>
      </c>
      <c r="N8" s="316">
        <f>'كشف 1'!M9</f>
        <v>0</v>
      </c>
      <c r="O8" s="66">
        <f>'كشف 1'!N9</f>
        <v>0</v>
      </c>
      <c r="P8" s="317">
        <f>'كشف 1'!O9</f>
        <v>0</v>
      </c>
      <c r="Q8" s="318">
        <f>'كشف 1'!P9</f>
        <v>0</v>
      </c>
      <c r="R8" s="318">
        <f>'كشف 1'!Q9</f>
        <v>0</v>
      </c>
      <c r="S8" s="318">
        <f>'كشف 1'!R9</f>
        <v>0</v>
      </c>
      <c r="T8" s="318">
        <f>'كشف 1'!S9</f>
        <v>0</v>
      </c>
      <c r="U8" s="318">
        <f>'كشف 1'!T9</f>
        <v>0</v>
      </c>
      <c r="V8" s="316">
        <f>'كشف 1'!U9</f>
        <v>0</v>
      </c>
      <c r="W8" s="316">
        <f>'كشف 1'!V9</f>
        <v>0</v>
      </c>
      <c r="X8" s="316">
        <f>'كشف 1'!W9</f>
        <v>0</v>
      </c>
      <c r="Y8" s="318">
        <f>'كشف 1'!X9</f>
        <v>0</v>
      </c>
      <c r="Z8" s="19">
        <f>'كشف 1'!Y9</f>
        <v>0</v>
      </c>
      <c r="AA8" s="317">
        <f>'كشف 1'!Z9</f>
        <v>0</v>
      </c>
      <c r="AB8" s="318">
        <f>'كشف 1'!AA9</f>
        <v>0</v>
      </c>
      <c r="AC8" s="318">
        <f>'كشف 1'!AB9</f>
        <v>0</v>
      </c>
      <c r="AD8" s="20">
        <f>'كشف 1'!AC9</f>
        <v>0</v>
      </c>
      <c r="AE8" s="316">
        <f>'كشف 1'!AD9</f>
        <v>0</v>
      </c>
      <c r="AF8" s="20">
        <f>'كشف 1'!AE9</f>
        <v>0</v>
      </c>
      <c r="AG8" s="20">
        <f>'كشف 1'!AF9</f>
        <v>0</v>
      </c>
      <c r="AH8" s="21">
        <f>'كشف 1'!AG9</f>
        <v>0</v>
      </c>
      <c r="AI8" s="20">
        <f>'كشف 1'!AH9</f>
        <v>0</v>
      </c>
      <c r="AJ8" s="20">
        <f>'كشف 1'!AI9</f>
        <v>0</v>
      </c>
      <c r="AK8" s="20">
        <f>'كشف 1'!AJ9</f>
        <v>0</v>
      </c>
      <c r="AL8" s="316">
        <f>'كشف 1'!AK9</f>
        <v>0</v>
      </c>
      <c r="AM8" s="316">
        <f>'كشف 1'!AL9</f>
        <v>0</v>
      </c>
      <c r="AN8" s="316">
        <f>'كشف 1'!AM9</f>
        <v>0</v>
      </c>
      <c r="AO8" s="316">
        <f>'كشف 1'!AN9</f>
        <v>0</v>
      </c>
      <c r="AP8" s="316">
        <f>'كشف 1'!AO9</f>
        <v>0</v>
      </c>
      <c r="AQ8" s="316">
        <f>'كشف 1'!AP9</f>
        <v>0</v>
      </c>
      <c r="AR8" s="316">
        <f>'كشف 1'!AQ9</f>
        <v>0</v>
      </c>
      <c r="AS8" s="316">
        <f>'كشف 1'!AR9</f>
        <v>0</v>
      </c>
      <c r="AT8" s="22">
        <f>'كشف 1'!AS9</f>
        <v>0</v>
      </c>
      <c r="AU8" s="316">
        <f>'كشف 1'!AT9</f>
        <v>0</v>
      </c>
      <c r="AV8" s="316">
        <f>'كشف 1'!AU9</f>
        <v>0</v>
      </c>
      <c r="AW8" s="316">
        <f>'كشف 1'!AV9</f>
        <v>0</v>
      </c>
      <c r="AX8" s="316">
        <f>'كشف 1'!AW9</f>
        <v>0</v>
      </c>
      <c r="AY8" s="316">
        <f>'كشف 1'!AX9</f>
        <v>0</v>
      </c>
      <c r="AZ8" s="316">
        <f>'كشف 1'!AY9</f>
        <v>0</v>
      </c>
      <c r="BA8" s="317">
        <f>'كشف 1'!AZ9</f>
        <v>0</v>
      </c>
      <c r="BB8" s="316">
        <f>'كشف 1'!BA9</f>
        <v>0</v>
      </c>
      <c r="BC8" s="124">
        <f>'كشف 1'!BB9</f>
        <v>0</v>
      </c>
      <c r="BD8" s="316">
        <f>'كشف 1'!BC9</f>
        <v>0</v>
      </c>
      <c r="BE8" s="316">
        <f>'كشف 1'!BD9</f>
        <v>0</v>
      </c>
      <c r="BF8" s="316">
        <f>'كشف 1'!BE9</f>
        <v>0</v>
      </c>
      <c r="BG8" s="316">
        <f>'كشف 1'!BF9</f>
        <v>0</v>
      </c>
      <c r="BH8" s="317">
        <f>'كشف 1'!BG9</f>
        <v>0</v>
      </c>
      <c r="BI8" s="318">
        <f>'كشف 1'!BH9</f>
        <v>0</v>
      </c>
      <c r="BJ8" s="318">
        <f>'كشف 1'!BI9</f>
        <v>0</v>
      </c>
      <c r="BK8" s="318">
        <f>'كشف 1'!BJ9</f>
        <v>0</v>
      </c>
      <c r="BL8" s="318">
        <f>'كشف 1'!BK9</f>
        <v>0</v>
      </c>
      <c r="BM8" s="319">
        <f>'كشف 1'!BL9</f>
        <v>0</v>
      </c>
      <c r="BN8" s="316">
        <f>'كشف 1'!BM9</f>
        <v>0</v>
      </c>
      <c r="BO8" s="316">
        <f>'كشف 1'!BN9</f>
        <v>0</v>
      </c>
      <c r="BP8" s="318">
        <f>'كشف 1'!BO9</f>
        <v>0</v>
      </c>
      <c r="BQ8" s="319">
        <f>'كشف 1'!BP9</f>
        <v>0</v>
      </c>
      <c r="BR8" s="319">
        <f>'كشف 1'!BQ9</f>
        <v>0</v>
      </c>
      <c r="BS8" s="319">
        <f>'كشف 1'!BR9</f>
        <v>0</v>
      </c>
      <c r="BT8" s="319">
        <f>'كشف 1'!BS9</f>
        <v>0</v>
      </c>
      <c r="BU8" s="319">
        <f>'كشف 1'!BT9</f>
        <v>0</v>
      </c>
      <c r="BV8" s="319">
        <f>'كشف 1'!BU9</f>
        <v>0</v>
      </c>
      <c r="BW8" s="319">
        <f>'كشف 1'!BV9</f>
        <v>0</v>
      </c>
      <c r="BX8" s="66">
        <f>'كشف 1'!BW9</f>
        <v>0</v>
      </c>
      <c r="BY8" s="66">
        <f>'كشف 1'!BX9</f>
        <v>0</v>
      </c>
      <c r="BZ8" s="319">
        <f>'كشف 1'!BY9</f>
        <v>0</v>
      </c>
      <c r="CA8" s="319">
        <f>'كشف 1'!BZ9</f>
        <v>0</v>
      </c>
      <c r="CB8" s="66">
        <f>'كشف 1'!CA9</f>
        <v>0</v>
      </c>
      <c r="CC8" s="319">
        <f>'كشف 1'!CB9</f>
        <v>0</v>
      </c>
      <c r="CD8" s="319">
        <f>'كشف 1'!CC9</f>
        <v>0</v>
      </c>
      <c r="CE8" s="319">
        <f>'كشف 1'!CD9</f>
        <v>0</v>
      </c>
      <c r="CF8" s="169">
        <f>'كشف 1'!CE9</f>
        <v>0</v>
      </c>
      <c r="CG8" s="169">
        <f>'كشف 1'!CF9</f>
        <v>0</v>
      </c>
      <c r="CH8" s="319">
        <f>'كشف 1'!CG9</f>
        <v>0</v>
      </c>
      <c r="CI8" s="319">
        <f>'كشف 1'!CH9</f>
        <v>0</v>
      </c>
      <c r="CJ8" s="319">
        <f>'كشف 1'!CI9</f>
        <v>0</v>
      </c>
      <c r="CK8" s="319">
        <f>'كشف 1'!CJ9</f>
        <v>0</v>
      </c>
      <c r="CL8" s="319">
        <f>'كشف 1'!CK9</f>
        <v>0</v>
      </c>
      <c r="CM8" s="319">
        <f>'كشف 1'!CL9</f>
        <v>0</v>
      </c>
      <c r="CN8" s="316">
        <f>'كشف 1'!CM9</f>
        <v>0</v>
      </c>
      <c r="CO8" s="316">
        <f>'كشف 1'!CN9</f>
        <v>0</v>
      </c>
      <c r="CP8" s="316">
        <f>'كشف 1'!CO9</f>
        <v>0</v>
      </c>
      <c r="CQ8" s="316">
        <f>'كشف 1'!CP9</f>
        <v>0</v>
      </c>
      <c r="CR8" s="316">
        <f t="shared" si="1"/>
        <v>0</v>
      </c>
      <c r="CS8" s="316">
        <f t="shared" si="2"/>
        <v>0</v>
      </c>
      <c r="CT8" s="316">
        <f t="shared" si="3"/>
        <v>0</v>
      </c>
      <c r="CU8" s="316">
        <f t="shared" si="4"/>
        <v>0</v>
      </c>
      <c r="CV8" s="316">
        <f t="shared" si="5"/>
        <v>0</v>
      </c>
      <c r="CW8" s="316">
        <f t="shared" si="6"/>
        <v>0</v>
      </c>
      <c r="CX8" s="316">
        <f t="shared" si="7"/>
        <v>0</v>
      </c>
      <c r="CY8" s="316">
        <f t="shared" si="8"/>
        <v>0</v>
      </c>
      <c r="CZ8" s="316">
        <f t="shared" si="9"/>
        <v>0</v>
      </c>
      <c r="DA8" s="316">
        <f t="shared" si="10"/>
        <v>0</v>
      </c>
      <c r="DB8" s="316">
        <f t="shared" si="11"/>
        <v>0</v>
      </c>
      <c r="DC8" s="316">
        <f t="shared" si="12"/>
        <v>0</v>
      </c>
      <c r="DD8" s="316">
        <f t="shared" si="13"/>
        <v>0</v>
      </c>
      <c r="DE8" s="316">
        <f t="shared" si="14"/>
        <v>0</v>
      </c>
      <c r="DF8" s="316">
        <f t="shared" si="15"/>
        <v>0</v>
      </c>
      <c r="DG8" s="316">
        <f t="shared" si="16"/>
        <v>0</v>
      </c>
      <c r="DH8" s="316">
        <f t="shared" si="17"/>
        <v>0</v>
      </c>
      <c r="DI8" s="316">
        <f t="shared" si="18"/>
        <v>0</v>
      </c>
      <c r="DJ8" s="316">
        <f t="shared" si="19"/>
        <v>0</v>
      </c>
      <c r="DK8" s="316">
        <f t="shared" si="20"/>
        <v>0</v>
      </c>
      <c r="DL8" s="316">
        <f t="shared" si="21"/>
        <v>0</v>
      </c>
      <c r="DM8" s="316">
        <f t="shared" si="22"/>
        <v>0</v>
      </c>
    </row>
    <row r="9" spans="1:195" ht="20.25" x14ac:dyDescent="0.2">
      <c r="A9" s="18">
        <v>5</v>
      </c>
      <c r="B9" s="18" t="str">
        <f>'كشف 1'!A10</f>
        <v/>
      </c>
      <c r="C9" s="318">
        <f>'كشف 1'!B10</f>
        <v>0</v>
      </c>
      <c r="D9" s="318">
        <f>'كشف 1'!C10</f>
        <v>0</v>
      </c>
      <c r="E9" s="318">
        <f>'كشف 1'!D10</f>
        <v>0</v>
      </c>
      <c r="F9" s="318">
        <f>'كشف 1'!E10</f>
        <v>0</v>
      </c>
      <c r="G9" s="318">
        <f>'كشف 1'!F10</f>
        <v>0</v>
      </c>
      <c r="H9" s="318">
        <f>'كشف 1'!G10</f>
        <v>0</v>
      </c>
      <c r="I9" s="318">
        <f>'كشف 1'!H10</f>
        <v>0</v>
      </c>
      <c r="J9" s="318">
        <f>'كشف 1'!I10</f>
        <v>0</v>
      </c>
      <c r="K9" s="316">
        <f>'كشف 1'!J10</f>
        <v>0</v>
      </c>
      <c r="L9" s="316">
        <f>'كشف 1'!K10</f>
        <v>0</v>
      </c>
      <c r="M9" s="316">
        <f>'كشف 1'!L10</f>
        <v>0</v>
      </c>
      <c r="N9" s="316">
        <f>'كشف 1'!M10</f>
        <v>0</v>
      </c>
      <c r="O9" s="66">
        <f>'كشف 1'!N10</f>
        <v>0</v>
      </c>
      <c r="P9" s="317">
        <f>'كشف 1'!O10</f>
        <v>0</v>
      </c>
      <c r="Q9" s="318">
        <f>'كشف 1'!P10</f>
        <v>0</v>
      </c>
      <c r="R9" s="318">
        <f>'كشف 1'!Q10</f>
        <v>0</v>
      </c>
      <c r="S9" s="318">
        <f>'كشف 1'!R10</f>
        <v>0</v>
      </c>
      <c r="T9" s="318">
        <f>'كشف 1'!S10</f>
        <v>0</v>
      </c>
      <c r="U9" s="318">
        <f>'كشف 1'!T10</f>
        <v>0</v>
      </c>
      <c r="V9" s="316">
        <f>'كشف 1'!U10</f>
        <v>0</v>
      </c>
      <c r="W9" s="316">
        <f>'كشف 1'!V10</f>
        <v>0</v>
      </c>
      <c r="X9" s="316">
        <f>'كشف 1'!W10</f>
        <v>0</v>
      </c>
      <c r="Y9" s="318">
        <f>'كشف 1'!X10</f>
        <v>0</v>
      </c>
      <c r="Z9" s="19">
        <f>'كشف 1'!Y10</f>
        <v>0</v>
      </c>
      <c r="AA9" s="317">
        <f>'كشف 1'!Z10</f>
        <v>0</v>
      </c>
      <c r="AB9" s="318">
        <f>'كشف 1'!AA10</f>
        <v>0</v>
      </c>
      <c r="AC9" s="318">
        <f>'كشف 1'!AB10</f>
        <v>0</v>
      </c>
      <c r="AD9" s="20">
        <f>'كشف 1'!AC10</f>
        <v>0</v>
      </c>
      <c r="AE9" s="316">
        <f>'كشف 1'!AD10</f>
        <v>0</v>
      </c>
      <c r="AF9" s="20">
        <f>'كشف 1'!AE10</f>
        <v>0</v>
      </c>
      <c r="AG9" s="20">
        <f>'كشف 1'!AF10</f>
        <v>0</v>
      </c>
      <c r="AH9" s="21">
        <f>'كشف 1'!AG10</f>
        <v>0</v>
      </c>
      <c r="AI9" s="20">
        <f>'كشف 1'!AH10</f>
        <v>0</v>
      </c>
      <c r="AJ9" s="20">
        <f>'كشف 1'!AI10</f>
        <v>0</v>
      </c>
      <c r="AK9" s="20">
        <f>'كشف 1'!AJ10</f>
        <v>0</v>
      </c>
      <c r="AL9" s="316">
        <f>'كشف 1'!AK10</f>
        <v>0</v>
      </c>
      <c r="AM9" s="316">
        <f>'كشف 1'!AL10</f>
        <v>0</v>
      </c>
      <c r="AN9" s="316">
        <f>'كشف 1'!AM10</f>
        <v>0</v>
      </c>
      <c r="AO9" s="316">
        <f>'كشف 1'!AN10</f>
        <v>0</v>
      </c>
      <c r="AP9" s="316">
        <f>'كشف 1'!AO10</f>
        <v>0</v>
      </c>
      <c r="AQ9" s="316">
        <f>'كشف 1'!AP10</f>
        <v>0</v>
      </c>
      <c r="AR9" s="316">
        <f>'كشف 1'!AQ10</f>
        <v>0</v>
      </c>
      <c r="AS9" s="316">
        <f>'كشف 1'!AR10</f>
        <v>0</v>
      </c>
      <c r="AT9" s="22">
        <f>'كشف 1'!AS10</f>
        <v>0</v>
      </c>
      <c r="AU9" s="316">
        <f>'كشف 1'!AT10</f>
        <v>0</v>
      </c>
      <c r="AV9" s="316">
        <f>'كشف 1'!AU10</f>
        <v>0</v>
      </c>
      <c r="AW9" s="316">
        <f>'كشف 1'!AV10</f>
        <v>0</v>
      </c>
      <c r="AX9" s="316">
        <f>'كشف 1'!AW10</f>
        <v>0</v>
      </c>
      <c r="AY9" s="316">
        <f>'كشف 1'!AX10</f>
        <v>0</v>
      </c>
      <c r="AZ9" s="316">
        <f>'كشف 1'!AY10</f>
        <v>0</v>
      </c>
      <c r="BA9" s="317">
        <f>'كشف 1'!AZ10</f>
        <v>0</v>
      </c>
      <c r="BB9" s="316">
        <f>'كشف 1'!BA10</f>
        <v>0</v>
      </c>
      <c r="BC9" s="124">
        <f>'كشف 1'!BB10</f>
        <v>0</v>
      </c>
      <c r="BD9" s="316">
        <f>'كشف 1'!BC10</f>
        <v>0</v>
      </c>
      <c r="BE9" s="316">
        <f>'كشف 1'!BD10</f>
        <v>0</v>
      </c>
      <c r="BF9" s="316">
        <f>'كشف 1'!BE10</f>
        <v>0</v>
      </c>
      <c r="BG9" s="316">
        <f>'كشف 1'!BF10</f>
        <v>0</v>
      </c>
      <c r="BH9" s="317">
        <f>'كشف 1'!BG10</f>
        <v>0</v>
      </c>
      <c r="BI9" s="318">
        <f>'كشف 1'!BH10</f>
        <v>0</v>
      </c>
      <c r="BJ9" s="318">
        <f>'كشف 1'!BI10</f>
        <v>0</v>
      </c>
      <c r="BK9" s="318">
        <f>'كشف 1'!BJ10</f>
        <v>0</v>
      </c>
      <c r="BL9" s="318">
        <f>'كشف 1'!BK10</f>
        <v>0</v>
      </c>
      <c r="BM9" s="319">
        <f>'كشف 1'!BL10</f>
        <v>0</v>
      </c>
      <c r="BN9" s="316">
        <f>'كشف 1'!BM10</f>
        <v>0</v>
      </c>
      <c r="BO9" s="316">
        <f>'كشف 1'!BN10</f>
        <v>0</v>
      </c>
      <c r="BP9" s="318">
        <f>'كشف 1'!BO10</f>
        <v>0</v>
      </c>
      <c r="BQ9" s="319">
        <f>'كشف 1'!BP10</f>
        <v>0</v>
      </c>
      <c r="BR9" s="319">
        <f>'كشف 1'!BQ10</f>
        <v>0</v>
      </c>
      <c r="BS9" s="319">
        <f>'كشف 1'!BR10</f>
        <v>0</v>
      </c>
      <c r="BT9" s="319">
        <f>'كشف 1'!BS10</f>
        <v>0</v>
      </c>
      <c r="BU9" s="319">
        <f>'كشف 1'!BT10</f>
        <v>0</v>
      </c>
      <c r="BV9" s="319">
        <f>'كشف 1'!BU10</f>
        <v>0</v>
      </c>
      <c r="BW9" s="319">
        <f>'كشف 1'!BV10</f>
        <v>0</v>
      </c>
      <c r="BX9" s="66">
        <f>'كشف 1'!BW10</f>
        <v>0</v>
      </c>
      <c r="BY9" s="66">
        <f>'كشف 1'!BX10</f>
        <v>0</v>
      </c>
      <c r="BZ9" s="319">
        <f>'كشف 1'!BY10</f>
        <v>0</v>
      </c>
      <c r="CA9" s="319">
        <f>'كشف 1'!BZ10</f>
        <v>0</v>
      </c>
      <c r="CB9" s="66">
        <f>'كشف 1'!CA10</f>
        <v>0</v>
      </c>
      <c r="CC9" s="319">
        <f>'كشف 1'!CB10</f>
        <v>0</v>
      </c>
      <c r="CD9" s="319">
        <f>'كشف 1'!CC10</f>
        <v>0</v>
      </c>
      <c r="CE9" s="319">
        <f>'كشف 1'!CD10</f>
        <v>0</v>
      </c>
      <c r="CF9" s="169">
        <f>'كشف 1'!CE10</f>
        <v>0</v>
      </c>
      <c r="CG9" s="169">
        <f>'كشف 1'!CF10</f>
        <v>0</v>
      </c>
      <c r="CH9" s="319">
        <f>'كشف 1'!CG10</f>
        <v>0</v>
      </c>
      <c r="CI9" s="319">
        <f>'كشف 1'!CH10</f>
        <v>0</v>
      </c>
      <c r="CJ9" s="319">
        <f>'كشف 1'!CI10</f>
        <v>0</v>
      </c>
      <c r="CK9" s="319">
        <f>'كشف 1'!CJ10</f>
        <v>0</v>
      </c>
      <c r="CL9" s="319">
        <f>'كشف 1'!CK10</f>
        <v>0</v>
      </c>
      <c r="CM9" s="319">
        <f>'كشف 1'!CL10</f>
        <v>0</v>
      </c>
      <c r="CN9" s="316">
        <f>'كشف 1'!CM10</f>
        <v>0</v>
      </c>
      <c r="CO9" s="316">
        <f>'كشف 1'!CN10</f>
        <v>0</v>
      </c>
      <c r="CP9" s="316">
        <f>'كشف 1'!CO10</f>
        <v>0</v>
      </c>
      <c r="CQ9" s="316">
        <f>'كشف 1'!CP10</f>
        <v>0</v>
      </c>
      <c r="CR9" s="316">
        <f t="shared" si="1"/>
        <v>0</v>
      </c>
      <c r="CS9" s="316">
        <f t="shared" si="2"/>
        <v>0</v>
      </c>
      <c r="CT9" s="316">
        <f t="shared" si="3"/>
        <v>0</v>
      </c>
      <c r="CU9" s="316">
        <f t="shared" si="4"/>
        <v>0</v>
      </c>
      <c r="CV9" s="316">
        <f t="shared" si="5"/>
        <v>0</v>
      </c>
      <c r="CW9" s="316">
        <f t="shared" si="6"/>
        <v>0</v>
      </c>
      <c r="CX9" s="316">
        <f t="shared" si="7"/>
        <v>0</v>
      </c>
      <c r="CY9" s="316">
        <f t="shared" si="8"/>
        <v>0</v>
      </c>
      <c r="CZ9" s="316">
        <f t="shared" si="9"/>
        <v>0</v>
      </c>
      <c r="DA9" s="316">
        <f t="shared" si="10"/>
        <v>0</v>
      </c>
      <c r="DB9" s="316">
        <f t="shared" si="11"/>
        <v>0</v>
      </c>
      <c r="DC9" s="316">
        <f t="shared" si="12"/>
        <v>0</v>
      </c>
      <c r="DD9" s="316">
        <f t="shared" si="13"/>
        <v>0</v>
      </c>
      <c r="DE9" s="316">
        <f t="shared" si="14"/>
        <v>0</v>
      </c>
      <c r="DF9" s="316">
        <f t="shared" si="15"/>
        <v>0</v>
      </c>
      <c r="DG9" s="316">
        <f t="shared" si="16"/>
        <v>0</v>
      </c>
      <c r="DH9" s="316">
        <f t="shared" si="17"/>
        <v>0</v>
      </c>
      <c r="DI9" s="316">
        <f t="shared" si="18"/>
        <v>0</v>
      </c>
      <c r="DJ9" s="316">
        <f t="shared" si="19"/>
        <v>0</v>
      </c>
      <c r="DK9" s="316">
        <f t="shared" si="20"/>
        <v>0</v>
      </c>
      <c r="DL9" s="316">
        <f t="shared" si="21"/>
        <v>0</v>
      </c>
      <c r="DM9" s="316">
        <f t="shared" si="22"/>
        <v>0</v>
      </c>
    </row>
    <row r="10" spans="1:195" ht="20.25" x14ac:dyDescent="0.2">
      <c r="A10" s="18">
        <v>6</v>
      </c>
      <c r="B10" s="18" t="str">
        <f>'كشف 1'!A11</f>
        <v/>
      </c>
      <c r="C10" s="318">
        <f>'كشف 1'!B11</f>
        <v>0</v>
      </c>
      <c r="D10" s="318">
        <f>'كشف 1'!C11</f>
        <v>0</v>
      </c>
      <c r="E10" s="318">
        <f>'كشف 1'!D11</f>
        <v>0</v>
      </c>
      <c r="F10" s="318">
        <f>'كشف 1'!E11</f>
        <v>0</v>
      </c>
      <c r="G10" s="318">
        <f>'كشف 1'!F11</f>
        <v>0</v>
      </c>
      <c r="H10" s="318">
        <f>'كشف 1'!G11</f>
        <v>0</v>
      </c>
      <c r="I10" s="318">
        <f>'كشف 1'!H11</f>
        <v>0</v>
      </c>
      <c r="J10" s="318">
        <f>'كشف 1'!I11</f>
        <v>0</v>
      </c>
      <c r="K10" s="316">
        <f>'كشف 1'!J11</f>
        <v>0</v>
      </c>
      <c r="L10" s="316">
        <f>'كشف 1'!K11</f>
        <v>0</v>
      </c>
      <c r="M10" s="316">
        <f>'كشف 1'!L11</f>
        <v>0</v>
      </c>
      <c r="N10" s="316">
        <f>'كشف 1'!M11</f>
        <v>0</v>
      </c>
      <c r="O10" s="66">
        <f>'كشف 1'!N11</f>
        <v>0</v>
      </c>
      <c r="P10" s="317">
        <f>'كشف 1'!O11</f>
        <v>0</v>
      </c>
      <c r="Q10" s="318">
        <f>'كشف 1'!P11</f>
        <v>0</v>
      </c>
      <c r="R10" s="318">
        <f>'كشف 1'!Q11</f>
        <v>0</v>
      </c>
      <c r="S10" s="318">
        <f>'كشف 1'!R11</f>
        <v>0</v>
      </c>
      <c r="T10" s="318">
        <f>'كشف 1'!S11</f>
        <v>0</v>
      </c>
      <c r="U10" s="318">
        <f>'كشف 1'!T11</f>
        <v>0</v>
      </c>
      <c r="V10" s="316">
        <f>'كشف 1'!U11</f>
        <v>0</v>
      </c>
      <c r="W10" s="316">
        <f>'كشف 1'!V11</f>
        <v>0</v>
      </c>
      <c r="X10" s="316">
        <f>'كشف 1'!W11</f>
        <v>0</v>
      </c>
      <c r="Y10" s="318">
        <f>'كشف 1'!X11</f>
        <v>0</v>
      </c>
      <c r="Z10" s="19">
        <f>'كشف 1'!Y11</f>
        <v>0</v>
      </c>
      <c r="AA10" s="317">
        <f>'كشف 1'!Z11</f>
        <v>0</v>
      </c>
      <c r="AB10" s="318">
        <f>'كشف 1'!AA11</f>
        <v>0</v>
      </c>
      <c r="AC10" s="318">
        <f>'كشف 1'!AB11</f>
        <v>0</v>
      </c>
      <c r="AD10" s="20">
        <f>'كشف 1'!AC11</f>
        <v>0</v>
      </c>
      <c r="AE10" s="316">
        <f>'كشف 1'!AD11</f>
        <v>0</v>
      </c>
      <c r="AF10" s="20">
        <f>'كشف 1'!AE11</f>
        <v>0</v>
      </c>
      <c r="AG10" s="20">
        <f>'كشف 1'!AF11</f>
        <v>0</v>
      </c>
      <c r="AH10" s="21">
        <f>'كشف 1'!AG11</f>
        <v>0</v>
      </c>
      <c r="AI10" s="20">
        <f>'كشف 1'!AH11</f>
        <v>0</v>
      </c>
      <c r="AJ10" s="20">
        <f>'كشف 1'!AI11</f>
        <v>0</v>
      </c>
      <c r="AK10" s="20">
        <f>'كشف 1'!AJ11</f>
        <v>0</v>
      </c>
      <c r="AL10" s="316">
        <f>'كشف 1'!AK11</f>
        <v>0</v>
      </c>
      <c r="AM10" s="316">
        <f>'كشف 1'!AL11</f>
        <v>0</v>
      </c>
      <c r="AN10" s="316">
        <f>'كشف 1'!AM11</f>
        <v>0</v>
      </c>
      <c r="AO10" s="316">
        <f>'كشف 1'!AN11</f>
        <v>0</v>
      </c>
      <c r="AP10" s="316">
        <f>'كشف 1'!AO11</f>
        <v>0</v>
      </c>
      <c r="AQ10" s="316">
        <f>'كشف 1'!AP11</f>
        <v>0</v>
      </c>
      <c r="AR10" s="316">
        <f>'كشف 1'!AQ11</f>
        <v>0</v>
      </c>
      <c r="AS10" s="316">
        <f>'كشف 1'!AR11</f>
        <v>0</v>
      </c>
      <c r="AT10" s="22">
        <f>'كشف 1'!AS11</f>
        <v>0</v>
      </c>
      <c r="AU10" s="316">
        <f>'كشف 1'!AT11</f>
        <v>0</v>
      </c>
      <c r="AV10" s="316">
        <f>'كشف 1'!AU11</f>
        <v>0</v>
      </c>
      <c r="AW10" s="316">
        <f>'كشف 1'!AV11</f>
        <v>0</v>
      </c>
      <c r="AX10" s="316">
        <f>'كشف 1'!AW11</f>
        <v>0</v>
      </c>
      <c r="AY10" s="316">
        <f>'كشف 1'!AX11</f>
        <v>0</v>
      </c>
      <c r="AZ10" s="316">
        <f>'كشف 1'!AY11</f>
        <v>0</v>
      </c>
      <c r="BA10" s="317">
        <f>'كشف 1'!AZ11</f>
        <v>0</v>
      </c>
      <c r="BB10" s="316">
        <f>'كشف 1'!BA11</f>
        <v>0</v>
      </c>
      <c r="BC10" s="124">
        <f>'كشف 1'!BB11</f>
        <v>0</v>
      </c>
      <c r="BD10" s="316">
        <f>'كشف 1'!BC11</f>
        <v>0</v>
      </c>
      <c r="BE10" s="316">
        <f>'كشف 1'!BD11</f>
        <v>0</v>
      </c>
      <c r="BF10" s="316">
        <f>'كشف 1'!BE11</f>
        <v>0</v>
      </c>
      <c r="BG10" s="316">
        <f>'كشف 1'!BF11</f>
        <v>0</v>
      </c>
      <c r="BH10" s="317">
        <f>'كشف 1'!BG11</f>
        <v>0</v>
      </c>
      <c r="BI10" s="318">
        <f>'كشف 1'!BH11</f>
        <v>0</v>
      </c>
      <c r="BJ10" s="318">
        <f>'كشف 1'!BI11</f>
        <v>0</v>
      </c>
      <c r="BK10" s="318">
        <f>'كشف 1'!BJ11</f>
        <v>0</v>
      </c>
      <c r="BL10" s="318">
        <f>'كشف 1'!BK11</f>
        <v>0</v>
      </c>
      <c r="BM10" s="319">
        <f>'كشف 1'!BL11</f>
        <v>0</v>
      </c>
      <c r="BN10" s="316">
        <f>'كشف 1'!BM11</f>
        <v>0</v>
      </c>
      <c r="BO10" s="316">
        <f>'كشف 1'!BN11</f>
        <v>0</v>
      </c>
      <c r="BP10" s="318">
        <f>'كشف 1'!BO11</f>
        <v>0</v>
      </c>
      <c r="BQ10" s="319">
        <f>'كشف 1'!BP11</f>
        <v>0</v>
      </c>
      <c r="BR10" s="319">
        <f>'كشف 1'!BQ11</f>
        <v>0</v>
      </c>
      <c r="BS10" s="319">
        <f>'كشف 1'!BR11</f>
        <v>0</v>
      </c>
      <c r="BT10" s="319">
        <f>'كشف 1'!BS11</f>
        <v>0</v>
      </c>
      <c r="BU10" s="319">
        <f>'كشف 1'!BT11</f>
        <v>0</v>
      </c>
      <c r="BV10" s="319">
        <f>'كشف 1'!BU11</f>
        <v>0</v>
      </c>
      <c r="BW10" s="319">
        <f>'كشف 1'!BV11</f>
        <v>0</v>
      </c>
      <c r="BX10" s="66">
        <f>'كشف 1'!BW11</f>
        <v>0</v>
      </c>
      <c r="BY10" s="66">
        <f>'كشف 1'!BX11</f>
        <v>0</v>
      </c>
      <c r="BZ10" s="319">
        <f>'كشف 1'!BY11</f>
        <v>0</v>
      </c>
      <c r="CA10" s="319">
        <f>'كشف 1'!BZ11</f>
        <v>0</v>
      </c>
      <c r="CB10" s="66">
        <f>'كشف 1'!CA11</f>
        <v>0</v>
      </c>
      <c r="CC10" s="319">
        <f>'كشف 1'!CB11</f>
        <v>0</v>
      </c>
      <c r="CD10" s="319">
        <f>'كشف 1'!CC11</f>
        <v>0</v>
      </c>
      <c r="CE10" s="319">
        <f>'كشف 1'!CD11</f>
        <v>0</v>
      </c>
      <c r="CF10" s="169">
        <f>'كشف 1'!CE11</f>
        <v>0</v>
      </c>
      <c r="CG10" s="169">
        <f>'كشف 1'!CF11</f>
        <v>0</v>
      </c>
      <c r="CH10" s="319">
        <f>'كشف 1'!CG11</f>
        <v>0</v>
      </c>
      <c r="CI10" s="319">
        <f>'كشف 1'!CH11</f>
        <v>0</v>
      </c>
      <c r="CJ10" s="319">
        <f>'كشف 1'!CI11</f>
        <v>0</v>
      </c>
      <c r="CK10" s="319">
        <f>'كشف 1'!CJ11</f>
        <v>0</v>
      </c>
      <c r="CL10" s="319">
        <f>'كشف 1'!CK11</f>
        <v>0</v>
      </c>
      <c r="CM10" s="319">
        <f>'كشف 1'!CL11</f>
        <v>0</v>
      </c>
      <c r="CN10" s="316">
        <f>'كشف 1'!CM11</f>
        <v>0</v>
      </c>
      <c r="CO10" s="316">
        <f>'كشف 1'!CN11</f>
        <v>0</v>
      </c>
      <c r="CP10" s="316">
        <f>'كشف 1'!CO11</f>
        <v>0</v>
      </c>
      <c r="CQ10" s="316">
        <f>'كشف 1'!CP11</f>
        <v>0</v>
      </c>
      <c r="CR10" s="316">
        <f t="shared" si="1"/>
        <v>0</v>
      </c>
      <c r="CS10" s="316">
        <f t="shared" si="2"/>
        <v>0</v>
      </c>
      <c r="CT10" s="316">
        <f t="shared" si="3"/>
        <v>0</v>
      </c>
      <c r="CU10" s="316">
        <f t="shared" si="4"/>
        <v>0</v>
      </c>
      <c r="CV10" s="316">
        <f t="shared" si="5"/>
        <v>0</v>
      </c>
      <c r="CW10" s="316">
        <f t="shared" si="6"/>
        <v>0</v>
      </c>
      <c r="CX10" s="316">
        <f t="shared" si="7"/>
        <v>0</v>
      </c>
      <c r="CY10" s="316">
        <f t="shared" si="8"/>
        <v>0</v>
      </c>
      <c r="CZ10" s="316">
        <f t="shared" si="9"/>
        <v>0</v>
      </c>
      <c r="DA10" s="316">
        <f t="shared" si="10"/>
        <v>0</v>
      </c>
      <c r="DB10" s="316">
        <f t="shared" si="11"/>
        <v>0</v>
      </c>
      <c r="DC10" s="316">
        <f t="shared" si="12"/>
        <v>0</v>
      </c>
      <c r="DD10" s="316">
        <f t="shared" si="13"/>
        <v>0</v>
      </c>
      <c r="DE10" s="316">
        <f t="shared" si="14"/>
        <v>0</v>
      </c>
      <c r="DF10" s="316">
        <f t="shared" si="15"/>
        <v>0</v>
      </c>
      <c r="DG10" s="316">
        <f t="shared" si="16"/>
        <v>0</v>
      </c>
      <c r="DH10" s="316">
        <f t="shared" si="17"/>
        <v>0</v>
      </c>
      <c r="DI10" s="316">
        <f t="shared" si="18"/>
        <v>0</v>
      </c>
      <c r="DJ10" s="316">
        <f t="shared" si="19"/>
        <v>0</v>
      </c>
      <c r="DK10" s="316">
        <f t="shared" si="20"/>
        <v>0</v>
      </c>
      <c r="DL10" s="316">
        <f t="shared" si="21"/>
        <v>0</v>
      </c>
      <c r="DM10" s="316">
        <f t="shared" si="22"/>
        <v>0</v>
      </c>
    </row>
    <row r="11" spans="1:195" ht="20.25" x14ac:dyDescent="0.2">
      <c r="A11" s="18">
        <v>7</v>
      </c>
      <c r="B11" s="18" t="str">
        <f>'كشف 1'!A12</f>
        <v/>
      </c>
      <c r="C11" s="318">
        <f>'كشف 1'!B12</f>
        <v>0</v>
      </c>
      <c r="D11" s="318">
        <f>'كشف 1'!C12</f>
        <v>0</v>
      </c>
      <c r="E11" s="318">
        <f>'كشف 1'!D12</f>
        <v>0</v>
      </c>
      <c r="F11" s="318">
        <f>'كشف 1'!E12</f>
        <v>0</v>
      </c>
      <c r="G11" s="318">
        <f>'كشف 1'!F12</f>
        <v>0</v>
      </c>
      <c r="H11" s="318">
        <f>'كشف 1'!G12</f>
        <v>0</v>
      </c>
      <c r="I11" s="318">
        <f>'كشف 1'!H12</f>
        <v>0</v>
      </c>
      <c r="J11" s="318">
        <f>'كشف 1'!I12</f>
        <v>0</v>
      </c>
      <c r="K11" s="316">
        <f>'كشف 1'!J12</f>
        <v>0</v>
      </c>
      <c r="L11" s="316">
        <f>'كشف 1'!K12</f>
        <v>0</v>
      </c>
      <c r="M11" s="316">
        <f>'كشف 1'!L12</f>
        <v>0</v>
      </c>
      <c r="N11" s="316">
        <f>'كشف 1'!M12</f>
        <v>0</v>
      </c>
      <c r="O11" s="66">
        <f>'كشف 1'!N12</f>
        <v>0</v>
      </c>
      <c r="P11" s="317">
        <f>'كشف 1'!O12</f>
        <v>0</v>
      </c>
      <c r="Q11" s="318">
        <f>'كشف 1'!P12</f>
        <v>0</v>
      </c>
      <c r="R11" s="318">
        <f>'كشف 1'!Q12</f>
        <v>0</v>
      </c>
      <c r="S11" s="318">
        <f>'كشف 1'!R12</f>
        <v>0</v>
      </c>
      <c r="T11" s="318">
        <f>'كشف 1'!S12</f>
        <v>0</v>
      </c>
      <c r="U11" s="318">
        <f>'كشف 1'!T12</f>
        <v>0</v>
      </c>
      <c r="V11" s="316">
        <f>'كشف 1'!U12</f>
        <v>0</v>
      </c>
      <c r="W11" s="316">
        <f>'كشف 1'!V12</f>
        <v>0</v>
      </c>
      <c r="X11" s="316">
        <f>'كشف 1'!W12</f>
        <v>0</v>
      </c>
      <c r="Y11" s="318">
        <f>'كشف 1'!X12</f>
        <v>0</v>
      </c>
      <c r="Z11" s="19">
        <f>'كشف 1'!Y12</f>
        <v>0</v>
      </c>
      <c r="AA11" s="317">
        <f>'كشف 1'!Z12</f>
        <v>0</v>
      </c>
      <c r="AB11" s="318">
        <f>'كشف 1'!AA12</f>
        <v>0</v>
      </c>
      <c r="AC11" s="318">
        <f>'كشف 1'!AB12</f>
        <v>0</v>
      </c>
      <c r="AD11" s="20">
        <f>'كشف 1'!AC12</f>
        <v>0</v>
      </c>
      <c r="AE11" s="316">
        <f>'كشف 1'!AD12</f>
        <v>0</v>
      </c>
      <c r="AF11" s="20">
        <f>'كشف 1'!AE12</f>
        <v>0</v>
      </c>
      <c r="AG11" s="20">
        <f>'كشف 1'!AF12</f>
        <v>0</v>
      </c>
      <c r="AH11" s="21">
        <f>'كشف 1'!AG12</f>
        <v>0</v>
      </c>
      <c r="AI11" s="20">
        <f>'كشف 1'!AH12</f>
        <v>0</v>
      </c>
      <c r="AJ11" s="20">
        <f>'كشف 1'!AI12</f>
        <v>0</v>
      </c>
      <c r="AK11" s="20">
        <f>'كشف 1'!AJ12</f>
        <v>0</v>
      </c>
      <c r="AL11" s="316">
        <f>'كشف 1'!AK12</f>
        <v>0</v>
      </c>
      <c r="AM11" s="316">
        <f>'كشف 1'!AL12</f>
        <v>0</v>
      </c>
      <c r="AN11" s="316">
        <f>'كشف 1'!AM12</f>
        <v>0</v>
      </c>
      <c r="AO11" s="316">
        <f>'كشف 1'!AN12</f>
        <v>0</v>
      </c>
      <c r="AP11" s="316">
        <f>'كشف 1'!AO12</f>
        <v>0</v>
      </c>
      <c r="AQ11" s="316">
        <f>'كشف 1'!AP12</f>
        <v>0</v>
      </c>
      <c r="AR11" s="316">
        <f>'كشف 1'!AQ12</f>
        <v>0</v>
      </c>
      <c r="AS11" s="316">
        <f>'كشف 1'!AR12</f>
        <v>0</v>
      </c>
      <c r="AT11" s="22">
        <f>'كشف 1'!AS12</f>
        <v>0</v>
      </c>
      <c r="AU11" s="316">
        <f>'كشف 1'!AT12</f>
        <v>0</v>
      </c>
      <c r="AV11" s="316">
        <f>'كشف 1'!AU12</f>
        <v>0</v>
      </c>
      <c r="AW11" s="316">
        <f>'كشف 1'!AV12</f>
        <v>0</v>
      </c>
      <c r="AX11" s="316">
        <f>'كشف 1'!AW12</f>
        <v>0</v>
      </c>
      <c r="AY11" s="316">
        <f>'كشف 1'!AX12</f>
        <v>0</v>
      </c>
      <c r="AZ11" s="316">
        <f>'كشف 1'!AY12</f>
        <v>0</v>
      </c>
      <c r="BA11" s="317">
        <f>'كشف 1'!AZ12</f>
        <v>0</v>
      </c>
      <c r="BB11" s="316">
        <f>'كشف 1'!BA12</f>
        <v>0</v>
      </c>
      <c r="BC11" s="124">
        <f>'كشف 1'!BB12</f>
        <v>0</v>
      </c>
      <c r="BD11" s="316">
        <f>'كشف 1'!BC12</f>
        <v>0</v>
      </c>
      <c r="BE11" s="316">
        <f>'كشف 1'!BD12</f>
        <v>0</v>
      </c>
      <c r="BF11" s="316">
        <f>'كشف 1'!BE12</f>
        <v>0</v>
      </c>
      <c r="BG11" s="316">
        <f>'كشف 1'!BF12</f>
        <v>0</v>
      </c>
      <c r="BH11" s="317">
        <f>'كشف 1'!BG12</f>
        <v>0</v>
      </c>
      <c r="BI11" s="318">
        <f>'كشف 1'!BH12</f>
        <v>0</v>
      </c>
      <c r="BJ11" s="318">
        <f>'كشف 1'!BI12</f>
        <v>0</v>
      </c>
      <c r="BK11" s="318">
        <f>'كشف 1'!BJ12</f>
        <v>0</v>
      </c>
      <c r="BL11" s="318">
        <f>'كشف 1'!BK12</f>
        <v>0</v>
      </c>
      <c r="BM11" s="319">
        <f>'كشف 1'!BL12</f>
        <v>0</v>
      </c>
      <c r="BN11" s="316">
        <f>'كشف 1'!BM12</f>
        <v>0</v>
      </c>
      <c r="BO11" s="316">
        <f>'كشف 1'!BN12</f>
        <v>0</v>
      </c>
      <c r="BP11" s="318">
        <f>'كشف 1'!BO12</f>
        <v>0</v>
      </c>
      <c r="BQ11" s="319">
        <f>'كشف 1'!BP12</f>
        <v>0</v>
      </c>
      <c r="BR11" s="319">
        <f>'كشف 1'!BQ12</f>
        <v>0</v>
      </c>
      <c r="BS11" s="319">
        <f>'كشف 1'!BR12</f>
        <v>0</v>
      </c>
      <c r="BT11" s="319">
        <f>'كشف 1'!BS12</f>
        <v>0</v>
      </c>
      <c r="BU11" s="319">
        <f>'كشف 1'!BT12</f>
        <v>0</v>
      </c>
      <c r="BV11" s="319">
        <f>'كشف 1'!BU12</f>
        <v>0</v>
      </c>
      <c r="BW11" s="319">
        <f>'كشف 1'!BV12</f>
        <v>0</v>
      </c>
      <c r="BX11" s="66">
        <f>'كشف 1'!BW12</f>
        <v>0</v>
      </c>
      <c r="BY11" s="66">
        <f>'كشف 1'!BX12</f>
        <v>0</v>
      </c>
      <c r="BZ11" s="319">
        <f>'كشف 1'!BY12</f>
        <v>0</v>
      </c>
      <c r="CA11" s="319">
        <f>'كشف 1'!BZ12</f>
        <v>0</v>
      </c>
      <c r="CB11" s="66">
        <f>'كشف 1'!CA12</f>
        <v>0</v>
      </c>
      <c r="CC11" s="319">
        <f>'كشف 1'!CB12</f>
        <v>0</v>
      </c>
      <c r="CD11" s="319">
        <f>'كشف 1'!CC12</f>
        <v>0</v>
      </c>
      <c r="CE11" s="319">
        <f>'كشف 1'!CD12</f>
        <v>0</v>
      </c>
      <c r="CF11" s="169">
        <f>'كشف 1'!CE12</f>
        <v>0</v>
      </c>
      <c r="CG11" s="169">
        <f>'كشف 1'!CF12</f>
        <v>0</v>
      </c>
      <c r="CH11" s="319">
        <f>'كشف 1'!CG12</f>
        <v>0</v>
      </c>
      <c r="CI11" s="319">
        <f>'كشف 1'!CH12</f>
        <v>0</v>
      </c>
      <c r="CJ11" s="319">
        <f>'كشف 1'!CI12</f>
        <v>0</v>
      </c>
      <c r="CK11" s="319">
        <f>'كشف 1'!CJ12</f>
        <v>0</v>
      </c>
      <c r="CL11" s="319">
        <f>'كشف 1'!CK12</f>
        <v>0</v>
      </c>
      <c r="CM11" s="319">
        <f>'كشف 1'!CL12</f>
        <v>0</v>
      </c>
      <c r="CN11" s="316">
        <f>'كشف 1'!CM12</f>
        <v>0</v>
      </c>
      <c r="CO11" s="316">
        <f>'كشف 1'!CN12</f>
        <v>0</v>
      </c>
      <c r="CP11" s="316">
        <f>'كشف 1'!CO12</f>
        <v>0</v>
      </c>
      <c r="CQ11" s="316">
        <f>'كشف 1'!CP12</f>
        <v>0</v>
      </c>
      <c r="CR11" s="316">
        <f t="shared" si="1"/>
        <v>0</v>
      </c>
      <c r="CS11" s="316">
        <f t="shared" si="2"/>
        <v>0</v>
      </c>
      <c r="CT11" s="316">
        <f t="shared" si="3"/>
        <v>0</v>
      </c>
      <c r="CU11" s="316">
        <f t="shared" si="4"/>
        <v>0</v>
      </c>
      <c r="CV11" s="316">
        <f t="shared" si="5"/>
        <v>0</v>
      </c>
      <c r="CW11" s="316">
        <f t="shared" si="6"/>
        <v>0</v>
      </c>
      <c r="CX11" s="316">
        <f t="shared" si="7"/>
        <v>0</v>
      </c>
      <c r="CY11" s="316">
        <f t="shared" si="8"/>
        <v>0</v>
      </c>
      <c r="CZ11" s="316">
        <f t="shared" si="9"/>
        <v>0</v>
      </c>
      <c r="DA11" s="316">
        <f t="shared" si="10"/>
        <v>0</v>
      </c>
      <c r="DB11" s="316">
        <f t="shared" si="11"/>
        <v>0</v>
      </c>
      <c r="DC11" s="316">
        <f t="shared" si="12"/>
        <v>0</v>
      </c>
      <c r="DD11" s="316">
        <f t="shared" si="13"/>
        <v>0</v>
      </c>
      <c r="DE11" s="316">
        <f t="shared" si="14"/>
        <v>0</v>
      </c>
      <c r="DF11" s="316">
        <f t="shared" si="15"/>
        <v>0</v>
      </c>
      <c r="DG11" s="316">
        <f t="shared" si="16"/>
        <v>0</v>
      </c>
      <c r="DH11" s="316">
        <f t="shared" si="17"/>
        <v>0</v>
      </c>
      <c r="DI11" s="316">
        <f t="shared" si="18"/>
        <v>0</v>
      </c>
      <c r="DJ11" s="316">
        <f t="shared" si="19"/>
        <v>0</v>
      </c>
      <c r="DK11" s="316">
        <f t="shared" si="20"/>
        <v>0</v>
      </c>
      <c r="DL11" s="316">
        <f t="shared" si="21"/>
        <v>0</v>
      </c>
      <c r="DM11" s="316">
        <f t="shared" si="22"/>
        <v>0</v>
      </c>
    </row>
    <row r="12" spans="1:195" ht="20.25" x14ac:dyDescent="0.2">
      <c r="A12" s="18">
        <v>8</v>
      </c>
      <c r="B12" s="18" t="str">
        <f>'كشف 1'!A13</f>
        <v/>
      </c>
      <c r="C12" s="318">
        <f>'كشف 1'!B13</f>
        <v>0</v>
      </c>
      <c r="D12" s="318">
        <f>'كشف 1'!C13</f>
        <v>0</v>
      </c>
      <c r="E12" s="318">
        <f>'كشف 1'!D13</f>
        <v>0</v>
      </c>
      <c r="F12" s="318">
        <f>'كشف 1'!E13</f>
        <v>0</v>
      </c>
      <c r="G12" s="318">
        <f>'كشف 1'!F13</f>
        <v>0</v>
      </c>
      <c r="H12" s="318">
        <f>'كشف 1'!G13</f>
        <v>0</v>
      </c>
      <c r="I12" s="318">
        <f>'كشف 1'!H13</f>
        <v>0</v>
      </c>
      <c r="J12" s="318">
        <f>'كشف 1'!I13</f>
        <v>0</v>
      </c>
      <c r="K12" s="316">
        <f>'كشف 1'!J13</f>
        <v>0</v>
      </c>
      <c r="L12" s="316">
        <f>'كشف 1'!K13</f>
        <v>0</v>
      </c>
      <c r="M12" s="316">
        <f>'كشف 1'!L13</f>
        <v>0</v>
      </c>
      <c r="N12" s="316">
        <f>'كشف 1'!M13</f>
        <v>0</v>
      </c>
      <c r="O12" s="66">
        <f>'كشف 1'!N13</f>
        <v>0</v>
      </c>
      <c r="P12" s="317">
        <f>'كشف 1'!O13</f>
        <v>0</v>
      </c>
      <c r="Q12" s="318">
        <f>'كشف 1'!P13</f>
        <v>0</v>
      </c>
      <c r="R12" s="318">
        <f>'كشف 1'!Q13</f>
        <v>0</v>
      </c>
      <c r="S12" s="318">
        <f>'كشف 1'!R13</f>
        <v>0</v>
      </c>
      <c r="T12" s="318">
        <f>'كشف 1'!S13</f>
        <v>0</v>
      </c>
      <c r="U12" s="318">
        <f>'كشف 1'!T13</f>
        <v>0</v>
      </c>
      <c r="V12" s="316">
        <f>'كشف 1'!U13</f>
        <v>0</v>
      </c>
      <c r="W12" s="316">
        <f>'كشف 1'!V13</f>
        <v>0</v>
      </c>
      <c r="X12" s="316">
        <f>'كشف 1'!W13</f>
        <v>0</v>
      </c>
      <c r="Y12" s="318">
        <f>'كشف 1'!X13</f>
        <v>0</v>
      </c>
      <c r="Z12" s="19">
        <f>'كشف 1'!Y13</f>
        <v>0</v>
      </c>
      <c r="AA12" s="317">
        <f>'كشف 1'!Z13</f>
        <v>0</v>
      </c>
      <c r="AB12" s="318">
        <f>'كشف 1'!AA13</f>
        <v>0</v>
      </c>
      <c r="AC12" s="318">
        <f>'كشف 1'!AB13</f>
        <v>0</v>
      </c>
      <c r="AD12" s="20">
        <f>'كشف 1'!AC13</f>
        <v>0</v>
      </c>
      <c r="AE12" s="316">
        <f>'كشف 1'!AD13</f>
        <v>0</v>
      </c>
      <c r="AF12" s="20">
        <f>'كشف 1'!AE13</f>
        <v>0</v>
      </c>
      <c r="AG12" s="20">
        <f>'كشف 1'!AF13</f>
        <v>0</v>
      </c>
      <c r="AH12" s="21">
        <f>'كشف 1'!AG13</f>
        <v>0</v>
      </c>
      <c r="AI12" s="20">
        <f>'كشف 1'!AH13</f>
        <v>0</v>
      </c>
      <c r="AJ12" s="20">
        <f>'كشف 1'!AI13</f>
        <v>0</v>
      </c>
      <c r="AK12" s="20">
        <f>'كشف 1'!AJ13</f>
        <v>0</v>
      </c>
      <c r="AL12" s="316">
        <f>'كشف 1'!AK13</f>
        <v>0</v>
      </c>
      <c r="AM12" s="316">
        <f>'كشف 1'!AL13</f>
        <v>0</v>
      </c>
      <c r="AN12" s="316">
        <f>'كشف 1'!AM13</f>
        <v>0</v>
      </c>
      <c r="AO12" s="316">
        <f>'كشف 1'!AN13</f>
        <v>0</v>
      </c>
      <c r="AP12" s="316">
        <f>'كشف 1'!AO13</f>
        <v>0</v>
      </c>
      <c r="AQ12" s="316">
        <f>'كشف 1'!AP13</f>
        <v>0</v>
      </c>
      <c r="AR12" s="316">
        <f>'كشف 1'!AQ13</f>
        <v>0</v>
      </c>
      <c r="AS12" s="316">
        <f>'كشف 1'!AR13</f>
        <v>0</v>
      </c>
      <c r="AT12" s="22">
        <f>'كشف 1'!AS13</f>
        <v>0</v>
      </c>
      <c r="AU12" s="316">
        <f>'كشف 1'!AT13</f>
        <v>0</v>
      </c>
      <c r="AV12" s="316">
        <f>'كشف 1'!AU13</f>
        <v>0</v>
      </c>
      <c r="AW12" s="316">
        <f>'كشف 1'!AV13</f>
        <v>0</v>
      </c>
      <c r="AX12" s="316">
        <f>'كشف 1'!AW13</f>
        <v>0</v>
      </c>
      <c r="AY12" s="316">
        <f>'كشف 1'!AX13</f>
        <v>0</v>
      </c>
      <c r="AZ12" s="316">
        <f>'كشف 1'!AY13</f>
        <v>0</v>
      </c>
      <c r="BA12" s="317">
        <f>'كشف 1'!AZ13</f>
        <v>0</v>
      </c>
      <c r="BB12" s="316">
        <f>'كشف 1'!BA13</f>
        <v>0</v>
      </c>
      <c r="BC12" s="124">
        <f>'كشف 1'!BB13</f>
        <v>0</v>
      </c>
      <c r="BD12" s="316">
        <f>'كشف 1'!BC13</f>
        <v>0</v>
      </c>
      <c r="BE12" s="316">
        <f>'كشف 1'!BD13</f>
        <v>0</v>
      </c>
      <c r="BF12" s="316">
        <f>'كشف 1'!BE13</f>
        <v>0</v>
      </c>
      <c r="BG12" s="316">
        <f>'كشف 1'!BF13</f>
        <v>0</v>
      </c>
      <c r="BH12" s="317">
        <f>'كشف 1'!BG13</f>
        <v>0</v>
      </c>
      <c r="BI12" s="318">
        <f>'كشف 1'!BH13</f>
        <v>0</v>
      </c>
      <c r="BJ12" s="318">
        <f>'كشف 1'!BI13</f>
        <v>0</v>
      </c>
      <c r="BK12" s="318">
        <f>'كشف 1'!BJ13</f>
        <v>0</v>
      </c>
      <c r="BL12" s="318">
        <f>'كشف 1'!BK13</f>
        <v>0</v>
      </c>
      <c r="BM12" s="319">
        <f>'كشف 1'!BL13</f>
        <v>0</v>
      </c>
      <c r="BN12" s="316">
        <f>'كشف 1'!BM13</f>
        <v>0</v>
      </c>
      <c r="BO12" s="316">
        <f>'كشف 1'!BN13</f>
        <v>0</v>
      </c>
      <c r="BP12" s="318">
        <f>'كشف 1'!BO13</f>
        <v>0</v>
      </c>
      <c r="BQ12" s="319">
        <f>'كشف 1'!BP13</f>
        <v>0</v>
      </c>
      <c r="BR12" s="319">
        <f>'كشف 1'!BQ13</f>
        <v>0</v>
      </c>
      <c r="BS12" s="319">
        <f>'كشف 1'!BR13</f>
        <v>0</v>
      </c>
      <c r="BT12" s="319">
        <f>'كشف 1'!BS13</f>
        <v>0</v>
      </c>
      <c r="BU12" s="319">
        <f>'كشف 1'!BT13</f>
        <v>0</v>
      </c>
      <c r="BV12" s="319">
        <f>'كشف 1'!BU13</f>
        <v>0</v>
      </c>
      <c r="BW12" s="319">
        <f>'كشف 1'!BV13</f>
        <v>0</v>
      </c>
      <c r="BX12" s="66">
        <f>'كشف 1'!BW13</f>
        <v>0</v>
      </c>
      <c r="BY12" s="66">
        <f>'كشف 1'!BX13</f>
        <v>0</v>
      </c>
      <c r="BZ12" s="319">
        <f>'كشف 1'!BY13</f>
        <v>0</v>
      </c>
      <c r="CA12" s="319">
        <f>'كشف 1'!BZ13</f>
        <v>0</v>
      </c>
      <c r="CB12" s="66">
        <f>'كشف 1'!CA13</f>
        <v>0</v>
      </c>
      <c r="CC12" s="319">
        <f>'كشف 1'!CB13</f>
        <v>0</v>
      </c>
      <c r="CD12" s="319">
        <f>'كشف 1'!CC13</f>
        <v>0</v>
      </c>
      <c r="CE12" s="319">
        <f>'كشف 1'!CD13</f>
        <v>0</v>
      </c>
      <c r="CF12" s="169">
        <f>'كشف 1'!CE13</f>
        <v>0</v>
      </c>
      <c r="CG12" s="169">
        <f>'كشف 1'!CF13</f>
        <v>0</v>
      </c>
      <c r="CH12" s="319">
        <f>'كشف 1'!CG13</f>
        <v>0</v>
      </c>
      <c r="CI12" s="319">
        <f>'كشف 1'!CH13</f>
        <v>0</v>
      </c>
      <c r="CJ12" s="319">
        <f>'كشف 1'!CI13</f>
        <v>0</v>
      </c>
      <c r="CK12" s="319">
        <f>'كشف 1'!CJ13</f>
        <v>0</v>
      </c>
      <c r="CL12" s="319">
        <f>'كشف 1'!CK13</f>
        <v>0</v>
      </c>
      <c r="CM12" s="319">
        <f>'كشف 1'!CL13</f>
        <v>0</v>
      </c>
      <c r="CN12" s="316">
        <f>'كشف 1'!CM13</f>
        <v>0</v>
      </c>
      <c r="CO12" s="316">
        <f>'كشف 1'!CN13</f>
        <v>0</v>
      </c>
      <c r="CP12" s="316">
        <f>'كشف 1'!CO13</f>
        <v>0</v>
      </c>
      <c r="CQ12" s="316">
        <f>'كشف 1'!CP13</f>
        <v>0</v>
      </c>
      <c r="CR12" s="316">
        <f t="shared" si="1"/>
        <v>0</v>
      </c>
      <c r="CS12" s="316">
        <f t="shared" si="2"/>
        <v>0</v>
      </c>
      <c r="CT12" s="316">
        <f t="shared" si="3"/>
        <v>0</v>
      </c>
      <c r="CU12" s="316">
        <f t="shared" si="4"/>
        <v>0</v>
      </c>
      <c r="CV12" s="316">
        <f t="shared" si="5"/>
        <v>0</v>
      </c>
      <c r="CW12" s="316">
        <f t="shared" si="6"/>
        <v>0</v>
      </c>
      <c r="CX12" s="316">
        <f t="shared" si="7"/>
        <v>0</v>
      </c>
      <c r="CY12" s="316">
        <f t="shared" si="8"/>
        <v>0</v>
      </c>
      <c r="CZ12" s="316">
        <f t="shared" si="9"/>
        <v>0</v>
      </c>
      <c r="DA12" s="316">
        <f t="shared" si="10"/>
        <v>0</v>
      </c>
      <c r="DB12" s="316">
        <f t="shared" si="11"/>
        <v>0</v>
      </c>
      <c r="DC12" s="316">
        <f t="shared" si="12"/>
        <v>0</v>
      </c>
      <c r="DD12" s="316">
        <f t="shared" si="13"/>
        <v>0</v>
      </c>
      <c r="DE12" s="316">
        <f t="shared" si="14"/>
        <v>0</v>
      </c>
      <c r="DF12" s="316">
        <f t="shared" si="15"/>
        <v>0</v>
      </c>
      <c r="DG12" s="316">
        <f t="shared" si="16"/>
        <v>0</v>
      </c>
      <c r="DH12" s="316">
        <f t="shared" si="17"/>
        <v>0</v>
      </c>
      <c r="DI12" s="316">
        <f t="shared" si="18"/>
        <v>0</v>
      </c>
      <c r="DJ12" s="316">
        <f t="shared" si="19"/>
        <v>0</v>
      </c>
      <c r="DK12" s="316">
        <f t="shared" si="20"/>
        <v>0</v>
      </c>
      <c r="DL12" s="316">
        <f t="shared" si="21"/>
        <v>0</v>
      </c>
      <c r="DM12" s="316">
        <f t="shared" si="22"/>
        <v>0</v>
      </c>
    </row>
    <row r="13" spans="1:195" ht="20.25" x14ac:dyDescent="0.2">
      <c r="A13" s="18">
        <v>9</v>
      </c>
      <c r="B13" s="18" t="str">
        <f>'كشف 1'!A14</f>
        <v/>
      </c>
      <c r="C13" s="318">
        <f>'كشف 1'!B14</f>
        <v>0</v>
      </c>
      <c r="D13" s="318">
        <f>'كشف 1'!C14</f>
        <v>0</v>
      </c>
      <c r="E13" s="318">
        <f>'كشف 1'!D14</f>
        <v>0</v>
      </c>
      <c r="F13" s="318">
        <f>'كشف 1'!E14</f>
        <v>0</v>
      </c>
      <c r="G13" s="318">
        <f>'كشف 1'!F14</f>
        <v>0</v>
      </c>
      <c r="H13" s="318">
        <f>'كشف 1'!G14</f>
        <v>0</v>
      </c>
      <c r="I13" s="318">
        <f>'كشف 1'!H14</f>
        <v>0</v>
      </c>
      <c r="J13" s="318">
        <f>'كشف 1'!I14</f>
        <v>0</v>
      </c>
      <c r="K13" s="316">
        <f>'كشف 1'!J14</f>
        <v>0</v>
      </c>
      <c r="L13" s="316">
        <f>'كشف 1'!K14</f>
        <v>0</v>
      </c>
      <c r="M13" s="316">
        <f>'كشف 1'!L14</f>
        <v>0</v>
      </c>
      <c r="N13" s="316">
        <f>'كشف 1'!M14</f>
        <v>0</v>
      </c>
      <c r="O13" s="66">
        <f>'كشف 1'!N14</f>
        <v>0</v>
      </c>
      <c r="P13" s="317">
        <f>'كشف 1'!O14</f>
        <v>0</v>
      </c>
      <c r="Q13" s="318">
        <f>'كشف 1'!P14</f>
        <v>0</v>
      </c>
      <c r="R13" s="318">
        <f>'كشف 1'!Q14</f>
        <v>0</v>
      </c>
      <c r="S13" s="318">
        <f>'كشف 1'!R14</f>
        <v>0</v>
      </c>
      <c r="T13" s="318">
        <f>'كشف 1'!S14</f>
        <v>0</v>
      </c>
      <c r="U13" s="318">
        <f>'كشف 1'!T14</f>
        <v>0</v>
      </c>
      <c r="V13" s="316">
        <f>'كشف 1'!U14</f>
        <v>0</v>
      </c>
      <c r="W13" s="316">
        <f>'كشف 1'!V14</f>
        <v>0</v>
      </c>
      <c r="X13" s="316">
        <f>'كشف 1'!W14</f>
        <v>0</v>
      </c>
      <c r="Y13" s="318">
        <f>'كشف 1'!X14</f>
        <v>0</v>
      </c>
      <c r="Z13" s="19">
        <f>'كشف 1'!Y14</f>
        <v>0</v>
      </c>
      <c r="AA13" s="317">
        <f>'كشف 1'!Z14</f>
        <v>0</v>
      </c>
      <c r="AB13" s="318">
        <f>'كشف 1'!AA14</f>
        <v>0</v>
      </c>
      <c r="AC13" s="318">
        <f>'كشف 1'!AB14</f>
        <v>0</v>
      </c>
      <c r="AD13" s="20">
        <f>'كشف 1'!AC14</f>
        <v>0</v>
      </c>
      <c r="AE13" s="316">
        <f>'كشف 1'!AD14</f>
        <v>0</v>
      </c>
      <c r="AF13" s="20">
        <f>'كشف 1'!AE14</f>
        <v>0</v>
      </c>
      <c r="AG13" s="20">
        <f>'كشف 1'!AF14</f>
        <v>0</v>
      </c>
      <c r="AH13" s="21">
        <f>'كشف 1'!AG14</f>
        <v>0</v>
      </c>
      <c r="AI13" s="20">
        <f>'كشف 1'!AH14</f>
        <v>0</v>
      </c>
      <c r="AJ13" s="20">
        <f>'كشف 1'!AI14</f>
        <v>0</v>
      </c>
      <c r="AK13" s="20">
        <f>'كشف 1'!AJ14</f>
        <v>0</v>
      </c>
      <c r="AL13" s="316">
        <f>'كشف 1'!AK14</f>
        <v>0</v>
      </c>
      <c r="AM13" s="316">
        <f>'كشف 1'!AL14</f>
        <v>0</v>
      </c>
      <c r="AN13" s="316">
        <f>'كشف 1'!AM14</f>
        <v>0</v>
      </c>
      <c r="AO13" s="316">
        <f>'كشف 1'!AN14</f>
        <v>0</v>
      </c>
      <c r="AP13" s="316">
        <f>'كشف 1'!AO14</f>
        <v>0</v>
      </c>
      <c r="AQ13" s="316">
        <f>'كشف 1'!AP14</f>
        <v>0</v>
      </c>
      <c r="AR13" s="316">
        <f>'كشف 1'!AQ14</f>
        <v>0</v>
      </c>
      <c r="AS13" s="316">
        <f>'كشف 1'!AR14</f>
        <v>0</v>
      </c>
      <c r="AT13" s="22">
        <f>'كشف 1'!AS14</f>
        <v>0</v>
      </c>
      <c r="AU13" s="316">
        <f>'كشف 1'!AT14</f>
        <v>0</v>
      </c>
      <c r="AV13" s="316">
        <f>'كشف 1'!AU14</f>
        <v>0</v>
      </c>
      <c r="AW13" s="316">
        <f>'كشف 1'!AV14</f>
        <v>0</v>
      </c>
      <c r="AX13" s="316">
        <f>'كشف 1'!AW14</f>
        <v>0</v>
      </c>
      <c r="AY13" s="316">
        <f>'كشف 1'!AX14</f>
        <v>0</v>
      </c>
      <c r="AZ13" s="316">
        <f>'كشف 1'!AY14</f>
        <v>0</v>
      </c>
      <c r="BA13" s="317">
        <f>'كشف 1'!AZ14</f>
        <v>0</v>
      </c>
      <c r="BB13" s="316">
        <f>'كشف 1'!BA14</f>
        <v>0</v>
      </c>
      <c r="BC13" s="124">
        <f>'كشف 1'!BB14</f>
        <v>0</v>
      </c>
      <c r="BD13" s="316">
        <f>'كشف 1'!BC14</f>
        <v>0</v>
      </c>
      <c r="BE13" s="316">
        <f>'كشف 1'!BD14</f>
        <v>0</v>
      </c>
      <c r="BF13" s="316">
        <f>'كشف 1'!BE14</f>
        <v>0</v>
      </c>
      <c r="BG13" s="316">
        <f>'كشف 1'!BF14</f>
        <v>0</v>
      </c>
      <c r="BH13" s="317">
        <f>'كشف 1'!BG14</f>
        <v>0</v>
      </c>
      <c r="BI13" s="318">
        <f>'كشف 1'!BH14</f>
        <v>0</v>
      </c>
      <c r="BJ13" s="318">
        <f>'كشف 1'!BI14</f>
        <v>0</v>
      </c>
      <c r="BK13" s="318">
        <f>'كشف 1'!BJ14</f>
        <v>0</v>
      </c>
      <c r="BL13" s="318">
        <f>'كشف 1'!BK14</f>
        <v>0</v>
      </c>
      <c r="BM13" s="319">
        <f>'كشف 1'!BL14</f>
        <v>0</v>
      </c>
      <c r="BN13" s="316">
        <f>'كشف 1'!BM14</f>
        <v>0</v>
      </c>
      <c r="BO13" s="316">
        <f>'كشف 1'!BN14</f>
        <v>0</v>
      </c>
      <c r="BP13" s="318">
        <f>'كشف 1'!BO14</f>
        <v>0</v>
      </c>
      <c r="BQ13" s="319">
        <f>'كشف 1'!BP14</f>
        <v>0</v>
      </c>
      <c r="BR13" s="319">
        <f>'كشف 1'!BQ14</f>
        <v>0</v>
      </c>
      <c r="BS13" s="319">
        <f>'كشف 1'!BR14</f>
        <v>0</v>
      </c>
      <c r="BT13" s="319">
        <f>'كشف 1'!BS14</f>
        <v>0</v>
      </c>
      <c r="BU13" s="319">
        <f>'كشف 1'!BT14</f>
        <v>0</v>
      </c>
      <c r="BV13" s="319">
        <f>'كشف 1'!BU14</f>
        <v>0</v>
      </c>
      <c r="BW13" s="319">
        <f>'كشف 1'!BV14</f>
        <v>0</v>
      </c>
      <c r="BX13" s="66">
        <f>'كشف 1'!BW14</f>
        <v>0</v>
      </c>
      <c r="BY13" s="66">
        <f>'كشف 1'!BX14</f>
        <v>0</v>
      </c>
      <c r="BZ13" s="319">
        <f>'كشف 1'!BY14</f>
        <v>0</v>
      </c>
      <c r="CA13" s="319">
        <f>'كشف 1'!BZ14</f>
        <v>0</v>
      </c>
      <c r="CB13" s="66">
        <f>'كشف 1'!CA14</f>
        <v>0</v>
      </c>
      <c r="CC13" s="319">
        <f>'كشف 1'!CB14</f>
        <v>0</v>
      </c>
      <c r="CD13" s="319">
        <f>'كشف 1'!CC14</f>
        <v>0</v>
      </c>
      <c r="CE13" s="319">
        <f>'كشف 1'!CD14</f>
        <v>0</v>
      </c>
      <c r="CF13" s="169">
        <f>'كشف 1'!CE14</f>
        <v>0</v>
      </c>
      <c r="CG13" s="169">
        <f>'كشف 1'!CF14</f>
        <v>0</v>
      </c>
      <c r="CH13" s="319">
        <f>'كشف 1'!CG14</f>
        <v>0</v>
      </c>
      <c r="CI13" s="319">
        <f>'كشف 1'!CH14</f>
        <v>0</v>
      </c>
      <c r="CJ13" s="319">
        <f>'كشف 1'!CI14</f>
        <v>0</v>
      </c>
      <c r="CK13" s="319">
        <f>'كشف 1'!CJ14</f>
        <v>0</v>
      </c>
      <c r="CL13" s="319">
        <f>'كشف 1'!CK14</f>
        <v>0</v>
      </c>
      <c r="CM13" s="319">
        <f>'كشف 1'!CL14</f>
        <v>0</v>
      </c>
      <c r="CN13" s="316">
        <f>'كشف 1'!CM14</f>
        <v>0</v>
      </c>
      <c r="CO13" s="316">
        <f>'كشف 1'!CN14</f>
        <v>0</v>
      </c>
      <c r="CP13" s="316">
        <f>'كشف 1'!CO14</f>
        <v>0</v>
      </c>
      <c r="CQ13" s="316">
        <f>'كشف 1'!CP14</f>
        <v>0</v>
      </c>
      <c r="CR13" s="316">
        <f t="shared" si="1"/>
        <v>0</v>
      </c>
      <c r="CS13" s="316">
        <f t="shared" si="2"/>
        <v>0</v>
      </c>
      <c r="CT13" s="316">
        <f t="shared" si="3"/>
        <v>0</v>
      </c>
      <c r="CU13" s="316">
        <f t="shared" si="4"/>
        <v>0</v>
      </c>
      <c r="CV13" s="316">
        <f t="shared" si="5"/>
        <v>0</v>
      </c>
      <c r="CW13" s="316">
        <f t="shared" si="6"/>
        <v>0</v>
      </c>
      <c r="CX13" s="316">
        <f t="shared" si="7"/>
        <v>0</v>
      </c>
      <c r="CY13" s="316">
        <f t="shared" si="8"/>
        <v>0</v>
      </c>
      <c r="CZ13" s="316">
        <f t="shared" si="9"/>
        <v>0</v>
      </c>
      <c r="DA13" s="316">
        <f t="shared" si="10"/>
        <v>0</v>
      </c>
      <c r="DB13" s="316">
        <f t="shared" si="11"/>
        <v>0</v>
      </c>
      <c r="DC13" s="316">
        <f t="shared" si="12"/>
        <v>0</v>
      </c>
      <c r="DD13" s="316">
        <f t="shared" si="13"/>
        <v>0</v>
      </c>
      <c r="DE13" s="316">
        <f t="shared" si="14"/>
        <v>0</v>
      </c>
      <c r="DF13" s="316">
        <f t="shared" si="15"/>
        <v>0</v>
      </c>
      <c r="DG13" s="316">
        <f t="shared" si="16"/>
        <v>0</v>
      </c>
      <c r="DH13" s="316">
        <f t="shared" si="17"/>
        <v>0</v>
      </c>
      <c r="DI13" s="316">
        <f t="shared" si="18"/>
        <v>0</v>
      </c>
      <c r="DJ13" s="316">
        <f t="shared" si="19"/>
        <v>0</v>
      </c>
      <c r="DK13" s="316">
        <f t="shared" si="20"/>
        <v>0</v>
      </c>
      <c r="DL13" s="316">
        <f t="shared" si="21"/>
        <v>0</v>
      </c>
      <c r="DM13" s="316">
        <f t="shared" si="22"/>
        <v>0</v>
      </c>
    </row>
    <row r="14" spans="1:195" ht="20.25" x14ac:dyDescent="0.2">
      <c r="A14" s="18">
        <v>10</v>
      </c>
      <c r="B14" s="18" t="str">
        <f>'كشف 1'!A15</f>
        <v/>
      </c>
      <c r="C14" s="318">
        <f>'كشف 1'!B15</f>
        <v>0</v>
      </c>
      <c r="D14" s="318">
        <f>'كشف 1'!C15</f>
        <v>0</v>
      </c>
      <c r="E14" s="318">
        <f>'كشف 1'!D15</f>
        <v>0</v>
      </c>
      <c r="F14" s="318">
        <f>'كشف 1'!E15</f>
        <v>0</v>
      </c>
      <c r="G14" s="318">
        <f>'كشف 1'!F15</f>
        <v>0</v>
      </c>
      <c r="H14" s="318">
        <f>'كشف 1'!G15</f>
        <v>0</v>
      </c>
      <c r="I14" s="318">
        <f>'كشف 1'!H15</f>
        <v>0</v>
      </c>
      <c r="J14" s="318">
        <f>'كشف 1'!I15</f>
        <v>0</v>
      </c>
      <c r="K14" s="316">
        <f>'كشف 1'!J15</f>
        <v>0</v>
      </c>
      <c r="L14" s="316">
        <f>'كشف 1'!K15</f>
        <v>0</v>
      </c>
      <c r="M14" s="316">
        <f>'كشف 1'!L15</f>
        <v>0</v>
      </c>
      <c r="N14" s="316">
        <f>'كشف 1'!M15</f>
        <v>0</v>
      </c>
      <c r="O14" s="66">
        <f>'كشف 1'!N15</f>
        <v>0</v>
      </c>
      <c r="P14" s="317">
        <f>'كشف 1'!O15</f>
        <v>0</v>
      </c>
      <c r="Q14" s="318">
        <f>'كشف 1'!P15</f>
        <v>0</v>
      </c>
      <c r="R14" s="318">
        <f>'كشف 1'!Q15</f>
        <v>0</v>
      </c>
      <c r="S14" s="318">
        <f>'كشف 1'!R15</f>
        <v>0</v>
      </c>
      <c r="T14" s="318">
        <f>'كشف 1'!S15</f>
        <v>0</v>
      </c>
      <c r="U14" s="318">
        <f>'كشف 1'!T15</f>
        <v>0</v>
      </c>
      <c r="V14" s="316">
        <f>'كشف 1'!U15</f>
        <v>0</v>
      </c>
      <c r="W14" s="316">
        <f>'كشف 1'!V15</f>
        <v>0</v>
      </c>
      <c r="X14" s="316">
        <f>'كشف 1'!W15</f>
        <v>0</v>
      </c>
      <c r="Y14" s="318">
        <f>'كشف 1'!X15</f>
        <v>0</v>
      </c>
      <c r="Z14" s="19">
        <f>'كشف 1'!Y15</f>
        <v>0</v>
      </c>
      <c r="AA14" s="317">
        <f>'كشف 1'!Z15</f>
        <v>0</v>
      </c>
      <c r="AB14" s="318">
        <f>'كشف 1'!AA15</f>
        <v>0</v>
      </c>
      <c r="AC14" s="318">
        <f>'كشف 1'!AB15</f>
        <v>0</v>
      </c>
      <c r="AD14" s="20">
        <f>'كشف 1'!AC15</f>
        <v>0</v>
      </c>
      <c r="AE14" s="316">
        <f>'كشف 1'!AD15</f>
        <v>0</v>
      </c>
      <c r="AF14" s="20">
        <f>'كشف 1'!AE15</f>
        <v>0</v>
      </c>
      <c r="AG14" s="20">
        <f>'كشف 1'!AF15</f>
        <v>0</v>
      </c>
      <c r="AH14" s="21">
        <f>'كشف 1'!AG15</f>
        <v>0</v>
      </c>
      <c r="AI14" s="20">
        <f>'كشف 1'!AH15</f>
        <v>0</v>
      </c>
      <c r="AJ14" s="20">
        <f>'كشف 1'!AI15</f>
        <v>0</v>
      </c>
      <c r="AK14" s="20">
        <f>'كشف 1'!AJ15</f>
        <v>0</v>
      </c>
      <c r="AL14" s="316">
        <f>'كشف 1'!AK15</f>
        <v>0</v>
      </c>
      <c r="AM14" s="316">
        <f>'كشف 1'!AL15</f>
        <v>0</v>
      </c>
      <c r="AN14" s="316">
        <f>'كشف 1'!AM15</f>
        <v>0</v>
      </c>
      <c r="AO14" s="316">
        <f>'كشف 1'!AN15</f>
        <v>0</v>
      </c>
      <c r="AP14" s="316">
        <f>'كشف 1'!AO15</f>
        <v>0</v>
      </c>
      <c r="AQ14" s="316">
        <f>'كشف 1'!AP15</f>
        <v>0</v>
      </c>
      <c r="AR14" s="316">
        <f>'كشف 1'!AQ15</f>
        <v>0</v>
      </c>
      <c r="AS14" s="316">
        <f>'كشف 1'!AR15</f>
        <v>0</v>
      </c>
      <c r="AT14" s="22">
        <f>'كشف 1'!AS15</f>
        <v>0</v>
      </c>
      <c r="AU14" s="316">
        <f>'كشف 1'!AT15</f>
        <v>0</v>
      </c>
      <c r="AV14" s="316">
        <f>'كشف 1'!AU15</f>
        <v>0</v>
      </c>
      <c r="AW14" s="316">
        <f>'كشف 1'!AV15</f>
        <v>0</v>
      </c>
      <c r="AX14" s="316">
        <f>'كشف 1'!AW15</f>
        <v>0</v>
      </c>
      <c r="AY14" s="316">
        <f>'كشف 1'!AX15</f>
        <v>0</v>
      </c>
      <c r="AZ14" s="316">
        <f>'كشف 1'!AY15</f>
        <v>0</v>
      </c>
      <c r="BA14" s="317">
        <f>'كشف 1'!AZ15</f>
        <v>0</v>
      </c>
      <c r="BB14" s="316">
        <f>'كشف 1'!BA15</f>
        <v>0</v>
      </c>
      <c r="BC14" s="124">
        <f>'كشف 1'!BB15</f>
        <v>0</v>
      </c>
      <c r="BD14" s="316">
        <f>'كشف 1'!BC15</f>
        <v>0</v>
      </c>
      <c r="BE14" s="316">
        <f>'كشف 1'!BD15</f>
        <v>0</v>
      </c>
      <c r="BF14" s="316">
        <f>'كشف 1'!BE15</f>
        <v>0</v>
      </c>
      <c r="BG14" s="316">
        <f>'كشف 1'!BF15</f>
        <v>0</v>
      </c>
      <c r="BH14" s="317">
        <f>'كشف 1'!BG15</f>
        <v>0</v>
      </c>
      <c r="BI14" s="318">
        <f>'كشف 1'!BH15</f>
        <v>0</v>
      </c>
      <c r="BJ14" s="318">
        <f>'كشف 1'!BI15</f>
        <v>0</v>
      </c>
      <c r="BK14" s="318">
        <f>'كشف 1'!BJ15</f>
        <v>0</v>
      </c>
      <c r="BL14" s="318">
        <f>'كشف 1'!BK15</f>
        <v>0</v>
      </c>
      <c r="BM14" s="319">
        <f>'كشف 1'!BL15</f>
        <v>0</v>
      </c>
      <c r="BN14" s="316">
        <f>'كشف 1'!BM15</f>
        <v>0</v>
      </c>
      <c r="BO14" s="316">
        <f>'كشف 1'!BN15</f>
        <v>0</v>
      </c>
      <c r="BP14" s="318">
        <f>'كشف 1'!BO15</f>
        <v>0</v>
      </c>
      <c r="BQ14" s="319">
        <f>'كشف 1'!BP15</f>
        <v>0</v>
      </c>
      <c r="BR14" s="319">
        <f>'كشف 1'!BQ15</f>
        <v>0</v>
      </c>
      <c r="BS14" s="319">
        <f>'كشف 1'!BR15</f>
        <v>0</v>
      </c>
      <c r="BT14" s="319">
        <f>'كشف 1'!BS15</f>
        <v>0</v>
      </c>
      <c r="BU14" s="319">
        <f>'كشف 1'!BT15</f>
        <v>0</v>
      </c>
      <c r="BV14" s="319">
        <f>'كشف 1'!BU15</f>
        <v>0</v>
      </c>
      <c r="BW14" s="319">
        <f>'كشف 1'!BV15</f>
        <v>0</v>
      </c>
      <c r="BX14" s="66">
        <f>'كشف 1'!BW15</f>
        <v>0</v>
      </c>
      <c r="BY14" s="66">
        <f>'كشف 1'!BX15</f>
        <v>0</v>
      </c>
      <c r="BZ14" s="319">
        <f>'كشف 1'!BY15</f>
        <v>0</v>
      </c>
      <c r="CA14" s="319">
        <f>'كشف 1'!BZ15</f>
        <v>0</v>
      </c>
      <c r="CB14" s="66">
        <f>'كشف 1'!CA15</f>
        <v>0</v>
      </c>
      <c r="CC14" s="319">
        <f>'كشف 1'!CB15</f>
        <v>0</v>
      </c>
      <c r="CD14" s="319">
        <f>'كشف 1'!CC15</f>
        <v>0</v>
      </c>
      <c r="CE14" s="319">
        <f>'كشف 1'!CD15</f>
        <v>0</v>
      </c>
      <c r="CF14" s="169">
        <f>'كشف 1'!CE15</f>
        <v>0</v>
      </c>
      <c r="CG14" s="169">
        <f>'كشف 1'!CF15</f>
        <v>0</v>
      </c>
      <c r="CH14" s="319">
        <f>'كشف 1'!CG15</f>
        <v>0</v>
      </c>
      <c r="CI14" s="319">
        <f>'كشف 1'!CH15</f>
        <v>0</v>
      </c>
      <c r="CJ14" s="319">
        <f>'كشف 1'!CI15</f>
        <v>0</v>
      </c>
      <c r="CK14" s="319">
        <f>'كشف 1'!CJ15</f>
        <v>0</v>
      </c>
      <c r="CL14" s="319">
        <f>'كشف 1'!CK15</f>
        <v>0</v>
      </c>
      <c r="CM14" s="319">
        <f>'كشف 1'!CL15</f>
        <v>0</v>
      </c>
      <c r="CN14" s="316">
        <f>'كشف 1'!CM15</f>
        <v>0</v>
      </c>
      <c r="CO14" s="316">
        <f>'كشف 1'!CN15</f>
        <v>0</v>
      </c>
      <c r="CP14" s="316">
        <f>'كشف 1'!CO15</f>
        <v>0</v>
      </c>
      <c r="CQ14" s="316">
        <f>'كشف 1'!CP15</f>
        <v>0</v>
      </c>
      <c r="CR14" s="316">
        <f t="shared" si="1"/>
        <v>0</v>
      </c>
      <c r="CS14" s="316">
        <f t="shared" si="2"/>
        <v>0</v>
      </c>
      <c r="CT14" s="316">
        <f t="shared" si="3"/>
        <v>0</v>
      </c>
      <c r="CU14" s="316">
        <f t="shared" si="4"/>
        <v>0</v>
      </c>
      <c r="CV14" s="316">
        <f t="shared" si="5"/>
        <v>0</v>
      </c>
      <c r="CW14" s="316">
        <f t="shared" si="6"/>
        <v>0</v>
      </c>
      <c r="CX14" s="316">
        <f t="shared" si="7"/>
        <v>0</v>
      </c>
      <c r="CY14" s="316">
        <f t="shared" si="8"/>
        <v>0</v>
      </c>
      <c r="CZ14" s="316">
        <f t="shared" si="9"/>
        <v>0</v>
      </c>
      <c r="DA14" s="316">
        <f t="shared" si="10"/>
        <v>0</v>
      </c>
      <c r="DB14" s="316">
        <f t="shared" si="11"/>
        <v>0</v>
      </c>
      <c r="DC14" s="316">
        <f t="shared" si="12"/>
        <v>0</v>
      </c>
      <c r="DD14" s="316">
        <f t="shared" si="13"/>
        <v>0</v>
      </c>
      <c r="DE14" s="316">
        <f t="shared" si="14"/>
        <v>0</v>
      </c>
      <c r="DF14" s="316">
        <f t="shared" si="15"/>
        <v>0</v>
      </c>
      <c r="DG14" s="316">
        <f t="shared" si="16"/>
        <v>0</v>
      </c>
      <c r="DH14" s="316">
        <f t="shared" si="17"/>
        <v>0</v>
      </c>
      <c r="DI14" s="316">
        <f t="shared" si="18"/>
        <v>0</v>
      </c>
      <c r="DJ14" s="316">
        <f t="shared" si="19"/>
        <v>0</v>
      </c>
      <c r="DK14" s="316">
        <f t="shared" si="20"/>
        <v>0</v>
      </c>
      <c r="DL14" s="316">
        <f t="shared" si="21"/>
        <v>0</v>
      </c>
      <c r="DM14" s="316">
        <f t="shared" si="22"/>
        <v>0</v>
      </c>
    </row>
    <row r="15" spans="1:195" ht="20.25" x14ac:dyDescent="0.2">
      <c r="A15" s="18">
        <v>11</v>
      </c>
      <c r="B15" s="18" t="str">
        <f>'كشف 1'!A16</f>
        <v/>
      </c>
      <c r="C15" s="318">
        <f>'كشف 1'!B16</f>
        <v>0</v>
      </c>
      <c r="D15" s="318">
        <f>'كشف 1'!C16</f>
        <v>0</v>
      </c>
      <c r="E15" s="318">
        <f>'كشف 1'!D16</f>
        <v>0</v>
      </c>
      <c r="F15" s="318">
        <f>'كشف 1'!E16</f>
        <v>0</v>
      </c>
      <c r="G15" s="318">
        <f>'كشف 1'!F16</f>
        <v>0</v>
      </c>
      <c r="H15" s="318">
        <f>'كشف 1'!G16</f>
        <v>0</v>
      </c>
      <c r="I15" s="318">
        <f>'كشف 1'!H16</f>
        <v>0</v>
      </c>
      <c r="J15" s="318">
        <f>'كشف 1'!I16</f>
        <v>0</v>
      </c>
      <c r="K15" s="316">
        <f>'كشف 1'!J16</f>
        <v>0</v>
      </c>
      <c r="L15" s="316">
        <f>'كشف 1'!K16</f>
        <v>0</v>
      </c>
      <c r="M15" s="316">
        <f>'كشف 1'!L16</f>
        <v>0</v>
      </c>
      <c r="N15" s="316">
        <f>'كشف 1'!M16</f>
        <v>0</v>
      </c>
      <c r="O15" s="66">
        <f>'كشف 1'!N16</f>
        <v>0</v>
      </c>
      <c r="P15" s="317">
        <f>'كشف 1'!O16</f>
        <v>0</v>
      </c>
      <c r="Q15" s="318">
        <f>'كشف 1'!P16</f>
        <v>0</v>
      </c>
      <c r="R15" s="318">
        <f>'كشف 1'!Q16</f>
        <v>0</v>
      </c>
      <c r="S15" s="318">
        <f>'كشف 1'!R16</f>
        <v>0</v>
      </c>
      <c r="T15" s="318">
        <f>'كشف 1'!S16</f>
        <v>0</v>
      </c>
      <c r="U15" s="318">
        <f>'كشف 1'!T16</f>
        <v>0</v>
      </c>
      <c r="V15" s="316">
        <f>'كشف 1'!U16</f>
        <v>0</v>
      </c>
      <c r="W15" s="316">
        <f>'كشف 1'!V16</f>
        <v>0</v>
      </c>
      <c r="X15" s="316">
        <f>'كشف 1'!W16</f>
        <v>0</v>
      </c>
      <c r="Y15" s="318">
        <f>'كشف 1'!X16</f>
        <v>0</v>
      </c>
      <c r="Z15" s="19">
        <f>'كشف 1'!Y16</f>
        <v>0</v>
      </c>
      <c r="AA15" s="317">
        <f>'كشف 1'!Z16</f>
        <v>0</v>
      </c>
      <c r="AB15" s="318">
        <f>'كشف 1'!AA16</f>
        <v>0</v>
      </c>
      <c r="AC15" s="318">
        <f>'كشف 1'!AB16</f>
        <v>0</v>
      </c>
      <c r="AD15" s="20">
        <f>'كشف 1'!AC16</f>
        <v>0</v>
      </c>
      <c r="AE15" s="316">
        <f>'كشف 1'!AD16</f>
        <v>0</v>
      </c>
      <c r="AF15" s="20">
        <f>'كشف 1'!AE16</f>
        <v>0</v>
      </c>
      <c r="AG15" s="20">
        <f>'كشف 1'!AF16</f>
        <v>0</v>
      </c>
      <c r="AH15" s="21">
        <f>'كشف 1'!AG16</f>
        <v>0</v>
      </c>
      <c r="AI15" s="20">
        <f>'كشف 1'!AH16</f>
        <v>0</v>
      </c>
      <c r="AJ15" s="20">
        <f>'كشف 1'!AI16</f>
        <v>0</v>
      </c>
      <c r="AK15" s="20">
        <f>'كشف 1'!AJ16</f>
        <v>0</v>
      </c>
      <c r="AL15" s="316">
        <f>'كشف 1'!AK16</f>
        <v>0</v>
      </c>
      <c r="AM15" s="316">
        <f>'كشف 1'!AL16</f>
        <v>0</v>
      </c>
      <c r="AN15" s="316">
        <f>'كشف 1'!AM16</f>
        <v>0</v>
      </c>
      <c r="AO15" s="316">
        <f>'كشف 1'!AN16</f>
        <v>0</v>
      </c>
      <c r="AP15" s="316">
        <f>'كشف 1'!AO16</f>
        <v>0</v>
      </c>
      <c r="AQ15" s="316">
        <f>'كشف 1'!AP16</f>
        <v>0</v>
      </c>
      <c r="AR15" s="316">
        <f>'كشف 1'!AQ16</f>
        <v>0</v>
      </c>
      <c r="AS15" s="316">
        <f>'كشف 1'!AR16</f>
        <v>0</v>
      </c>
      <c r="AT15" s="22">
        <f>'كشف 1'!AS16</f>
        <v>0</v>
      </c>
      <c r="AU15" s="316">
        <f>'كشف 1'!AT16</f>
        <v>0</v>
      </c>
      <c r="AV15" s="316">
        <f>'كشف 1'!AU16</f>
        <v>0</v>
      </c>
      <c r="AW15" s="316">
        <f>'كشف 1'!AV16</f>
        <v>0</v>
      </c>
      <c r="AX15" s="316">
        <f>'كشف 1'!AW16</f>
        <v>0</v>
      </c>
      <c r="AY15" s="316">
        <f>'كشف 1'!AX16</f>
        <v>0</v>
      </c>
      <c r="AZ15" s="316">
        <f>'كشف 1'!AY16</f>
        <v>0</v>
      </c>
      <c r="BA15" s="317">
        <f>'كشف 1'!AZ16</f>
        <v>0</v>
      </c>
      <c r="BB15" s="316">
        <f>'كشف 1'!BA16</f>
        <v>0</v>
      </c>
      <c r="BC15" s="124">
        <f>'كشف 1'!BB16</f>
        <v>0</v>
      </c>
      <c r="BD15" s="316">
        <f>'كشف 1'!BC16</f>
        <v>0</v>
      </c>
      <c r="BE15" s="316">
        <f>'كشف 1'!BD16</f>
        <v>0</v>
      </c>
      <c r="BF15" s="316">
        <f>'كشف 1'!BE16</f>
        <v>0</v>
      </c>
      <c r="BG15" s="316">
        <f>'كشف 1'!BF16</f>
        <v>0</v>
      </c>
      <c r="BH15" s="317">
        <f>'كشف 1'!BG16</f>
        <v>0</v>
      </c>
      <c r="BI15" s="318">
        <f>'كشف 1'!BH16</f>
        <v>0</v>
      </c>
      <c r="BJ15" s="318">
        <f>'كشف 1'!BI16</f>
        <v>0</v>
      </c>
      <c r="BK15" s="318">
        <f>'كشف 1'!BJ16</f>
        <v>0</v>
      </c>
      <c r="BL15" s="318">
        <f>'كشف 1'!BK16</f>
        <v>0</v>
      </c>
      <c r="BM15" s="319">
        <f>'كشف 1'!BL16</f>
        <v>0</v>
      </c>
      <c r="BN15" s="316">
        <f>'كشف 1'!BM16</f>
        <v>0</v>
      </c>
      <c r="BO15" s="316">
        <f>'كشف 1'!BN16</f>
        <v>0</v>
      </c>
      <c r="BP15" s="318">
        <f>'كشف 1'!BO16</f>
        <v>0</v>
      </c>
      <c r="BQ15" s="319">
        <f>'كشف 1'!BP16</f>
        <v>0</v>
      </c>
      <c r="BR15" s="319">
        <f>'كشف 1'!BQ16</f>
        <v>0</v>
      </c>
      <c r="BS15" s="319">
        <f>'كشف 1'!BR16</f>
        <v>0</v>
      </c>
      <c r="BT15" s="319">
        <f>'كشف 1'!BS16</f>
        <v>0</v>
      </c>
      <c r="BU15" s="319">
        <f>'كشف 1'!BT16</f>
        <v>0</v>
      </c>
      <c r="BV15" s="319">
        <f>'كشف 1'!BU16</f>
        <v>0</v>
      </c>
      <c r="BW15" s="319">
        <f>'كشف 1'!BV16</f>
        <v>0</v>
      </c>
      <c r="BX15" s="66">
        <f>'كشف 1'!BW16</f>
        <v>0</v>
      </c>
      <c r="BY15" s="66">
        <f>'كشف 1'!BX16</f>
        <v>0</v>
      </c>
      <c r="BZ15" s="319">
        <f>'كشف 1'!BY16</f>
        <v>0</v>
      </c>
      <c r="CA15" s="319">
        <f>'كشف 1'!BZ16</f>
        <v>0</v>
      </c>
      <c r="CB15" s="66">
        <f>'كشف 1'!CA16</f>
        <v>0</v>
      </c>
      <c r="CC15" s="319">
        <f>'كشف 1'!CB16</f>
        <v>0</v>
      </c>
      <c r="CD15" s="319">
        <f>'كشف 1'!CC16</f>
        <v>0</v>
      </c>
      <c r="CE15" s="319">
        <f>'كشف 1'!CD16</f>
        <v>0</v>
      </c>
      <c r="CF15" s="169">
        <f>'كشف 1'!CE16</f>
        <v>0</v>
      </c>
      <c r="CG15" s="169">
        <f>'كشف 1'!CF16</f>
        <v>0</v>
      </c>
      <c r="CH15" s="319">
        <f>'كشف 1'!CG16</f>
        <v>0</v>
      </c>
      <c r="CI15" s="319">
        <f>'كشف 1'!CH16</f>
        <v>0</v>
      </c>
      <c r="CJ15" s="319">
        <f>'كشف 1'!CI16</f>
        <v>0</v>
      </c>
      <c r="CK15" s="319">
        <f>'كشف 1'!CJ16</f>
        <v>0</v>
      </c>
      <c r="CL15" s="319">
        <f>'كشف 1'!CK16</f>
        <v>0</v>
      </c>
      <c r="CM15" s="319">
        <f>'كشف 1'!CL16</f>
        <v>0</v>
      </c>
      <c r="CN15" s="316">
        <f>'كشف 1'!CM16</f>
        <v>0</v>
      </c>
      <c r="CO15" s="316">
        <f>'كشف 1'!CN16</f>
        <v>0</v>
      </c>
      <c r="CP15" s="316">
        <f>'كشف 1'!CO16</f>
        <v>0</v>
      </c>
      <c r="CQ15" s="316">
        <f>'كشف 1'!CP16</f>
        <v>0</v>
      </c>
      <c r="CR15" s="316">
        <f t="shared" si="1"/>
        <v>0</v>
      </c>
      <c r="CS15" s="316">
        <f t="shared" si="2"/>
        <v>0</v>
      </c>
      <c r="CT15" s="316">
        <f t="shared" si="3"/>
        <v>0</v>
      </c>
      <c r="CU15" s="316">
        <f t="shared" si="4"/>
        <v>0</v>
      </c>
      <c r="CV15" s="316">
        <f t="shared" si="5"/>
        <v>0</v>
      </c>
      <c r="CW15" s="316">
        <f t="shared" si="6"/>
        <v>0</v>
      </c>
      <c r="CX15" s="316">
        <f t="shared" si="7"/>
        <v>0</v>
      </c>
      <c r="CY15" s="316">
        <f t="shared" si="8"/>
        <v>0</v>
      </c>
      <c r="CZ15" s="316">
        <f t="shared" si="9"/>
        <v>0</v>
      </c>
      <c r="DA15" s="316">
        <f t="shared" si="10"/>
        <v>0</v>
      </c>
      <c r="DB15" s="316">
        <f t="shared" si="11"/>
        <v>0</v>
      </c>
      <c r="DC15" s="316">
        <f t="shared" si="12"/>
        <v>0</v>
      </c>
      <c r="DD15" s="316">
        <f t="shared" si="13"/>
        <v>0</v>
      </c>
      <c r="DE15" s="316">
        <f t="shared" si="14"/>
        <v>0</v>
      </c>
      <c r="DF15" s="316">
        <f t="shared" si="15"/>
        <v>0</v>
      </c>
      <c r="DG15" s="316">
        <f t="shared" si="16"/>
        <v>0</v>
      </c>
      <c r="DH15" s="316">
        <f t="shared" si="17"/>
        <v>0</v>
      </c>
      <c r="DI15" s="316">
        <f t="shared" si="18"/>
        <v>0</v>
      </c>
      <c r="DJ15" s="316">
        <f t="shared" si="19"/>
        <v>0</v>
      </c>
      <c r="DK15" s="316">
        <f t="shared" si="20"/>
        <v>0</v>
      </c>
      <c r="DL15" s="316">
        <f t="shared" si="21"/>
        <v>0</v>
      </c>
      <c r="DM15" s="316">
        <f t="shared" si="22"/>
        <v>0</v>
      </c>
    </row>
    <row r="16" spans="1:195" ht="20.25" x14ac:dyDescent="0.2">
      <c r="A16" s="18">
        <v>12</v>
      </c>
      <c r="B16" s="18" t="str">
        <f>'كشف 1'!A17</f>
        <v/>
      </c>
      <c r="C16" s="318">
        <f>'كشف 1'!B17</f>
        <v>0</v>
      </c>
      <c r="D16" s="318">
        <f>'كشف 1'!C17</f>
        <v>0</v>
      </c>
      <c r="E16" s="318">
        <f>'كشف 1'!D17</f>
        <v>0</v>
      </c>
      <c r="F16" s="318">
        <f>'كشف 1'!E17</f>
        <v>0</v>
      </c>
      <c r="G16" s="318">
        <f>'كشف 1'!F17</f>
        <v>0</v>
      </c>
      <c r="H16" s="318">
        <f>'كشف 1'!G17</f>
        <v>0</v>
      </c>
      <c r="I16" s="318">
        <f>'كشف 1'!H17</f>
        <v>0</v>
      </c>
      <c r="J16" s="318">
        <f>'كشف 1'!I17</f>
        <v>0</v>
      </c>
      <c r="K16" s="316">
        <f>'كشف 1'!J17</f>
        <v>0</v>
      </c>
      <c r="L16" s="316">
        <f>'كشف 1'!K17</f>
        <v>0</v>
      </c>
      <c r="M16" s="316">
        <f>'كشف 1'!L17</f>
        <v>0</v>
      </c>
      <c r="N16" s="316">
        <f>'كشف 1'!M17</f>
        <v>0</v>
      </c>
      <c r="O16" s="66">
        <f>'كشف 1'!N17</f>
        <v>0</v>
      </c>
      <c r="P16" s="317">
        <f>'كشف 1'!O17</f>
        <v>0</v>
      </c>
      <c r="Q16" s="318">
        <f>'كشف 1'!P17</f>
        <v>0</v>
      </c>
      <c r="R16" s="318">
        <f>'كشف 1'!Q17</f>
        <v>0</v>
      </c>
      <c r="S16" s="318">
        <f>'كشف 1'!R17</f>
        <v>0</v>
      </c>
      <c r="T16" s="318">
        <f>'كشف 1'!S17</f>
        <v>0</v>
      </c>
      <c r="U16" s="318">
        <f>'كشف 1'!T17</f>
        <v>0</v>
      </c>
      <c r="V16" s="316">
        <f>'كشف 1'!U17</f>
        <v>0</v>
      </c>
      <c r="W16" s="316">
        <f>'كشف 1'!V17</f>
        <v>0</v>
      </c>
      <c r="X16" s="316">
        <f>'كشف 1'!W17</f>
        <v>0</v>
      </c>
      <c r="Y16" s="318">
        <f>'كشف 1'!X17</f>
        <v>0</v>
      </c>
      <c r="Z16" s="19">
        <f>'كشف 1'!Y17</f>
        <v>0</v>
      </c>
      <c r="AA16" s="317">
        <f>'كشف 1'!Z17</f>
        <v>0</v>
      </c>
      <c r="AB16" s="318">
        <f>'كشف 1'!AA17</f>
        <v>0</v>
      </c>
      <c r="AC16" s="318">
        <f>'كشف 1'!AB17</f>
        <v>0</v>
      </c>
      <c r="AD16" s="20">
        <f>'كشف 1'!AC17</f>
        <v>0</v>
      </c>
      <c r="AE16" s="316">
        <f>'كشف 1'!AD17</f>
        <v>0</v>
      </c>
      <c r="AF16" s="20">
        <f>'كشف 1'!AE17</f>
        <v>0</v>
      </c>
      <c r="AG16" s="20">
        <f>'كشف 1'!AF17</f>
        <v>0</v>
      </c>
      <c r="AH16" s="21">
        <f>'كشف 1'!AG17</f>
        <v>0</v>
      </c>
      <c r="AI16" s="20">
        <f>'كشف 1'!AH17</f>
        <v>0</v>
      </c>
      <c r="AJ16" s="20">
        <f>'كشف 1'!AI17</f>
        <v>0</v>
      </c>
      <c r="AK16" s="20">
        <f>'كشف 1'!AJ17</f>
        <v>0</v>
      </c>
      <c r="AL16" s="316">
        <f>'كشف 1'!AK17</f>
        <v>0</v>
      </c>
      <c r="AM16" s="316">
        <f>'كشف 1'!AL17</f>
        <v>0</v>
      </c>
      <c r="AN16" s="316">
        <f>'كشف 1'!AM17</f>
        <v>0</v>
      </c>
      <c r="AO16" s="316">
        <f>'كشف 1'!AN17</f>
        <v>0</v>
      </c>
      <c r="AP16" s="316">
        <f>'كشف 1'!AO17</f>
        <v>0</v>
      </c>
      <c r="AQ16" s="316">
        <f>'كشف 1'!AP17</f>
        <v>0</v>
      </c>
      <c r="AR16" s="316">
        <f>'كشف 1'!AQ17</f>
        <v>0</v>
      </c>
      <c r="AS16" s="316">
        <f>'كشف 1'!AR17</f>
        <v>0</v>
      </c>
      <c r="AT16" s="22">
        <f>'كشف 1'!AS17</f>
        <v>0</v>
      </c>
      <c r="AU16" s="316">
        <f>'كشف 1'!AT17</f>
        <v>0</v>
      </c>
      <c r="AV16" s="316">
        <f>'كشف 1'!AU17</f>
        <v>0</v>
      </c>
      <c r="AW16" s="316">
        <f>'كشف 1'!AV17</f>
        <v>0</v>
      </c>
      <c r="AX16" s="316">
        <f>'كشف 1'!AW17</f>
        <v>0</v>
      </c>
      <c r="AY16" s="316">
        <f>'كشف 1'!AX17</f>
        <v>0</v>
      </c>
      <c r="AZ16" s="316">
        <f>'كشف 1'!AY17</f>
        <v>0</v>
      </c>
      <c r="BA16" s="317">
        <f>'كشف 1'!AZ17</f>
        <v>0</v>
      </c>
      <c r="BB16" s="316">
        <f>'كشف 1'!BA17</f>
        <v>0</v>
      </c>
      <c r="BC16" s="124">
        <f>'كشف 1'!BB17</f>
        <v>0</v>
      </c>
      <c r="BD16" s="316">
        <f>'كشف 1'!BC17</f>
        <v>0</v>
      </c>
      <c r="BE16" s="316">
        <f>'كشف 1'!BD17</f>
        <v>0</v>
      </c>
      <c r="BF16" s="316">
        <f>'كشف 1'!BE17</f>
        <v>0</v>
      </c>
      <c r="BG16" s="316">
        <f>'كشف 1'!BF17</f>
        <v>0</v>
      </c>
      <c r="BH16" s="317">
        <f>'كشف 1'!BG17</f>
        <v>0</v>
      </c>
      <c r="BI16" s="318">
        <f>'كشف 1'!BH17</f>
        <v>0</v>
      </c>
      <c r="BJ16" s="318">
        <f>'كشف 1'!BI17</f>
        <v>0</v>
      </c>
      <c r="BK16" s="318">
        <f>'كشف 1'!BJ17</f>
        <v>0</v>
      </c>
      <c r="BL16" s="318">
        <f>'كشف 1'!BK17</f>
        <v>0</v>
      </c>
      <c r="BM16" s="319">
        <f>'كشف 1'!BL17</f>
        <v>0</v>
      </c>
      <c r="BN16" s="316">
        <f>'كشف 1'!BM17</f>
        <v>0</v>
      </c>
      <c r="BO16" s="316">
        <f>'كشف 1'!BN17</f>
        <v>0</v>
      </c>
      <c r="BP16" s="318">
        <f>'كشف 1'!BO17</f>
        <v>0</v>
      </c>
      <c r="BQ16" s="319">
        <f>'كشف 1'!BP17</f>
        <v>0</v>
      </c>
      <c r="BR16" s="319">
        <f>'كشف 1'!BQ17</f>
        <v>0</v>
      </c>
      <c r="BS16" s="319">
        <f>'كشف 1'!BR17</f>
        <v>0</v>
      </c>
      <c r="BT16" s="319">
        <f>'كشف 1'!BS17</f>
        <v>0</v>
      </c>
      <c r="BU16" s="319">
        <f>'كشف 1'!BT17</f>
        <v>0</v>
      </c>
      <c r="BV16" s="319">
        <f>'كشف 1'!BU17</f>
        <v>0</v>
      </c>
      <c r="BW16" s="319">
        <f>'كشف 1'!BV17</f>
        <v>0</v>
      </c>
      <c r="BX16" s="66">
        <f>'كشف 1'!BW17</f>
        <v>0</v>
      </c>
      <c r="BY16" s="66">
        <f>'كشف 1'!BX17</f>
        <v>0</v>
      </c>
      <c r="BZ16" s="319">
        <f>'كشف 1'!BY17</f>
        <v>0</v>
      </c>
      <c r="CA16" s="319">
        <f>'كشف 1'!BZ17</f>
        <v>0</v>
      </c>
      <c r="CB16" s="66">
        <f>'كشف 1'!CA17</f>
        <v>0</v>
      </c>
      <c r="CC16" s="319">
        <f>'كشف 1'!CB17</f>
        <v>0</v>
      </c>
      <c r="CD16" s="319">
        <f>'كشف 1'!CC17</f>
        <v>0</v>
      </c>
      <c r="CE16" s="319">
        <f>'كشف 1'!CD17</f>
        <v>0</v>
      </c>
      <c r="CF16" s="169">
        <f>'كشف 1'!CE17</f>
        <v>0</v>
      </c>
      <c r="CG16" s="169">
        <f>'كشف 1'!CF17</f>
        <v>0</v>
      </c>
      <c r="CH16" s="319">
        <f>'كشف 1'!CG17</f>
        <v>0</v>
      </c>
      <c r="CI16" s="319">
        <f>'كشف 1'!CH17</f>
        <v>0</v>
      </c>
      <c r="CJ16" s="319">
        <f>'كشف 1'!CI17</f>
        <v>0</v>
      </c>
      <c r="CK16" s="319">
        <f>'كشف 1'!CJ17</f>
        <v>0</v>
      </c>
      <c r="CL16" s="319">
        <f>'كشف 1'!CK17</f>
        <v>0</v>
      </c>
      <c r="CM16" s="319">
        <f>'كشف 1'!CL17</f>
        <v>0</v>
      </c>
      <c r="CN16" s="316">
        <f>'كشف 1'!CM17</f>
        <v>0</v>
      </c>
      <c r="CO16" s="316">
        <f>'كشف 1'!CN17</f>
        <v>0</v>
      </c>
      <c r="CP16" s="316">
        <f>'كشف 1'!CO17</f>
        <v>0</v>
      </c>
      <c r="CQ16" s="316">
        <f>'كشف 1'!CP17</f>
        <v>0</v>
      </c>
      <c r="CR16" s="316">
        <f t="shared" si="1"/>
        <v>0</v>
      </c>
      <c r="CS16" s="316">
        <f t="shared" si="2"/>
        <v>0</v>
      </c>
      <c r="CT16" s="316">
        <f t="shared" si="3"/>
        <v>0</v>
      </c>
      <c r="CU16" s="316">
        <f t="shared" si="4"/>
        <v>0</v>
      </c>
      <c r="CV16" s="316">
        <f t="shared" si="5"/>
        <v>0</v>
      </c>
      <c r="CW16" s="316">
        <f t="shared" si="6"/>
        <v>0</v>
      </c>
      <c r="CX16" s="316">
        <f t="shared" si="7"/>
        <v>0</v>
      </c>
      <c r="CY16" s="316">
        <f t="shared" si="8"/>
        <v>0</v>
      </c>
      <c r="CZ16" s="316">
        <f t="shared" si="9"/>
        <v>0</v>
      </c>
      <c r="DA16" s="316">
        <f t="shared" si="10"/>
        <v>0</v>
      </c>
      <c r="DB16" s="316">
        <f t="shared" si="11"/>
        <v>0</v>
      </c>
      <c r="DC16" s="316">
        <f t="shared" si="12"/>
        <v>0</v>
      </c>
      <c r="DD16" s="316">
        <f t="shared" si="13"/>
        <v>0</v>
      </c>
      <c r="DE16" s="316">
        <f t="shared" si="14"/>
        <v>0</v>
      </c>
      <c r="DF16" s="316">
        <f t="shared" si="15"/>
        <v>0</v>
      </c>
      <c r="DG16" s="316">
        <f t="shared" si="16"/>
        <v>0</v>
      </c>
      <c r="DH16" s="316">
        <f t="shared" si="17"/>
        <v>0</v>
      </c>
      <c r="DI16" s="316">
        <f t="shared" si="18"/>
        <v>0</v>
      </c>
      <c r="DJ16" s="316">
        <f t="shared" si="19"/>
        <v>0</v>
      </c>
      <c r="DK16" s="316">
        <f t="shared" si="20"/>
        <v>0</v>
      </c>
      <c r="DL16" s="316">
        <f t="shared" si="21"/>
        <v>0</v>
      </c>
      <c r="DM16" s="316">
        <f t="shared" si="22"/>
        <v>0</v>
      </c>
    </row>
    <row r="17" spans="1:117" ht="20.25" x14ac:dyDescent="0.2">
      <c r="A17" s="18">
        <v>13</v>
      </c>
      <c r="B17" s="18" t="str">
        <f>'كشف 1'!A18</f>
        <v/>
      </c>
      <c r="C17" s="318">
        <f>'كشف 1'!B18</f>
        <v>0</v>
      </c>
      <c r="D17" s="318">
        <f>'كشف 1'!C18</f>
        <v>0</v>
      </c>
      <c r="E17" s="318">
        <f>'كشف 1'!D18</f>
        <v>0</v>
      </c>
      <c r="F17" s="318">
        <f>'كشف 1'!E18</f>
        <v>0</v>
      </c>
      <c r="G17" s="318">
        <f>'كشف 1'!F18</f>
        <v>0</v>
      </c>
      <c r="H17" s="318">
        <f>'كشف 1'!G18</f>
        <v>0</v>
      </c>
      <c r="I17" s="318">
        <f>'كشف 1'!H18</f>
        <v>0</v>
      </c>
      <c r="J17" s="318">
        <f>'كشف 1'!I18</f>
        <v>0</v>
      </c>
      <c r="K17" s="316">
        <f>'كشف 1'!J18</f>
        <v>0</v>
      </c>
      <c r="L17" s="316">
        <f>'كشف 1'!K18</f>
        <v>0</v>
      </c>
      <c r="M17" s="316">
        <f>'كشف 1'!L18</f>
        <v>0</v>
      </c>
      <c r="N17" s="316">
        <f>'كشف 1'!M18</f>
        <v>0</v>
      </c>
      <c r="O17" s="66">
        <f>'كشف 1'!N18</f>
        <v>0</v>
      </c>
      <c r="P17" s="317">
        <f>'كشف 1'!O18</f>
        <v>0</v>
      </c>
      <c r="Q17" s="318">
        <f>'كشف 1'!P18</f>
        <v>0</v>
      </c>
      <c r="R17" s="318">
        <f>'كشف 1'!Q18</f>
        <v>0</v>
      </c>
      <c r="S17" s="318">
        <f>'كشف 1'!R18</f>
        <v>0</v>
      </c>
      <c r="T17" s="318">
        <f>'كشف 1'!S18</f>
        <v>0</v>
      </c>
      <c r="U17" s="318">
        <f>'كشف 1'!T18</f>
        <v>0</v>
      </c>
      <c r="V17" s="316">
        <f>'كشف 1'!U18</f>
        <v>0</v>
      </c>
      <c r="W17" s="316">
        <f>'كشف 1'!V18</f>
        <v>0</v>
      </c>
      <c r="X17" s="316">
        <f>'كشف 1'!W18</f>
        <v>0</v>
      </c>
      <c r="Y17" s="318">
        <f>'كشف 1'!X18</f>
        <v>0</v>
      </c>
      <c r="Z17" s="19">
        <f>'كشف 1'!Y18</f>
        <v>0</v>
      </c>
      <c r="AA17" s="317">
        <f>'كشف 1'!Z18</f>
        <v>0</v>
      </c>
      <c r="AB17" s="318">
        <f>'كشف 1'!AA18</f>
        <v>0</v>
      </c>
      <c r="AC17" s="318">
        <f>'كشف 1'!AB18</f>
        <v>0</v>
      </c>
      <c r="AD17" s="20">
        <f>'كشف 1'!AC18</f>
        <v>0</v>
      </c>
      <c r="AE17" s="316">
        <f>'كشف 1'!AD18</f>
        <v>0</v>
      </c>
      <c r="AF17" s="20">
        <f>'كشف 1'!AE18</f>
        <v>0</v>
      </c>
      <c r="AG17" s="20">
        <f>'كشف 1'!AF18</f>
        <v>0</v>
      </c>
      <c r="AH17" s="21">
        <f>'كشف 1'!AG18</f>
        <v>0</v>
      </c>
      <c r="AI17" s="20">
        <f>'كشف 1'!AH18</f>
        <v>0</v>
      </c>
      <c r="AJ17" s="20">
        <f>'كشف 1'!AI18</f>
        <v>0</v>
      </c>
      <c r="AK17" s="20">
        <f>'كشف 1'!AJ18</f>
        <v>0</v>
      </c>
      <c r="AL17" s="316">
        <f>'كشف 1'!AK18</f>
        <v>0</v>
      </c>
      <c r="AM17" s="316">
        <f>'كشف 1'!AL18</f>
        <v>0</v>
      </c>
      <c r="AN17" s="316">
        <f>'كشف 1'!AM18</f>
        <v>0</v>
      </c>
      <c r="AO17" s="316">
        <f>'كشف 1'!AN18</f>
        <v>0</v>
      </c>
      <c r="AP17" s="316">
        <f>'كشف 1'!AO18</f>
        <v>0</v>
      </c>
      <c r="AQ17" s="316">
        <f>'كشف 1'!AP18</f>
        <v>0</v>
      </c>
      <c r="AR17" s="316">
        <f>'كشف 1'!AQ18</f>
        <v>0</v>
      </c>
      <c r="AS17" s="316">
        <f>'كشف 1'!AR18</f>
        <v>0</v>
      </c>
      <c r="AT17" s="22">
        <f>'كشف 1'!AS18</f>
        <v>0</v>
      </c>
      <c r="AU17" s="316">
        <f>'كشف 1'!AT18</f>
        <v>0</v>
      </c>
      <c r="AV17" s="316">
        <f>'كشف 1'!AU18</f>
        <v>0</v>
      </c>
      <c r="AW17" s="316">
        <f>'كشف 1'!AV18</f>
        <v>0</v>
      </c>
      <c r="AX17" s="316">
        <f>'كشف 1'!AW18</f>
        <v>0</v>
      </c>
      <c r="AY17" s="316">
        <f>'كشف 1'!AX18</f>
        <v>0</v>
      </c>
      <c r="AZ17" s="316">
        <f>'كشف 1'!AY18</f>
        <v>0</v>
      </c>
      <c r="BA17" s="317">
        <f>'كشف 1'!AZ18</f>
        <v>0</v>
      </c>
      <c r="BB17" s="316">
        <f>'كشف 1'!BA18</f>
        <v>0</v>
      </c>
      <c r="BC17" s="124">
        <f>'كشف 1'!BB18</f>
        <v>0</v>
      </c>
      <c r="BD17" s="316">
        <f>'كشف 1'!BC18</f>
        <v>0</v>
      </c>
      <c r="BE17" s="316">
        <f>'كشف 1'!BD18</f>
        <v>0</v>
      </c>
      <c r="BF17" s="316">
        <f>'كشف 1'!BE18</f>
        <v>0</v>
      </c>
      <c r="BG17" s="316">
        <f>'كشف 1'!BF18</f>
        <v>0</v>
      </c>
      <c r="BH17" s="317">
        <f>'كشف 1'!BG18</f>
        <v>0</v>
      </c>
      <c r="BI17" s="318">
        <f>'كشف 1'!BH18</f>
        <v>0</v>
      </c>
      <c r="BJ17" s="318">
        <f>'كشف 1'!BI18</f>
        <v>0</v>
      </c>
      <c r="BK17" s="318">
        <f>'كشف 1'!BJ18</f>
        <v>0</v>
      </c>
      <c r="BL17" s="318">
        <f>'كشف 1'!BK18</f>
        <v>0</v>
      </c>
      <c r="BM17" s="319">
        <f>'كشف 1'!BL18</f>
        <v>0</v>
      </c>
      <c r="BN17" s="316">
        <f>'كشف 1'!BM18</f>
        <v>0</v>
      </c>
      <c r="BO17" s="316">
        <f>'كشف 1'!BN18</f>
        <v>0</v>
      </c>
      <c r="BP17" s="318">
        <f>'كشف 1'!BO18</f>
        <v>0</v>
      </c>
      <c r="BQ17" s="319">
        <f>'كشف 1'!BP18</f>
        <v>0</v>
      </c>
      <c r="BR17" s="319">
        <f>'كشف 1'!BQ18</f>
        <v>0</v>
      </c>
      <c r="BS17" s="319">
        <f>'كشف 1'!BR18</f>
        <v>0</v>
      </c>
      <c r="BT17" s="319">
        <f>'كشف 1'!BS18</f>
        <v>0</v>
      </c>
      <c r="BU17" s="319">
        <f>'كشف 1'!BT18</f>
        <v>0</v>
      </c>
      <c r="BV17" s="319">
        <f>'كشف 1'!BU18</f>
        <v>0</v>
      </c>
      <c r="BW17" s="319">
        <f>'كشف 1'!BV18</f>
        <v>0</v>
      </c>
      <c r="BX17" s="66">
        <f>'كشف 1'!BW18</f>
        <v>0</v>
      </c>
      <c r="BY17" s="66">
        <f>'كشف 1'!BX18</f>
        <v>0</v>
      </c>
      <c r="BZ17" s="319">
        <f>'كشف 1'!BY18</f>
        <v>0</v>
      </c>
      <c r="CA17" s="319">
        <f>'كشف 1'!BZ18</f>
        <v>0</v>
      </c>
      <c r="CB17" s="66">
        <f>'كشف 1'!CA18</f>
        <v>0</v>
      </c>
      <c r="CC17" s="319">
        <f>'كشف 1'!CB18</f>
        <v>0</v>
      </c>
      <c r="CD17" s="319">
        <f>'كشف 1'!CC18</f>
        <v>0</v>
      </c>
      <c r="CE17" s="319">
        <f>'كشف 1'!CD18</f>
        <v>0</v>
      </c>
      <c r="CF17" s="169">
        <f>'كشف 1'!CE18</f>
        <v>0</v>
      </c>
      <c r="CG17" s="169">
        <f>'كشف 1'!CF18</f>
        <v>0</v>
      </c>
      <c r="CH17" s="319">
        <f>'كشف 1'!CG18</f>
        <v>0</v>
      </c>
      <c r="CI17" s="319">
        <f>'كشف 1'!CH18</f>
        <v>0</v>
      </c>
      <c r="CJ17" s="319">
        <f>'كشف 1'!CI18</f>
        <v>0</v>
      </c>
      <c r="CK17" s="319">
        <f>'كشف 1'!CJ18</f>
        <v>0</v>
      </c>
      <c r="CL17" s="319">
        <f>'كشف 1'!CK18</f>
        <v>0</v>
      </c>
      <c r="CM17" s="319">
        <f>'كشف 1'!CL18</f>
        <v>0</v>
      </c>
      <c r="CN17" s="316">
        <f>'كشف 1'!CM18</f>
        <v>0</v>
      </c>
      <c r="CO17" s="316">
        <f>'كشف 1'!CN18</f>
        <v>0</v>
      </c>
      <c r="CP17" s="316">
        <f>'كشف 1'!CO18</f>
        <v>0</v>
      </c>
      <c r="CQ17" s="316">
        <f>'كشف 1'!CP18</f>
        <v>0</v>
      </c>
      <c r="CR17" s="316">
        <f t="shared" si="1"/>
        <v>0</v>
      </c>
      <c r="CS17" s="316">
        <f t="shared" si="2"/>
        <v>0</v>
      </c>
      <c r="CT17" s="316">
        <f t="shared" si="3"/>
        <v>0</v>
      </c>
      <c r="CU17" s="316">
        <f t="shared" si="4"/>
        <v>0</v>
      </c>
      <c r="CV17" s="316">
        <f t="shared" si="5"/>
        <v>0</v>
      </c>
      <c r="CW17" s="316">
        <f t="shared" si="6"/>
        <v>0</v>
      </c>
      <c r="CX17" s="316">
        <f t="shared" si="7"/>
        <v>0</v>
      </c>
      <c r="CY17" s="316">
        <f t="shared" si="8"/>
        <v>0</v>
      </c>
      <c r="CZ17" s="316">
        <f t="shared" si="9"/>
        <v>0</v>
      </c>
      <c r="DA17" s="316">
        <f t="shared" si="10"/>
        <v>0</v>
      </c>
      <c r="DB17" s="316">
        <f t="shared" si="11"/>
        <v>0</v>
      </c>
      <c r="DC17" s="316">
        <f t="shared" si="12"/>
        <v>0</v>
      </c>
      <c r="DD17" s="316">
        <f t="shared" si="13"/>
        <v>0</v>
      </c>
      <c r="DE17" s="316">
        <f t="shared" si="14"/>
        <v>0</v>
      </c>
      <c r="DF17" s="316">
        <f t="shared" si="15"/>
        <v>0</v>
      </c>
      <c r="DG17" s="316">
        <f t="shared" si="16"/>
        <v>0</v>
      </c>
      <c r="DH17" s="316">
        <f t="shared" si="17"/>
        <v>0</v>
      </c>
      <c r="DI17" s="316">
        <f t="shared" si="18"/>
        <v>0</v>
      </c>
      <c r="DJ17" s="316">
        <f t="shared" si="19"/>
        <v>0</v>
      </c>
      <c r="DK17" s="316">
        <f t="shared" si="20"/>
        <v>0</v>
      </c>
      <c r="DL17" s="316">
        <f t="shared" si="21"/>
        <v>0</v>
      </c>
      <c r="DM17" s="316">
        <f t="shared" si="22"/>
        <v>0</v>
      </c>
    </row>
    <row r="18" spans="1:117" ht="20.25" x14ac:dyDescent="0.2">
      <c r="A18" s="18">
        <v>14</v>
      </c>
      <c r="B18" s="18" t="str">
        <f>'كشف 1'!A19</f>
        <v/>
      </c>
      <c r="C18" s="318">
        <f>'كشف 1'!B19</f>
        <v>0</v>
      </c>
      <c r="D18" s="318">
        <f>'كشف 1'!C19</f>
        <v>0</v>
      </c>
      <c r="E18" s="318">
        <f>'كشف 1'!D19</f>
        <v>0</v>
      </c>
      <c r="F18" s="318">
        <f>'كشف 1'!E19</f>
        <v>0</v>
      </c>
      <c r="G18" s="318">
        <f>'كشف 1'!F19</f>
        <v>0</v>
      </c>
      <c r="H18" s="318">
        <f>'كشف 1'!G19</f>
        <v>0</v>
      </c>
      <c r="I18" s="318">
        <f>'كشف 1'!H19</f>
        <v>0</v>
      </c>
      <c r="J18" s="318">
        <f>'كشف 1'!I19</f>
        <v>0</v>
      </c>
      <c r="K18" s="316">
        <f>'كشف 1'!J19</f>
        <v>0</v>
      </c>
      <c r="L18" s="316">
        <f>'كشف 1'!K19</f>
        <v>0</v>
      </c>
      <c r="M18" s="316">
        <f>'كشف 1'!L19</f>
        <v>0</v>
      </c>
      <c r="N18" s="316">
        <f>'كشف 1'!M19</f>
        <v>0</v>
      </c>
      <c r="O18" s="66">
        <f>'كشف 1'!N19</f>
        <v>0</v>
      </c>
      <c r="P18" s="317">
        <f>'كشف 1'!O19</f>
        <v>0</v>
      </c>
      <c r="Q18" s="318">
        <f>'كشف 1'!P19</f>
        <v>0</v>
      </c>
      <c r="R18" s="318">
        <f>'كشف 1'!Q19</f>
        <v>0</v>
      </c>
      <c r="S18" s="318">
        <f>'كشف 1'!R19</f>
        <v>0</v>
      </c>
      <c r="T18" s="318">
        <f>'كشف 1'!S19</f>
        <v>0</v>
      </c>
      <c r="U18" s="318">
        <f>'كشف 1'!T19</f>
        <v>0</v>
      </c>
      <c r="V18" s="316">
        <f>'كشف 1'!U19</f>
        <v>0</v>
      </c>
      <c r="W18" s="316">
        <f>'كشف 1'!V19</f>
        <v>0</v>
      </c>
      <c r="X18" s="316">
        <f>'كشف 1'!W19</f>
        <v>0</v>
      </c>
      <c r="Y18" s="318">
        <f>'كشف 1'!X19</f>
        <v>0</v>
      </c>
      <c r="Z18" s="19">
        <f>'كشف 1'!Y19</f>
        <v>0</v>
      </c>
      <c r="AA18" s="317">
        <f>'كشف 1'!Z19</f>
        <v>0</v>
      </c>
      <c r="AB18" s="318">
        <f>'كشف 1'!AA19</f>
        <v>0</v>
      </c>
      <c r="AC18" s="318">
        <f>'كشف 1'!AB19</f>
        <v>0</v>
      </c>
      <c r="AD18" s="20">
        <f>'كشف 1'!AC19</f>
        <v>0</v>
      </c>
      <c r="AE18" s="316">
        <f>'كشف 1'!AD19</f>
        <v>0</v>
      </c>
      <c r="AF18" s="20">
        <f>'كشف 1'!AE19</f>
        <v>0</v>
      </c>
      <c r="AG18" s="20">
        <f>'كشف 1'!AF19</f>
        <v>0</v>
      </c>
      <c r="AH18" s="21">
        <f>'كشف 1'!AG19</f>
        <v>0</v>
      </c>
      <c r="AI18" s="20">
        <f>'كشف 1'!AH19</f>
        <v>0</v>
      </c>
      <c r="AJ18" s="20">
        <f>'كشف 1'!AI19</f>
        <v>0</v>
      </c>
      <c r="AK18" s="20">
        <f>'كشف 1'!AJ19</f>
        <v>0</v>
      </c>
      <c r="AL18" s="316">
        <f>'كشف 1'!AK19</f>
        <v>0</v>
      </c>
      <c r="AM18" s="316">
        <f>'كشف 1'!AL19</f>
        <v>0</v>
      </c>
      <c r="AN18" s="316">
        <f>'كشف 1'!AM19</f>
        <v>0</v>
      </c>
      <c r="AO18" s="316">
        <f>'كشف 1'!AN19</f>
        <v>0</v>
      </c>
      <c r="AP18" s="316">
        <f>'كشف 1'!AO19</f>
        <v>0</v>
      </c>
      <c r="AQ18" s="316">
        <f>'كشف 1'!AP19</f>
        <v>0</v>
      </c>
      <c r="AR18" s="316">
        <f>'كشف 1'!AQ19</f>
        <v>0</v>
      </c>
      <c r="AS18" s="316">
        <f>'كشف 1'!AR19</f>
        <v>0</v>
      </c>
      <c r="AT18" s="22">
        <f>'كشف 1'!AS19</f>
        <v>0</v>
      </c>
      <c r="AU18" s="316">
        <f>'كشف 1'!AT19</f>
        <v>0</v>
      </c>
      <c r="AV18" s="316">
        <f>'كشف 1'!AU19</f>
        <v>0</v>
      </c>
      <c r="AW18" s="316">
        <f>'كشف 1'!AV19</f>
        <v>0</v>
      </c>
      <c r="AX18" s="316">
        <f>'كشف 1'!AW19</f>
        <v>0</v>
      </c>
      <c r="AY18" s="316">
        <f>'كشف 1'!AX19</f>
        <v>0</v>
      </c>
      <c r="AZ18" s="316">
        <f>'كشف 1'!AY19</f>
        <v>0</v>
      </c>
      <c r="BA18" s="317">
        <f>'كشف 1'!AZ19</f>
        <v>0</v>
      </c>
      <c r="BB18" s="316">
        <f>'كشف 1'!BA19</f>
        <v>0</v>
      </c>
      <c r="BC18" s="124">
        <f>'كشف 1'!BB19</f>
        <v>0</v>
      </c>
      <c r="BD18" s="316">
        <f>'كشف 1'!BC19</f>
        <v>0</v>
      </c>
      <c r="BE18" s="316">
        <f>'كشف 1'!BD19</f>
        <v>0</v>
      </c>
      <c r="BF18" s="316">
        <f>'كشف 1'!BE19</f>
        <v>0</v>
      </c>
      <c r="BG18" s="316">
        <f>'كشف 1'!BF19</f>
        <v>0</v>
      </c>
      <c r="BH18" s="317">
        <f>'كشف 1'!BG19</f>
        <v>0</v>
      </c>
      <c r="BI18" s="318">
        <f>'كشف 1'!BH19</f>
        <v>0</v>
      </c>
      <c r="BJ18" s="318">
        <f>'كشف 1'!BI19</f>
        <v>0</v>
      </c>
      <c r="BK18" s="318">
        <f>'كشف 1'!BJ19</f>
        <v>0</v>
      </c>
      <c r="BL18" s="318">
        <f>'كشف 1'!BK19</f>
        <v>0</v>
      </c>
      <c r="BM18" s="319">
        <f>'كشف 1'!BL19</f>
        <v>0</v>
      </c>
      <c r="BN18" s="316">
        <f>'كشف 1'!BM19</f>
        <v>0</v>
      </c>
      <c r="BO18" s="316">
        <f>'كشف 1'!BN19</f>
        <v>0</v>
      </c>
      <c r="BP18" s="318">
        <f>'كشف 1'!BO19</f>
        <v>0</v>
      </c>
      <c r="BQ18" s="319">
        <f>'كشف 1'!BP19</f>
        <v>0</v>
      </c>
      <c r="BR18" s="319">
        <f>'كشف 1'!BQ19</f>
        <v>0</v>
      </c>
      <c r="BS18" s="319">
        <f>'كشف 1'!BR19</f>
        <v>0</v>
      </c>
      <c r="BT18" s="319">
        <f>'كشف 1'!BS19</f>
        <v>0</v>
      </c>
      <c r="BU18" s="319">
        <f>'كشف 1'!BT19</f>
        <v>0</v>
      </c>
      <c r="BV18" s="319">
        <f>'كشف 1'!BU19</f>
        <v>0</v>
      </c>
      <c r="BW18" s="319">
        <f>'كشف 1'!BV19</f>
        <v>0</v>
      </c>
      <c r="BX18" s="66">
        <f>'كشف 1'!BW19</f>
        <v>0</v>
      </c>
      <c r="BY18" s="66">
        <f>'كشف 1'!BX19</f>
        <v>0</v>
      </c>
      <c r="BZ18" s="319">
        <f>'كشف 1'!BY19</f>
        <v>0</v>
      </c>
      <c r="CA18" s="319">
        <f>'كشف 1'!BZ19</f>
        <v>0</v>
      </c>
      <c r="CB18" s="66">
        <f>'كشف 1'!CA19</f>
        <v>0</v>
      </c>
      <c r="CC18" s="319">
        <f>'كشف 1'!CB19</f>
        <v>0</v>
      </c>
      <c r="CD18" s="319">
        <f>'كشف 1'!CC19</f>
        <v>0</v>
      </c>
      <c r="CE18" s="319">
        <f>'كشف 1'!CD19</f>
        <v>0</v>
      </c>
      <c r="CF18" s="169">
        <f>'كشف 1'!CE19</f>
        <v>0</v>
      </c>
      <c r="CG18" s="169">
        <f>'كشف 1'!CF19</f>
        <v>0</v>
      </c>
      <c r="CH18" s="319">
        <f>'كشف 1'!CG19</f>
        <v>0</v>
      </c>
      <c r="CI18" s="319">
        <f>'كشف 1'!CH19</f>
        <v>0</v>
      </c>
      <c r="CJ18" s="319">
        <f>'كشف 1'!CI19</f>
        <v>0</v>
      </c>
      <c r="CK18" s="319">
        <f>'كشف 1'!CJ19</f>
        <v>0</v>
      </c>
      <c r="CL18" s="319">
        <f>'كشف 1'!CK19</f>
        <v>0</v>
      </c>
      <c r="CM18" s="319">
        <f>'كشف 1'!CL19</f>
        <v>0</v>
      </c>
      <c r="CN18" s="316">
        <f>'كشف 1'!CM19</f>
        <v>0</v>
      </c>
      <c r="CO18" s="316">
        <f>'كشف 1'!CN19</f>
        <v>0</v>
      </c>
      <c r="CP18" s="316">
        <f>'كشف 1'!CO19</f>
        <v>0</v>
      </c>
      <c r="CQ18" s="316">
        <f>'كشف 1'!CP19</f>
        <v>0</v>
      </c>
      <c r="CR18" s="316">
        <f t="shared" si="1"/>
        <v>0</v>
      </c>
      <c r="CS18" s="316">
        <f t="shared" si="2"/>
        <v>0</v>
      </c>
      <c r="CT18" s="316">
        <f t="shared" si="3"/>
        <v>0</v>
      </c>
      <c r="CU18" s="316">
        <f t="shared" si="4"/>
        <v>0</v>
      </c>
      <c r="CV18" s="316">
        <f t="shared" si="5"/>
        <v>0</v>
      </c>
      <c r="CW18" s="316">
        <f t="shared" si="6"/>
        <v>0</v>
      </c>
      <c r="CX18" s="316">
        <f t="shared" si="7"/>
        <v>0</v>
      </c>
      <c r="CY18" s="316">
        <f t="shared" si="8"/>
        <v>0</v>
      </c>
      <c r="CZ18" s="316">
        <f t="shared" si="9"/>
        <v>0</v>
      </c>
      <c r="DA18" s="316">
        <f t="shared" si="10"/>
        <v>0</v>
      </c>
      <c r="DB18" s="316">
        <f t="shared" si="11"/>
        <v>0</v>
      </c>
      <c r="DC18" s="316">
        <f t="shared" si="12"/>
        <v>0</v>
      </c>
      <c r="DD18" s="316">
        <f t="shared" si="13"/>
        <v>0</v>
      </c>
      <c r="DE18" s="316">
        <f t="shared" si="14"/>
        <v>0</v>
      </c>
      <c r="DF18" s="316">
        <f t="shared" si="15"/>
        <v>0</v>
      </c>
      <c r="DG18" s="316">
        <f t="shared" si="16"/>
        <v>0</v>
      </c>
      <c r="DH18" s="316">
        <f t="shared" si="17"/>
        <v>0</v>
      </c>
      <c r="DI18" s="316">
        <f t="shared" si="18"/>
        <v>0</v>
      </c>
      <c r="DJ18" s="316">
        <f t="shared" si="19"/>
        <v>0</v>
      </c>
      <c r="DK18" s="316">
        <f t="shared" si="20"/>
        <v>0</v>
      </c>
      <c r="DL18" s="316">
        <f t="shared" si="21"/>
        <v>0</v>
      </c>
      <c r="DM18" s="316">
        <f t="shared" si="22"/>
        <v>0</v>
      </c>
    </row>
    <row r="19" spans="1:117" ht="20.25" x14ac:dyDescent="0.2">
      <c r="A19" s="18">
        <v>15</v>
      </c>
      <c r="B19" s="18" t="str">
        <f>'كشف 1'!A20</f>
        <v/>
      </c>
      <c r="C19" s="318">
        <f>'كشف 1'!B20</f>
        <v>0</v>
      </c>
      <c r="D19" s="318">
        <f>'كشف 1'!C20</f>
        <v>0</v>
      </c>
      <c r="E19" s="318">
        <f>'كشف 1'!D20</f>
        <v>0</v>
      </c>
      <c r="F19" s="318">
        <f>'كشف 1'!E20</f>
        <v>0</v>
      </c>
      <c r="G19" s="318">
        <f>'كشف 1'!F20</f>
        <v>0</v>
      </c>
      <c r="H19" s="318">
        <f>'كشف 1'!G20</f>
        <v>0</v>
      </c>
      <c r="I19" s="318">
        <f>'كشف 1'!H20</f>
        <v>0</v>
      </c>
      <c r="J19" s="318">
        <f>'كشف 1'!I20</f>
        <v>0</v>
      </c>
      <c r="K19" s="316">
        <f>'كشف 1'!J20</f>
        <v>0</v>
      </c>
      <c r="L19" s="316">
        <f>'كشف 1'!K20</f>
        <v>0</v>
      </c>
      <c r="M19" s="316">
        <f>'كشف 1'!L20</f>
        <v>0</v>
      </c>
      <c r="N19" s="316">
        <f>'كشف 1'!M20</f>
        <v>0</v>
      </c>
      <c r="O19" s="66">
        <f>'كشف 1'!N20</f>
        <v>0</v>
      </c>
      <c r="P19" s="317">
        <f>'كشف 1'!O20</f>
        <v>0</v>
      </c>
      <c r="Q19" s="318">
        <f>'كشف 1'!P20</f>
        <v>0</v>
      </c>
      <c r="R19" s="318">
        <f>'كشف 1'!Q20</f>
        <v>0</v>
      </c>
      <c r="S19" s="318">
        <f>'كشف 1'!R20</f>
        <v>0</v>
      </c>
      <c r="T19" s="318">
        <f>'كشف 1'!S20</f>
        <v>0</v>
      </c>
      <c r="U19" s="318">
        <f>'كشف 1'!T20</f>
        <v>0</v>
      </c>
      <c r="V19" s="316">
        <f>'كشف 1'!U20</f>
        <v>0</v>
      </c>
      <c r="W19" s="316">
        <f>'كشف 1'!V20</f>
        <v>0</v>
      </c>
      <c r="X19" s="316">
        <f>'كشف 1'!W20</f>
        <v>0</v>
      </c>
      <c r="Y19" s="318">
        <f>'كشف 1'!X20</f>
        <v>0</v>
      </c>
      <c r="Z19" s="19">
        <f>'كشف 1'!Y20</f>
        <v>0</v>
      </c>
      <c r="AA19" s="317">
        <f>'كشف 1'!Z20</f>
        <v>0</v>
      </c>
      <c r="AB19" s="318">
        <f>'كشف 1'!AA20</f>
        <v>0</v>
      </c>
      <c r="AC19" s="318">
        <f>'كشف 1'!AB20</f>
        <v>0</v>
      </c>
      <c r="AD19" s="20">
        <f>'كشف 1'!AC20</f>
        <v>0</v>
      </c>
      <c r="AE19" s="316">
        <f>'كشف 1'!AD20</f>
        <v>0</v>
      </c>
      <c r="AF19" s="20">
        <f>'كشف 1'!AE20</f>
        <v>0</v>
      </c>
      <c r="AG19" s="20">
        <f>'كشف 1'!AF20</f>
        <v>0</v>
      </c>
      <c r="AH19" s="21">
        <f>'كشف 1'!AG20</f>
        <v>0</v>
      </c>
      <c r="AI19" s="20">
        <f>'كشف 1'!AH20</f>
        <v>0</v>
      </c>
      <c r="AJ19" s="20">
        <f>'كشف 1'!AI20</f>
        <v>0</v>
      </c>
      <c r="AK19" s="20">
        <f>'كشف 1'!AJ20</f>
        <v>0</v>
      </c>
      <c r="AL19" s="316">
        <f>'كشف 1'!AK20</f>
        <v>0</v>
      </c>
      <c r="AM19" s="316">
        <f>'كشف 1'!AL20</f>
        <v>0</v>
      </c>
      <c r="AN19" s="316">
        <f>'كشف 1'!AM20</f>
        <v>0</v>
      </c>
      <c r="AO19" s="316">
        <f>'كشف 1'!AN20</f>
        <v>0</v>
      </c>
      <c r="AP19" s="316">
        <f>'كشف 1'!AO20</f>
        <v>0</v>
      </c>
      <c r="AQ19" s="316">
        <f>'كشف 1'!AP20</f>
        <v>0</v>
      </c>
      <c r="AR19" s="316">
        <f>'كشف 1'!AQ20</f>
        <v>0</v>
      </c>
      <c r="AS19" s="316">
        <f>'كشف 1'!AR20</f>
        <v>0</v>
      </c>
      <c r="AT19" s="22">
        <f>'كشف 1'!AS20</f>
        <v>0</v>
      </c>
      <c r="AU19" s="316">
        <f>'كشف 1'!AT20</f>
        <v>0</v>
      </c>
      <c r="AV19" s="316">
        <f>'كشف 1'!AU20</f>
        <v>0</v>
      </c>
      <c r="AW19" s="316">
        <f>'كشف 1'!AV20</f>
        <v>0</v>
      </c>
      <c r="AX19" s="316">
        <f>'كشف 1'!AW20</f>
        <v>0</v>
      </c>
      <c r="AY19" s="316">
        <f>'كشف 1'!AX20</f>
        <v>0</v>
      </c>
      <c r="AZ19" s="316">
        <f>'كشف 1'!AY20</f>
        <v>0</v>
      </c>
      <c r="BA19" s="317">
        <f>'كشف 1'!AZ20</f>
        <v>0</v>
      </c>
      <c r="BB19" s="316">
        <f>'كشف 1'!BA20</f>
        <v>0</v>
      </c>
      <c r="BC19" s="124">
        <f>'كشف 1'!BB20</f>
        <v>0</v>
      </c>
      <c r="BD19" s="316">
        <f>'كشف 1'!BC20</f>
        <v>0</v>
      </c>
      <c r="BE19" s="316">
        <f>'كشف 1'!BD20</f>
        <v>0</v>
      </c>
      <c r="BF19" s="316">
        <f>'كشف 1'!BE20</f>
        <v>0</v>
      </c>
      <c r="BG19" s="316">
        <f>'كشف 1'!BF20</f>
        <v>0</v>
      </c>
      <c r="BH19" s="317">
        <f>'كشف 1'!BG20</f>
        <v>0</v>
      </c>
      <c r="BI19" s="318">
        <f>'كشف 1'!BH20</f>
        <v>0</v>
      </c>
      <c r="BJ19" s="318">
        <f>'كشف 1'!BI20</f>
        <v>0</v>
      </c>
      <c r="BK19" s="318">
        <f>'كشف 1'!BJ20</f>
        <v>0</v>
      </c>
      <c r="BL19" s="318">
        <f>'كشف 1'!BK20</f>
        <v>0</v>
      </c>
      <c r="BM19" s="319">
        <f>'كشف 1'!BL20</f>
        <v>0</v>
      </c>
      <c r="BN19" s="316">
        <f>'كشف 1'!BM20</f>
        <v>0</v>
      </c>
      <c r="BO19" s="316">
        <f>'كشف 1'!BN20</f>
        <v>0</v>
      </c>
      <c r="BP19" s="318">
        <f>'كشف 1'!BO20</f>
        <v>0</v>
      </c>
      <c r="BQ19" s="319">
        <f>'كشف 1'!BP20</f>
        <v>0</v>
      </c>
      <c r="BR19" s="319">
        <f>'كشف 1'!BQ20</f>
        <v>0</v>
      </c>
      <c r="BS19" s="319">
        <f>'كشف 1'!BR20</f>
        <v>0</v>
      </c>
      <c r="BT19" s="319">
        <f>'كشف 1'!BS20</f>
        <v>0</v>
      </c>
      <c r="BU19" s="319">
        <f>'كشف 1'!BT20</f>
        <v>0</v>
      </c>
      <c r="BV19" s="319">
        <f>'كشف 1'!BU20</f>
        <v>0</v>
      </c>
      <c r="BW19" s="319">
        <f>'كشف 1'!BV20</f>
        <v>0</v>
      </c>
      <c r="BX19" s="66">
        <f>'كشف 1'!BW20</f>
        <v>0</v>
      </c>
      <c r="BY19" s="66">
        <f>'كشف 1'!BX20</f>
        <v>0</v>
      </c>
      <c r="BZ19" s="319">
        <f>'كشف 1'!BY20</f>
        <v>0</v>
      </c>
      <c r="CA19" s="319">
        <f>'كشف 1'!BZ20</f>
        <v>0</v>
      </c>
      <c r="CB19" s="66">
        <f>'كشف 1'!CA20</f>
        <v>0</v>
      </c>
      <c r="CC19" s="319">
        <f>'كشف 1'!CB20</f>
        <v>0</v>
      </c>
      <c r="CD19" s="319">
        <f>'كشف 1'!CC20</f>
        <v>0</v>
      </c>
      <c r="CE19" s="319">
        <f>'كشف 1'!CD20</f>
        <v>0</v>
      </c>
      <c r="CF19" s="169">
        <f>'كشف 1'!CE20</f>
        <v>0</v>
      </c>
      <c r="CG19" s="169">
        <f>'كشف 1'!CF20</f>
        <v>0</v>
      </c>
      <c r="CH19" s="319">
        <f>'كشف 1'!CG20</f>
        <v>0</v>
      </c>
      <c r="CI19" s="319">
        <f>'كشف 1'!CH20</f>
        <v>0</v>
      </c>
      <c r="CJ19" s="319">
        <f>'كشف 1'!CI20</f>
        <v>0</v>
      </c>
      <c r="CK19" s="319">
        <f>'كشف 1'!CJ20</f>
        <v>0</v>
      </c>
      <c r="CL19" s="319">
        <f>'كشف 1'!CK20</f>
        <v>0</v>
      </c>
      <c r="CM19" s="319">
        <f>'كشف 1'!CL20</f>
        <v>0</v>
      </c>
      <c r="CN19" s="316">
        <f>'كشف 1'!CM20</f>
        <v>0</v>
      </c>
      <c r="CO19" s="316">
        <f>'كشف 1'!CN20</f>
        <v>0</v>
      </c>
      <c r="CP19" s="316">
        <f>'كشف 1'!CO20</f>
        <v>0</v>
      </c>
      <c r="CQ19" s="316">
        <f>'كشف 1'!CP20</f>
        <v>0</v>
      </c>
      <c r="CR19" s="316">
        <f t="shared" si="1"/>
        <v>0</v>
      </c>
      <c r="CS19" s="316">
        <f t="shared" si="2"/>
        <v>0</v>
      </c>
      <c r="CT19" s="316">
        <f t="shared" si="3"/>
        <v>0</v>
      </c>
      <c r="CU19" s="316">
        <f t="shared" si="4"/>
        <v>0</v>
      </c>
      <c r="CV19" s="316">
        <f t="shared" si="5"/>
        <v>0</v>
      </c>
      <c r="CW19" s="316">
        <f t="shared" si="6"/>
        <v>0</v>
      </c>
      <c r="CX19" s="316">
        <f t="shared" si="7"/>
        <v>0</v>
      </c>
      <c r="CY19" s="316">
        <f t="shared" si="8"/>
        <v>0</v>
      </c>
      <c r="CZ19" s="316">
        <f t="shared" si="9"/>
        <v>0</v>
      </c>
      <c r="DA19" s="316">
        <f t="shared" si="10"/>
        <v>0</v>
      </c>
      <c r="DB19" s="316">
        <f t="shared" si="11"/>
        <v>0</v>
      </c>
      <c r="DC19" s="316">
        <f t="shared" si="12"/>
        <v>0</v>
      </c>
      <c r="DD19" s="316">
        <f t="shared" si="13"/>
        <v>0</v>
      </c>
      <c r="DE19" s="316">
        <f t="shared" si="14"/>
        <v>0</v>
      </c>
      <c r="DF19" s="316">
        <f t="shared" si="15"/>
        <v>0</v>
      </c>
      <c r="DG19" s="316">
        <f t="shared" si="16"/>
        <v>0</v>
      </c>
      <c r="DH19" s="316">
        <f t="shared" si="17"/>
        <v>0</v>
      </c>
      <c r="DI19" s="316">
        <f t="shared" si="18"/>
        <v>0</v>
      </c>
      <c r="DJ19" s="316">
        <f t="shared" si="19"/>
        <v>0</v>
      </c>
      <c r="DK19" s="316">
        <f t="shared" si="20"/>
        <v>0</v>
      </c>
      <c r="DL19" s="316">
        <f t="shared" si="21"/>
        <v>0</v>
      </c>
      <c r="DM19" s="316">
        <f t="shared" si="22"/>
        <v>0</v>
      </c>
    </row>
    <row r="20" spans="1:117" ht="20.25" x14ac:dyDescent="0.2">
      <c r="A20" s="18">
        <v>16</v>
      </c>
      <c r="B20" s="18" t="str">
        <f>'كشف 1'!A21</f>
        <v/>
      </c>
      <c r="C20" s="318">
        <f>'كشف 1'!B21</f>
        <v>0</v>
      </c>
      <c r="D20" s="318">
        <f>'كشف 1'!C21</f>
        <v>0</v>
      </c>
      <c r="E20" s="318">
        <f>'كشف 1'!D21</f>
        <v>0</v>
      </c>
      <c r="F20" s="318">
        <f>'كشف 1'!E21</f>
        <v>0</v>
      </c>
      <c r="G20" s="318">
        <f>'كشف 1'!F21</f>
        <v>0</v>
      </c>
      <c r="H20" s="318">
        <f>'كشف 1'!G21</f>
        <v>0</v>
      </c>
      <c r="I20" s="318">
        <f>'كشف 1'!H21</f>
        <v>0</v>
      </c>
      <c r="J20" s="318">
        <f>'كشف 1'!I21</f>
        <v>0</v>
      </c>
      <c r="K20" s="316">
        <f>'كشف 1'!J21</f>
        <v>0</v>
      </c>
      <c r="L20" s="316">
        <f>'كشف 1'!K21</f>
        <v>0</v>
      </c>
      <c r="M20" s="316">
        <f>'كشف 1'!L21</f>
        <v>0</v>
      </c>
      <c r="N20" s="316">
        <f>'كشف 1'!M21</f>
        <v>0</v>
      </c>
      <c r="O20" s="66">
        <f>'كشف 1'!N21</f>
        <v>0</v>
      </c>
      <c r="P20" s="317">
        <f>'كشف 1'!O21</f>
        <v>0</v>
      </c>
      <c r="Q20" s="318">
        <f>'كشف 1'!P21</f>
        <v>0</v>
      </c>
      <c r="R20" s="318">
        <f>'كشف 1'!Q21</f>
        <v>0</v>
      </c>
      <c r="S20" s="318">
        <f>'كشف 1'!R21</f>
        <v>0</v>
      </c>
      <c r="T20" s="318">
        <f>'كشف 1'!S21</f>
        <v>0</v>
      </c>
      <c r="U20" s="318">
        <f>'كشف 1'!T21</f>
        <v>0</v>
      </c>
      <c r="V20" s="316">
        <f>'كشف 1'!U21</f>
        <v>0</v>
      </c>
      <c r="W20" s="316">
        <f>'كشف 1'!V21</f>
        <v>0</v>
      </c>
      <c r="X20" s="316">
        <f>'كشف 1'!W21</f>
        <v>0</v>
      </c>
      <c r="Y20" s="318">
        <f>'كشف 1'!X21</f>
        <v>0</v>
      </c>
      <c r="Z20" s="19">
        <f>'كشف 1'!Y21</f>
        <v>0</v>
      </c>
      <c r="AA20" s="317">
        <f>'كشف 1'!Z21</f>
        <v>0</v>
      </c>
      <c r="AB20" s="318">
        <f>'كشف 1'!AA21</f>
        <v>0</v>
      </c>
      <c r="AC20" s="318">
        <f>'كشف 1'!AB21</f>
        <v>0</v>
      </c>
      <c r="AD20" s="20">
        <f>'كشف 1'!AC21</f>
        <v>0</v>
      </c>
      <c r="AE20" s="316">
        <f>'كشف 1'!AD21</f>
        <v>0</v>
      </c>
      <c r="AF20" s="20">
        <f>'كشف 1'!AE21</f>
        <v>0</v>
      </c>
      <c r="AG20" s="20">
        <f>'كشف 1'!AF21</f>
        <v>0</v>
      </c>
      <c r="AH20" s="21">
        <f>'كشف 1'!AG21</f>
        <v>0</v>
      </c>
      <c r="AI20" s="20">
        <f>'كشف 1'!AH21</f>
        <v>0</v>
      </c>
      <c r="AJ20" s="20">
        <f>'كشف 1'!AI21</f>
        <v>0</v>
      </c>
      <c r="AK20" s="20">
        <f>'كشف 1'!AJ21</f>
        <v>0</v>
      </c>
      <c r="AL20" s="316">
        <f>'كشف 1'!AK21</f>
        <v>0</v>
      </c>
      <c r="AM20" s="316">
        <f>'كشف 1'!AL21</f>
        <v>0</v>
      </c>
      <c r="AN20" s="316">
        <f>'كشف 1'!AM21</f>
        <v>0</v>
      </c>
      <c r="AO20" s="316">
        <f>'كشف 1'!AN21</f>
        <v>0</v>
      </c>
      <c r="AP20" s="316">
        <f>'كشف 1'!AO21</f>
        <v>0</v>
      </c>
      <c r="AQ20" s="316">
        <f>'كشف 1'!AP21</f>
        <v>0</v>
      </c>
      <c r="AR20" s="316">
        <f>'كشف 1'!AQ21</f>
        <v>0</v>
      </c>
      <c r="AS20" s="316">
        <f>'كشف 1'!AR21</f>
        <v>0</v>
      </c>
      <c r="AT20" s="22">
        <f>'كشف 1'!AS21</f>
        <v>0</v>
      </c>
      <c r="AU20" s="316">
        <f>'كشف 1'!AT21</f>
        <v>0</v>
      </c>
      <c r="AV20" s="316">
        <f>'كشف 1'!AU21</f>
        <v>0</v>
      </c>
      <c r="AW20" s="316">
        <f>'كشف 1'!AV21</f>
        <v>0</v>
      </c>
      <c r="AX20" s="316">
        <f>'كشف 1'!AW21</f>
        <v>0</v>
      </c>
      <c r="AY20" s="316">
        <f>'كشف 1'!AX21</f>
        <v>0</v>
      </c>
      <c r="AZ20" s="316">
        <f>'كشف 1'!AY21</f>
        <v>0</v>
      </c>
      <c r="BA20" s="317">
        <f>'كشف 1'!AZ21</f>
        <v>0</v>
      </c>
      <c r="BB20" s="316">
        <f>'كشف 1'!BA21</f>
        <v>0</v>
      </c>
      <c r="BC20" s="124">
        <f>'كشف 1'!BB21</f>
        <v>0</v>
      </c>
      <c r="BD20" s="316">
        <f>'كشف 1'!BC21</f>
        <v>0</v>
      </c>
      <c r="BE20" s="316">
        <f>'كشف 1'!BD21</f>
        <v>0</v>
      </c>
      <c r="BF20" s="316">
        <f>'كشف 1'!BE21</f>
        <v>0</v>
      </c>
      <c r="BG20" s="316">
        <f>'كشف 1'!BF21</f>
        <v>0</v>
      </c>
      <c r="BH20" s="317">
        <f>'كشف 1'!BG21</f>
        <v>0</v>
      </c>
      <c r="BI20" s="318">
        <f>'كشف 1'!BH21</f>
        <v>0</v>
      </c>
      <c r="BJ20" s="318">
        <f>'كشف 1'!BI21</f>
        <v>0</v>
      </c>
      <c r="BK20" s="318">
        <f>'كشف 1'!BJ21</f>
        <v>0</v>
      </c>
      <c r="BL20" s="318">
        <f>'كشف 1'!BK21</f>
        <v>0</v>
      </c>
      <c r="BM20" s="319">
        <f>'كشف 1'!BL21</f>
        <v>0</v>
      </c>
      <c r="BN20" s="316">
        <f>'كشف 1'!BM21</f>
        <v>0</v>
      </c>
      <c r="BO20" s="316">
        <f>'كشف 1'!BN21</f>
        <v>0</v>
      </c>
      <c r="BP20" s="318">
        <f>'كشف 1'!BO21</f>
        <v>0</v>
      </c>
      <c r="BQ20" s="319">
        <f>'كشف 1'!BP21</f>
        <v>0</v>
      </c>
      <c r="BR20" s="319">
        <f>'كشف 1'!BQ21</f>
        <v>0</v>
      </c>
      <c r="BS20" s="319">
        <f>'كشف 1'!BR21</f>
        <v>0</v>
      </c>
      <c r="BT20" s="319">
        <f>'كشف 1'!BS21</f>
        <v>0</v>
      </c>
      <c r="BU20" s="319">
        <f>'كشف 1'!BT21</f>
        <v>0</v>
      </c>
      <c r="BV20" s="319">
        <f>'كشف 1'!BU21</f>
        <v>0</v>
      </c>
      <c r="BW20" s="319">
        <f>'كشف 1'!BV21</f>
        <v>0</v>
      </c>
      <c r="BX20" s="66">
        <f>'كشف 1'!BW21</f>
        <v>0</v>
      </c>
      <c r="BY20" s="66">
        <f>'كشف 1'!BX21</f>
        <v>0</v>
      </c>
      <c r="BZ20" s="319">
        <f>'كشف 1'!BY21</f>
        <v>0</v>
      </c>
      <c r="CA20" s="319">
        <f>'كشف 1'!BZ21</f>
        <v>0</v>
      </c>
      <c r="CB20" s="66">
        <f>'كشف 1'!CA21</f>
        <v>0</v>
      </c>
      <c r="CC20" s="319">
        <f>'كشف 1'!CB21</f>
        <v>0</v>
      </c>
      <c r="CD20" s="319">
        <f>'كشف 1'!CC21</f>
        <v>0</v>
      </c>
      <c r="CE20" s="319">
        <f>'كشف 1'!CD21</f>
        <v>0</v>
      </c>
      <c r="CF20" s="169">
        <f>'كشف 1'!CE21</f>
        <v>0</v>
      </c>
      <c r="CG20" s="169">
        <f>'كشف 1'!CF21</f>
        <v>0</v>
      </c>
      <c r="CH20" s="319">
        <f>'كشف 1'!CG21</f>
        <v>0</v>
      </c>
      <c r="CI20" s="319">
        <f>'كشف 1'!CH21</f>
        <v>0</v>
      </c>
      <c r="CJ20" s="319">
        <f>'كشف 1'!CI21</f>
        <v>0</v>
      </c>
      <c r="CK20" s="319">
        <f>'كشف 1'!CJ21</f>
        <v>0</v>
      </c>
      <c r="CL20" s="319">
        <f>'كشف 1'!CK21</f>
        <v>0</v>
      </c>
      <c r="CM20" s="319">
        <f>'كشف 1'!CL21</f>
        <v>0</v>
      </c>
      <c r="CN20" s="316">
        <f>'كشف 1'!CM21</f>
        <v>0</v>
      </c>
      <c r="CO20" s="316">
        <f>'كشف 1'!CN21</f>
        <v>0</v>
      </c>
      <c r="CP20" s="316">
        <f>'كشف 1'!CO21</f>
        <v>0</v>
      </c>
      <c r="CQ20" s="316">
        <f>'كشف 1'!CP21</f>
        <v>0</v>
      </c>
      <c r="CR20" s="316">
        <f t="shared" si="1"/>
        <v>0</v>
      </c>
      <c r="CS20" s="316">
        <f t="shared" si="2"/>
        <v>0</v>
      </c>
      <c r="CT20" s="316">
        <f t="shared" si="3"/>
        <v>0</v>
      </c>
      <c r="CU20" s="316">
        <f t="shared" si="4"/>
        <v>0</v>
      </c>
      <c r="CV20" s="316">
        <f t="shared" si="5"/>
        <v>0</v>
      </c>
      <c r="CW20" s="316">
        <f t="shared" si="6"/>
        <v>0</v>
      </c>
      <c r="CX20" s="316">
        <f t="shared" si="7"/>
        <v>0</v>
      </c>
      <c r="CY20" s="316">
        <f t="shared" si="8"/>
        <v>0</v>
      </c>
      <c r="CZ20" s="316">
        <f t="shared" si="9"/>
        <v>0</v>
      </c>
      <c r="DA20" s="316">
        <f t="shared" si="10"/>
        <v>0</v>
      </c>
      <c r="DB20" s="316">
        <f t="shared" si="11"/>
        <v>0</v>
      </c>
      <c r="DC20" s="316">
        <f t="shared" si="12"/>
        <v>0</v>
      </c>
      <c r="DD20" s="316">
        <f t="shared" si="13"/>
        <v>0</v>
      </c>
      <c r="DE20" s="316">
        <f t="shared" si="14"/>
        <v>0</v>
      </c>
      <c r="DF20" s="316">
        <f t="shared" si="15"/>
        <v>0</v>
      </c>
      <c r="DG20" s="316">
        <f t="shared" si="16"/>
        <v>0</v>
      </c>
      <c r="DH20" s="316">
        <f t="shared" si="17"/>
        <v>0</v>
      </c>
      <c r="DI20" s="316">
        <f t="shared" si="18"/>
        <v>0</v>
      </c>
      <c r="DJ20" s="316">
        <f t="shared" si="19"/>
        <v>0</v>
      </c>
      <c r="DK20" s="316">
        <f t="shared" si="20"/>
        <v>0</v>
      </c>
      <c r="DL20" s="316">
        <f t="shared" si="21"/>
        <v>0</v>
      </c>
      <c r="DM20" s="316">
        <f t="shared" si="22"/>
        <v>0</v>
      </c>
    </row>
    <row r="21" spans="1:117" ht="20.25" x14ac:dyDescent="0.2">
      <c r="A21" s="18">
        <v>17</v>
      </c>
      <c r="B21" s="18" t="str">
        <f>'كشف 1'!A22</f>
        <v/>
      </c>
      <c r="C21" s="318">
        <f>'كشف 1'!B22</f>
        <v>0</v>
      </c>
      <c r="D21" s="318">
        <f>'كشف 1'!C22</f>
        <v>0</v>
      </c>
      <c r="E21" s="318">
        <f>'كشف 1'!D22</f>
        <v>0</v>
      </c>
      <c r="F21" s="318">
        <f>'كشف 1'!E22</f>
        <v>0</v>
      </c>
      <c r="G21" s="318">
        <f>'كشف 1'!F22</f>
        <v>0</v>
      </c>
      <c r="H21" s="318">
        <f>'كشف 1'!G22</f>
        <v>0</v>
      </c>
      <c r="I21" s="318">
        <f>'كشف 1'!H22</f>
        <v>0</v>
      </c>
      <c r="J21" s="318">
        <f>'كشف 1'!I22</f>
        <v>0</v>
      </c>
      <c r="K21" s="316">
        <f>'كشف 1'!J22</f>
        <v>0</v>
      </c>
      <c r="L21" s="316">
        <f>'كشف 1'!K22</f>
        <v>0</v>
      </c>
      <c r="M21" s="316">
        <f>'كشف 1'!L22</f>
        <v>0</v>
      </c>
      <c r="N21" s="316">
        <f>'كشف 1'!M22</f>
        <v>0</v>
      </c>
      <c r="O21" s="66">
        <f>'كشف 1'!N22</f>
        <v>0</v>
      </c>
      <c r="P21" s="317">
        <f>'كشف 1'!O22</f>
        <v>0</v>
      </c>
      <c r="Q21" s="318">
        <f>'كشف 1'!P22</f>
        <v>0</v>
      </c>
      <c r="R21" s="318">
        <f>'كشف 1'!Q22</f>
        <v>0</v>
      </c>
      <c r="S21" s="318">
        <f>'كشف 1'!R22</f>
        <v>0</v>
      </c>
      <c r="T21" s="318">
        <f>'كشف 1'!S22</f>
        <v>0</v>
      </c>
      <c r="U21" s="318">
        <f>'كشف 1'!T22</f>
        <v>0</v>
      </c>
      <c r="V21" s="316">
        <f>'كشف 1'!U22</f>
        <v>0</v>
      </c>
      <c r="W21" s="316">
        <f>'كشف 1'!V22</f>
        <v>0</v>
      </c>
      <c r="X21" s="316">
        <f>'كشف 1'!W22</f>
        <v>0</v>
      </c>
      <c r="Y21" s="318">
        <f>'كشف 1'!X22</f>
        <v>0</v>
      </c>
      <c r="Z21" s="19">
        <f>'كشف 1'!Y22</f>
        <v>0</v>
      </c>
      <c r="AA21" s="317">
        <f>'كشف 1'!Z22</f>
        <v>0</v>
      </c>
      <c r="AB21" s="318">
        <f>'كشف 1'!AA22</f>
        <v>0</v>
      </c>
      <c r="AC21" s="318">
        <f>'كشف 1'!AB22</f>
        <v>0</v>
      </c>
      <c r="AD21" s="20">
        <f>'كشف 1'!AC22</f>
        <v>0</v>
      </c>
      <c r="AE21" s="316">
        <f>'كشف 1'!AD22</f>
        <v>0</v>
      </c>
      <c r="AF21" s="20">
        <f>'كشف 1'!AE22</f>
        <v>0</v>
      </c>
      <c r="AG21" s="20">
        <f>'كشف 1'!AF22</f>
        <v>0</v>
      </c>
      <c r="AH21" s="21">
        <f>'كشف 1'!AG22</f>
        <v>0</v>
      </c>
      <c r="AI21" s="20">
        <f>'كشف 1'!AH22</f>
        <v>0</v>
      </c>
      <c r="AJ21" s="20">
        <f>'كشف 1'!AI22</f>
        <v>0</v>
      </c>
      <c r="AK21" s="20">
        <f>'كشف 1'!AJ22</f>
        <v>0</v>
      </c>
      <c r="AL21" s="316">
        <f>'كشف 1'!AK22</f>
        <v>0</v>
      </c>
      <c r="AM21" s="316">
        <f>'كشف 1'!AL22</f>
        <v>0</v>
      </c>
      <c r="AN21" s="316">
        <f>'كشف 1'!AM22</f>
        <v>0</v>
      </c>
      <c r="AO21" s="316">
        <f>'كشف 1'!AN22</f>
        <v>0</v>
      </c>
      <c r="AP21" s="316">
        <f>'كشف 1'!AO22</f>
        <v>0</v>
      </c>
      <c r="AQ21" s="316">
        <f>'كشف 1'!AP22</f>
        <v>0</v>
      </c>
      <c r="AR21" s="316">
        <f>'كشف 1'!AQ22</f>
        <v>0</v>
      </c>
      <c r="AS21" s="316">
        <f>'كشف 1'!AR22</f>
        <v>0</v>
      </c>
      <c r="AT21" s="22">
        <f>'كشف 1'!AS22</f>
        <v>0</v>
      </c>
      <c r="AU21" s="316">
        <f>'كشف 1'!AT22</f>
        <v>0</v>
      </c>
      <c r="AV21" s="316">
        <f>'كشف 1'!AU22</f>
        <v>0</v>
      </c>
      <c r="AW21" s="316">
        <f>'كشف 1'!AV22</f>
        <v>0</v>
      </c>
      <c r="AX21" s="316">
        <f>'كشف 1'!AW22</f>
        <v>0</v>
      </c>
      <c r="AY21" s="316">
        <f>'كشف 1'!AX22</f>
        <v>0</v>
      </c>
      <c r="AZ21" s="316">
        <f>'كشف 1'!AY22</f>
        <v>0</v>
      </c>
      <c r="BA21" s="317">
        <f>'كشف 1'!AZ22</f>
        <v>0</v>
      </c>
      <c r="BB21" s="316">
        <f>'كشف 1'!BA22</f>
        <v>0</v>
      </c>
      <c r="BC21" s="124">
        <f>'كشف 1'!BB22</f>
        <v>0</v>
      </c>
      <c r="BD21" s="316">
        <f>'كشف 1'!BC22</f>
        <v>0</v>
      </c>
      <c r="BE21" s="316">
        <f>'كشف 1'!BD22</f>
        <v>0</v>
      </c>
      <c r="BF21" s="316">
        <f>'كشف 1'!BE22</f>
        <v>0</v>
      </c>
      <c r="BG21" s="316">
        <f>'كشف 1'!BF22</f>
        <v>0</v>
      </c>
      <c r="BH21" s="317">
        <f>'كشف 1'!BG22</f>
        <v>0</v>
      </c>
      <c r="BI21" s="318">
        <f>'كشف 1'!BH22</f>
        <v>0</v>
      </c>
      <c r="BJ21" s="318">
        <f>'كشف 1'!BI22</f>
        <v>0</v>
      </c>
      <c r="BK21" s="318">
        <f>'كشف 1'!BJ22</f>
        <v>0</v>
      </c>
      <c r="BL21" s="318">
        <f>'كشف 1'!BK22</f>
        <v>0</v>
      </c>
      <c r="BM21" s="319">
        <f>'كشف 1'!BL22</f>
        <v>0</v>
      </c>
      <c r="BN21" s="316">
        <f>'كشف 1'!BM22</f>
        <v>0</v>
      </c>
      <c r="BO21" s="316">
        <f>'كشف 1'!BN22</f>
        <v>0</v>
      </c>
      <c r="BP21" s="318">
        <f>'كشف 1'!BO22</f>
        <v>0</v>
      </c>
      <c r="BQ21" s="319">
        <f>'كشف 1'!BP22</f>
        <v>0</v>
      </c>
      <c r="BR21" s="319">
        <f>'كشف 1'!BQ22</f>
        <v>0</v>
      </c>
      <c r="BS21" s="319">
        <f>'كشف 1'!BR22</f>
        <v>0</v>
      </c>
      <c r="BT21" s="319">
        <f>'كشف 1'!BS22</f>
        <v>0</v>
      </c>
      <c r="BU21" s="319">
        <f>'كشف 1'!BT22</f>
        <v>0</v>
      </c>
      <c r="BV21" s="319">
        <f>'كشف 1'!BU22</f>
        <v>0</v>
      </c>
      <c r="BW21" s="319">
        <f>'كشف 1'!BV22</f>
        <v>0</v>
      </c>
      <c r="BX21" s="66">
        <f>'كشف 1'!BW22</f>
        <v>0</v>
      </c>
      <c r="BY21" s="66">
        <f>'كشف 1'!BX22</f>
        <v>0</v>
      </c>
      <c r="BZ21" s="319">
        <f>'كشف 1'!BY22</f>
        <v>0</v>
      </c>
      <c r="CA21" s="319">
        <f>'كشف 1'!BZ22</f>
        <v>0</v>
      </c>
      <c r="CB21" s="66">
        <f>'كشف 1'!CA22</f>
        <v>0</v>
      </c>
      <c r="CC21" s="319">
        <f>'كشف 1'!CB22</f>
        <v>0</v>
      </c>
      <c r="CD21" s="319">
        <f>'كشف 1'!CC22</f>
        <v>0</v>
      </c>
      <c r="CE21" s="319">
        <f>'كشف 1'!CD22</f>
        <v>0</v>
      </c>
      <c r="CF21" s="169">
        <f>'كشف 1'!CE22</f>
        <v>0</v>
      </c>
      <c r="CG21" s="169">
        <f>'كشف 1'!CF22</f>
        <v>0</v>
      </c>
      <c r="CH21" s="319">
        <f>'كشف 1'!CG22</f>
        <v>0</v>
      </c>
      <c r="CI21" s="319">
        <f>'كشف 1'!CH22</f>
        <v>0</v>
      </c>
      <c r="CJ21" s="319">
        <f>'كشف 1'!CI22</f>
        <v>0</v>
      </c>
      <c r="CK21" s="319">
        <f>'كشف 1'!CJ22</f>
        <v>0</v>
      </c>
      <c r="CL21" s="319">
        <f>'كشف 1'!CK22</f>
        <v>0</v>
      </c>
      <c r="CM21" s="319">
        <f>'كشف 1'!CL22</f>
        <v>0</v>
      </c>
      <c r="CN21" s="316">
        <f>'كشف 1'!CM22</f>
        <v>0</v>
      </c>
      <c r="CO21" s="316">
        <f>'كشف 1'!CN22</f>
        <v>0</v>
      </c>
      <c r="CP21" s="316">
        <f>'كشف 1'!CO22</f>
        <v>0</v>
      </c>
      <c r="CQ21" s="316">
        <f>'كشف 1'!CP22</f>
        <v>0</v>
      </c>
      <c r="CR21" s="316">
        <f t="shared" si="1"/>
        <v>0</v>
      </c>
      <c r="CS21" s="316">
        <f t="shared" si="2"/>
        <v>0</v>
      </c>
      <c r="CT21" s="316">
        <f t="shared" si="3"/>
        <v>0</v>
      </c>
      <c r="CU21" s="316">
        <f t="shared" si="4"/>
        <v>0</v>
      </c>
      <c r="CV21" s="316">
        <f t="shared" si="5"/>
        <v>0</v>
      </c>
      <c r="CW21" s="316">
        <f t="shared" si="6"/>
        <v>0</v>
      </c>
      <c r="CX21" s="316">
        <f t="shared" si="7"/>
        <v>0</v>
      </c>
      <c r="CY21" s="316">
        <f t="shared" si="8"/>
        <v>0</v>
      </c>
      <c r="CZ21" s="316">
        <f t="shared" si="9"/>
        <v>0</v>
      </c>
      <c r="DA21" s="316">
        <f t="shared" si="10"/>
        <v>0</v>
      </c>
      <c r="DB21" s="316">
        <f t="shared" si="11"/>
        <v>0</v>
      </c>
      <c r="DC21" s="316">
        <f t="shared" si="12"/>
        <v>0</v>
      </c>
      <c r="DD21" s="316">
        <f t="shared" si="13"/>
        <v>0</v>
      </c>
      <c r="DE21" s="316">
        <f t="shared" si="14"/>
        <v>0</v>
      </c>
      <c r="DF21" s="316">
        <f t="shared" si="15"/>
        <v>0</v>
      </c>
      <c r="DG21" s="316">
        <f t="shared" si="16"/>
        <v>0</v>
      </c>
      <c r="DH21" s="316">
        <f t="shared" si="17"/>
        <v>0</v>
      </c>
      <c r="DI21" s="316">
        <f t="shared" si="18"/>
        <v>0</v>
      </c>
      <c r="DJ21" s="316">
        <f t="shared" si="19"/>
        <v>0</v>
      </c>
      <c r="DK21" s="316">
        <f t="shared" si="20"/>
        <v>0</v>
      </c>
      <c r="DL21" s="316">
        <f t="shared" si="21"/>
        <v>0</v>
      </c>
      <c r="DM21" s="316">
        <f t="shared" si="22"/>
        <v>0</v>
      </c>
    </row>
    <row r="22" spans="1:117" ht="20.25" x14ac:dyDescent="0.2">
      <c r="A22" s="18">
        <v>18</v>
      </c>
      <c r="B22" s="18" t="str">
        <f>'كشف 1'!A23</f>
        <v/>
      </c>
      <c r="C22" s="318">
        <f>'كشف 1'!B23</f>
        <v>0</v>
      </c>
      <c r="D22" s="318">
        <f>'كشف 1'!C23</f>
        <v>0</v>
      </c>
      <c r="E22" s="318">
        <f>'كشف 1'!D23</f>
        <v>0</v>
      </c>
      <c r="F22" s="318">
        <f>'كشف 1'!E23</f>
        <v>0</v>
      </c>
      <c r="G22" s="318">
        <f>'كشف 1'!F23</f>
        <v>0</v>
      </c>
      <c r="H22" s="318">
        <f>'كشف 1'!G23</f>
        <v>0</v>
      </c>
      <c r="I22" s="318">
        <f>'كشف 1'!H23</f>
        <v>0</v>
      </c>
      <c r="J22" s="318">
        <f>'كشف 1'!I23</f>
        <v>0</v>
      </c>
      <c r="K22" s="316">
        <f>'كشف 1'!J23</f>
        <v>0</v>
      </c>
      <c r="L22" s="316">
        <f>'كشف 1'!K23</f>
        <v>0</v>
      </c>
      <c r="M22" s="316">
        <f>'كشف 1'!L23</f>
        <v>0</v>
      </c>
      <c r="N22" s="316">
        <f>'كشف 1'!M23</f>
        <v>0</v>
      </c>
      <c r="O22" s="66">
        <f>'كشف 1'!N23</f>
        <v>0</v>
      </c>
      <c r="P22" s="317">
        <f>'كشف 1'!O23</f>
        <v>0</v>
      </c>
      <c r="Q22" s="318">
        <f>'كشف 1'!P23</f>
        <v>0</v>
      </c>
      <c r="R22" s="318">
        <f>'كشف 1'!Q23</f>
        <v>0</v>
      </c>
      <c r="S22" s="318">
        <f>'كشف 1'!R23</f>
        <v>0</v>
      </c>
      <c r="T22" s="318">
        <f>'كشف 1'!S23</f>
        <v>0</v>
      </c>
      <c r="U22" s="318">
        <f>'كشف 1'!T23</f>
        <v>0</v>
      </c>
      <c r="V22" s="316">
        <f>'كشف 1'!U23</f>
        <v>0</v>
      </c>
      <c r="W22" s="316">
        <f>'كشف 1'!V23</f>
        <v>0</v>
      </c>
      <c r="X22" s="316">
        <f>'كشف 1'!W23</f>
        <v>0</v>
      </c>
      <c r="Y22" s="318">
        <f>'كشف 1'!X23</f>
        <v>0</v>
      </c>
      <c r="Z22" s="19">
        <f>'كشف 1'!Y23</f>
        <v>0</v>
      </c>
      <c r="AA22" s="317">
        <f>'كشف 1'!Z23</f>
        <v>0</v>
      </c>
      <c r="AB22" s="318">
        <f>'كشف 1'!AA23</f>
        <v>0</v>
      </c>
      <c r="AC22" s="318">
        <f>'كشف 1'!AB23</f>
        <v>0</v>
      </c>
      <c r="AD22" s="20">
        <f>'كشف 1'!AC23</f>
        <v>0</v>
      </c>
      <c r="AE22" s="316">
        <f>'كشف 1'!AD23</f>
        <v>0</v>
      </c>
      <c r="AF22" s="20">
        <f>'كشف 1'!AE23</f>
        <v>0</v>
      </c>
      <c r="AG22" s="20">
        <f>'كشف 1'!AF23</f>
        <v>0</v>
      </c>
      <c r="AH22" s="21">
        <f>'كشف 1'!AG23</f>
        <v>0</v>
      </c>
      <c r="AI22" s="20">
        <f>'كشف 1'!AH23</f>
        <v>0</v>
      </c>
      <c r="AJ22" s="20">
        <f>'كشف 1'!AI23</f>
        <v>0</v>
      </c>
      <c r="AK22" s="20">
        <f>'كشف 1'!AJ23</f>
        <v>0</v>
      </c>
      <c r="AL22" s="316">
        <f>'كشف 1'!AK23</f>
        <v>0</v>
      </c>
      <c r="AM22" s="316">
        <f>'كشف 1'!AL23</f>
        <v>0</v>
      </c>
      <c r="AN22" s="316">
        <f>'كشف 1'!AM23</f>
        <v>0</v>
      </c>
      <c r="AO22" s="316">
        <f>'كشف 1'!AN23</f>
        <v>0</v>
      </c>
      <c r="AP22" s="316">
        <f>'كشف 1'!AO23</f>
        <v>0</v>
      </c>
      <c r="AQ22" s="316">
        <f>'كشف 1'!AP23</f>
        <v>0</v>
      </c>
      <c r="AR22" s="316">
        <f>'كشف 1'!AQ23</f>
        <v>0</v>
      </c>
      <c r="AS22" s="316">
        <f>'كشف 1'!AR23</f>
        <v>0</v>
      </c>
      <c r="AT22" s="22">
        <f>'كشف 1'!AS23</f>
        <v>0</v>
      </c>
      <c r="AU22" s="316">
        <f>'كشف 1'!AT23</f>
        <v>0</v>
      </c>
      <c r="AV22" s="316">
        <f>'كشف 1'!AU23</f>
        <v>0</v>
      </c>
      <c r="AW22" s="316">
        <f>'كشف 1'!AV23</f>
        <v>0</v>
      </c>
      <c r="AX22" s="316">
        <f>'كشف 1'!AW23</f>
        <v>0</v>
      </c>
      <c r="AY22" s="316">
        <f>'كشف 1'!AX23</f>
        <v>0</v>
      </c>
      <c r="AZ22" s="316">
        <f>'كشف 1'!AY23</f>
        <v>0</v>
      </c>
      <c r="BA22" s="317">
        <f>'كشف 1'!AZ23</f>
        <v>0</v>
      </c>
      <c r="BB22" s="316">
        <f>'كشف 1'!BA23</f>
        <v>0</v>
      </c>
      <c r="BC22" s="124">
        <f>'كشف 1'!BB23</f>
        <v>0</v>
      </c>
      <c r="BD22" s="316">
        <f>'كشف 1'!BC23</f>
        <v>0</v>
      </c>
      <c r="BE22" s="316">
        <f>'كشف 1'!BD23</f>
        <v>0</v>
      </c>
      <c r="BF22" s="316">
        <f>'كشف 1'!BE23</f>
        <v>0</v>
      </c>
      <c r="BG22" s="316">
        <f>'كشف 1'!BF23</f>
        <v>0</v>
      </c>
      <c r="BH22" s="317">
        <f>'كشف 1'!BG23</f>
        <v>0</v>
      </c>
      <c r="BI22" s="318">
        <f>'كشف 1'!BH23</f>
        <v>0</v>
      </c>
      <c r="BJ22" s="318">
        <f>'كشف 1'!BI23</f>
        <v>0</v>
      </c>
      <c r="BK22" s="318">
        <f>'كشف 1'!BJ23</f>
        <v>0</v>
      </c>
      <c r="BL22" s="318">
        <f>'كشف 1'!BK23</f>
        <v>0</v>
      </c>
      <c r="BM22" s="319">
        <f>'كشف 1'!BL23</f>
        <v>0</v>
      </c>
      <c r="BN22" s="316">
        <f>'كشف 1'!BM23</f>
        <v>0</v>
      </c>
      <c r="BO22" s="316">
        <f>'كشف 1'!BN23</f>
        <v>0</v>
      </c>
      <c r="BP22" s="318">
        <f>'كشف 1'!BO23</f>
        <v>0</v>
      </c>
      <c r="BQ22" s="319">
        <f>'كشف 1'!BP23</f>
        <v>0</v>
      </c>
      <c r="BR22" s="319">
        <f>'كشف 1'!BQ23</f>
        <v>0</v>
      </c>
      <c r="BS22" s="319">
        <f>'كشف 1'!BR23</f>
        <v>0</v>
      </c>
      <c r="BT22" s="319">
        <f>'كشف 1'!BS23</f>
        <v>0</v>
      </c>
      <c r="BU22" s="319">
        <f>'كشف 1'!BT23</f>
        <v>0</v>
      </c>
      <c r="BV22" s="319">
        <f>'كشف 1'!BU23</f>
        <v>0</v>
      </c>
      <c r="BW22" s="319">
        <f>'كشف 1'!BV23</f>
        <v>0</v>
      </c>
      <c r="BX22" s="66">
        <f>'كشف 1'!BW23</f>
        <v>0</v>
      </c>
      <c r="BY22" s="66">
        <f>'كشف 1'!BX23</f>
        <v>0</v>
      </c>
      <c r="BZ22" s="319">
        <f>'كشف 1'!BY23</f>
        <v>0</v>
      </c>
      <c r="CA22" s="319">
        <f>'كشف 1'!BZ23</f>
        <v>0</v>
      </c>
      <c r="CB22" s="66">
        <f>'كشف 1'!CA23</f>
        <v>0</v>
      </c>
      <c r="CC22" s="319">
        <f>'كشف 1'!CB23</f>
        <v>0</v>
      </c>
      <c r="CD22" s="319">
        <f>'كشف 1'!CC23</f>
        <v>0</v>
      </c>
      <c r="CE22" s="319">
        <f>'كشف 1'!CD23</f>
        <v>0</v>
      </c>
      <c r="CF22" s="169">
        <f>'كشف 1'!CE23</f>
        <v>0</v>
      </c>
      <c r="CG22" s="169">
        <f>'كشف 1'!CF23</f>
        <v>0</v>
      </c>
      <c r="CH22" s="319">
        <f>'كشف 1'!CG23</f>
        <v>0</v>
      </c>
      <c r="CI22" s="319">
        <f>'كشف 1'!CH23</f>
        <v>0</v>
      </c>
      <c r="CJ22" s="319">
        <f>'كشف 1'!CI23</f>
        <v>0</v>
      </c>
      <c r="CK22" s="319">
        <f>'كشف 1'!CJ23</f>
        <v>0</v>
      </c>
      <c r="CL22" s="319">
        <f>'كشف 1'!CK23</f>
        <v>0</v>
      </c>
      <c r="CM22" s="319">
        <f>'كشف 1'!CL23</f>
        <v>0</v>
      </c>
      <c r="CN22" s="316">
        <f>'كشف 1'!CM23</f>
        <v>0</v>
      </c>
      <c r="CO22" s="316">
        <f>'كشف 1'!CN23</f>
        <v>0</v>
      </c>
      <c r="CP22" s="316">
        <f>'كشف 1'!CO23</f>
        <v>0</v>
      </c>
      <c r="CQ22" s="316">
        <f>'كشف 1'!CP23</f>
        <v>0</v>
      </c>
      <c r="CR22" s="316">
        <f t="shared" si="1"/>
        <v>0</v>
      </c>
      <c r="CS22" s="316">
        <f t="shared" si="2"/>
        <v>0</v>
      </c>
      <c r="CT22" s="316">
        <f t="shared" si="3"/>
        <v>0</v>
      </c>
      <c r="CU22" s="316">
        <f t="shared" si="4"/>
        <v>0</v>
      </c>
      <c r="CV22" s="316">
        <f t="shared" si="5"/>
        <v>0</v>
      </c>
      <c r="CW22" s="316">
        <f t="shared" si="6"/>
        <v>0</v>
      </c>
      <c r="CX22" s="316">
        <f t="shared" si="7"/>
        <v>0</v>
      </c>
      <c r="CY22" s="316">
        <f t="shared" si="8"/>
        <v>0</v>
      </c>
      <c r="CZ22" s="316">
        <f t="shared" si="9"/>
        <v>0</v>
      </c>
      <c r="DA22" s="316">
        <f t="shared" si="10"/>
        <v>0</v>
      </c>
      <c r="DB22" s="316">
        <f t="shared" si="11"/>
        <v>0</v>
      </c>
      <c r="DC22" s="316">
        <f t="shared" si="12"/>
        <v>0</v>
      </c>
      <c r="DD22" s="316">
        <f t="shared" si="13"/>
        <v>0</v>
      </c>
      <c r="DE22" s="316">
        <f t="shared" si="14"/>
        <v>0</v>
      </c>
      <c r="DF22" s="316">
        <f t="shared" si="15"/>
        <v>0</v>
      </c>
      <c r="DG22" s="316">
        <f t="shared" si="16"/>
        <v>0</v>
      </c>
      <c r="DH22" s="316">
        <f t="shared" si="17"/>
        <v>0</v>
      </c>
      <c r="DI22" s="316">
        <f t="shared" si="18"/>
        <v>0</v>
      </c>
      <c r="DJ22" s="316">
        <f t="shared" si="19"/>
        <v>0</v>
      </c>
      <c r="DK22" s="316">
        <f t="shared" si="20"/>
        <v>0</v>
      </c>
      <c r="DL22" s="316">
        <f t="shared" si="21"/>
        <v>0</v>
      </c>
      <c r="DM22" s="316">
        <f t="shared" si="22"/>
        <v>0</v>
      </c>
    </row>
    <row r="23" spans="1:117" ht="20.25" x14ac:dyDescent="0.2">
      <c r="A23" s="18">
        <v>19</v>
      </c>
      <c r="B23" s="18" t="str">
        <f>'كشف 1'!A24</f>
        <v/>
      </c>
      <c r="C23" s="318">
        <f>'كشف 1'!B24</f>
        <v>0</v>
      </c>
      <c r="D23" s="318">
        <f>'كشف 1'!C24</f>
        <v>0</v>
      </c>
      <c r="E23" s="318">
        <f>'كشف 1'!D24</f>
        <v>0</v>
      </c>
      <c r="F23" s="318">
        <f>'كشف 1'!E24</f>
        <v>0</v>
      </c>
      <c r="G23" s="318">
        <f>'كشف 1'!F24</f>
        <v>0</v>
      </c>
      <c r="H23" s="318">
        <f>'كشف 1'!G24</f>
        <v>0</v>
      </c>
      <c r="I23" s="318">
        <f>'كشف 1'!H24</f>
        <v>0</v>
      </c>
      <c r="J23" s="318">
        <f>'كشف 1'!I24</f>
        <v>0</v>
      </c>
      <c r="K23" s="316">
        <f>'كشف 1'!J24</f>
        <v>0</v>
      </c>
      <c r="L23" s="316">
        <f>'كشف 1'!K24</f>
        <v>0</v>
      </c>
      <c r="M23" s="316">
        <f>'كشف 1'!L24</f>
        <v>0</v>
      </c>
      <c r="N23" s="316">
        <f>'كشف 1'!M24</f>
        <v>0</v>
      </c>
      <c r="O23" s="66">
        <f>'كشف 1'!N24</f>
        <v>0</v>
      </c>
      <c r="P23" s="317">
        <f>'كشف 1'!O24</f>
        <v>0</v>
      </c>
      <c r="Q23" s="318">
        <f>'كشف 1'!P24</f>
        <v>0</v>
      </c>
      <c r="R23" s="318">
        <f>'كشف 1'!Q24</f>
        <v>0</v>
      </c>
      <c r="S23" s="318">
        <f>'كشف 1'!R24</f>
        <v>0</v>
      </c>
      <c r="T23" s="318">
        <f>'كشف 1'!S24</f>
        <v>0</v>
      </c>
      <c r="U23" s="318">
        <f>'كشف 1'!T24</f>
        <v>0</v>
      </c>
      <c r="V23" s="316">
        <f>'كشف 1'!U24</f>
        <v>0</v>
      </c>
      <c r="W23" s="316">
        <f>'كشف 1'!V24</f>
        <v>0</v>
      </c>
      <c r="X23" s="316">
        <f>'كشف 1'!W24</f>
        <v>0</v>
      </c>
      <c r="Y23" s="318">
        <f>'كشف 1'!X24</f>
        <v>0</v>
      </c>
      <c r="Z23" s="19">
        <f>'كشف 1'!Y24</f>
        <v>0</v>
      </c>
      <c r="AA23" s="317">
        <f>'كشف 1'!Z24</f>
        <v>0</v>
      </c>
      <c r="AB23" s="318">
        <f>'كشف 1'!AA24</f>
        <v>0</v>
      </c>
      <c r="AC23" s="318">
        <f>'كشف 1'!AB24</f>
        <v>0</v>
      </c>
      <c r="AD23" s="20">
        <f>'كشف 1'!AC24</f>
        <v>0</v>
      </c>
      <c r="AE23" s="316">
        <f>'كشف 1'!AD24</f>
        <v>0</v>
      </c>
      <c r="AF23" s="20">
        <f>'كشف 1'!AE24</f>
        <v>0</v>
      </c>
      <c r="AG23" s="20">
        <f>'كشف 1'!AF24</f>
        <v>0</v>
      </c>
      <c r="AH23" s="21">
        <f>'كشف 1'!AG24</f>
        <v>0</v>
      </c>
      <c r="AI23" s="20">
        <f>'كشف 1'!AH24</f>
        <v>0</v>
      </c>
      <c r="AJ23" s="20">
        <f>'كشف 1'!AI24</f>
        <v>0</v>
      </c>
      <c r="AK23" s="20">
        <f>'كشف 1'!AJ24</f>
        <v>0</v>
      </c>
      <c r="AL23" s="316">
        <f>'كشف 1'!AK24</f>
        <v>0</v>
      </c>
      <c r="AM23" s="316">
        <f>'كشف 1'!AL24</f>
        <v>0</v>
      </c>
      <c r="AN23" s="316">
        <f>'كشف 1'!AM24</f>
        <v>0</v>
      </c>
      <c r="AO23" s="316">
        <f>'كشف 1'!AN24</f>
        <v>0</v>
      </c>
      <c r="AP23" s="316">
        <f>'كشف 1'!AO24</f>
        <v>0</v>
      </c>
      <c r="AQ23" s="316">
        <f>'كشف 1'!AP24</f>
        <v>0</v>
      </c>
      <c r="AR23" s="316">
        <f>'كشف 1'!AQ24</f>
        <v>0</v>
      </c>
      <c r="AS23" s="316">
        <f>'كشف 1'!AR24</f>
        <v>0</v>
      </c>
      <c r="AT23" s="22">
        <f>'كشف 1'!AS24</f>
        <v>0</v>
      </c>
      <c r="AU23" s="316">
        <f>'كشف 1'!AT24</f>
        <v>0</v>
      </c>
      <c r="AV23" s="316">
        <f>'كشف 1'!AU24</f>
        <v>0</v>
      </c>
      <c r="AW23" s="316">
        <f>'كشف 1'!AV24</f>
        <v>0</v>
      </c>
      <c r="AX23" s="316">
        <f>'كشف 1'!AW24</f>
        <v>0</v>
      </c>
      <c r="AY23" s="316">
        <f>'كشف 1'!AX24</f>
        <v>0</v>
      </c>
      <c r="AZ23" s="316">
        <f>'كشف 1'!AY24</f>
        <v>0</v>
      </c>
      <c r="BA23" s="317">
        <f>'كشف 1'!AZ24</f>
        <v>0</v>
      </c>
      <c r="BB23" s="316">
        <f>'كشف 1'!BA24</f>
        <v>0</v>
      </c>
      <c r="BC23" s="124">
        <f>'كشف 1'!BB24</f>
        <v>0</v>
      </c>
      <c r="BD23" s="316">
        <f>'كشف 1'!BC24</f>
        <v>0</v>
      </c>
      <c r="BE23" s="316">
        <f>'كشف 1'!BD24</f>
        <v>0</v>
      </c>
      <c r="BF23" s="316">
        <f>'كشف 1'!BE24</f>
        <v>0</v>
      </c>
      <c r="BG23" s="316">
        <f>'كشف 1'!BF24</f>
        <v>0</v>
      </c>
      <c r="BH23" s="317">
        <f>'كشف 1'!BG24</f>
        <v>0</v>
      </c>
      <c r="BI23" s="318">
        <f>'كشف 1'!BH24</f>
        <v>0</v>
      </c>
      <c r="BJ23" s="318">
        <f>'كشف 1'!BI24</f>
        <v>0</v>
      </c>
      <c r="BK23" s="318">
        <f>'كشف 1'!BJ24</f>
        <v>0</v>
      </c>
      <c r="BL23" s="318">
        <f>'كشف 1'!BK24</f>
        <v>0</v>
      </c>
      <c r="BM23" s="319">
        <f>'كشف 1'!BL24</f>
        <v>0</v>
      </c>
      <c r="BN23" s="316">
        <f>'كشف 1'!BM24</f>
        <v>0</v>
      </c>
      <c r="BO23" s="316">
        <f>'كشف 1'!BN24</f>
        <v>0</v>
      </c>
      <c r="BP23" s="318">
        <f>'كشف 1'!BO24</f>
        <v>0</v>
      </c>
      <c r="BQ23" s="319">
        <f>'كشف 1'!BP24</f>
        <v>0</v>
      </c>
      <c r="BR23" s="319">
        <f>'كشف 1'!BQ24</f>
        <v>0</v>
      </c>
      <c r="BS23" s="319">
        <f>'كشف 1'!BR24</f>
        <v>0</v>
      </c>
      <c r="BT23" s="319">
        <f>'كشف 1'!BS24</f>
        <v>0</v>
      </c>
      <c r="BU23" s="319">
        <f>'كشف 1'!BT24</f>
        <v>0</v>
      </c>
      <c r="BV23" s="319">
        <f>'كشف 1'!BU24</f>
        <v>0</v>
      </c>
      <c r="BW23" s="319">
        <f>'كشف 1'!BV24</f>
        <v>0</v>
      </c>
      <c r="BX23" s="66">
        <f>'كشف 1'!BW24</f>
        <v>0</v>
      </c>
      <c r="BY23" s="66">
        <f>'كشف 1'!BX24</f>
        <v>0</v>
      </c>
      <c r="BZ23" s="319">
        <f>'كشف 1'!BY24</f>
        <v>0</v>
      </c>
      <c r="CA23" s="319">
        <f>'كشف 1'!BZ24</f>
        <v>0</v>
      </c>
      <c r="CB23" s="66">
        <f>'كشف 1'!CA24</f>
        <v>0</v>
      </c>
      <c r="CC23" s="319">
        <f>'كشف 1'!CB24</f>
        <v>0</v>
      </c>
      <c r="CD23" s="319">
        <f>'كشف 1'!CC24</f>
        <v>0</v>
      </c>
      <c r="CE23" s="319">
        <f>'كشف 1'!CD24</f>
        <v>0</v>
      </c>
      <c r="CF23" s="169">
        <f>'كشف 1'!CE24</f>
        <v>0</v>
      </c>
      <c r="CG23" s="169">
        <f>'كشف 1'!CF24</f>
        <v>0</v>
      </c>
      <c r="CH23" s="319">
        <f>'كشف 1'!CG24</f>
        <v>0</v>
      </c>
      <c r="CI23" s="319">
        <f>'كشف 1'!CH24</f>
        <v>0</v>
      </c>
      <c r="CJ23" s="319">
        <f>'كشف 1'!CI24</f>
        <v>0</v>
      </c>
      <c r="CK23" s="319">
        <f>'كشف 1'!CJ24</f>
        <v>0</v>
      </c>
      <c r="CL23" s="319">
        <f>'كشف 1'!CK24</f>
        <v>0</v>
      </c>
      <c r="CM23" s="319">
        <f>'كشف 1'!CL24</f>
        <v>0</v>
      </c>
      <c r="CN23" s="316">
        <f>'كشف 1'!CM24</f>
        <v>0</v>
      </c>
      <c r="CO23" s="316">
        <f>'كشف 1'!CN24</f>
        <v>0</v>
      </c>
      <c r="CP23" s="316">
        <f>'كشف 1'!CO24</f>
        <v>0</v>
      </c>
      <c r="CQ23" s="316">
        <f>'كشف 1'!CP24</f>
        <v>0</v>
      </c>
      <c r="CR23" s="316">
        <f t="shared" si="1"/>
        <v>0</v>
      </c>
      <c r="CS23" s="316">
        <f t="shared" si="2"/>
        <v>0</v>
      </c>
      <c r="CT23" s="316">
        <f t="shared" si="3"/>
        <v>0</v>
      </c>
      <c r="CU23" s="316">
        <f t="shared" si="4"/>
        <v>0</v>
      </c>
      <c r="CV23" s="316">
        <f t="shared" si="5"/>
        <v>0</v>
      </c>
      <c r="CW23" s="316">
        <f t="shared" si="6"/>
        <v>0</v>
      </c>
      <c r="CX23" s="316">
        <f t="shared" si="7"/>
        <v>0</v>
      </c>
      <c r="CY23" s="316">
        <f t="shared" si="8"/>
        <v>0</v>
      </c>
      <c r="CZ23" s="316">
        <f t="shared" si="9"/>
        <v>0</v>
      </c>
      <c r="DA23" s="316">
        <f t="shared" si="10"/>
        <v>0</v>
      </c>
      <c r="DB23" s="316">
        <f t="shared" si="11"/>
        <v>0</v>
      </c>
      <c r="DC23" s="316">
        <f t="shared" si="12"/>
        <v>0</v>
      </c>
      <c r="DD23" s="316">
        <f t="shared" si="13"/>
        <v>0</v>
      </c>
      <c r="DE23" s="316">
        <f t="shared" si="14"/>
        <v>0</v>
      </c>
      <c r="DF23" s="316">
        <f t="shared" si="15"/>
        <v>0</v>
      </c>
      <c r="DG23" s="316">
        <f t="shared" si="16"/>
        <v>0</v>
      </c>
      <c r="DH23" s="316">
        <f t="shared" si="17"/>
        <v>0</v>
      </c>
      <c r="DI23" s="316">
        <f t="shared" si="18"/>
        <v>0</v>
      </c>
      <c r="DJ23" s="316">
        <f t="shared" si="19"/>
        <v>0</v>
      </c>
      <c r="DK23" s="316">
        <f t="shared" si="20"/>
        <v>0</v>
      </c>
      <c r="DL23" s="316">
        <f t="shared" si="21"/>
        <v>0</v>
      </c>
      <c r="DM23" s="316">
        <f t="shared" si="22"/>
        <v>0</v>
      </c>
    </row>
    <row r="24" spans="1:117" ht="20.25" x14ac:dyDescent="0.2">
      <c r="A24" s="18">
        <v>20</v>
      </c>
      <c r="B24" s="18" t="str">
        <f>'كشف 1'!A25</f>
        <v/>
      </c>
      <c r="C24" s="318">
        <f>'كشف 1'!B25</f>
        <v>0</v>
      </c>
      <c r="D24" s="318">
        <f>'كشف 1'!C25</f>
        <v>0</v>
      </c>
      <c r="E24" s="318">
        <f>'كشف 1'!D25</f>
        <v>0</v>
      </c>
      <c r="F24" s="318">
        <f>'كشف 1'!E25</f>
        <v>0</v>
      </c>
      <c r="G24" s="318">
        <f>'كشف 1'!F25</f>
        <v>0</v>
      </c>
      <c r="H24" s="318">
        <f>'كشف 1'!G25</f>
        <v>0</v>
      </c>
      <c r="I24" s="318">
        <f>'كشف 1'!H25</f>
        <v>0</v>
      </c>
      <c r="J24" s="318">
        <f>'كشف 1'!I25</f>
        <v>0</v>
      </c>
      <c r="K24" s="316">
        <f>'كشف 1'!J25</f>
        <v>0</v>
      </c>
      <c r="L24" s="316">
        <f>'كشف 1'!K25</f>
        <v>0</v>
      </c>
      <c r="M24" s="316">
        <f>'كشف 1'!L25</f>
        <v>0</v>
      </c>
      <c r="N24" s="316">
        <f>'كشف 1'!M25</f>
        <v>0</v>
      </c>
      <c r="O24" s="66">
        <f>'كشف 1'!N25</f>
        <v>0</v>
      </c>
      <c r="P24" s="317">
        <f>'كشف 1'!O25</f>
        <v>0</v>
      </c>
      <c r="Q24" s="318">
        <f>'كشف 1'!P25</f>
        <v>0</v>
      </c>
      <c r="R24" s="318">
        <f>'كشف 1'!Q25</f>
        <v>0</v>
      </c>
      <c r="S24" s="318">
        <f>'كشف 1'!R25</f>
        <v>0</v>
      </c>
      <c r="T24" s="318">
        <f>'كشف 1'!S25</f>
        <v>0</v>
      </c>
      <c r="U24" s="318">
        <f>'كشف 1'!T25</f>
        <v>0</v>
      </c>
      <c r="V24" s="316">
        <f>'كشف 1'!U25</f>
        <v>0</v>
      </c>
      <c r="W24" s="316">
        <f>'كشف 1'!V25</f>
        <v>0</v>
      </c>
      <c r="X24" s="316">
        <f>'كشف 1'!W25</f>
        <v>0</v>
      </c>
      <c r="Y24" s="318">
        <f>'كشف 1'!X25</f>
        <v>0</v>
      </c>
      <c r="Z24" s="19">
        <f>'كشف 1'!Y25</f>
        <v>0</v>
      </c>
      <c r="AA24" s="317">
        <f>'كشف 1'!Z25</f>
        <v>0</v>
      </c>
      <c r="AB24" s="318">
        <f>'كشف 1'!AA25</f>
        <v>0</v>
      </c>
      <c r="AC24" s="318">
        <f>'كشف 1'!AB25</f>
        <v>0</v>
      </c>
      <c r="AD24" s="20">
        <f>'كشف 1'!AC25</f>
        <v>0</v>
      </c>
      <c r="AE24" s="316">
        <f>'كشف 1'!AD25</f>
        <v>0</v>
      </c>
      <c r="AF24" s="20">
        <f>'كشف 1'!AE25</f>
        <v>0</v>
      </c>
      <c r="AG24" s="20">
        <f>'كشف 1'!AF25</f>
        <v>0</v>
      </c>
      <c r="AH24" s="21">
        <f>'كشف 1'!AG25</f>
        <v>0</v>
      </c>
      <c r="AI24" s="20">
        <f>'كشف 1'!AH25</f>
        <v>0</v>
      </c>
      <c r="AJ24" s="20">
        <f>'كشف 1'!AI25</f>
        <v>0</v>
      </c>
      <c r="AK24" s="20">
        <f>'كشف 1'!AJ25</f>
        <v>0</v>
      </c>
      <c r="AL24" s="316">
        <f>'كشف 1'!AK25</f>
        <v>0</v>
      </c>
      <c r="AM24" s="316">
        <f>'كشف 1'!AL25</f>
        <v>0</v>
      </c>
      <c r="AN24" s="316">
        <f>'كشف 1'!AM25</f>
        <v>0</v>
      </c>
      <c r="AO24" s="316">
        <f>'كشف 1'!AN25</f>
        <v>0</v>
      </c>
      <c r="AP24" s="316">
        <f>'كشف 1'!AO25</f>
        <v>0</v>
      </c>
      <c r="AQ24" s="316">
        <f>'كشف 1'!AP25</f>
        <v>0</v>
      </c>
      <c r="AR24" s="316">
        <f>'كشف 1'!AQ25</f>
        <v>0</v>
      </c>
      <c r="AS24" s="316">
        <f>'كشف 1'!AR25</f>
        <v>0</v>
      </c>
      <c r="AT24" s="22">
        <f>'كشف 1'!AS25</f>
        <v>0</v>
      </c>
      <c r="AU24" s="316">
        <f>'كشف 1'!AT25</f>
        <v>0</v>
      </c>
      <c r="AV24" s="316">
        <f>'كشف 1'!AU25</f>
        <v>0</v>
      </c>
      <c r="AW24" s="316">
        <f>'كشف 1'!AV25</f>
        <v>0</v>
      </c>
      <c r="AX24" s="316">
        <f>'كشف 1'!AW25</f>
        <v>0</v>
      </c>
      <c r="AY24" s="316">
        <f>'كشف 1'!AX25</f>
        <v>0</v>
      </c>
      <c r="AZ24" s="316">
        <f>'كشف 1'!AY25</f>
        <v>0</v>
      </c>
      <c r="BA24" s="317">
        <f>'كشف 1'!AZ25</f>
        <v>0</v>
      </c>
      <c r="BB24" s="316">
        <f>'كشف 1'!BA25</f>
        <v>0</v>
      </c>
      <c r="BC24" s="124">
        <f>'كشف 1'!BB25</f>
        <v>0</v>
      </c>
      <c r="BD24" s="316">
        <f>'كشف 1'!BC25</f>
        <v>0</v>
      </c>
      <c r="BE24" s="316">
        <f>'كشف 1'!BD25</f>
        <v>0</v>
      </c>
      <c r="BF24" s="316">
        <f>'كشف 1'!BE25</f>
        <v>0</v>
      </c>
      <c r="BG24" s="316">
        <f>'كشف 1'!BF25</f>
        <v>0</v>
      </c>
      <c r="BH24" s="317">
        <f>'كشف 1'!BG25</f>
        <v>0</v>
      </c>
      <c r="BI24" s="318">
        <f>'كشف 1'!BH25</f>
        <v>0</v>
      </c>
      <c r="BJ24" s="318">
        <f>'كشف 1'!BI25</f>
        <v>0</v>
      </c>
      <c r="BK24" s="318">
        <f>'كشف 1'!BJ25</f>
        <v>0</v>
      </c>
      <c r="BL24" s="318">
        <f>'كشف 1'!BK25</f>
        <v>0</v>
      </c>
      <c r="BM24" s="319">
        <f>'كشف 1'!BL25</f>
        <v>0</v>
      </c>
      <c r="BN24" s="316">
        <f>'كشف 1'!BM25</f>
        <v>0</v>
      </c>
      <c r="BO24" s="316">
        <f>'كشف 1'!BN25</f>
        <v>0</v>
      </c>
      <c r="BP24" s="318">
        <f>'كشف 1'!BO25</f>
        <v>0</v>
      </c>
      <c r="BQ24" s="319">
        <f>'كشف 1'!BP25</f>
        <v>0</v>
      </c>
      <c r="BR24" s="319">
        <f>'كشف 1'!BQ25</f>
        <v>0</v>
      </c>
      <c r="BS24" s="319">
        <f>'كشف 1'!BR25</f>
        <v>0</v>
      </c>
      <c r="BT24" s="319">
        <f>'كشف 1'!BS25</f>
        <v>0</v>
      </c>
      <c r="BU24" s="319">
        <f>'كشف 1'!BT25</f>
        <v>0</v>
      </c>
      <c r="BV24" s="319">
        <f>'كشف 1'!BU25</f>
        <v>0</v>
      </c>
      <c r="BW24" s="319">
        <f>'كشف 1'!BV25</f>
        <v>0</v>
      </c>
      <c r="BX24" s="66">
        <f>'كشف 1'!BW25</f>
        <v>0</v>
      </c>
      <c r="BY24" s="66">
        <f>'كشف 1'!BX25</f>
        <v>0</v>
      </c>
      <c r="BZ24" s="319">
        <f>'كشف 1'!BY25</f>
        <v>0</v>
      </c>
      <c r="CA24" s="319">
        <f>'كشف 1'!BZ25</f>
        <v>0</v>
      </c>
      <c r="CB24" s="66">
        <f>'كشف 1'!CA25</f>
        <v>0</v>
      </c>
      <c r="CC24" s="319">
        <f>'كشف 1'!CB25</f>
        <v>0</v>
      </c>
      <c r="CD24" s="319">
        <f>'كشف 1'!CC25</f>
        <v>0</v>
      </c>
      <c r="CE24" s="319">
        <f>'كشف 1'!CD25</f>
        <v>0</v>
      </c>
      <c r="CF24" s="169">
        <f>'كشف 1'!CE25</f>
        <v>0</v>
      </c>
      <c r="CG24" s="169">
        <f>'كشف 1'!CF25</f>
        <v>0</v>
      </c>
      <c r="CH24" s="319">
        <f>'كشف 1'!CG25</f>
        <v>0</v>
      </c>
      <c r="CI24" s="319">
        <f>'كشف 1'!CH25</f>
        <v>0</v>
      </c>
      <c r="CJ24" s="319">
        <f>'كشف 1'!CI25</f>
        <v>0</v>
      </c>
      <c r="CK24" s="319">
        <f>'كشف 1'!CJ25</f>
        <v>0</v>
      </c>
      <c r="CL24" s="319">
        <f>'كشف 1'!CK25</f>
        <v>0</v>
      </c>
      <c r="CM24" s="319">
        <f>'كشف 1'!CL25</f>
        <v>0</v>
      </c>
      <c r="CN24" s="316">
        <f>'كشف 1'!CM25</f>
        <v>0</v>
      </c>
      <c r="CO24" s="316">
        <f>'كشف 1'!CN25</f>
        <v>0</v>
      </c>
      <c r="CP24" s="316">
        <f>'كشف 1'!CO25</f>
        <v>0</v>
      </c>
      <c r="CQ24" s="316">
        <f>'كشف 1'!CP25</f>
        <v>0</v>
      </c>
      <c r="CR24" s="316">
        <f t="shared" si="1"/>
        <v>0</v>
      </c>
      <c r="CS24" s="316">
        <f t="shared" si="2"/>
        <v>0</v>
      </c>
      <c r="CT24" s="316">
        <f t="shared" si="3"/>
        <v>0</v>
      </c>
      <c r="CU24" s="316">
        <f t="shared" si="4"/>
        <v>0</v>
      </c>
      <c r="CV24" s="316">
        <f t="shared" si="5"/>
        <v>0</v>
      </c>
      <c r="CW24" s="316">
        <f t="shared" si="6"/>
        <v>0</v>
      </c>
      <c r="CX24" s="316">
        <f t="shared" si="7"/>
        <v>0</v>
      </c>
      <c r="CY24" s="316">
        <f t="shared" si="8"/>
        <v>0</v>
      </c>
      <c r="CZ24" s="316">
        <f t="shared" si="9"/>
        <v>0</v>
      </c>
      <c r="DA24" s="316">
        <f t="shared" si="10"/>
        <v>0</v>
      </c>
      <c r="DB24" s="316">
        <f t="shared" si="11"/>
        <v>0</v>
      </c>
      <c r="DC24" s="316">
        <f t="shared" si="12"/>
        <v>0</v>
      </c>
      <c r="DD24" s="316">
        <f t="shared" si="13"/>
        <v>0</v>
      </c>
      <c r="DE24" s="316">
        <f t="shared" si="14"/>
        <v>0</v>
      </c>
      <c r="DF24" s="316">
        <f t="shared" si="15"/>
        <v>0</v>
      </c>
      <c r="DG24" s="316">
        <f t="shared" si="16"/>
        <v>0</v>
      </c>
      <c r="DH24" s="316">
        <f t="shared" si="17"/>
        <v>0</v>
      </c>
      <c r="DI24" s="316">
        <f t="shared" si="18"/>
        <v>0</v>
      </c>
      <c r="DJ24" s="316">
        <f t="shared" si="19"/>
        <v>0</v>
      </c>
      <c r="DK24" s="316">
        <f t="shared" si="20"/>
        <v>0</v>
      </c>
      <c r="DL24" s="316">
        <f t="shared" si="21"/>
        <v>0</v>
      </c>
      <c r="DM24" s="316">
        <f t="shared" si="22"/>
        <v>0</v>
      </c>
    </row>
    <row r="25" spans="1:117" ht="20.25" x14ac:dyDescent="0.2">
      <c r="A25" s="18">
        <v>21</v>
      </c>
      <c r="B25" s="18" t="str">
        <f>'كشف 1'!A26</f>
        <v/>
      </c>
      <c r="C25" s="318">
        <f>'كشف 1'!B26</f>
        <v>0</v>
      </c>
      <c r="D25" s="318">
        <f>'كشف 1'!C26</f>
        <v>0</v>
      </c>
      <c r="E25" s="318">
        <f>'كشف 1'!D26</f>
        <v>0</v>
      </c>
      <c r="F25" s="318">
        <f>'كشف 1'!E26</f>
        <v>0</v>
      </c>
      <c r="G25" s="318">
        <f>'كشف 1'!F26</f>
        <v>0</v>
      </c>
      <c r="H25" s="318">
        <f>'كشف 1'!G26</f>
        <v>0</v>
      </c>
      <c r="I25" s="318">
        <f>'كشف 1'!H26</f>
        <v>0</v>
      </c>
      <c r="J25" s="318">
        <f>'كشف 1'!I26</f>
        <v>0</v>
      </c>
      <c r="K25" s="316">
        <f>'كشف 1'!J26</f>
        <v>0</v>
      </c>
      <c r="L25" s="316">
        <f>'كشف 1'!K26</f>
        <v>0</v>
      </c>
      <c r="M25" s="316">
        <f>'كشف 1'!L26</f>
        <v>0</v>
      </c>
      <c r="N25" s="316">
        <f>'كشف 1'!M26</f>
        <v>0</v>
      </c>
      <c r="O25" s="66">
        <f>'كشف 1'!N26</f>
        <v>0</v>
      </c>
      <c r="P25" s="317">
        <f>'كشف 1'!O26</f>
        <v>0</v>
      </c>
      <c r="Q25" s="318">
        <f>'كشف 1'!P26</f>
        <v>0</v>
      </c>
      <c r="R25" s="318">
        <f>'كشف 1'!Q26</f>
        <v>0</v>
      </c>
      <c r="S25" s="318">
        <f>'كشف 1'!R26</f>
        <v>0</v>
      </c>
      <c r="T25" s="318">
        <f>'كشف 1'!S26</f>
        <v>0</v>
      </c>
      <c r="U25" s="318">
        <f>'كشف 1'!T26</f>
        <v>0</v>
      </c>
      <c r="V25" s="316">
        <f>'كشف 1'!U26</f>
        <v>0</v>
      </c>
      <c r="W25" s="316">
        <f>'كشف 1'!V26</f>
        <v>0</v>
      </c>
      <c r="X25" s="316">
        <f>'كشف 1'!W26</f>
        <v>0</v>
      </c>
      <c r="Y25" s="318">
        <f>'كشف 1'!X26</f>
        <v>0</v>
      </c>
      <c r="Z25" s="19">
        <f>'كشف 1'!Y26</f>
        <v>0</v>
      </c>
      <c r="AA25" s="317">
        <f>'كشف 1'!Z26</f>
        <v>0</v>
      </c>
      <c r="AB25" s="318">
        <f>'كشف 1'!AA26</f>
        <v>0</v>
      </c>
      <c r="AC25" s="318">
        <f>'كشف 1'!AB26</f>
        <v>0</v>
      </c>
      <c r="AD25" s="20">
        <f>'كشف 1'!AC26</f>
        <v>0</v>
      </c>
      <c r="AE25" s="316">
        <f>'كشف 1'!AD26</f>
        <v>0</v>
      </c>
      <c r="AF25" s="20">
        <f>'كشف 1'!AE26</f>
        <v>0</v>
      </c>
      <c r="AG25" s="20">
        <f>'كشف 1'!AF26</f>
        <v>0</v>
      </c>
      <c r="AH25" s="21">
        <f>'كشف 1'!AG26</f>
        <v>0</v>
      </c>
      <c r="AI25" s="20">
        <f>'كشف 1'!AH26</f>
        <v>0</v>
      </c>
      <c r="AJ25" s="20">
        <f>'كشف 1'!AI26</f>
        <v>0</v>
      </c>
      <c r="AK25" s="20">
        <f>'كشف 1'!AJ26</f>
        <v>0</v>
      </c>
      <c r="AL25" s="316">
        <f>'كشف 1'!AK26</f>
        <v>0</v>
      </c>
      <c r="AM25" s="316">
        <f>'كشف 1'!AL26</f>
        <v>0</v>
      </c>
      <c r="AN25" s="316">
        <f>'كشف 1'!AM26</f>
        <v>0</v>
      </c>
      <c r="AO25" s="316">
        <f>'كشف 1'!AN26</f>
        <v>0</v>
      </c>
      <c r="AP25" s="316">
        <f>'كشف 1'!AO26</f>
        <v>0</v>
      </c>
      <c r="AQ25" s="316">
        <f>'كشف 1'!AP26</f>
        <v>0</v>
      </c>
      <c r="AR25" s="316">
        <f>'كشف 1'!AQ26</f>
        <v>0</v>
      </c>
      <c r="AS25" s="316">
        <f>'كشف 1'!AR26</f>
        <v>0</v>
      </c>
      <c r="AT25" s="22">
        <f>'كشف 1'!AS26</f>
        <v>0</v>
      </c>
      <c r="AU25" s="316">
        <f>'كشف 1'!AT26</f>
        <v>0</v>
      </c>
      <c r="AV25" s="316">
        <f>'كشف 1'!AU26</f>
        <v>0</v>
      </c>
      <c r="AW25" s="316">
        <f>'كشف 1'!AV26</f>
        <v>0</v>
      </c>
      <c r="AX25" s="316">
        <f>'كشف 1'!AW26</f>
        <v>0</v>
      </c>
      <c r="AY25" s="316">
        <f>'كشف 1'!AX26</f>
        <v>0</v>
      </c>
      <c r="AZ25" s="316">
        <f>'كشف 1'!AY26</f>
        <v>0</v>
      </c>
      <c r="BA25" s="317">
        <f>'كشف 1'!AZ26</f>
        <v>0</v>
      </c>
      <c r="BB25" s="316">
        <f>'كشف 1'!BA26</f>
        <v>0</v>
      </c>
      <c r="BC25" s="124">
        <f>'كشف 1'!BB26</f>
        <v>0</v>
      </c>
      <c r="BD25" s="316">
        <f>'كشف 1'!BC26</f>
        <v>0</v>
      </c>
      <c r="BE25" s="316">
        <f>'كشف 1'!BD26</f>
        <v>0</v>
      </c>
      <c r="BF25" s="316">
        <f>'كشف 1'!BE26</f>
        <v>0</v>
      </c>
      <c r="BG25" s="316">
        <f>'كشف 1'!BF26</f>
        <v>0</v>
      </c>
      <c r="BH25" s="317">
        <f>'كشف 1'!BG26</f>
        <v>0</v>
      </c>
      <c r="BI25" s="318">
        <f>'كشف 1'!BH26</f>
        <v>0</v>
      </c>
      <c r="BJ25" s="318">
        <f>'كشف 1'!BI26</f>
        <v>0</v>
      </c>
      <c r="BK25" s="318">
        <f>'كشف 1'!BJ26</f>
        <v>0</v>
      </c>
      <c r="BL25" s="318">
        <f>'كشف 1'!BK26</f>
        <v>0</v>
      </c>
      <c r="BM25" s="319">
        <f>'كشف 1'!BL26</f>
        <v>0</v>
      </c>
      <c r="BN25" s="316">
        <f>'كشف 1'!BM26</f>
        <v>0</v>
      </c>
      <c r="BO25" s="316">
        <f>'كشف 1'!BN26</f>
        <v>0</v>
      </c>
      <c r="BP25" s="318">
        <f>'كشف 1'!BO26</f>
        <v>0</v>
      </c>
      <c r="BQ25" s="319">
        <f>'كشف 1'!BP26</f>
        <v>0</v>
      </c>
      <c r="BR25" s="319">
        <f>'كشف 1'!BQ26</f>
        <v>0</v>
      </c>
      <c r="BS25" s="319">
        <f>'كشف 1'!BR26</f>
        <v>0</v>
      </c>
      <c r="BT25" s="319">
        <f>'كشف 1'!BS26</f>
        <v>0</v>
      </c>
      <c r="BU25" s="319">
        <f>'كشف 1'!BT26</f>
        <v>0</v>
      </c>
      <c r="BV25" s="319">
        <f>'كشف 1'!BU26</f>
        <v>0</v>
      </c>
      <c r="BW25" s="319">
        <f>'كشف 1'!BV26</f>
        <v>0</v>
      </c>
      <c r="BX25" s="66">
        <f>'كشف 1'!BW26</f>
        <v>0</v>
      </c>
      <c r="BY25" s="66">
        <f>'كشف 1'!BX26</f>
        <v>0</v>
      </c>
      <c r="BZ25" s="319">
        <f>'كشف 1'!BY26</f>
        <v>0</v>
      </c>
      <c r="CA25" s="319">
        <f>'كشف 1'!BZ26</f>
        <v>0</v>
      </c>
      <c r="CB25" s="66">
        <f>'كشف 1'!CA26</f>
        <v>0</v>
      </c>
      <c r="CC25" s="319">
        <f>'كشف 1'!CB26</f>
        <v>0</v>
      </c>
      <c r="CD25" s="319">
        <f>'كشف 1'!CC26</f>
        <v>0</v>
      </c>
      <c r="CE25" s="319">
        <f>'كشف 1'!CD26</f>
        <v>0</v>
      </c>
      <c r="CF25" s="169">
        <f>'كشف 1'!CE26</f>
        <v>0</v>
      </c>
      <c r="CG25" s="169">
        <f>'كشف 1'!CF26</f>
        <v>0</v>
      </c>
      <c r="CH25" s="319">
        <f>'كشف 1'!CG26</f>
        <v>0</v>
      </c>
      <c r="CI25" s="319">
        <f>'كشف 1'!CH26</f>
        <v>0</v>
      </c>
      <c r="CJ25" s="319">
        <f>'كشف 1'!CI26</f>
        <v>0</v>
      </c>
      <c r="CK25" s="319">
        <f>'كشف 1'!CJ26</f>
        <v>0</v>
      </c>
      <c r="CL25" s="319">
        <f>'كشف 1'!CK26</f>
        <v>0</v>
      </c>
      <c r="CM25" s="319">
        <f>'كشف 1'!CL26</f>
        <v>0</v>
      </c>
      <c r="CN25" s="316">
        <f>'كشف 1'!CM26</f>
        <v>0</v>
      </c>
      <c r="CO25" s="316">
        <f>'كشف 1'!CN26</f>
        <v>0</v>
      </c>
      <c r="CP25" s="316">
        <f>'كشف 1'!CO26</f>
        <v>0</v>
      </c>
      <c r="CQ25" s="316">
        <f>'كشف 1'!CP26</f>
        <v>0</v>
      </c>
      <c r="CR25" s="316">
        <f t="shared" si="1"/>
        <v>0</v>
      </c>
      <c r="CS25" s="316">
        <f t="shared" si="2"/>
        <v>0</v>
      </c>
      <c r="CT25" s="316">
        <f t="shared" si="3"/>
        <v>0</v>
      </c>
      <c r="CU25" s="316">
        <f t="shared" si="4"/>
        <v>0</v>
      </c>
      <c r="CV25" s="316">
        <f t="shared" si="5"/>
        <v>0</v>
      </c>
      <c r="CW25" s="316">
        <f t="shared" si="6"/>
        <v>0</v>
      </c>
      <c r="CX25" s="316">
        <f t="shared" si="7"/>
        <v>0</v>
      </c>
      <c r="CY25" s="316">
        <f t="shared" si="8"/>
        <v>0</v>
      </c>
      <c r="CZ25" s="316">
        <f t="shared" si="9"/>
        <v>0</v>
      </c>
      <c r="DA25" s="316">
        <f t="shared" si="10"/>
        <v>0</v>
      </c>
      <c r="DB25" s="316">
        <f t="shared" si="11"/>
        <v>0</v>
      </c>
      <c r="DC25" s="316">
        <f t="shared" si="12"/>
        <v>0</v>
      </c>
      <c r="DD25" s="316">
        <f t="shared" si="13"/>
        <v>0</v>
      </c>
      <c r="DE25" s="316">
        <f t="shared" si="14"/>
        <v>0</v>
      </c>
      <c r="DF25" s="316">
        <f t="shared" si="15"/>
        <v>0</v>
      </c>
      <c r="DG25" s="316">
        <f t="shared" si="16"/>
        <v>0</v>
      </c>
      <c r="DH25" s="316">
        <f t="shared" si="17"/>
        <v>0</v>
      </c>
      <c r="DI25" s="316">
        <f t="shared" si="18"/>
        <v>0</v>
      </c>
      <c r="DJ25" s="316">
        <f t="shared" si="19"/>
        <v>0</v>
      </c>
      <c r="DK25" s="316">
        <f t="shared" si="20"/>
        <v>0</v>
      </c>
      <c r="DL25" s="316">
        <f t="shared" si="21"/>
        <v>0</v>
      </c>
      <c r="DM25" s="316">
        <f t="shared" si="22"/>
        <v>0</v>
      </c>
    </row>
    <row r="26" spans="1:117" ht="20.25" x14ac:dyDescent="0.2">
      <c r="A26" s="18">
        <v>22</v>
      </c>
      <c r="B26" s="18" t="str">
        <f>'كشف 1'!A27</f>
        <v/>
      </c>
      <c r="C26" s="318">
        <f>'كشف 1'!B27</f>
        <v>0</v>
      </c>
      <c r="D26" s="318">
        <f>'كشف 1'!C27</f>
        <v>0</v>
      </c>
      <c r="E26" s="318">
        <f>'كشف 1'!D27</f>
        <v>0</v>
      </c>
      <c r="F26" s="318">
        <f>'كشف 1'!E27</f>
        <v>0</v>
      </c>
      <c r="G26" s="318">
        <f>'كشف 1'!F27</f>
        <v>0</v>
      </c>
      <c r="H26" s="318">
        <f>'كشف 1'!G27</f>
        <v>0</v>
      </c>
      <c r="I26" s="318">
        <f>'كشف 1'!H27</f>
        <v>0</v>
      </c>
      <c r="J26" s="318">
        <f>'كشف 1'!I27</f>
        <v>0</v>
      </c>
      <c r="K26" s="316">
        <f>'كشف 1'!J27</f>
        <v>0</v>
      </c>
      <c r="L26" s="316">
        <f>'كشف 1'!K27</f>
        <v>0</v>
      </c>
      <c r="M26" s="316">
        <f>'كشف 1'!L27</f>
        <v>0</v>
      </c>
      <c r="N26" s="316">
        <f>'كشف 1'!M27</f>
        <v>0</v>
      </c>
      <c r="O26" s="66">
        <f>'كشف 1'!N27</f>
        <v>0</v>
      </c>
      <c r="P26" s="317">
        <f>'كشف 1'!O27</f>
        <v>0</v>
      </c>
      <c r="Q26" s="318">
        <f>'كشف 1'!P27</f>
        <v>0</v>
      </c>
      <c r="R26" s="318">
        <f>'كشف 1'!Q27</f>
        <v>0</v>
      </c>
      <c r="S26" s="318">
        <f>'كشف 1'!R27</f>
        <v>0</v>
      </c>
      <c r="T26" s="318">
        <f>'كشف 1'!S27</f>
        <v>0</v>
      </c>
      <c r="U26" s="318">
        <f>'كشف 1'!T27</f>
        <v>0</v>
      </c>
      <c r="V26" s="316">
        <f>'كشف 1'!U27</f>
        <v>0</v>
      </c>
      <c r="W26" s="316">
        <f>'كشف 1'!V27</f>
        <v>0</v>
      </c>
      <c r="X26" s="316">
        <f>'كشف 1'!W27</f>
        <v>0</v>
      </c>
      <c r="Y26" s="318">
        <f>'كشف 1'!X27</f>
        <v>0</v>
      </c>
      <c r="Z26" s="19">
        <f>'كشف 1'!Y27</f>
        <v>0</v>
      </c>
      <c r="AA26" s="317">
        <f>'كشف 1'!Z27</f>
        <v>0</v>
      </c>
      <c r="AB26" s="318">
        <f>'كشف 1'!AA27</f>
        <v>0</v>
      </c>
      <c r="AC26" s="318">
        <f>'كشف 1'!AB27</f>
        <v>0</v>
      </c>
      <c r="AD26" s="20">
        <f>'كشف 1'!AC27</f>
        <v>0</v>
      </c>
      <c r="AE26" s="316">
        <f>'كشف 1'!AD27</f>
        <v>0</v>
      </c>
      <c r="AF26" s="20">
        <f>'كشف 1'!AE27</f>
        <v>0</v>
      </c>
      <c r="AG26" s="20">
        <f>'كشف 1'!AF27</f>
        <v>0</v>
      </c>
      <c r="AH26" s="21">
        <f>'كشف 1'!AG27</f>
        <v>0</v>
      </c>
      <c r="AI26" s="20">
        <f>'كشف 1'!AH27</f>
        <v>0</v>
      </c>
      <c r="AJ26" s="20">
        <f>'كشف 1'!AI27</f>
        <v>0</v>
      </c>
      <c r="AK26" s="20">
        <f>'كشف 1'!AJ27</f>
        <v>0</v>
      </c>
      <c r="AL26" s="316">
        <f>'كشف 1'!AK27</f>
        <v>0</v>
      </c>
      <c r="AM26" s="316">
        <f>'كشف 1'!AL27</f>
        <v>0</v>
      </c>
      <c r="AN26" s="316">
        <f>'كشف 1'!AM27</f>
        <v>0</v>
      </c>
      <c r="AO26" s="316">
        <f>'كشف 1'!AN27</f>
        <v>0</v>
      </c>
      <c r="AP26" s="316">
        <f>'كشف 1'!AO27</f>
        <v>0</v>
      </c>
      <c r="AQ26" s="316">
        <f>'كشف 1'!AP27</f>
        <v>0</v>
      </c>
      <c r="AR26" s="316">
        <f>'كشف 1'!AQ27</f>
        <v>0</v>
      </c>
      <c r="AS26" s="316">
        <f>'كشف 1'!AR27</f>
        <v>0</v>
      </c>
      <c r="AT26" s="22">
        <f>'كشف 1'!AS27</f>
        <v>0</v>
      </c>
      <c r="AU26" s="316">
        <f>'كشف 1'!AT27</f>
        <v>0</v>
      </c>
      <c r="AV26" s="316">
        <f>'كشف 1'!AU27</f>
        <v>0</v>
      </c>
      <c r="AW26" s="316">
        <f>'كشف 1'!AV27</f>
        <v>0</v>
      </c>
      <c r="AX26" s="316">
        <f>'كشف 1'!AW27</f>
        <v>0</v>
      </c>
      <c r="AY26" s="316">
        <f>'كشف 1'!AX27</f>
        <v>0</v>
      </c>
      <c r="AZ26" s="316">
        <f>'كشف 1'!AY27</f>
        <v>0</v>
      </c>
      <c r="BA26" s="317">
        <f>'كشف 1'!AZ27</f>
        <v>0</v>
      </c>
      <c r="BB26" s="316">
        <f>'كشف 1'!BA27</f>
        <v>0</v>
      </c>
      <c r="BC26" s="124">
        <f>'كشف 1'!BB27</f>
        <v>0</v>
      </c>
      <c r="BD26" s="316">
        <f>'كشف 1'!BC27</f>
        <v>0</v>
      </c>
      <c r="BE26" s="316">
        <f>'كشف 1'!BD27</f>
        <v>0</v>
      </c>
      <c r="BF26" s="316">
        <f>'كشف 1'!BE27</f>
        <v>0</v>
      </c>
      <c r="BG26" s="316">
        <f>'كشف 1'!BF27</f>
        <v>0</v>
      </c>
      <c r="BH26" s="317">
        <f>'كشف 1'!BG27</f>
        <v>0</v>
      </c>
      <c r="BI26" s="318">
        <f>'كشف 1'!BH27</f>
        <v>0</v>
      </c>
      <c r="BJ26" s="318">
        <f>'كشف 1'!BI27</f>
        <v>0</v>
      </c>
      <c r="BK26" s="318">
        <f>'كشف 1'!BJ27</f>
        <v>0</v>
      </c>
      <c r="BL26" s="318">
        <f>'كشف 1'!BK27</f>
        <v>0</v>
      </c>
      <c r="BM26" s="319">
        <f>'كشف 1'!BL27</f>
        <v>0</v>
      </c>
      <c r="BN26" s="316">
        <f>'كشف 1'!BM27</f>
        <v>0</v>
      </c>
      <c r="BO26" s="316">
        <f>'كشف 1'!BN27</f>
        <v>0</v>
      </c>
      <c r="BP26" s="318">
        <f>'كشف 1'!BO27</f>
        <v>0</v>
      </c>
      <c r="BQ26" s="319">
        <f>'كشف 1'!BP27</f>
        <v>0</v>
      </c>
      <c r="BR26" s="319">
        <f>'كشف 1'!BQ27</f>
        <v>0</v>
      </c>
      <c r="BS26" s="319">
        <f>'كشف 1'!BR27</f>
        <v>0</v>
      </c>
      <c r="BT26" s="319">
        <f>'كشف 1'!BS27</f>
        <v>0</v>
      </c>
      <c r="BU26" s="319">
        <f>'كشف 1'!BT27</f>
        <v>0</v>
      </c>
      <c r="BV26" s="319">
        <f>'كشف 1'!BU27</f>
        <v>0</v>
      </c>
      <c r="BW26" s="319">
        <f>'كشف 1'!BV27</f>
        <v>0</v>
      </c>
      <c r="BX26" s="66">
        <f>'كشف 1'!BW27</f>
        <v>0</v>
      </c>
      <c r="BY26" s="66">
        <f>'كشف 1'!BX27</f>
        <v>0</v>
      </c>
      <c r="BZ26" s="319">
        <f>'كشف 1'!BY27</f>
        <v>0</v>
      </c>
      <c r="CA26" s="319">
        <f>'كشف 1'!BZ27</f>
        <v>0</v>
      </c>
      <c r="CB26" s="66">
        <f>'كشف 1'!CA27</f>
        <v>0</v>
      </c>
      <c r="CC26" s="319">
        <f>'كشف 1'!CB27</f>
        <v>0</v>
      </c>
      <c r="CD26" s="319">
        <f>'كشف 1'!CC27</f>
        <v>0</v>
      </c>
      <c r="CE26" s="319">
        <f>'كشف 1'!CD27</f>
        <v>0</v>
      </c>
      <c r="CF26" s="169">
        <f>'كشف 1'!CE27</f>
        <v>0</v>
      </c>
      <c r="CG26" s="169">
        <f>'كشف 1'!CF27</f>
        <v>0</v>
      </c>
      <c r="CH26" s="319">
        <f>'كشف 1'!CG27</f>
        <v>0</v>
      </c>
      <c r="CI26" s="319">
        <f>'كشف 1'!CH27</f>
        <v>0</v>
      </c>
      <c r="CJ26" s="319">
        <f>'كشف 1'!CI27</f>
        <v>0</v>
      </c>
      <c r="CK26" s="319">
        <f>'كشف 1'!CJ27</f>
        <v>0</v>
      </c>
      <c r="CL26" s="319">
        <f>'كشف 1'!CK27</f>
        <v>0</v>
      </c>
      <c r="CM26" s="319">
        <f>'كشف 1'!CL27</f>
        <v>0</v>
      </c>
      <c r="CN26" s="316">
        <f>'كشف 1'!CM27</f>
        <v>0</v>
      </c>
      <c r="CO26" s="316">
        <f>'كشف 1'!CN27</f>
        <v>0</v>
      </c>
      <c r="CP26" s="316">
        <f>'كشف 1'!CO27</f>
        <v>0</v>
      </c>
      <c r="CQ26" s="316">
        <f>'كشف 1'!CP27</f>
        <v>0</v>
      </c>
      <c r="CR26" s="316">
        <f t="shared" si="1"/>
        <v>0</v>
      </c>
      <c r="CS26" s="316">
        <f t="shared" si="2"/>
        <v>0</v>
      </c>
      <c r="CT26" s="316">
        <f t="shared" si="3"/>
        <v>0</v>
      </c>
      <c r="CU26" s="316">
        <f t="shared" si="4"/>
        <v>0</v>
      </c>
      <c r="CV26" s="316">
        <f t="shared" si="5"/>
        <v>0</v>
      </c>
      <c r="CW26" s="316">
        <f t="shared" si="6"/>
        <v>0</v>
      </c>
      <c r="CX26" s="316">
        <f t="shared" si="7"/>
        <v>0</v>
      </c>
      <c r="CY26" s="316">
        <f t="shared" si="8"/>
        <v>0</v>
      </c>
      <c r="CZ26" s="316">
        <f t="shared" si="9"/>
        <v>0</v>
      </c>
      <c r="DA26" s="316">
        <f t="shared" si="10"/>
        <v>0</v>
      </c>
      <c r="DB26" s="316">
        <f t="shared" si="11"/>
        <v>0</v>
      </c>
      <c r="DC26" s="316">
        <f t="shared" si="12"/>
        <v>0</v>
      </c>
      <c r="DD26" s="316">
        <f t="shared" si="13"/>
        <v>0</v>
      </c>
      <c r="DE26" s="316">
        <f t="shared" si="14"/>
        <v>0</v>
      </c>
      <c r="DF26" s="316">
        <f t="shared" si="15"/>
        <v>0</v>
      </c>
      <c r="DG26" s="316">
        <f t="shared" si="16"/>
        <v>0</v>
      </c>
      <c r="DH26" s="316">
        <f t="shared" si="17"/>
        <v>0</v>
      </c>
      <c r="DI26" s="316">
        <f t="shared" si="18"/>
        <v>0</v>
      </c>
      <c r="DJ26" s="316">
        <f t="shared" si="19"/>
        <v>0</v>
      </c>
      <c r="DK26" s="316">
        <f t="shared" si="20"/>
        <v>0</v>
      </c>
      <c r="DL26" s="316">
        <f t="shared" si="21"/>
        <v>0</v>
      </c>
      <c r="DM26" s="316">
        <f t="shared" si="22"/>
        <v>0</v>
      </c>
    </row>
    <row r="27" spans="1:117" ht="20.25" x14ac:dyDescent="0.2">
      <c r="A27" s="18">
        <v>23</v>
      </c>
      <c r="B27" s="18" t="str">
        <f>'كشف 1'!A28</f>
        <v/>
      </c>
      <c r="C27" s="318">
        <f>'كشف 1'!B28</f>
        <v>0</v>
      </c>
      <c r="D27" s="318">
        <f>'كشف 1'!C28</f>
        <v>0</v>
      </c>
      <c r="E27" s="318">
        <f>'كشف 1'!D28</f>
        <v>0</v>
      </c>
      <c r="F27" s="318">
        <f>'كشف 1'!E28</f>
        <v>0</v>
      </c>
      <c r="G27" s="318">
        <f>'كشف 1'!F28</f>
        <v>0</v>
      </c>
      <c r="H27" s="318">
        <f>'كشف 1'!G28</f>
        <v>0</v>
      </c>
      <c r="I27" s="318">
        <f>'كشف 1'!H28</f>
        <v>0</v>
      </c>
      <c r="J27" s="318">
        <f>'كشف 1'!I28</f>
        <v>0</v>
      </c>
      <c r="K27" s="316">
        <f>'كشف 1'!J28</f>
        <v>0</v>
      </c>
      <c r="L27" s="316">
        <f>'كشف 1'!K28</f>
        <v>0</v>
      </c>
      <c r="M27" s="316">
        <f>'كشف 1'!L28</f>
        <v>0</v>
      </c>
      <c r="N27" s="316">
        <f>'كشف 1'!M28</f>
        <v>0</v>
      </c>
      <c r="O27" s="66">
        <f>'كشف 1'!N28</f>
        <v>0</v>
      </c>
      <c r="P27" s="317">
        <f>'كشف 1'!O28</f>
        <v>0</v>
      </c>
      <c r="Q27" s="318">
        <f>'كشف 1'!P28</f>
        <v>0</v>
      </c>
      <c r="R27" s="318">
        <f>'كشف 1'!Q28</f>
        <v>0</v>
      </c>
      <c r="S27" s="318">
        <f>'كشف 1'!R28</f>
        <v>0</v>
      </c>
      <c r="T27" s="318">
        <f>'كشف 1'!S28</f>
        <v>0</v>
      </c>
      <c r="U27" s="318">
        <f>'كشف 1'!T28</f>
        <v>0</v>
      </c>
      <c r="V27" s="316">
        <f>'كشف 1'!U28</f>
        <v>0</v>
      </c>
      <c r="W27" s="316">
        <f>'كشف 1'!V28</f>
        <v>0</v>
      </c>
      <c r="X27" s="316">
        <f>'كشف 1'!W28</f>
        <v>0</v>
      </c>
      <c r="Y27" s="318">
        <f>'كشف 1'!X28</f>
        <v>0</v>
      </c>
      <c r="Z27" s="19">
        <f>'كشف 1'!Y28</f>
        <v>0</v>
      </c>
      <c r="AA27" s="317">
        <f>'كشف 1'!Z28</f>
        <v>0</v>
      </c>
      <c r="AB27" s="318">
        <f>'كشف 1'!AA28</f>
        <v>0</v>
      </c>
      <c r="AC27" s="318">
        <f>'كشف 1'!AB28</f>
        <v>0</v>
      </c>
      <c r="AD27" s="20">
        <f>'كشف 1'!AC28</f>
        <v>0</v>
      </c>
      <c r="AE27" s="316">
        <f>'كشف 1'!AD28</f>
        <v>0</v>
      </c>
      <c r="AF27" s="20">
        <f>'كشف 1'!AE28</f>
        <v>0</v>
      </c>
      <c r="AG27" s="20">
        <f>'كشف 1'!AF28</f>
        <v>0</v>
      </c>
      <c r="AH27" s="21">
        <f>'كشف 1'!AG28</f>
        <v>0</v>
      </c>
      <c r="AI27" s="20">
        <f>'كشف 1'!AH28</f>
        <v>0</v>
      </c>
      <c r="AJ27" s="20">
        <f>'كشف 1'!AI28</f>
        <v>0</v>
      </c>
      <c r="AK27" s="20">
        <f>'كشف 1'!AJ28</f>
        <v>0</v>
      </c>
      <c r="AL27" s="316">
        <f>'كشف 1'!AK28</f>
        <v>0</v>
      </c>
      <c r="AM27" s="316">
        <f>'كشف 1'!AL28</f>
        <v>0</v>
      </c>
      <c r="AN27" s="316">
        <f>'كشف 1'!AM28</f>
        <v>0</v>
      </c>
      <c r="AO27" s="316">
        <f>'كشف 1'!AN28</f>
        <v>0</v>
      </c>
      <c r="AP27" s="316">
        <f>'كشف 1'!AO28</f>
        <v>0</v>
      </c>
      <c r="AQ27" s="316">
        <f>'كشف 1'!AP28</f>
        <v>0</v>
      </c>
      <c r="AR27" s="316">
        <f>'كشف 1'!AQ28</f>
        <v>0</v>
      </c>
      <c r="AS27" s="316">
        <f>'كشف 1'!AR28</f>
        <v>0</v>
      </c>
      <c r="AT27" s="22">
        <f>'كشف 1'!AS28</f>
        <v>0</v>
      </c>
      <c r="AU27" s="316">
        <f>'كشف 1'!AT28</f>
        <v>0</v>
      </c>
      <c r="AV27" s="316">
        <f>'كشف 1'!AU28</f>
        <v>0</v>
      </c>
      <c r="AW27" s="316">
        <f>'كشف 1'!AV28</f>
        <v>0</v>
      </c>
      <c r="AX27" s="316">
        <f>'كشف 1'!AW28</f>
        <v>0</v>
      </c>
      <c r="AY27" s="316">
        <f>'كشف 1'!AX28</f>
        <v>0</v>
      </c>
      <c r="AZ27" s="316">
        <f>'كشف 1'!AY28</f>
        <v>0</v>
      </c>
      <c r="BA27" s="317">
        <f>'كشف 1'!AZ28</f>
        <v>0</v>
      </c>
      <c r="BB27" s="316">
        <f>'كشف 1'!BA28</f>
        <v>0</v>
      </c>
      <c r="BC27" s="124">
        <f>'كشف 1'!BB28</f>
        <v>0</v>
      </c>
      <c r="BD27" s="316">
        <f>'كشف 1'!BC28</f>
        <v>0</v>
      </c>
      <c r="BE27" s="316">
        <f>'كشف 1'!BD28</f>
        <v>0</v>
      </c>
      <c r="BF27" s="316">
        <f>'كشف 1'!BE28</f>
        <v>0</v>
      </c>
      <c r="BG27" s="316">
        <f>'كشف 1'!BF28</f>
        <v>0</v>
      </c>
      <c r="BH27" s="317">
        <f>'كشف 1'!BG28</f>
        <v>0</v>
      </c>
      <c r="BI27" s="318">
        <f>'كشف 1'!BH28</f>
        <v>0</v>
      </c>
      <c r="BJ27" s="318">
        <f>'كشف 1'!BI28</f>
        <v>0</v>
      </c>
      <c r="BK27" s="318">
        <f>'كشف 1'!BJ28</f>
        <v>0</v>
      </c>
      <c r="BL27" s="318">
        <f>'كشف 1'!BK28</f>
        <v>0</v>
      </c>
      <c r="BM27" s="319">
        <f>'كشف 1'!BL28</f>
        <v>0</v>
      </c>
      <c r="BN27" s="316">
        <f>'كشف 1'!BM28</f>
        <v>0</v>
      </c>
      <c r="BO27" s="316">
        <f>'كشف 1'!BN28</f>
        <v>0</v>
      </c>
      <c r="BP27" s="318">
        <f>'كشف 1'!BO28</f>
        <v>0</v>
      </c>
      <c r="BQ27" s="319">
        <f>'كشف 1'!BP28</f>
        <v>0</v>
      </c>
      <c r="BR27" s="319">
        <f>'كشف 1'!BQ28</f>
        <v>0</v>
      </c>
      <c r="BS27" s="319">
        <f>'كشف 1'!BR28</f>
        <v>0</v>
      </c>
      <c r="BT27" s="319">
        <f>'كشف 1'!BS28</f>
        <v>0</v>
      </c>
      <c r="BU27" s="319">
        <f>'كشف 1'!BT28</f>
        <v>0</v>
      </c>
      <c r="BV27" s="319">
        <f>'كشف 1'!BU28</f>
        <v>0</v>
      </c>
      <c r="BW27" s="319">
        <f>'كشف 1'!BV28</f>
        <v>0</v>
      </c>
      <c r="BX27" s="66">
        <f>'كشف 1'!BW28</f>
        <v>0</v>
      </c>
      <c r="BY27" s="66">
        <f>'كشف 1'!BX28</f>
        <v>0</v>
      </c>
      <c r="BZ27" s="319">
        <f>'كشف 1'!BY28</f>
        <v>0</v>
      </c>
      <c r="CA27" s="319">
        <f>'كشف 1'!BZ28</f>
        <v>0</v>
      </c>
      <c r="CB27" s="66">
        <f>'كشف 1'!CA28</f>
        <v>0</v>
      </c>
      <c r="CC27" s="319">
        <f>'كشف 1'!CB28</f>
        <v>0</v>
      </c>
      <c r="CD27" s="319">
        <f>'كشف 1'!CC28</f>
        <v>0</v>
      </c>
      <c r="CE27" s="319">
        <f>'كشف 1'!CD28</f>
        <v>0</v>
      </c>
      <c r="CF27" s="169">
        <f>'كشف 1'!CE28</f>
        <v>0</v>
      </c>
      <c r="CG27" s="169">
        <f>'كشف 1'!CF28</f>
        <v>0</v>
      </c>
      <c r="CH27" s="319">
        <f>'كشف 1'!CG28</f>
        <v>0</v>
      </c>
      <c r="CI27" s="319">
        <f>'كشف 1'!CH28</f>
        <v>0</v>
      </c>
      <c r="CJ27" s="319">
        <f>'كشف 1'!CI28</f>
        <v>0</v>
      </c>
      <c r="CK27" s="319">
        <f>'كشف 1'!CJ28</f>
        <v>0</v>
      </c>
      <c r="CL27" s="319">
        <f>'كشف 1'!CK28</f>
        <v>0</v>
      </c>
      <c r="CM27" s="319">
        <f>'كشف 1'!CL28</f>
        <v>0</v>
      </c>
      <c r="CN27" s="316">
        <f>'كشف 1'!CM28</f>
        <v>0</v>
      </c>
      <c r="CO27" s="316">
        <f>'كشف 1'!CN28</f>
        <v>0</v>
      </c>
      <c r="CP27" s="316">
        <f>'كشف 1'!CO28</f>
        <v>0</v>
      </c>
      <c r="CQ27" s="316">
        <f>'كشف 1'!CP28</f>
        <v>0</v>
      </c>
      <c r="CR27" s="316">
        <f t="shared" si="1"/>
        <v>0</v>
      </c>
      <c r="CS27" s="316">
        <f t="shared" si="2"/>
        <v>0</v>
      </c>
      <c r="CT27" s="316">
        <f t="shared" si="3"/>
        <v>0</v>
      </c>
      <c r="CU27" s="316">
        <f t="shared" si="4"/>
        <v>0</v>
      </c>
      <c r="CV27" s="316">
        <f t="shared" si="5"/>
        <v>0</v>
      </c>
      <c r="CW27" s="316">
        <f t="shared" si="6"/>
        <v>0</v>
      </c>
      <c r="CX27" s="316">
        <f t="shared" si="7"/>
        <v>0</v>
      </c>
      <c r="CY27" s="316">
        <f t="shared" si="8"/>
        <v>0</v>
      </c>
      <c r="CZ27" s="316">
        <f t="shared" si="9"/>
        <v>0</v>
      </c>
      <c r="DA27" s="316">
        <f t="shared" si="10"/>
        <v>0</v>
      </c>
      <c r="DB27" s="316">
        <f t="shared" si="11"/>
        <v>0</v>
      </c>
      <c r="DC27" s="316">
        <f t="shared" si="12"/>
        <v>0</v>
      </c>
      <c r="DD27" s="316">
        <f t="shared" si="13"/>
        <v>0</v>
      </c>
      <c r="DE27" s="316">
        <f t="shared" si="14"/>
        <v>0</v>
      </c>
      <c r="DF27" s="316">
        <f t="shared" si="15"/>
        <v>0</v>
      </c>
      <c r="DG27" s="316">
        <f t="shared" si="16"/>
        <v>0</v>
      </c>
      <c r="DH27" s="316">
        <f t="shared" si="17"/>
        <v>0</v>
      </c>
      <c r="DI27" s="316">
        <f t="shared" si="18"/>
        <v>0</v>
      </c>
      <c r="DJ27" s="316">
        <f t="shared" si="19"/>
        <v>0</v>
      </c>
      <c r="DK27" s="316">
        <f t="shared" si="20"/>
        <v>0</v>
      </c>
      <c r="DL27" s="316">
        <f t="shared" si="21"/>
        <v>0</v>
      </c>
      <c r="DM27" s="316">
        <f t="shared" si="22"/>
        <v>0</v>
      </c>
    </row>
    <row r="28" spans="1:117" ht="20.25" x14ac:dyDescent="0.2">
      <c r="A28" s="18">
        <v>24</v>
      </c>
      <c r="B28" s="18" t="str">
        <f>'كشف 1'!A29</f>
        <v/>
      </c>
      <c r="C28" s="318">
        <f>'كشف 1'!B29</f>
        <v>0</v>
      </c>
      <c r="D28" s="318">
        <f>'كشف 1'!C29</f>
        <v>0</v>
      </c>
      <c r="E28" s="318">
        <f>'كشف 1'!D29</f>
        <v>0</v>
      </c>
      <c r="F28" s="318">
        <f>'كشف 1'!E29</f>
        <v>0</v>
      </c>
      <c r="G28" s="318">
        <f>'كشف 1'!F29</f>
        <v>0</v>
      </c>
      <c r="H28" s="318">
        <f>'كشف 1'!G29</f>
        <v>0</v>
      </c>
      <c r="I28" s="318">
        <f>'كشف 1'!H29</f>
        <v>0</v>
      </c>
      <c r="J28" s="318">
        <f>'كشف 1'!I29</f>
        <v>0</v>
      </c>
      <c r="K28" s="316">
        <f>'كشف 1'!J29</f>
        <v>0</v>
      </c>
      <c r="L28" s="316">
        <f>'كشف 1'!K29</f>
        <v>0</v>
      </c>
      <c r="M28" s="316">
        <f>'كشف 1'!L29</f>
        <v>0</v>
      </c>
      <c r="N28" s="316">
        <f>'كشف 1'!M29</f>
        <v>0</v>
      </c>
      <c r="O28" s="66">
        <f>'كشف 1'!N29</f>
        <v>0</v>
      </c>
      <c r="P28" s="317">
        <f>'كشف 1'!O29</f>
        <v>0</v>
      </c>
      <c r="Q28" s="318">
        <f>'كشف 1'!P29</f>
        <v>0</v>
      </c>
      <c r="R28" s="318">
        <f>'كشف 1'!Q29</f>
        <v>0</v>
      </c>
      <c r="S28" s="318">
        <f>'كشف 1'!R29</f>
        <v>0</v>
      </c>
      <c r="T28" s="318">
        <f>'كشف 1'!S29</f>
        <v>0</v>
      </c>
      <c r="U28" s="318">
        <f>'كشف 1'!T29</f>
        <v>0</v>
      </c>
      <c r="V28" s="316">
        <f>'كشف 1'!U29</f>
        <v>0</v>
      </c>
      <c r="W28" s="316">
        <f>'كشف 1'!V29</f>
        <v>0</v>
      </c>
      <c r="X28" s="316">
        <f>'كشف 1'!W29</f>
        <v>0</v>
      </c>
      <c r="Y28" s="318">
        <f>'كشف 1'!X29</f>
        <v>0</v>
      </c>
      <c r="Z28" s="19">
        <f>'كشف 1'!Y29</f>
        <v>0</v>
      </c>
      <c r="AA28" s="317">
        <f>'كشف 1'!Z29</f>
        <v>0</v>
      </c>
      <c r="AB28" s="318">
        <f>'كشف 1'!AA29</f>
        <v>0</v>
      </c>
      <c r="AC28" s="318">
        <f>'كشف 1'!AB29</f>
        <v>0</v>
      </c>
      <c r="AD28" s="20">
        <f>'كشف 1'!AC29</f>
        <v>0</v>
      </c>
      <c r="AE28" s="316">
        <f>'كشف 1'!AD29</f>
        <v>0</v>
      </c>
      <c r="AF28" s="20">
        <f>'كشف 1'!AE29</f>
        <v>0</v>
      </c>
      <c r="AG28" s="20">
        <f>'كشف 1'!AF29</f>
        <v>0</v>
      </c>
      <c r="AH28" s="21">
        <f>'كشف 1'!AG29</f>
        <v>0</v>
      </c>
      <c r="AI28" s="20">
        <f>'كشف 1'!AH29</f>
        <v>0</v>
      </c>
      <c r="AJ28" s="20">
        <f>'كشف 1'!AI29</f>
        <v>0</v>
      </c>
      <c r="AK28" s="20">
        <f>'كشف 1'!AJ29</f>
        <v>0</v>
      </c>
      <c r="AL28" s="316">
        <f>'كشف 1'!AK29</f>
        <v>0</v>
      </c>
      <c r="AM28" s="316">
        <f>'كشف 1'!AL29</f>
        <v>0</v>
      </c>
      <c r="AN28" s="316">
        <f>'كشف 1'!AM29</f>
        <v>0</v>
      </c>
      <c r="AO28" s="316">
        <f>'كشف 1'!AN29</f>
        <v>0</v>
      </c>
      <c r="AP28" s="316">
        <f>'كشف 1'!AO29</f>
        <v>0</v>
      </c>
      <c r="AQ28" s="316">
        <f>'كشف 1'!AP29</f>
        <v>0</v>
      </c>
      <c r="AR28" s="316">
        <f>'كشف 1'!AQ29</f>
        <v>0</v>
      </c>
      <c r="AS28" s="316">
        <f>'كشف 1'!AR29</f>
        <v>0</v>
      </c>
      <c r="AT28" s="22">
        <f>'كشف 1'!AS29</f>
        <v>0</v>
      </c>
      <c r="AU28" s="316">
        <f>'كشف 1'!AT29</f>
        <v>0</v>
      </c>
      <c r="AV28" s="316">
        <f>'كشف 1'!AU29</f>
        <v>0</v>
      </c>
      <c r="AW28" s="316">
        <f>'كشف 1'!AV29</f>
        <v>0</v>
      </c>
      <c r="AX28" s="316">
        <f>'كشف 1'!AW29</f>
        <v>0</v>
      </c>
      <c r="AY28" s="316">
        <f>'كشف 1'!AX29</f>
        <v>0</v>
      </c>
      <c r="AZ28" s="316">
        <f>'كشف 1'!AY29</f>
        <v>0</v>
      </c>
      <c r="BA28" s="317">
        <f>'كشف 1'!AZ29</f>
        <v>0</v>
      </c>
      <c r="BB28" s="316">
        <f>'كشف 1'!BA29</f>
        <v>0</v>
      </c>
      <c r="BC28" s="124">
        <f>'كشف 1'!BB29</f>
        <v>0</v>
      </c>
      <c r="BD28" s="316">
        <f>'كشف 1'!BC29</f>
        <v>0</v>
      </c>
      <c r="BE28" s="316">
        <f>'كشف 1'!BD29</f>
        <v>0</v>
      </c>
      <c r="BF28" s="316">
        <f>'كشف 1'!BE29</f>
        <v>0</v>
      </c>
      <c r="BG28" s="316">
        <f>'كشف 1'!BF29</f>
        <v>0</v>
      </c>
      <c r="BH28" s="317">
        <f>'كشف 1'!BG29</f>
        <v>0</v>
      </c>
      <c r="BI28" s="318">
        <f>'كشف 1'!BH29</f>
        <v>0</v>
      </c>
      <c r="BJ28" s="318">
        <f>'كشف 1'!BI29</f>
        <v>0</v>
      </c>
      <c r="BK28" s="318">
        <f>'كشف 1'!BJ29</f>
        <v>0</v>
      </c>
      <c r="BL28" s="318">
        <f>'كشف 1'!BK29</f>
        <v>0</v>
      </c>
      <c r="BM28" s="319">
        <f>'كشف 1'!BL29</f>
        <v>0</v>
      </c>
      <c r="BN28" s="316">
        <f>'كشف 1'!BM29</f>
        <v>0</v>
      </c>
      <c r="BO28" s="316">
        <f>'كشف 1'!BN29</f>
        <v>0</v>
      </c>
      <c r="BP28" s="318">
        <f>'كشف 1'!BO29</f>
        <v>0</v>
      </c>
      <c r="BQ28" s="319">
        <f>'كشف 1'!BP29</f>
        <v>0</v>
      </c>
      <c r="BR28" s="319">
        <f>'كشف 1'!BQ29</f>
        <v>0</v>
      </c>
      <c r="BS28" s="319">
        <f>'كشف 1'!BR29</f>
        <v>0</v>
      </c>
      <c r="BT28" s="319">
        <f>'كشف 1'!BS29</f>
        <v>0</v>
      </c>
      <c r="BU28" s="319">
        <f>'كشف 1'!BT29</f>
        <v>0</v>
      </c>
      <c r="BV28" s="319">
        <f>'كشف 1'!BU29</f>
        <v>0</v>
      </c>
      <c r="BW28" s="319">
        <f>'كشف 1'!BV29</f>
        <v>0</v>
      </c>
      <c r="BX28" s="66">
        <f>'كشف 1'!BW29</f>
        <v>0</v>
      </c>
      <c r="BY28" s="66">
        <f>'كشف 1'!BX29</f>
        <v>0</v>
      </c>
      <c r="BZ28" s="319">
        <f>'كشف 1'!BY29</f>
        <v>0</v>
      </c>
      <c r="CA28" s="319">
        <f>'كشف 1'!BZ29</f>
        <v>0</v>
      </c>
      <c r="CB28" s="66">
        <f>'كشف 1'!CA29</f>
        <v>0</v>
      </c>
      <c r="CC28" s="319">
        <f>'كشف 1'!CB29</f>
        <v>0</v>
      </c>
      <c r="CD28" s="319">
        <f>'كشف 1'!CC29</f>
        <v>0</v>
      </c>
      <c r="CE28" s="319">
        <f>'كشف 1'!CD29</f>
        <v>0</v>
      </c>
      <c r="CF28" s="169">
        <f>'كشف 1'!CE29</f>
        <v>0</v>
      </c>
      <c r="CG28" s="169">
        <f>'كشف 1'!CF29</f>
        <v>0</v>
      </c>
      <c r="CH28" s="319">
        <f>'كشف 1'!CG29</f>
        <v>0</v>
      </c>
      <c r="CI28" s="319">
        <f>'كشف 1'!CH29</f>
        <v>0</v>
      </c>
      <c r="CJ28" s="319">
        <f>'كشف 1'!CI29</f>
        <v>0</v>
      </c>
      <c r="CK28" s="319">
        <f>'كشف 1'!CJ29</f>
        <v>0</v>
      </c>
      <c r="CL28" s="319">
        <f>'كشف 1'!CK29</f>
        <v>0</v>
      </c>
      <c r="CM28" s="319">
        <f>'كشف 1'!CL29</f>
        <v>0</v>
      </c>
      <c r="CN28" s="316">
        <f>'كشف 1'!CM29</f>
        <v>0</v>
      </c>
      <c r="CO28" s="316">
        <f>'كشف 1'!CN29</f>
        <v>0</v>
      </c>
      <c r="CP28" s="316">
        <f>'كشف 1'!CO29</f>
        <v>0</v>
      </c>
      <c r="CQ28" s="316">
        <f>'كشف 1'!CP29</f>
        <v>0</v>
      </c>
      <c r="CR28" s="316">
        <f t="shared" si="1"/>
        <v>0</v>
      </c>
      <c r="CS28" s="316">
        <f t="shared" si="2"/>
        <v>0</v>
      </c>
      <c r="CT28" s="316">
        <f t="shared" si="3"/>
        <v>0</v>
      </c>
      <c r="CU28" s="316">
        <f t="shared" si="4"/>
        <v>0</v>
      </c>
      <c r="CV28" s="316">
        <f t="shared" si="5"/>
        <v>0</v>
      </c>
      <c r="CW28" s="316">
        <f t="shared" si="6"/>
        <v>0</v>
      </c>
      <c r="CX28" s="316">
        <f t="shared" si="7"/>
        <v>0</v>
      </c>
      <c r="CY28" s="316">
        <f t="shared" si="8"/>
        <v>0</v>
      </c>
      <c r="CZ28" s="316">
        <f t="shared" si="9"/>
        <v>0</v>
      </c>
      <c r="DA28" s="316">
        <f t="shared" si="10"/>
        <v>0</v>
      </c>
      <c r="DB28" s="316">
        <f t="shared" si="11"/>
        <v>0</v>
      </c>
      <c r="DC28" s="316">
        <f t="shared" si="12"/>
        <v>0</v>
      </c>
      <c r="DD28" s="316">
        <f t="shared" si="13"/>
        <v>0</v>
      </c>
      <c r="DE28" s="316">
        <f t="shared" si="14"/>
        <v>0</v>
      </c>
      <c r="DF28" s="316">
        <f t="shared" si="15"/>
        <v>0</v>
      </c>
      <c r="DG28" s="316">
        <f t="shared" si="16"/>
        <v>0</v>
      </c>
      <c r="DH28" s="316">
        <f t="shared" si="17"/>
        <v>0</v>
      </c>
      <c r="DI28" s="316">
        <f t="shared" si="18"/>
        <v>0</v>
      </c>
      <c r="DJ28" s="316">
        <f t="shared" si="19"/>
        <v>0</v>
      </c>
      <c r="DK28" s="316">
        <f t="shared" si="20"/>
        <v>0</v>
      </c>
      <c r="DL28" s="316">
        <f t="shared" si="21"/>
        <v>0</v>
      </c>
      <c r="DM28" s="316">
        <f t="shared" si="22"/>
        <v>0</v>
      </c>
    </row>
    <row r="29" spans="1:117" ht="20.25" x14ac:dyDescent="0.2">
      <c r="A29" s="18">
        <v>25</v>
      </c>
      <c r="B29" s="18" t="str">
        <f>'كشف 1'!A30</f>
        <v/>
      </c>
      <c r="C29" s="318">
        <f>'كشف 1'!B30</f>
        <v>0</v>
      </c>
      <c r="D29" s="318">
        <f>'كشف 1'!C30</f>
        <v>0</v>
      </c>
      <c r="E29" s="318">
        <f>'كشف 1'!D30</f>
        <v>0</v>
      </c>
      <c r="F29" s="318">
        <f>'كشف 1'!E30</f>
        <v>0</v>
      </c>
      <c r="G29" s="318">
        <f>'كشف 1'!F30</f>
        <v>0</v>
      </c>
      <c r="H29" s="318">
        <f>'كشف 1'!G30</f>
        <v>0</v>
      </c>
      <c r="I29" s="318">
        <f>'كشف 1'!H30</f>
        <v>0</v>
      </c>
      <c r="J29" s="318">
        <f>'كشف 1'!I30</f>
        <v>0</v>
      </c>
      <c r="K29" s="316">
        <f>'كشف 1'!J30</f>
        <v>0</v>
      </c>
      <c r="L29" s="316">
        <f>'كشف 1'!K30</f>
        <v>0</v>
      </c>
      <c r="M29" s="316">
        <f>'كشف 1'!L30</f>
        <v>0</v>
      </c>
      <c r="N29" s="316">
        <f>'كشف 1'!M30</f>
        <v>0</v>
      </c>
      <c r="O29" s="66">
        <f>'كشف 1'!N30</f>
        <v>0</v>
      </c>
      <c r="P29" s="317">
        <f>'كشف 1'!O30</f>
        <v>0</v>
      </c>
      <c r="Q29" s="318">
        <f>'كشف 1'!P30</f>
        <v>0</v>
      </c>
      <c r="R29" s="318">
        <f>'كشف 1'!Q30</f>
        <v>0</v>
      </c>
      <c r="S29" s="318">
        <f>'كشف 1'!R30</f>
        <v>0</v>
      </c>
      <c r="T29" s="318">
        <f>'كشف 1'!S30</f>
        <v>0</v>
      </c>
      <c r="U29" s="318">
        <f>'كشف 1'!T30</f>
        <v>0</v>
      </c>
      <c r="V29" s="316">
        <f>'كشف 1'!U30</f>
        <v>0</v>
      </c>
      <c r="W29" s="316">
        <f>'كشف 1'!V30</f>
        <v>0</v>
      </c>
      <c r="X29" s="316">
        <f>'كشف 1'!W30</f>
        <v>0</v>
      </c>
      <c r="Y29" s="318">
        <f>'كشف 1'!X30</f>
        <v>0</v>
      </c>
      <c r="Z29" s="19">
        <f>'كشف 1'!Y30</f>
        <v>0</v>
      </c>
      <c r="AA29" s="317">
        <f>'كشف 1'!Z30</f>
        <v>0</v>
      </c>
      <c r="AB29" s="318">
        <f>'كشف 1'!AA30</f>
        <v>0</v>
      </c>
      <c r="AC29" s="318">
        <f>'كشف 1'!AB30</f>
        <v>0</v>
      </c>
      <c r="AD29" s="20">
        <f>'كشف 1'!AC30</f>
        <v>0</v>
      </c>
      <c r="AE29" s="316">
        <f>'كشف 1'!AD30</f>
        <v>0</v>
      </c>
      <c r="AF29" s="20">
        <f>'كشف 1'!AE30</f>
        <v>0</v>
      </c>
      <c r="AG29" s="20">
        <f>'كشف 1'!AF30</f>
        <v>0</v>
      </c>
      <c r="AH29" s="21">
        <f>'كشف 1'!AG30</f>
        <v>0</v>
      </c>
      <c r="AI29" s="20">
        <f>'كشف 1'!AH30</f>
        <v>0</v>
      </c>
      <c r="AJ29" s="20">
        <f>'كشف 1'!AI30</f>
        <v>0</v>
      </c>
      <c r="AK29" s="20">
        <f>'كشف 1'!AJ30</f>
        <v>0</v>
      </c>
      <c r="AL29" s="316">
        <f>'كشف 1'!AK30</f>
        <v>0</v>
      </c>
      <c r="AM29" s="316">
        <f>'كشف 1'!AL30</f>
        <v>0</v>
      </c>
      <c r="AN29" s="316">
        <f>'كشف 1'!AM30</f>
        <v>0</v>
      </c>
      <c r="AO29" s="316">
        <f>'كشف 1'!AN30</f>
        <v>0</v>
      </c>
      <c r="AP29" s="316">
        <f>'كشف 1'!AO30</f>
        <v>0</v>
      </c>
      <c r="AQ29" s="316">
        <f>'كشف 1'!AP30</f>
        <v>0</v>
      </c>
      <c r="AR29" s="316">
        <f>'كشف 1'!AQ30</f>
        <v>0</v>
      </c>
      <c r="AS29" s="316">
        <f>'كشف 1'!AR30</f>
        <v>0</v>
      </c>
      <c r="AT29" s="22">
        <f>'كشف 1'!AS30</f>
        <v>0</v>
      </c>
      <c r="AU29" s="316">
        <f>'كشف 1'!AT30</f>
        <v>0</v>
      </c>
      <c r="AV29" s="316">
        <f>'كشف 1'!AU30</f>
        <v>0</v>
      </c>
      <c r="AW29" s="316">
        <f>'كشف 1'!AV30</f>
        <v>0</v>
      </c>
      <c r="AX29" s="316">
        <f>'كشف 1'!AW30</f>
        <v>0</v>
      </c>
      <c r="AY29" s="316">
        <f>'كشف 1'!AX30</f>
        <v>0</v>
      </c>
      <c r="AZ29" s="316">
        <f>'كشف 1'!AY30</f>
        <v>0</v>
      </c>
      <c r="BA29" s="317">
        <f>'كشف 1'!AZ30</f>
        <v>0</v>
      </c>
      <c r="BB29" s="316">
        <f>'كشف 1'!BA30</f>
        <v>0</v>
      </c>
      <c r="BC29" s="124">
        <f>'كشف 1'!BB30</f>
        <v>0</v>
      </c>
      <c r="BD29" s="316">
        <f>'كشف 1'!BC30</f>
        <v>0</v>
      </c>
      <c r="BE29" s="316">
        <f>'كشف 1'!BD30</f>
        <v>0</v>
      </c>
      <c r="BF29" s="316">
        <f>'كشف 1'!BE30</f>
        <v>0</v>
      </c>
      <c r="BG29" s="316">
        <f>'كشف 1'!BF30</f>
        <v>0</v>
      </c>
      <c r="BH29" s="317">
        <f>'كشف 1'!BG30</f>
        <v>0</v>
      </c>
      <c r="BI29" s="318">
        <f>'كشف 1'!BH30</f>
        <v>0</v>
      </c>
      <c r="BJ29" s="318">
        <f>'كشف 1'!BI30</f>
        <v>0</v>
      </c>
      <c r="BK29" s="318">
        <f>'كشف 1'!BJ30</f>
        <v>0</v>
      </c>
      <c r="BL29" s="318">
        <f>'كشف 1'!BK30</f>
        <v>0</v>
      </c>
      <c r="BM29" s="319">
        <f>'كشف 1'!BL30</f>
        <v>0</v>
      </c>
      <c r="BN29" s="316">
        <f>'كشف 1'!BM30</f>
        <v>0</v>
      </c>
      <c r="BO29" s="316">
        <f>'كشف 1'!BN30</f>
        <v>0</v>
      </c>
      <c r="BP29" s="318">
        <f>'كشف 1'!BO30</f>
        <v>0</v>
      </c>
      <c r="BQ29" s="319">
        <f>'كشف 1'!BP30</f>
        <v>0</v>
      </c>
      <c r="BR29" s="319">
        <f>'كشف 1'!BQ30</f>
        <v>0</v>
      </c>
      <c r="BS29" s="319">
        <f>'كشف 1'!BR30</f>
        <v>0</v>
      </c>
      <c r="BT29" s="319">
        <f>'كشف 1'!BS30</f>
        <v>0</v>
      </c>
      <c r="BU29" s="319">
        <f>'كشف 1'!BT30</f>
        <v>0</v>
      </c>
      <c r="BV29" s="319">
        <f>'كشف 1'!BU30</f>
        <v>0</v>
      </c>
      <c r="BW29" s="319">
        <f>'كشف 1'!BV30</f>
        <v>0</v>
      </c>
      <c r="BX29" s="66">
        <f>'كشف 1'!BW30</f>
        <v>0</v>
      </c>
      <c r="BY29" s="66">
        <f>'كشف 1'!BX30</f>
        <v>0</v>
      </c>
      <c r="BZ29" s="319">
        <f>'كشف 1'!BY30</f>
        <v>0</v>
      </c>
      <c r="CA29" s="319">
        <f>'كشف 1'!BZ30</f>
        <v>0</v>
      </c>
      <c r="CB29" s="66">
        <f>'كشف 1'!CA30</f>
        <v>0</v>
      </c>
      <c r="CC29" s="319">
        <f>'كشف 1'!CB30</f>
        <v>0</v>
      </c>
      <c r="CD29" s="319">
        <f>'كشف 1'!CC30</f>
        <v>0</v>
      </c>
      <c r="CE29" s="319">
        <f>'كشف 1'!CD30</f>
        <v>0</v>
      </c>
      <c r="CF29" s="169">
        <f>'كشف 1'!CE30</f>
        <v>0</v>
      </c>
      <c r="CG29" s="169">
        <f>'كشف 1'!CF30</f>
        <v>0</v>
      </c>
      <c r="CH29" s="319">
        <f>'كشف 1'!CG30</f>
        <v>0</v>
      </c>
      <c r="CI29" s="319">
        <f>'كشف 1'!CH30</f>
        <v>0</v>
      </c>
      <c r="CJ29" s="319">
        <f>'كشف 1'!CI30</f>
        <v>0</v>
      </c>
      <c r="CK29" s="319">
        <f>'كشف 1'!CJ30</f>
        <v>0</v>
      </c>
      <c r="CL29" s="319">
        <f>'كشف 1'!CK30</f>
        <v>0</v>
      </c>
      <c r="CM29" s="319">
        <f>'كشف 1'!CL30</f>
        <v>0</v>
      </c>
      <c r="CN29" s="316">
        <f>'كشف 1'!CM30</f>
        <v>0</v>
      </c>
      <c r="CO29" s="316">
        <f>'كشف 1'!CN30</f>
        <v>0</v>
      </c>
      <c r="CP29" s="316">
        <f>'كشف 1'!CO30</f>
        <v>0</v>
      </c>
      <c r="CQ29" s="316">
        <f>'كشف 1'!CP30</f>
        <v>0</v>
      </c>
      <c r="CR29" s="316">
        <f t="shared" si="1"/>
        <v>0</v>
      </c>
      <c r="CS29" s="316">
        <f t="shared" si="2"/>
        <v>0</v>
      </c>
      <c r="CT29" s="316">
        <f t="shared" si="3"/>
        <v>0</v>
      </c>
      <c r="CU29" s="316">
        <f t="shared" si="4"/>
        <v>0</v>
      </c>
      <c r="CV29" s="316">
        <f t="shared" si="5"/>
        <v>0</v>
      </c>
      <c r="CW29" s="316">
        <f t="shared" si="6"/>
        <v>0</v>
      </c>
      <c r="CX29" s="316">
        <f t="shared" si="7"/>
        <v>0</v>
      </c>
      <c r="CY29" s="316">
        <f t="shared" si="8"/>
        <v>0</v>
      </c>
      <c r="CZ29" s="316">
        <f t="shared" si="9"/>
        <v>0</v>
      </c>
      <c r="DA29" s="316">
        <f t="shared" si="10"/>
        <v>0</v>
      </c>
      <c r="DB29" s="316">
        <f t="shared" si="11"/>
        <v>0</v>
      </c>
      <c r="DC29" s="316">
        <f t="shared" si="12"/>
        <v>0</v>
      </c>
      <c r="DD29" s="316">
        <f t="shared" si="13"/>
        <v>0</v>
      </c>
      <c r="DE29" s="316">
        <f t="shared" si="14"/>
        <v>0</v>
      </c>
      <c r="DF29" s="316">
        <f t="shared" si="15"/>
        <v>0</v>
      </c>
      <c r="DG29" s="316">
        <f t="shared" si="16"/>
        <v>0</v>
      </c>
      <c r="DH29" s="316">
        <f t="shared" si="17"/>
        <v>0</v>
      </c>
      <c r="DI29" s="316">
        <f t="shared" si="18"/>
        <v>0</v>
      </c>
      <c r="DJ29" s="316">
        <f t="shared" si="19"/>
        <v>0</v>
      </c>
      <c r="DK29" s="316">
        <f t="shared" si="20"/>
        <v>0</v>
      </c>
      <c r="DL29" s="316">
        <f t="shared" si="21"/>
        <v>0</v>
      </c>
      <c r="DM29" s="316">
        <f t="shared" si="22"/>
        <v>0</v>
      </c>
    </row>
    <row r="30" spans="1:117" ht="20.25" x14ac:dyDescent="0.2">
      <c r="A30" s="18">
        <v>26</v>
      </c>
      <c r="B30" s="18" t="str">
        <f>'كشف 1'!A31</f>
        <v/>
      </c>
      <c r="C30" s="318">
        <f>'كشف 1'!B31</f>
        <v>0</v>
      </c>
      <c r="D30" s="318">
        <f>'كشف 1'!C31</f>
        <v>0</v>
      </c>
      <c r="E30" s="318">
        <f>'كشف 1'!D31</f>
        <v>0</v>
      </c>
      <c r="F30" s="318">
        <f>'كشف 1'!E31</f>
        <v>0</v>
      </c>
      <c r="G30" s="318">
        <f>'كشف 1'!F31</f>
        <v>0</v>
      </c>
      <c r="H30" s="318">
        <f>'كشف 1'!G31</f>
        <v>0</v>
      </c>
      <c r="I30" s="318">
        <f>'كشف 1'!H31</f>
        <v>0</v>
      </c>
      <c r="J30" s="318">
        <f>'كشف 1'!I31</f>
        <v>0</v>
      </c>
      <c r="K30" s="316">
        <f>'كشف 1'!J31</f>
        <v>0</v>
      </c>
      <c r="L30" s="316">
        <f>'كشف 1'!K31</f>
        <v>0</v>
      </c>
      <c r="M30" s="316">
        <f>'كشف 1'!L31</f>
        <v>0</v>
      </c>
      <c r="N30" s="316">
        <f>'كشف 1'!M31</f>
        <v>0</v>
      </c>
      <c r="O30" s="66">
        <f>'كشف 1'!N31</f>
        <v>0</v>
      </c>
      <c r="P30" s="317">
        <f>'كشف 1'!O31</f>
        <v>0</v>
      </c>
      <c r="Q30" s="318">
        <f>'كشف 1'!P31</f>
        <v>0</v>
      </c>
      <c r="R30" s="318">
        <f>'كشف 1'!Q31</f>
        <v>0</v>
      </c>
      <c r="S30" s="318">
        <f>'كشف 1'!R31</f>
        <v>0</v>
      </c>
      <c r="T30" s="318">
        <f>'كشف 1'!S31</f>
        <v>0</v>
      </c>
      <c r="U30" s="318">
        <f>'كشف 1'!T31</f>
        <v>0</v>
      </c>
      <c r="V30" s="316">
        <f>'كشف 1'!U31</f>
        <v>0</v>
      </c>
      <c r="W30" s="316">
        <f>'كشف 1'!V31</f>
        <v>0</v>
      </c>
      <c r="X30" s="316">
        <f>'كشف 1'!W31</f>
        <v>0</v>
      </c>
      <c r="Y30" s="318">
        <f>'كشف 1'!X31</f>
        <v>0</v>
      </c>
      <c r="Z30" s="19">
        <f>'كشف 1'!Y31</f>
        <v>0</v>
      </c>
      <c r="AA30" s="317">
        <f>'كشف 1'!Z31</f>
        <v>0</v>
      </c>
      <c r="AB30" s="318">
        <f>'كشف 1'!AA31</f>
        <v>0</v>
      </c>
      <c r="AC30" s="318">
        <f>'كشف 1'!AB31</f>
        <v>0</v>
      </c>
      <c r="AD30" s="20">
        <f>'كشف 1'!AC31</f>
        <v>0</v>
      </c>
      <c r="AE30" s="316">
        <f>'كشف 1'!AD31</f>
        <v>0</v>
      </c>
      <c r="AF30" s="20">
        <f>'كشف 1'!AE31</f>
        <v>0</v>
      </c>
      <c r="AG30" s="20">
        <f>'كشف 1'!AF31</f>
        <v>0</v>
      </c>
      <c r="AH30" s="21">
        <f>'كشف 1'!AG31</f>
        <v>0</v>
      </c>
      <c r="AI30" s="20">
        <f>'كشف 1'!AH31</f>
        <v>0</v>
      </c>
      <c r="AJ30" s="20">
        <f>'كشف 1'!AI31</f>
        <v>0</v>
      </c>
      <c r="AK30" s="20">
        <f>'كشف 1'!AJ31</f>
        <v>0</v>
      </c>
      <c r="AL30" s="316">
        <f>'كشف 1'!AK31</f>
        <v>0</v>
      </c>
      <c r="AM30" s="316">
        <f>'كشف 1'!AL31</f>
        <v>0</v>
      </c>
      <c r="AN30" s="316">
        <f>'كشف 1'!AM31</f>
        <v>0</v>
      </c>
      <c r="AO30" s="316">
        <f>'كشف 1'!AN31</f>
        <v>0</v>
      </c>
      <c r="AP30" s="316">
        <f>'كشف 1'!AO31</f>
        <v>0</v>
      </c>
      <c r="AQ30" s="316">
        <f>'كشف 1'!AP31</f>
        <v>0</v>
      </c>
      <c r="AR30" s="316">
        <f>'كشف 1'!AQ31</f>
        <v>0</v>
      </c>
      <c r="AS30" s="316">
        <f>'كشف 1'!AR31</f>
        <v>0</v>
      </c>
      <c r="AT30" s="22">
        <f>'كشف 1'!AS31</f>
        <v>0</v>
      </c>
      <c r="AU30" s="316">
        <f>'كشف 1'!AT31</f>
        <v>0</v>
      </c>
      <c r="AV30" s="316">
        <f>'كشف 1'!AU31</f>
        <v>0</v>
      </c>
      <c r="AW30" s="316">
        <f>'كشف 1'!AV31</f>
        <v>0</v>
      </c>
      <c r="AX30" s="316">
        <f>'كشف 1'!AW31</f>
        <v>0</v>
      </c>
      <c r="AY30" s="316">
        <f>'كشف 1'!AX31</f>
        <v>0</v>
      </c>
      <c r="AZ30" s="316">
        <f>'كشف 1'!AY31</f>
        <v>0</v>
      </c>
      <c r="BA30" s="317">
        <f>'كشف 1'!AZ31</f>
        <v>0</v>
      </c>
      <c r="BB30" s="316">
        <f>'كشف 1'!BA31</f>
        <v>0</v>
      </c>
      <c r="BC30" s="124">
        <f>'كشف 1'!BB31</f>
        <v>0</v>
      </c>
      <c r="BD30" s="316">
        <f>'كشف 1'!BC31</f>
        <v>0</v>
      </c>
      <c r="BE30" s="316">
        <f>'كشف 1'!BD31</f>
        <v>0</v>
      </c>
      <c r="BF30" s="316">
        <f>'كشف 1'!BE31</f>
        <v>0</v>
      </c>
      <c r="BG30" s="316">
        <f>'كشف 1'!BF31</f>
        <v>0</v>
      </c>
      <c r="BH30" s="317">
        <f>'كشف 1'!BG31</f>
        <v>0</v>
      </c>
      <c r="BI30" s="318">
        <f>'كشف 1'!BH31</f>
        <v>0</v>
      </c>
      <c r="BJ30" s="318">
        <f>'كشف 1'!BI31</f>
        <v>0</v>
      </c>
      <c r="BK30" s="318">
        <f>'كشف 1'!BJ31</f>
        <v>0</v>
      </c>
      <c r="BL30" s="318">
        <f>'كشف 1'!BK31</f>
        <v>0</v>
      </c>
      <c r="BM30" s="319">
        <f>'كشف 1'!BL31</f>
        <v>0</v>
      </c>
      <c r="BN30" s="316">
        <f>'كشف 1'!BM31</f>
        <v>0</v>
      </c>
      <c r="BO30" s="316">
        <f>'كشف 1'!BN31</f>
        <v>0</v>
      </c>
      <c r="BP30" s="318">
        <f>'كشف 1'!BO31</f>
        <v>0</v>
      </c>
      <c r="BQ30" s="319">
        <f>'كشف 1'!BP31</f>
        <v>0</v>
      </c>
      <c r="BR30" s="319">
        <f>'كشف 1'!BQ31</f>
        <v>0</v>
      </c>
      <c r="BS30" s="319">
        <f>'كشف 1'!BR31</f>
        <v>0</v>
      </c>
      <c r="BT30" s="319">
        <f>'كشف 1'!BS31</f>
        <v>0</v>
      </c>
      <c r="BU30" s="319">
        <f>'كشف 1'!BT31</f>
        <v>0</v>
      </c>
      <c r="BV30" s="319">
        <f>'كشف 1'!BU31</f>
        <v>0</v>
      </c>
      <c r="BW30" s="319">
        <f>'كشف 1'!BV31</f>
        <v>0</v>
      </c>
      <c r="BX30" s="66">
        <f>'كشف 1'!BW31</f>
        <v>0</v>
      </c>
      <c r="BY30" s="66">
        <f>'كشف 1'!BX31</f>
        <v>0</v>
      </c>
      <c r="BZ30" s="319">
        <f>'كشف 1'!BY31</f>
        <v>0</v>
      </c>
      <c r="CA30" s="319">
        <f>'كشف 1'!BZ31</f>
        <v>0</v>
      </c>
      <c r="CB30" s="66">
        <f>'كشف 1'!CA31</f>
        <v>0</v>
      </c>
      <c r="CC30" s="319">
        <f>'كشف 1'!CB31</f>
        <v>0</v>
      </c>
      <c r="CD30" s="319">
        <f>'كشف 1'!CC31</f>
        <v>0</v>
      </c>
      <c r="CE30" s="319">
        <f>'كشف 1'!CD31</f>
        <v>0</v>
      </c>
      <c r="CF30" s="169">
        <f>'كشف 1'!CE31</f>
        <v>0</v>
      </c>
      <c r="CG30" s="169">
        <f>'كشف 1'!CF31</f>
        <v>0</v>
      </c>
      <c r="CH30" s="319">
        <f>'كشف 1'!CG31</f>
        <v>0</v>
      </c>
      <c r="CI30" s="319">
        <f>'كشف 1'!CH31</f>
        <v>0</v>
      </c>
      <c r="CJ30" s="319">
        <f>'كشف 1'!CI31</f>
        <v>0</v>
      </c>
      <c r="CK30" s="319">
        <f>'كشف 1'!CJ31</f>
        <v>0</v>
      </c>
      <c r="CL30" s="319">
        <f>'كشف 1'!CK31</f>
        <v>0</v>
      </c>
      <c r="CM30" s="319">
        <f>'كشف 1'!CL31</f>
        <v>0</v>
      </c>
      <c r="CN30" s="316">
        <f>'كشف 1'!CM31</f>
        <v>0</v>
      </c>
      <c r="CO30" s="316">
        <f>'كشف 1'!CN31</f>
        <v>0</v>
      </c>
      <c r="CP30" s="316">
        <f>'كشف 1'!CO31</f>
        <v>0</v>
      </c>
      <c r="CQ30" s="316">
        <f>'كشف 1'!CP31</f>
        <v>0</v>
      </c>
      <c r="CR30" s="316">
        <f t="shared" si="1"/>
        <v>0</v>
      </c>
      <c r="CS30" s="316">
        <f t="shared" si="2"/>
        <v>0</v>
      </c>
      <c r="CT30" s="316">
        <f t="shared" si="3"/>
        <v>0</v>
      </c>
      <c r="CU30" s="316">
        <f t="shared" si="4"/>
        <v>0</v>
      </c>
      <c r="CV30" s="316">
        <f t="shared" si="5"/>
        <v>0</v>
      </c>
      <c r="CW30" s="316">
        <f t="shared" si="6"/>
        <v>0</v>
      </c>
      <c r="CX30" s="316">
        <f t="shared" si="7"/>
        <v>0</v>
      </c>
      <c r="CY30" s="316">
        <f t="shared" si="8"/>
        <v>0</v>
      </c>
      <c r="CZ30" s="316">
        <f t="shared" si="9"/>
        <v>0</v>
      </c>
      <c r="DA30" s="316">
        <f t="shared" si="10"/>
        <v>0</v>
      </c>
      <c r="DB30" s="316">
        <f t="shared" si="11"/>
        <v>0</v>
      </c>
      <c r="DC30" s="316">
        <f t="shared" si="12"/>
        <v>0</v>
      </c>
      <c r="DD30" s="316">
        <f t="shared" si="13"/>
        <v>0</v>
      </c>
      <c r="DE30" s="316">
        <f t="shared" si="14"/>
        <v>0</v>
      </c>
      <c r="DF30" s="316">
        <f t="shared" si="15"/>
        <v>0</v>
      </c>
      <c r="DG30" s="316">
        <f t="shared" si="16"/>
        <v>0</v>
      </c>
      <c r="DH30" s="316">
        <f t="shared" si="17"/>
        <v>0</v>
      </c>
      <c r="DI30" s="316">
        <f t="shared" si="18"/>
        <v>0</v>
      </c>
      <c r="DJ30" s="316">
        <f t="shared" si="19"/>
        <v>0</v>
      </c>
      <c r="DK30" s="316">
        <f t="shared" si="20"/>
        <v>0</v>
      </c>
      <c r="DL30" s="316">
        <f t="shared" si="21"/>
        <v>0</v>
      </c>
      <c r="DM30" s="316">
        <f t="shared" si="22"/>
        <v>0</v>
      </c>
    </row>
    <row r="31" spans="1:117" ht="20.25" x14ac:dyDescent="0.2">
      <c r="A31" s="18">
        <v>27</v>
      </c>
      <c r="B31" s="18" t="str">
        <f>'كشف 1'!A32</f>
        <v/>
      </c>
      <c r="C31" s="318">
        <f>'كشف 1'!B32</f>
        <v>0</v>
      </c>
      <c r="D31" s="318">
        <f>'كشف 1'!C32</f>
        <v>0</v>
      </c>
      <c r="E31" s="318">
        <f>'كشف 1'!D32</f>
        <v>0</v>
      </c>
      <c r="F31" s="318">
        <f>'كشف 1'!E32</f>
        <v>0</v>
      </c>
      <c r="G31" s="318">
        <f>'كشف 1'!F32</f>
        <v>0</v>
      </c>
      <c r="H31" s="318">
        <f>'كشف 1'!G32</f>
        <v>0</v>
      </c>
      <c r="I31" s="318">
        <f>'كشف 1'!H32</f>
        <v>0</v>
      </c>
      <c r="J31" s="318">
        <f>'كشف 1'!I32</f>
        <v>0</v>
      </c>
      <c r="K31" s="316">
        <f>'كشف 1'!J32</f>
        <v>0</v>
      </c>
      <c r="L31" s="316">
        <f>'كشف 1'!K32</f>
        <v>0</v>
      </c>
      <c r="M31" s="316">
        <f>'كشف 1'!L32</f>
        <v>0</v>
      </c>
      <c r="N31" s="316">
        <f>'كشف 1'!M32</f>
        <v>0</v>
      </c>
      <c r="O31" s="66">
        <f>'كشف 1'!N32</f>
        <v>0</v>
      </c>
      <c r="P31" s="317">
        <f>'كشف 1'!O32</f>
        <v>0</v>
      </c>
      <c r="Q31" s="318">
        <f>'كشف 1'!P32</f>
        <v>0</v>
      </c>
      <c r="R31" s="318">
        <f>'كشف 1'!Q32</f>
        <v>0</v>
      </c>
      <c r="S31" s="318">
        <f>'كشف 1'!R32</f>
        <v>0</v>
      </c>
      <c r="T31" s="318">
        <f>'كشف 1'!S32</f>
        <v>0</v>
      </c>
      <c r="U31" s="318">
        <f>'كشف 1'!T32</f>
        <v>0</v>
      </c>
      <c r="V31" s="316">
        <f>'كشف 1'!U32</f>
        <v>0</v>
      </c>
      <c r="W31" s="316">
        <f>'كشف 1'!V32</f>
        <v>0</v>
      </c>
      <c r="X31" s="316">
        <f>'كشف 1'!W32</f>
        <v>0</v>
      </c>
      <c r="Y31" s="318">
        <f>'كشف 1'!X32</f>
        <v>0</v>
      </c>
      <c r="Z31" s="19">
        <f>'كشف 1'!Y32</f>
        <v>0</v>
      </c>
      <c r="AA31" s="317">
        <f>'كشف 1'!Z32</f>
        <v>0</v>
      </c>
      <c r="AB31" s="318">
        <f>'كشف 1'!AA32</f>
        <v>0</v>
      </c>
      <c r="AC31" s="318">
        <f>'كشف 1'!AB32</f>
        <v>0</v>
      </c>
      <c r="AD31" s="20">
        <f>'كشف 1'!AC32</f>
        <v>0</v>
      </c>
      <c r="AE31" s="316">
        <f>'كشف 1'!AD32</f>
        <v>0</v>
      </c>
      <c r="AF31" s="20">
        <f>'كشف 1'!AE32</f>
        <v>0</v>
      </c>
      <c r="AG31" s="20">
        <f>'كشف 1'!AF32</f>
        <v>0</v>
      </c>
      <c r="AH31" s="21">
        <f>'كشف 1'!AG32</f>
        <v>0</v>
      </c>
      <c r="AI31" s="20">
        <f>'كشف 1'!AH32</f>
        <v>0</v>
      </c>
      <c r="AJ31" s="20">
        <f>'كشف 1'!AI32</f>
        <v>0</v>
      </c>
      <c r="AK31" s="20">
        <f>'كشف 1'!AJ32</f>
        <v>0</v>
      </c>
      <c r="AL31" s="316">
        <f>'كشف 1'!AK32</f>
        <v>0</v>
      </c>
      <c r="AM31" s="316">
        <f>'كشف 1'!AL32</f>
        <v>0</v>
      </c>
      <c r="AN31" s="316">
        <f>'كشف 1'!AM32</f>
        <v>0</v>
      </c>
      <c r="AO31" s="316">
        <f>'كشف 1'!AN32</f>
        <v>0</v>
      </c>
      <c r="AP31" s="316">
        <f>'كشف 1'!AO32</f>
        <v>0</v>
      </c>
      <c r="AQ31" s="316">
        <f>'كشف 1'!AP32</f>
        <v>0</v>
      </c>
      <c r="AR31" s="316">
        <f>'كشف 1'!AQ32</f>
        <v>0</v>
      </c>
      <c r="AS31" s="316">
        <f>'كشف 1'!AR32</f>
        <v>0</v>
      </c>
      <c r="AT31" s="22">
        <f>'كشف 1'!AS32</f>
        <v>0</v>
      </c>
      <c r="AU31" s="316">
        <f>'كشف 1'!AT32</f>
        <v>0</v>
      </c>
      <c r="AV31" s="316">
        <f>'كشف 1'!AU32</f>
        <v>0</v>
      </c>
      <c r="AW31" s="316">
        <f>'كشف 1'!AV32</f>
        <v>0</v>
      </c>
      <c r="AX31" s="316">
        <f>'كشف 1'!AW32</f>
        <v>0</v>
      </c>
      <c r="AY31" s="316">
        <f>'كشف 1'!AX32</f>
        <v>0</v>
      </c>
      <c r="AZ31" s="316">
        <f>'كشف 1'!AY32</f>
        <v>0</v>
      </c>
      <c r="BA31" s="317">
        <f>'كشف 1'!AZ32</f>
        <v>0</v>
      </c>
      <c r="BB31" s="316">
        <f>'كشف 1'!BA32</f>
        <v>0</v>
      </c>
      <c r="BC31" s="124">
        <f>'كشف 1'!BB32</f>
        <v>0</v>
      </c>
      <c r="BD31" s="316">
        <f>'كشف 1'!BC32</f>
        <v>0</v>
      </c>
      <c r="BE31" s="316">
        <f>'كشف 1'!BD32</f>
        <v>0</v>
      </c>
      <c r="BF31" s="316">
        <f>'كشف 1'!BE32</f>
        <v>0</v>
      </c>
      <c r="BG31" s="316">
        <f>'كشف 1'!BF32</f>
        <v>0</v>
      </c>
      <c r="BH31" s="317">
        <f>'كشف 1'!BG32</f>
        <v>0</v>
      </c>
      <c r="BI31" s="318">
        <f>'كشف 1'!BH32</f>
        <v>0</v>
      </c>
      <c r="BJ31" s="318">
        <f>'كشف 1'!BI32</f>
        <v>0</v>
      </c>
      <c r="BK31" s="318">
        <f>'كشف 1'!BJ32</f>
        <v>0</v>
      </c>
      <c r="BL31" s="318">
        <f>'كشف 1'!BK32</f>
        <v>0</v>
      </c>
      <c r="BM31" s="319">
        <f>'كشف 1'!BL32</f>
        <v>0</v>
      </c>
      <c r="BN31" s="316">
        <f>'كشف 1'!BM32</f>
        <v>0</v>
      </c>
      <c r="BO31" s="316">
        <f>'كشف 1'!BN32</f>
        <v>0</v>
      </c>
      <c r="BP31" s="318">
        <f>'كشف 1'!BO32</f>
        <v>0</v>
      </c>
      <c r="BQ31" s="319">
        <f>'كشف 1'!BP32</f>
        <v>0</v>
      </c>
      <c r="BR31" s="319">
        <f>'كشف 1'!BQ32</f>
        <v>0</v>
      </c>
      <c r="BS31" s="319">
        <f>'كشف 1'!BR32</f>
        <v>0</v>
      </c>
      <c r="BT31" s="319">
        <f>'كشف 1'!BS32</f>
        <v>0</v>
      </c>
      <c r="BU31" s="319">
        <f>'كشف 1'!BT32</f>
        <v>0</v>
      </c>
      <c r="BV31" s="319">
        <f>'كشف 1'!BU32</f>
        <v>0</v>
      </c>
      <c r="BW31" s="319">
        <f>'كشف 1'!BV32</f>
        <v>0</v>
      </c>
      <c r="BX31" s="66">
        <f>'كشف 1'!BW32</f>
        <v>0</v>
      </c>
      <c r="BY31" s="66">
        <f>'كشف 1'!BX32</f>
        <v>0</v>
      </c>
      <c r="BZ31" s="319">
        <f>'كشف 1'!BY32</f>
        <v>0</v>
      </c>
      <c r="CA31" s="319">
        <f>'كشف 1'!BZ32</f>
        <v>0</v>
      </c>
      <c r="CB31" s="66">
        <f>'كشف 1'!CA32</f>
        <v>0</v>
      </c>
      <c r="CC31" s="319">
        <f>'كشف 1'!CB32</f>
        <v>0</v>
      </c>
      <c r="CD31" s="319">
        <f>'كشف 1'!CC32</f>
        <v>0</v>
      </c>
      <c r="CE31" s="319">
        <f>'كشف 1'!CD32</f>
        <v>0</v>
      </c>
      <c r="CF31" s="169">
        <f>'كشف 1'!CE32</f>
        <v>0</v>
      </c>
      <c r="CG31" s="169">
        <f>'كشف 1'!CF32</f>
        <v>0</v>
      </c>
      <c r="CH31" s="319">
        <f>'كشف 1'!CG32</f>
        <v>0</v>
      </c>
      <c r="CI31" s="319">
        <f>'كشف 1'!CH32</f>
        <v>0</v>
      </c>
      <c r="CJ31" s="319">
        <f>'كشف 1'!CI32</f>
        <v>0</v>
      </c>
      <c r="CK31" s="319">
        <f>'كشف 1'!CJ32</f>
        <v>0</v>
      </c>
      <c r="CL31" s="319">
        <f>'كشف 1'!CK32</f>
        <v>0</v>
      </c>
      <c r="CM31" s="319">
        <f>'كشف 1'!CL32</f>
        <v>0</v>
      </c>
      <c r="CN31" s="316">
        <f>'كشف 1'!CM32</f>
        <v>0</v>
      </c>
      <c r="CO31" s="316">
        <f>'كشف 1'!CN32</f>
        <v>0</v>
      </c>
      <c r="CP31" s="316">
        <f>'كشف 1'!CO32</f>
        <v>0</v>
      </c>
      <c r="CQ31" s="316">
        <f>'كشف 1'!CP32</f>
        <v>0</v>
      </c>
      <c r="CR31" s="316">
        <f t="shared" si="1"/>
        <v>0</v>
      </c>
      <c r="CS31" s="316">
        <f t="shared" si="2"/>
        <v>0</v>
      </c>
      <c r="CT31" s="316">
        <f t="shared" si="3"/>
        <v>0</v>
      </c>
      <c r="CU31" s="316">
        <f t="shared" si="4"/>
        <v>0</v>
      </c>
      <c r="CV31" s="316">
        <f t="shared" si="5"/>
        <v>0</v>
      </c>
      <c r="CW31" s="316">
        <f t="shared" si="6"/>
        <v>0</v>
      </c>
      <c r="CX31" s="316">
        <f t="shared" si="7"/>
        <v>0</v>
      </c>
      <c r="CY31" s="316">
        <f t="shared" si="8"/>
        <v>0</v>
      </c>
      <c r="CZ31" s="316">
        <f t="shared" si="9"/>
        <v>0</v>
      </c>
      <c r="DA31" s="316">
        <f t="shared" si="10"/>
        <v>0</v>
      </c>
      <c r="DB31" s="316">
        <f t="shared" si="11"/>
        <v>0</v>
      </c>
      <c r="DC31" s="316">
        <f t="shared" si="12"/>
        <v>0</v>
      </c>
      <c r="DD31" s="316">
        <f t="shared" si="13"/>
        <v>0</v>
      </c>
      <c r="DE31" s="316">
        <f t="shared" si="14"/>
        <v>0</v>
      </c>
      <c r="DF31" s="316">
        <f t="shared" si="15"/>
        <v>0</v>
      </c>
      <c r="DG31" s="316">
        <f t="shared" si="16"/>
        <v>0</v>
      </c>
      <c r="DH31" s="316">
        <f t="shared" si="17"/>
        <v>0</v>
      </c>
      <c r="DI31" s="316">
        <f t="shared" si="18"/>
        <v>0</v>
      </c>
      <c r="DJ31" s="316">
        <f t="shared" si="19"/>
        <v>0</v>
      </c>
      <c r="DK31" s="316">
        <f t="shared" si="20"/>
        <v>0</v>
      </c>
      <c r="DL31" s="316">
        <f t="shared" si="21"/>
        <v>0</v>
      </c>
      <c r="DM31" s="316">
        <f t="shared" si="22"/>
        <v>0</v>
      </c>
    </row>
    <row r="32" spans="1:117" ht="20.25" x14ac:dyDescent="0.2">
      <c r="A32" s="18">
        <v>28</v>
      </c>
      <c r="B32" s="18" t="str">
        <f>'كشف 1'!A33</f>
        <v/>
      </c>
      <c r="C32" s="318">
        <f>'كشف 1'!B33</f>
        <v>0</v>
      </c>
      <c r="D32" s="318">
        <f>'كشف 1'!C33</f>
        <v>0</v>
      </c>
      <c r="E32" s="318">
        <f>'كشف 1'!D33</f>
        <v>0</v>
      </c>
      <c r="F32" s="318">
        <f>'كشف 1'!E33</f>
        <v>0</v>
      </c>
      <c r="G32" s="318">
        <f>'كشف 1'!F33</f>
        <v>0</v>
      </c>
      <c r="H32" s="318">
        <f>'كشف 1'!G33</f>
        <v>0</v>
      </c>
      <c r="I32" s="318">
        <f>'كشف 1'!H33</f>
        <v>0</v>
      </c>
      <c r="J32" s="318">
        <f>'كشف 1'!I33</f>
        <v>0</v>
      </c>
      <c r="K32" s="316">
        <f>'كشف 1'!J33</f>
        <v>0</v>
      </c>
      <c r="L32" s="316">
        <f>'كشف 1'!K33</f>
        <v>0</v>
      </c>
      <c r="M32" s="316">
        <f>'كشف 1'!L33</f>
        <v>0</v>
      </c>
      <c r="N32" s="316">
        <f>'كشف 1'!M33</f>
        <v>0</v>
      </c>
      <c r="O32" s="66">
        <f>'كشف 1'!N33</f>
        <v>0</v>
      </c>
      <c r="P32" s="317">
        <f>'كشف 1'!O33</f>
        <v>0</v>
      </c>
      <c r="Q32" s="318">
        <f>'كشف 1'!P33</f>
        <v>0</v>
      </c>
      <c r="R32" s="318">
        <f>'كشف 1'!Q33</f>
        <v>0</v>
      </c>
      <c r="S32" s="318">
        <f>'كشف 1'!R33</f>
        <v>0</v>
      </c>
      <c r="T32" s="318">
        <f>'كشف 1'!S33</f>
        <v>0</v>
      </c>
      <c r="U32" s="318">
        <f>'كشف 1'!T33</f>
        <v>0</v>
      </c>
      <c r="V32" s="316">
        <f>'كشف 1'!U33</f>
        <v>0</v>
      </c>
      <c r="W32" s="316">
        <f>'كشف 1'!V33</f>
        <v>0</v>
      </c>
      <c r="X32" s="316">
        <f>'كشف 1'!W33</f>
        <v>0</v>
      </c>
      <c r="Y32" s="318">
        <f>'كشف 1'!X33</f>
        <v>0</v>
      </c>
      <c r="Z32" s="19">
        <f>'كشف 1'!Y33</f>
        <v>0</v>
      </c>
      <c r="AA32" s="317">
        <f>'كشف 1'!Z33</f>
        <v>0</v>
      </c>
      <c r="AB32" s="318">
        <f>'كشف 1'!AA33</f>
        <v>0</v>
      </c>
      <c r="AC32" s="318">
        <f>'كشف 1'!AB33</f>
        <v>0</v>
      </c>
      <c r="AD32" s="20">
        <f>'كشف 1'!AC33</f>
        <v>0</v>
      </c>
      <c r="AE32" s="316">
        <f>'كشف 1'!AD33</f>
        <v>0</v>
      </c>
      <c r="AF32" s="20">
        <f>'كشف 1'!AE33</f>
        <v>0</v>
      </c>
      <c r="AG32" s="20">
        <f>'كشف 1'!AF33</f>
        <v>0</v>
      </c>
      <c r="AH32" s="21">
        <f>'كشف 1'!AG33</f>
        <v>0</v>
      </c>
      <c r="AI32" s="20">
        <f>'كشف 1'!AH33</f>
        <v>0</v>
      </c>
      <c r="AJ32" s="20">
        <f>'كشف 1'!AI33</f>
        <v>0</v>
      </c>
      <c r="AK32" s="20">
        <f>'كشف 1'!AJ33</f>
        <v>0</v>
      </c>
      <c r="AL32" s="316">
        <f>'كشف 1'!AK33</f>
        <v>0</v>
      </c>
      <c r="AM32" s="316">
        <f>'كشف 1'!AL33</f>
        <v>0</v>
      </c>
      <c r="AN32" s="316">
        <f>'كشف 1'!AM33</f>
        <v>0</v>
      </c>
      <c r="AO32" s="316">
        <f>'كشف 1'!AN33</f>
        <v>0</v>
      </c>
      <c r="AP32" s="316">
        <f>'كشف 1'!AO33</f>
        <v>0</v>
      </c>
      <c r="AQ32" s="316">
        <f>'كشف 1'!AP33</f>
        <v>0</v>
      </c>
      <c r="AR32" s="316">
        <f>'كشف 1'!AQ33</f>
        <v>0</v>
      </c>
      <c r="AS32" s="316">
        <f>'كشف 1'!AR33</f>
        <v>0</v>
      </c>
      <c r="AT32" s="22">
        <f>'كشف 1'!AS33</f>
        <v>0</v>
      </c>
      <c r="AU32" s="316">
        <f>'كشف 1'!AT33</f>
        <v>0</v>
      </c>
      <c r="AV32" s="316">
        <f>'كشف 1'!AU33</f>
        <v>0</v>
      </c>
      <c r="AW32" s="316">
        <f>'كشف 1'!AV33</f>
        <v>0</v>
      </c>
      <c r="AX32" s="316">
        <f>'كشف 1'!AW33</f>
        <v>0</v>
      </c>
      <c r="AY32" s="316">
        <f>'كشف 1'!AX33</f>
        <v>0</v>
      </c>
      <c r="AZ32" s="316">
        <f>'كشف 1'!AY33</f>
        <v>0</v>
      </c>
      <c r="BA32" s="317">
        <f>'كشف 1'!AZ33</f>
        <v>0</v>
      </c>
      <c r="BB32" s="316">
        <f>'كشف 1'!BA33</f>
        <v>0</v>
      </c>
      <c r="BC32" s="124">
        <f>'كشف 1'!BB33</f>
        <v>0</v>
      </c>
      <c r="BD32" s="316">
        <f>'كشف 1'!BC33</f>
        <v>0</v>
      </c>
      <c r="BE32" s="316">
        <f>'كشف 1'!BD33</f>
        <v>0</v>
      </c>
      <c r="BF32" s="316">
        <f>'كشف 1'!BE33</f>
        <v>0</v>
      </c>
      <c r="BG32" s="316">
        <f>'كشف 1'!BF33</f>
        <v>0</v>
      </c>
      <c r="BH32" s="317">
        <f>'كشف 1'!BG33</f>
        <v>0</v>
      </c>
      <c r="BI32" s="318">
        <f>'كشف 1'!BH33</f>
        <v>0</v>
      </c>
      <c r="BJ32" s="318">
        <f>'كشف 1'!BI33</f>
        <v>0</v>
      </c>
      <c r="BK32" s="318">
        <f>'كشف 1'!BJ33</f>
        <v>0</v>
      </c>
      <c r="BL32" s="318">
        <f>'كشف 1'!BK33</f>
        <v>0</v>
      </c>
      <c r="BM32" s="319">
        <f>'كشف 1'!BL33</f>
        <v>0</v>
      </c>
      <c r="BN32" s="316">
        <f>'كشف 1'!BM33</f>
        <v>0</v>
      </c>
      <c r="BO32" s="316">
        <f>'كشف 1'!BN33</f>
        <v>0</v>
      </c>
      <c r="BP32" s="318">
        <f>'كشف 1'!BO33</f>
        <v>0</v>
      </c>
      <c r="BQ32" s="319">
        <f>'كشف 1'!BP33</f>
        <v>0</v>
      </c>
      <c r="BR32" s="319">
        <f>'كشف 1'!BQ33</f>
        <v>0</v>
      </c>
      <c r="BS32" s="319">
        <f>'كشف 1'!BR33</f>
        <v>0</v>
      </c>
      <c r="BT32" s="319">
        <f>'كشف 1'!BS33</f>
        <v>0</v>
      </c>
      <c r="BU32" s="319">
        <f>'كشف 1'!BT33</f>
        <v>0</v>
      </c>
      <c r="BV32" s="319">
        <f>'كشف 1'!BU33</f>
        <v>0</v>
      </c>
      <c r="BW32" s="319">
        <f>'كشف 1'!BV33</f>
        <v>0</v>
      </c>
      <c r="BX32" s="66">
        <f>'كشف 1'!BW33</f>
        <v>0</v>
      </c>
      <c r="BY32" s="66">
        <f>'كشف 1'!BX33</f>
        <v>0</v>
      </c>
      <c r="BZ32" s="319">
        <f>'كشف 1'!BY33</f>
        <v>0</v>
      </c>
      <c r="CA32" s="319">
        <f>'كشف 1'!BZ33</f>
        <v>0</v>
      </c>
      <c r="CB32" s="66">
        <f>'كشف 1'!CA33</f>
        <v>0</v>
      </c>
      <c r="CC32" s="319">
        <f>'كشف 1'!CB33</f>
        <v>0</v>
      </c>
      <c r="CD32" s="319">
        <f>'كشف 1'!CC33</f>
        <v>0</v>
      </c>
      <c r="CE32" s="319">
        <f>'كشف 1'!CD33</f>
        <v>0</v>
      </c>
      <c r="CF32" s="169">
        <f>'كشف 1'!CE33</f>
        <v>0</v>
      </c>
      <c r="CG32" s="169">
        <f>'كشف 1'!CF33</f>
        <v>0</v>
      </c>
      <c r="CH32" s="319">
        <f>'كشف 1'!CG33</f>
        <v>0</v>
      </c>
      <c r="CI32" s="319">
        <f>'كشف 1'!CH33</f>
        <v>0</v>
      </c>
      <c r="CJ32" s="319">
        <f>'كشف 1'!CI33</f>
        <v>0</v>
      </c>
      <c r="CK32" s="319">
        <f>'كشف 1'!CJ33</f>
        <v>0</v>
      </c>
      <c r="CL32" s="319">
        <f>'كشف 1'!CK33</f>
        <v>0</v>
      </c>
      <c r="CM32" s="319">
        <f>'كشف 1'!CL33</f>
        <v>0</v>
      </c>
      <c r="CN32" s="316">
        <f>'كشف 1'!CM33</f>
        <v>0</v>
      </c>
      <c r="CO32" s="316">
        <f>'كشف 1'!CN33</f>
        <v>0</v>
      </c>
      <c r="CP32" s="316">
        <f>'كشف 1'!CO33</f>
        <v>0</v>
      </c>
      <c r="CQ32" s="316">
        <f>'كشف 1'!CP33</f>
        <v>0</v>
      </c>
      <c r="CR32" s="316">
        <f t="shared" si="1"/>
        <v>0</v>
      </c>
      <c r="CS32" s="316">
        <f t="shared" si="2"/>
        <v>0</v>
      </c>
      <c r="CT32" s="316">
        <f t="shared" si="3"/>
        <v>0</v>
      </c>
      <c r="CU32" s="316">
        <f t="shared" si="4"/>
        <v>0</v>
      </c>
      <c r="CV32" s="316">
        <f t="shared" si="5"/>
        <v>0</v>
      </c>
      <c r="CW32" s="316">
        <f t="shared" si="6"/>
        <v>0</v>
      </c>
      <c r="CX32" s="316">
        <f t="shared" si="7"/>
        <v>0</v>
      </c>
      <c r="CY32" s="316">
        <f t="shared" si="8"/>
        <v>0</v>
      </c>
      <c r="CZ32" s="316">
        <f t="shared" si="9"/>
        <v>0</v>
      </c>
      <c r="DA32" s="316">
        <f t="shared" si="10"/>
        <v>0</v>
      </c>
      <c r="DB32" s="316">
        <f t="shared" si="11"/>
        <v>0</v>
      </c>
      <c r="DC32" s="316">
        <f t="shared" si="12"/>
        <v>0</v>
      </c>
      <c r="DD32" s="316">
        <f t="shared" si="13"/>
        <v>0</v>
      </c>
      <c r="DE32" s="316">
        <f t="shared" si="14"/>
        <v>0</v>
      </c>
      <c r="DF32" s="316">
        <f t="shared" si="15"/>
        <v>0</v>
      </c>
      <c r="DG32" s="316">
        <f t="shared" si="16"/>
        <v>0</v>
      </c>
      <c r="DH32" s="316">
        <f t="shared" si="17"/>
        <v>0</v>
      </c>
      <c r="DI32" s="316">
        <f t="shared" si="18"/>
        <v>0</v>
      </c>
      <c r="DJ32" s="316">
        <f t="shared" si="19"/>
        <v>0</v>
      </c>
      <c r="DK32" s="316">
        <f t="shared" si="20"/>
        <v>0</v>
      </c>
      <c r="DL32" s="316">
        <f t="shared" si="21"/>
        <v>0</v>
      </c>
      <c r="DM32" s="316">
        <f t="shared" si="22"/>
        <v>0</v>
      </c>
    </row>
    <row r="33" spans="1:117" ht="20.25" x14ac:dyDescent="0.2">
      <c r="A33" s="18">
        <v>29</v>
      </c>
      <c r="B33" s="18" t="str">
        <f>'كشف 2'!A6</f>
        <v/>
      </c>
      <c r="C33" s="318">
        <f>'كشف 2'!B6</f>
        <v>0</v>
      </c>
      <c r="D33" s="318">
        <f>'كشف 2'!C6</f>
        <v>0</v>
      </c>
      <c r="E33" s="318">
        <f>'كشف 2'!D6</f>
        <v>0</v>
      </c>
      <c r="F33" s="318">
        <f>'كشف 2'!E6</f>
        <v>0</v>
      </c>
      <c r="G33" s="318">
        <f>'كشف 2'!F6</f>
        <v>0</v>
      </c>
      <c r="H33" s="318">
        <f>'كشف 2'!G6</f>
        <v>0</v>
      </c>
      <c r="I33" s="318">
        <f>'كشف 2'!H6</f>
        <v>0</v>
      </c>
      <c r="J33" s="318">
        <f>'كشف 2'!I6</f>
        <v>0</v>
      </c>
      <c r="K33" s="316">
        <f>'كشف 2'!J6</f>
        <v>0</v>
      </c>
      <c r="L33" s="316">
        <f>'كشف 2'!K6</f>
        <v>0</v>
      </c>
      <c r="M33" s="316">
        <f>'كشف 2'!L6</f>
        <v>0</v>
      </c>
      <c r="N33" s="316">
        <f>'كشف 2'!M6</f>
        <v>0</v>
      </c>
      <c r="O33" s="66">
        <f>'كشف 2'!N6</f>
        <v>0</v>
      </c>
      <c r="P33" s="317">
        <f>'كشف 2'!O6</f>
        <v>0</v>
      </c>
      <c r="Q33" s="318">
        <f>'كشف 2'!P6</f>
        <v>0</v>
      </c>
      <c r="R33" s="318">
        <f>'كشف 2'!Q6</f>
        <v>0</v>
      </c>
      <c r="S33" s="318">
        <f>'كشف 2'!R6</f>
        <v>0</v>
      </c>
      <c r="T33" s="318">
        <f>'كشف 2'!S6</f>
        <v>0</v>
      </c>
      <c r="U33" s="318">
        <f>'كشف 2'!T6</f>
        <v>0</v>
      </c>
      <c r="V33" s="316">
        <f>'كشف 2'!U6</f>
        <v>0</v>
      </c>
      <c r="W33" s="316">
        <f>'كشف 2'!V6</f>
        <v>0</v>
      </c>
      <c r="X33" s="316">
        <f>'كشف 2'!W6</f>
        <v>0</v>
      </c>
      <c r="Y33" s="318">
        <f>'كشف 2'!X6</f>
        <v>0</v>
      </c>
      <c r="Z33" s="19">
        <f>'كشف 2'!Y6</f>
        <v>0</v>
      </c>
      <c r="AA33" s="317">
        <f>'كشف 2'!Z6</f>
        <v>0</v>
      </c>
      <c r="AB33" s="318">
        <f>'كشف 2'!AA6</f>
        <v>0</v>
      </c>
      <c r="AC33" s="318">
        <f>'كشف 2'!AB6</f>
        <v>0</v>
      </c>
      <c r="AD33" s="20">
        <f>'كشف 2'!AC6</f>
        <v>0</v>
      </c>
      <c r="AE33" s="316">
        <f>'كشف 2'!AD6</f>
        <v>0</v>
      </c>
      <c r="AF33" s="20">
        <f>'كشف 2'!AE6</f>
        <v>0</v>
      </c>
      <c r="AG33" s="20">
        <f>'كشف 2'!AF6</f>
        <v>0</v>
      </c>
      <c r="AH33" s="21">
        <f>'كشف 2'!AG6</f>
        <v>0</v>
      </c>
      <c r="AI33" s="20">
        <f>'كشف 2'!AH6</f>
        <v>0</v>
      </c>
      <c r="AJ33" s="20">
        <f>'كشف 2'!AI6</f>
        <v>0</v>
      </c>
      <c r="AK33" s="20">
        <f>'كشف 2'!AJ6</f>
        <v>0</v>
      </c>
      <c r="AL33" s="316">
        <f>'كشف 2'!AK6</f>
        <v>0</v>
      </c>
      <c r="AM33" s="316">
        <f>'كشف 2'!AL6</f>
        <v>0</v>
      </c>
      <c r="AN33" s="316">
        <f>'كشف 2'!AM6</f>
        <v>0</v>
      </c>
      <c r="AO33" s="316">
        <f>'كشف 2'!AN6</f>
        <v>0</v>
      </c>
      <c r="AP33" s="316">
        <f>'كشف 2'!AO6</f>
        <v>0</v>
      </c>
      <c r="AQ33" s="316">
        <f>'كشف 2'!AP6</f>
        <v>0</v>
      </c>
      <c r="AR33" s="316">
        <f>'كشف 2'!AQ6</f>
        <v>0</v>
      </c>
      <c r="AS33" s="316">
        <f>'كشف 2'!AR6</f>
        <v>0</v>
      </c>
      <c r="AT33" s="22">
        <f>'كشف 2'!AS6</f>
        <v>0</v>
      </c>
      <c r="AU33" s="316">
        <f>'كشف 2'!AT6</f>
        <v>0</v>
      </c>
      <c r="AV33" s="316">
        <f>'كشف 2'!AU6</f>
        <v>0</v>
      </c>
      <c r="AW33" s="316">
        <f>'كشف 2'!AV6</f>
        <v>0</v>
      </c>
      <c r="AX33" s="316">
        <f>'كشف 2'!AW6</f>
        <v>0</v>
      </c>
      <c r="AY33" s="316">
        <f>'كشف 2'!AX6</f>
        <v>0</v>
      </c>
      <c r="AZ33" s="316">
        <f>'كشف 2'!AY6</f>
        <v>0</v>
      </c>
      <c r="BA33" s="317">
        <f>'كشف 2'!AZ6</f>
        <v>0</v>
      </c>
      <c r="BB33" s="316">
        <f>'كشف 2'!BA6</f>
        <v>0</v>
      </c>
      <c r="BC33" s="124">
        <f>'كشف 2'!BB6</f>
        <v>0</v>
      </c>
      <c r="BD33" s="316">
        <f>'كشف 2'!BC6</f>
        <v>0</v>
      </c>
      <c r="BE33" s="316">
        <f>'كشف 2'!BD6</f>
        <v>0</v>
      </c>
      <c r="BF33" s="316">
        <f>'كشف 2'!BE6</f>
        <v>0</v>
      </c>
      <c r="BG33" s="316">
        <f>'كشف 2'!BF6</f>
        <v>0</v>
      </c>
      <c r="BH33" s="317">
        <f>'كشف 2'!BG6</f>
        <v>0</v>
      </c>
      <c r="BI33" s="318">
        <f>'كشف 2'!BH6</f>
        <v>0</v>
      </c>
      <c r="BJ33" s="318">
        <f>'كشف 2'!BI6</f>
        <v>0</v>
      </c>
      <c r="BK33" s="318">
        <f>'كشف 2'!BJ6</f>
        <v>0</v>
      </c>
      <c r="BL33" s="318">
        <f>'كشف 2'!BK6</f>
        <v>0</v>
      </c>
      <c r="BM33" s="319">
        <f>'كشف 2'!BL6</f>
        <v>0</v>
      </c>
      <c r="BN33" s="316">
        <f>'كشف 2'!BM6</f>
        <v>0</v>
      </c>
      <c r="BO33" s="316">
        <f>'كشف 2'!BN6</f>
        <v>0</v>
      </c>
      <c r="BP33" s="318">
        <f>'كشف 2'!BO6</f>
        <v>0</v>
      </c>
      <c r="BQ33" s="319">
        <f>'كشف 2'!BP6</f>
        <v>0</v>
      </c>
      <c r="BR33" s="319">
        <f>'كشف 2'!BQ6</f>
        <v>0</v>
      </c>
      <c r="BS33" s="319">
        <f>'كشف 2'!BR6</f>
        <v>0</v>
      </c>
      <c r="BT33" s="319">
        <f>'كشف 2'!BS6</f>
        <v>0</v>
      </c>
      <c r="BU33" s="319">
        <f>'كشف 2'!BT6</f>
        <v>0</v>
      </c>
      <c r="BV33" s="319">
        <f>'كشف 2'!BU6</f>
        <v>0</v>
      </c>
      <c r="BW33" s="319">
        <f>'كشف 2'!BV6</f>
        <v>0</v>
      </c>
      <c r="BX33" s="66">
        <f>'كشف 2'!BW6</f>
        <v>0</v>
      </c>
      <c r="BY33" s="66">
        <f>'كشف 2'!BX6</f>
        <v>0</v>
      </c>
      <c r="BZ33" s="319">
        <f>'كشف 2'!BY6</f>
        <v>0</v>
      </c>
      <c r="CA33" s="319">
        <f>'كشف 2'!BZ6</f>
        <v>0</v>
      </c>
      <c r="CB33" s="66">
        <f>'كشف 2'!CA6</f>
        <v>0</v>
      </c>
      <c r="CC33" s="319">
        <f>'كشف 2'!CB6</f>
        <v>0</v>
      </c>
      <c r="CD33" s="319">
        <f>'كشف 2'!CC6</f>
        <v>0</v>
      </c>
      <c r="CE33" s="319">
        <f>'كشف 2'!CD6</f>
        <v>0</v>
      </c>
      <c r="CF33" s="169">
        <f>'كشف 2'!CE6</f>
        <v>0</v>
      </c>
      <c r="CG33" s="169">
        <f>'كشف 2'!CF6</f>
        <v>0</v>
      </c>
      <c r="CH33" s="319">
        <f>'كشف 2'!CG6</f>
        <v>0</v>
      </c>
      <c r="CI33" s="319">
        <f>'كشف 2'!CH6</f>
        <v>0</v>
      </c>
      <c r="CJ33" s="319">
        <f>'كشف 2'!CI6</f>
        <v>0</v>
      </c>
      <c r="CK33" s="319">
        <f>'كشف 2'!CJ6</f>
        <v>0</v>
      </c>
      <c r="CL33" s="319">
        <f>'كشف 2'!CK6</f>
        <v>0</v>
      </c>
      <c r="CM33" s="319">
        <f>'كشف 2'!CL6</f>
        <v>0</v>
      </c>
      <c r="CN33" s="316">
        <f>'كشف 2'!CM6</f>
        <v>0</v>
      </c>
      <c r="CO33" s="316">
        <f>'كشف 2'!CN6</f>
        <v>0</v>
      </c>
      <c r="CP33" s="316">
        <f>'كشف 2'!CO6</f>
        <v>0</v>
      </c>
      <c r="CQ33" s="316">
        <f>'كشف 2'!CP6</f>
        <v>0</v>
      </c>
      <c r="CR33" s="316">
        <f t="shared" si="1"/>
        <v>0</v>
      </c>
      <c r="CS33" s="316">
        <f t="shared" si="2"/>
        <v>0</v>
      </c>
      <c r="CT33" s="316">
        <f t="shared" si="3"/>
        <v>0</v>
      </c>
      <c r="CU33" s="316">
        <f t="shared" si="4"/>
        <v>0</v>
      </c>
      <c r="CV33" s="316">
        <f t="shared" si="5"/>
        <v>0</v>
      </c>
      <c r="CW33" s="316">
        <f t="shared" si="6"/>
        <v>0</v>
      </c>
      <c r="CX33" s="316">
        <f t="shared" si="7"/>
        <v>0</v>
      </c>
      <c r="CY33" s="316">
        <f t="shared" si="8"/>
        <v>0</v>
      </c>
      <c r="CZ33" s="316">
        <f t="shared" si="9"/>
        <v>0</v>
      </c>
      <c r="DA33" s="316">
        <f t="shared" si="10"/>
        <v>0</v>
      </c>
      <c r="DB33" s="316">
        <f t="shared" si="11"/>
        <v>0</v>
      </c>
      <c r="DC33" s="316">
        <f t="shared" si="12"/>
        <v>0</v>
      </c>
      <c r="DD33" s="316">
        <f t="shared" si="13"/>
        <v>0</v>
      </c>
      <c r="DE33" s="316">
        <f t="shared" si="14"/>
        <v>0</v>
      </c>
      <c r="DF33" s="316">
        <f t="shared" si="15"/>
        <v>0</v>
      </c>
      <c r="DG33" s="316">
        <f t="shared" si="16"/>
        <v>0</v>
      </c>
      <c r="DH33" s="316">
        <f t="shared" si="17"/>
        <v>0</v>
      </c>
      <c r="DI33" s="316">
        <f t="shared" si="18"/>
        <v>0</v>
      </c>
      <c r="DJ33" s="316">
        <f t="shared" si="19"/>
        <v>0</v>
      </c>
      <c r="DK33" s="316">
        <f t="shared" si="20"/>
        <v>0</v>
      </c>
      <c r="DL33" s="316">
        <f t="shared" si="21"/>
        <v>0</v>
      </c>
      <c r="DM33" s="316">
        <f t="shared" si="22"/>
        <v>0</v>
      </c>
    </row>
    <row r="34" spans="1:117" ht="20.25" x14ac:dyDescent="0.2">
      <c r="A34" s="18">
        <v>30</v>
      </c>
      <c r="B34" s="18" t="str">
        <f>'كشف 2'!A7</f>
        <v/>
      </c>
      <c r="C34" s="318">
        <f>'كشف 2'!B7</f>
        <v>0</v>
      </c>
      <c r="D34" s="318">
        <f>'كشف 2'!C7</f>
        <v>0</v>
      </c>
      <c r="E34" s="318">
        <f>'كشف 2'!D7</f>
        <v>0</v>
      </c>
      <c r="F34" s="318">
        <f>'كشف 2'!E7</f>
        <v>0</v>
      </c>
      <c r="G34" s="318">
        <f>'كشف 2'!F7</f>
        <v>0</v>
      </c>
      <c r="H34" s="318">
        <f>'كشف 2'!G7</f>
        <v>0</v>
      </c>
      <c r="I34" s="318">
        <f>'كشف 2'!H7</f>
        <v>0</v>
      </c>
      <c r="J34" s="318">
        <f>'كشف 2'!I7</f>
        <v>0</v>
      </c>
      <c r="K34" s="316">
        <f>'كشف 2'!J7</f>
        <v>0</v>
      </c>
      <c r="L34" s="316">
        <f>'كشف 2'!K7</f>
        <v>0</v>
      </c>
      <c r="M34" s="316">
        <f>'كشف 2'!L7</f>
        <v>0</v>
      </c>
      <c r="N34" s="316">
        <f>'كشف 2'!M7</f>
        <v>0</v>
      </c>
      <c r="O34" s="66">
        <f>'كشف 2'!N7</f>
        <v>0</v>
      </c>
      <c r="P34" s="317">
        <f>'كشف 2'!O7</f>
        <v>0</v>
      </c>
      <c r="Q34" s="318">
        <f>'كشف 2'!P7</f>
        <v>0</v>
      </c>
      <c r="R34" s="318">
        <f>'كشف 2'!Q7</f>
        <v>0</v>
      </c>
      <c r="S34" s="318">
        <f>'كشف 2'!R7</f>
        <v>0</v>
      </c>
      <c r="T34" s="318">
        <f>'كشف 2'!S7</f>
        <v>0</v>
      </c>
      <c r="U34" s="318">
        <f>'كشف 2'!T7</f>
        <v>0</v>
      </c>
      <c r="V34" s="316">
        <f>'كشف 2'!U7</f>
        <v>0</v>
      </c>
      <c r="W34" s="316">
        <f>'كشف 2'!V7</f>
        <v>0</v>
      </c>
      <c r="X34" s="316">
        <f>'كشف 2'!W7</f>
        <v>0</v>
      </c>
      <c r="Y34" s="318">
        <f>'كشف 2'!X7</f>
        <v>0</v>
      </c>
      <c r="Z34" s="19">
        <f>'كشف 2'!Y7</f>
        <v>0</v>
      </c>
      <c r="AA34" s="317">
        <f>'كشف 2'!Z7</f>
        <v>0</v>
      </c>
      <c r="AB34" s="318">
        <f>'كشف 2'!AA7</f>
        <v>0</v>
      </c>
      <c r="AC34" s="318">
        <f>'كشف 2'!AB7</f>
        <v>0</v>
      </c>
      <c r="AD34" s="20">
        <f>'كشف 2'!AC7</f>
        <v>0</v>
      </c>
      <c r="AE34" s="316">
        <f>'كشف 2'!AD7</f>
        <v>0</v>
      </c>
      <c r="AF34" s="20">
        <f>'كشف 2'!AE7</f>
        <v>0</v>
      </c>
      <c r="AG34" s="20">
        <f>'كشف 2'!AF7</f>
        <v>0</v>
      </c>
      <c r="AH34" s="21">
        <f>'كشف 2'!AG7</f>
        <v>0</v>
      </c>
      <c r="AI34" s="20">
        <f>'كشف 2'!AH7</f>
        <v>0</v>
      </c>
      <c r="AJ34" s="20">
        <f>'كشف 2'!AI7</f>
        <v>0</v>
      </c>
      <c r="AK34" s="20">
        <f>'كشف 2'!AJ7</f>
        <v>0</v>
      </c>
      <c r="AL34" s="316">
        <f>'كشف 2'!AK7</f>
        <v>0</v>
      </c>
      <c r="AM34" s="316">
        <f>'كشف 2'!AL7</f>
        <v>0</v>
      </c>
      <c r="AN34" s="316">
        <f>'كشف 2'!AM7</f>
        <v>0</v>
      </c>
      <c r="AO34" s="316">
        <f>'كشف 2'!AN7</f>
        <v>0</v>
      </c>
      <c r="AP34" s="316">
        <f>'كشف 2'!AO7</f>
        <v>0</v>
      </c>
      <c r="AQ34" s="316">
        <f>'كشف 2'!AP7</f>
        <v>0</v>
      </c>
      <c r="AR34" s="316">
        <f>'كشف 2'!AQ7</f>
        <v>0</v>
      </c>
      <c r="AS34" s="316">
        <f>'كشف 2'!AR7</f>
        <v>0</v>
      </c>
      <c r="AT34" s="22">
        <f>'كشف 2'!AS7</f>
        <v>0</v>
      </c>
      <c r="AU34" s="316">
        <f>'كشف 2'!AT7</f>
        <v>0</v>
      </c>
      <c r="AV34" s="316">
        <f>'كشف 2'!AU7</f>
        <v>0</v>
      </c>
      <c r="AW34" s="316">
        <f>'كشف 2'!AV7</f>
        <v>0</v>
      </c>
      <c r="AX34" s="316">
        <f>'كشف 2'!AW7</f>
        <v>0</v>
      </c>
      <c r="AY34" s="316">
        <f>'كشف 2'!AX7</f>
        <v>0</v>
      </c>
      <c r="AZ34" s="316">
        <f>'كشف 2'!AY7</f>
        <v>0</v>
      </c>
      <c r="BA34" s="317">
        <f>'كشف 2'!AZ7</f>
        <v>0</v>
      </c>
      <c r="BB34" s="316">
        <f>'كشف 2'!BA7</f>
        <v>0</v>
      </c>
      <c r="BC34" s="124">
        <f>'كشف 2'!BB7</f>
        <v>0</v>
      </c>
      <c r="BD34" s="316">
        <f>'كشف 2'!BC7</f>
        <v>0</v>
      </c>
      <c r="BE34" s="316">
        <f>'كشف 2'!BD7</f>
        <v>0</v>
      </c>
      <c r="BF34" s="316">
        <f>'كشف 2'!BE7</f>
        <v>0</v>
      </c>
      <c r="BG34" s="316">
        <f>'كشف 2'!BF7</f>
        <v>0</v>
      </c>
      <c r="BH34" s="317">
        <f>'كشف 2'!BG7</f>
        <v>0</v>
      </c>
      <c r="BI34" s="318">
        <f>'كشف 2'!BH7</f>
        <v>0</v>
      </c>
      <c r="BJ34" s="318">
        <f>'كشف 2'!BI7</f>
        <v>0</v>
      </c>
      <c r="BK34" s="318">
        <f>'كشف 2'!BJ7</f>
        <v>0</v>
      </c>
      <c r="BL34" s="318">
        <f>'كشف 2'!BK7</f>
        <v>0</v>
      </c>
      <c r="BM34" s="319">
        <f>'كشف 2'!BL7</f>
        <v>0</v>
      </c>
      <c r="BN34" s="316">
        <f>'كشف 2'!BM7</f>
        <v>0</v>
      </c>
      <c r="BO34" s="316">
        <f>'كشف 2'!BN7</f>
        <v>0</v>
      </c>
      <c r="BP34" s="318">
        <f>'كشف 2'!BO7</f>
        <v>0</v>
      </c>
      <c r="BQ34" s="319">
        <f>'كشف 2'!BP7</f>
        <v>0</v>
      </c>
      <c r="BR34" s="319">
        <f>'كشف 2'!BQ7</f>
        <v>0</v>
      </c>
      <c r="BS34" s="319">
        <f>'كشف 2'!BR7</f>
        <v>0</v>
      </c>
      <c r="BT34" s="319">
        <f>'كشف 2'!BS7</f>
        <v>0</v>
      </c>
      <c r="BU34" s="319">
        <f>'كشف 2'!BT7</f>
        <v>0</v>
      </c>
      <c r="BV34" s="319">
        <f>'كشف 2'!BU7</f>
        <v>0</v>
      </c>
      <c r="BW34" s="319">
        <f>'كشف 2'!BV7</f>
        <v>0</v>
      </c>
      <c r="BX34" s="66">
        <f>'كشف 2'!BW7</f>
        <v>0</v>
      </c>
      <c r="BY34" s="66">
        <f>'كشف 2'!BX7</f>
        <v>0</v>
      </c>
      <c r="BZ34" s="319">
        <f>'كشف 2'!BY7</f>
        <v>0</v>
      </c>
      <c r="CA34" s="319">
        <f>'كشف 2'!BZ7</f>
        <v>0</v>
      </c>
      <c r="CB34" s="66">
        <f>'كشف 2'!CA7</f>
        <v>0</v>
      </c>
      <c r="CC34" s="319">
        <f>'كشف 2'!CB7</f>
        <v>0</v>
      </c>
      <c r="CD34" s="319">
        <f>'كشف 2'!CC7</f>
        <v>0</v>
      </c>
      <c r="CE34" s="319">
        <f>'كشف 2'!CD7</f>
        <v>0</v>
      </c>
      <c r="CF34" s="169">
        <f>'كشف 2'!CE7</f>
        <v>0</v>
      </c>
      <c r="CG34" s="169">
        <f>'كشف 2'!CF7</f>
        <v>0</v>
      </c>
      <c r="CH34" s="319">
        <f>'كشف 2'!CG7</f>
        <v>0</v>
      </c>
      <c r="CI34" s="319">
        <f>'كشف 2'!CH7</f>
        <v>0</v>
      </c>
      <c r="CJ34" s="319">
        <f>'كشف 2'!CI7</f>
        <v>0</v>
      </c>
      <c r="CK34" s="319">
        <f>'كشف 2'!CJ7</f>
        <v>0</v>
      </c>
      <c r="CL34" s="319">
        <f>'كشف 2'!CK7</f>
        <v>0</v>
      </c>
      <c r="CM34" s="319">
        <f>'كشف 2'!CL7</f>
        <v>0</v>
      </c>
      <c r="CN34" s="316">
        <f>'كشف 2'!CM7</f>
        <v>0</v>
      </c>
      <c r="CO34" s="316">
        <f>'كشف 2'!CN7</f>
        <v>0</v>
      </c>
      <c r="CP34" s="316">
        <f>'كشف 2'!CO7</f>
        <v>0</v>
      </c>
      <c r="CQ34" s="316">
        <f>'كشف 2'!CP7</f>
        <v>0</v>
      </c>
      <c r="CR34" s="316">
        <f t="shared" si="1"/>
        <v>0</v>
      </c>
      <c r="CS34" s="316">
        <f t="shared" si="2"/>
        <v>0</v>
      </c>
      <c r="CT34" s="316">
        <f t="shared" si="3"/>
        <v>0</v>
      </c>
      <c r="CU34" s="316">
        <f t="shared" si="4"/>
        <v>0</v>
      </c>
      <c r="CV34" s="316">
        <f t="shared" si="5"/>
        <v>0</v>
      </c>
      <c r="CW34" s="316">
        <f t="shared" si="6"/>
        <v>0</v>
      </c>
      <c r="CX34" s="316">
        <f t="shared" si="7"/>
        <v>0</v>
      </c>
      <c r="CY34" s="316">
        <f t="shared" si="8"/>
        <v>0</v>
      </c>
      <c r="CZ34" s="316">
        <f t="shared" si="9"/>
        <v>0</v>
      </c>
      <c r="DA34" s="316">
        <f t="shared" si="10"/>
        <v>0</v>
      </c>
      <c r="DB34" s="316">
        <f t="shared" si="11"/>
        <v>0</v>
      </c>
      <c r="DC34" s="316">
        <f t="shared" si="12"/>
        <v>0</v>
      </c>
      <c r="DD34" s="316">
        <f t="shared" si="13"/>
        <v>0</v>
      </c>
      <c r="DE34" s="316">
        <f t="shared" si="14"/>
        <v>0</v>
      </c>
      <c r="DF34" s="316">
        <f t="shared" si="15"/>
        <v>0</v>
      </c>
      <c r="DG34" s="316">
        <f t="shared" si="16"/>
        <v>0</v>
      </c>
      <c r="DH34" s="316">
        <f t="shared" si="17"/>
        <v>0</v>
      </c>
      <c r="DI34" s="316">
        <f t="shared" si="18"/>
        <v>0</v>
      </c>
      <c r="DJ34" s="316">
        <f t="shared" si="19"/>
        <v>0</v>
      </c>
      <c r="DK34" s="316">
        <f t="shared" si="20"/>
        <v>0</v>
      </c>
      <c r="DL34" s="316">
        <f t="shared" si="21"/>
        <v>0</v>
      </c>
      <c r="DM34" s="316">
        <f t="shared" si="22"/>
        <v>0</v>
      </c>
    </row>
    <row r="35" spans="1:117" ht="20.25" x14ac:dyDescent="0.2">
      <c r="A35" s="18">
        <v>31</v>
      </c>
      <c r="B35" s="18" t="str">
        <f>'كشف 2'!A8</f>
        <v/>
      </c>
      <c r="C35" s="318">
        <f>'كشف 2'!B8</f>
        <v>0</v>
      </c>
      <c r="D35" s="318">
        <f>'كشف 2'!C8</f>
        <v>0</v>
      </c>
      <c r="E35" s="318">
        <f>'كشف 2'!D8</f>
        <v>0</v>
      </c>
      <c r="F35" s="318">
        <f>'كشف 2'!E8</f>
        <v>0</v>
      </c>
      <c r="G35" s="318">
        <f>'كشف 2'!F8</f>
        <v>0</v>
      </c>
      <c r="H35" s="318">
        <f>'كشف 2'!G8</f>
        <v>0</v>
      </c>
      <c r="I35" s="318">
        <f>'كشف 2'!H8</f>
        <v>0</v>
      </c>
      <c r="J35" s="318">
        <f>'كشف 2'!I8</f>
        <v>0</v>
      </c>
      <c r="K35" s="316">
        <f>'كشف 2'!J8</f>
        <v>0</v>
      </c>
      <c r="L35" s="316">
        <f>'كشف 2'!K8</f>
        <v>0</v>
      </c>
      <c r="M35" s="316">
        <f>'كشف 2'!L8</f>
        <v>0</v>
      </c>
      <c r="N35" s="316">
        <f>'كشف 2'!M8</f>
        <v>0</v>
      </c>
      <c r="O35" s="66">
        <f>'كشف 2'!N8</f>
        <v>0</v>
      </c>
      <c r="P35" s="317">
        <f>'كشف 2'!O8</f>
        <v>0</v>
      </c>
      <c r="Q35" s="318">
        <f>'كشف 2'!P8</f>
        <v>0</v>
      </c>
      <c r="R35" s="318">
        <f>'كشف 2'!Q8</f>
        <v>0</v>
      </c>
      <c r="S35" s="318">
        <f>'كشف 2'!R8</f>
        <v>0</v>
      </c>
      <c r="T35" s="318">
        <f>'كشف 2'!S8</f>
        <v>0</v>
      </c>
      <c r="U35" s="318">
        <f>'كشف 2'!T8</f>
        <v>0</v>
      </c>
      <c r="V35" s="316">
        <f>'كشف 2'!U8</f>
        <v>0</v>
      </c>
      <c r="W35" s="316">
        <f>'كشف 2'!V8</f>
        <v>0</v>
      </c>
      <c r="X35" s="316">
        <f>'كشف 2'!W8</f>
        <v>0</v>
      </c>
      <c r="Y35" s="318">
        <f>'كشف 2'!X8</f>
        <v>0</v>
      </c>
      <c r="Z35" s="19">
        <f>'كشف 2'!Y8</f>
        <v>0</v>
      </c>
      <c r="AA35" s="317">
        <f>'كشف 2'!Z8</f>
        <v>0</v>
      </c>
      <c r="AB35" s="318">
        <f>'كشف 2'!AA8</f>
        <v>0</v>
      </c>
      <c r="AC35" s="318">
        <f>'كشف 2'!AB8</f>
        <v>0</v>
      </c>
      <c r="AD35" s="20">
        <f>'كشف 2'!AC8</f>
        <v>0</v>
      </c>
      <c r="AE35" s="316">
        <f>'كشف 2'!AD8</f>
        <v>0</v>
      </c>
      <c r="AF35" s="20">
        <f>'كشف 2'!AE8</f>
        <v>0</v>
      </c>
      <c r="AG35" s="20">
        <f>'كشف 2'!AF8</f>
        <v>0</v>
      </c>
      <c r="AH35" s="21">
        <f>'كشف 2'!AG8</f>
        <v>0</v>
      </c>
      <c r="AI35" s="20">
        <f>'كشف 2'!AH8</f>
        <v>0</v>
      </c>
      <c r="AJ35" s="20">
        <f>'كشف 2'!AI8</f>
        <v>0</v>
      </c>
      <c r="AK35" s="20">
        <f>'كشف 2'!AJ8</f>
        <v>0</v>
      </c>
      <c r="AL35" s="316">
        <f>'كشف 2'!AK8</f>
        <v>0</v>
      </c>
      <c r="AM35" s="316">
        <f>'كشف 2'!AL8</f>
        <v>0</v>
      </c>
      <c r="AN35" s="316">
        <f>'كشف 2'!AM8</f>
        <v>0</v>
      </c>
      <c r="AO35" s="316">
        <f>'كشف 2'!AN8</f>
        <v>0</v>
      </c>
      <c r="AP35" s="316">
        <f>'كشف 2'!AO8</f>
        <v>0</v>
      </c>
      <c r="AQ35" s="316">
        <f>'كشف 2'!AP8</f>
        <v>0</v>
      </c>
      <c r="AR35" s="316">
        <f>'كشف 2'!AQ8</f>
        <v>0</v>
      </c>
      <c r="AS35" s="316">
        <f>'كشف 2'!AR8</f>
        <v>0</v>
      </c>
      <c r="AT35" s="22">
        <f>'كشف 2'!AS8</f>
        <v>0</v>
      </c>
      <c r="AU35" s="316">
        <f>'كشف 2'!AT8</f>
        <v>0</v>
      </c>
      <c r="AV35" s="316">
        <f>'كشف 2'!AU8</f>
        <v>0</v>
      </c>
      <c r="AW35" s="316">
        <f>'كشف 2'!AV8</f>
        <v>0</v>
      </c>
      <c r="AX35" s="316">
        <f>'كشف 2'!AW8</f>
        <v>0</v>
      </c>
      <c r="AY35" s="316">
        <f>'كشف 2'!AX8</f>
        <v>0</v>
      </c>
      <c r="AZ35" s="316">
        <f>'كشف 2'!AY8</f>
        <v>0</v>
      </c>
      <c r="BA35" s="317">
        <f>'كشف 2'!AZ8</f>
        <v>0</v>
      </c>
      <c r="BB35" s="316">
        <f>'كشف 2'!BA8</f>
        <v>0</v>
      </c>
      <c r="BC35" s="124">
        <f>'كشف 2'!BB8</f>
        <v>0</v>
      </c>
      <c r="BD35" s="316">
        <f>'كشف 2'!BC8</f>
        <v>0</v>
      </c>
      <c r="BE35" s="316">
        <f>'كشف 2'!BD8</f>
        <v>0</v>
      </c>
      <c r="BF35" s="316">
        <f>'كشف 2'!BE8</f>
        <v>0</v>
      </c>
      <c r="BG35" s="316">
        <f>'كشف 2'!BF8</f>
        <v>0</v>
      </c>
      <c r="BH35" s="317">
        <f>'كشف 2'!BG8</f>
        <v>0</v>
      </c>
      <c r="BI35" s="318">
        <f>'كشف 2'!BH8</f>
        <v>0</v>
      </c>
      <c r="BJ35" s="318">
        <f>'كشف 2'!BI8</f>
        <v>0</v>
      </c>
      <c r="BK35" s="318">
        <f>'كشف 2'!BJ8</f>
        <v>0</v>
      </c>
      <c r="BL35" s="318">
        <f>'كشف 2'!BK8</f>
        <v>0</v>
      </c>
      <c r="BM35" s="319">
        <f>'كشف 2'!BL8</f>
        <v>0</v>
      </c>
      <c r="BN35" s="316">
        <f>'كشف 2'!BM8</f>
        <v>0</v>
      </c>
      <c r="BO35" s="316">
        <f>'كشف 2'!BN8</f>
        <v>0</v>
      </c>
      <c r="BP35" s="318">
        <f>'كشف 2'!BO8</f>
        <v>0</v>
      </c>
      <c r="BQ35" s="319">
        <f>'كشف 2'!BP8</f>
        <v>0</v>
      </c>
      <c r="BR35" s="319">
        <f>'كشف 2'!BQ8</f>
        <v>0</v>
      </c>
      <c r="BS35" s="319">
        <f>'كشف 2'!BR8</f>
        <v>0</v>
      </c>
      <c r="BT35" s="319">
        <f>'كشف 2'!BS8</f>
        <v>0</v>
      </c>
      <c r="BU35" s="319">
        <f>'كشف 2'!BT8</f>
        <v>0</v>
      </c>
      <c r="BV35" s="319">
        <f>'كشف 2'!BU8</f>
        <v>0</v>
      </c>
      <c r="BW35" s="319">
        <f>'كشف 2'!BV8</f>
        <v>0</v>
      </c>
      <c r="BX35" s="66">
        <f>'كشف 2'!BW8</f>
        <v>0</v>
      </c>
      <c r="BY35" s="66">
        <f>'كشف 2'!BX8</f>
        <v>0</v>
      </c>
      <c r="BZ35" s="319">
        <f>'كشف 2'!BY8</f>
        <v>0</v>
      </c>
      <c r="CA35" s="319">
        <f>'كشف 2'!BZ8</f>
        <v>0</v>
      </c>
      <c r="CB35" s="66">
        <f>'كشف 2'!CA8</f>
        <v>0</v>
      </c>
      <c r="CC35" s="319">
        <f>'كشف 2'!CB8</f>
        <v>0</v>
      </c>
      <c r="CD35" s="319">
        <f>'كشف 2'!CC8</f>
        <v>0</v>
      </c>
      <c r="CE35" s="319">
        <f>'كشف 2'!CD8</f>
        <v>0</v>
      </c>
      <c r="CF35" s="169">
        <f>'كشف 2'!CE8</f>
        <v>0</v>
      </c>
      <c r="CG35" s="169">
        <f>'كشف 2'!CF8</f>
        <v>0</v>
      </c>
      <c r="CH35" s="319">
        <f>'كشف 2'!CG8</f>
        <v>0</v>
      </c>
      <c r="CI35" s="319">
        <f>'كشف 2'!CH8</f>
        <v>0</v>
      </c>
      <c r="CJ35" s="319">
        <f>'كشف 2'!CI8</f>
        <v>0</v>
      </c>
      <c r="CK35" s="319">
        <f>'كشف 2'!CJ8</f>
        <v>0</v>
      </c>
      <c r="CL35" s="319">
        <f>'كشف 2'!CK8</f>
        <v>0</v>
      </c>
      <c r="CM35" s="319">
        <f>'كشف 2'!CL8</f>
        <v>0</v>
      </c>
      <c r="CN35" s="316">
        <f>'كشف 2'!CM8</f>
        <v>0</v>
      </c>
      <c r="CO35" s="316">
        <f>'كشف 2'!CN8</f>
        <v>0</v>
      </c>
      <c r="CP35" s="316">
        <f>'كشف 2'!CO8</f>
        <v>0</v>
      </c>
      <c r="CQ35" s="316">
        <f>'كشف 2'!CP8</f>
        <v>0</v>
      </c>
      <c r="CR35" s="316">
        <f t="shared" si="1"/>
        <v>0</v>
      </c>
      <c r="CS35" s="316">
        <f t="shared" si="2"/>
        <v>0</v>
      </c>
      <c r="CT35" s="316">
        <f t="shared" si="3"/>
        <v>0</v>
      </c>
      <c r="CU35" s="316">
        <f t="shared" si="4"/>
        <v>0</v>
      </c>
      <c r="CV35" s="316">
        <f t="shared" si="5"/>
        <v>0</v>
      </c>
      <c r="CW35" s="316">
        <f t="shared" si="6"/>
        <v>0</v>
      </c>
      <c r="CX35" s="316">
        <f t="shared" si="7"/>
        <v>0</v>
      </c>
      <c r="CY35" s="316">
        <f t="shared" si="8"/>
        <v>0</v>
      </c>
      <c r="CZ35" s="316">
        <f t="shared" si="9"/>
        <v>0</v>
      </c>
      <c r="DA35" s="316">
        <f t="shared" si="10"/>
        <v>0</v>
      </c>
      <c r="DB35" s="316">
        <f t="shared" si="11"/>
        <v>0</v>
      </c>
      <c r="DC35" s="316">
        <f t="shared" si="12"/>
        <v>0</v>
      </c>
      <c r="DD35" s="316">
        <f t="shared" si="13"/>
        <v>0</v>
      </c>
      <c r="DE35" s="316">
        <f t="shared" si="14"/>
        <v>0</v>
      </c>
      <c r="DF35" s="316">
        <f t="shared" si="15"/>
        <v>0</v>
      </c>
      <c r="DG35" s="316">
        <f t="shared" si="16"/>
        <v>0</v>
      </c>
      <c r="DH35" s="316">
        <f t="shared" si="17"/>
        <v>0</v>
      </c>
      <c r="DI35" s="316">
        <f t="shared" si="18"/>
        <v>0</v>
      </c>
      <c r="DJ35" s="316">
        <f t="shared" si="19"/>
        <v>0</v>
      </c>
      <c r="DK35" s="316">
        <f t="shared" si="20"/>
        <v>0</v>
      </c>
      <c r="DL35" s="316">
        <f t="shared" si="21"/>
        <v>0</v>
      </c>
      <c r="DM35" s="316">
        <f t="shared" si="22"/>
        <v>0</v>
      </c>
    </row>
    <row r="36" spans="1:117" ht="20.25" x14ac:dyDescent="0.2">
      <c r="A36" s="18">
        <v>32</v>
      </c>
      <c r="B36" s="18" t="str">
        <f>'كشف 2'!A9</f>
        <v/>
      </c>
      <c r="C36" s="318">
        <f>'كشف 2'!B9</f>
        <v>0</v>
      </c>
      <c r="D36" s="318">
        <f>'كشف 2'!C9</f>
        <v>0</v>
      </c>
      <c r="E36" s="318">
        <f>'كشف 2'!D9</f>
        <v>0</v>
      </c>
      <c r="F36" s="318">
        <f>'كشف 2'!E9</f>
        <v>0</v>
      </c>
      <c r="G36" s="318">
        <f>'كشف 2'!F9</f>
        <v>0</v>
      </c>
      <c r="H36" s="318">
        <f>'كشف 2'!G9</f>
        <v>0</v>
      </c>
      <c r="I36" s="318">
        <f>'كشف 2'!H9</f>
        <v>0</v>
      </c>
      <c r="J36" s="318">
        <f>'كشف 2'!I9</f>
        <v>0</v>
      </c>
      <c r="K36" s="316">
        <f>'كشف 2'!J9</f>
        <v>0</v>
      </c>
      <c r="L36" s="316">
        <f>'كشف 2'!K9</f>
        <v>0</v>
      </c>
      <c r="M36" s="316">
        <f>'كشف 2'!L9</f>
        <v>0</v>
      </c>
      <c r="N36" s="316">
        <f>'كشف 2'!M9</f>
        <v>0</v>
      </c>
      <c r="O36" s="66">
        <f>'كشف 2'!N9</f>
        <v>0</v>
      </c>
      <c r="P36" s="317">
        <f>'كشف 2'!O9</f>
        <v>0</v>
      </c>
      <c r="Q36" s="318">
        <f>'كشف 2'!P9</f>
        <v>0</v>
      </c>
      <c r="R36" s="318">
        <f>'كشف 2'!Q9</f>
        <v>0</v>
      </c>
      <c r="S36" s="318">
        <f>'كشف 2'!R9</f>
        <v>0</v>
      </c>
      <c r="T36" s="318">
        <f>'كشف 2'!S9</f>
        <v>0</v>
      </c>
      <c r="U36" s="318">
        <f>'كشف 2'!T9</f>
        <v>0</v>
      </c>
      <c r="V36" s="316">
        <f>'كشف 2'!U9</f>
        <v>0</v>
      </c>
      <c r="W36" s="316">
        <f>'كشف 2'!V9</f>
        <v>0</v>
      </c>
      <c r="X36" s="316">
        <f>'كشف 2'!W9</f>
        <v>0</v>
      </c>
      <c r="Y36" s="318">
        <f>'كشف 2'!X9</f>
        <v>0</v>
      </c>
      <c r="Z36" s="19">
        <f>'كشف 2'!Y9</f>
        <v>0</v>
      </c>
      <c r="AA36" s="317">
        <f>'كشف 2'!Z9</f>
        <v>0</v>
      </c>
      <c r="AB36" s="318">
        <f>'كشف 2'!AA9</f>
        <v>0</v>
      </c>
      <c r="AC36" s="318">
        <f>'كشف 2'!AB9</f>
        <v>0</v>
      </c>
      <c r="AD36" s="20">
        <f>'كشف 2'!AC9</f>
        <v>0</v>
      </c>
      <c r="AE36" s="316">
        <f>'كشف 2'!AD9</f>
        <v>0</v>
      </c>
      <c r="AF36" s="20">
        <f>'كشف 2'!AE9</f>
        <v>0</v>
      </c>
      <c r="AG36" s="20">
        <f>'كشف 2'!AF9</f>
        <v>0</v>
      </c>
      <c r="AH36" s="21">
        <f>'كشف 2'!AG9</f>
        <v>0</v>
      </c>
      <c r="AI36" s="20">
        <f>'كشف 2'!AH9</f>
        <v>0</v>
      </c>
      <c r="AJ36" s="20">
        <f>'كشف 2'!AI9</f>
        <v>0</v>
      </c>
      <c r="AK36" s="20">
        <f>'كشف 2'!AJ9</f>
        <v>0</v>
      </c>
      <c r="AL36" s="316">
        <f>'كشف 2'!AK9</f>
        <v>0</v>
      </c>
      <c r="AM36" s="316">
        <f>'كشف 2'!AL9</f>
        <v>0</v>
      </c>
      <c r="AN36" s="316">
        <f>'كشف 2'!AM9</f>
        <v>0</v>
      </c>
      <c r="AO36" s="316">
        <f>'كشف 2'!AN9</f>
        <v>0</v>
      </c>
      <c r="AP36" s="316">
        <f>'كشف 2'!AO9</f>
        <v>0</v>
      </c>
      <c r="AQ36" s="316">
        <f>'كشف 2'!AP9</f>
        <v>0</v>
      </c>
      <c r="AR36" s="316">
        <f>'كشف 2'!AQ9</f>
        <v>0</v>
      </c>
      <c r="AS36" s="316">
        <f>'كشف 2'!AR9</f>
        <v>0</v>
      </c>
      <c r="AT36" s="22">
        <f>'كشف 2'!AS9</f>
        <v>0</v>
      </c>
      <c r="AU36" s="316">
        <f>'كشف 2'!AT9</f>
        <v>0</v>
      </c>
      <c r="AV36" s="316">
        <f>'كشف 2'!AU9</f>
        <v>0</v>
      </c>
      <c r="AW36" s="316">
        <f>'كشف 2'!AV9</f>
        <v>0</v>
      </c>
      <c r="AX36" s="316">
        <f>'كشف 2'!AW9</f>
        <v>0</v>
      </c>
      <c r="AY36" s="316">
        <f>'كشف 2'!AX9</f>
        <v>0</v>
      </c>
      <c r="AZ36" s="316">
        <f>'كشف 2'!AY9</f>
        <v>0</v>
      </c>
      <c r="BA36" s="317">
        <f>'كشف 2'!AZ9</f>
        <v>0</v>
      </c>
      <c r="BB36" s="316">
        <f>'كشف 2'!BA9</f>
        <v>0</v>
      </c>
      <c r="BC36" s="124">
        <f>'كشف 2'!BB9</f>
        <v>0</v>
      </c>
      <c r="BD36" s="316">
        <f>'كشف 2'!BC9</f>
        <v>0</v>
      </c>
      <c r="BE36" s="316">
        <f>'كشف 2'!BD9</f>
        <v>0</v>
      </c>
      <c r="BF36" s="316">
        <f>'كشف 2'!BE9</f>
        <v>0</v>
      </c>
      <c r="BG36" s="316">
        <f>'كشف 2'!BF9</f>
        <v>0</v>
      </c>
      <c r="BH36" s="317">
        <f>'كشف 2'!BG9</f>
        <v>0</v>
      </c>
      <c r="BI36" s="318">
        <f>'كشف 2'!BH9</f>
        <v>0</v>
      </c>
      <c r="BJ36" s="318">
        <f>'كشف 2'!BI9</f>
        <v>0</v>
      </c>
      <c r="BK36" s="318">
        <f>'كشف 2'!BJ9</f>
        <v>0</v>
      </c>
      <c r="BL36" s="318">
        <f>'كشف 2'!BK9</f>
        <v>0</v>
      </c>
      <c r="BM36" s="319">
        <f>'كشف 2'!BL9</f>
        <v>0</v>
      </c>
      <c r="BN36" s="316">
        <f>'كشف 2'!BM9</f>
        <v>0</v>
      </c>
      <c r="BO36" s="316">
        <f>'كشف 2'!BN9</f>
        <v>0</v>
      </c>
      <c r="BP36" s="318">
        <f>'كشف 2'!BO9</f>
        <v>0</v>
      </c>
      <c r="BQ36" s="319">
        <f>'كشف 2'!BP9</f>
        <v>0</v>
      </c>
      <c r="BR36" s="319">
        <f>'كشف 2'!BQ9</f>
        <v>0</v>
      </c>
      <c r="BS36" s="319">
        <f>'كشف 2'!BR9</f>
        <v>0</v>
      </c>
      <c r="BT36" s="319">
        <f>'كشف 2'!BS9</f>
        <v>0</v>
      </c>
      <c r="BU36" s="319">
        <f>'كشف 2'!BT9</f>
        <v>0</v>
      </c>
      <c r="BV36" s="319">
        <f>'كشف 2'!BU9</f>
        <v>0</v>
      </c>
      <c r="BW36" s="319">
        <f>'كشف 2'!BV9</f>
        <v>0</v>
      </c>
      <c r="BX36" s="66">
        <f>'كشف 2'!BW9</f>
        <v>0</v>
      </c>
      <c r="BY36" s="66">
        <f>'كشف 2'!BX9</f>
        <v>0</v>
      </c>
      <c r="BZ36" s="319">
        <f>'كشف 2'!BY9</f>
        <v>0</v>
      </c>
      <c r="CA36" s="319">
        <f>'كشف 2'!BZ9</f>
        <v>0</v>
      </c>
      <c r="CB36" s="66">
        <f>'كشف 2'!CA9</f>
        <v>0</v>
      </c>
      <c r="CC36" s="319">
        <f>'كشف 2'!CB9</f>
        <v>0</v>
      </c>
      <c r="CD36" s="319">
        <f>'كشف 2'!CC9</f>
        <v>0</v>
      </c>
      <c r="CE36" s="319">
        <f>'كشف 2'!CD9</f>
        <v>0</v>
      </c>
      <c r="CF36" s="169">
        <f>'كشف 2'!CE9</f>
        <v>0</v>
      </c>
      <c r="CG36" s="169">
        <f>'كشف 2'!CF9</f>
        <v>0</v>
      </c>
      <c r="CH36" s="319">
        <f>'كشف 2'!CG9</f>
        <v>0</v>
      </c>
      <c r="CI36" s="319">
        <f>'كشف 2'!CH9</f>
        <v>0</v>
      </c>
      <c r="CJ36" s="319">
        <f>'كشف 2'!CI9</f>
        <v>0</v>
      </c>
      <c r="CK36" s="319">
        <f>'كشف 2'!CJ9</f>
        <v>0</v>
      </c>
      <c r="CL36" s="319">
        <f>'كشف 2'!CK9</f>
        <v>0</v>
      </c>
      <c r="CM36" s="319">
        <f>'كشف 2'!CL9</f>
        <v>0</v>
      </c>
      <c r="CN36" s="316">
        <f>'كشف 2'!CM9</f>
        <v>0</v>
      </c>
      <c r="CO36" s="316">
        <f>'كشف 2'!CN9</f>
        <v>0</v>
      </c>
      <c r="CP36" s="316">
        <f>'كشف 2'!CO9</f>
        <v>0</v>
      </c>
      <c r="CQ36" s="316">
        <f>'كشف 2'!CP9</f>
        <v>0</v>
      </c>
      <c r="CR36" s="316">
        <f t="shared" si="1"/>
        <v>0</v>
      </c>
      <c r="CS36" s="316">
        <f t="shared" si="2"/>
        <v>0</v>
      </c>
      <c r="CT36" s="316">
        <f t="shared" si="3"/>
        <v>0</v>
      </c>
      <c r="CU36" s="316">
        <f t="shared" si="4"/>
        <v>0</v>
      </c>
      <c r="CV36" s="316">
        <f t="shared" si="5"/>
        <v>0</v>
      </c>
      <c r="CW36" s="316">
        <f t="shared" si="6"/>
        <v>0</v>
      </c>
      <c r="CX36" s="316">
        <f t="shared" si="7"/>
        <v>0</v>
      </c>
      <c r="CY36" s="316">
        <f t="shared" si="8"/>
        <v>0</v>
      </c>
      <c r="CZ36" s="316">
        <f t="shared" si="9"/>
        <v>0</v>
      </c>
      <c r="DA36" s="316">
        <f t="shared" si="10"/>
        <v>0</v>
      </c>
      <c r="DB36" s="316">
        <f t="shared" si="11"/>
        <v>0</v>
      </c>
      <c r="DC36" s="316">
        <f t="shared" si="12"/>
        <v>0</v>
      </c>
      <c r="DD36" s="316">
        <f t="shared" si="13"/>
        <v>0</v>
      </c>
      <c r="DE36" s="316">
        <f t="shared" si="14"/>
        <v>0</v>
      </c>
      <c r="DF36" s="316">
        <f t="shared" si="15"/>
        <v>0</v>
      </c>
      <c r="DG36" s="316">
        <f t="shared" si="16"/>
        <v>0</v>
      </c>
      <c r="DH36" s="316">
        <f t="shared" si="17"/>
        <v>0</v>
      </c>
      <c r="DI36" s="316">
        <f t="shared" si="18"/>
        <v>0</v>
      </c>
      <c r="DJ36" s="316">
        <f t="shared" si="19"/>
        <v>0</v>
      </c>
      <c r="DK36" s="316">
        <f t="shared" si="20"/>
        <v>0</v>
      </c>
      <c r="DL36" s="316">
        <f t="shared" si="21"/>
        <v>0</v>
      </c>
      <c r="DM36" s="316">
        <f t="shared" si="22"/>
        <v>0</v>
      </c>
    </row>
    <row r="37" spans="1:117" ht="20.25" x14ac:dyDescent="0.2">
      <c r="A37" s="18">
        <v>33</v>
      </c>
      <c r="B37" s="18" t="str">
        <f>'كشف 2'!A10</f>
        <v/>
      </c>
      <c r="C37" s="318">
        <f>'كشف 2'!B10</f>
        <v>0</v>
      </c>
      <c r="D37" s="318">
        <f>'كشف 2'!C10</f>
        <v>0</v>
      </c>
      <c r="E37" s="318">
        <f>'كشف 2'!D10</f>
        <v>0</v>
      </c>
      <c r="F37" s="318">
        <f>'كشف 2'!E10</f>
        <v>0</v>
      </c>
      <c r="G37" s="318">
        <f>'كشف 2'!F10</f>
        <v>0</v>
      </c>
      <c r="H37" s="318">
        <f>'كشف 2'!G10</f>
        <v>0</v>
      </c>
      <c r="I37" s="318">
        <f>'كشف 2'!H10</f>
        <v>0</v>
      </c>
      <c r="J37" s="318">
        <f>'كشف 2'!I10</f>
        <v>0</v>
      </c>
      <c r="K37" s="316">
        <f>'كشف 2'!J10</f>
        <v>0</v>
      </c>
      <c r="L37" s="316">
        <f>'كشف 2'!K10</f>
        <v>0</v>
      </c>
      <c r="M37" s="316">
        <f>'كشف 2'!L10</f>
        <v>0</v>
      </c>
      <c r="N37" s="316">
        <f>'كشف 2'!M10</f>
        <v>0</v>
      </c>
      <c r="O37" s="66">
        <f>'كشف 2'!N10</f>
        <v>0</v>
      </c>
      <c r="P37" s="317">
        <f>'كشف 2'!O10</f>
        <v>0</v>
      </c>
      <c r="Q37" s="318">
        <f>'كشف 2'!P10</f>
        <v>0</v>
      </c>
      <c r="R37" s="318">
        <f>'كشف 2'!Q10</f>
        <v>0</v>
      </c>
      <c r="S37" s="318">
        <f>'كشف 2'!R10</f>
        <v>0</v>
      </c>
      <c r="T37" s="318">
        <f>'كشف 2'!S10</f>
        <v>0</v>
      </c>
      <c r="U37" s="318">
        <f>'كشف 2'!T10</f>
        <v>0</v>
      </c>
      <c r="V37" s="316">
        <f>'كشف 2'!U10</f>
        <v>0</v>
      </c>
      <c r="W37" s="316">
        <f>'كشف 2'!V10</f>
        <v>0</v>
      </c>
      <c r="X37" s="316">
        <f>'كشف 2'!W10</f>
        <v>0</v>
      </c>
      <c r="Y37" s="318">
        <f>'كشف 2'!X10</f>
        <v>0</v>
      </c>
      <c r="Z37" s="19">
        <f>'كشف 2'!Y10</f>
        <v>0</v>
      </c>
      <c r="AA37" s="317">
        <f>'كشف 2'!Z10</f>
        <v>0</v>
      </c>
      <c r="AB37" s="318">
        <f>'كشف 2'!AA10</f>
        <v>0</v>
      </c>
      <c r="AC37" s="318">
        <f>'كشف 2'!AB10</f>
        <v>0</v>
      </c>
      <c r="AD37" s="20">
        <f>'كشف 2'!AC10</f>
        <v>0</v>
      </c>
      <c r="AE37" s="316">
        <f>'كشف 2'!AD10</f>
        <v>0</v>
      </c>
      <c r="AF37" s="20">
        <f>'كشف 2'!AE10</f>
        <v>0</v>
      </c>
      <c r="AG37" s="20">
        <f>'كشف 2'!AF10</f>
        <v>0</v>
      </c>
      <c r="AH37" s="21">
        <f>'كشف 2'!AG10</f>
        <v>0</v>
      </c>
      <c r="AI37" s="20">
        <f>'كشف 2'!AH10</f>
        <v>0</v>
      </c>
      <c r="AJ37" s="20">
        <f>'كشف 2'!AI10</f>
        <v>0</v>
      </c>
      <c r="AK37" s="20">
        <f>'كشف 2'!AJ10</f>
        <v>0</v>
      </c>
      <c r="AL37" s="316">
        <f>'كشف 2'!AK10</f>
        <v>0</v>
      </c>
      <c r="AM37" s="316">
        <f>'كشف 2'!AL10</f>
        <v>0</v>
      </c>
      <c r="AN37" s="316">
        <f>'كشف 2'!AM10</f>
        <v>0</v>
      </c>
      <c r="AO37" s="316">
        <f>'كشف 2'!AN10</f>
        <v>0</v>
      </c>
      <c r="AP37" s="316">
        <f>'كشف 2'!AO10</f>
        <v>0</v>
      </c>
      <c r="AQ37" s="316">
        <f>'كشف 2'!AP10</f>
        <v>0</v>
      </c>
      <c r="AR37" s="316">
        <f>'كشف 2'!AQ10</f>
        <v>0</v>
      </c>
      <c r="AS37" s="316">
        <f>'كشف 2'!AR10</f>
        <v>0</v>
      </c>
      <c r="AT37" s="22">
        <f>'كشف 2'!AS10</f>
        <v>0</v>
      </c>
      <c r="AU37" s="316">
        <f>'كشف 2'!AT10</f>
        <v>0</v>
      </c>
      <c r="AV37" s="316">
        <f>'كشف 2'!AU10</f>
        <v>0</v>
      </c>
      <c r="AW37" s="316">
        <f>'كشف 2'!AV10</f>
        <v>0</v>
      </c>
      <c r="AX37" s="316">
        <f>'كشف 2'!AW10</f>
        <v>0</v>
      </c>
      <c r="AY37" s="316">
        <f>'كشف 2'!AX10</f>
        <v>0</v>
      </c>
      <c r="AZ37" s="316">
        <f>'كشف 2'!AY10</f>
        <v>0</v>
      </c>
      <c r="BA37" s="317">
        <f>'كشف 2'!AZ10</f>
        <v>0</v>
      </c>
      <c r="BB37" s="316">
        <f>'كشف 2'!BA10</f>
        <v>0</v>
      </c>
      <c r="BC37" s="124">
        <f>'كشف 2'!BB10</f>
        <v>0</v>
      </c>
      <c r="BD37" s="316">
        <f>'كشف 2'!BC10</f>
        <v>0</v>
      </c>
      <c r="BE37" s="316">
        <f>'كشف 2'!BD10</f>
        <v>0</v>
      </c>
      <c r="BF37" s="316">
        <f>'كشف 2'!BE10</f>
        <v>0</v>
      </c>
      <c r="BG37" s="316">
        <f>'كشف 2'!BF10</f>
        <v>0</v>
      </c>
      <c r="BH37" s="317">
        <f>'كشف 2'!BG10</f>
        <v>0</v>
      </c>
      <c r="BI37" s="318">
        <f>'كشف 2'!BH10</f>
        <v>0</v>
      </c>
      <c r="BJ37" s="318">
        <f>'كشف 2'!BI10</f>
        <v>0</v>
      </c>
      <c r="BK37" s="318">
        <f>'كشف 2'!BJ10</f>
        <v>0</v>
      </c>
      <c r="BL37" s="318">
        <f>'كشف 2'!BK10</f>
        <v>0</v>
      </c>
      <c r="BM37" s="319">
        <f>'كشف 2'!BL10</f>
        <v>0</v>
      </c>
      <c r="BN37" s="316">
        <f>'كشف 2'!BM10</f>
        <v>0</v>
      </c>
      <c r="BO37" s="316">
        <f>'كشف 2'!BN10</f>
        <v>0</v>
      </c>
      <c r="BP37" s="318">
        <f>'كشف 2'!BO10</f>
        <v>0</v>
      </c>
      <c r="BQ37" s="319">
        <f>'كشف 2'!BP10</f>
        <v>0</v>
      </c>
      <c r="BR37" s="319">
        <f>'كشف 2'!BQ10</f>
        <v>0</v>
      </c>
      <c r="BS37" s="319">
        <f>'كشف 2'!BR10</f>
        <v>0</v>
      </c>
      <c r="BT37" s="319">
        <f>'كشف 2'!BS10</f>
        <v>0</v>
      </c>
      <c r="BU37" s="319">
        <f>'كشف 2'!BT10</f>
        <v>0</v>
      </c>
      <c r="BV37" s="319">
        <f>'كشف 2'!BU10</f>
        <v>0</v>
      </c>
      <c r="BW37" s="319">
        <f>'كشف 2'!BV10</f>
        <v>0</v>
      </c>
      <c r="BX37" s="66">
        <f>'كشف 2'!BW10</f>
        <v>0</v>
      </c>
      <c r="BY37" s="66">
        <f>'كشف 2'!BX10</f>
        <v>0</v>
      </c>
      <c r="BZ37" s="319">
        <f>'كشف 2'!BY10</f>
        <v>0</v>
      </c>
      <c r="CA37" s="319">
        <f>'كشف 2'!BZ10</f>
        <v>0</v>
      </c>
      <c r="CB37" s="66">
        <f>'كشف 2'!CA10</f>
        <v>0</v>
      </c>
      <c r="CC37" s="319">
        <f>'كشف 2'!CB10</f>
        <v>0</v>
      </c>
      <c r="CD37" s="319">
        <f>'كشف 2'!CC10</f>
        <v>0</v>
      </c>
      <c r="CE37" s="319">
        <f>'كشف 2'!CD10</f>
        <v>0</v>
      </c>
      <c r="CF37" s="169">
        <f>'كشف 2'!CE10</f>
        <v>0</v>
      </c>
      <c r="CG37" s="169">
        <f>'كشف 2'!CF10</f>
        <v>0</v>
      </c>
      <c r="CH37" s="319">
        <f>'كشف 2'!CG10</f>
        <v>0</v>
      </c>
      <c r="CI37" s="319">
        <f>'كشف 2'!CH10</f>
        <v>0</v>
      </c>
      <c r="CJ37" s="319">
        <f>'كشف 2'!CI10</f>
        <v>0</v>
      </c>
      <c r="CK37" s="319">
        <f>'كشف 2'!CJ10</f>
        <v>0</v>
      </c>
      <c r="CL37" s="319">
        <f>'كشف 2'!CK10</f>
        <v>0</v>
      </c>
      <c r="CM37" s="319">
        <f>'كشف 2'!CL10</f>
        <v>0</v>
      </c>
      <c r="CN37" s="316">
        <f>'كشف 2'!CM10</f>
        <v>0</v>
      </c>
      <c r="CO37" s="316">
        <f>'كشف 2'!CN10</f>
        <v>0</v>
      </c>
      <c r="CP37" s="316">
        <f>'كشف 2'!CO10</f>
        <v>0</v>
      </c>
      <c r="CQ37" s="316">
        <f>'كشف 2'!CP10</f>
        <v>0</v>
      </c>
      <c r="CR37" s="316">
        <f t="shared" si="1"/>
        <v>0</v>
      </c>
      <c r="CS37" s="316">
        <f t="shared" si="2"/>
        <v>0</v>
      </c>
      <c r="CT37" s="316">
        <f t="shared" si="3"/>
        <v>0</v>
      </c>
      <c r="CU37" s="316">
        <f t="shared" si="4"/>
        <v>0</v>
      </c>
      <c r="CV37" s="316">
        <f t="shared" si="5"/>
        <v>0</v>
      </c>
      <c r="CW37" s="316">
        <f t="shared" si="6"/>
        <v>0</v>
      </c>
      <c r="CX37" s="316">
        <f t="shared" si="7"/>
        <v>0</v>
      </c>
      <c r="CY37" s="316">
        <f t="shared" si="8"/>
        <v>0</v>
      </c>
      <c r="CZ37" s="316">
        <f t="shared" si="9"/>
        <v>0</v>
      </c>
      <c r="DA37" s="316">
        <f t="shared" si="10"/>
        <v>0</v>
      </c>
      <c r="DB37" s="316">
        <f t="shared" si="11"/>
        <v>0</v>
      </c>
      <c r="DC37" s="316">
        <f t="shared" si="12"/>
        <v>0</v>
      </c>
      <c r="DD37" s="316">
        <f t="shared" si="13"/>
        <v>0</v>
      </c>
      <c r="DE37" s="316">
        <f t="shared" si="14"/>
        <v>0</v>
      </c>
      <c r="DF37" s="316">
        <f t="shared" si="15"/>
        <v>0</v>
      </c>
      <c r="DG37" s="316">
        <f t="shared" si="16"/>
        <v>0</v>
      </c>
      <c r="DH37" s="316">
        <f t="shared" si="17"/>
        <v>0</v>
      </c>
      <c r="DI37" s="316">
        <f t="shared" si="18"/>
        <v>0</v>
      </c>
      <c r="DJ37" s="316">
        <f t="shared" si="19"/>
        <v>0</v>
      </c>
      <c r="DK37" s="316">
        <f t="shared" si="20"/>
        <v>0</v>
      </c>
      <c r="DL37" s="316">
        <f t="shared" si="21"/>
        <v>0</v>
      </c>
      <c r="DM37" s="316">
        <f t="shared" si="22"/>
        <v>0</v>
      </c>
    </row>
    <row r="38" spans="1:117" ht="20.25" x14ac:dyDescent="0.2">
      <c r="A38" s="18">
        <v>34</v>
      </c>
      <c r="B38" s="18" t="str">
        <f>'كشف 2'!A11</f>
        <v/>
      </c>
      <c r="C38" s="318">
        <f>'كشف 2'!B11</f>
        <v>0</v>
      </c>
      <c r="D38" s="318">
        <f>'كشف 2'!C11</f>
        <v>0</v>
      </c>
      <c r="E38" s="318">
        <f>'كشف 2'!D11</f>
        <v>0</v>
      </c>
      <c r="F38" s="318">
        <f>'كشف 2'!E11</f>
        <v>0</v>
      </c>
      <c r="G38" s="318">
        <f>'كشف 2'!F11</f>
        <v>0</v>
      </c>
      <c r="H38" s="318">
        <f>'كشف 2'!G11</f>
        <v>0</v>
      </c>
      <c r="I38" s="318">
        <f>'كشف 2'!H11</f>
        <v>0</v>
      </c>
      <c r="J38" s="318">
        <f>'كشف 2'!I11</f>
        <v>0</v>
      </c>
      <c r="K38" s="316">
        <f>'كشف 2'!J11</f>
        <v>0</v>
      </c>
      <c r="L38" s="316">
        <f>'كشف 2'!K11</f>
        <v>0</v>
      </c>
      <c r="M38" s="316">
        <f>'كشف 2'!L11</f>
        <v>0</v>
      </c>
      <c r="N38" s="316">
        <f>'كشف 2'!M11</f>
        <v>0</v>
      </c>
      <c r="O38" s="66">
        <f>'كشف 2'!N11</f>
        <v>0</v>
      </c>
      <c r="P38" s="317">
        <f>'كشف 2'!O11</f>
        <v>0</v>
      </c>
      <c r="Q38" s="318">
        <f>'كشف 2'!P11</f>
        <v>0</v>
      </c>
      <c r="R38" s="318">
        <f>'كشف 2'!Q11</f>
        <v>0</v>
      </c>
      <c r="S38" s="318">
        <f>'كشف 2'!R11</f>
        <v>0</v>
      </c>
      <c r="T38" s="318">
        <f>'كشف 2'!S11</f>
        <v>0</v>
      </c>
      <c r="U38" s="318">
        <f>'كشف 2'!T11</f>
        <v>0</v>
      </c>
      <c r="V38" s="316">
        <f>'كشف 2'!U11</f>
        <v>0</v>
      </c>
      <c r="W38" s="316">
        <f>'كشف 2'!V11</f>
        <v>0</v>
      </c>
      <c r="X38" s="316">
        <f>'كشف 2'!W11</f>
        <v>0</v>
      </c>
      <c r="Y38" s="318">
        <f>'كشف 2'!X11</f>
        <v>0</v>
      </c>
      <c r="Z38" s="19">
        <f>'كشف 2'!Y11</f>
        <v>0</v>
      </c>
      <c r="AA38" s="317">
        <f>'كشف 2'!Z11</f>
        <v>0</v>
      </c>
      <c r="AB38" s="318">
        <f>'كشف 2'!AA11</f>
        <v>0</v>
      </c>
      <c r="AC38" s="318">
        <f>'كشف 2'!AB11</f>
        <v>0</v>
      </c>
      <c r="AD38" s="20">
        <f>'كشف 2'!AC11</f>
        <v>0</v>
      </c>
      <c r="AE38" s="316">
        <f>'كشف 2'!AD11</f>
        <v>0</v>
      </c>
      <c r="AF38" s="20">
        <f>'كشف 2'!AE11</f>
        <v>0</v>
      </c>
      <c r="AG38" s="20">
        <f>'كشف 2'!AF11</f>
        <v>0</v>
      </c>
      <c r="AH38" s="21">
        <f>'كشف 2'!AG11</f>
        <v>0</v>
      </c>
      <c r="AI38" s="20">
        <f>'كشف 2'!AH11</f>
        <v>0</v>
      </c>
      <c r="AJ38" s="20">
        <f>'كشف 2'!AI11</f>
        <v>0</v>
      </c>
      <c r="AK38" s="20">
        <f>'كشف 2'!AJ11</f>
        <v>0</v>
      </c>
      <c r="AL38" s="316">
        <f>'كشف 2'!AK11</f>
        <v>0</v>
      </c>
      <c r="AM38" s="316">
        <f>'كشف 2'!AL11</f>
        <v>0</v>
      </c>
      <c r="AN38" s="316">
        <f>'كشف 2'!AM11</f>
        <v>0</v>
      </c>
      <c r="AO38" s="316">
        <f>'كشف 2'!AN11</f>
        <v>0</v>
      </c>
      <c r="AP38" s="316">
        <f>'كشف 2'!AO11</f>
        <v>0</v>
      </c>
      <c r="AQ38" s="316">
        <f>'كشف 2'!AP11</f>
        <v>0</v>
      </c>
      <c r="AR38" s="316">
        <f>'كشف 2'!AQ11</f>
        <v>0</v>
      </c>
      <c r="AS38" s="316">
        <f>'كشف 2'!AR11</f>
        <v>0</v>
      </c>
      <c r="AT38" s="22">
        <f>'كشف 2'!AS11</f>
        <v>0</v>
      </c>
      <c r="AU38" s="316">
        <f>'كشف 2'!AT11</f>
        <v>0</v>
      </c>
      <c r="AV38" s="316">
        <f>'كشف 2'!AU11</f>
        <v>0</v>
      </c>
      <c r="AW38" s="316">
        <f>'كشف 2'!AV11</f>
        <v>0</v>
      </c>
      <c r="AX38" s="316">
        <f>'كشف 2'!AW11</f>
        <v>0</v>
      </c>
      <c r="AY38" s="316">
        <f>'كشف 2'!AX11</f>
        <v>0</v>
      </c>
      <c r="AZ38" s="316">
        <f>'كشف 2'!AY11</f>
        <v>0</v>
      </c>
      <c r="BA38" s="317">
        <f>'كشف 2'!AZ11</f>
        <v>0</v>
      </c>
      <c r="BB38" s="316">
        <f>'كشف 2'!BA11</f>
        <v>0</v>
      </c>
      <c r="BC38" s="124">
        <f>'كشف 2'!BB11</f>
        <v>0</v>
      </c>
      <c r="BD38" s="316">
        <f>'كشف 2'!BC11</f>
        <v>0</v>
      </c>
      <c r="BE38" s="316">
        <f>'كشف 2'!BD11</f>
        <v>0</v>
      </c>
      <c r="BF38" s="316">
        <f>'كشف 2'!BE11</f>
        <v>0</v>
      </c>
      <c r="BG38" s="316">
        <f>'كشف 2'!BF11</f>
        <v>0</v>
      </c>
      <c r="BH38" s="317">
        <f>'كشف 2'!BG11</f>
        <v>0</v>
      </c>
      <c r="BI38" s="318">
        <f>'كشف 2'!BH11</f>
        <v>0</v>
      </c>
      <c r="BJ38" s="318">
        <f>'كشف 2'!BI11</f>
        <v>0</v>
      </c>
      <c r="BK38" s="318">
        <f>'كشف 2'!BJ11</f>
        <v>0</v>
      </c>
      <c r="BL38" s="318">
        <f>'كشف 2'!BK11</f>
        <v>0</v>
      </c>
      <c r="BM38" s="319">
        <f>'كشف 2'!BL11</f>
        <v>0</v>
      </c>
      <c r="BN38" s="316">
        <f>'كشف 2'!BM11</f>
        <v>0</v>
      </c>
      <c r="BO38" s="316">
        <f>'كشف 2'!BN11</f>
        <v>0</v>
      </c>
      <c r="BP38" s="318">
        <f>'كشف 2'!BO11</f>
        <v>0</v>
      </c>
      <c r="BQ38" s="319">
        <f>'كشف 2'!BP11</f>
        <v>0</v>
      </c>
      <c r="BR38" s="319">
        <f>'كشف 2'!BQ11</f>
        <v>0</v>
      </c>
      <c r="BS38" s="319">
        <f>'كشف 2'!BR11</f>
        <v>0</v>
      </c>
      <c r="BT38" s="319">
        <f>'كشف 2'!BS11</f>
        <v>0</v>
      </c>
      <c r="BU38" s="319">
        <f>'كشف 2'!BT11</f>
        <v>0</v>
      </c>
      <c r="BV38" s="319">
        <f>'كشف 2'!BU11</f>
        <v>0</v>
      </c>
      <c r="BW38" s="319">
        <f>'كشف 2'!BV11</f>
        <v>0</v>
      </c>
      <c r="BX38" s="66">
        <f>'كشف 2'!BW11</f>
        <v>0</v>
      </c>
      <c r="BY38" s="66">
        <f>'كشف 2'!BX11</f>
        <v>0</v>
      </c>
      <c r="BZ38" s="319">
        <f>'كشف 2'!BY11</f>
        <v>0</v>
      </c>
      <c r="CA38" s="319">
        <f>'كشف 2'!BZ11</f>
        <v>0</v>
      </c>
      <c r="CB38" s="66">
        <f>'كشف 2'!CA11</f>
        <v>0</v>
      </c>
      <c r="CC38" s="319">
        <f>'كشف 2'!CB11</f>
        <v>0</v>
      </c>
      <c r="CD38" s="319">
        <f>'كشف 2'!CC11</f>
        <v>0</v>
      </c>
      <c r="CE38" s="319">
        <f>'كشف 2'!CD11</f>
        <v>0</v>
      </c>
      <c r="CF38" s="169">
        <f>'كشف 2'!CE11</f>
        <v>0</v>
      </c>
      <c r="CG38" s="169">
        <f>'كشف 2'!CF11</f>
        <v>0</v>
      </c>
      <c r="CH38" s="319">
        <f>'كشف 2'!CG11</f>
        <v>0</v>
      </c>
      <c r="CI38" s="319">
        <f>'كشف 2'!CH11</f>
        <v>0</v>
      </c>
      <c r="CJ38" s="319">
        <f>'كشف 2'!CI11</f>
        <v>0</v>
      </c>
      <c r="CK38" s="319">
        <f>'كشف 2'!CJ11</f>
        <v>0</v>
      </c>
      <c r="CL38" s="319">
        <f>'كشف 2'!CK11</f>
        <v>0</v>
      </c>
      <c r="CM38" s="319">
        <f>'كشف 2'!CL11</f>
        <v>0</v>
      </c>
      <c r="CN38" s="316">
        <f>'كشف 2'!CM11</f>
        <v>0</v>
      </c>
      <c r="CO38" s="316">
        <f>'كشف 2'!CN11</f>
        <v>0</v>
      </c>
      <c r="CP38" s="316">
        <f>'كشف 2'!CO11</f>
        <v>0</v>
      </c>
      <c r="CQ38" s="316">
        <f>'كشف 2'!CP11</f>
        <v>0</v>
      </c>
      <c r="CR38" s="316">
        <f t="shared" si="1"/>
        <v>0</v>
      </c>
      <c r="CS38" s="316">
        <f t="shared" si="2"/>
        <v>0</v>
      </c>
      <c r="CT38" s="316">
        <f t="shared" si="3"/>
        <v>0</v>
      </c>
      <c r="CU38" s="316">
        <f t="shared" si="4"/>
        <v>0</v>
      </c>
      <c r="CV38" s="316">
        <f t="shared" si="5"/>
        <v>0</v>
      </c>
      <c r="CW38" s="316">
        <f t="shared" si="6"/>
        <v>0</v>
      </c>
      <c r="CX38" s="316">
        <f t="shared" si="7"/>
        <v>0</v>
      </c>
      <c r="CY38" s="316">
        <f t="shared" si="8"/>
        <v>0</v>
      </c>
      <c r="CZ38" s="316">
        <f t="shared" si="9"/>
        <v>0</v>
      </c>
      <c r="DA38" s="316">
        <f t="shared" si="10"/>
        <v>0</v>
      </c>
      <c r="DB38" s="316">
        <f t="shared" si="11"/>
        <v>0</v>
      </c>
      <c r="DC38" s="316">
        <f t="shared" si="12"/>
        <v>0</v>
      </c>
      <c r="DD38" s="316">
        <f t="shared" si="13"/>
        <v>0</v>
      </c>
      <c r="DE38" s="316">
        <f t="shared" si="14"/>
        <v>0</v>
      </c>
      <c r="DF38" s="316">
        <f t="shared" si="15"/>
        <v>0</v>
      </c>
      <c r="DG38" s="316">
        <f t="shared" si="16"/>
        <v>0</v>
      </c>
      <c r="DH38" s="316">
        <f t="shared" si="17"/>
        <v>0</v>
      </c>
      <c r="DI38" s="316">
        <f t="shared" si="18"/>
        <v>0</v>
      </c>
      <c r="DJ38" s="316">
        <f t="shared" si="19"/>
        <v>0</v>
      </c>
      <c r="DK38" s="316">
        <f t="shared" si="20"/>
        <v>0</v>
      </c>
      <c r="DL38" s="316">
        <f t="shared" si="21"/>
        <v>0</v>
      </c>
      <c r="DM38" s="316">
        <f t="shared" si="22"/>
        <v>0</v>
      </c>
    </row>
    <row r="39" spans="1:117" ht="20.25" x14ac:dyDescent="0.2">
      <c r="A39" s="18">
        <v>35</v>
      </c>
      <c r="B39" s="18" t="str">
        <f>'كشف 2'!A12</f>
        <v/>
      </c>
      <c r="C39" s="318">
        <f>'كشف 2'!B12</f>
        <v>0</v>
      </c>
      <c r="D39" s="318">
        <f>'كشف 2'!C12</f>
        <v>0</v>
      </c>
      <c r="E39" s="318">
        <f>'كشف 2'!D12</f>
        <v>0</v>
      </c>
      <c r="F39" s="318">
        <f>'كشف 2'!E12</f>
        <v>0</v>
      </c>
      <c r="G39" s="318">
        <f>'كشف 2'!F12</f>
        <v>0</v>
      </c>
      <c r="H39" s="318">
        <f>'كشف 2'!G12</f>
        <v>0</v>
      </c>
      <c r="I39" s="318">
        <f>'كشف 2'!H12</f>
        <v>0</v>
      </c>
      <c r="J39" s="318">
        <f>'كشف 2'!I12</f>
        <v>0</v>
      </c>
      <c r="K39" s="316">
        <f>'كشف 2'!J12</f>
        <v>0</v>
      </c>
      <c r="L39" s="316">
        <f>'كشف 2'!K12</f>
        <v>0</v>
      </c>
      <c r="M39" s="316">
        <f>'كشف 2'!L12</f>
        <v>0</v>
      </c>
      <c r="N39" s="316">
        <f>'كشف 2'!M12</f>
        <v>0</v>
      </c>
      <c r="O39" s="66">
        <f>'كشف 2'!N12</f>
        <v>0</v>
      </c>
      <c r="P39" s="317">
        <f>'كشف 2'!O12</f>
        <v>0</v>
      </c>
      <c r="Q39" s="318">
        <f>'كشف 2'!P12</f>
        <v>0</v>
      </c>
      <c r="R39" s="318">
        <f>'كشف 2'!Q12</f>
        <v>0</v>
      </c>
      <c r="S39" s="318">
        <f>'كشف 2'!R12</f>
        <v>0</v>
      </c>
      <c r="T39" s="318">
        <f>'كشف 2'!S12</f>
        <v>0</v>
      </c>
      <c r="U39" s="318">
        <f>'كشف 2'!T12</f>
        <v>0</v>
      </c>
      <c r="V39" s="316">
        <f>'كشف 2'!U12</f>
        <v>0</v>
      </c>
      <c r="W39" s="316">
        <f>'كشف 2'!V12</f>
        <v>0</v>
      </c>
      <c r="X39" s="316">
        <f>'كشف 2'!W12</f>
        <v>0</v>
      </c>
      <c r="Y39" s="318">
        <f>'كشف 2'!X12</f>
        <v>0</v>
      </c>
      <c r="Z39" s="19">
        <f>'كشف 2'!Y12</f>
        <v>0</v>
      </c>
      <c r="AA39" s="317">
        <f>'كشف 2'!Z12</f>
        <v>0</v>
      </c>
      <c r="AB39" s="318">
        <f>'كشف 2'!AA12</f>
        <v>0</v>
      </c>
      <c r="AC39" s="318">
        <f>'كشف 2'!AB12</f>
        <v>0</v>
      </c>
      <c r="AD39" s="20">
        <f>'كشف 2'!AC12</f>
        <v>0</v>
      </c>
      <c r="AE39" s="316">
        <f>'كشف 2'!AD12</f>
        <v>0</v>
      </c>
      <c r="AF39" s="20">
        <f>'كشف 2'!AE12</f>
        <v>0</v>
      </c>
      <c r="AG39" s="20">
        <f>'كشف 2'!AF12</f>
        <v>0</v>
      </c>
      <c r="AH39" s="21">
        <f>'كشف 2'!AG12</f>
        <v>0</v>
      </c>
      <c r="AI39" s="20">
        <f>'كشف 2'!AH12</f>
        <v>0</v>
      </c>
      <c r="AJ39" s="20">
        <f>'كشف 2'!AI12</f>
        <v>0</v>
      </c>
      <c r="AK39" s="20">
        <f>'كشف 2'!AJ12</f>
        <v>0</v>
      </c>
      <c r="AL39" s="316">
        <f>'كشف 2'!AK12</f>
        <v>0</v>
      </c>
      <c r="AM39" s="316">
        <f>'كشف 2'!AL12</f>
        <v>0</v>
      </c>
      <c r="AN39" s="316">
        <f>'كشف 2'!AM12</f>
        <v>0</v>
      </c>
      <c r="AO39" s="316">
        <f>'كشف 2'!AN12</f>
        <v>0</v>
      </c>
      <c r="AP39" s="316">
        <f>'كشف 2'!AO12</f>
        <v>0</v>
      </c>
      <c r="AQ39" s="316">
        <f>'كشف 2'!AP12</f>
        <v>0</v>
      </c>
      <c r="AR39" s="316">
        <f>'كشف 2'!AQ12</f>
        <v>0</v>
      </c>
      <c r="AS39" s="316">
        <f>'كشف 2'!AR12</f>
        <v>0</v>
      </c>
      <c r="AT39" s="22">
        <f>'كشف 2'!AS12</f>
        <v>0</v>
      </c>
      <c r="AU39" s="316">
        <f>'كشف 2'!AT12</f>
        <v>0</v>
      </c>
      <c r="AV39" s="316">
        <f>'كشف 2'!AU12</f>
        <v>0</v>
      </c>
      <c r="AW39" s="316">
        <f>'كشف 2'!AV12</f>
        <v>0</v>
      </c>
      <c r="AX39" s="316">
        <f>'كشف 2'!AW12</f>
        <v>0</v>
      </c>
      <c r="AY39" s="316">
        <f>'كشف 2'!AX12</f>
        <v>0</v>
      </c>
      <c r="AZ39" s="316">
        <f>'كشف 2'!AY12</f>
        <v>0</v>
      </c>
      <c r="BA39" s="317">
        <f>'كشف 2'!AZ12</f>
        <v>0</v>
      </c>
      <c r="BB39" s="316">
        <f>'كشف 2'!BA12</f>
        <v>0</v>
      </c>
      <c r="BC39" s="124">
        <f>'كشف 2'!BB12</f>
        <v>0</v>
      </c>
      <c r="BD39" s="316">
        <f>'كشف 2'!BC12</f>
        <v>0</v>
      </c>
      <c r="BE39" s="316">
        <f>'كشف 2'!BD12</f>
        <v>0</v>
      </c>
      <c r="BF39" s="316">
        <f>'كشف 2'!BE12</f>
        <v>0</v>
      </c>
      <c r="BG39" s="316">
        <f>'كشف 2'!BF12</f>
        <v>0</v>
      </c>
      <c r="BH39" s="317">
        <f>'كشف 2'!BG12</f>
        <v>0</v>
      </c>
      <c r="BI39" s="318">
        <f>'كشف 2'!BH12</f>
        <v>0</v>
      </c>
      <c r="BJ39" s="318">
        <f>'كشف 2'!BI12</f>
        <v>0</v>
      </c>
      <c r="BK39" s="318">
        <f>'كشف 2'!BJ12</f>
        <v>0</v>
      </c>
      <c r="BL39" s="318">
        <f>'كشف 2'!BK12</f>
        <v>0</v>
      </c>
      <c r="BM39" s="319">
        <f>'كشف 2'!BL12</f>
        <v>0</v>
      </c>
      <c r="BN39" s="316">
        <f>'كشف 2'!BM12</f>
        <v>0</v>
      </c>
      <c r="BO39" s="316">
        <f>'كشف 2'!BN12</f>
        <v>0</v>
      </c>
      <c r="BP39" s="318">
        <f>'كشف 2'!BO12</f>
        <v>0</v>
      </c>
      <c r="BQ39" s="319">
        <f>'كشف 2'!BP12</f>
        <v>0</v>
      </c>
      <c r="BR39" s="319">
        <f>'كشف 2'!BQ12</f>
        <v>0</v>
      </c>
      <c r="BS39" s="319">
        <f>'كشف 2'!BR12</f>
        <v>0</v>
      </c>
      <c r="BT39" s="319">
        <f>'كشف 2'!BS12</f>
        <v>0</v>
      </c>
      <c r="BU39" s="319">
        <f>'كشف 2'!BT12</f>
        <v>0</v>
      </c>
      <c r="BV39" s="319">
        <f>'كشف 2'!BU12</f>
        <v>0</v>
      </c>
      <c r="BW39" s="319">
        <f>'كشف 2'!BV12</f>
        <v>0</v>
      </c>
      <c r="BX39" s="66">
        <f>'كشف 2'!BW12</f>
        <v>0</v>
      </c>
      <c r="BY39" s="66">
        <f>'كشف 2'!BX12</f>
        <v>0</v>
      </c>
      <c r="BZ39" s="319">
        <f>'كشف 2'!BY12</f>
        <v>0</v>
      </c>
      <c r="CA39" s="319">
        <f>'كشف 2'!BZ12</f>
        <v>0</v>
      </c>
      <c r="CB39" s="66">
        <f>'كشف 2'!CA12</f>
        <v>0</v>
      </c>
      <c r="CC39" s="319">
        <f>'كشف 2'!CB12</f>
        <v>0</v>
      </c>
      <c r="CD39" s="319">
        <f>'كشف 2'!CC12</f>
        <v>0</v>
      </c>
      <c r="CE39" s="319">
        <f>'كشف 2'!CD12</f>
        <v>0</v>
      </c>
      <c r="CF39" s="169">
        <f>'كشف 2'!CE12</f>
        <v>0</v>
      </c>
      <c r="CG39" s="169">
        <f>'كشف 2'!CF12</f>
        <v>0</v>
      </c>
      <c r="CH39" s="319">
        <f>'كشف 2'!CG12</f>
        <v>0</v>
      </c>
      <c r="CI39" s="319">
        <f>'كشف 2'!CH12</f>
        <v>0</v>
      </c>
      <c r="CJ39" s="319">
        <f>'كشف 2'!CI12</f>
        <v>0</v>
      </c>
      <c r="CK39" s="319">
        <f>'كشف 2'!CJ12</f>
        <v>0</v>
      </c>
      <c r="CL39" s="319">
        <f>'كشف 2'!CK12</f>
        <v>0</v>
      </c>
      <c r="CM39" s="319">
        <f>'كشف 2'!CL12</f>
        <v>0</v>
      </c>
      <c r="CN39" s="316">
        <f>'كشف 2'!CM12</f>
        <v>0</v>
      </c>
      <c r="CO39" s="316">
        <f>'كشف 2'!CN12</f>
        <v>0</v>
      </c>
      <c r="CP39" s="316">
        <f>'كشف 2'!CO12</f>
        <v>0</v>
      </c>
      <c r="CQ39" s="316">
        <f>'كشف 2'!CP12</f>
        <v>0</v>
      </c>
      <c r="CR39" s="316">
        <f t="shared" si="1"/>
        <v>0</v>
      </c>
      <c r="CS39" s="316">
        <f t="shared" si="2"/>
        <v>0</v>
      </c>
      <c r="CT39" s="316">
        <f t="shared" si="3"/>
        <v>0</v>
      </c>
      <c r="CU39" s="316">
        <f t="shared" si="4"/>
        <v>0</v>
      </c>
      <c r="CV39" s="316">
        <f t="shared" si="5"/>
        <v>0</v>
      </c>
      <c r="CW39" s="316">
        <f t="shared" si="6"/>
        <v>0</v>
      </c>
      <c r="CX39" s="316">
        <f t="shared" si="7"/>
        <v>0</v>
      </c>
      <c r="CY39" s="316">
        <f t="shared" si="8"/>
        <v>0</v>
      </c>
      <c r="CZ39" s="316">
        <f t="shared" si="9"/>
        <v>0</v>
      </c>
      <c r="DA39" s="316">
        <f t="shared" si="10"/>
        <v>0</v>
      </c>
      <c r="DB39" s="316">
        <f t="shared" si="11"/>
        <v>0</v>
      </c>
      <c r="DC39" s="316">
        <f t="shared" si="12"/>
        <v>0</v>
      </c>
      <c r="DD39" s="316">
        <f t="shared" si="13"/>
        <v>0</v>
      </c>
      <c r="DE39" s="316">
        <f t="shared" si="14"/>
        <v>0</v>
      </c>
      <c r="DF39" s="316">
        <f t="shared" si="15"/>
        <v>0</v>
      </c>
      <c r="DG39" s="316">
        <f t="shared" si="16"/>
        <v>0</v>
      </c>
      <c r="DH39" s="316">
        <f t="shared" si="17"/>
        <v>0</v>
      </c>
      <c r="DI39" s="316">
        <f t="shared" si="18"/>
        <v>0</v>
      </c>
      <c r="DJ39" s="316">
        <f t="shared" si="19"/>
        <v>0</v>
      </c>
      <c r="DK39" s="316">
        <f t="shared" si="20"/>
        <v>0</v>
      </c>
      <c r="DL39" s="316">
        <f t="shared" si="21"/>
        <v>0</v>
      </c>
      <c r="DM39" s="316">
        <f t="shared" si="22"/>
        <v>0</v>
      </c>
    </row>
    <row r="40" spans="1:117" ht="20.25" x14ac:dyDescent="0.2">
      <c r="A40" s="18">
        <v>36</v>
      </c>
      <c r="B40" s="18" t="str">
        <f>'كشف 2'!A13</f>
        <v/>
      </c>
      <c r="C40" s="318">
        <f>'كشف 2'!B13</f>
        <v>0</v>
      </c>
      <c r="D40" s="318">
        <f>'كشف 2'!C13</f>
        <v>0</v>
      </c>
      <c r="E40" s="318">
        <f>'كشف 2'!D13</f>
        <v>0</v>
      </c>
      <c r="F40" s="318">
        <f>'كشف 2'!E13</f>
        <v>0</v>
      </c>
      <c r="G40" s="318">
        <f>'كشف 2'!F13</f>
        <v>0</v>
      </c>
      <c r="H40" s="318">
        <f>'كشف 2'!G13</f>
        <v>0</v>
      </c>
      <c r="I40" s="318">
        <f>'كشف 2'!H13</f>
        <v>0</v>
      </c>
      <c r="J40" s="318">
        <f>'كشف 2'!I13</f>
        <v>0</v>
      </c>
      <c r="K40" s="316">
        <f>'كشف 2'!J13</f>
        <v>0</v>
      </c>
      <c r="L40" s="316">
        <f>'كشف 2'!K13</f>
        <v>0</v>
      </c>
      <c r="M40" s="316">
        <f>'كشف 2'!L13</f>
        <v>0</v>
      </c>
      <c r="N40" s="316">
        <f>'كشف 2'!M13</f>
        <v>0</v>
      </c>
      <c r="O40" s="66">
        <f>'كشف 2'!N13</f>
        <v>0</v>
      </c>
      <c r="P40" s="317">
        <f>'كشف 2'!O13</f>
        <v>0</v>
      </c>
      <c r="Q40" s="318">
        <f>'كشف 2'!P13</f>
        <v>0</v>
      </c>
      <c r="R40" s="318">
        <f>'كشف 2'!Q13</f>
        <v>0</v>
      </c>
      <c r="S40" s="318">
        <f>'كشف 2'!R13</f>
        <v>0</v>
      </c>
      <c r="T40" s="318">
        <f>'كشف 2'!S13</f>
        <v>0</v>
      </c>
      <c r="U40" s="318">
        <f>'كشف 2'!T13</f>
        <v>0</v>
      </c>
      <c r="V40" s="316">
        <f>'كشف 2'!U13</f>
        <v>0</v>
      </c>
      <c r="W40" s="316">
        <f>'كشف 2'!V13</f>
        <v>0</v>
      </c>
      <c r="X40" s="316">
        <f>'كشف 2'!W13</f>
        <v>0</v>
      </c>
      <c r="Y40" s="318">
        <f>'كشف 2'!X13</f>
        <v>0</v>
      </c>
      <c r="Z40" s="19">
        <f>'كشف 2'!Y13</f>
        <v>0</v>
      </c>
      <c r="AA40" s="317">
        <f>'كشف 2'!Z13</f>
        <v>0</v>
      </c>
      <c r="AB40" s="318">
        <f>'كشف 2'!AA13</f>
        <v>0</v>
      </c>
      <c r="AC40" s="318">
        <f>'كشف 2'!AB13</f>
        <v>0</v>
      </c>
      <c r="AD40" s="20">
        <f>'كشف 2'!AC13</f>
        <v>0</v>
      </c>
      <c r="AE40" s="316">
        <f>'كشف 2'!AD13</f>
        <v>0</v>
      </c>
      <c r="AF40" s="20">
        <f>'كشف 2'!AE13</f>
        <v>0</v>
      </c>
      <c r="AG40" s="20">
        <f>'كشف 2'!AF13</f>
        <v>0</v>
      </c>
      <c r="AH40" s="21">
        <f>'كشف 2'!AG13</f>
        <v>0</v>
      </c>
      <c r="AI40" s="20">
        <f>'كشف 2'!AH13</f>
        <v>0</v>
      </c>
      <c r="AJ40" s="20">
        <f>'كشف 2'!AI13</f>
        <v>0</v>
      </c>
      <c r="AK40" s="20">
        <f>'كشف 2'!AJ13</f>
        <v>0</v>
      </c>
      <c r="AL40" s="316">
        <f>'كشف 2'!AK13</f>
        <v>0</v>
      </c>
      <c r="AM40" s="316">
        <f>'كشف 2'!AL13</f>
        <v>0</v>
      </c>
      <c r="AN40" s="316">
        <f>'كشف 2'!AM13</f>
        <v>0</v>
      </c>
      <c r="AO40" s="316">
        <f>'كشف 2'!AN13</f>
        <v>0</v>
      </c>
      <c r="AP40" s="316">
        <f>'كشف 2'!AO13</f>
        <v>0</v>
      </c>
      <c r="AQ40" s="316">
        <f>'كشف 2'!AP13</f>
        <v>0</v>
      </c>
      <c r="AR40" s="316">
        <f>'كشف 2'!AQ13</f>
        <v>0</v>
      </c>
      <c r="AS40" s="316">
        <f>'كشف 2'!AR13</f>
        <v>0</v>
      </c>
      <c r="AT40" s="22">
        <f>'كشف 2'!AS13</f>
        <v>0</v>
      </c>
      <c r="AU40" s="316">
        <f>'كشف 2'!AT13</f>
        <v>0</v>
      </c>
      <c r="AV40" s="316">
        <f>'كشف 2'!AU13</f>
        <v>0</v>
      </c>
      <c r="AW40" s="316">
        <f>'كشف 2'!AV13</f>
        <v>0</v>
      </c>
      <c r="AX40" s="316">
        <f>'كشف 2'!AW13</f>
        <v>0</v>
      </c>
      <c r="AY40" s="316">
        <f>'كشف 2'!AX13</f>
        <v>0</v>
      </c>
      <c r="AZ40" s="316">
        <f>'كشف 2'!AY13</f>
        <v>0</v>
      </c>
      <c r="BA40" s="317">
        <f>'كشف 2'!AZ13</f>
        <v>0</v>
      </c>
      <c r="BB40" s="316">
        <f>'كشف 2'!BA13</f>
        <v>0</v>
      </c>
      <c r="BC40" s="124">
        <f>'كشف 2'!BB13</f>
        <v>0</v>
      </c>
      <c r="BD40" s="316">
        <f>'كشف 2'!BC13</f>
        <v>0</v>
      </c>
      <c r="BE40" s="316">
        <f>'كشف 2'!BD13</f>
        <v>0</v>
      </c>
      <c r="BF40" s="316">
        <f>'كشف 2'!BE13</f>
        <v>0</v>
      </c>
      <c r="BG40" s="316">
        <f>'كشف 2'!BF13</f>
        <v>0</v>
      </c>
      <c r="BH40" s="317">
        <f>'كشف 2'!BG13</f>
        <v>0</v>
      </c>
      <c r="BI40" s="318">
        <f>'كشف 2'!BH13</f>
        <v>0</v>
      </c>
      <c r="BJ40" s="318">
        <f>'كشف 2'!BI13</f>
        <v>0</v>
      </c>
      <c r="BK40" s="318">
        <f>'كشف 2'!BJ13</f>
        <v>0</v>
      </c>
      <c r="BL40" s="318">
        <f>'كشف 2'!BK13</f>
        <v>0</v>
      </c>
      <c r="BM40" s="319">
        <f>'كشف 2'!BL13</f>
        <v>0</v>
      </c>
      <c r="BN40" s="316">
        <f>'كشف 2'!BM13</f>
        <v>0</v>
      </c>
      <c r="BO40" s="316">
        <f>'كشف 2'!BN13</f>
        <v>0</v>
      </c>
      <c r="BP40" s="318">
        <f>'كشف 2'!BO13</f>
        <v>0</v>
      </c>
      <c r="BQ40" s="319">
        <f>'كشف 2'!BP13</f>
        <v>0</v>
      </c>
      <c r="BR40" s="319">
        <f>'كشف 2'!BQ13</f>
        <v>0</v>
      </c>
      <c r="BS40" s="319">
        <f>'كشف 2'!BR13</f>
        <v>0</v>
      </c>
      <c r="BT40" s="319">
        <f>'كشف 2'!BS13</f>
        <v>0</v>
      </c>
      <c r="BU40" s="319">
        <f>'كشف 2'!BT13</f>
        <v>0</v>
      </c>
      <c r="BV40" s="319">
        <f>'كشف 2'!BU13</f>
        <v>0</v>
      </c>
      <c r="BW40" s="319">
        <f>'كشف 2'!BV13</f>
        <v>0</v>
      </c>
      <c r="BX40" s="66">
        <f>'كشف 2'!BW13</f>
        <v>0</v>
      </c>
      <c r="BY40" s="66">
        <f>'كشف 2'!BX13</f>
        <v>0</v>
      </c>
      <c r="BZ40" s="319">
        <f>'كشف 2'!BY13</f>
        <v>0</v>
      </c>
      <c r="CA40" s="319">
        <f>'كشف 2'!BZ13</f>
        <v>0</v>
      </c>
      <c r="CB40" s="66">
        <f>'كشف 2'!CA13</f>
        <v>0</v>
      </c>
      <c r="CC40" s="319">
        <f>'كشف 2'!CB13</f>
        <v>0</v>
      </c>
      <c r="CD40" s="319">
        <f>'كشف 2'!CC13</f>
        <v>0</v>
      </c>
      <c r="CE40" s="319">
        <f>'كشف 2'!CD13</f>
        <v>0</v>
      </c>
      <c r="CF40" s="169">
        <f>'كشف 2'!CE13</f>
        <v>0</v>
      </c>
      <c r="CG40" s="169">
        <f>'كشف 2'!CF13</f>
        <v>0</v>
      </c>
      <c r="CH40" s="319">
        <f>'كشف 2'!CG13</f>
        <v>0</v>
      </c>
      <c r="CI40" s="319">
        <f>'كشف 2'!CH13</f>
        <v>0</v>
      </c>
      <c r="CJ40" s="319">
        <f>'كشف 2'!CI13</f>
        <v>0</v>
      </c>
      <c r="CK40" s="319">
        <f>'كشف 2'!CJ13</f>
        <v>0</v>
      </c>
      <c r="CL40" s="319">
        <f>'كشف 2'!CK13</f>
        <v>0</v>
      </c>
      <c r="CM40" s="319">
        <f>'كشف 2'!CL13</f>
        <v>0</v>
      </c>
      <c r="CN40" s="316">
        <f>'كشف 2'!CM13</f>
        <v>0</v>
      </c>
      <c r="CO40" s="316">
        <f>'كشف 2'!CN13</f>
        <v>0</v>
      </c>
      <c r="CP40" s="316">
        <f>'كشف 2'!CO13</f>
        <v>0</v>
      </c>
      <c r="CQ40" s="316">
        <f>'كشف 2'!CP13</f>
        <v>0</v>
      </c>
      <c r="CR40" s="316">
        <f t="shared" si="1"/>
        <v>0</v>
      </c>
      <c r="CS40" s="316">
        <f t="shared" si="2"/>
        <v>0</v>
      </c>
      <c r="CT40" s="316">
        <f t="shared" si="3"/>
        <v>0</v>
      </c>
      <c r="CU40" s="316">
        <f t="shared" si="4"/>
        <v>0</v>
      </c>
      <c r="CV40" s="316">
        <f t="shared" si="5"/>
        <v>0</v>
      </c>
      <c r="CW40" s="316">
        <f t="shared" si="6"/>
        <v>0</v>
      </c>
      <c r="CX40" s="316">
        <f t="shared" si="7"/>
        <v>0</v>
      </c>
      <c r="CY40" s="316">
        <f t="shared" si="8"/>
        <v>0</v>
      </c>
      <c r="CZ40" s="316">
        <f t="shared" si="9"/>
        <v>0</v>
      </c>
      <c r="DA40" s="316">
        <f t="shared" si="10"/>
        <v>0</v>
      </c>
      <c r="DB40" s="316">
        <f t="shared" si="11"/>
        <v>0</v>
      </c>
      <c r="DC40" s="316">
        <f t="shared" si="12"/>
        <v>0</v>
      </c>
      <c r="DD40" s="316">
        <f t="shared" si="13"/>
        <v>0</v>
      </c>
      <c r="DE40" s="316">
        <f t="shared" si="14"/>
        <v>0</v>
      </c>
      <c r="DF40" s="316">
        <f t="shared" si="15"/>
        <v>0</v>
      </c>
      <c r="DG40" s="316">
        <f t="shared" si="16"/>
        <v>0</v>
      </c>
      <c r="DH40" s="316">
        <f t="shared" si="17"/>
        <v>0</v>
      </c>
      <c r="DI40" s="316">
        <f t="shared" si="18"/>
        <v>0</v>
      </c>
      <c r="DJ40" s="316">
        <f t="shared" si="19"/>
        <v>0</v>
      </c>
      <c r="DK40" s="316">
        <f t="shared" si="20"/>
        <v>0</v>
      </c>
      <c r="DL40" s="316">
        <f t="shared" si="21"/>
        <v>0</v>
      </c>
      <c r="DM40" s="316">
        <f t="shared" si="22"/>
        <v>0</v>
      </c>
    </row>
    <row r="41" spans="1:117" ht="20.25" x14ac:dyDescent="0.2">
      <c r="A41" s="18">
        <v>37</v>
      </c>
      <c r="B41" s="18" t="str">
        <f>'كشف 2'!A14</f>
        <v/>
      </c>
      <c r="C41" s="318">
        <f>'كشف 2'!B14</f>
        <v>0</v>
      </c>
      <c r="D41" s="318">
        <f>'كشف 2'!C14</f>
        <v>0</v>
      </c>
      <c r="E41" s="318">
        <f>'كشف 2'!D14</f>
        <v>0</v>
      </c>
      <c r="F41" s="318">
        <f>'كشف 2'!E14</f>
        <v>0</v>
      </c>
      <c r="G41" s="318">
        <f>'كشف 2'!F14</f>
        <v>0</v>
      </c>
      <c r="H41" s="318">
        <f>'كشف 2'!G14</f>
        <v>0</v>
      </c>
      <c r="I41" s="318">
        <f>'كشف 2'!H14</f>
        <v>0</v>
      </c>
      <c r="J41" s="318">
        <f>'كشف 2'!I14</f>
        <v>0</v>
      </c>
      <c r="K41" s="316">
        <f>'كشف 2'!J14</f>
        <v>0</v>
      </c>
      <c r="L41" s="316">
        <f>'كشف 2'!K14</f>
        <v>0</v>
      </c>
      <c r="M41" s="316">
        <f>'كشف 2'!L14</f>
        <v>0</v>
      </c>
      <c r="N41" s="316">
        <f>'كشف 2'!M14</f>
        <v>0</v>
      </c>
      <c r="O41" s="66">
        <f>'كشف 2'!N14</f>
        <v>0</v>
      </c>
      <c r="P41" s="317">
        <f>'كشف 2'!O14</f>
        <v>0</v>
      </c>
      <c r="Q41" s="318">
        <f>'كشف 2'!P14</f>
        <v>0</v>
      </c>
      <c r="R41" s="318">
        <f>'كشف 2'!Q14</f>
        <v>0</v>
      </c>
      <c r="S41" s="318">
        <f>'كشف 2'!R14</f>
        <v>0</v>
      </c>
      <c r="T41" s="318">
        <f>'كشف 2'!S14</f>
        <v>0</v>
      </c>
      <c r="U41" s="318">
        <f>'كشف 2'!T14</f>
        <v>0</v>
      </c>
      <c r="V41" s="316">
        <f>'كشف 2'!U14</f>
        <v>0</v>
      </c>
      <c r="W41" s="316">
        <f>'كشف 2'!V14</f>
        <v>0</v>
      </c>
      <c r="X41" s="316">
        <f>'كشف 2'!W14</f>
        <v>0</v>
      </c>
      <c r="Y41" s="318">
        <f>'كشف 2'!X14</f>
        <v>0</v>
      </c>
      <c r="Z41" s="19">
        <f>'كشف 2'!Y14</f>
        <v>0</v>
      </c>
      <c r="AA41" s="317">
        <f>'كشف 2'!Z14</f>
        <v>0</v>
      </c>
      <c r="AB41" s="318">
        <f>'كشف 2'!AA14</f>
        <v>0</v>
      </c>
      <c r="AC41" s="318">
        <f>'كشف 2'!AB14</f>
        <v>0</v>
      </c>
      <c r="AD41" s="20">
        <f>'كشف 2'!AC14</f>
        <v>0</v>
      </c>
      <c r="AE41" s="316">
        <f>'كشف 2'!AD14</f>
        <v>0</v>
      </c>
      <c r="AF41" s="20">
        <f>'كشف 2'!AE14</f>
        <v>0</v>
      </c>
      <c r="AG41" s="20">
        <f>'كشف 2'!AF14</f>
        <v>0</v>
      </c>
      <c r="AH41" s="21">
        <f>'كشف 2'!AG14</f>
        <v>0</v>
      </c>
      <c r="AI41" s="20">
        <f>'كشف 2'!AH14</f>
        <v>0</v>
      </c>
      <c r="AJ41" s="20">
        <f>'كشف 2'!AI14</f>
        <v>0</v>
      </c>
      <c r="AK41" s="20">
        <f>'كشف 2'!AJ14</f>
        <v>0</v>
      </c>
      <c r="AL41" s="316">
        <f>'كشف 2'!AK14</f>
        <v>0</v>
      </c>
      <c r="AM41" s="316">
        <f>'كشف 2'!AL14</f>
        <v>0</v>
      </c>
      <c r="AN41" s="316">
        <f>'كشف 2'!AM14</f>
        <v>0</v>
      </c>
      <c r="AO41" s="316">
        <f>'كشف 2'!AN14</f>
        <v>0</v>
      </c>
      <c r="AP41" s="316">
        <f>'كشف 2'!AO14</f>
        <v>0</v>
      </c>
      <c r="AQ41" s="316">
        <f>'كشف 2'!AP14</f>
        <v>0</v>
      </c>
      <c r="AR41" s="316">
        <f>'كشف 2'!AQ14</f>
        <v>0</v>
      </c>
      <c r="AS41" s="316">
        <f>'كشف 2'!AR14</f>
        <v>0</v>
      </c>
      <c r="AT41" s="22">
        <f>'كشف 2'!AS14</f>
        <v>0</v>
      </c>
      <c r="AU41" s="316">
        <f>'كشف 2'!AT14</f>
        <v>0</v>
      </c>
      <c r="AV41" s="316">
        <f>'كشف 2'!AU14</f>
        <v>0</v>
      </c>
      <c r="AW41" s="316">
        <f>'كشف 2'!AV14</f>
        <v>0</v>
      </c>
      <c r="AX41" s="316">
        <f>'كشف 2'!AW14</f>
        <v>0</v>
      </c>
      <c r="AY41" s="316">
        <f>'كشف 2'!AX14</f>
        <v>0</v>
      </c>
      <c r="AZ41" s="316">
        <f>'كشف 2'!AY14</f>
        <v>0</v>
      </c>
      <c r="BA41" s="317">
        <f>'كشف 2'!AZ14</f>
        <v>0</v>
      </c>
      <c r="BB41" s="316">
        <f>'كشف 2'!BA14</f>
        <v>0</v>
      </c>
      <c r="BC41" s="124">
        <f>'كشف 2'!BB14</f>
        <v>0</v>
      </c>
      <c r="BD41" s="316">
        <f>'كشف 2'!BC14</f>
        <v>0</v>
      </c>
      <c r="BE41" s="316">
        <f>'كشف 2'!BD14</f>
        <v>0</v>
      </c>
      <c r="BF41" s="316">
        <f>'كشف 2'!BE14</f>
        <v>0</v>
      </c>
      <c r="BG41" s="316">
        <f>'كشف 2'!BF14</f>
        <v>0</v>
      </c>
      <c r="BH41" s="317">
        <f>'كشف 2'!BG14</f>
        <v>0</v>
      </c>
      <c r="BI41" s="318">
        <f>'كشف 2'!BH14</f>
        <v>0</v>
      </c>
      <c r="BJ41" s="318">
        <f>'كشف 2'!BI14</f>
        <v>0</v>
      </c>
      <c r="BK41" s="318">
        <f>'كشف 2'!BJ14</f>
        <v>0</v>
      </c>
      <c r="BL41" s="318">
        <f>'كشف 2'!BK14</f>
        <v>0</v>
      </c>
      <c r="BM41" s="319">
        <f>'كشف 2'!BL14</f>
        <v>0</v>
      </c>
      <c r="BN41" s="316">
        <f>'كشف 2'!BM14</f>
        <v>0</v>
      </c>
      <c r="BO41" s="316">
        <f>'كشف 2'!BN14</f>
        <v>0</v>
      </c>
      <c r="BP41" s="318">
        <f>'كشف 2'!BO14</f>
        <v>0</v>
      </c>
      <c r="BQ41" s="319">
        <f>'كشف 2'!BP14</f>
        <v>0</v>
      </c>
      <c r="BR41" s="319">
        <f>'كشف 2'!BQ14</f>
        <v>0</v>
      </c>
      <c r="BS41" s="319">
        <f>'كشف 2'!BR14</f>
        <v>0</v>
      </c>
      <c r="BT41" s="319">
        <f>'كشف 2'!BS14</f>
        <v>0</v>
      </c>
      <c r="BU41" s="319">
        <f>'كشف 2'!BT14</f>
        <v>0</v>
      </c>
      <c r="BV41" s="319">
        <f>'كشف 2'!BU14</f>
        <v>0</v>
      </c>
      <c r="BW41" s="319">
        <f>'كشف 2'!BV14</f>
        <v>0</v>
      </c>
      <c r="BX41" s="66">
        <f>'كشف 2'!BW14</f>
        <v>0</v>
      </c>
      <c r="BY41" s="66">
        <f>'كشف 2'!BX14</f>
        <v>0</v>
      </c>
      <c r="BZ41" s="319">
        <f>'كشف 2'!BY14</f>
        <v>0</v>
      </c>
      <c r="CA41" s="319">
        <f>'كشف 2'!BZ14</f>
        <v>0</v>
      </c>
      <c r="CB41" s="66">
        <f>'كشف 2'!CA14</f>
        <v>0</v>
      </c>
      <c r="CC41" s="319">
        <f>'كشف 2'!CB14</f>
        <v>0</v>
      </c>
      <c r="CD41" s="319">
        <f>'كشف 2'!CC14</f>
        <v>0</v>
      </c>
      <c r="CE41" s="319">
        <f>'كشف 2'!CD14</f>
        <v>0</v>
      </c>
      <c r="CF41" s="169">
        <f>'كشف 2'!CE14</f>
        <v>0</v>
      </c>
      <c r="CG41" s="169">
        <f>'كشف 2'!CF14</f>
        <v>0</v>
      </c>
      <c r="CH41" s="319">
        <f>'كشف 2'!CG14</f>
        <v>0</v>
      </c>
      <c r="CI41" s="319">
        <f>'كشف 2'!CH14</f>
        <v>0</v>
      </c>
      <c r="CJ41" s="319">
        <f>'كشف 2'!CI14</f>
        <v>0</v>
      </c>
      <c r="CK41" s="319">
        <f>'كشف 2'!CJ14</f>
        <v>0</v>
      </c>
      <c r="CL41" s="319">
        <f>'كشف 2'!CK14</f>
        <v>0</v>
      </c>
      <c r="CM41" s="319">
        <f>'كشف 2'!CL14</f>
        <v>0</v>
      </c>
      <c r="CN41" s="316">
        <f>'كشف 2'!CM14</f>
        <v>0</v>
      </c>
      <c r="CO41" s="316">
        <f>'كشف 2'!CN14</f>
        <v>0</v>
      </c>
      <c r="CP41" s="316">
        <f>'كشف 2'!CO14</f>
        <v>0</v>
      </c>
      <c r="CQ41" s="316">
        <f>'كشف 2'!CP14</f>
        <v>0</v>
      </c>
      <c r="CR41" s="316">
        <f t="shared" si="1"/>
        <v>0</v>
      </c>
      <c r="CS41" s="316">
        <f t="shared" si="2"/>
        <v>0</v>
      </c>
      <c r="CT41" s="316">
        <f t="shared" si="3"/>
        <v>0</v>
      </c>
      <c r="CU41" s="316">
        <f t="shared" si="4"/>
        <v>0</v>
      </c>
      <c r="CV41" s="316">
        <f t="shared" si="5"/>
        <v>0</v>
      </c>
      <c r="CW41" s="316">
        <f t="shared" si="6"/>
        <v>0</v>
      </c>
      <c r="CX41" s="316">
        <f t="shared" si="7"/>
        <v>0</v>
      </c>
      <c r="CY41" s="316">
        <f t="shared" si="8"/>
        <v>0</v>
      </c>
      <c r="CZ41" s="316">
        <f t="shared" si="9"/>
        <v>0</v>
      </c>
      <c r="DA41" s="316">
        <f t="shared" si="10"/>
        <v>0</v>
      </c>
      <c r="DB41" s="316">
        <f t="shared" si="11"/>
        <v>0</v>
      </c>
      <c r="DC41" s="316">
        <f t="shared" si="12"/>
        <v>0</v>
      </c>
      <c r="DD41" s="316">
        <f t="shared" si="13"/>
        <v>0</v>
      </c>
      <c r="DE41" s="316">
        <f t="shared" si="14"/>
        <v>0</v>
      </c>
      <c r="DF41" s="316">
        <f t="shared" si="15"/>
        <v>0</v>
      </c>
      <c r="DG41" s="316">
        <f t="shared" si="16"/>
        <v>0</v>
      </c>
      <c r="DH41" s="316">
        <f t="shared" si="17"/>
        <v>0</v>
      </c>
      <c r="DI41" s="316">
        <f t="shared" si="18"/>
        <v>0</v>
      </c>
      <c r="DJ41" s="316">
        <f t="shared" si="19"/>
        <v>0</v>
      </c>
      <c r="DK41" s="316">
        <f t="shared" si="20"/>
        <v>0</v>
      </c>
      <c r="DL41" s="316">
        <f t="shared" si="21"/>
        <v>0</v>
      </c>
      <c r="DM41" s="316">
        <f t="shared" si="22"/>
        <v>0</v>
      </c>
    </row>
    <row r="42" spans="1:117" ht="20.25" x14ac:dyDescent="0.2">
      <c r="A42" s="18">
        <v>38</v>
      </c>
      <c r="B42" s="18" t="str">
        <f>'كشف 2'!A15</f>
        <v/>
      </c>
      <c r="C42" s="318">
        <f>'كشف 2'!B15</f>
        <v>0</v>
      </c>
      <c r="D42" s="318">
        <f>'كشف 2'!C15</f>
        <v>0</v>
      </c>
      <c r="E42" s="318">
        <f>'كشف 2'!D15</f>
        <v>0</v>
      </c>
      <c r="F42" s="318">
        <f>'كشف 2'!E15</f>
        <v>0</v>
      </c>
      <c r="G42" s="318">
        <f>'كشف 2'!F15</f>
        <v>0</v>
      </c>
      <c r="H42" s="318">
        <f>'كشف 2'!G15</f>
        <v>0</v>
      </c>
      <c r="I42" s="318">
        <f>'كشف 2'!H15</f>
        <v>0</v>
      </c>
      <c r="J42" s="318">
        <f>'كشف 2'!I15</f>
        <v>0</v>
      </c>
      <c r="K42" s="316">
        <f>'كشف 2'!J15</f>
        <v>0</v>
      </c>
      <c r="L42" s="316">
        <f>'كشف 2'!K15</f>
        <v>0</v>
      </c>
      <c r="M42" s="316">
        <f>'كشف 2'!L15</f>
        <v>0</v>
      </c>
      <c r="N42" s="316">
        <f>'كشف 2'!M15</f>
        <v>0</v>
      </c>
      <c r="O42" s="66">
        <f>'كشف 2'!N15</f>
        <v>0</v>
      </c>
      <c r="P42" s="317">
        <f>'كشف 2'!O15</f>
        <v>0</v>
      </c>
      <c r="Q42" s="318">
        <f>'كشف 2'!P15</f>
        <v>0</v>
      </c>
      <c r="R42" s="318">
        <f>'كشف 2'!Q15</f>
        <v>0</v>
      </c>
      <c r="S42" s="318">
        <f>'كشف 2'!R15</f>
        <v>0</v>
      </c>
      <c r="T42" s="318">
        <f>'كشف 2'!S15</f>
        <v>0</v>
      </c>
      <c r="U42" s="318">
        <f>'كشف 2'!T15</f>
        <v>0</v>
      </c>
      <c r="V42" s="316">
        <f>'كشف 2'!U15</f>
        <v>0</v>
      </c>
      <c r="W42" s="316">
        <f>'كشف 2'!V15</f>
        <v>0</v>
      </c>
      <c r="X42" s="316">
        <f>'كشف 2'!W15</f>
        <v>0</v>
      </c>
      <c r="Y42" s="318">
        <f>'كشف 2'!X15</f>
        <v>0</v>
      </c>
      <c r="Z42" s="19">
        <f>'كشف 2'!Y15</f>
        <v>0</v>
      </c>
      <c r="AA42" s="317">
        <f>'كشف 2'!Z15</f>
        <v>0</v>
      </c>
      <c r="AB42" s="318">
        <f>'كشف 2'!AA15</f>
        <v>0</v>
      </c>
      <c r="AC42" s="318">
        <f>'كشف 2'!AB15</f>
        <v>0</v>
      </c>
      <c r="AD42" s="20">
        <f>'كشف 2'!AC15</f>
        <v>0</v>
      </c>
      <c r="AE42" s="316">
        <f>'كشف 2'!AD15</f>
        <v>0</v>
      </c>
      <c r="AF42" s="20">
        <f>'كشف 2'!AE15</f>
        <v>0</v>
      </c>
      <c r="AG42" s="20">
        <f>'كشف 2'!AF15</f>
        <v>0</v>
      </c>
      <c r="AH42" s="21">
        <f>'كشف 2'!AG15</f>
        <v>0</v>
      </c>
      <c r="AI42" s="20">
        <f>'كشف 2'!AH15</f>
        <v>0</v>
      </c>
      <c r="AJ42" s="20">
        <f>'كشف 2'!AI15</f>
        <v>0</v>
      </c>
      <c r="AK42" s="20">
        <f>'كشف 2'!AJ15</f>
        <v>0</v>
      </c>
      <c r="AL42" s="316">
        <f>'كشف 2'!AK15</f>
        <v>0</v>
      </c>
      <c r="AM42" s="316">
        <f>'كشف 2'!AL15</f>
        <v>0</v>
      </c>
      <c r="AN42" s="316">
        <f>'كشف 2'!AM15</f>
        <v>0</v>
      </c>
      <c r="AO42" s="316">
        <f>'كشف 2'!AN15</f>
        <v>0</v>
      </c>
      <c r="AP42" s="316">
        <f>'كشف 2'!AO15</f>
        <v>0</v>
      </c>
      <c r="AQ42" s="316">
        <f>'كشف 2'!AP15</f>
        <v>0</v>
      </c>
      <c r="AR42" s="316">
        <f>'كشف 2'!AQ15</f>
        <v>0</v>
      </c>
      <c r="AS42" s="316">
        <f>'كشف 2'!AR15</f>
        <v>0</v>
      </c>
      <c r="AT42" s="22">
        <f>'كشف 2'!AS15</f>
        <v>0</v>
      </c>
      <c r="AU42" s="316">
        <f>'كشف 2'!AT15</f>
        <v>0</v>
      </c>
      <c r="AV42" s="316">
        <f>'كشف 2'!AU15</f>
        <v>0</v>
      </c>
      <c r="AW42" s="316">
        <f>'كشف 2'!AV15</f>
        <v>0</v>
      </c>
      <c r="AX42" s="316">
        <f>'كشف 2'!AW15</f>
        <v>0</v>
      </c>
      <c r="AY42" s="316">
        <f>'كشف 2'!AX15</f>
        <v>0</v>
      </c>
      <c r="AZ42" s="316">
        <f>'كشف 2'!AY15</f>
        <v>0</v>
      </c>
      <c r="BA42" s="317">
        <f>'كشف 2'!AZ15</f>
        <v>0</v>
      </c>
      <c r="BB42" s="316">
        <f>'كشف 2'!BA15</f>
        <v>0</v>
      </c>
      <c r="BC42" s="124">
        <f>'كشف 2'!BB15</f>
        <v>0</v>
      </c>
      <c r="BD42" s="316">
        <f>'كشف 2'!BC15</f>
        <v>0</v>
      </c>
      <c r="BE42" s="316">
        <f>'كشف 2'!BD15</f>
        <v>0</v>
      </c>
      <c r="BF42" s="316">
        <f>'كشف 2'!BE15</f>
        <v>0</v>
      </c>
      <c r="BG42" s="316">
        <f>'كشف 2'!BF15</f>
        <v>0</v>
      </c>
      <c r="BH42" s="317">
        <f>'كشف 2'!BG15</f>
        <v>0</v>
      </c>
      <c r="BI42" s="318">
        <f>'كشف 2'!BH15</f>
        <v>0</v>
      </c>
      <c r="BJ42" s="318">
        <f>'كشف 2'!BI15</f>
        <v>0</v>
      </c>
      <c r="BK42" s="318">
        <f>'كشف 2'!BJ15</f>
        <v>0</v>
      </c>
      <c r="BL42" s="318">
        <f>'كشف 2'!BK15</f>
        <v>0</v>
      </c>
      <c r="BM42" s="319">
        <f>'كشف 2'!BL15</f>
        <v>0</v>
      </c>
      <c r="BN42" s="316">
        <f>'كشف 2'!BM15</f>
        <v>0</v>
      </c>
      <c r="BO42" s="316">
        <f>'كشف 2'!BN15</f>
        <v>0</v>
      </c>
      <c r="BP42" s="318">
        <f>'كشف 2'!BO15</f>
        <v>0</v>
      </c>
      <c r="BQ42" s="319">
        <f>'كشف 2'!BP15</f>
        <v>0</v>
      </c>
      <c r="BR42" s="319">
        <f>'كشف 2'!BQ15</f>
        <v>0</v>
      </c>
      <c r="BS42" s="319">
        <f>'كشف 2'!BR15</f>
        <v>0</v>
      </c>
      <c r="BT42" s="319">
        <f>'كشف 2'!BS15</f>
        <v>0</v>
      </c>
      <c r="BU42" s="319">
        <f>'كشف 2'!BT15</f>
        <v>0</v>
      </c>
      <c r="BV42" s="319">
        <f>'كشف 2'!BU15</f>
        <v>0</v>
      </c>
      <c r="BW42" s="319">
        <f>'كشف 2'!BV15</f>
        <v>0</v>
      </c>
      <c r="BX42" s="66">
        <f>'كشف 2'!BW15</f>
        <v>0</v>
      </c>
      <c r="BY42" s="66">
        <f>'كشف 2'!BX15</f>
        <v>0</v>
      </c>
      <c r="BZ42" s="319">
        <f>'كشف 2'!BY15</f>
        <v>0</v>
      </c>
      <c r="CA42" s="319">
        <f>'كشف 2'!BZ15</f>
        <v>0</v>
      </c>
      <c r="CB42" s="66">
        <f>'كشف 2'!CA15</f>
        <v>0</v>
      </c>
      <c r="CC42" s="319">
        <f>'كشف 2'!CB15</f>
        <v>0</v>
      </c>
      <c r="CD42" s="319">
        <f>'كشف 2'!CC15</f>
        <v>0</v>
      </c>
      <c r="CE42" s="319">
        <f>'كشف 2'!CD15</f>
        <v>0</v>
      </c>
      <c r="CF42" s="169">
        <f>'كشف 2'!CE15</f>
        <v>0</v>
      </c>
      <c r="CG42" s="169">
        <f>'كشف 2'!CF15</f>
        <v>0</v>
      </c>
      <c r="CH42" s="319">
        <f>'كشف 2'!CG15</f>
        <v>0</v>
      </c>
      <c r="CI42" s="319">
        <f>'كشف 2'!CH15</f>
        <v>0</v>
      </c>
      <c r="CJ42" s="319">
        <f>'كشف 2'!CI15</f>
        <v>0</v>
      </c>
      <c r="CK42" s="319">
        <f>'كشف 2'!CJ15</f>
        <v>0</v>
      </c>
      <c r="CL42" s="319">
        <f>'كشف 2'!CK15</f>
        <v>0</v>
      </c>
      <c r="CM42" s="319">
        <f>'كشف 2'!CL15</f>
        <v>0</v>
      </c>
      <c r="CN42" s="316">
        <f>'كشف 2'!CM15</f>
        <v>0</v>
      </c>
      <c r="CO42" s="316">
        <f>'كشف 2'!CN15</f>
        <v>0</v>
      </c>
      <c r="CP42" s="316">
        <f>'كشف 2'!CO15</f>
        <v>0</v>
      </c>
      <c r="CQ42" s="316">
        <f>'كشف 2'!CP15</f>
        <v>0</v>
      </c>
      <c r="CR42" s="316">
        <f t="shared" si="1"/>
        <v>0</v>
      </c>
      <c r="CS42" s="316">
        <f t="shared" si="2"/>
        <v>0</v>
      </c>
      <c r="CT42" s="316">
        <f t="shared" si="3"/>
        <v>0</v>
      </c>
      <c r="CU42" s="316">
        <f t="shared" si="4"/>
        <v>0</v>
      </c>
      <c r="CV42" s="316">
        <f t="shared" si="5"/>
        <v>0</v>
      </c>
      <c r="CW42" s="316">
        <f t="shared" si="6"/>
        <v>0</v>
      </c>
      <c r="CX42" s="316">
        <f t="shared" si="7"/>
        <v>0</v>
      </c>
      <c r="CY42" s="316">
        <f t="shared" si="8"/>
        <v>0</v>
      </c>
      <c r="CZ42" s="316">
        <f t="shared" si="9"/>
        <v>0</v>
      </c>
      <c r="DA42" s="316">
        <f t="shared" si="10"/>
        <v>0</v>
      </c>
      <c r="DB42" s="316">
        <f t="shared" si="11"/>
        <v>0</v>
      </c>
      <c r="DC42" s="316">
        <f t="shared" si="12"/>
        <v>0</v>
      </c>
      <c r="DD42" s="316">
        <f t="shared" si="13"/>
        <v>0</v>
      </c>
      <c r="DE42" s="316">
        <f t="shared" si="14"/>
        <v>0</v>
      </c>
      <c r="DF42" s="316">
        <f t="shared" si="15"/>
        <v>0</v>
      </c>
      <c r="DG42" s="316">
        <f t="shared" si="16"/>
        <v>0</v>
      </c>
      <c r="DH42" s="316">
        <f t="shared" si="17"/>
        <v>0</v>
      </c>
      <c r="DI42" s="316">
        <f t="shared" si="18"/>
        <v>0</v>
      </c>
      <c r="DJ42" s="316">
        <f t="shared" si="19"/>
        <v>0</v>
      </c>
      <c r="DK42" s="316">
        <f t="shared" si="20"/>
        <v>0</v>
      </c>
      <c r="DL42" s="316">
        <f t="shared" si="21"/>
        <v>0</v>
      </c>
      <c r="DM42" s="316">
        <f t="shared" si="22"/>
        <v>0</v>
      </c>
    </row>
    <row r="43" spans="1:117" ht="20.25" x14ac:dyDescent="0.2">
      <c r="A43" s="18">
        <v>39</v>
      </c>
      <c r="B43" s="18" t="str">
        <f>'كشف 2'!A16</f>
        <v/>
      </c>
      <c r="C43" s="318">
        <f>'كشف 2'!B16</f>
        <v>0</v>
      </c>
      <c r="D43" s="318">
        <f>'كشف 2'!C16</f>
        <v>0</v>
      </c>
      <c r="E43" s="318">
        <f>'كشف 2'!D16</f>
        <v>0</v>
      </c>
      <c r="F43" s="318">
        <f>'كشف 2'!E16</f>
        <v>0</v>
      </c>
      <c r="G43" s="318">
        <f>'كشف 2'!F16</f>
        <v>0</v>
      </c>
      <c r="H43" s="318">
        <f>'كشف 2'!G16</f>
        <v>0</v>
      </c>
      <c r="I43" s="318">
        <f>'كشف 2'!H16</f>
        <v>0</v>
      </c>
      <c r="J43" s="318">
        <f>'كشف 2'!I16</f>
        <v>0</v>
      </c>
      <c r="K43" s="316">
        <f>'كشف 2'!J16</f>
        <v>0</v>
      </c>
      <c r="L43" s="316">
        <f>'كشف 2'!K16</f>
        <v>0</v>
      </c>
      <c r="M43" s="316">
        <f>'كشف 2'!L16</f>
        <v>0</v>
      </c>
      <c r="N43" s="316">
        <f>'كشف 2'!M16</f>
        <v>0</v>
      </c>
      <c r="O43" s="66">
        <f>'كشف 2'!N16</f>
        <v>0</v>
      </c>
      <c r="P43" s="317">
        <f>'كشف 2'!O16</f>
        <v>0</v>
      </c>
      <c r="Q43" s="318">
        <f>'كشف 2'!P16</f>
        <v>0</v>
      </c>
      <c r="R43" s="318">
        <f>'كشف 2'!Q16</f>
        <v>0</v>
      </c>
      <c r="S43" s="318">
        <f>'كشف 2'!R16</f>
        <v>0</v>
      </c>
      <c r="T43" s="318">
        <f>'كشف 2'!S16</f>
        <v>0</v>
      </c>
      <c r="U43" s="318">
        <f>'كشف 2'!T16</f>
        <v>0</v>
      </c>
      <c r="V43" s="316">
        <f>'كشف 2'!U16</f>
        <v>0</v>
      </c>
      <c r="W43" s="316">
        <f>'كشف 2'!V16</f>
        <v>0</v>
      </c>
      <c r="X43" s="316">
        <f>'كشف 2'!W16</f>
        <v>0</v>
      </c>
      <c r="Y43" s="318">
        <f>'كشف 2'!X16</f>
        <v>0</v>
      </c>
      <c r="Z43" s="19">
        <f>'كشف 2'!Y16</f>
        <v>0</v>
      </c>
      <c r="AA43" s="317">
        <f>'كشف 2'!Z16</f>
        <v>0</v>
      </c>
      <c r="AB43" s="318">
        <f>'كشف 2'!AA16</f>
        <v>0</v>
      </c>
      <c r="AC43" s="318">
        <f>'كشف 2'!AB16</f>
        <v>0</v>
      </c>
      <c r="AD43" s="20">
        <f>'كشف 2'!AC16</f>
        <v>0</v>
      </c>
      <c r="AE43" s="316">
        <f>'كشف 2'!AD16</f>
        <v>0</v>
      </c>
      <c r="AF43" s="20">
        <f>'كشف 2'!AE16</f>
        <v>0</v>
      </c>
      <c r="AG43" s="20">
        <f>'كشف 2'!AF16</f>
        <v>0</v>
      </c>
      <c r="AH43" s="21">
        <f>'كشف 2'!AG16</f>
        <v>0</v>
      </c>
      <c r="AI43" s="20">
        <f>'كشف 2'!AH16</f>
        <v>0</v>
      </c>
      <c r="AJ43" s="20">
        <f>'كشف 2'!AI16</f>
        <v>0</v>
      </c>
      <c r="AK43" s="20">
        <f>'كشف 2'!AJ16</f>
        <v>0</v>
      </c>
      <c r="AL43" s="316">
        <f>'كشف 2'!AK16</f>
        <v>0</v>
      </c>
      <c r="AM43" s="316">
        <f>'كشف 2'!AL16</f>
        <v>0</v>
      </c>
      <c r="AN43" s="316">
        <f>'كشف 2'!AM16</f>
        <v>0</v>
      </c>
      <c r="AO43" s="316">
        <f>'كشف 2'!AN16</f>
        <v>0</v>
      </c>
      <c r="AP43" s="316">
        <f>'كشف 2'!AO16</f>
        <v>0</v>
      </c>
      <c r="AQ43" s="316">
        <f>'كشف 2'!AP16</f>
        <v>0</v>
      </c>
      <c r="AR43" s="316">
        <f>'كشف 2'!AQ16</f>
        <v>0</v>
      </c>
      <c r="AS43" s="316">
        <f>'كشف 2'!AR16</f>
        <v>0</v>
      </c>
      <c r="AT43" s="22">
        <f>'كشف 2'!AS16</f>
        <v>0</v>
      </c>
      <c r="AU43" s="316">
        <f>'كشف 2'!AT16</f>
        <v>0</v>
      </c>
      <c r="AV43" s="316">
        <f>'كشف 2'!AU16</f>
        <v>0</v>
      </c>
      <c r="AW43" s="316">
        <f>'كشف 2'!AV16</f>
        <v>0</v>
      </c>
      <c r="AX43" s="316">
        <f>'كشف 2'!AW16</f>
        <v>0</v>
      </c>
      <c r="AY43" s="316">
        <f>'كشف 2'!AX16</f>
        <v>0</v>
      </c>
      <c r="AZ43" s="316">
        <f>'كشف 2'!AY16</f>
        <v>0</v>
      </c>
      <c r="BA43" s="317">
        <f>'كشف 2'!AZ16</f>
        <v>0</v>
      </c>
      <c r="BB43" s="316">
        <f>'كشف 2'!BA16</f>
        <v>0</v>
      </c>
      <c r="BC43" s="124">
        <f>'كشف 2'!BB16</f>
        <v>0</v>
      </c>
      <c r="BD43" s="316">
        <f>'كشف 2'!BC16</f>
        <v>0</v>
      </c>
      <c r="BE43" s="316">
        <f>'كشف 2'!BD16</f>
        <v>0</v>
      </c>
      <c r="BF43" s="316">
        <f>'كشف 2'!BE16</f>
        <v>0</v>
      </c>
      <c r="BG43" s="316">
        <f>'كشف 2'!BF16</f>
        <v>0</v>
      </c>
      <c r="BH43" s="317">
        <f>'كشف 2'!BG16</f>
        <v>0</v>
      </c>
      <c r="BI43" s="318">
        <f>'كشف 2'!BH16</f>
        <v>0</v>
      </c>
      <c r="BJ43" s="318">
        <f>'كشف 2'!BI16</f>
        <v>0</v>
      </c>
      <c r="BK43" s="318">
        <f>'كشف 2'!BJ16</f>
        <v>0</v>
      </c>
      <c r="BL43" s="318">
        <f>'كشف 2'!BK16</f>
        <v>0</v>
      </c>
      <c r="BM43" s="319">
        <f>'كشف 2'!BL16</f>
        <v>0</v>
      </c>
      <c r="BN43" s="316">
        <f>'كشف 2'!BM16</f>
        <v>0</v>
      </c>
      <c r="BO43" s="316">
        <f>'كشف 2'!BN16</f>
        <v>0</v>
      </c>
      <c r="BP43" s="318">
        <f>'كشف 2'!BO16</f>
        <v>0</v>
      </c>
      <c r="BQ43" s="319">
        <f>'كشف 2'!BP16</f>
        <v>0</v>
      </c>
      <c r="BR43" s="319">
        <f>'كشف 2'!BQ16</f>
        <v>0</v>
      </c>
      <c r="BS43" s="319">
        <f>'كشف 2'!BR16</f>
        <v>0</v>
      </c>
      <c r="BT43" s="319">
        <f>'كشف 2'!BS16</f>
        <v>0</v>
      </c>
      <c r="BU43" s="319">
        <f>'كشف 2'!BT16</f>
        <v>0</v>
      </c>
      <c r="BV43" s="319">
        <f>'كشف 2'!BU16</f>
        <v>0</v>
      </c>
      <c r="BW43" s="319">
        <f>'كشف 2'!BV16</f>
        <v>0</v>
      </c>
      <c r="BX43" s="66">
        <f>'كشف 2'!BW16</f>
        <v>0</v>
      </c>
      <c r="BY43" s="66">
        <f>'كشف 2'!BX16</f>
        <v>0</v>
      </c>
      <c r="BZ43" s="319">
        <f>'كشف 2'!BY16</f>
        <v>0</v>
      </c>
      <c r="CA43" s="319">
        <f>'كشف 2'!BZ16</f>
        <v>0</v>
      </c>
      <c r="CB43" s="66">
        <f>'كشف 2'!CA16</f>
        <v>0</v>
      </c>
      <c r="CC43" s="319">
        <f>'كشف 2'!CB16</f>
        <v>0</v>
      </c>
      <c r="CD43" s="319">
        <f>'كشف 2'!CC16</f>
        <v>0</v>
      </c>
      <c r="CE43" s="319">
        <f>'كشف 2'!CD16</f>
        <v>0</v>
      </c>
      <c r="CF43" s="169">
        <f>'كشف 2'!CE16</f>
        <v>0</v>
      </c>
      <c r="CG43" s="169">
        <f>'كشف 2'!CF16</f>
        <v>0</v>
      </c>
      <c r="CH43" s="319">
        <f>'كشف 2'!CG16</f>
        <v>0</v>
      </c>
      <c r="CI43" s="319">
        <f>'كشف 2'!CH16</f>
        <v>0</v>
      </c>
      <c r="CJ43" s="319">
        <f>'كشف 2'!CI16</f>
        <v>0</v>
      </c>
      <c r="CK43" s="319">
        <f>'كشف 2'!CJ16</f>
        <v>0</v>
      </c>
      <c r="CL43" s="319">
        <f>'كشف 2'!CK16</f>
        <v>0</v>
      </c>
      <c r="CM43" s="319">
        <f>'كشف 2'!CL16</f>
        <v>0</v>
      </c>
      <c r="CN43" s="316">
        <f>'كشف 2'!CM16</f>
        <v>0</v>
      </c>
      <c r="CO43" s="316">
        <f>'كشف 2'!CN16</f>
        <v>0</v>
      </c>
      <c r="CP43" s="316">
        <f>'كشف 2'!CO16</f>
        <v>0</v>
      </c>
      <c r="CQ43" s="316">
        <f>'كشف 2'!CP16</f>
        <v>0</v>
      </c>
      <c r="CR43" s="316">
        <f t="shared" si="1"/>
        <v>0</v>
      </c>
      <c r="CS43" s="316">
        <f t="shared" si="2"/>
        <v>0</v>
      </c>
      <c r="CT43" s="316">
        <f t="shared" si="3"/>
        <v>0</v>
      </c>
      <c r="CU43" s="316">
        <f t="shared" si="4"/>
        <v>0</v>
      </c>
      <c r="CV43" s="316">
        <f t="shared" si="5"/>
        <v>0</v>
      </c>
      <c r="CW43" s="316">
        <f t="shared" si="6"/>
        <v>0</v>
      </c>
      <c r="CX43" s="316">
        <f t="shared" si="7"/>
        <v>0</v>
      </c>
      <c r="CY43" s="316">
        <f t="shared" si="8"/>
        <v>0</v>
      </c>
      <c r="CZ43" s="316">
        <f t="shared" si="9"/>
        <v>0</v>
      </c>
      <c r="DA43" s="316">
        <f t="shared" si="10"/>
        <v>0</v>
      </c>
      <c r="DB43" s="316">
        <f t="shared" si="11"/>
        <v>0</v>
      </c>
      <c r="DC43" s="316">
        <f t="shared" si="12"/>
        <v>0</v>
      </c>
      <c r="DD43" s="316">
        <f t="shared" si="13"/>
        <v>0</v>
      </c>
      <c r="DE43" s="316">
        <f t="shared" si="14"/>
        <v>0</v>
      </c>
      <c r="DF43" s="316">
        <f t="shared" si="15"/>
        <v>0</v>
      </c>
      <c r="DG43" s="316">
        <f t="shared" si="16"/>
        <v>0</v>
      </c>
      <c r="DH43" s="316">
        <f t="shared" si="17"/>
        <v>0</v>
      </c>
      <c r="DI43" s="316">
        <f t="shared" si="18"/>
        <v>0</v>
      </c>
      <c r="DJ43" s="316">
        <f t="shared" si="19"/>
        <v>0</v>
      </c>
      <c r="DK43" s="316">
        <f t="shared" si="20"/>
        <v>0</v>
      </c>
      <c r="DL43" s="316">
        <f t="shared" si="21"/>
        <v>0</v>
      </c>
      <c r="DM43" s="316">
        <f t="shared" si="22"/>
        <v>0</v>
      </c>
    </row>
    <row r="44" spans="1:117" ht="20.25" x14ac:dyDescent="0.2">
      <c r="A44" s="18">
        <v>40</v>
      </c>
      <c r="B44" s="18" t="str">
        <f>'كشف 2'!A17</f>
        <v/>
      </c>
      <c r="C44" s="318">
        <f>'كشف 2'!B17</f>
        <v>0</v>
      </c>
      <c r="D44" s="318">
        <f>'كشف 2'!C17</f>
        <v>0</v>
      </c>
      <c r="E44" s="318">
        <f>'كشف 2'!D17</f>
        <v>0</v>
      </c>
      <c r="F44" s="318">
        <f>'كشف 2'!E17</f>
        <v>0</v>
      </c>
      <c r="G44" s="318">
        <f>'كشف 2'!F17</f>
        <v>0</v>
      </c>
      <c r="H44" s="318">
        <f>'كشف 2'!G17</f>
        <v>0</v>
      </c>
      <c r="I44" s="318">
        <f>'كشف 2'!H17</f>
        <v>0</v>
      </c>
      <c r="J44" s="318">
        <f>'كشف 2'!I17</f>
        <v>0</v>
      </c>
      <c r="K44" s="316">
        <f>'كشف 2'!J17</f>
        <v>0</v>
      </c>
      <c r="L44" s="316">
        <f>'كشف 2'!K17</f>
        <v>0</v>
      </c>
      <c r="M44" s="316">
        <f>'كشف 2'!L17</f>
        <v>0</v>
      </c>
      <c r="N44" s="316">
        <f>'كشف 2'!M17</f>
        <v>0</v>
      </c>
      <c r="O44" s="66">
        <f>'كشف 2'!N17</f>
        <v>0</v>
      </c>
      <c r="P44" s="317">
        <f>'كشف 2'!O17</f>
        <v>0</v>
      </c>
      <c r="Q44" s="318">
        <f>'كشف 2'!P17</f>
        <v>0</v>
      </c>
      <c r="R44" s="318">
        <f>'كشف 2'!Q17</f>
        <v>0</v>
      </c>
      <c r="S44" s="318">
        <f>'كشف 2'!R17</f>
        <v>0</v>
      </c>
      <c r="T44" s="318">
        <f>'كشف 2'!S17</f>
        <v>0</v>
      </c>
      <c r="U44" s="318">
        <f>'كشف 2'!T17</f>
        <v>0</v>
      </c>
      <c r="V44" s="316">
        <f>'كشف 2'!U17</f>
        <v>0</v>
      </c>
      <c r="W44" s="316">
        <f>'كشف 2'!V17</f>
        <v>0</v>
      </c>
      <c r="X44" s="316">
        <f>'كشف 2'!W17</f>
        <v>0</v>
      </c>
      <c r="Y44" s="318">
        <f>'كشف 2'!X17</f>
        <v>0</v>
      </c>
      <c r="Z44" s="19">
        <f>'كشف 2'!Y17</f>
        <v>0</v>
      </c>
      <c r="AA44" s="317">
        <f>'كشف 2'!Z17</f>
        <v>0</v>
      </c>
      <c r="AB44" s="318">
        <f>'كشف 2'!AA17</f>
        <v>0</v>
      </c>
      <c r="AC44" s="318">
        <f>'كشف 2'!AB17</f>
        <v>0</v>
      </c>
      <c r="AD44" s="20">
        <f>'كشف 2'!AC17</f>
        <v>0</v>
      </c>
      <c r="AE44" s="316">
        <f>'كشف 2'!AD17</f>
        <v>0</v>
      </c>
      <c r="AF44" s="20">
        <f>'كشف 2'!AE17</f>
        <v>0</v>
      </c>
      <c r="AG44" s="20">
        <f>'كشف 2'!AF17</f>
        <v>0</v>
      </c>
      <c r="AH44" s="21">
        <f>'كشف 2'!AG17</f>
        <v>0</v>
      </c>
      <c r="AI44" s="20">
        <f>'كشف 2'!AH17</f>
        <v>0</v>
      </c>
      <c r="AJ44" s="20">
        <f>'كشف 2'!AI17</f>
        <v>0</v>
      </c>
      <c r="AK44" s="20">
        <f>'كشف 2'!AJ17</f>
        <v>0</v>
      </c>
      <c r="AL44" s="316">
        <f>'كشف 2'!AK17</f>
        <v>0</v>
      </c>
      <c r="AM44" s="316">
        <f>'كشف 2'!AL17</f>
        <v>0</v>
      </c>
      <c r="AN44" s="316">
        <f>'كشف 2'!AM17</f>
        <v>0</v>
      </c>
      <c r="AO44" s="316">
        <f>'كشف 2'!AN17</f>
        <v>0</v>
      </c>
      <c r="AP44" s="316">
        <f>'كشف 2'!AO17</f>
        <v>0</v>
      </c>
      <c r="AQ44" s="316">
        <f>'كشف 2'!AP17</f>
        <v>0</v>
      </c>
      <c r="AR44" s="316">
        <f>'كشف 2'!AQ17</f>
        <v>0</v>
      </c>
      <c r="AS44" s="316">
        <f>'كشف 2'!AR17</f>
        <v>0</v>
      </c>
      <c r="AT44" s="22">
        <f>'كشف 2'!AS17</f>
        <v>0</v>
      </c>
      <c r="AU44" s="316">
        <f>'كشف 2'!AT17</f>
        <v>0</v>
      </c>
      <c r="AV44" s="316">
        <f>'كشف 2'!AU17</f>
        <v>0</v>
      </c>
      <c r="AW44" s="316">
        <f>'كشف 2'!AV17</f>
        <v>0</v>
      </c>
      <c r="AX44" s="316">
        <f>'كشف 2'!AW17</f>
        <v>0</v>
      </c>
      <c r="AY44" s="316">
        <f>'كشف 2'!AX17</f>
        <v>0</v>
      </c>
      <c r="AZ44" s="316">
        <f>'كشف 2'!AY17</f>
        <v>0</v>
      </c>
      <c r="BA44" s="317">
        <f>'كشف 2'!AZ17</f>
        <v>0</v>
      </c>
      <c r="BB44" s="316">
        <f>'كشف 2'!BA17</f>
        <v>0</v>
      </c>
      <c r="BC44" s="124">
        <f>'كشف 2'!BB17</f>
        <v>0</v>
      </c>
      <c r="BD44" s="316">
        <f>'كشف 2'!BC17</f>
        <v>0</v>
      </c>
      <c r="BE44" s="316">
        <f>'كشف 2'!BD17</f>
        <v>0</v>
      </c>
      <c r="BF44" s="316">
        <f>'كشف 2'!BE17</f>
        <v>0</v>
      </c>
      <c r="BG44" s="316">
        <f>'كشف 2'!BF17</f>
        <v>0</v>
      </c>
      <c r="BH44" s="317">
        <f>'كشف 2'!BG17</f>
        <v>0</v>
      </c>
      <c r="BI44" s="318">
        <f>'كشف 2'!BH17</f>
        <v>0</v>
      </c>
      <c r="BJ44" s="318">
        <f>'كشف 2'!BI17</f>
        <v>0</v>
      </c>
      <c r="BK44" s="318">
        <f>'كشف 2'!BJ17</f>
        <v>0</v>
      </c>
      <c r="BL44" s="318">
        <f>'كشف 2'!BK17</f>
        <v>0</v>
      </c>
      <c r="BM44" s="319">
        <f>'كشف 2'!BL17</f>
        <v>0</v>
      </c>
      <c r="BN44" s="316">
        <f>'كشف 2'!BM17</f>
        <v>0</v>
      </c>
      <c r="BO44" s="316">
        <f>'كشف 2'!BN17</f>
        <v>0</v>
      </c>
      <c r="BP44" s="318">
        <f>'كشف 2'!BO17</f>
        <v>0</v>
      </c>
      <c r="BQ44" s="319">
        <f>'كشف 2'!BP17</f>
        <v>0</v>
      </c>
      <c r="BR44" s="319">
        <f>'كشف 2'!BQ17</f>
        <v>0</v>
      </c>
      <c r="BS44" s="319">
        <f>'كشف 2'!BR17</f>
        <v>0</v>
      </c>
      <c r="BT44" s="319">
        <f>'كشف 2'!BS17</f>
        <v>0</v>
      </c>
      <c r="BU44" s="319">
        <f>'كشف 2'!BT17</f>
        <v>0</v>
      </c>
      <c r="BV44" s="319">
        <f>'كشف 2'!BU17</f>
        <v>0</v>
      </c>
      <c r="BW44" s="319">
        <f>'كشف 2'!BV17</f>
        <v>0</v>
      </c>
      <c r="BX44" s="66">
        <f>'كشف 2'!BW17</f>
        <v>0</v>
      </c>
      <c r="BY44" s="66">
        <f>'كشف 2'!BX17</f>
        <v>0</v>
      </c>
      <c r="BZ44" s="319">
        <f>'كشف 2'!BY17</f>
        <v>0</v>
      </c>
      <c r="CA44" s="319">
        <f>'كشف 2'!BZ17</f>
        <v>0</v>
      </c>
      <c r="CB44" s="66">
        <f>'كشف 2'!CA17</f>
        <v>0</v>
      </c>
      <c r="CC44" s="319">
        <f>'كشف 2'!CB17</f>
        <v>0</v>
      </c>
      <c r="CD44" s="319">
        <f>'كشف 2'!CC17</f>
        <v>0</v>
      </c>
      <c r="CE44" s="319">
        <f>'كشف 2'!CD17</f>
        <v>0</v>
      </c>
      <c r="CF44" s="169">
        <f>'كشف 2'!CE17</f>
        <v>0</v>
      </c>
      <c r="CG44" s="169">
        <f>'كشف 2'!CF17</f>
        <v>0</v>
      </c>
      <c r="CH44" s="319">
        <f>'كشف 2'!CG17</f>
        <v>0</v>
      </c>
      <c r="CI44" s="319">
        <f>'كشف 2'!CH17</f>
        <v>0</v>
      </c>
      <c r="CJ44" s="319">
        <f>'كشف 2'!CI17</f>
        <v>0</v>
      </c>
      <c r="CK44" s="319">
        <f>'كشف 2'!CJ17</f>
        <v>0</v>
      </c>
      <c r="CL44" s="319">
        <f>'كشف 2'!CK17</f>
        <v>0</v>
      </c>
      <c r="CM44" s="319">
        <f>'كشف 2'!CL17</f>
        <v>0</v>
      </c>
      <c r="CN44" s="316">
        <f>'كشف 2'!CM17</f>
        <v>0</v>
      </c>
      <c r="CO44" s="316">
        <f>'كشف 2'!CN17</f>
        <v>0</v>
      </c>
      <c r="CP44" s="316">
        <f>'كشف 2'!CO17</f>
        <v>0</v>
      </c>
      <c r="CQ44" s="316">
        <f>'كشف 2'!CP17</f>
        <v>0</v>
      </c>
      <c r="CR44" s="316">
        <f t="shared" si="1"/>
        <v>0</v>
      </c>
      <c r="CS44" s="316">
        <f t="shared" si="2"/>
        <v>0</v>
      </c>
      <c r="CT44" s="316">
        <f t="shared" si="3"/>
        <v>0</v>
      </c>
      <c r="CU44" s="316">
        <f t="shared" si="4"/>
        <v>0</v>
      </c>
      <c r="CV44" s="316">
        <f t="shared" si="5"/>
        <v>0</v>
      </c>
      <c r="CW44" s="316">
        <f t="shared" si="6"/>
        <v>0</v>
      </c>
      <c r="CX44" s="316">
        <f t="shared" si="7"/>
        <v>0</v>
      </c>
      <c r="CY44" s="316">
        <f t="shared" si="8"/>
        <v>0</v>
      </c>
      <c r="CZ44" s="316">
        <f t="shared" si="9"/>
        <v>0</v>
      </c>
      <c r="DA44" s="316">
        <f t="shared" si="10"/>
        <v>0</v>
      </c>
      <c r="DB44" s="316">
        <f t="shared" si="11"/>
        <v>0</v>
      </c>
      <c r="DC44" s="316">
        <f t="shared" si="12"/>
        <v>0</v>
      </c>
      <c r="DD44" s="316">
        <f t="shared" si="13"/>
        <v>0</v>
      </c>
      <c r="DE44" s="316">
        <f t="shared" si="14"/>
        <v>0</v>
      </c>
      <c r="DF44" s="316">
        <f t="shared" si="15"/>
        <v>0</v>
      </c>
      <c r="DG44" s="316">
        <f t="shared" si="16"/>
        <v>0</v>
      </c>
      <c r="DH44" s="316">
        <f t="shared" si="17"/>
        <v>0</v>
      </c>
      <c r="DI44" s="316">
        <f t="shared" si="18"/>
        <v>0</v>
      </c>
      <c r="DJ44" s="316">
        <f t="shared" si="19"/>
        <v>0</v>
      </c>
      <c r="DK44" s="316">
        <f t="shared" si="20"/>
        <v>0</v>
      </c>
      <c r="DL44" s="316">
        <f t="shared" si="21"/>
        <v>0</v>
      </c>
      <c r="DM44" s="316">
        <f t="shared" si="22"/>
        <v>0</v>
      </c>
    </row>
    <row r="45" spans="1:117" ht="20.25" x14ac:dyDescent="0.2">
      <c r="A45" s="18">
        <v>41</v>
      </c>
      <c r="B45" s="18" t="str">
        <f>'كشف 2'!A18</f>
        <v/>
      </c>
      <c r="C45" s="318">
        <f>'كشف 2'!B18</f>
        <v>0</v>
      </c>
      <c r="D45" s="318">
        <f>'كشف 2'!C18</f>
        <v>0</v>
      </c>
      <c r="E45" s="318">
        <f>'كشف 2'!D18</f>
        <v>0</v>
      </c>
      <c r="F45" s="318">
        <f>'كشف 2'!E18</f>
        <v>0</v>
      </c>
      <c r="G45" s="318">
        <f>'كشف 2'!F18</f>
        <v>0</v>
      </c>
      <c r="H45" s="318">
        <f>'كشف 2'!G18</f>
        <v>0</v>
      </c>
      <c r="I45" s="318">
        <f>'كشف 2'!H18</f>
        <v>0</v>
      </c>
      <c r="J45" s="318">
        <f>'كشف 2'!I18</f>
        <v>0</v>
      </c>
      <c r="K45" s="316">
        <f>'كشف 2'!J18</f>
        <v>0</v>
      </c>
      <c r="L45" s="316">
        <f>'كشف 2'!K18</f>
        <v>0</v>
      </c>
      <c r="M45" s="316">
        <f>'كشف 2'!L18</f>
        <v>0</v>
      </c>
      <c r="N45" s="316">
        <f>'كشف 2'!M18</f>
        <v>0</v>
      </c>
      <c r="O45" s="66">
        <f>'كشف 2'!N18</f>
        <v>0</v>
      </c>
      <c r="P45" s="317">
        <f>'كشف 2'!O18</f>
        <v>0</v>
      </c>
      <c r="Q45" s="318">
        <f>'كشف 2'!P18</f>
        <v>0</v>
      </c>
      <c r="R45" s="318">
        <f>'كشف 2'!Q18</f>
        <v>0</v>
      </c>
      <c r="S45" s="318">
        <f>'كشف 2'!R18</f>
        <v>0</v>
      </c>
      <c r="T45" s="318">
        <f>'كشف 2'!S18</f>
        <v>0</v>
      </c>
      <c r="U45" s="318">
        <f>'كشف 2'!T18</f>
        <v>0</v>
      </c>
      <c r="V45" s="316">
        <f>'كشف 2'!U18</f>
        <v>0</v>
      </c>
      <c r="W45" s="316">
        <f>'كشف 2'!V18</f>
        <v>0</v>
      </c>
      <c r="X45" s="316">
        <f>'كشف 2'!W18</f>
        <v>0</v>
      </c>
      <c r="Y45" s="318">
        <f>'كشف 2'!X18</f>
        <v>0</v>
      </c>
      <c r="Z45" s="19">
        <f>'كشف 2'!Y18</f>
        <v>0</v>
      </c>
      <c r="AA45" s="317">
        <f>'كشف 2'!Z18</f>
        <v>0</v>
      </c>
      <c r="AB45" s="318">
        <f>'كشف 2'!AA18</f>
        <v>0</v>
      </c>
      <c r="AC45" s="318">
        <f>'كشف 2'!AB18</f>
        <v>0</v>
      </c>
      <c r="AD45" s="20">
        <f>'كشف 2'!AC18</f>
        <v>0</v>
      </c>
      <c r="AE45" s="316">
        <f>'كشف 2'!AD18</f>
        <v>0</v>
      </c>
      <c r="AF45" s="20">
        <f>'كشف 2'!AE18</f>
        <v>0</v>
      </c>
      <c r="AG45" s="20">
        <f>'كشف 2'!AF18</f>
        <v>0</v>
      </c>
      <c r="AH45" s="21">
        <f>'كشف 2'!AG18</f>
        <v>0</v>
      </c>
      <c r="AI45" s="20">
        <f>'كشف 2'!AH18</f>
        <v>0</v>
      </c>
      <c r="AJ45" s="20">
        <f>'كشف 2'!AI18</f>
        <v>0</v>
      </c>
      <c r="AK45" s="20">
        <f>'كشف 2'!AJ18</f>
        <v>0</v>
      </c>
      <c r="AL45" s="316">
        <f>'كشف 2'!AK18</f>
        <v>0</v>
      </c>
      <c r="AM45" s="316">
        <f>'كشف 2'!AL18</f>
        <v>0</v>
      </c>
      <c r="AN45" s="316">
        <f>'كشف 2'!AM18</f>
        <v>0</v>
      </c>
      <c r="AO45" s="316">
        <f>'كشف 2'!AN18</f>
        <v>0</v>
      </c>
      <c r="AP45" s="316">
        <f>'كشف 2'!AO18</f>
        <v>0</v>
      </c>
      <c r="AQ45" s="316">
        <f>'كشف 2'!AP18</f>
        <v>0</v>
      </c>
      <c r="AR45" s="316">
        <f>'كشف 2'!AQ18</f>
        <v>0</v>
      </c>
      <c r="AS45" s="316">
        <f>'كشف 2'!AR18</f>
        <v>0</v>
      </c>
      <c r="AT45" s="22">
        <f>'كشف 2'!AS18</f>
        <v>0</v>
      </c>
      <c r="AU45" s="316">
        <f>'كشف 2'!AT18</f>
        <v>0</v>
      </c>
      <c r="AV45" s="316">
        <f>'كشف 2'!AU18</f>
        <v>0</v>
      </c>
      <c r="AW45" s="316">
        <f>'كشف 2'!AV18</f>
        <v>0</v>
      </c>
      <c r="AX45" s="316">
        <f>'كشف 2'!AW18</f>
        <v>0</v>
      </c>
      <c r="AY45" s="316">
        <f>'كشف 2'!AX18</f>
        <v>0</v>
      </c>
      <c r="AZ45" s="316">
        <f>'كشف 2'!AY18</f>
        <v>0</v>
      </c>
      <c r="BA45" s="317">
        <f>'كشف 2'!AZ18</f>
        <v>0</v>
      </c>
      <c r="BB45" s="316">
        <f>'كشف 2'!BA18</f>
        <v>0</v>
      </c>
      <c r="BC45" s="124">
        <f>'كشف 2'!BB18</f>
        <v>0</v>
      </c>
      <c r="BD45" s="316">
        <f>'كشف 2'!BC18</f>
        <v>0</v>
      </c>
      <c r="BE45" s="316">
        <f>'كشف 2'!BD18</f>
        <v>0</v>
      </c>
      <c r="BF45" s="316">
        <f>'كشف 2'!BE18</f>
        <v>0</v>
      </c>
      <c r="BG45" s="316">
        <f>'كشف 2'!BF18</f>
        <v>0</v>
      </c>
      <c r="BH45" s="317">
        <f>'كشف 2'!BG18</f>
        <v>0</v>
      </c>
      <c r="BI45" s="318">
        <f>'كشف 2'!BH18</f>
        <v>0</v>
      </c>
      <c r="BJ45" s="318">
        <f>'كشف 2'!BI18</f>
        <v>0</v>
      </c>
      <c r="BK45" s="318">
        <f>'كشف 2'!BJ18</f>
        <v>0</v>
      </c>
      <c r="BL45" s="318">
        <f>'كشف 2'!BK18</f>
        <v>0</v>
      </c>
      <c r="BM45" s="319">
        <f>'كشف 2'!BL18</f>
        <v>0</v>
      </c>
      <c r="BN45" s="316">
        <f>'كشف 2'!BM18</f>
        <v>0</v>
      </c>
      <c r="BO45" s="316">
        <f>'كشف 2'!BN18</f>
        <v>0</v>
      </c>
      <c r="BP45" s="318">
        <f>'كشف 2'!BO18</f>
        <v>0</v>
      </c>
      <c r="BQ45" s="319">
        <f>'كشف 2'!BP18</f>
        <v>0</v>
      </c>
      <c r="BR45" s="319">
        <f>'كشف 2'!BQ18</f>
        <v>0</v>
      </c>
      <c r="BS45" s="319">
        <f>'كشف 2'!BR18</f>
        <v>0</v>
      </c>
      <c r="BT45" s="319">
        <f>'كشف 2'!BS18</f>
        <v>0</v>
      </c>
      <c r="BU45" s="319">
        <f>'كشف 2'!BT18</f>
        <v>0</v>
      </c>
      <c r="BV45" s="319">
        <f>'كشف 2'!BU18</f>
        <v>0</v>
      </c>
      <c r="BW45" s="319">
        <f>'كشف 2'!BV18</f>
        <v>0</v>
      </c>
      <c r="BX45" s="66">
        <f>'كشف 2'!BW18</f>
        <v>0</v>
      </c>
      <c r="BY45" s="66">
        <f>'كشف 2'!BX18</f>
        <v>0</v>
      </c>
      <c r="BZ45" s="319">
        <f>'كشف 2'!BY18</f>
        <v>0</v>
      </c>
      <c r="CA45" s="319">
        <f>'كشف 2'!BZ18</f>
        <v>0</v>
      </c>
      <c r="CB45" s="66">
        <f>'كشف 2'!CA18</f>
        <v>0</v>
      </c>
      <c r="CC45" s="319">
        <f>'كشف 2'!CB18</f>
        <v>0</v>
      </c>
      <c r="CD45" s="319">
        <f>'كشف 2'!CC18</f>
        <v>0</v>
      </c>
      <c r="CE45" s="319">
        <f>'كشف 2'!CD18</f>
        <v>0</v>
      </c>
      <c r="CF45" s="169">
        <f>'كشف 2'!CE18</f>
        <v>0</v>
      </c>
      <c r="CG45" s="169">
        <f>'كشف 2'!CF18</f>
        <v>0</v>
      </c>
      <c r="CH45" s="319">
        <f>'كشف 2'!CG18</f>
        <v>0</v>
      </c>
      <c r="CI45" s="319">
        <f>'كشف 2'!CH18</f>
        <v>0</v>
      </c>
      <c r="CJ45" s="319">
        <f>'كشف 2'!CI18</f>
        <v>0</v>
      </c>
      <c r="CK45" s="319">
        <f>'كشف 2'!CJ18</f>
        <v>0</v>
      </c>
      <c r="CL45" s="319">
        <f>'كشف 2'!CK18</f>
        <v>0</v>
      </c>
      <c r="CM45" s="319">
        <f>'كشف 2'!CL18</f>
        <v>0</v>
      </c>
      <c r="CN45" s="316">
        <f>'كشف 2'!CM18</f>
        <v>0</v>
      </c>
      <c r="CO45" s="316">
        <f>'كشف 2'!CN18</f>
        <v>0</v>
      </c>
      <c r="CP45" s="316">
        <f>'كشف 2'!CO18</f>
        <v>0</v>
      </c>
      <c r="CQ45" s="316">
        <f>'كشف 2'!CP18</f>
        <v>0</v>
      </c>
      <c r="CR45" s="316">
        <f t="shared" si="1"/>
        <v>0</v>
      </c>
      <c r="CS45" s="316">
        <f t="shared" si="2"/>
        <v>0</v>
      </c>
      <c r="CT45" s="316">
        <f t="shared" si="3"/>
        <v>0</v>
      </c>
      <c r="CU45" s="316">
        <f t="shared" si="4"/>
        <v>0</v>
      </c>
      <c r="CV45" s="316">
        <f t="shared" si="5"/>
        <v>0</v>
      </c>
      <c r="CW45" s="316">
        <f t="shared" si="6"/>
        <v>0</v>
      </c>
      <c r="CX45" s="316">
        <f t="shared" si="7"/>
        <v>0</v>
      </c>
      <c r="CY45" s="316">
        <f t="shared" si="8"/>
        <v>0</v>
      </c>
      <c r="CZ45" s="316">
        <f t="shared" si="9"/>
        <v>0</v>
      </c>
      <c r="DA45" s="316">
        <f t="shared" si="10"/>
        <v>0</v>
      </c>
      <c r="DB45" s="316">
        <f t="shared" si="11"/>
        <v>0</v>
      </c>
      <c r="DC45" s="316">
        <f t="shared" si="12"/>
        <v>0</v>
      </c>
      <c r="DD45" s="316">
        <f t="shared" si="13"/>
        <v>0</v>
      </c>
      <c r="DE45" s="316">
        <f t="shared" si="14"/>
        <v>0</v>
      </c>
      <c r="DF45" s="316">
        <f t="shared" si="15"/>
        <v>0</v>
      </c>
      <c r="DG45" s="316">
        <f t="shared" si="16"/>
        <v>0</v>
      </c>
      <c r="DH45" s="316">
        <f t="shared" si="17"/>
        <v>0</v>
      </c>
      <c r="DI45" s="316">
        <f t="shared" si="18"/>
        <v>0</v>
      </c>
      <c r="DJ45" s="316">
        <f t="shared" si="19"/>
        <v>0</v>
      </c>
      <c r="DK45" s="316">
        <f t="shared" si="20"/>
        <v>0</v>
      </c>
      <c r="DL45" s="316">
        <f t="shared" si="21"/>
        <v>0</v>
      </c>
      <c r="DM45" s="316">
        <f t="shared" si="22"/>
        <v>0</v>
      </c>
    </row>
    <row r="46" spans="1:117" ht="20.25" x14ac:dyDescent="0.2">
      <c r="A46" s="18">
        <v>42</v>
      </c>
      <c r="B46" s="18" t="str">
        <f>'كشف 2'!A19</f>
        <v/>
      </c>
      <c r="C46" s="318">
        <f>'كشف 2'!B19</f>
        <v>0</v>
      </c>
      <c r="D46" s="318">
        <f>'كشف 2'!C19</f>
        <v>0</v>
      </c>
      <c r="E46" s="318">
        <f>'كشف 2'!D19</f>
        <v>0</v>
      </c>
      <c r="F46" s="318">
        <f>'كشف 2'!E19</f>
        <v>0</v>
      </c>
      <c r="G46" s="318">
        <f>'كشف 2'!F19</f>
        <v>0</v>
      </c>
      <c r="H46" s="318">
        <f>'كشف 2'!G19</f>
        <v>0</v>
      </c>
      <c r="I46" s="318">
        <f>'كشف 2'!H19</f>
        <v>0</v>
      </c>
      <c r="J46" s="318">
        <f>'كشف 2'!I19</f>
        <v>0</v>
      </c>
      <c r="K46" s="316">
        <f>'كشف 2'!J19</f>
        <v>0</v>
      </c>
      <c r="L46" s="316">
        <f>'كشف 2'!K19</f>
        <v>0</v>
      </c>
      <c r="M46" s="316">
        <f>'كشف 2'!L19</f>
        <v>0</v>
      </c>
      <c r="N46" s="316">
        <f>'كشف 2'!M19</f>
        <v>0</v>
      </c>
      <c r="O46" s="66">
        <f>'كشف 2'!N19</f>
        <v>0</v>
      </c>
      <c r="P46" s="317">
        <f>'كشف 2'!O19</f>
        <v>0</v>
      </c>
      <c r="Q46" s="318">
        <f>'كشف 2'!P19</f>
        <v>0</v>
      </c>
      <c r="R46" s="318">
        <f>'كشف 2'!Q19</f>
        <v>0</v>
      </c>
      <c r="S46" s="318">
        <f>'كشف 2'!R19</f>
        <v>0</v>
      </c>
      <c r="T46" s="318">
        <f>'كشف 2'!S19</f>
        <v>0</v>
      </c>
      <c r="U46" s="318">
        <f>'كشف 2'!T19</f>
        <v>0</v>
      </c>
      <c r="V46" s="316">
        <f>'كشف 2'!U19</f>
        <v>0</v>
      </c>
      <c r="W46" s="316">
        <f>'كشف 2'!V19</f>
        <v>0</v>
      </c>
      <c r="X46" s="316">
        <f>'كشف 2'!W19</f>
        <v>0</v>
      </c>
      <c r="Y46" s="318">
        <f>'كشف 2'!X19</f>
        <v>0</v>
      </c>
      <c r="Z46" s="19">
        <f>'كشف 2'!Y19</f>
        <v>0</v>
      </c>
      <c r="AA46" s="317">
        <f>'كشف 2'!Z19</f>
        <v>0</v>
      </c>
      <c r="AB46" s="318">
        <f>'كشف 2'!AA19</f>
        <v>0</v>
      </c>
      <c r="AC46" s="318">
        <f>'كشف 2'!AB19</f>
        <v>0</v>
      </c>
      <c r="AD46" s="20">
        <f>'كشف 2'!AC19</f>
        <v>0</v>
      </c>
      <c r="AE46" s="316">
        <f>'كشف 2'!AD19</f>
        <v>0</v>
      </c>
      <c r="AF46" s="20">
        <f>'كشف 2'!AE19</f>
        <v>0</v>
      </c>
      <c r="AG46" s="20">
        <f>'كشف 2'!AF19</f>
        <v>0</v>
      </c>
      <c r="AH46" s="21">
        <f>'كشف 2'!AG19</f>
        <v>0</v>
      </c>
      <c r="AI46" s="20">
        <f>'كشف 2'!AH19</f>
        <v>0</v>
      </c>
      <c r="AJ46" s="20">
        <f>'كشف 2'!AI19</f>
        <v>0</v>
      </c>
      <c r="AK46" s="20">
        <f>'كشف 2'!AJ19</f>
        <v>0</v>
      </c>
      <c r="AL46" s="316">
        <f>'كشف 2'!AK19</f>
        <v>0</v>
      </c>
      <c r="AM46" s="316">
        <f>'كشف 2'!AL19</f>
        <v>0</v>
      </c>
      <c r="AN46" s="316">
        <f>'كشف 2'!AM19</f>
        <v>0</v>
      </c>
      <c r="AO46" s="316">
        <f>'كشف 2'!AN19</f>
        <v>0</v>
      </c>
      <c r="AP46" s="316">
        <f>'كشف 2'!AO19</f>
        <v>0</v>
      </c>
      <c r="AQ46" s="316">
        <f>'كشف 2'!AP19</f>
        <v>0</v>
      </c>
      <c r="AR46" s="316">
        <f>'كشف 2'!AQ19</f>
        <v>0</v>
      </c>
      <c r="AS46" s="316">
        <f>'كشف 2'!AR19</f>
        <v>0</v>
      </c>
      <c r="AT46" s="22">
        <f>'كشف 2'!AS19</f>
        <v>0</v>
      </c>
      <c r="AU46" s="316">
        <f>'كشف 2'!AT19</f>
        <v>0</v>
      </c>
      <c r="AV46" s="316">
        <f>'كشف 2'!AU19</f>
        <v>0</v>
      </c>
      <c r="AW46" s="316">
        <f>'كشف 2'!AV19</f>
        <v>0</v>
      </c>
      <c r="AX46" s="316">
        <f>'كشف 2'!AW19</f>
        <v>0</v>
      </c>
      <c r="AY46" s="316">
        <f>'كشف 2'!AX19</f>
        <v>0</v>
      </c>
      <c r="AZ46" s="316">
        <f>'كشف 2'!AY19</f>
        <v>0</v>
      </c>
      <c r="BA46" s="317">
        <f>'كشف 2'!AZ19</f>
        <v>0</v>
      </c>
      <c r="BB46" s="316">
        <f>'كشف 2'!BA19</f>
        <v>0</v>
      </c>
      <c r="BC46" s="124">
        <f>'كشف 2'!BB19</f>
        <v>0</v>
      </c>
      <c r="BD46" s="316">
        <f>'كشف 2'!BC19</f>
        <v>0</v>
      </c>
      <c r="BE46" s="316">
        <f>'كشف 2'!BD19</f>
        <v>0</v>
      </c>
      <c r="BF46" s="316">
        <f>'كشف 2'!BE19</f>
        <v>0</v>
      </c>
      <c r="BG46" s="316">
        <f>'كشف 2'!BF19</f>
        <v>0</v>
      </c>
      <c r="BH46" s="317">
        <f>'كشف 2'!BG19</f>
        <v>0</v>
      </c>
      <c r="BI46" s="318">
        <f>'كشف 2'!BH19</f>
        <v>0</v>
      </c>
      <c r="BJ46" s="318">
        <f>'كشف 2'!BI19</f>
        <v>0</v>
      </c>
      <c r="BK46" s="318">
        <f>'كشف 2'!BJ19</f>
        <v>0</v>
      </c>
      <c r="BL46" s="318">
        <f>'كشف 2'!BK19</f>
        <v>0</v>
      </c>
      <c r="BM46" s="319">
        <f>'كشف 2'!BL19</f>
        <v>0</v>
      </c>
      <c r="BN46" s="316">
        <f>'كشف 2'!BM19</f>
        <v>0</v>
      </c>
      <c r="BO46" s="316">
        <f>'كشف 2'!BN19</f>
        <v>0</v>
      </c>
      <c r="BP46" s="318">
        <f>'كشف 2'!BO19</f>
        <v>0</v>
      </c>
      <c r="BQ46" s="319">
        <f>'كشف 2'!BP19</f>
        <v>0</v>
      </c>
      <c r="BR46" s="319">
        <f>'كشف 2'!BQ19</f>
        <v>0</v>
      </c>
      <c r="BS46" s="319">
        <f>'كشف 2'!BR19</f>
        <v>0</v>
      </c>
      <c r="BT46" s="319">
        <f>'كشف 2'!BS19</f>
        <v>0</v>
      </c>
      <c r="BU46" s="319">
        <f>'كشف 2'!BT19</f>
        <v>0</v>
      </c>
      <c r="BV46" s="319">
        <f>'كشف 2'!BU19</f>
        <v>0</v>
      </c>
      <c r="BW46" s="319">
        <f>'كشف 2'!BV19</f>
        <v>0</v>
      </c>
      <c r="BX46" s="66">
        <f>'كشف 2'!BW19</f>
        <v>0</v>
      </c>
      <c r="BY46" s="66">
        <f>'كشف 2'!BX19</f>
        <v>0</v>
      </c>
      <c r="BZ46" s="319">
        <f>'كشف 2'!BY19</f>
        <v>0</v>
      </c>
      <c r="CA46" s="319">
        <f>'كشف 2'!BZ19</f>
        <v>0</v>
      </c>
      <c r="CB46" s="66">
        <f>'كشف 2'!CA19</f>
        <v>0</v>
      </c>
      <c r="CC46" s="319">
        <f>'كشف 2'!CB19</f>
        <v>0</v>
      </c>
      <c r="CD46" s="319">
        <f>'كشف 2'!CC19</f>
        <v>0</v>
      </c>
      <c r="CE46" s="319">
        <f>'كشف 2'!CD19</f>
        <v>0</v>
      </c>
      <c r="CF46" s="169">
        <f>'كشف 2'!CE19</f>
        <v>0</v>
      </c>
      <c r="CG46" s="169">
        <f>'كشف 2'!CF19</f>
        <v>0</v>
      </c>
      <c r="CH46" s="319">
        <f>'كشف 2'!CG19</f>
        <v>0</v>
      </c>
      <c r="CI46" s="319">
        <f>'كشف 2'!CH19</f>
        <v>0</v>
      </c>
      <c r="CJ46" s="319">
        <f>'كشف 2'!CI19</f>
        <v>0</v>
      </c>
      <c r="CK46" s="319">
        <f>'كشف 2'!CJ19</f>
        <v>0</v>
      </c>
      <c r="CL46" s="319">
        <f>'كشف 2'!CK19</f>
        <v>0</v>
      </c>
      <c r="CM46" s="319">
        <f>'كشف 2'!CL19</f>
        <v>0</v>
      </c>
      <c r="CN46" s="316">
        <f>'كشف 2'!CM19</f>
        <v>0</v>
      </c>
      <c r="CO46" s="316">
        <f>'كشف 2'!CN19</f>
        <v>0</v>
      </c>
      <c r="CP46" s="316">
        <f>'كشف 2'!CO19</f>
        <v>0</v>
      </c>
      <c r="CQ46" s="316">
        <f>'كشف 2'!CP19</f>
        <v>0</v>
      </c>
      <c r="CR46" s="316">
        <f t="shared" si="1"/>
        <v>0</v>
      </c>
      <c r="CS46" s="316">
        <f t="shared" si="2"/>
        <v>0</v>
      </c>
      <c r="CT46" s="316">
        <f t="shared" si="3"/>
        <v>0</v>
      </c>
      <c r="CU46" s="316">
        <f t="shared" si="4"/>
        <v>0</v>
      </c>
      <c r="CV46" s="316">
        <f t="shared" si="5"/>
        <v>0</v>
      </c>
      <c r="CW46" s="316">
        <f t="shared" si="6"/>
        <v>0</v>
      </c>
      <c r="CX46" s="316">
        <f t="shared" si="7"/>
        <v>0</v>
      </c>
      <c r="CY46" s="316">
        <f t="shared" si="8"/>
        <v>0</v>
      </c>
      <c r="CZ46" s="316">
        <f t="shared" si="9"/>
        <v>0</v>
      </c>
      <c r="DA46" s="316">
        <f t="shared" si="10"/>
        <v>0</v>
      </c>
      <c r="DB46" s="316">
        <f t="shared" si="11"/>
        <v>0</v>
      </c>
      <c r="DC46" s="316">
        <f t="shared" si="12"/>
        <v>0</v>
      </c>
      <c r="DD46" s="316">
        <f t="shared" si="13"/>
        <v>0</v>
      </c>
      <c r="DE46" s="316">
        <f t="shared" si="14"/>
        <v>0</v>
      </c>
      <c r="DF46" s="316">
        <f t="shared" si="15"/>
        <v>0</v>
      </c>
      <c r="DG46" s="316">
        <f t="shared" si="16"/>
        <v>0</v>
      </c>
      <c r="DH46" s="316">
        <f t="shared" si="17"/>
        <v>0</v>
      </c>
      <c r="DI46" s="316">
        <f t="shared" si="18"/>
        <v>0</v>
      </c>
      <c r="DJ46" s="316">
        <f t="shared" si="19"/>
        <v>0</v>
      </c>
      <c r="DK46" s="316">
        <f t="shared" si="20"/>
        <v>0</v>
      </c>
      <c r="DL46" s="316">
        <f t="shared" si="21"/>
        <v>0</v>
      </c>
      <c r="DM46" s="316">
        <f t="shared" si="22"/>
        <v>0</v>
      </c>
    </row>
    <row r="47" spans="1:117" ht="20.25" x14ac:dyDescent="0.2">
      <c r="A47" s="18">
        <v>43</v>
      </c>
      <c r="B47" s="18" t="str">
        <f>'كشف 2'!A20</f>
        <v/>
      </c>
      <c r="C47" s="318">
        <f>'كشف 2'!B20</f>
        <v>0</v>
      </c>
      <c r="D47" s="318">
        <f>'كشف 2'!C20</f>
        <v>0</v>
      </c>
      <c r="E47" s="318">
        <f>'كشف 2'!D20</f>
        <v>0</v>
      </c>
      <c r="F47" s="318">
        <f>'كشف 2'!E20</f>
        <v>0</v>
      </c>
      <c r="G47" s="318">
        <f>'كشف 2'!F20</f>
        <v>0</v>
      </c>
      <c r="H47" s="318">
        <f>'كشف 2'!G20</f>
        <v>0</v>
      </c>
      <c r="I47" s="318">
        <f>'كشف 2'!H20</f>
        <v>0</v>
      </c>
      <c r="J47" s="318">
        <f>'كشف 2'!I20</f>
        <v>0</v>
      </c>
      <c r="K47" s="316">
        <f>'كشف 2'!J20</f>
        <v>0</v>
      </c>
      <c r="L47" s="316">
        <f>'كشف 2'!K20</f>
        <v>0</v>
      </c>
      <c r="M47" s="316">
        <f>'كشف 2'!L20</f>
        <v>0</v>
      </c>
      <c r="N47" s="316">
        <f>'كشف 2'!M20</f>
        <v>0</v>
      </c>
      <c r="O47" s="66">
        <f>'كشف 2'!N20</f>
        <v>0</v>
      </c>
      <c r="P47" s="317">
        <f>'كشف 2'!O20</f>
        <v>0</v>
      </c>
      <c r="Q47" s="318">
        <f>'كشف 2'!P20</f>
        <v>0</v>
      </c>
      <c r="R47" s="318">
        <f>'كشف 2'!Q20</f>
        <v>0</v>
      </c>
      <c r="S47" s="318">
        <f>'كشف 2'!R20</f>
        <v>0</v>
      </c>
      <c r="T47" s="318">
        <f>'كشف 2'!S20</f>
        <v>0</v>
      </c>
      <c r="U47" s="318">
        <f>'كشف 2'!T20</f>
        <v>0</v>
      </c>
      <c r="V47" s="316">
        <f>'كشف 2'!U20</f>
        <v>0</v>
      </c>
      <c r="W47" s="316">
        <f>'كشف 2'!V20</f>
        <v>0</v>
      </c>
      <c r="X47" s="316">
        <f>'كشف 2'!W20</f>
        <v>0</v>
      </c>
      <c r="Y47" s="318">
        <f>'كشف 2'!X20</f>
        <v>0</v>
      </c>
      <c r="Z47" s="19">
        <f>'كشف 2'!Y20</f>
        <v>0</v>
      </c>
      <c r="AA47" s="317">
        <f>'كشف 2'!Z20</f>
        <v>0</v>
      </c>
      <c r="AB47" s="318">
        <f>'كشف 2'!AA20</f>
        <v>0</v>
      </c>
      <c r="AC47" s="318">
        <f>'كشف 2'!AB20</f>
        <v>0</v>
      </c>
      <c r="AD47" s="20">
        <f>'كشف 2'!AC20</f>
        <v>0</v>
      </c>
      <c r="AE47" s="316">
        <f>'كشف 2'!AD20</f>
        <v>0</v>
      </c>
      <c r="AF47" s="20">
        <f>'كشف 2'!AE20</f>
        <v>0</v>
      </c>
      <c r="AG47" s="20">
        <f>'كشف 2'!AF20</f>
        <v>0</v>
      </c>
      <c r="AH47" s="21">
        <f>'كشف 2'!AG20</f>
        <v>0</v>
      </c>
      <c r="AI47" s="20">
        <f>'كشف 2'!AH20</f>
        <v>0</v>
      </c>
      <c r="AJ47" s="20">
        <f>'كشف 2'!AI20</f>
        <v>0</v>
      </c>
      <c r="AK47" s="20">
        <f>'كشف 2'!AJ20</f>
        <v>0</v>
      </c>
      <c r="AL47" s="316">
        <f>'كشف 2'!AK20</f>
        <v>0</v>
      </c>
      <c r="AM47" s="316">
        <f>'كشف 2'!AL20</f>
        <v>0</v>
      </c>
      <c r="AN47" s="316">
        <f>'كشف 2'!AM20</f>
        <v>0</v>
      </c>
      <c r="AO47" s="316">
        <f>'كشف 2'!AN20</f>
        <v>0</v>
      </c>
      <c r="AP47" s="316">
        <f>'كشف 2'!AO20</f>
        <v>0</v>
      </c>
      <c r="AQ47" s="316">
        <f>'كشف 2'!AP20</f>
        <v>0</v>
      </c>
      <c r="AR47" s="316">
        <f>'كشف 2'!AQ20</f>
        <v>0</v>
      </c>
      <c r="AS47" s="316">
        <f>'كشف 2'!AR20</f>
        <v>0</v>
      </c>
      <c r="AT47" s="22">
        <f>'كشف 2'!AS20</f>
        <v>0</v>
      </c>
      <c r="AU47" s="316">
        <f>'كشف 2'!AT20</f>
        <v>0</v>
      </c>
      <c r="AV47" s="316">
        <f>'كشف 2'!AU20</f>
        <v>0</v>
      </c>
      <c r="AW47" s="316">
        <f>'كشف 2'!AV20</f>
        <v>0</v>
      </c>
      <c r="AX47" s="316">
        <f>'كشف 2'!AW20</f>
        <v>0</v>
      </c>
      <c r="AY47" s="316">
        <f>'كشف 2'!AX20</f>
        <v>0</v>
      </c>
      <c r="AZ47" s="316">
        <f>'كشف 2'!AY20</f>
        <v>0</v>
      </c>
      <c r="BA47" s="317">
        <f>'كشف 2'!AZ20</f>
        <v>0</v>
      </c>
      <c r="BB47" s="316">
        <f>'كشف 2'!BA20</f>
        <v>0</v>
      </c>
      <c r="BC47" s="124">
        <f>'كشف 2'!BB20</f>
        <v>0</v>
      </c>
      <c r="BD47" s="316">
        <f>'كشف 2'!BC20</f>
        <v>0</v>
      </c>
      <c r="BE47" s="316">
        <f>'كشف 2'!BD20</f>
        <v>0</v>
      </c>
      <c r="BF47" s="316">
        <f>'كشف 2'!BE20</f>
        <v>0</v>
      </c>
      <c r="BG47" s="316">
        <f>'كشف 2'!BF20</f>
        <v>0</v>
      </c>
      <c r="BH47" s="317">
        <f>'كشف 2'!BG20</f>
        <v>0</v>
      </c>
      <c r="BI47" s="318">
        <f>'كشف 2'!BH20</f>
        <v>0</v>
      </c>
      <c r="BJ47" s="318">
        <f>'كشف 2'!BI20</f>
        <v>0</v>
      </c>
      <c r="BK47" s="318">
        <f>'كشف 2'!BJ20</f>
        <v>0</v>
      </c>
      <c r="BL47" s="318">
        <f>'كشف 2'!BK20</f>
        <v>0</v>
      </c>
      <c r="BM47" s="319">
        <f>'كشف 2'!BL20</f>
        <v>0</v>
      </c>
      <c r="BN47" s="316">
        <f>'كشف 2'!BM20</f>
        <v>0</v>
      </c>
      <c r="BO47" s="316">
        <f>'كشف 2'!BN20</f>
        <v>0</v>
      </c>
      <c r="BP47" s="318">
        <f>'كشف 2'!BO20</f>
        <v>0</v>
      </c>
      <c r="BQ47" s="319">
        <f>'كشف 2'!BP20</f>
        <v>0</v>
      </c>
      <c r="BR47" s="319">
        <f>'كشف 2'!BQ20</f>
        <v>0</v>
      </c>
      <c r="BS47" s="319">
        <f>'كشف 2'!BR20</f>
        <v>0</v>
      </c>
      <c r="BT47" s="319">
        <f>'كشف 2'!BS20</f>
        <v>0</v>
      </c>
      <c r="BU47" s="319">
        <f>'كشف 2'!BT20</f>
        <v>0</v>
      </c>
      <c r="BV47" s="319">
        <f>'كشف 2'!BU20</f>
        <v>0</v>
      </c>
      <c r="BW47" s="319">
        <f>'كشف 2'!BV20</f>
        <v>0</v>
      </c>
      <c r="BX47" s="66">
        <f>'كشف 2'!BW20</f>
        <v>0</v>
      </c>
      <c r="BY47" s="66">
        <f>'كشف 2'!BX20</f>
        <v>0</v>
      </c>
      <c r="BZ47" s="319">
        <f>'كشف 2'!BY20</f>
        <v>0</v>
      </c>
      <c r="CA47" s="319">
        <f>'كشف 2'!BZ20</f>
        <v>0</v>
      </c>
      <c r="CB47" s="66">
        <f>'كشف 2'!CA20</f>
        <v>0</v>
      </c>
      <c r="CC47" s="319">
        <f>'كشف 2'!CB20</f>
        <v>0</v>
      </c>
      <c r="CD47" s="319">
        <f>'كشف 2'!CC20</f>
        <v>0</v>
      </c>
      <c r="CE47" s="319">
        <f>'كشف 2'!CD20</f>
        <v>0</v>
      </c>
      <c r="CF47" s="169">
        <f>'كشف 2'!CE20</f>
        <v>0</v>
      </c>
      <c r="CG47" s="169">
        <f>'كشف 2'!CF20</f>
        <v>0</v>
      </c>
      <c r="CH47" s="319">
        <f>'كشف 2'!CG20</f>
        <v>0</v>
      </c>
      <c r="CI47" s="319">
        <f>'كشف 2'!CH20</f>
        <v>0</v>
      </c>
      <c r="CJ47" s="319">
        <f>'كشف 2'!CI20</f>
        <v>0</v>
      </c>
      <c r="CK47" s="319">
        <f>'كشف 2'!CJ20</f>
        <v>0</v>
      </c>
      <c r="CL47" s="319">
        <f>'كشف 2'!CK20</f>
        <v>0</v>
      </c>
      <c r="CM47" s="319">
        <f>'كشف 2'!CL20</f>
        <v>0</v>
      </c>
      <c r="CN47" s="316">
        <f>'كشف 2'!CM20</f>
        <v>0</v>
      </c>
      <c r="CO47" s="316">
        <f>'كشف 2'!CN20</f>
        <v>0</v>
      </c>
      <c r="CP47" s="316">
        <f>'كشف 2'!CO20</f>
        <v>0</v>
      </c>
      <c r="CQ47" s="316">
        <f>'كشف 2'!CP20</f>
        <v>0</v>
      </c>
      <c r="CR47" s="316">
        <f t="shared" si="1"/>
        <v>0</v>
      </c>
      <c r="CS47" s="316">
        <f t="shared" si="2"/>
        <v>0</v>
      </c>
      <c r="CT47" s="316">
        <f t="shared" si="3"/>
        <v>0</v>
      </c>
      <c r="CU47" s="316">
        <f t="shared" si="4"/>
        <v>0</v>
      </c>
      <c r="CV47" s="316">
        <f t="shared" si="5"/>
        <v>0</v>
      </c>
      <c r="CW47" s="316">
        <f t="shared" si="6"/>
        <v>0</v>
      </c>
      <c r="CX47" s="316">
        <f t="shared" si="7"/>
        <v>0</v>
      </c>
      <c r="CY47" s="316">
        <f t="shared" si="8"/>
        <v>0</v>
      </c>
      <c r="CZ47" s="316">
        <f t="shared" si="9"/>
        <v>0</v>
      </c>
      <c r="DA47" s="316">
        <f t="shared" si="10"/>
        <v>0</v>
      </c>
      <c r="DB47" s="316">
        <f t="shared" si="11"/>
        <v>0</v>
      </c>
      <c r="DC47" s="316">
        <f t="shared" si="12"/>
        <v>0</v>
      </c>
      <c r="DD47" s="316">
        <f t="shared" si="13"/>
        <v>0</v>
      </c>
      <c r="DE47" s="316">
        <f t="shared" si="14"/>
        <v>0</v>
      </c>
      <c r="DF47" s="316">
        <f t="shared" si="15"/>
        <v>0</v>
      </c>
      <c r="DG47" s="316">
        <f t="shared" si="16"/>
        <v>0</v>
      </c>
      <c r="DH47" s="316">
        <f t="shared" si="17"/>
        <v>0</v>
      </c>
      <c r="DI47" s="316">
        <f t="shared" si="18"/>
        <v>0</v>
      </c>
      <c r="DJ47" s="316">
        <f t="shared" si="19"/>
        <v>0</v>
      </c>
      <c r="DK47" s="316">
        <f t="shared" si="20"/>
        <v>0</v>
      </c>
      <c r="DL47" s="316">
        <f t="shared" si="21"/>
        <v>0</v>
      </c>
      <c r="DM47" s="316">
        <f t="shared" si="22"/>
        <v>0</v>
      </c>
    </row>
    <row r="48" spans="1:117" ht="20.25" x14ac:dyDescent="0.2">
      <c r="A48" s="18">
        <v>44</v>
      </c>
      <c r="B48" s="18" t="str">
        <f>'كشف 2'!A21</f>
        <v/>
      </c>
      <c r="C48" s="318">
        <f>'كشف 2'!B21</f>
        <v>0</v>
      </c>
      <c r="D48" s="318">
        <f>'كشف 2'!C21</f>
        <v>0</v>
      </c>
      <c r="E48" s="318">
        <f>'كشف 2'!D21</f>
        <v>0</v>
      </c>
      <c r="F48" s="318">
        <f>'كشف 2'!E21</f>
        <v>0</v>
      </c>
      <c r="G48" s="318">
        <f>'كشف 2'!F21</f>
        <v>0</v>
      </c>
      <c r="H48" s="318">
        <f>'كشف 2'!G21</f>
        <v>0</v>
      </c>
      <c r="I48" s="318">
        <f>'كشف 2'!H21</f>
        <v>0</v>
      </c>
      <c r="J48" s="318">
        <f>'كشف 2'!I21</f>
        <v>0</v>
      </c>
      <c r="K48" s="316">
        <f>'كشف 2'!J21</f>
        <v>0</v>
      </c>
      <c r="L48" s="316">
        <f>'كشف 2'!K21</f>
        <v>0</v>
      </c>
      <c r="M48" s="316">
        <f>'كشف 2'!L21</f>
        <v>0</v>
      </c>
      <c r="N48" s="316">
        <f>'كشف 2'!M21</f>
        <v>0</v>
      </c>
      <c r="O48" s="66">
        <f>'كشف 2'!N21</f>
        <v>0</v>
      </c>
      <c r="P48" s="317">
        <f>'كشف 2'!O21</f>
        <v>0</v>
      </c>
      <c r="Q48" s="318">
        <f>'كشف 2'!P21</f>
        <v>0</v>
      </c>
      <c r="R48" s="318">
        <f>'كشف 2'!Q21</f>
        <v>0</v>
      </c>
      <c r="S48" s="318">
        <f>'كشف 2'!R21</f>
        <v>0</v>
      </c>
      <c r="T48" s="318">
        <f>'كشف 2'!S21</f>
        <v>0</v>
      </c>
      <c r="U48" s="318">
        <f>'كشف 2'!T21</f>
        <v>0</v>
      </c>
      <c r="V48" s="316">
        <f>'كشف 2'!U21</f>
        <v>0</v>
      </c>
      <c r="W48" s="316">
        <f>'كشف 2'!V21</f>
        <v>0</v>
      </c>
      <c r="X48" s="316">
        <f>'كشف 2'!W21</f>
        <v>0</v>
      </c>
      <c r="Y48" s="318">
        <f>'كشف 2'!X21</f>
        <v>0</v>
      </c>
      <c r="Z48" s="19">
        <f>'كشف 2'!Y21</f>
        <v>0</v>
      </c>
      <c r="AA48" s="317">
        <f>'كشف 2'!Z21</f>
        <v>0</v>
      </c>
      <c r="AB48" s="318">
        <f>'كشف 2'!AA21</f>
        <v>0</v>
      </c>
      <c r="AC48" s="318">
        <f>'كشف 2'!AB21</f>
        <v>0</v>
      </c>
      <c r="AD48" s="20">
        <f>'كشف 2'!AC21</f>
        <v>0</v>
      </c>
      <c r="AE48" s="316">
        <f>'كشف 2'!AD21</f>
        <v>0</v>
      </c>
      <c r="AF48" s="20">
        <f>'كشف 2'!AE21</f>
        <v>0</v>
      </c>
      <c r="AG48" s="20">
        <f>'كشف 2'!AF21</f>
        <v>0</v>
      </c>
      <c r="AH48" s="21">
        <f>'كشف 2'!AG21</f>
        <v>0</v>
      </c>
      <c r="AI48" s="20">
        <f>'كشف 2'!AH21</f>
        <v>0</v>
      </c>
      <c r="AJ48" s="20">
        <f>'كشف 2'!AI21</f>
        <v>0</v>
      </c>
      <c r="AK48" s="20">
        <f>'كشف 2'!AJ21</f>
        <v>0</v>
      </c>
      <c r="AL48" s="316">
        <f>'كشف 2'!AK21</f>
        <v>0</v>
      </c>
      <c r="AM48" s="316">
        <f>'كشف 2'!AL21</f>
        <v>0</v>
      </c>
      <c r="AN48" s="316">
        <f>'كشف 2'!AM21</f>
        <v>0</v>
      </c>
      <c r="AO48" s="316">
        <f>'كشف 2'!AN21</f>
        <v>0</v>
      </c>
      <c r="AP48" s="316">
        <f>'كشف 2'!AO21</f>
        <v>0</v>
      </c>
      <c r="AQ48" s="316">
        <f>'كشف 2'!AP21</f>
        <v>0</v>
      </c>
      <c r="AR48" s="316">
        <f>'كشف 2'!AQ21</f>
        <v>0</v>
      </c>
      <c r="AS48" s="316">
        <f>'كشف 2'!AR21</f>
        <v>0</v>
      </c>
      <c r="AT48" s="22">
        <f>'كشف 2'!AS21</f>
        <v>0</v>
      </c>
      <c r="AU48" s="316">
        <f>'كشف 2'!AT21</f>
        <v>0</v>
      </c>
      <c r="AV48" s="316">
        <f>'كشف 2'!AU21</f>
        <v>0</v>
      </c>
      <c r="AW48" s="316">
        <f>'كشف 2'!AV21</f>
        <v>0</v>
      </c>
      <c r="AX48" s="316">
        <f>'كشف 2'!AW21</f>
        <v>0</v>
      </c>
      <c r="AY48" s="316">
        <f>'كشف 2'!AX21</f>
        <v>0</v>
      </c>
      <c r="AZ48" s="316">
        <f>'كشف 2'!AY21</f>
        <v>0</v>
      </c>
      <c r="BA48" s="317">
        <f>'كشف 2'!AZ21</f>
        <v>0</v>
      </c>
      <c r="BB48" s="316">
        <f>'كشف 2'!BA21</f>
        <v>0</v>
      </c>
      <c r="BC48" s="124">
        <f>'كشف 2'!BB21</f>
        <v>0</v>
      </c>
      <c r="BD48" s="316">
        <f>'كشف 2'!BC21</f>
        <v>0</v>
      </c>
      <c r="BE48" s="316">
        <f>'كشف 2'!BD21</f>
        <v>0</v>
      </c>
      <c r="BF48" s="316">
        <f>'كشف 2'!BE21</f>
        <v>0</v>
      </c>
      <c r="BG48" s="316">
        <f>'كشف 2'!BF21</f>
        <v>0</v>
      </c>
      <c r="BH48" s="317">
        <f>'كشف 2'!BG21</f>
        <v>0</v>
      </c>
      <c r="BI48" s="318">
        <f>'كشف 2'!BH21</f>
        <v>0</v>
      </c>
      <c r="BJ48" s="318">
        <f>'كشف 2'!BI21</f>
        <v>0</v>
      </c>
      <c r="BK48" s="318">
        <f>'كشف 2'!BJ21</f>
        <v>0</v>
      </c>
      <c r="BL48" s="318">
        <f>'كشف 2'!BK21</f>
        <v>0</v>
      </c>
      <c r="BM48" s="319">
        <f>'كشف 2'!BL21</f>
        <v>0</v>
      </c>
      <c r="BN48" s="316">
        <f>'كشف 2'!BM21</f>
        <v>0</v>
      </c>
      <c r="BO48" s="316">
        <f>'كشف 2'!BN21</f>
        <v>0</v>
      </c>
      <c r="BP48" s="318">
        <f>'كشف 2'!BO21</f>
        <v>0</v>
      </c>
      <c r="BQ48" s="319">
        <f>'كشف 2'!BP21</f>
        <v>0</v>
      </c>
      <c r="BR48" s="319">
        <f>'كشف 2'!BQ21</f>
        <v>0</v>
      </c>
      <c r="BS48" s="319">
        <f>'كشف 2'!BR21</f>
        <v>0</v>
      </c>
      <c r="BT48" s="319">
        <f>'كشف 2'!BS21</f>
        <v>0</v>
      </c>
      <c r="BU48" s="319">
        <f>'كشف 2'!BT21</f>
        <v>0</v>
      </c>
      <c r="BV48" s="319">
        <f>'كشف 2'!BU21</f>
        <v>0</v>
      </c>
      <c r="BW48" s="319">
        <f>'كشف 2'!BV21</f>
        <v>0</v>
      </c>
      <c r="BX48" s="66">
        <f>'كشف 2'!BW21</f>
        <v>0</v>
      </c>
      <c r="BY48" s="66">
        <f>'كشف 2'!BX21</f>
        <v>0</v>
      </c>
      <c r="BZ48" s="319">
        <f>'كشف 2'!BY21</f>
        <v>0</v>
      </c>
      <c r="CA48" s="319">
        <f>'كشف 2'!BZ21</f>
        <v>0</v>
      </c>
      <c r="CB48" s="66">
        <f>'كشف 2'!CA21</f>
        <v>0</v>
      </c>
      <c r="CC48" s="319">
        <f>'كشف 2'!CB21</f>
        <v>0</v>
      </c>
      <c r="CD48" s="319">
        <f>'كشف 2'!CC21</f>
        <v>0</v>
      </c>
      <c r="CE48" s="319">
        <f>'كشف 2'!CD21</f>
        <v>0</v>
      </c>
      <c r="CF48" s="169">
        <f>'كشف 2'!CE21</f>
        <v>0</v>
      </c>
      <c r="CG48" s="169">
        <f>'كشف 2'!CF21</f>
        <v>0</v>
      </c>
      <c r="CH48" s="319">
        <f>'كشف 2'!CG21</f>
        <v>0</v>
      </c>
      <c r="CI48" s="319">
        <f>'كشف 2'!CH21</f>
        <v>0</v>
      </c>
      <c r="CJ48" s="319">
        <f>'كشف 2'!CI21</f>
        <v>0</v>
      </c>
      <c r="CK48" s="319">
        <f>'كشف 2'!CJ21</f>
        <v>0</v>
      </c>
      <c r="CL48" s="319">
        <f>'كشف 2'!CK21</f>
        <v>0</v>
      </c>
      <c r="CM48" s="319">
        <f>'كشف 2'!CL21</f>
        <v>0</v>
      </c>
      <c r="CN48" s="316">
        <f>'كشف 2'!CM21</f>
        <v>0</v>
      </c>
      <c r="CO48" s="316">
        <f>'كشف 2'!CN21</f>
        <v>0</v>
      </c>
      <c r="CP48" s="316">
        <f>'كشف 2'!CO21</f>
        <v>0</v>
      </c>
      <c r="CQ48" s="316">
        <f>'كشف 2'!CP21</f>
        <v>0</v>
      </c>
      <c r="CR48" s="316">
        <f t="shared" si="1"/>
        <v>0</v>
      </c>
      <c r="CS48" s="316">
        <f t="shared" si="2"/>
        <v>0</v>
      </c>
      <c r="CT48" s="316">
        <f t="shared" si="3"/>
        <v>0</v>
      </c>
      <c r="CU48" s="316">
        <f t="shared" si="4"/>
        <v>0</v>
      </c>
      <c r="CV48" s="316">
        <f t="shared" si="5"/>
        <v>0</v>
      </c>
      <c r="CW48" s="316">
        <f t="shared" si="6"/>
        <v>0</v>
      </c>
      <c r="CX48" s="316">
        <f t="shared" si="7"/>
        <v>0</v>
      </c>
      <c r="CY48" s="316">
        <f t="shared" si="8"/>
        <v>0</v>
      </c>
      <c r="CZ48" s="316">
        <f t="shared" si="9"/>
        <v>0</v>
      </c>
      <c r="DA48" s="316">
        <f t="shared" si="10"/>
        <v>0</v>
      </c>
      <c r="DB48" s="316">
        <f t="shared" si="11"/>
        <v>0</v>
      </c>
      <c r="DC48" s="316">
        <f t="shared" si="12"/>
        <v>0</v>
      </c>
      <c r="DD48" s="316">
        <f t="shared" si="13"/>
        <v>0</v>
      </c>
      <c r="DE48" s="316">
        <f t="shared" si="14"/>
        <v>0</v>
      </c>
      <c r="DF48" s="316">
        <f t="shared" si="15"/>
        <v>0</v>
      </c>
      <c r="DG48" s="316">
        <f t="shared" si="16"/>
        <v>0</v>
      </c>
      <c r="DH48" s="316">
        <f t="shared" si="17"/>
        <v>0</v>
      </c>
      <c r="DI48" s="316">
        <f t="shared" si="18"/>
        <v>0</v>
      </c>
      <c r="DJ48" s="316">
        <f t="shared" si="19"/>
        <v>0</v>
      </c>
      <c r="DK48" s="316">
        <f t="shared" si="20"/>
        <v>0</v>
      </c>
      <c r="DL48" s="316">
        <f t="shared" si="21"/>
        <v>0</v>
      </c>
      <c r="DM48" s="316">
        <f t="shared" si="22"/>
        <v>0</v>
      </c>
    </row>
    <row r="49" spans="1:117" ht="20.25" x14ac:dyDescent="0.2">
      <c r="A49" s="18">
        <v>45</v>
      </c>
      <c r="B49" s="18" t="str">
        <f>'كشف 2'!A22</f>
        <v/>
      </c>
      <c r="C49" s="318">
        <f>'كشف 2'!B22</f>
        <v>0</v>
      </c>
      <c r="D49" s="318">
        <f>'كشف 2'!C22</f>
        <v>0</v>
      </c>
      <c r="E49" s="318">
        <f>'كشف 2'!D22</f>
        <v>0</v>
      </c>
      <c r="F49" s="318">
        <f>'كشف 2'!E22</f>
        <v>0</v>
      </c>
      <c r="G49" s="318">
        <f>'كشف 2'!F22</f>
        <v>0</v>
      </c>
      <c r="H49" s="318">
        <f>'كشف 2'!G22</f>
        <v>0</v>
      </c>
      <c r="I49" s="318">
        <f>'كشف 2'!H22</f>
        <v>0</v>
      </c>
      <c r="J49" s="318">
        <f>'كشف 2'!I22</f>
        <v>0</v>
      </c>
      <c r="K49" s="316">
        <f>'كشف 2'!J22</f>
        <v>0</v>
      </c>
      <c r="L49" s="316">
        <f>'كشف 2'!K22</f>
        <v>0</v>
      </c>
      <c r="M49" s="316">
        <f>'كشف 2'!L22</f>
        <v>0</v>
      </c>
      <c r="N49" s="316">
        <f>'كشف 2'!M22</f>
        <v>0</v>
      </c>
      <c r="O49" s="66">
        <f>'كشف 2'!N22</f>
        <v>0</v>
      </c>
      <c r="P49" s="317">
        <f>'كشف 2'!O22</f>
        <v>0</v>
      </c>
      <c r="Q49" s="318">
        <f>'كشف 2'!P22</f>
        <v>0</v>
      </c>
      <c r="R49" s="318">
        <f>'كشف 2'!Q22</f>
        <v>0</v>
      </c>
      <c r="S49" s="318">
        <f>'كشف 2'!R22</f>
        <v>0</v>
      </c>
      <c r="T49" s="318">
        <f>'كشف 2'!S22</f>
        <v>0</v>
      </c>
      <c r="U49" s="318">
        <f>'كشف 2'!T22</f>
        <v>0</v>
      </c>
      <c r="V49" s="316">
        <f>'كشف 2'!U22</f>
        <v>0</v>
      </c>
      <c r="W49" s="316">
        <f>'كشف 2'!V22</f>
        <v>0</v>
      </c>
      <c r="X49" s="316">
        <f>'كشف 2'!W22</f>
        <v>0</v>
      </c>
      <c r="Y49" s="318">
        <f>'كشف 2'!X22</f>
        <v>0</v>
      </c>
      <c r="Z49" s="19">
        <f>'كشف 2'!Y22</f>
        <v>0</v>
      </c>
      <c r="AA49" s="317">
        <f>'كشف 2'!Z22</f>
        <v>0</v>
      </c>
      <c r="AB49" s="318">
        <f>'كشف 2'!AA22</f>
        <v>0</v>
      </c>
      <c r="AC49" s="318">
        <f>'كشف 2'!AB22</f>
        <v>0</v>
      </c>
      <c r="AD49" s="20">
        <f>'كشف 2'!AC22</f>
        <v>0</v>
      </c>
      <c r="AE49" s="316">
        <f>'كشف 2'!AD22</f>
        <v>0</v>
      </c>
      <c r="AF49" s="20">
        <f>'كشف 2'!AE22</f>
        <v>0</v>
      </c>
      <c r="AG49" s="20">
        <f>'كشف 2'!AF22</f>
        <v>0</v>
      </c>
      <c r="AH49" s="21">
        <f>'كشف 2'!AG22</f>
        <v>0</v>
      </c>
      <c r="AI49" s="20">
        <f>'كشف 2'!AH22</f>
        <v>0</v>
      </c>
      <c r="AJ49" s="20">
        <f>'كشف 2'!AI22</f>
        <v>0</v>
      </c>
      <c r="AK49" s="20">
        <f>'كشف 2'!AJ22</f>
        <v>0</v>
      </c>
      <c r="AL49" s="316">
        <f>'كشف 2'!AK22</f>
        <v>0</v>
      </c>
      <c r="AM49" s="316">
        <f>'كشف 2'!AL22</f>
        <v>0</v>
      </c>
      <c r="AN49" s="316">
        <f>'كشف 2'!AM22</f>
        <v>0</v>
      </c>
      <c r="AO49" s="316">
        <f>'كشف 2'!AN22</f>
        <v>0</v>
      </c>
      <c r="AP49" s="316">
        <f>'كشف 2'!AO22</f>
        <v>0</v>
      </c>
      <c r="AQ49" s="316">
        <f>'كشف 2'!AP22</f>
        <v>0</v>
      </c>
      <c r="AR49" s="316">
        <f>'كشف 2'!AQ22</f>
        <v>0</v>
      </c>
      <c r="AS49" s="316">
        <f>'كشف 2'!AR22</f>
        <v>0</v>
      </c>
      <c r="AT49" s="22">
        <f>'كشف 2'!AS22</f>
        <v>0</v>
      </c>
      <c r="AU49" s="316">
        <f>'كشف 2'!AT22</f>
        <v>0</v>
      </c>
      <c r="AV49" s="316">
        <f>'كشف 2'!AU22</f>
        <v>0</v>
      </c>
      <c r="AW49" s="316">
        <f>'كشف 2'!AV22</f>
        <v>0</v>
      </c>
      <c r="AX49" s="316">
        <f>'كشف 2'!AW22</f>
        <v>0</v>
      </c>
      <c r="AY49" s="316">
        <f>'كشف 2'!AX22</f>
        <v>0</v>
      </c>
      <c r="AZ49" s="316">
        <f>'كشف 2'!AY22</f>
        <v>0</v>
      </c>
      <c r="BA49" s="317">
        <f>'كشف 2'!AZ22</f>
        <v>0</v>
      </c>
      <c r="BB49" s="316">
        <f>'كشف 2'!BA22</f>
        <v>0</v>
      </c>
      <c r="BC49" s="124">
        <f>'كشف 2'!BB22</f>
        <v>0</v>
      </c>
      <c r="BD49" s="316">
        <f>'كشف 2'!BC22</f>
        <v>0</v>
      </c>
      <c r="BE49" s="316">
        <f>'كشف 2'!BD22</f>
        <v>0</v>
      </c>
      <c r="BF49" s="316">
        <f>'كشف 2'!BE22</f>
        <v>0</v>
      </c>
      <c r="BG49" s="316">
        <f>'كشف 2'!BF22</f>
        <v>0</v>
      </c>
      <c r="BH49" s="317">
        <f>'كشف 2'!BG22</f>
        <v>0</v>
      </c>
      <c r="BI49" s="318">
        <f>'كشف 2'!BH22</f>
        <v>0</v>
      </c>
      <c r="BJ49" s="318">
        <f>'كشف 2'!BI22</f>
        <v>0</v>
      </c>
      <c r="BK49" s="318">
        <f>'كشف 2'!BJ22</f>
        <v>0</v>
      </c>
      <c r="BL49" s="318">
        <f>'كشف 2'!BK22</f>
        <v>0</v>
      </c>
      <c r="BM49" s="319">
        <f>'كشف 2'!BL22</f>
        <v>0</v>
      </c>
      <c r="BN49" s="316">
        <f>'كشف 2'!BM22</f>
        <v>0</v>
      </c>
      <c r="BO49" s="316">
        <f>'كشف 2'!BN22</f>
        <v>0</v>
      </c>
      <c r="BP49" s="318">
        <f>'كشف 2'!BO22</f>
        <v>0</v>
      </c>
      <c r="BQ49" s="319">
        <f>'كشف 2'!BP22</f>
        <v>0</v>
      </c>
      <c r="BR49" s="319">
        <f>'كشف 2'!BQ22</f>
        <v>0</v>
      </c>
      <c r="BS49" s="319">
        <f>'كشف 2'!BR22</f>
        <v>0</v>
      </c>
      <c r="BT49" s="319">
        <f>'كشف 2'!BS22</f>
        <v>0</v>
      </c>
      <c r="BU49" s="319">
        <f>'كشف 2'!BT22</f>
        <v>0</v>
      </c>
      <c r="BV49" s="319">
        <f>'كشف 2'!BU22</f>
        <v>0</v>
      </c>
      <c r="BW49" s="319">
        <f>'كشف 2'!BV22</f>
        <v>0</v>
      </c>
      <c r="BX49" s="66">
        <f>'كشف 2'!BW22</f>
        <v>0</v>
      </c>
      <c r="BY49" s="66">
        <f>'كشف 2'!BX22</f>
        <v>0</v>
      </c>
      <c r="BZ49" s="319">
        <f>'كشف 2'!BY22</f>
        <v>0</v>
      </c>
      <c r="CA49" s="319">
        <f>'كشف 2'!BZ22</f>
        <v>0</v>
      </c>
      <c r="CB49" s="66">
        <f>'كشف 2'!CA22</f>
        <v>0</v>
      </c>
      <c r="CC49" s="319">
        <f>'كشف 2'!CB22</f>
        <v>0</v>
      </c>
      <c r="CD49" s="319">
        <f>'كشف 2'!CC22</f>
        <v>0</v>
      </c>
      <c r="CE49" s="319">
        <f>'كشف 2'!CD22</f>
        <v>0</v>
      </c>
      <c r="CF49" s="169">
        <f>'كشف 2'!CE22</f>
        <v>0</v>
      </c>
      <c r="CG49" s="169">
        <f>'كشف 2'!CF22</f>
        <v>0</v>
      </c>
      <c r="CH49" s="319">
        <f>'كشف 2'!CG22</f>
        <v>0</v>
      </c>
      <c r="CI49" s="319">
        <f>'كشف 2'!CH22</f>
        <v>0</v>
      </c>
      <c r="CJ49" s="319">
        <f>'كشف 2'!CI22</f>
        <v>0</v>
      </c>
      <c r="CK49" s="319">
        <f>'كشف 2'!CJ22</f>
        <v>0</v>
      </c>
      <c r="CL49" s="319">
        <f>'كشف 2'!CK22</f>
        <v>0</v>
      </c>
      <c r="CM49" s="319">
        <f>'كشف 2'!CL22</f>
        <v>0</v>
      </c>
      <c r="CN49" s="316">
        <f>'كشف 2'!CM22</f>
        <v>0</v>
      </c>
      <c r="CO49" s="316">
        <f>'كشف 2'!CN22</f>
        <v>0</v>
      </c>
      <c r="CP49" s="316">
        <f>'كشف 2'!CO22</f>
        <v>0</v>
      </c>
      <c r="CQ49" s="316">
        <f>'كشف 2'!CP22</f>
        <v>0</v>
      </c>
      <c r="CR49" s="316">
        <f t="shared" si="1"/>
        <v>0</v>
      </c>
      <c r="CS49" s="316">
        <f t="shared" si="2"/>
        <v>0</v>
      </c>
      <c r="CT49" s="316">
        <f t="shared" si="3"/>
        <v>0</v>
      </c>
      <c r="CU49" s="316">
        <f t="shared" si="4"/>
        <v>0</v>
      </c>
      <c r="CV49" s="316">
        <f t="shared" si="5"/>
        <v>0</v>
      </c>
      <c r="CW49" s="316">
        <f t="shared" si="6"/>
        <v>0</v>
      </c>
      <c r="CX49" s="316">
        <f t="shared" si="7"/>
        <v>0</v>
      </c>
      <c r="CY49" s="316">
        <f t="shared" si="8"/>
        <v>0</v>
      </c>
      <c r="CZ49" s="316">
        <f t="shared" si="9"/>
        <v>0</v>
      </c>
      <c r="DA49" s="316">
        <f t="shared" si="10"/>
        <v>0</v>
      </c>
      <c r="DB49" s="316">
        <f t="shared" si="11"/>
        <v>0</v>
      </c>
      <c r="DC49" s="316">
        <f t="shared" si="12"/>
        <v>0</v>
      </c>
      <c r="DD49" s="316">
        <f t="shared" si="13"/>
        <v>0</v>
      </c>
      <c r="DE49" s="316">
        <f t="shared" si="14"/>
        <v>0</v>
      </c>
      <c r="DF49" s="316">
        <f t="shared" si="15"/>
        <v>0</v>
      </c>
      <c r="DG49" s="316">
        <f t="shared" si="16"/>
        <v>0</v>
      </c>
      <c r="DH49" s="316">
        <f t="shared" si="17"/>
        <v>0</v>
      </c>
      <c r="DI49" s="316">
        <f t="shared" si="18"/>
        <v>0</v>
      </c>
      <c r="DJ49" s="316">
        <f t="shared" si="19"/>
        <v>0</v>
      </c>
      <c r="DK49" s="316">
        <f t="shared" si="20"/>
        <v>0</v>
      </c>
      <c r="DL49" s="316">
        <f t="shared" si="21"/>
        <v>0</v>
      </c>
      <c r="DM49" s="316">
        <f t="shared" si="22"/>
        <v>0</v>
      </c>
    </row>
    <row r="50" spans="1:117" ht="20.25" x14ac:dyDescent="0.2">
      <c r="A50" s="18">
        <v>46</v>
      </c>
      <c r="B50" s="18" t="str">
        <f>'كشف 2'!A23</f>
        <v/>
      </c>
      <c r="C50" s="318">
        <f>'كشف 2'!B23</f>
        <v>0</v>
      </c>
      <c r="D50" s="318">
        <f>'كشف 2'!C23</f>
        <v>0</v>
      </c>
      <c r="E50" s="318">
        <f>'كشف 2'!D23</f>
        <v>0</v>
      </c>
      <c r="F50" s="318">
        <f>'كشف 2'!E23</f>
        <v>0</v>
      </c>
      <c r="G50" s="318">
        <f>'كشف 2'!F23</f>
        <v>0</v>
      </c>
      <c r="H50" s="318">
        <f>'كشف 2'!G23</f>
        <v>0</v>
      </c>
      <c r="I50" s="318">
        <f>'كشف 2'!H23</f>
        <v>0</v>
      </c>
      <c r="J50" s="318">
        <f>'كشف 2'!I23</f>
        <v>0</v>
      </c>
      <c r="K50" s="316">
        <f>'كشف 2'!J23</f>
        <v>0</v>
      </c>
      <c r="L50" s="316">
        <f>'كشف 2'!K23</f>
        <v>0</v>
      </c>
      <c r="M50" s="316">
        <f>'كشف 2'!L23</f>
        <v>0</v>
      </c>
      <c r="N50" s="316">
        <f>'كشف 2'!M23</f>
        <v>0</v>
      </c>
      <c r="O50" s="66">
        <f>'كشف 2'!N23</f>
        <v>0</v>
      </c>
      <c r="P50" s="317">
        <f>'كشف 2'!O23</f>
        <v>0</v>
      </c>
      <c r="Q50" s="318">
        <f>'كشف 2'!P23</f>
        <v>0</v>
      </c>
      <c r="R50" s="318">
        <f>'كشف 2'!Q23</f>
        <v>0</v>
      </c>
      <c r="S50" s="318">
        <f>'كشف 2'!R23</f>
        <v>0</v>
      </c>
      <c r="T50" s="318">
        <f>'كشف 2'!S23</f>
        <v>0</v>
      </c>
      <c r="U50" s="318">
        <f>'كشف 2'!T23</f>
        <v>0</v>
      </c>
      <c r="V50" s="316">
        <f>'كشف 2'!U23</f>
        <v>0</v>
      </c>
      <c r="W50" s="316">
        <f>'كشف 2'!V23</f>
        <v>0</v>
      </c>
      <c r="X50" s="316">
        <f>'كشف 2'!W23</f>
        <v>0</v>
      </c>
      <c r="Y50" s="318">
        <f>'كشف 2'!X23</f>
        <v>0</v>
      </c>
      <c r="Z50" s="19">
        <f>'كشف 2'!Y23</f>
        <v>0</v>
      </c>
      <c r="AA50" s="317">
        <f>'كشف 2'!Z23</f>
        <v>0</v>
      </c>
      <c r="AB50" s="318">
        <f>'كشف 2'!AA23</f>
        <v>0</v>
      </c>
      <c r="AC50" s="318">
        <f>'كشف 2'!AB23</f>
        <v>0</v>
      </c>
      <c r="AD50" s="20">
        <f>'كشف 2'!AC23</f>
        <v>0</v>
      </c>
      <c r="AE50" s="316">
        <f>'كشف 2'!AD23</f>
        <v>0</v>
      </c>
      <c r="AF50" s="20">
        <f>'كشف 2'!AE23</f>
        <v>0</v>
      </c>
      <c r="AG50" s="20">
        <f>'كشف 2'!AF23</f>
        <v>0</v>
      </c>
      <c r="AH50" s="21">
        <f>'كشف 2'!AG23</f>
        <v>0</v>
      </c>
      <c r="AI50" s="20">
        <f>'كشف 2'!AH23</f>
        <v>0</v>
      </c>
      <c r="AJ50" s="20">
        <f>'كشف 2'!AI23</f>
        <v>0</v>
      </c>
      <c r="AK50" s="20">
        <f>'كشف 2'!AJ23</f>
        <v>0</v>
      </c>
      <c r="AL50" s="316">
        <f>'كشف 2'!AK23</f>
        <v>0</v>
      </c>
      <c r="AM50" s="316">
        <f>'كشف 2'!AL23</f>
        <v>0</v>
      </c>
      <c r="AN50" s="316">
        <f>'كشف 2'!AM23</f>
        <v>0</v>
      </c>
      <c r="AO50" s="316">
        <f>'كشف 2'!AN23</f>
        <v>0</v>
      </c>
      <c r="AP50" s="316">
        <f>'كشف 2'!AO23</f>
        <v>0</v>
      </c>
      <c r="AQ50" s="316">
        <f>'كشف 2'!AP23</f>
        <v>0</v>
      </c>
      <c r="AR50" s="316">
        <f>'كشف 2'!AQ23</f>
        <v>0</v>
      </c>
      <c r="AS50" s="316">
        <f>'كشف 2'!AR23</f>
        <v>0</v>
      </c>
      <c r="AT50" s="22">
        <f>'كشف 2'!AS23</f>
        <v>0</v>
      </c>
      <c r="AU50" s="316">
        <f>'كشف 2'!AT23</f>
        <v>0</v>
      </c>
      <c r="AV50" s="316">
        <f>'كشف 2'!AU23</f>
        <v>0</v>
      </c>
      <c r="AW50" s="316">
        <f>'كشف 2'!AV23</f>
        <v>0</v>
      </c>
      <c r="AX50" s="316">
        <f>'كشف 2'!AW23</f>
        <v>0</v>
      </c>
      <c r="AY50" s="316">
        <f>'كشف 2'!AX23</f>
        <v>0</v>
      </c>
      <c r="AZ50" s="316">
        <f>'كشف 2'!AY23</f>
        <v>0</v>
      </c>
      <c r="BA50" s="317">
        <f>'كشف 2'!AZ23</f>
        <v>0</v>
      </c>
      <c r="BB50" s="316">
        <f>'كشف 2'!BA23</f>
        <v>0</v>
      </c>
      <c r="BC50" s="124">
        <f>'كشف 2'!BB23</f>
        <v>0</v>
      </c>
      <c r="BD50" s="316">
        <f>'كشف 2'!BC23</f>
        <v>0</v>
      </c>
      <c r="BE50" s="316">
        <f>'كشف 2'!BD23</f>
        <v>0</v>
      </c>
      <c r="BF50" s="316">
        <f>'كشف 2'!BE23</f>
        <v>0</v>
      </c>
      <c r="BG50" s="316">
        <f>'كشف 2'!BF23</f>
        <v>0</v>
      </c>
      <c r="BH50" s="317">
        <f>'كشف 2'!BG23</f>
        <v>0</v>
      </c>
      <c r="BI50" s="318">
        <f>'كشف 2'!BH23</f>
        <v>0</v>
      </c>
      <c r="BJ50" s="318">
        <f>'كشف 2'!BI23</f>
        <v>0</v>
      </c>
      <c r="BK50" s="318">
        <f>'كشف 2'!BJ23</f>
        <v>0</v>
      </c>
      <c r="BL50" s="318">
        <f>'كشف 2'!BK23</f>
        <v>0</v>
      </c>
      <c r="BM50" s="319">
        <f>'كشف 2'!BL23</f>
        <v>0</v>
      </c>
      <c r="BN50" s="316">
        <f>'كشف 2'!BM23</f>
        <v>0</v>
      </c>
      <c r="BO50" s="316">
        <f>'كشف 2'!BN23</f>
        <v>0</v>
      </c>
      <c r="BP50" s="318">
        <f>'كشف 2'!BO23</f>
        <v>0</v>
      </c>
      <c r="BQ50" s="319">
        <f>'كشف 2'!BP23</f>
        <v>0</v>
      </c>
      <c r="BR50" s="319">
        <f>'كشف 2'!BQ23</f>
        <v>0</v>
      </c>
      <c r="BS50" s="319">
        <f>'كشف 2'!BR23</f>
        <v>0</v>
      </c>
      <c r="BT50" s="319">
        <f>'كشف 2'!BS23</f>
        <v>0</v>
      </c>
      <c r="BU50" s="319">
        <f>'كشف 2'!BT23</f>
        <v>0</v>
      </c>
      <c r="BV50" s="319">
        <f>'كشف 2'!BU23</f>
        <v>0</v>
      </c>
      <c r="BW50" s="319">
        <f>'كشف 2'!BV23</f>
        <v>0</v>
      </c>
      <c r="BX50" s="66">
        <f>'كشف 2'!BW23</f>
        <v>0</v>
      </c>
      <c r="BY50" s="66">
        <f>'كشف 2'!BX23</f>
        <v>0</v>
      </c>
      <c r="BZ50" s="319">
        <f>'كشف 2'!BY23</f>
        <v>0</v>
      </c>
      <c r="CA50" s="319">
        <f>'كشف 2'!BZ23</f>
        <v>0</v>
      </c>
      <c r="CB50" s="66">
        <f>'كشف 2'!CA23</f>
        <v>0</v>
      </c>
      <c r="CC50" s="319">
        <f>'كشف 2'!CB23</f>
        <v>0</v>
      </c>
      <c r="CD50" s="319">
        <f>'كشف 2'!CC23</f>
        <v>0</v>
      </c>
      <c r="CE50" s="319">
        <f>'كشف 2'!CD23</f>
        <v>0</v>
      </c>
      <c r="CF50" s="169">
        <f>'كشف 2'!CE23</f>
        <v>0</v>
      </c>
      <c r="CG50" s="169">
        <f>'كشف 2'!CF23</f>
        <v>0</v>
      </c>
      <c r="CH50" s="319">
        <f>'كشف 2'!CG23</f>
        <v>0</v>
      </c>
      <c r="CI50" s="319">
        <f>'كشف 2'!CH23</f>
        <v>0</v>
      </c>
      <c r="CJ50" s="319">
        <f>'كشف 2'!CI23</f>
        <v>0</v>
      </c>
      <c r="CK50" s="319">
        <f>'كشف 2'!CJ23</f>
        <v>0</v>
      </c>
      <c r="CL50" s="319">
        <f>'كشف 2'!CK23</f>
        <v>0</v>
      </c>
      <c r="CM50" s="319">
        <f>'كشف 2'!CL23</f>
        <v>0</v>
      </c>
      <c r="CN50" s="316">
        <f>'كشف 2'!CM23</f>
        <v>0</v>
      </c>
      <c r="CO50" s="316">
        <f>'كشف 2'!CN23</f>
        <v>0</v>
      </c>
      <c r="CP50" s="316">
        <f>'كشف 2'!CO23</f>
        <v>0</v>
      </c>
      <c r="CQ50" s="316">
        <f>'كشف 2'!CP23</f>
        <v>0</v>
      </c>
      <c r="CR50" s="316">
        <f t="shared" si="1"/>
        <v>0</v>
      </c>
      <c r="CS50" s="316">
        <f t="shared" si="2"/>
        <v>0</v>
      </c>
      <c r="CT50" s="316">
        <f t="shared" si="3"/>
        <v>0</v>
      </c>
      <c r="CU50" s="316">
        <f t="shared" si="4"/>
        <v>0</v>
      </c>
      <c r="CV50" s="316">
        <f t="shared" si="5"/>
        <v>0</v>
      </c>
      <c r="CW50" s="316">
        <f t="shared" si="6"/>
        <v>0</v>
      </c>
      <c r="CX50" s="316">
        <f t="shared" si="7"/>
        <v>0</v>
      </c>
      <c r="CY50" s="316">
        <f t="shared" si="8"/>
        <v>0</v>
      </c>
      <c r="CZ50" s="316">
        <f t="shared" si="9"/>
        <v>0</v>
      </c>
      <c r="DA50" s="316">
        <f t="shared" si="10"/>
        <v>0</v>
      </c>
      <c r="DB50" s="316">
        <f t="shared" si="11"/>
        <v>0</v>
      </c>
      <c r="DC50" s="316">
        <f t="shared" si="12"/>
        <v>0</v>
      </c>
      <c r="DD50" s="316">
        <f t="shared" si="13"/>
        <v>0</v>
      </c>
      <c r="DE50" s="316">
        <f t="shared" si="14"/>
        <v>0</v>
      </c>
      <c r="DF50" s="316">
        <f t="shared" si="15"/>
        <v>0</v>
      </c>
      <c r="DG50" s="316">
        <f t="shared" si="16"/>
        <v>0</v>
      </c>
      <c r="DH50" s="316">
        <f t="shared" si="17"/>
        <v>0</v>
      </c>
      <c r="DI50" s="316">
        <f t="shared" si="18"/>
        <v>0</v>
      </c>
      <c r="DJ50" s="316">
        <f t="shared" si="19"/>
        <v>0</v>
      </c>
      <c r="DK50" s="316">
        <f t="shared" si="20"/>
        <v>0</v>
      </c>
      <c r="DL50" s="316">
        <f t="shared" si="21"/>
        <v>0</v>
      </c>
      <c r="DM50" s="316">
        <f t="shared" si="22"/>
        <v>0</v>
      </c>
    </row>
    <row r="51" spans="1:117" ht="20.25" x14ac:dyDescent="0.2">
      <c r="A51" s="18">
        <v>47</v>
      </c>
      <c r="B51" s="18" t="str">
        <f>'كشف 2'!A24</f>
        <v/>
      </c>
      <c r="C51" s="318">
        <f>'كشف 2'!B24</f>
        <v>0</v>
      </c>
      <c r="D51" s="318">
        <f>'كشف 2'!C24</f>
        <v>0</v>
      </c>
      <c r="E51" s="318">
        <f>'كشف 2'!D24</f>
        <v>0</v>
      </c>
      <c r="F51" s="318">
        <f>'كشف 2'!E24</f>
        <v>0</v>
      </c>
      <c r="G51" s="318">
        <f>'كشف 2'!F24</f>
        <v>0</v>
      </c>
      <c r="H51" s="318">
        <f>'كشف 2'!G24</f>
        <v>0</v>
      </c>
      <c r="I51" s="318">
        <f>'كشف 2'!H24</f>
        <v>0</v>
      </c>
      <c r="J51" s="318">
        <f>'كشف 2'!I24</f>
        <v>0</v>
      </c>
      <c r="K51" s="316">
        <f>'كشف 2'!J24</f>
        <v>0</v>
      </c>
      <c r="L51" s="316">
        <f>'كشف 2'!K24</f>
        <v>0</v>
      </c>
      <c r="M51" s="316">
        <f>'كشف 2'!L24</f>
        <v>0</v>
      </c>
      <c r="N51" s="316">
        <f>'كشف 2'!M24</f>
        <v>0</v>
      </c>
      <c r="O51" s="66">
        <f>'كشف 2'!N24</f>
        <v>0</v>
      </c>
      <c r="P51" s="317">
        <f>'كشف 2'!O24</f>
        <v>0</v>
      </c>
      <c r="Q51" s="318">
        <f>'كشف 2'!P24</f>
        <v>0</v>
      </c>
      <c r="R51" s="318">
        <f>'كشف 2'!Q24</f>
        <v>0</v>
      </c>
      <c r="S51" s="318">
        <f>'كشف 2'!R24</f>
        <v>0</v>
      </c>
      <c r="T51" s="318">
        <f>'كشف 2'!S24</f>
        <v>0</v>
      </c>
      <c r="U51" s="318">
        <f>'كشف 2'!T24</f>
        <v>0</v>
      </c>
      <c r="V51" s="316">
        <f>'كشف 2'!U24</f>
        <v>0</v>
      </c>
      <c r="W51" s="316">
        <f>'كشف 2'!V24</f>
        <v>0</v>
      </c>
      <c r="X51" s="316">
        <f>'كشف 2'!W24</f>
        <v>0</v>
      </c>
      <c r="Y51" s="318">
        <f>'كشف 2'!X24</f>
        <v>0</v>
      </c>
      <c r="Z51" s="19">
        <f>'كشف 2'!Y24</f>
        <v>0</v>
      </c>
      <c r="AA51" s="317">
        <f>'كشف 2'!Z24</f>
        <v>0</v>
      </c>
      <c r="AB51" s="318">
        <f>'كشف 2'!AA24</f>
        <v>0</v>
      </c>
      <c r="AC51" s="318">
        <f>'كشف 2'!AB24</f>
        <v>0</v>
      </c>
      <c r="AD51" s="20">
        <f>'كشف 2'!AC24</f>
        <v>0</v>
      </c>
      <c r="AE51" s="316">
        <f>'كشف 2'!AD24</f>
        <v>0</v>
      </c>
      <c r="AF51" s="20">
        <f>'كشف 2'!AE24</f>
        <v>0</v>
      </c>
      <c r="AG51" s="20">
        <f>'كشف 2'!AF24</f>
        <v>0</v>
      </c>
      <c r="AH51" s="21">
        <f>'كشف 2'!AG24</f>
        <v>0</v>
      </c>
      <c r="AI51" s="20">
        <f>'كشف 2'!AH24</f>
        <v>0</v>
      </c>
      <c r="AJ51" s="20">
        <f>'كشف 2'!AI24</f>
        <v>0</v>
      </c>
      <c r="AK51" s="20">
        <f>'كشف 2'!AJ24</f>
        <v>0</v>
      </c>
      <c r="AL51" s="316">
        <f>'كشف 2'!AK24</f>
        <v>0</v>
      </c>
      <c r="AM51" s="316">
        <f>'كشف 2'!AL24</f>
        <v>0</v>
      </c>
      <c r="AN51" s="316">
        <f>'كشف 2'!AM24</f>
        <v>0</v>
      </c>
      <c r="AO51" s="316">
        <f>'كشف 2'!AN24</f>
        <v>0</v>
      </c>
      <c r="AP51" s="316">
        <f>'كشف 2'!AO24</f>
        <v>0</v>
      </c>
      <c r="AQ51" s="316">
        <f>'كشف 2'!AP24</f>
        <v>0</v>
      </c>
      <c r="AR51" s="316">
        <f>'كشف 2'!AQ24</f>
        <v>0</v>
      </c>
      <c r="AS51" s="316">
        <f>'كشف 2'!AR24</f>
        <v>0</v>
      </c>
      <c r="AT51" s="22">
        <f>'كشف 2'!AS24</f>
        <v>0</v>
      </c>
      <c r="AU51" s="316">
        <f>'كشف 2'!AT24</f>
        <v>0</v>
      </c>
      <c r="AV51" s="316">
        <f>'كشف 2'!AU24</f>
        <v>0</v>
      </c>
      <c r="AW51" s="316">
        <f>'كشف 2'!AV24</f>
        <v>0</v>
      </c>
      <c r="AX51" s="316">
        <f>'كشف 2'!AW24</f>
        <v>0</v>
      </c>
      <c r="AY51" s="316">
        <f>'كشف 2'!AX24</f>
        <v>0</v>
      </c>
      <c r="AZ51" s="316">
        <f>'كشف 2'!AY24</f>
        <v>0</v>
      </c>
      <c r="BA51" s="317">
        <f>'كشف 2'!AZ24</f>
        <v>0</v>
      </c>
      <c r="BB51" s="316">
        <f>'كشف 2'!BA24</f>
        <v>0</v>
      </c>
      <c r="BC51" s="124">
        <f>'كشف 2'!BB24</f>
        <v>0</v>
      </c>
      <c r="BD51" s="316">
        <f>'كشف 2'!BC24</f>
        <v>0</v>
      </c>
      <c r="BE51" s="316">
        <f>'كشف 2'!BD24</f>
        <v>0</v>
      </c>
      <c r="BF51" s="316">
        <f>'كشف 2'!BE24</f>
        <v>0</v>
      </c>
      <c r="BG51" s="316">
        <f>'كشف 2'!BF24</f>
        <v>0</v>
      </c>
      <c r="BH51" s="317">
        <f>'كشف 2'!BG24</f>
        <v>0</v>
      </c>
      <c r="BI51" s="318">
        <f>'كشف 2'!BH24</f>
        <v>0</v>
      </c>
      <c r="BJ51" s="318">
        <f>'كشف 2'!BI24</f>
        <v>0</v>
      </c>
      <c r="BK51" s="318">
        <f>'كشف 2'!BJ24</f>
        <v>0</v>
      </c>
      <c r="BL51" s="318">
        <f>'كشف 2'!BK24</f>
        <v>0</v>
      </c>
      <c r="BM51" s="319">
        <f>'كشف 2'!BL24</f>
        <v>0</v>
      </c>
      <c r="BN51" s="316">
        <f>'كشف 2'!BM24</f>
        <v>0</v>
      </c>
      <c r="BO51" s="316">
        <f>'كشف 2'!BN24</f>
        <v>0</v>
      </c>
      <c r="BP51" s="318">
        <f>'كشف 2'!BO24</f>
        <v>0</v>
      </c>
      <c r="BQ51" s="319">
        <f>'كشف 2'!BP24</f>
        <v>0</v>
      </c>
      <c r="BR51" s="319">
        <f>'كشف 2'!BQ24</f>
        <v>0</v>
      </c>
      <c r="BS51" s="319">
        <f>'كشف 2'!BR24</f>
        <v>0</v>
      </c>
      <c r="BT51" s="319">
        <f>'كشف 2'!BS24</f>
        <v>0</v>
      </c>
      <c r="BU51" s="319">
        <f>'كشف 2'!BT24</f>
        <v>0</v>
      </c>
      <c r="BV51" s="319">
        <f>'كشف 2'!BU24</f>
        <v>0</v>
      </c>
      <c r="BW51" s="319">
        <f>'كشف 2'!BV24</f>
        <v>0</v>
      </c>
      <c r="BX51" s="66">
        <f>'كشف 2'!BW24</f>
        <v>0</v>
      </c>
      <c r="BY51" s="66">
        <f>'كشف 2'!BX24</f>
        <v>0</v>
      </c>
      <c r="BZ51" s="319">
        <f>'كشف 2'!BY24</f>
        <v>0</v>
      </c>
      <c r="CA51" s="319">
        <f>'كشف 2'!BZ24</f>
        <v>0</v>
      </c>
      <c r="CB51" s="66">
        <f>'كشف 2'!CA24</f>
        <v>0</v>
      </c>
      <c r="CC51" s="319">
        <f>'كشف 2'!CB24</f>
        <v>0</v>
      </c>
      <c r="CD51" s="319">
        <f>'كشف 2'!CC24</f>
        <v>0</v>
      </c>
      <c r="CE51" s="319">
        <f>'كشف 2'!CD24</f>
        <v>0</v>
      </c>
      <c r="CF51" s="169">
        <f>'كشف 2'!CE24</f>
        <v>0</v>
      </c>
      <c r="CG51" s="169">
        <f>'كشف 2'!CF24</f>
        <v>0</v>
      </c>
      <c r="CH51" s="319">
        <f>'كشف 2'!CG24</f>
        <v>0</v>
      </c>
      <c r="CI51" s="319">
        <f>'كشف 2'!CH24</f>
        <v>0</v>
      </c>
      <c r="CJ51" s="319">
        <f>'كشف 2'!CI24</f>
        <v>0</v>
      </c>
      <c r="CK51" s="319">
        <f>'كشف 2'!CJ24</f>
        <v>0</v>
      </c>
      <c r="CL51" s="319">
        <f>'كشف 2'!CK24</f>
        <v>0</v>
      </c>
      <c r="CM51" s="319">
        <f>'كشف 2'!CL24</f>
        <v>0</v>
      </c>
      <c r="CN51" s="316">
        <f>'كشف 2'!CM24</f>
        <v>0</v>
      </c>
      <c r="CO51" s="316">
        <f>'كشف 2'!CN24</f>
        <v>0</v>
      </c>
      <c r="CP51" s="316">
        <f>'كشف 2'!CO24</f>
        <v>0</v>
      </c>
      <c r="CQ51" s="316">
        <f>'كشف 2'!CP24</f>
        <v>0</v>
      </c>
      <c r="CR51" s="316">
        <f t="shared" si="1"/>
        <v>0</v>
      </c>
      <c r="CS51" s="316">
        <f t="shared" si="2"/>
        <v>0</v>
      </c>
      <c r="CT51" s="316">
        <f t="shared" si="3"/>
        <v>0</v>
      </c>
      <c r="CU51" s="316">
        <f t="shared" si="4"/>
        <v>0</v>
      </c>
      <c r="CV51" s="316">
        <f t="shared" si="5"/>
        <v>0</v>
      </c>
      <c r="CW51" s="316">
        <f t="shared" si="6"/>
        <v>0</v>
      </c>
      <c r="CX51" s="316">
        <f t="shared" si="7"/>
        <v>0</v>
      </c>
      <c r="CY51" s="316">
        <f t="shared" si="8"/>
        <v>0</v>
      </c>
      <c r="CZ51" s="316">
        <f t="shared" si="9"/>
        <v>0</v>
      </c>
      <c r="DA51" s="316">
        <f t="shared" si="10"/>
        <v>0</v>
      </c>
      <c r="DB51" s="316">
        <f t="shared" si="11"/>
        <v>0</v>
      </c>
      <c r="DC51" s="316">
        <f t="shared" si="12"/>
        <v>0</v>
      </c>
      <c r="DD51" s="316">
        <f t="shared" si="13"/>
        <v>0</v>
      </c>
      <c r="DE51" s="316">
        <f t="shared" si="14"/>
        <v>0</v>
      </c>
      <c r="DF51" s="316">
        <f t="shared" si="15"/>
        <v>0</v>
      </c>
      <c r="DG51" s="316">
        <f t="shared" si="16"/>
        <v>0</v>
      </c>
      <c r="DH51" s="316">
        <f t="shared" si="17"/>
        <v>0</v>
      </c>
      <c r="DI51" s="316">
        <f t="shared" si="18"/>
        <v>0</v>
      </c>
      <c r="DJ51" s="316">
        <f t="shared" si="19"/>
        <v>0</v>
      </c>
      <c r="DK51" s="316">
        <f t="shared" si="20"/>
        <v>0</v>
      </c>
      <c r="DL51" s="316">
        <f t="shared" si="21"/>
        <v>0</v>
      </c>
      <c r="DM51" s="316">
        <f t="shared" si="22"/>
        <v>0</v>
      </c>
    </row>
    <row r="52" spans="1:117" ht="20.25" x14ac:dyDescent="0.2">
      <c r="A52" s="18">
        <v>48</v>
      </c>
      <c r="B52" s="18" t="str">
        <f>'كشف 2'!A25</f>
        <v/>
      </c>
      <c r="C52" s="318">
        <f>'كشف 2'!B25</f>
        <v>0</v>
      </c>
      <c r="D52" s="318">
        <f>'كشف 2'!C25</f>
        <v>0</v>
      </c>
      <c r="E52" s="318">
        <f>'كشف 2'!D25</f>
        <v>0</v>
      </c>
      <c r="F52" s="318">
        <f>'كشف 2'!E25</f>
        <v>0</v>
      </c>
      <c r="G52" s="318">
        <f>'كشف 2'!F25</f>
        <v>0</v>
      </c>
      <c r="H52" s="318">
        <f>'كشف 2'!G25</f>
        <v>0</v>
      </c>
      <c r="I52" s="318">
        <f>'كشف 2'!H25</f>
        <v>0</v>
      </c>
      <c r="J52" s="318">
        <f>'كشف 2'!I25</f>
        <v>0</v>
      </c>
      <c r="K52" s="316">
        <f>'كشف 2'!J25</f>
        <v>0</v>
      </c>
      <c r="L52" s="316">
        <f>'كشف 2'!K25</f>
        <v>0</v>
      </c>
      <c r="M52" s="316">
        <f>'كشف 2'!L25</f>
        <v>0</v>
      </c>
      <c r="N52" s="316">
        <f>'كشف 2'!M25</f>
        <v>0</v>
      </c>
      <c r="O52" s="66">
        <f>'كشف 2'!N25</f>
        <v>0</v>
      </c>
      <c r="P52" s="317">
        <f>'كشف 2'!O25</f>
        <v>0</v>
      </c>
      <c r="Q52" s="318">
        <f>'كشف 2'!P25</f>
        <v>0</v>
      </c>
      <c r="R52" s="318">
        <f>'كشف 2'!Q25</f>
        <v>0</v>
      </c>
      <c r="S52" s="318">
        <f>'كشف 2'!R25</f>
        <v>0</v>
      </c>
      <c r="T52" s="318">
        <f>'كشف 2'!S25</f>
        <v>0</v>
      </c>
      <c r="U52" s="318">
        <f>'كشف 2'!T25</f>
        <v>0</v>
      </c>
      <c r="V52" s="316">
        <f>'كشف 2'!U25</f>
        <v>0</v>
      </c>
      <c r="W52" s="316">
        <f>'كشف 2'!V25</f>
        <v>0</v>
      </c>
      <c r="X52" s="316">
        <f>'كشف 2'!W25</f>
        <v>0</v>
      </c>
      <c r="Y52" s="318">
        <f>'كشف 2'!X25</f>
        <v>0</v>
      </c>
      <c r="Z52" s="19">
        <f>'كشف 2'!Y25</f>
        <v>0</v>
      </c>
      <c r="AA52" s="317">
        <f>'كشف 2'!Z25</f>
        <v>0</v>
      </c>
      <c r="AB52" s="318">
        <f>'كشف 2'!AA25</f>
        <v>0</v>
      </c>
      <c r="AC52" s="318">
        <f>'كشف 2'!AB25</f>
        <v>0</v>
      </c>
      <c r="AD52" s="20">
        <f>'كشف 2'!AC25</f>
        <v>0</v>
      </c>
      <c r="AE52" s="316">
        <f>'كشف 2'!AD25</f>
        <v>0</v>
      </c>
      <c r="AF52" s="20">
        <f>'كشف 2'!AE25</f>
        <v>0</v>
      </c>
      <c r="AG52" s="20">
        <f>'كشف 2'!AF25</f>
        <v>0</v>
      </c>
      <c r="AH52" s="21">
        <f>'كشف 2'!AG25</f>
        <v>0</v>
      </c>
      <c r="AI52" s="20">
        <f>'كشف 2'!AH25</f>
        <v>0</v>
      </c>
      <c r="AJ52" s="20">
        <f>'كشف 2'!AI25</f>
        <v>0</v>
      </c>
      <c r="AK52" s="20">
        <f>'كشف 2'!AJ25</f>
        <v>0</v>
      </c>
      <c r="AL52" s="316">
        <f>'كشف 2'!AK25</f>
        <v>0</v>
      </c>
      <c r="AM52" s="316">
        <f>'كشف 2'!AL25</f>
        <v>0</v>
      </c>
      <c r="AN52" s="316">
        <f>'كشف 2'!AM25</f>
        <v>0</v>
      </c>
      <c r="AO52" s="316">
        <f>'كشف 2'!AN25</f>
        <v>0</v>
      </c>
      <c r="AP52" s="316">
        <f>'كشف 2'!AO25</f>
        <v>0</v>
      </c>
      <c r="AQ52" s="316">
        <f>'كشف 2'!AP25</f>
        <v>0</v>
      </c>
      <c r="AR52" s="316">
        <f>'كشف 2'!AQ25</f>
        <v>0</v>
      </c>
      <c r="AS52" s="316">
        <f>'كشف 2'!AR25</f>
        <v>0</v>
      </c>
      <c r="AT52" s="22">
        <f>'كشف 2'!AS25</f>
        <v>0</v>
      </c>
      <c r="AU52" s="316">
        <f>'كشف 2'!AT25</f>
        <v>0</v>
      </c>
      <c r="AV52" s="316">
        <f>'كشف 2'!AU25</f>
        <v>0</v>
      </c>
      <c r="AW52" s="316">
        <f>'كشف 2'!AV25</f>
        <v>0</v>
      </c>
      <c r="AX52" s="316">
        <f>'كشف 2'!AW25</f>
        <v>0</v>
      </c>
      <c r="AY52" s="316">
        <f>'كشف 2'!AX25</f>
        <v>0</v>
      </c>
      <c r="AZ52" s="316">
        <f>'كشف 2'!AY25</f>
        <v>0</v>
      </c>
      <c r="BA52" s="317">
        <f>'كشف 2'!AZ25</f>
        <v>0</v>
      </c>
      <c r="BB52" s="316">
        <f>'كشف 2'!BA25</f>
        <v>0</v>
      </c>
      <c r="BC52" s="124">
        <f>'كشف 2'!BB25</f>
        <v>0</v>
      </c>
      <c r="BD52" s="316">
        <f>'كشف 2'!BC25</f>
        <v>0</v>
      </c>
      <c r="BE52" s="316">
        <f>'كشف 2'!BD25</f>
        <v>0</v>
      </c>
      <c r="BF52" s="316">
        <f>'كشف 2'!BE25</f>
        <v>0</v>
      </c>
      <c r="BG52" s="316">
        <f>'كشف 2'!BF25</f>
        <v>0</v>
      </c>
      <c r="BH52" s="317">
        <f>'كشف 2'!BG25</f>
        <v>0</v>
      </c>
      <c r="BI52" s="318">
        <f>'كشف 2'!BH25</f>
        <v>0</v>
      </c>
      <c r="BJ52" s="318">
        <f>'كشف 2'!BI25</f>
        <v>0</v>
      </c>
      <c r="BK52" s="318">
        <f>'كشف 2'!BJ25</f>
        <v>0</v>
      </c>
      <c r="BL52" s="318">
        <f>'كشف 2'!BK25</f>
        <v>0</v>
      </c>
      <c r="BM52" s="319">
        <f>'كشف 2'!BL25</f>
        <v>0</v>
      </c>
      <c r="BN52" s="316">
        <f>'كشف 2'!BM25</f>
        <v>0</v>
      </c>
      <c r="BO52" s="316">
        <f>'كشف 2'!BN25</f>
        <v>0</v>
      </c>
      <c r="BP52" s="318">
        <f>'كشف 2'!BO25</f>
        <v>0</v>
      </c>
      <c r="BQ52" s="319">
        <f>'كشف 2'!BP25</f>
        <v>0</v>
      </c>
      <c r="BR52" s="319">
        <f>'كشف 2'!BQ25</f>
        <v>0</v>
      </c>
      <c r="BS52" s="319">
        <f>'كشف 2'!BR25</f>
        <v>0</v>
      </c>
      <c r="BT52" s="319">
        <f>'كشف 2'!BS25</f>
        <v>0</v>
      </c>
      <c r="BU52" s="319">
        <f>'كشف 2'!BT25</f>
        <v>0</v>
      </c>
      <c r="BV52" s="319">
        <f>'كشف 2'!BU25</f>
        <v>0</v>
      </c>
      <c r="BW52" s="319">
        <f>'كشف 2'!BV25</f>
        <v>0</v>
      </c>
      <c r="BX52" s="66">
        <f>'كشف 2'!BW25</f>
        <v>0</v>
      </c>
      <c r="BY52" s="66">
        <f>'كشف 2'!BX25</f>
        <v>0</v>
      </c>
      <c r="BZ52" s="319">
        <f>'كشف 2'!BY25</f>
        <v>0</v>
      </c>
      <c r="CA52" s="319">
        <f>'كشف 2'!BZ25</f>
        <v>0</v>
      </c>
      <c r="CB52" s="66">
        <f>'كشف 2'!CA25</f>
        <v>0</v>
      </c>
      <c r="CC52" s="319">
        <f>'كشف 2'!CB25</f>
        <v>0</v>
      </c>
      <c r="CD52" s="319">
        <f>'كشف 2'!CC25</f>
        <v>0</v>
      </c>
      <c r="CE52" s="319">
        <f>'كشف 2'!CD25</f>
        <v>0</v>
      </c>
      <c r="CF52" s="169">
        <f>'كشف 2'!CE25</f>
        <v>0</v>
      </c>
      <c r="CG52" s="169">
        <f>'كشف 2'!CF25</f>
        <v>0</v>
      </c>
      <c r="CH52" s="319">
        <f>'كشف 2'!CG25</f>
        <v>0</v>
      </c>
      <c r="CI52" s="319">
        <f>'كشف 2'!CH25</f>
        <v>0</v>
      </c>
      <c r="CJ52" s="319">
        <f>'كشف 2'!CI25</f>
        <v>0</v>
      </c>
      <c r="CK52" s="319">
        <f>'كشف 2'!CJ25</f>
        <v>0</v>
      </c>
      <c r="CL52" s="319">
        <f>'كشف 2'!CK25</f>
        <v>0</v>
      </c>
      <c r="CM52" s="319">
        <f>'كشف 2'!CL25</f>
        <v>0</v>
      </c>
      <c r="CN52" s="316">
        <f>'كشف 2'!CM25</f>
        <v>0</v>
      </c>
      <c r="CO52" s="316">
        <f>'كشف 2'!CN25</f>
        <v>0</v>
      </c>
      <c r="CP52" s="316">
        <f>'كشف 2'!CO25</f>
        <v>0</v>
      </c>
      <c r="CQ52" s="316">
        <f>'كشف 2'!CP25</f>
        <v>0</v>
      </c>
      <c r="CR52" s="316">
        <f t="shared" si="1"/>
        <v>0</v>
      </c>
      <c r="CS52" s="316">
        <f t="shared" si="2"/>
        <v>0</v>
      </c>
      <c r="CT52" s="316">
        <f t="shared" si="3"/>
        <v>0</v>
      </c>
      <c r="CU52" s="316">
        <f t="shared" si="4"/>
        <v>0</v>
      </c>
      <c r="CV52" s="316">
        <f t="shared" si="5"/>
        <v>0</v>
      </c>
      <c r="CW52" s="316">
        <f t="shared" si="6"/>
        <v>0</v>
      </c>
      <c r="CX52" s="316">
        <f t="shared" si="7"/>
        <v>0</v>
      </c>
      <c r="CY52" s="316">
        <f t="shared" si="8"/>
        <v>0</v>
      </c>
      <c r="CZ52" s="316">
        <f t="shared" si="9"/>
        <v>0</v>
      </c>
      <c r="DA52" s="316">
        <f t="shared" si="10"/>
        <v>0</v>
      </c>
      <c r="DB52" s="316">
        <f t="shared" si="11"/>
        <v>0</v>
      </c>
      <c r="DC52" s="316">
        <f t="shared" si="12"/>
        <v>0</v>
      </c>
      <c r="DD52" s="316">
        <f t="shared" si="13"/>
        <v>0</v>
      </c>
      <c r="DE52" s="316">
        <f t="shared" si="14"/>
        <v>0</v>
      </c>
      <c r="DF52" s="316">
        <f t="shared" si="15"/>
        <v>0</v>
      </c>
      <c r="DG52" s="316">
        <f t="shared" si="16"/>
        <v>0</v>
      </c>
      <c r="DH52" s="316">
        <f t="shared" si="17"/>
        <v>0</v>
      </c>
      <c r="DI52" s="316">
        <f t="shared" si="18"/>
        <v>0</v>
      </c>
      <c r="DJ52" s="316">
        <f t="shared" si="19"/>
        <v>0</v>
      </c>
      <c r="DK52" s="316">
        <f t="shared" si="20"/>
        <v>0</v>
      </c>
      <c r="DL52" s="316">
        <f t="shared" si="21"/>
        <v>0</v>
      </c>
      <c r="DM52" s="316">
        <f t="shared" si="22"/>
        <v>0</v>
      </c>
    </row>
    <row r="53" spans="1:117" ht="20.25" x14ac:dyDescent="0.2">
      <c r="A53" s="18">
        <v>49</v>
      </c>
      <c r="B53" s="18" t="str">
        <f>'كشف 2'!A26</f>
        <v/>
      </c>
      <c r="C53" s="318">
        <f>'كشف 2'!B26</f>
        <v>0</v>
      </c>
      <c r="D53" s="318">
        <f>'كشف 2'!C26</f>
        <v>0</v>
      </c>
      <c r="E53" s="318">
        <f>'كشف 2'!D26</f>
        <v>0</v>
      </c>
      <c r="F53" s="318">
        <f>'كشف 2'!E26</f>
        <v>0</v>
      </c>
      <c r="G53" s="318">
        <f>'كشف 2'!F26</f>
        <v>0</v>
      </c>
      <c r="H53" s="318">
        <f>'كشف 2'!G26</f>
        <v>0</v>
      </c>
      <c r="I53" s="318">
        <f>'كشف 2'!H26</f>
        <v>0</v>
      </c>
      <c r="J53" s="318">
        <f>'كشف 2'!I26</f>
        <v>0</v>
      </c>
      <c r="K53" s="316">
        <f>'كشف 2'!J26</f>
        <v>0</v>
      </c>
      <c r="L53" s="316">
        <f>'كشف 2'!K26</f>
        <v>0</v>
      </c>
      <c r="M53" s="316">
        <f>'كشف 2'!L26</f>
        <v>0</v>
      </c>
      <c r="N53" s="316">
        <f>'كشف 2'!M26</f>
        <v>0</v>
      </c>
      <c r="O53" s="66">
        <f>'كشف 2'!N26</f>
        <v>0</v>
      </c>
      <c r="P53" s="317">
        <f>'كشف 2'!O26</f>
        <v>0</v>
      </c>
      <c r="Q53" s="318">
        <f>'كشف 2'!P26</f>
        <v>0</v>
      </c>
      <c r="R53" s="318">
        <f>'كشف 2'!Q26</f>
        <v>0</v>
      </c>
      <c r="S53" s="318">
        <f>'كشف 2'!R26</f>
        <v>0</v>
      </c>
      <c r="T53" s="318">
        <f>'كشف 2'!S26</f>
        <v>0</v>
      </c>
      <c r="U53" s="318">
        <f>'كشف 2'!T26</f>
        <v>0</v>
      </c>
      <c r="V53" s="316">
        <f>'كشف 2'!U26</f>
        <v>0</v>
      </c>
      <c r="W53" s="316">
        <f>'كشف 2'!V26</f>
        <v>0</v>
      </c>
      <c r="X53" s="316">
        <f>'كشف 2'!W26</f>
        <v>0</v>
      </c>
      <c r="Y53" s="318">
        <f>'كشف 2'!X26</f>
        <v>0</v>
      </c>
      <c r="Z53" s="19">
        <f>'كشف 2'!Y26</f>
        <v>0</v>
      </c>
      <c r="AA53" s="317">
        <f>'كشف 2'!Z26</f>
        <v>0</v>
      </c>
      <c r="AB53" s="318">
        <f>'كشف 2'!AA26</f>
        <v>0</v>
      </c>
      <c r="AC53" s="318">
        <f>'كشف 2'!AB26</f>
        <v>0</v>
      </c>
      <c r="AD53" s="20">
        <f>'كشف 2'!AC26</f>
        <v>0</v>
      </c>
      <c r="AE53" s="316">
        <f>'كشف 2'!AD26</f>
        <v>0</v>
      </c>
      <c r="AF53" s="20">
        <f>'كشف 2'!AE26</f>
        <v>0</v>
      </c>
      <c r="AG53" s="20">
        <f>'كشف 2'!AF26</f>
        <v>0</v>
      </c>
      <c r="AH53" s="21">
        <f>'كشف 2'!AG26</f>
        <v>0</v>
      </c>
      <c r="AI53" s="20">
        <f>'كشف 2'!AH26</f>
        <v>0</v>
      </c>
      <c r="AJ53" s="20">
        <f>'كشف 2'!AI26</f>
        <v>0</v>
      </c>
      <c r="AK53" s="20">
        <f>'كشف 2'!AJ26</f>
        <v>0</v>
      </c>
      <c r="AL53" s="316">
        <f>'كشف 2'!AK26</f>
        <v>0</v>
      </c>
      <c r="AM53" s="316">
        <f>'كشف 2'!AL26</f>
        <v>0</v>
      </c>
      <c r="AN53" s="316">
        <f>'كشف 2'!AM26</f>
        <v>0</v>
      </c>
      <c r="AO53" s="316">
        <f>'كشف 2'!AN26</f>
        <v>0</v>
      </c>
      <c r="AP53" s="316">
        <f>'كشف 2'!AO26</f>
        <v>0</v>
      </c>
      <c r="AQ53" s="316">
        <f>'كشف 2'!AP26</f>
        <v>0</v>
      </c>
      <c r="AR53" s="316">
        <f>'كشف 2'!AQ26</f>
        <v>0</v>
      </c>
      <c r="AS53" s="316">
        <f>'كشف 2'!AR26</f>
        <v>0</v>
      </c>
      <c r="AT53" s="22">
        <f>'كشف 2'!AS26</f>
        <v>0</v>
      </c>
      <c r="AU53" s="316">
        <f>'كشف 2'!AT26</f>
        <v>0</v>
      </c>
      <c r="AV53" s="316">
        <f>'كشف 2'!AU26</f>
        <v>0</v>
      </c>
      <c r="AW53" s="316">
        <f>'كشف 2'!AV26</f>
        <v>0</v>
      </c>
      <c r="AX53" s="316">
        <f>'كشف 2'!AW26</f>
        <v>0</v>
      </c>
      <c r="AY53" s="316">
        <f>'كشف 2'!AX26</f>
        <v>0</v>
      </c>
      <c r="AZ53" s="316">
        <f>'كشف 2'!AY26</f>
        <v>0</v>
      </c>
      <c r="BA53" s="317">
        <f>'كشف 2'!AZ26</f>
        <v>0</v>
      </c>
      <c r="BB53" s="316">
        <f>'كشف 2'!BA26</f>
        <v>0</v>
      </c>
      <c r="BC53" s="124">
        <f>'كشف 2'!BB26</f>
        <v>0</v>
      </c>
      <c r="BD53" s="316">
        <f>'كشف 2'!BC26</f>
        <v>0</v>
      </c>
      <c r="BE53" s="316">
        <f>'كشف 2'!BD26</f>
        <v>0</v>
      </c>
      <c r="BF53" s="316">
        <f>'كشف 2'!BE26</f>
        <v>0</v>
      </c>
      <c r="BG53" s="316">
        <f>'كشف 2'!BF26</f>
        <v>0</v>
      </c>
      <c r="BH53" s="317">
        <f>'كشف 2'!BG26</f>
        <v>0</v>
      </c>
      <c r="BI53" s="318">
        <f>'كشف 2'!BH26</f>
        <v>0</v>
      </c>
      <c r="BJ53" s="318">
        <f>'كشف 2'!BI26</f>
        <v>0</v>
      </c>
      <c r="BK53" s="318">
        <f>'كشف 2'!BJ26</f>
        <v>0</v>
      </c>
      <c r="BL53" s="318">
        <f>'كشف 2'!BK26</f>
        <v>0</v>
      </c>
      <c r="BM53" s="319">
        <f>'كشف 2'!BL26</f>
        <v>0</v>
      </c>
      <c r="BN53" s="316">
        <f>'كشف 2'!BM26</f>
        <v>0</v>
      </c>
      <c r="BO53" s="316">
        <f>'كشف 2'!BN26</f>
        <v>0</v>
      </c>
      <c r="BP53" s="318">
        <f>'كشف 2'!BO26</f>
        <v>0</v>
      </c>
      <c r="BQ53" s="319">
        <f>'كشف 2'!BP26</f>
        <v>0</v>
      </c>
      <c r="BR53" s="319">
        <f>'كشف 2'!BQ26</f>
        <v>0</v>
      </c>
      <c r="BS53" s="319">
        <f>'كشف 2'!BR26</f>
        <v>0</v>
      </c>
      <c r="BT53" s="319">
        <f>'كشف 2'!BS26</f>
        <v>0</v>
      </c>
      <c r="BU53" s="319">
        <f>'كشف 2'!BT26</f>
        <v>0</v>
      </c>
      <c r="BV53" s="319">
        <f>'كشف 2'!BU26</f>
        <v>0</v>
      </c>
      <c r="BW53" s="319">
        <f>'كشف 2'!BV26</f>
        <v>0</v>
      </c>
      <c r="BX53" s="66">
        <f>'كشف 2'!BW26</f>
        <v>0</v>
      </c>
      <c r="BY53" s="66">
        <f>'كشف 2'!BX26</f>
        <v>0</v>
      </c>
      <c r="BZ53" s="319">
        <f>'كشف 2'!BY26</f>
        <v>0</v>
      </c>
      <c r="CA53" s="319">
        <f>'كشف 2'!BZ26</f>
        <v>0</v>
      </c>
      <c r="CB53" s="66">
        <f>'كشف 2'!CA26</f>
        <v>0</v>
      </c>
      <c r="CC53" s="319">
        <f>'كشف 2'!CB26</f>
        <v>0</v>
      </c>
      <c r="CD53" s="319">
        <f>'كشف 2'!CC26</f>
        <v>0</v>
      </c>
      <c r="CE53" s="319">
        <f>'كشف 2'!CD26</f>
        <v>0</v>
      </c>
      <c r="CF53" s="169">
        <f>'كشف 2'!CE26</f>
        <v>0</v>
      </c>
      <c r="CG53" s="169">
        <f>'كشف 2'!CF26</f>
        <v>0</v>
      </c>
      <c r="CH53" s="319">
        <f>'كشف 2'!CG26</f>
        <v>0</v>
      </c>
      <c r="CI53" s="319">
        <f>'كشف 2'!CH26</f>
        <v>0</v>
      </c>
      <c r="CJ53" s="319">
        <f>'كشف 2'!CI26</f>
        <v>0</v>
      </c>
      <c r="CK53" s="319">
        <f>'كشف 2'!CJ26</f>
        <v>0</v>
      </c>
      <c r="CL53" s="319">
        <f>'كشف 2'!CK26</f>
        <v>0</v>
      </c>
      <c r="CM53" s="319">
        <f>'كشف 2'!CL26</f>
        <v>0</v>
      </c>
      <c r="CN53" s="316">
        <f>'كشف 2'!CM26</f>
        <v>0</v>
      </c>
      <c r="CO53" s="316">
        <f>'كشف 2'!CN26</f>
        <v>0</v>
      </c>
      <c r="CP53" s="316">
        <f>'كشف 2'!CO26</f>
        <v>0</v>
      </c>
      <c r="CQ53" s="316">
        <f>'كشف 2'!CP26</f>
        <v>0</v>
      </c>
      <c r="CR53" s="316">
        <f t="shared" si="1"/>
        <v>0</v>
      </c>
      <c r="CS53" s="316">
        <f t="shared" si="2"/>
        <v>0</v>
      </c>
      <c r="CT53" s="316">
        <f t="shared" si="3"/>
        <v>0</v>
      </c>
      <c r="CU53" s="316">
        <f t="shared" si="4"/>
        <v>0</v>
      </c>
      <c r="CV53" s="316">
        <f t="shared" si="5"/>
        <v>0</v>
      </c>
      <c r="CW53" s="316">
        <f t="shared" si="6"/>
        <v>0</v>
      </c>
      <c r="CX53" s="316">
        <f t="shared" si="7"/>
        <v>0</v>
      </c>
      <c r="CY53" s="316">
        <f t="shared" si="8"/>
        <v>0</v>
      </c>
      <c r="CZ53" s="316">
        <f t="shared" si="9"/>
        <v>0</v>
      </c>
      <c r="DA53" s="316">
        <f t="shared" si="10"/>
        <v>0</v>
      </c>
      <c r="DB53" s="316">
        <f t="shared" si="11"/>
        <v>0</v>
      </c>
      <c r="DC53" s="316">
        <f t="shared" si="12"/>
        <v>0</v>
      </c>
      <c r="DD53" s="316">
        <f t="shared" si="13"/>
        <v>0</v>
      </c>
      <c r="DE53" s="316">
        <f t="shared" si="14"/>
        <v>0</v>
      </c>
      <c r="DF53" s="316">
        <f t="shared" si="15"/>
        <v>0</v>
      </c>
      <c r="DG53" s="316">
        <f t="shared" si="16"/>
        <v>0</v>
      </c>
      <c r="DH53" s="316">
        <f t="shared" si="17"/>
        <v>0</v>
      </c>
      <c r="DI53" s="316">
        <f t="shared" si="18"/>
        <v>0</v>
      </c>
      <c r="DJ53" s="316">
        <f t="shared" si="19"/>
        <v>0</v>
      </c>
      <c r="DK53" s="316">
        <f t="shared" si="20"/>
        <v>0</v>
      </c>
      <c r="DL53" s="316">
        <f t="shared" si="21"/>
        <v>0</v>
      </c>
      <c r="DM53" s="316">
        <f t="shared" si="22"/>
        <v>0</v>
      </c>
    </row>
    <row r="54" spans="1:117" ht="20.25" x14ac:dyDescent="0.2">
      <c r="A54" s="18">
        <v>50</v>
      </c>
      <c r="B54" s="18" t="str">
        <f>'كشف 2'!A27</f>
        <v/>
      </c>
      <c r="C54" s="318">
        <f>'كشف 2'!B27</f>
        <v>0</v>
      </c>
      <c r="D54" s="318">
        <f>'كشف 2'!C27</f>
        <v>0</v>
      </c>
      <c r="E54" s="318">
        <f>'كشف 2'!D27</f>
        <v>0</v>
      </c>
      <c r="F54" s="318">
        <f>'كشف 2'!E27</f>
        <v>0</v>
      </c>
      <c r="G54" s="318">
        <f>'كشف 2'!F27</f>
        <v>0</v>
      </c>
      <c r="H54" s="318">
        <f>'كشف 2'!G27</f>
        <v>0</v>
      </c>
      <c r="I54" s="318">
        <f>'كشف 2'!H27</f>
        <v>0</v>
      </c>
      <c r="J54" s="318">
        <f>'كشف 2'!I27</f>
        <v>0</v>
      </c>
      <c r="K54" s="316">
        <f>'كشف 2'!J27</f>
        <v>0</v>
      </c>
      <c r="L54" s="316">
        <f>'كشف 2'!K27</f>
        <v>0</v>
      </c>
      <c r="M54" s="316">
        <f>'كشف 2'!L27</f>
        <v>0</v>
      </c>
      <c r="N54" s="316">
        <f>'كشف 2'!M27</f>
        <v>0</v>
      </c>
      <c r="O54" s="66">
        <f>'كشف 2'!N27</f>
        <v>0</v>
      </c>
      <c r="P54" s="317">
        <f>'كشف 2'!O27</f>
        <v>0</v>
      </c>
      <c r="Q54" s="318">
        <f>'كشف 2'!P27</f>
        <v>0</v>
      </c>
      <c r="R54" s="318">
        <f>'كشف 2'!Q27</f>
        <v>0</v>
      </c>
      <c r="S54" s="318">
        <f>'كشف 2'!R27</f>
        <v>0</v>
      </c>
      <c r="T54" s="318">
        <f>'كشف 2'!S27</f>
        <v>0</v>
      </c>
      <c r="U54" s="318">
        <f>'كشف 2'!T27</f>
        <v>0</v>
      </c>
      <c r="V54" s="316">
        <f>'كشف 2'!U27</f>
        <v>0</v>
      </c>
      <c r="W54" s="316">
        <f>'كشف 2'!V27</f>
        <v>0</v>
      </c>
      <c r="X54" s="316">
        <f>'كشف 2'!W27</f>
        <v>0</v>
      </c>
      <c r="Y54" s="318">
        <f>'كشف 2'!X27</f>
        <v>0</v>
      </c>
      <c r="Z54" s="19">
        <f>'كشف 2'!Y27</f>
        <v>0</v>
      </c>
      <c r="AA54" s="317">
        <f>'كشف 2'!Z27</f>
        <v>0</v>
      </c>
      <c r="AB54" s="318">
        <f>'كشف 2'!AA27</f>
        <v>0</v>
      </c>
      <c r="AC54" s="318">
        <f>'كشف 2'!AB27</f>
        <v>0</v>
      </c>
      <c r="AD54" s="20">
        <f>'كشف 2'!AC27</f>
        <v>0</v>
      </c>
      <c r="AE54" s="316">
        <f>'كشف 2'!AD27</f>
        <v>0</v>
      </c>
      <c r="AF54" s="20">
        <f>'كشف 2'!AE27</f>
        <v>0</v>
      </c>
      <c r="AG54" s="20">
        <f>'كشف 2'!AF27</f>
        <v>0</v>
      </c>
      <c r="AH54" s="21">
        <f>'كشف 2'!AG27</f>
        <v>0</v>
      </c>
      <c r="AI54" s="20">
        <f>'كشف 2'!AH27</f>
        <v>0</v>
      </c>
      <c r="AJ54" s="20">
        <f>'كشف 2'!AI27</f>
        <v>0</v>
      </c>
      <c r="AK54" s="20">
        <f>'كشف 2'!AJ27</f>
        <v>0</v>
      </c>
      <c r="AL54" s="316">
        <f>'كشف 2'!AK27</f>
        <v>0</v>
      </c>
      <c r="AM54" s="316">
        <f>'كشف 2'!AL27</f>
        <v>0</v>
      </c>
      <c r="AN54" s="316">
        <f>'كشف 2'!AM27</f>
        <v>0</v>
      </c>
      <c r="AO54" s="316">
        <f>'كشف 2'!AN27</f>
        <v>0</v>
      </c>
      <c r="AP54" s="316">
        <f>'كشف 2'!AO27</f>
        <v>0</v>
      </c>
      <c r="AQ54" s="316">
        <f>'كشف 2'!AP27</f>
        <v>0</v>
      </c>
      <c r="AR54" s="316">
        <f>'كشف 2'!AQ27</f>
        <v>0</v>
      </c>
      <c r="AS54" s="316">
        <f>'كشف 2'!AR27</f>
        <v>0</v>
      </c>
      <c r="AT54" s="22">
        <f>'كشف 2'!AS27</f>
        <v>0</v>
      </c>
      <c r="AU54" s="316">
        <f>'كشف 2'!AT27</f>
        <v>0</v>
      </c>
      <c r="AV54" s="316">
        <f>'كشف 2'!AU27</f>
        <v>0</v>
      </c>
      <c r="AW54" s="316">
        <f>'كشف 2'!AV27</f>
        <v>0</v>
      </c>
      <c r="AX54" s="316">
        <f>'كشف 2'!AW27</f>
        <v>0</v>
      </c>
      <c r="AY54" s="316">
        <f>'كشف 2'!AX27</f>
        <v>0</v>
      </c>
      <c r="AZ54" s="316">
        <f>'كشف 2'!AY27</f>
        <v>0</v>
      </c>
      <c r="BA54" s="317">
        <f>'كشف 2'!AZ27</f>
        <v>0</v>
      </c>
      <c r="BB54" s="316">
        <f>'كشف 2'!BA27</f>
        <v>0</v>
      </c>
      <c r="BC54" s="124">
        <f>'كشف 2'!BB27</f>
        <v>0</v>
      </c>
      <c r="BD54" s="316">
        <f>'كشف 2'!BC27</f>
        <v>0</v>
      </c>
      <c r="BE54" s="316">
        <f>'كشف 2'!BD27</f>
        <v>0</v>
      </c>
      <c r="BF54" s="316">
        <f>'كشف 2'!BE27</f>
        <v>0</v>
      </c>
      <c r="BG54" s="316">
        <f>'كشف 2'!BF27</f>
        <v>0</v>
      </c>
      <c r="BH54" s="317">
        <f>'كشف 2'!BG27</f>
        <v>0</v>
      </c>
      <c r="BI54" s="318">
        <f>'كشف 2'!BH27</f>
        <v>0</v>
      </c>
      <c r="BJ54" s="318">
        <f>'كشف 2'!BI27</f>
        <v>0</v>
      </c>
      <c r="BK54" s="318">
        <f>'كشف 2'!BJ27</f>
        <v>0</v>
      </c>
      <c r="BL54" s="318">
        <f>'كشف 2'!BK27</f>
        <v>0</v>
      </c>
      <c r="BM54" s="319">
        <f>'كشف 2'!BL27</f>
        <v>0</v>
      </c>
      <c r="BN54" s="316">
        <f>'كشف 2'!BM27</f>
        <v>0</v>
      </c>
      <c r="BO54" s="316">
        <f>'كشف 2'!BN27</f>
        <v>0</v>
      </c>
      <c r="BP54" s="318">
        <f>'كشف 2'!BO27</f>
        <v>0</v>
      </c>
      <c r="BQ54" s="319">
        <f>'كشف 2'!BP27</f>
        <v>0</v>
      </c>
      <c r="BR54" s="319">
        <f>'كشف 2'!BQ27</f>
        <v>0</v>
      </c>
      <c r="BS54" s="319">
        <f>'كشف 2'!BR27</f>
        <v>0</v>
      </c>
      <c r="BT54" s="319">
        <f>'كشف 2'!BS27</f>
        <v>0</v>
      </c>
      <c r="BU54" s="319">
        <f>'كشف 2'!BT27</f>
        <v>0</v>
      </c>
      <c r="BV54" s="319">
        <f>'كشف 2'!BU27</f>
        <v>0</v>
      </c>
      <c r="BW54" s="319">
        <f>'كشف 2'!BV27</f>
        <v>0</v>
      </c>
      <c r="BX54" s="66">
        <f>'كشف 2'!BW27</f>
        <v>0</v>
      </c>
      <c r="BY54" s="66">
        <f>'كشف 2'!BX27</f>
        <v>0</v>
      </c>
      <c r="BZ54" s="319">
        <f>'كشف 2'!BY27</f>
        <v>0</v>
      </c>
      <c r="CA54" s="319">
        <f>'كشف 2'!BZ27</f>
        <v>0</v>
      </c>
      <c r="CB54" s="66">
        <f>'كشف 2'!CA27</f>
        <v>0</v>
      </c>
      <c r="CC54" s="319">
        <f>'كشف 2'!CB27</f>
        <v>0</v>
      </c>
      <c r="CD54" s="319">
        <f>'كشف 2'!CC27</f>
        <v>0</v>
      </c>
      <c r="CE54" s="319">
        <f>'كشف 2'!CD27</f>
        <v>0</v>
      </c>
      <c r="CF54" s="169">
        <f>'كشف 2'!CE27</f>
        <v>0</v>
      </c>
      <c r="CG54" s="169">
        <f>'كشف 2'!CF27</f>
        <v>0</v>
      </c>
      <c r="CH54" s="319">
        <f>'كشف 2'!CG27</f>
        <v>0</v>
      </c>
      <c r="CI54" s="319">
        <f>'كشف 2'!CH27</f>
        <v>0</v>
      </c>
      <c r="CJ54" s="319">
        <f>'كشف 2'!CI27</f>
        <v>0</v>
      </c>
      <c r="CK54" s="319">
        <f>'كشف 2'!CJ27</f>
        <v>0</v>
      </c>
      <c r="CL54" s="319">
        <f>'كشف 2'!CK27</f>
        <v>0</v>
      </c>
      <c r="CM54" s="319">
        <f>'كشف 2'!CL27</f>
        <v>0</v>
      </c>
      <c r="CN54" s="316">
        <f>'كشف 2'!CM27</f>
        <v>0</v>
      </c>
      <c r="CO54" s="316">
        <f>'كشف 2'!CN27</f>
        <v>0</v>
      </c>
      <c r="CP54" s="316">
        <f>'كشف 2'!CO27</f>
        <v>0</v>
      </c>
      <c r="CQ54" s="316">
        <f>'كشف 2'!CP27</f>
        <v>0</v>
      </c>
      <c r="CR54" s="316">
        <f t="shared" si="1"/>
        <v>0</v>
      </c>
      <c r="CS54" s="316">
        <f t="shared" si="2"/>
        <v>0</v>
      </c>
      <c r="CT54" s="316">
        <f t="shared" si="3"/>
        <v>0</v>
      </c>
      <c r="CU54" s="316">
        <f t="shared" si="4"/>
        <v>0</v>
      </c>
      <c r="CV54" s="316">
        <f t="shared" si="5"/>
        <v>0</v>
      </c>
      <c r="CW54" s="316">
        <f t="shared" si="6"/>
        <v>0</v>
      </c>
      <c r="CX54" s="316">
        <f t="shared" si="7"/>
        <v>0</v>
      </c>
      <c r="CY54" s="316">
        <f t="shared" si="8"/>
        <v>0</v>
      </c>
      <c r="CZ54" s="316">
        <f t="shared" si="9"/>
        <v>0</v>
      </c>
      <c r="DA54" s="316">
        <f t="shared" si="10"/>
        <v>0</v>
      </c>
      <c r="DB54" s="316">
        <f t="shared" si="11"/>
        <v>0</v>
      </c>
      <c r="DC54" s="316">
        <f t="shared" si="12"/>
        <v>0</v>
      </c>
      <c r="DD54" s="316">
        <f t="shared" si="13"/>
        <v>0</v>
      </c>
      <c r="DE54" s="316">
        <f t="shared" si="14"/>
        <v>0</v>
      </c>
      <c r="DF54" s="316">
        <f t="shared" si="15"/>
        <v>0</v>
      </c>
      <c r="DG54" s="316">
        <f t="shared" si="16"/>
        <v>0</v>
      </c>
      <c r="DH54" s="316">
        <f t="shared" si="17"/>
        <v>0</v>
      </c>
      <c r="DI54" s="316">
        <f t="shared" si="18"/>
        <v>0</v>
      </c>
      <c r="DJ54" s="316">
        <f t="shared" si="19"/>
        <v>0</v>
      </c>
      <c r="DK54" s="316">
        <f t="shared" si="20"/>
        <v>0</v>
      </c>
      <c r="DL54" s="316">
        <f t="shared" si="21"/>
        <v>0</v>
      </c>
      <c r="DM54" s="316">
        <f t="shared" si="22"/>
        <v>0</v>
      </c>
    </row>
    <row r="55" spans="1:117" ht="20.25" x14ac:dyDescent="0.2">
      <c r="A55" s="18">
        <v>51</v>
      </c>
      <c r="B55" s="18" t="str">
        <f>'كشف 2'!A28</f>
        <v/>
      </c>
      <c r="C55" s="318">
        <f>'كشف 2'!B28</f>
        <v>0</v>
      </c>
      <c r="D55" s="318">
        <f>'كشف 2'!C28</f>
        <v>0</v>
      </c>
      <c r="E55" s="318">
        <f>'كشف 2'!D28</f>
        <v>0</v>
      </c>
      <c r="F55" s="318">
        <f>'كشف 2'!E28</f>
        <v>0</v>
      </c>
      <c r="G55" s="318">
        <f>'كشف 2'!F28</f>
        <v>0</v>
      </c>
      <c r="H55" s="318">
        <f>'كشف 2'!G28</f>
        <v>0</v>
      </c>
      <c r="I55" s="318">
        <f>'كشف 2'!H28</f>
        <v>0</v>
      </c>
      <c r="J55" s="318">
        <f>'كشف 2'!I28</f>
        <v>0</v>
      </c>
      <c r="K55" s="316">
        <f>'كشف 2'!J28</f>
        <v>0</v>
      </c>
      <c r="L55" s="316">
        <f>'كشف 2'!K28</f>
        <v>0</v>
      </c>
      <c r="M55" s="316">
        <f>'كشف 2'!L28</f>
        <v>0</v>
      </c>
      <c r="N55" s="316">
        <f>'كشف 2'!M28</f>
        <v>0</v>
      </c>
      <c r="O55" s="66">
        <f>'كشف 2'!N28</f>
        <v>0</v>
      </c>
      <c r="P55" s="317">
        <f>'كشف 2'!O28</f>
        <v>0</v>
      </c>
      <c r="Q55" s="318">
        <f>'كشف 2'!P28</f>
        <v>0</v>
      </c>
      <c r="R55" s="318">
        <f>'كشف 2'!Q28</f>
        <v>0</v>
      </c>
      <c r="S55" s="318">
        <f>'كشف 2'!R28</f>
        <v>0</v>
      </c>
      <c r="T55" s="318">
        <f>'كشف 2'!S28</f>
        <v>0</v>
      </c>
      <c r="U55" s="318">
        <f>'كشف 2'!T28</f>
        <v>0</v>
      </c>
      <c r="V55" s="316">
        <f>'كشف 2'!U28</f>
        <v>0</v>
      </c>
      <c r="W55" s="316">
        <f>'كشف 2'!V28</f>
        <v>0</v>
      </c>
      <c r="X55" s="316">
        <f>'كشف 2'!W28</f>
        <v>0</v>
      </c>
      <c r="Y55" s="318">
        <f>'كشف 2'!X28</f>
        <v>0</v>
      </c>
      <c r="Z55" s="19">
        <f>'كشف 2'!Y28</f>
        <v>0</v>
      </c>
      <c r="AA55" s="317">
        <f>'كشف 2'!Z28</f>
        <v>0</v>
      </c>
      <c r="AB55" s="318">
        <f>'كشف 2'!AA28</f>
        <v>0</v>
      </c>
      <c r="AC55" s="318">
        <f>'كشف 2'!AB28</f>
        <v>0</v>
      </c>
      <c r="AD55" s="20">
        <f>'كشف 2'!AC28</f>
        <v>0</v>
      </c>
      <c r="AE55" s="316">
        <f>'كشف 2'!AD28</f>
        <v>0</v>
      </c>
      <c r="AF55" s="20">
        <f>'كشف 2'!AE28</f>
        <v>0</v>
      </c>
      <c r="AG55" s="20">
        <f>'كشف 2'!AF28</f>
        <v>0</v>
      </c>
      <c r="AH55" s="21">
        <f>'كشف 2'!AG28</f>
        <v>0</v>
      </c>
      <c r="AI55" s="20">
        <f>'كشف 2'!AH28</f>
        <v>0</v>
      </c>
      <c r="AJ55" s="20">
        <f>'كشف 2'!AI28</f>
        <v>0</v>
      </c>
      <c r="AK55" s="20">
        <f>'كشف 2'!AJ28</f>
        <v>0</v>
      </c>
      <c r="AL55" s="316">
        <f>'كشف 2'!AK28</f>
        <v>0</v>
      </c>
      <c r="AM55" s="316">
        <f>'كشف 2'!AL28</f>
        <v>0</v>
      </c>
      <c r="AN55" s="316">
        <f>'كشف 2'!AM28</f>
        <v>0</v>
      </c>
      <c r="AO55" s="316">
        <f>'كشف 2'!AN28</f>
        <v>0</v>
      </c>
      <c r="AP55" s="316">
        <f>'كشف 2'!AO28</f>
        <v>0</v>
      </c>
      <c r="AQ55" s="316">
        <f>'كشف 2'!AP28</f>
        <v>0</v>
      </c>
      <c r="AR55" s="316">
        <f>'كشف 2'!AQ28</f>
        <v>0</v>
      </c>
      <c r="AS55" s="316">
        <f>'كشف 2'!AR28</f>
        <v>0</v>
      </c>
      <c r="AT55" s="22">
        <f>'كشف 2'!AS28</f>
        <v>0</v>
      </c>
      <c r="AU55" s="316">
        <f>'كشف 2'!AT28</f>
        <v>0</v>
      </c>
      <c r="AV55" s="316">
        <f>'كشف 2'!AU28</f>
        <v>0</v>
      </c>
      <c r="AW55" s="316">
        <f>'كشف 2'!AV28</f>
        <v>0</v>
      </c>
      <c r="AX55" s="316">
        <f>'كشف 2'!AW28</f>
        <v>0</v>
      </c>
      <c r="AY55" s="316">
        <f>'كشف 2'!AX28</f>
        <v>0</v>
      </c>
      <c r="AZ55" s="316">
        <f>'كشف 2'!AY28</f>
        <v>0</v>
      </c>
      <c r="BA55" s="317">
        <f>'كشف 2'!AZ28</f>
        <v>0</v>
      </c>
      <c r="BB55" s="316">
        <f>'كشف 2'!BA28</f>
        <v>0</v>
      </c>
      <c r="BC55" s="124">
        <f>'كشف 2'!BB28</f>
        <v>0</v>
      </c>
      <c r="BD55" s="316">
        <f>'كشف 2'!BC28</f>
        <v>0</v>
      </c>
      <c r="BE55" s="316">
        <f>'كشف 2'!BD28</f>
        <v>0</v>
      </c>
      <c r="BF55" s="316">
        <f>'كشف 2'!BE28</f>
        <v>0</v>
      </c>
      <c r="BG55" s="316">
        <f>'كشف 2'!BF28</f>
        <v>0</v>
      </c>
      <c r="BH55" s="317">
        <f>'كشف 2'!BG28</f>
        <v>0</v>
      </c>
      <c r="BI55" s="318">
        <f>'كشف 2'!BH28</f>
        <v>0</v>
      </c>
      <c r="BJ55" s="318">
        <f>'كشف 2'!BI28</f>
        <v>0</v>
      </c>
      <c r="BK55" s="318">
        <f>'كشف 2'!BJ28</f>
        <v>0</v>
      </c>
      <c r="BL55" s="318">
        <f>'كشف 2'!BK28</f>
        <v>0</v>
      </c>
      <c r="BM55" s="319">
        <f>'كشف 2'!BL28</f>
        <v>0</v>
      </c>
      <c r="BN55" s="316">
        <f>'كشف 2'!BM28</f>
        <v>0</v>
      </c>
      <c r="BO55" s="316">
        <f>'كشف 2'!BN28</f>
        <v>0</v>
      </c>
      <c r="BP55" s="318">
        <f>'كشف 2'!BO28</f>
        <v>0</v>
      </c>
      <c r="BQ55" s="319">
        <f>'كشف 2'!BP28</f>
        <v>0</v>
      </c>
      <c r="BR55" s="319">
        <f>'كشف 2'!BQ28</f>
        <v>0</v>
      </c>
      <c r="BS55" s="319">
        <f>'كشف 2'!BR28</f>
        <v>0</v>
      </c>
      <c r="BT55" s="319">
        <f>'كشف 2'!BS28</f>
        <v>0</v>
      </c>
      <c r="BU55" s="319">
        <f>'كشف 2'!BT28</f>
        <v>0</v>
      </c>
      <c r="BV55" s="319">
        <f>'كشف 2'!BU28</f>
        <v>0</v>
      </c>
      <c r="BW55" s="319">
        <f>'كشف 2'!BV28</f>
        <v>0</v>
      </c>
      <c r="BX55" s="66">
        <f>'كشف 2'!BW28</f>
        <v>0</v>
      </c>
      <c r="BY55" s="66">
        <f>'كشف 2'!BX28</f>
        <v>0</v>
      </c>
      <c r="BZ55" s="319">
        <f>'كشف 2'!BY28</f>
        <v>0</v>
      </c>
      <c r="CA55" s="319">
        <f>'كشف 2'!BZ28</f>
        <v>0</v>
      </c>
      <c r="CB55" s="66">
        <f>'كشف 2'!CA28</f>
        <v>0</v>
      </c>
      <c r="CC55" s="319">
        <f>'كشف 2'!CB28</f>
        <v>0</v>
      </c>
      <c r="CD55" s="319">
        <f>'كشف 2'!CC28</f>
        <v>0</v>
      </c>
      <c r="CE55" s="319">
        <f>'كشف 2'!CD28</f>
        <v>0</v>
      </c>
      <c r="CF55" s="169">
        <f>'كشف 2'!CE28</f>
        <v>0</v>
      </c>
      <c r="CG55" s="169">
        <f>'كشف 2'!CF28</f>
        <v>0</v>
      </c>
      <c r="CH55" s="319">
        <f>'كشف 2'!CG28</f>
        <v>0</v>
      </c>
      <c r="CI55" s="319">
        <f>'كشف 2'!CH28</f>
        <v>0</v>
      </c>
      <c r="CJ55" s="319">
        <f>'كشف 2'!CI28</f>
        <v>0</v>
      </c>
      <c r="CK55" s="319">
        <f>'كشف 2'!CJ28</f>
        <v>0</v>
      </c>
      <c r="CL55" s="319">
        <f>'كشف 2'!CK28</f>
        <v>0</v>
      </c>
      <c r="CM55" s="319">
        <f>'كشف 2'!CL28</f>
        <v>0</v>
      </c>
      <c r="CN55" s="316">
        <f>'كشف 2'!CM28</f>
        <v>0</v>
      </c>
      <c r="CO55" s="316">
        <f>'كشف 2'!CN28</f>
        <v>0</v>
      </c>
      <c r="CP55" s="316">
        <f>'كشف 2'!CO28</f>
        <v>0</v>
      </c>
      <c r="CQ55" s="316">
        <f>'كشف 2'!CP28</f>
        <v>0</v>
      </c>
      <c r="CR55" s="316">
        <f t="shared" si="1"/>
        <v>0</v>
      </c>
      <c r="CS55" s="316">
        <f t="shared" si="2"/>
        <v>0</v>
      </c>
      <c r="CT55" s="316">
        <f t="shared" si="3"/>
        <v>0</v>
      </c>
      <c r="CU55" s="316">
        <f t="shared" si="4"/>
        <v>0</v>
      </c>
      <c r="CV55" s="316">
        <f t="shared" si="5"/>
        <v>0</v>
      </c>
      <c r="CW55" s="316">
        <f t="shared" si="6"/>
        <v>0</v>
      </c>
      <c r="CX55" s="316">
        <f t="shared" si="7"/>
        <v>0</v>
      </c>
      <c r="CY55" s="316">
        <f t="shared" si="8"/>
        <v>0</v>
      </c>
      <c r="CZ55" s="316">
        <f t="shared" si="9"/>
        <v>0</v>
      </c>
      <c r="DA55" s="316">
        <f t="shared" si="10"/>
        <v>0</v>
      </c>
      <c r="DB55" s="316">
        <f t="shared" si="11"/>
        <v>0</v>
      </c>
      <c r="DC55" s="316">
        <f t="shared" si="12"/>
        <v>0</v>
      </c>
      <c r="DD55" s="316">
        <f t="shared" si="13"/>
        <v>0</v>
      </c>
      <c r="DE55" s="316">
        <f t="shared" si="14"/>
        <v>0</v>
      </c>
      <c r="DF55" s="316">
        <f t="shared" si="15"/>
        <v>0</v>
      </c>
      <c r="DG55" s="316">
        <f t="shared" si="16"/>
        <v>0</v>
      </c>
      <c r="DH55" s="316">
        <f t="shared" si="17"/>
        <v>0</v>
      </c>
      <c r="DI55" s="316">
        <f t="shared" si="18"/>
        <v>0</v>
      </c>
      <c r="DJ55" s="316">
        <f t="shared" si="19"/>
        <v>0</v>
      </c>
      <c r="DK55" s="316">
        <f t="shared" si="20"/>
        <v>0</v>
      </c>
      <c r="DL55" s="316">
        <f t="shared" si="21"/>
        <v>0</v>
      </c>
      <c r="DM55" s="316">
        <f t="shared" si="22"/>
        <v>0</v>
      </c>
    </row>
    <row r="56" spans="1:117" ht="20.25" x14ac:dyDescent="0.2">
      <c r="A56" s="18">
        <v>52</v>
      </c>
      <c r="B56" s="18" t="str">
        <f>'كشف 2'!A29</f>
        <v/>
      </c>
      <c r="C56" s="318">
        <f>'كشف 2'!B29</f>
        <v>0</v>
      </c>
      <c r="D56" s="318">
        <f>'كشف 2'!C29</f>
        <v>0</v>
      </c>
      <c r="E56" s="318">
        <f>'كشف 2'!D29</f>
        <v>0</v>
      </c>
      <c r="F56" s="318">
        <f>'كشف 2'!E29</f>
        <v>0</v>
      </c>
      <c r="G56" s="318">
        <f>'كشف 2'!F29</f>
        <v>0</v>
      </c>
      <c r="H56" s="318">
        <f>'كشف 2'!G29</f>
        <v>0</v>
      </c>
      <c r="I56" s="318">
        <f>'كشف 2'!H29</f>
        <v>0</v>
      </c>
      <c r="J56" s="318">
        <f>'كشف 2'!I29</f>
        <v>0</v>
      </c>
      <c r="K56" s="316">
        <f>'كشف 2'!J29</f>
        <v>0</v>
      </c>
      <c r="L56" s="316">
        <f>'كشف 2'!K29</f>
        <v>0</v>
      </c>
      <c r="M56" s="316">
        <f>'كشف 2'!L29</f>
        <v>0</v>
      </c>
      <c r="N56" s="316">
        <f>'كشف 2'!M29</f>
        <v>0</v>
      </c>
      <c r="O56" s="66">
        <f>'كشف 2'!N29</f>
        <v>0</v>
      </c>
      <c r="P56" s="317">
        <f>'كشف 2'!O29</f>
        <v>0</v>
      </c>
      <c r="Q56" s="318">
        <f>'كشف 2'!P29</f>
        <v>0</v>
      </c>
      <c r="R56" s="318">
        <f>'كشف 2'!Q29</f>
        <v>0</v>
      </c>
      <c r="S56" s="318">
        <f>'كشف 2'!R29</f>
        <v>0</v>
      </c>
      <c r="T56" s="318">
        <f>'كشف 2'!S29</f>
        <v>0</v>
      </c>
      <c r="U56" s="318">
        <f>'كشف 2'!T29</f>
        <v>0</v>
      </c>
      <c r="V56" s="316">
        <f>'كشف 2'!U29</f>
        <v>0</v>
      </c>
      <c r="W56" s="316">
        <f>'كشف 2'!V29</f>
        <v>0</v>
      </c>
      <c r="X56" s="316">
        <f>'كشف 2'!W29</f>
        <v>0</v>
      </c>
      <c r="Y56" s="318">
        <f>'كشف 2'!X29</f>
        <v>0</v>
      </c>
      <c r="Z56" s="19">
        <f>'كشف 2'!Y29</f>
        <v>0</v>
      </c>
      <c r="AA56" s="317">
        <f>'كشف 2'!Z29</f>
        <v>0</v>
      </c>
      <c r="AB56" s="318">
        <f>'كشف 2'!AA29</f>
        <v>0</v>
      </c>
      <c r="AC56" s="318">
        <f>'كشف 2'!AB29</f>
        <v>0</v>
      </c>
      <c r="AD56" s="20">
        <f>'كشف 2'!AC29</f>
        <v>0</v>
      </c>
      <c r="AE56" s="316">
        <f>'كشف 2'!AD29</f>
        <v>0</v>
      </c>
      <c r="AF56" s="20">
        <f>'كشف 2'!AE29</f>
        <v>0</v>
      </c>
      <c r="AG56" s="20">
        <f>'كشف 2'!AF29</f>
        <v>0</v>
      </c>
      <c r="AH56" s="21">
        <f>'كشف 2'!AG29</f>
        <v>0</v>
      </c>
      <c r="AI56" s="20">
        <f>'كشف 2'!AH29</f>
        <v>0</v>
      </c>
      <c r="AJ56" s="20">
        <f>'كشف 2'!AI29</f>
        <v>0</v>
      </c>
      <c r="AK56" s="20">
        <f>'كشف 2'!AJ29</f>
        <v>0</v>
      </c>
      <c r="AL56" s="316">
        <f>'كشف 2'!AK29</f>
        <v>0</v>
      </c>
      <c r="AM56" s="316">
        <f>'كشف 2'!AL29</f>
        <v>0</v>
      </c>
      <c r="AN56" s="316">
        <f>'كشف 2'!AM29</f>
        <v>0</v>
      </c>
      <c r="AO56" s="316">
        <f>'كشف 2'!AN29</f>
        <v>0</v>
      </c>
      <c r="AP56" s="316">
        <f>'كشف 2'!AO29</f>
        <v>0</v>
      </c>
      <c r="AQ56" s="316">
        <f>'كشف 2'!AP29</f>
        <v>0</v>
      </c>
      <c r="AR56" s="316">
        <f>'كشف 2'!AQ29</f>
        <v>0</v>
      </c>
      <c r="AS56" s="316">
        <f>'كشف 2'!AR29</f>
        <v>0</v>
      </c>
      <c r="AT56" s="22">
        <f>'كشف 2'!AS29</f>
        <v>0</v>
      </c>
      <c r="AU56" s="316">
        <f>'كشف 2'!AT29</f>
        <v>0</v>
      </c>
      <c r="AV56" s="316">
        <f>'كشف 2'!AU29</f>
        <v>0</v>
      </c>
      <c r="AW56" s="316">
        <f>'كشف 2'!AV29</f>
        <v>0</v>
      </c>
      <c r="AX56" s="316">
        <f>'كشف 2'!AW29</f>
        <v>0</v>
      </c>
      <c r="AY56" s="316">
        <f>'كشف 2'!AX29</f>
        <v>0</v>
      </c>
      <c r="AZ56" s="316">
        <f>'كشف 2'!AY29</f>
        <v>0</v>
      </c>
      <c r="BA56" s="317">
        <f>'كشف 2'!AZ29</f>
        <v>0</v>
      </c>
      <c r="BB56" s="316">
        <f>'كشف 2'!BA29</f>
        <v>0</v>
      </c>
      <c r="BC56" s="124">
        <f>'كشف 2'!BB29</f>
        <v>0</v>
      </c>
      <c r="BD56" s="316">
        <f>'كشف 2'!BC29</f>
        <v>0</v>
      </c>
      <c r="BE56" s="316">
        <f>'كشف 2'!BD29</f>
        <v>0</v>
      </c>
      <c r="BF56" s="316">
        <f>'كشف 2'!BE29</f>
        <v>0</v>
      </c>
      <c r="BG56" s="316">
        <f>'كشف 2'!BF29</f>
        <v>0</v>
      </c>
      <c r="BH56" s="317">
        <f>'كشف 2'!BG29</f>
        <v>0</v>
      </c>
      <c r="BI56" s="318">
        <f>'كشف 2'!BH29</f>
        <v>0</v>
      </c>
      <c r="BJ56" s="318">
        <f>'كشف 2'!BI29</f>
        <v>0</v>
      </c>
      <c r="BK56" s="318">
        <f>'كشف 2'!BJ29</f>
        <v>0</v>
      </c>
      <c r="BL56" s="318">
        <f>'كشف 2'!BK29</f>
        <v>0</v>
      </c>
      <c r="BM56" s="319">
        <f>'كشف 2'!BL29</f>
        <v>0</v>
      </c>
      <c r="BN56" s="316">
        <f>'كشف 2'!BM29</f>
        <v>0</v>
      </c>
      <c r="BO56" s="316">
        <f>'كشف 2'!BN29</f>
        <v>0</v>
      </c>
      <c r="BP56" s="318">
        <f>'كشف 2'!BO29</f>
        <v>0</v>
      </c>
      <c r="BQ56" s="319">
        <f>'كشف 2'!BP29</f>
        <v>0</v>
      </c>
      <c r="BR56" s="319">
        <f>'كشف 2'!BQ29</f>
        <v>0</v>
      </c>
      <c r="BS56" s="319">
        <f>'كشف 2'!BR29</f>
        <v>0</v>
      </c>
      <c r="BT56" s="319">
        <f>'كشف 2'!BS29</f>
        <v>0</v>
      </c>
      <c r="BU56" s="319">
        <f>'كشف 2'!BT29</f>
        <v>0</v>
      </c>
      <c r="BV56" s="319">
        <f>'كشف 2'!BU29</f>
        <v>0</v>
      </c>
      <c r="BW56" s="319">
        <f>'كشف 2'!BV29</f>
        <v>0</v>
      </c>
      <c r="BX56" s="66">
        <f>'كشف 2'!BW29</f>
        <v>0</v>
      </c>
      <c r="BY56" s="66">
        <f>'كشف 2'!BX29</f>
        <v>0</v>
      </c>
      <c r="BZ56" s="319">
        <f>'كشف 2'!BY29</f>
        <v>0</v>
      </c>
      <c r="CA56" s="319">
        <f>'كشف 2'!BZ29</f>
        <v>0</v>
      </c>
      <c r="CB56" s="66">
        <f>'كشف 2'!CA29</f>
        <v>0</v>
      </c>
      <c r="CC56" s="319">
        <f>'كشف 2'!CB29</f>
        <v>0</v>
      </c>
      <c r="CD56" s="319">
        <f>'كشف 2'!CC29</f>
        <v>0</v>
      </c>
      <c r="CE56" s="319">
        <f>'كشف 2'!CD29</f>
        <v>0</v>
      </c>
      <c r="CF56" s="169">
        <f>'كشف 2'!CE29</f>
        <v>0</v>
      </c>
      <c r="CG56" s="169">
        <f>'كشف 2'!CF29</f>
        <v>0</v>
      </c>
      <c r="CH56" s="319">
        <f>'كشف 2'!CG29</f>
        <v>0</v>
      </c>
      <c r="CI56" s="319">
        <f>'كشف 2'!CH29</f>
        <v>0</v>
      </c>
      <c r="CJ56" s="319">
        <f>'كشف 2'!CI29</f>
        <v>0</v>
      </c>
      <c r="CK56" s="319">
        <f>'كشف 2'!CJ29</f>
        <v>0</v>
      </c>
      <c r="CL56" s="319">
        <f>'كشف 2'!CK29</f>
        <v>0</v>
      </c>
      <c r="CM56" s="319">
        <f>'كشف 2'!CL29</f>
        <v>0</v>
      </c>
      <c r="CN56" s="316">
        <f>'كشف 2'!CM29</f>
        <v>0</v>
      </c>
      <c r="CO56" s="316">
        <f>'كشف 2'!CN29</f>
        <v>0</v>
      </c>
      <c r="CP56" s="316">
        <f>'كشف 2'!CO29</f>
        <v>0</v>
      </c>
      <c r="CQ56" s="316">
        <f>'كشف 2'!CP29</f>
        <v>0</v>
      </c>
      <c r="CR56" s="316">
        <f t="shared" si="1"/>
        <v>0</v>
      </c>
      <c r="CS56" s="316">
        <f t="shared" si="2"/>
        <v>0</v>
      </c>
      <c r="CT56" s="316">
        <f t="shared" si="3"/>
        <v>0</v>
      </c>
      <c r="CU56" s="316">
        <f t="shared" si="4"/>
        <v>0</v>
      </c>
      <c r="CV56" s="316">
        <f t="shared" si="5"/>
        <v>0</v>
      </c>
      <c r="CW56" s="316">
        <f t="shared" si="6"/>
        <v>0</v>
      </c>
      <c r="CX56" s="316">
        <f t="shared" si="7"/>
        <v>0</v>
      </c>
      <c r="CY56" s="316">
        <f t="shared" si="8"/>
        <v>0</v>
      </c>
      <c r="CZ56" s="316">
        <f t="shared" si="9"/>
        <v>0</v>
      </c>
      <c r="DA56" s="316">
        <f t="shared" si="10"/>
        <v>0</v>
      </c>
      <c r="DB56" s="316">
        <f t="shared" si="11"/>
        <v>0</v>
      </c>
      <c r="DC56" s="316">
        <f t="shared" si="12"/>
        <v>0</v>
      </c>
      <c r="DD56" s="316">
        <f t="shared" si="13"/>
        <v>0</v>
      </c>
      <c r="DE56" s="316">
        <f t="shared" si="14"/>
        <v>0</v>
      </c>
      <c r="DF56" s="316">
        <f t="shared" si="15"/>
        <v>0</v>
      </c>
      <c r="DG56" s="316">
        <f t="shared" si="16"/>
        <v>0</v>
      </c>
      <c r="DH56" s="316">
        <f t="shared" si="17"/>
        <v>0</v>
      </c>
      <c r="DI56" s="316">
        <f t="shared" si="18"/>
        <v>0</v>
      </c>
      <c r="DJ56" s="316">
        <f t="shared" si="19"/>
        <v>0</v>
      </c>
      <c r="DK56" s="316">
        <f t="shared" si="20"/>
        <v>0</v>
      </c>
      <c r="DL56" s="316">
        <f t="shared" si="21"/>
        <v>0</v>
      </c>
      <c r="DM56" s="316">
        <f t="shared" si="22"/>
        <v>0</v>
      </c>
    </row>
    <row r="57" spans="1:117" ht="20.25" x14ac:dyDescent="0.2">
      <c r="A57" s="18">
        <v>53</v>
      </c>
      <c r="B57" s="18" t="str">
        <f>'كشف 2'!A30</f>
        <v/>
      </c>
      <c r="C57" s="318">
        <f>'كشف 2'!B30</f>
        <v>0</v>
      </c>
      <c r="D57" s="318">
        <f>'كشف 2'!C30</f>
        <v>0</v>
      </c>
      <c r="E57" s="318">
        <f>'كشف 2'!D30</f>
        <v>0</v>
      </c>
      <c r="F57" s="318">
        <f>'كشف 2'!E30</f>
        <v>0</v>
      </c>
      <c r="G57" s="318">
        <f>'كشف 2'!F30</f>
        <v>0</v>
      </c>
      <c r="H57" s="318">
        <f>'كشف 2'!G30</f>
        <v>0</v>
      </c>
      <c r="I57" s="318">
        <f>'كشف 2'!H30</f>
        <v>0</v>
      </c>
      <c r="J57" s="318">
        <f>'كشف 2'!I30</f>
        <v>0</v>
      </c>
      <c r="K57" s="316">
        <f>'كشف 2'!J30</f>
        <v>0</v>
      </c>
      <c r="L57" s="316">
        <f>'كشف 2'!K30</f>
        <v>0</v>
      </c>
      <c r="M57" s="316">
        <f>'كشف 2'!L30</f>
        <v>0</v>
      </c>
      <c r="N57" s="316">
        <f>'كشف 2'!M30</f>
        <v>0</v>
      </c>
      <c r="O57" s="66">
        <f>'كشف 2'!N30</f>
        <v>0</v>
      </c>
      <c r="P57" s="317">
        <f>'كشف 2'!O30</f>
        <v>0</v>
      </c>
      <c r="Q57" s="318">
        <f>'كشف 2'!P30</f>
        <v>0</v>
      </c>
      <c r="R57" s="318">
        <f>'كشف 2'!Q30</f>
        <v>0</v>
      </c>
      <c r="S57" s="318">
        <f>'كشف 2'!R30</f>
        <v>0</v>
      </c>
      <c r="T57" s="318">
        <f>'كشف 2'!S30</f>
        <v>0</v>
      </c>
      <c r="U57" s="318">
        <f>'كشف 2'!T30</f>
        <v>0</v>
      </c>
      <c r="V57" s="316">
        <f>'كشف 2'!U30</f>
        <v>0</v>
      </c>
      <c r="W57" s="316">
        <f>'كشف 2'!V30</f>
        <v>0</v>
      </c>
      <c r="X57" s="316">
        <f>'كشف 2'!W30</f>
        <v>0</v>
      </c>
      <c r="Y57" s="318">
        <f>'كشف 2'!X30</f>
        <v>0</v>
      </c>
      <c r="Z57" s="19">
        <f>'كشف 2'!Y30</f>
        <v>0</v>
      </c>
      <c r="AA57" s="317">
        <f>'كشف 2'!Z30</f>
        <v>0</v>
      </c>
      <c r="AB57" s="318">
        <f>'كشف 2'!AA30</f>
        <v>0</v>
      </c>
      <c r="AC57" s="318">
        <f>'كشف 2'!AB30</f>
        <v>0</v>
      </c>
      <c r="AD57" s="20">
        <f>'كشف 2'!AC30</f>
        <v>0</v>
      </c>
      <c r="AE57" s="316">
        <f>'كشف 2'!AD30</f>
        <v>0</v>
      </c>
      <c r="AF57" s="20">
        <f>'كشف 2'!AE30</f>
        <v>0</v>
      </c>
      <c r="AG57" s="20">
        <f>'كشف 2'!AF30</f>
        <v>0</v>
      </c>
      <c r="AH57" s="21">
        <f>'كشف 2'!AG30</f>
        <v>0</v>
      </c>
      <c r="AI57" s="20">
        <f>'كشف 2'!AH30</f>
        <v>0</v>
      </c>
      <c r="AJ57" s="20">
        <f>'كشف 2'!AI30</f>
        <v>0</v>
      </c>
      <c r="AK57" s="20">
        <f>'كشف 2'!AJ30</f>
        <v>0</v>
      </c>
      <c r="AL57" s="316">
        <f>'كشف 2'!AK30</f>
        <v>0</v>
      </c>
      <c r="AM57" s="316">
        <f>'كشف 2'!AL30</f>
        <v>0</v>
      </c>
      <c r="AN57" s="316">
        <f>'كشف 2'!AM30</f>
        <v>0</v>
      </c>
      <c r="AO57" s="316">
        <f>'كشف 2'!AN30</f>
        <v>0</v>
      </c>
      <c r="AP57" s="316">
        <f>'كشف 2'!AO30</f>
        <v>0</v>
      </c>
      <c r="AQ57" s="316">
        <f>'كشف 2'!AP30</f>
        <v>0</v>
      </c>
      <c r="AR57" s="316">
        <f>'كشف 2'!AQ30</f>
        <v>0</v>
      </c>
      <c r="AS57" s="316">
        <f>'كشف 2'!AR30</f>
        <v>0</v>
      </c>
      <c r="AT57" s="22">
        <f>'كشف 2'!AS30</f>
        <v>0</v>
      </c>
      <c r="AU57" s="316">
        <f>'كشف 2'!AT30</f>
        <v>0</v>
      </c>
      <c r="AV57" s="316">
        <f>'كشف 2'!AU30</f>
        <v>0</v>
      </c>
      <c r="AW57" s="316">
        <f>'كشف 2'!AV30</f>
        <v>0</v>
      </c>
      <c r="AX57" s="316">
        <f>'كشف 2'!AW30</f>
        <v>0</v>
      </c>
      <c r="AY57" s="316">
        <f>'كشف 2'!AX30</f>
        <v>0</v>
      </c>
      <c r="AZ57" s="316">
        <f>'كشف 2'!AY30</f>
        <v>0</v>
      </c>
      <c r="BA57" s="317">
        <f>'كشف 2'!AZ30</f>
        <v>0</v>
      </c>
      <c r="BB57" s="316">
        <f>'كشف 2'!BA30</f>
        <v>0</v>
      </c>
      <c r="BC57" s="124">
        <f>'كشف 2'!BB30</f>
        <v>0</v>
      </c>
      <c r="BD57" s="316">
        <f>'كشف 2'!BC30</f>
        <v>0</v>
      </c>
      <c r="BE57" s="316">
        <f>'كشف 2'!BD30</f>
        <v>0</v>
      </c>
      <c r="BF57" s="316">
        <f>'كشف 2'!BE30</f>
        <v>0</v>
      </c>
      <c r="BG57" s="316">
        <f>'كشف 2'!BF30</f>
        <v>0</v>
      </c>
      <c r="BH57" s="317">
        <f>'كشف 2'!BG30</f>
        <v>0</v>
      </c>
      <c r="BI57" s="318">
        <f>'كشف 2'!BH30</f>
        <v>0</v>
      </c>
      <c r="BJ57" s="318">
        <f>'كشف 2'!BI30</f>
        <v>0</v>
      </c>
      <c r="BK57" s="318">
        <f>'كشف 2'!BJ30</f>
        <v>0</v>
      </c>
      <c r="BL57" s="318">
        <f>'كشف 2'!BK30</f>
        <v>0</v>
      </c>
      <c r="BM57" s="319">
        <f>'كشف 2'!BL30</f>
        <v>0</v>
      </c>
      <c r="BN57" s="316">
        <f>'كشف 2'!BM30</f>
        <v>0</v>
      </c>
      <c r="BO57" s="316">
        <f>'كشف 2'!BN30</f>
        <v>0</v>
      </c>
      <c r="BP57" s="318">
        <f>'كشف 2'!BO30</f>
        <v>0</v>
      </c>
      <c r="BQ57" s="319">
        <f>'كشف 2'!BP30</f>
        <v>0</v>
      </c>
      <c r="BR57" s="319">
        <f>'كشف 2'!BQ30</f>
        <v>0</v>
      </c>
      <c r="BS57" s="319">
        <f>'كشف 2'!BR30</f>
        <v>0</v>
      </c>
      <c r="BT57" s="319">
        <f>'كشف 2'!BS30</f>
        <v>0</v>
      </c>
      <c r="BU57" s="319">
        <f>'كشف 2'!BT30</f>
        <v>0</v>
      </c>
      <c r="BV57" s="319">
        <f>'كشف 2'!BU30</f>
        <v>0</v>
      </c>
      <c r="BW57" s="319">
        <f>'كشف 2'!BV30</f>
        <v>0</v>
      </c>
      <c r="BX57" s="66">
        <f>'كشف 2'!BW30</f>
        <v>0</v>
      </c>
      <c r="BY57" s="66">
        <f>'كشف 2'!BX30</f>
        <v>0</v>
      </c>
      <c r="BZ57" s="319">
        <f>'كشف 2'!BY30</f>
        <v>0</v>
      </c>
      <c r="CA57" s="319">
        <f>'كشف 2'!BZ30</f>
        <v>0</v>
      </c>
      <c r="CB57" s="66">
        <f>'كشف 2'!CA30</f>
        <v>0</v>
      </c>
      <c r="CC57" s="319">
        <f>'كشف 2'!CB30</f>
        <v>0</v>
      </c>
      <c r="CD57" s="319">
        <f>'كشف 2'!CC30</f>
        <v>0</v>
      </c>
      <c r="CE57" s="319">
        <f>'كشف 2'!CD30</f>
        <v>0</v>
      </c>
      <c r="CF57" s="169">
        <f>'كشف 2'!CE30</f>
        <v>0</v>
      </c>
      <c r="CG57" s="169">
        <f>'كشف 2'!CF30</f>
        <v>0</v>
      </c>
      <c r="CH57" s="319">
        <f>'كشف 2'!CG30</f>
        <v>0</v>
      </c>
      <c r="CI57" s="319">
        <f>'كشف 2'!CH30</f>
        <v>0</v>
      </c>
      <c r="CJ57" s="319">
        <f>'كشف 2'!CI30</f>
        <v>0</v>
      </c>
      <c r="CK57" s="319">
        <f>'كشف 2'!CJ30</f>
        <v>0</v>
      </c>
      <c r="CL57" s="319">
        <f>'كشف 2'!CK30</f>
        <v>0</v>
      </c>
      <c r="CM57" s="319">
        <f>'كشف 2'!CL30</f>
        <v>0</v>
      </c>
      <c r="CN57" s="316">
        <f>'كشف 2'!CM30</f>
        <v>0</v>
      </c>
      <c r="CO57" s="316">
        <f>'كشف 2'!CN30</f>
        <v>0</v>
      </c>
      <c r="CP57" s="316">
        <f>'كشف 2'!CO30</f>
        <v>0</v>
      </c>
      <c r="CQ57" s="316">
        <f>'كشف 2'!CP30</f>
        <v>0</v>
      </c>
      <c r="CR57" s="316">
        <f t="shared" si="1"/>
        <v>0</v>
      </c>
      <c r="CS57" s="316">
        <f t="shared" si="2"/>
        <v>0</v>
      </c>
      <c r="CT57" s="316">
        <f t="shared" si="3"/>
        <v>0</v>
      </c>
      <c r="CU57" s="316">
        <f t="shared" si="4"/>
        <v>0</v>
      </c>
      <c r="CV57" s="316">
        <f t="shared" si="5"/>
        <v>0</v>
      </c>
      <c r="CW57" s="316">
        <f t="shared" si="6"/>
        <v>0</v>
      </c>
      <c r="CX57" s="316">
        <f t="shared" si="7"/>
        <v>0</v>
      </c>
      <c r="CY57" s="316">
        <f t="shared" si="8"/>
        <v>0</v>
      </c>
      <c r="CZ57" s="316">
        <f t="shared" si="9"/>
        <v>0</v>
      </c>
      <c r="DA57" s="316">
        <f t="shared" si="10"/>
        <v>0</v>
      </c>
      <c r="DB57" s="316">
        <f t="shared" si="11"/>
        <v>0</v>
      </c>
      <c r="DC57" s="316">
        <f t="shared" si="12"/>
        <v>0</v>
      </c>
      <c r="DD57" s="316">
        <f t="shared" si="13"/>
        <v>0</v>
      </c>
      <c r="DE57" s="316">
        <f t="shared" si="14"/>
        <v>0</v>
      </c>
      <c r="DF57" s="316">
        <f t="shared" si="15"/>
        <v>0</v>
      </c>
      <c r="DG57" s="316">
        <f t="shared" si="16"/>
        <v>0</v>
      </c>
      <c r="DH57" s="316">
        <f t="shared" si="17"/>
        <v>0</v>
      </c>
      <c r="DI57" s="316">
        <f t="shared" si="18"/>
        <v>0</v>
      </c>
      <c r="DJ57" s="316">
        <f t="shared" si="19"/>
        <v>0</v>
      </c>
      <c r="DK57" s="316">
        <f t="shared" si="20"/>
        <v>0</v>
      </c>
      <c r="DL57" s="316">
        <f t="shared" si="21"/>
        <v>0</v>
      </c>
      <c r="DM57" s="316">
        <f t="shared" si="22"/>
        <v>0</v>
      </c>
    </row>
    <row r="58" spans="1:117" ht="20.25" x14ac:dyDescent="0.2">
      <c r="A58" s="18">
        <v>54</v>
      </c>
      <c r="B58" s="18" t="str">
        <f>'كشف 2'!A31</f>
        <v/>
      </c>
      <c r="C58" s="318">
        <f>'كشف 2'!B31</f>
        <v>0</v>
      </c>
      <c r="D58" s="318">
        <f>'كشف 2'!C31</f>
        <v>0</v>
      </c>
      <c r="E58" s="318">
        <f>'كشف 2'!D31</f>
        <v>0</v>
      </c>
      <c r="F58" s="318">
        <f>'كشف 2'!E31</f>
        <v>0</v>
      </c>
      <c r="G58" s="318">
        <f>'كشف 2'!F31</f>
        <v>0</v>
      </c>
      <c r="H58" s="318">
        <f>'كشف 2'!G31</f>
        <v>0</v>
      </c>
      <c r="I58" s="318">
        <f>'كشف 2'!H31</f>
        <v>0</v>
      </c>
      <c r="J58" s="318">
        <f>'كشف 2'!I31</f>
        <v>0</v>
      </c>
      <c r="K58" s="316">
        <f>'كشف 2'!J31</f>
        <v>0</v>
      </c>
      <c r="L58" s="316">
        <f>'كشف 2'!K31</f>
        <v>0</v>
      </c>
      <c r="M58" s="316">
        <f>'كشف 2'!L31</f>
        <v>0</v>
      </c>
      <c r="N58" s="316">
        <f>'كشف 2'!M31</f>
        <v>0</v>
      </c>
      <c r="O58" s="66">
        <f>'كشف 2'!N31</f>
        <v>0</v>
      </c>
      <c r="P58" s="317">
        <f>'كشف 2'!O31</f>
        <v>0</v>
      </c>
      <c r="Q58" s="318">
        <f>'كشف 2'!P31</f>
        <v>0</v>
      </c>
      <c r="R58" s="318">
        <f>'كشف 2'!Q31</f>
        <v>0</v>
      </c>
      <c r="S58" s="318">
        <f>'كشف 2'!R31</f>
        <v>0</v>
      </c>
      <c r="T58" s="318">
        <f>'كشف 2'!S31</f>
        <v>0</v>
      </c>
      <c r="U58" s="318">
        <f>'كشف 2'!T31</f>
        <v>0</v>
      </c>
      <c r="V58" s="316">
        <f>'كشف 2'!U31</f>
        <v>0</v>
      </c>
      <c r="W58" s="316">
        <f>'كشف 2'!V31</f>
        <v>0</v>
      </c>
      <c r="X58" s="316">
        <f>'كشف 2'!W31</f>
        <v>0</v>
      </c>
      <c r="Y58" s="318">
        <f>'كشف 2'!X31</f>
        <v>0</v>
      </c>
      <c r="Z58" s="19">
        <f>'كشف 2'!Y31</f>
        <v>0</v>
      </c>
      <c r="AA58" s="317">
        <f>'كشف 2'!Z31</f>
        <v>0</v>
      </c>
      <c r="AB58" s="318">
        <f>'كشف 2'!AA31</f>
        <v>0</v>
      </c>
      <c r="AC58" s="318">
        <f>'كشف 2'!AB31</f>
        <v>0</v>
      </c>
      <c r="AD58" s="20">
        <f>'كشف 2'!AC31</f>
        <v>0</v>
      </c>
      <c r="AE58" s="316">
        <f>'كشف 2'!AD31</f>
        <v>0</v>
      </c>
      <c r="AF58" s="20">
        <f>'كشف 2'!AE31</f>
        <v>0</v>
      </c>
      <c r="AG58" s="20">
        <f>'كشف 2'!AF31</f>
        <v>0</v>
      </c>
      <c r="AH58" s="21">
        <f>'كشف 2'!AG31</f>
        <v>0</v>
      </c>
      <c r="AI58" s="20">
        <f>'كشف 2'!AH31</f>
        <v>0</v>
      </c>
      <c r="AJ58" s="20">
        <f>'كشف 2'!AI31</f>
        <v>0</v>
      </c>
      <c r="AK58" s="20">
        <f>'كشف 2'!AJ31</f>
        <v>0</v>
      </c>
      <c r="AL58" s="316">
        <f>'كشف 2'!AK31</f>
        <v>0</v>
      </c>
      <c r="AM58" s="316">
        <f>'كشف 2'!AL31</f>
        <v>0</v>
      </c>
      <c r="AN58" s="316">
        <f>'كشف 2'!AM31</f>
        <v>0</v>
      </c>
      <c r="AO58" s="316">
        <f>'كشف 2'!AN31</f>
        <v>0</v>
      </c>
      <c r="AP58" s="316">
        <f>'كشف 2'!AO31</f>
        <v>0</v>
      </c>
      <c r="AQ58" s="316">
        <f>'كشف 2'!AP31</f>
        <v>0</v>
      </c>
      <c r="AR58" s="316">
        <f>'كشف 2'!AQ31</f>
        <v>0</v>
      </c>
      <c r="AS58" s="316">
        <f>'كشف 2'!AR31</f>
        <v>0</v>
      </c>
      <c r="AT58" s="22">
        <f>'كشف 2'!AS31</f>
        <v>0</v>
      </c>
      <c r="AU58" s="316">
        <f>'كشف 2'!AT31</f>
        <v>0</v>
      </c>
      <c r="AV58" s="316">
        <f>'كشف 2'!AU31</f>
        <v>0</v>
      </c>
      <c r="AW58" s="316">
        <f>'كشف 2'!AV31</f>
        <v>0</v>
      </c>
      <c r="AX58" s="316">
        <f>'كشف 2'!AW31</f>
        <v>0</v>
      </c>
      <c r="AY58" s="316">
        <f>'كشف 2'!AX31</f>
        <v>0</v>
      </c>
      <c r="AZ58" s="316">
        <f>'كشف 2'!AY31</f>
        <v>0</v>
      </c>
      <c r="BA58" s="317">
        <f>'كشف 2'!AZ31</f>
        <v>0</v>
      </c>
      <c r="BB58" s="316">
        <f>'كشف 2'!BA31</f>
        <v>0</v>
      </c>
      <c r="BC58" s="124">
        <f>'كشف 2'!BB31</f>
        <v>0</v>
      </c>
      <c r="BD58" s="316">
        <f>'كشف 2'!BC31</f>
        <v>0</v>
      </c>
      <c r="BE58" s="316">
        <f>'كشف 2'!BD31</f>
        <v>0</v>
      </c>
      <c r="BF58" s="316">
        <f>'كشف 2'!BE31</f>
        <v>0</v>
      </c>
      <c r="BG58" s="316">
        <f>'كشف 2'!BF31</f>
        <v>0</v>
      </c>
      <c r="BH58" s="317">
        <f>'كشف 2'!BG31</f>
        <v>0</v>
      </c>
      <c r="BI58" s="318">
        <f>'كشف 2'!BH31</f>
        <v>0</v>
      </c>
      <c r="BJ58" s="318">
        <f>'كشف 2'!BI31</f>
        <v>0</v>
      </c>
      <c r="BK58" s="318">
        <f>'كشف 2'!BJ31</f>
        <v>0</v>
      </c>
      <c r="BL58" s="318">
        <f>'كشف 2'!BK31</f>
        <v>0</v>
      </c>
      <c r="BM58" s="319">
        <f>'كشف 2'!BL31</f>
        <v>0</v>
      </c>
      <c r="BN58" s="316">
        <f>'كشف 2'!BM31</f>
        <v>0</v>
      </c>
      <c r="BO58" s="316">
        <f>'كشف 2'!BN31</f>
        <v>0</v>
      </c>
      <c r="BP58" s="318">
        <f>'كشف 2'!BO31</f>
        <v>0</v>
      </c>
      <c r="BQ58" s="319">
        <f>'كشف 2'!BP31</f>
        <v>0</v>
      </c>
      <c r="BR58" s="319">
        <f>'كشف 2'!BQ31</f>
        <v>0</v>
      </c>
      <c r="BS58" s="319">
        <f>'كشف 2'!BR31</f>
        <v>0</v>
      </c>
      <c r="BT58" s="319">
        <f>'كشف 2'!BS31</f>
        <v>0</v>
      </c>
      <c r="BU58" s="319">
        <f>'كشف 2'!BT31</f>
        <v>0</v>
      </c>
      <c r="BV58" s="319">
        <f>'كشف 2'!BU31</f>
        <v>0</v>
      </c>
      <c r="BW58" s="319">
        <f>'كشف 2'!BV31</f>
        <v>0</v>
      </c>
      <c r="BX58" s="66">
        <f>'كشف 2'!BW31</f>
        <v>0</v>
      </c>
      <c r="BY58" s="66">
        <f>'كشف 2'!BX31</f>
        <v>0</v>
      </c>
      <c r="BZ58" s="319">
        <f>'كشف 2'!BY31</f>
        <v>0</v>
      </c>
      <c r="CA58" s="319">
        <f>'كشف 2'!BZ31</f>
        <v>0</v>
      </c>
      <c r="CB58" s="66">
        <f>'كشف 2'!CA31</f>
        <v>0</v>
      </c>
      <c r="CC58" s="319">
        <f>'كشف 2'!CB31</f>
        <v>0</v>
      </c>
      <c r="CD58" s="319">
        <f>'كشف 2'!CC31</f>
        <v>0</v>
      </c>
      <c r="CE58" s="319">
        <f>'كشف 2'!CD31</f>
        <v>0</v>
      </c>
      <c r="CF58" s="169">
        <f>'كشف 2'!CE31</f>
        <v>0</v>
      </c>
      <c r="CG58" s="169">
        <f>'كشف 2'!CF31</f>
        <v>0</v>
      </c>
      <c r="CH58" s="319">
        <f>'كشف 2'!CG31</f>
        <v>0</v>
      </c>
      <c r="CI58" s="319">
        <f>'كشف 2'!CH31</f>
        <v>0</v>
      </c>
      <c r="CJ58" s="319">
        <f>'كشف 2'!CI31</f>
        <v>0</v>
      </c>
      <c r="CK58" s="319">
        <f>'كشف 2'!CJ31</f>
        <v>0</v>
      </c>
      <c r="CL58" s="319">
        <f>'كشف 2'!CK31</f>
        <v>0</v>
      </c>
      <c r="CM58" s="319">
        <f>'كشف 2'!CL31</f>
        <v>0</v>
      </c>
      <c r="CN58" s="316">
        <f>'كشف 2'!CM31</f>
        <v>0</v>
      </c>
      <c r="CO58" s="316">
        <f>'كشف 2'!CN31</f>
        <v>0</v>
      </c>
      <c r="CP58" s="316">
        <f>'كشف 2'!CO31</f>
        <v>0</v>
      </c>
      <c r="CQ58" s="316">
        <f>'كشف 2'!CP31</f>
        <v>0</v>
      </c>
      <c r="CR58" s="316">
        <f t="shared" si="1"/>
        <v>0</v>
      </c>
      <c r="CS58" s="316">
        <f t="shared" si="2"/>
        <v>0</v>
      </c>
      <c r="CT58" s="316">
        <f t="shared" si="3"/>
        <v>0</v>
      </c>
      <c r="CU58" s="316">
        <f t="shared" si="4"/>
        <v>0</v>
      </c>
      <c r="CV58" s="316">
        <f t="shared" si="5"/>
        <v>0</v>
      </c>
      <c r="CW58" s="316">
        <f t="shared" si="6"/>
        <v>0</v>
      </c>
      <c r="CX58" s="316">
        <f t="shared" si="7"/>
        <v>0</v>
      </c>
      <c r="CY58" s="316">
        <f t="shared" si="8"/>
        <v>0</v>
      </c>
      <c r="CZ58" s="316">
        <f t="shared" si="9"/>
        <v>0</v>
      </c>
      <c r="DA58" s="316">
        <f t="shared" si="10"/>
        <v>0</v>
      </c>
      <c r="DB58" s="316">
        <f t="shared" si="11"/>
        <v>0</v>
      </c>
      <c r="DC58" s="316">
        <f t="shared" si="12"/>
        <v>0</v>
      </c>
      <c r="DD58" s="316">
        <f t="shared" si="13"/>
        <v>0</v>
      </c>
      <c r="DE58" s="316">
        <f t="shared" si="14"/>
        <v>0</v>
      </c>
      <c r="DF58" s="316">
        <f t="shared" si="15"/>
        <v>0</v>
      </c>
      <c r="DG58" s="316">
        <f t="shared" si="16"/>
        <v>0</v>
      </c>
      <c r="DH58" s="316">
        <f t="shared" si="17"/>
        <v>0</v>
      </c>
      <c r="DI58" s="316">
        <f t="shared" si="18"/>
        <v>0</v>
      </c>
      <c r="DJ58" s="316">
        <f t="shared" si="19"/>
        <v>0</v>
      </c>
      <c r="DK58" s="316">
        <f t="shared" si="20"/>
        <v>0</v>
      </c>
      <c r="DL58" s="316">
        <f t="shared" si="21"/>
        <v>0</v>
      </c>
      <c r="DM58" s="316">
        <f t="shared" si="22"/>
        <v>0</v>
      </c>
    </row>
    <row r="59" spans="1:117" ht="20.25" x14ac:dyDescent="0.2">
      <c r="A59" s="18">
        <v>55</v>
      </c>
      <c r="B59" s="18" t="str">
        <f>'كشف 2'!A32</f>
        <v/>
      </c>
      <c r="C59" s="318">
        <f>'كشف 2'!B32</f>
        <v>0</v>
      </c>
      <c r="D59" s="318">
        <f>'كشف 2'!C32</f>
        <v>0</v>
      </c>
      <c r="E59" s="318">
        <f>'كشف 2'!D32</f>
        <v>0</v>
      </c>
      <c r="F59" s="318">
        <f>'كشف 2'!E32</f>
        <v>0</v>
      </c>
      <c r="G59" s="318">
        <f>'كشف 2'!F32</f>
        <v>0</v>
      </c>
      <c r="H59" s="318">
        <f>'كشف 2'!G32</f>
        <v>0</v>
      </c>
      <c r="I59" s="318">
        <f>'كشف 2'!H32</f>
        <v>0</v>
      </c>
      <c r="J59" s="318">
        <f>'كشف 2'!I32</f>
        <v>0</v>
      </c>
      <c r="K59" s="316">
        <f>'كشف 2'!J32</f>
        <v>0</v>
      </c>
      <c r="L59" s="316">
        <f>'كشف 2'!K32</f>
        <v>0</v>
      </c>
      <c r="M59" s="316">
        <f>'كشف 2'!L32</f>
        <v>0</v>
      </c>
      <c r="N59" s="316">
        <f>'كشف 2'!M32</f>
        <v>0</v>
      </c>
      <c r="O59" s="66">
        <f>'كشف 2'!N32</f>
        <v>0</v>
      </c>
      <c r="P59" s="317">
        <f>'كشف 2'!O32</f>
        <v>0</v>
      </c>
      <c r="Q59" s="318">
        <f>'كشف 2'!P32</f>
        <v>0</v>
      </c>
      <c r="R59" s="318">
        <f>'كشف 2'!Q32</f>
        <v>0</v>
      </c>
      <c r="S59" s="318">
        <f>'كشف 2'!R32</f>
        <v>0</v>
      </c>
      <c r="T59" s="318">
        <f>'كشف 2'!S32</f>
        <v>0</v>
      </c>
      <c r="U59" s="318">
        <f>'كشف 2'!T32</f>
        <v>0</v>
      </c>
      <c r="V59" s="316">
        <f>'كشف 2'!U32</f>
        <v>0</v>
      </c>
      <c r="W59" s="316">
        <f>'كشف 2'!V32</f>
        <v>0</v>
      </c>
      <c r="X59" s="316">
        <f>'كشف 2'!W32</f>
        <v>0</v>
      </c>
      <c r="Y59" s="318">
        <f>'كشف 2'!X32</f>
        <v>0</v>
      </c>
      <c r="Z59" s="19">
        <f>'كشف 2'!Y32</f>
        <v>0</v>
      </c>
      <c r="AA59" s="317">
        <f>'كشف 2'!Z32</f>
        <v>0</v>
      </c>
      <c r="AB59" s="318">
        <f>'كشف 2'!AA32</f>
        <v>0</v>
      </c>
      <c r="AC59" s="318">
        <f>'كشف 2'!AB32</f>
        <v>0</v>
      </c>
      <c r="AD59" s="20">
        <f>'كشف 2'!AC32</f>
        <v>0</v>
      </c>
      <c r="AE59" s="316">
        <f>'كشف 2'!AD32</f>
        <v>0</v>
      </c>
      <c r="AF59" s="20">
        <f>'كشف 2'!AE32</f>
        <v>0</v>
      </c>
      <c r="AG59" s="20">
        <f>'كشف 2'!AF32</f>
        <v>0</v>
      </c>
      <c r="AH59" s="21">
        <f>'كشف 2'!AG32</f>
        <v>0</v>
      </c>
      <c r="AI59" s="20">
        <f>'كشف 2'!AH32</f>
        <v>0</v>
      </c>
      <c r="AJ59" s="20">
        <f>'كشف 2'!AI32</f>
        <v>0</v>
      </c>
      <c r="AK59" s="20">
        <f>'كشف 2'!AJ32</f>
        <v>0</v>
      </c>
      <c r="AL59" s="316">
        <f>'كشف 2'!AK32</f>
        <v>0</v>
      </c>
      <c r="AM59" s="316">
        <f>'كشف 2'!AL32</f>
        <v>0</v>
      </c>
      <c r="AN59" s="316">
        <f>'كشف 2'!AM32</f>
        <v>0</v>
      </c>
      <c r="AO59" s="316">
        <f>'كشف 2'!AN32</f>
        <v>0</v>
      </c>
      <c r="AP59" s="316">
        <f>'كشف 2'!AO32</f>
        <v>0</v>
      </c>
      <c r="AQ59" s="316">
        <f>'كشف 2'!AP32</f>
        <v>0</v>
      </c>
      <c r="AR59" s="316">
        <f>'كشف 2'!AQ32</f>
        <v>0</v>
      </c>
      <c r="AS59" s="316">
        <f>'كشف 2'!AR32</f>
        <v>0</v>
      </c>
      <c r="AT59" s="22">
        <f>'كشف 2'!AS32</f>
        <v>0</v>
      </c>
      <c r="AU59" s="316">
        <f>'كشف 2'!AT32</f>
        <v>0</v>
      </c>
      <c r="AV59" s="316">
        <f>'كشف 2'!AU32</f>
        <v>0</v>
      </c>
      <c r="AW59" s="316">
        <f>'كشف 2'!AV32</f>
        <v>0</v>
      </c>
      <c r="AX59" s="316">
        <f>'كشف 2'!AW32</f>
        <v>0</v>
      </c>
      <c r="AY59" s="316">
        <f>'كشف 2'!AX32</f>
        <v>0</v>
      </c>
      <c r="AZ59" s="316">
        <f>'كشف 2'!AY32</f>
        <v>0</v>
      </c>
      <c r="BA59" s="317">
        <f>'كشف 2'!AZ32</f>
        <v>0</v>
      </c>
      <c r="BB59" s="316">
        <f>'كشف 2'!BA32</f>
        <v>0</v>
      </c>
      <c r="BC59" s="124">
        <f>'كشف 2'!BB32</f>
        <v>0</v>
      </c>
      <c r="BD59" s="316">
        <f>'كشف 2'!BC32</f>
        <v>0</v>
      </c>
      <c r="BE59" s="316">
        <f>'كشف 2'!BD32</f>
        <v>0</v>
      </c>
      <c r="BF59" s="316">
        <f>'كشف 2'!BE32</f>
        <v>0</v>
      </c>
      <c r="BG59" s="316">
        <f>'كشف 2'!BF32</f>
        <v>0</v>
      </c>
      <c r="BH59" s="317">
        <f>'كشف 2'!BG32</f>
        <v>0</v>
      </c>
      <c r="BI59" s="318">
        <f>'كشف 2'!BH32</f>
        <v>0</v>
      </c>
      <c r="BJ59" s="318">
        <f>'كشف 2'!BI32</f>
        <v>0</v>
      </c>
      <c r="BK59" s="318">
        <f>'كشف 2'!BJ32</f>
        <v>0</v>
      </c>
      <c r="BL59" s="318">
        <f>'كشف 2'!BK32</f>
        <v>0</v>
      </c>
      <c r="BM59" s="319">
        <f>'كشف 2'!BL32</f>
        <v>0</v>
      </c>
      <c r="BN59" s="316">
        <f>'كشف 2'!BM32</f>
        <v>0</v>
      </c>
      <c r="BO59" s="316">
        <f>'كشف 2'!BN32</f>
        <v>0</v>
      </c>
      <c r="BP59" s="318">
        <f>'كشف 2'!BO32</f>
        <v>0</v>
      </c>
      <c r="BQ59" s="319">
        <f>'كشف 2'!BP32</f>
        <v>0</v>
      </c>
      <c r="BR59" s="319">
        <f>'كشف 2'!BQ32</f>
        <v>0</v>
      </c>
      <c r="BS59" s="319">
        <f>'كشف 2'!BR32</f>
        <v>0</v>
      </c>
      <c r="BT59" s="319">
        <f>'كشف 2'!BS32</f>
        <v>0</v>
      </c>
      <c r="BU59" s="319">
        <f>'كشف 2'!BT32</f>
        <v>0</v>
      </c>
      <c r="BV59" s="319">
        <f>'كشف 2'!BU32</f>
        <v>0</v>
      </c>
      <c r="BW59" s="319">
        <f>'كشف 2'!BV32</f>
        <v>0</v>
      </c>
      <c r="BX59" s="66">
        <f>'كشف 2'!BW32</f>
        <v>0</v>
      </c>
      <c r="BY59" s="66">
        <f>'كشف 2'!BX32</f>
        <v>0</v>
      </c>
      <c r="BZ59" s="319">
        <f>'كشف 2'!BY32</f>
        <v>0</v>
      </c>
      <c r="CA59" s="319">
        <f>'كشف 2'!BZ32</f>
        <v>0</v>
      </c>
      <c r="CB59" s="66">
        <f>'كشف 2'!CA32</f>
        <v>0</v>
      </c>
      <c r="CC59" s="319">
        <f>'كشف 2'!CB32</f>
        <v>0</v>
      </c>
      <c r="CD59" s="319">
        <f>'كشف 2'!CC32</f>
        <v>0</v>
      </c>
      <c r="CE59" s="319">
        <f>'كشف 2'!CD32</f>
        <v>0</v>
      </c>
      <c r="CF59" s="169">
        <f>'كشف 2'!CE32</f>
        <v>0</v>
      </c>
      <c r="CG59" s="169">
        <f>'كشف 2'!CF32</f>
        <v>0</v>
      </c>
      <c r="CH59" s="319">
        <f>'كشف 2'!CG32</f>
        <v>0</v>
      </c>
      <c r="CI59" s="319">
        <f>'كشف 2'!CH32</f>
        <v>0</v>
      </c>
      <c r="CJ59" s="319">
        <f>'كشف 2'!CI32</f>
        <v>0</v>
      </c>
      <c r="CK59" s="319">
        <f>'كشف 2'!CJ32</f>
        <v>0</v>
      </c>
      <c r="CL59" s="319">
        <f>'كشف 2'!CK32</f>
        <v>0</v>
      </c>
      <c r="CM59" s="319">
        <f>'كشف 2'!CL32</f>
        <v>0</v>
      </c>
      <c r="CN59" s="316">
        <f>'كشف 2'!CM32</f>
        <v>0</v>
      </c>
      <c r="CO59" s="316">
        <f>'كشف 2'!CN32</f>
        <v>0</v>
      </c>
      <c r="CP59" s="316">
        <f>'كشف 2'!CO32</f>
        <v>0</v>
      </c>
      <c r="CQ59" s="316">
        <f>'كشف 2'!CP32</f>
        <v>0</v>
      </c>
      <c r="CR59" s="316">
        <f t="shared" si="1"/>
        <v>0</v>
      </c>
      <c r="CS59" s="316">
        <f t="shared" si="2"/>
        <v>0</v>
      </c>
      <c r="CT59" s="316">
        <f t="shared" si="3"/>
        <v>0</v>
      </c>
      <c r="CU59" s="316">
        <f t="shared" si="4"/>
        <v>0</v>
      </c>
      <c r="CV59" s="316">
        <f t="shared" si="5"/>
        <v>0</v>
      </c>
      <c r="CW59" s="316">
        <f t="shared" si="6"/>
        <v>0</v>
      </c>
      <c r="CX59" s="316">
        <f t="shared" si="7"/>
        <v>0</v>
      </c>
      <c r="CY59" s="316">
        <f t="shared" si="8"/>
        <v>0</v>
      </c>
      <c r="CZ59" s="316">
        <f t="shared" si="9"/>
        <v>0</v>
      </c>
      <c r="DA59" s="316">
        <f t="shared" si="10"/>
        <v>0</v>
      </c>
      <c r="DB59" s="316">
        <f t="shared" si="11"/>
        <v>0</v>
      </c>
      <c r="DC59" s="316">
        <f t="shared" si="12"/>
        <v>0</v>
      </c>
      <c r="DD59" s="316">
        <f t="shared" si="13"/>
        <v>0</v>
      </c>
      <c r="DE59" s="316">
        <f t="shared" si="14"/>
        <v>0</v>
      </c>
      <c r="DF59" s="316">
        <f t="shared" si="15"/>
        <v>0</v>
      </c>
      <c r="DG59" s="316">
        <f t="shared" si="16"/>
        <v>0</v>
      </c>
      <c r="DH59" s="316">
        <f t="shared" si="17"/>
        <v>0</v>
      </c>
      <c r="DI59" s="316">
        <f t="shared" si="18"/>
        <v>0</v>
      </c>
      <c r="DJ59" s="316">
        <f t="shared" si="19"/>
        <v>0</v>
      </c>
      <c r="DK59" s="316">
        <f t="shared" si="20"/>
        <v>0</v>
      </c>
      <c r="DL59" s="316">
        <f t="shared" si="21"/>
        <v>0</v>
      </c>
      <c r="DM59" s="316">
        <f t="shared" si="22"/>
        <v>0</v>
      </c>
    </row>
    <row r="60" spans="1:117" ht="20.25" x14ac:dyDescent="0.2">
      <c r="A60" s="18">
        <v>56</v>
      </c>
      <c r="B60" s="18" t="str">
        <f>'كشف 2'!A33</f>
        <v/>
      </c>
      <c r="C60" s="318">
        <f>'كشف 2'!B33</f>
        <v>0</v>
      </c>
      <c r="D60" s="318">
        <f>'كشف 2'!C33</f>
        <v>0</v>
      </c>
      <c r="E60" s="318">
        <f>'كشف 2'!D33</f>
        <v>0</v>
      </c>
      <c r="F60" s="318">
        <f>'كشف 2'!E33</f>
        <v>0</v>
      </c>
      <c r="G60" s="318">
        <f>'كشف 2'!F33</f>
        <v>0</v>
      </c>
      <c r="H60" s="318">
        <f>'كشف 2'!G33</f>
        <v>0</v>
      </c>
      <c r="I60" s="318">
        <f>'كشف 2'!H33</f>
        <v>0</v>
      </c>
      <c r="J60" s="318">
        <f>'كشف 2'!I33</f>
        <v>0</v>
      </c>
      <c r="K60" s="316">
        <f>'كشف 2'!J33</f>
        <v>0</v>
      </c>
      <c r="L60" s="316">
        <f>'كشف 2'!K33</f>
        <v>0</v>
      </c>
      <c r="M60" s="316">
        <f>'كشف 2'!L33</f>
        <v>0</v>
      </c>
      <c r="N60" s="316">
        <f>'كشف 2'!M33</f>
        <v>0</v>
      </c>
      <c r="O60" s="66">
        <f>'كشف 2'!N33</f>
        <v>0</v>
      </c>
      <c r="P60" s="317">
        <f>'كشف 2'!O33</f>
        <v>0</v>
      </c>
      <c r="Q60" s="318">
        <f>'كشف 2'!P33</f>
        <v>0</v>
      </c>
      <c r="R60" s="318">
        <f>'كشف 2'!Q33</f>
        <v>0</v>
      </c>
      <c r="S60" s="318">
        <f>'كشف 2'!R33</f>
        <v>0</v>
      </c>
      <c r="T60" s="318">
        <f>'كشف 2'!S33</f>
        <v>0</v>
      </c>
      <c r="U60" s="318">
        <f>'كشف 2'!T33</f>
        <v>0</v>
      </c>
      <c r="V60" s="316">
        <f>'كشف 2'!U33</f>
        <v>0</v>
      </c>
      <c r="W60" s="316">
        <f>'كشف 2'!V33</f>
        <v>0</v>
      </c>
      <c r="X60" s="316">
        <f>'كشف 2'!W33</f>
        <v>0</v>
      </c>
      <c r="Y60" s="318">
        <f>'كشف 2'!X33</f>
        <v>0</v>
      </c>
      <c r="Z60" s="19">
        <f>'كشف 2'!Y33</f>
        <v>0</v>
      </c>
      <c r="AA60" s="317">
        <f>'كشف 2'!Z33</f>
        <v>0</v>
      </c>
      <c r="AB60" s="318">
        <f>'كشف 2'!AA33</f>
        <v>0</v>
      </c>
      <c r="AC60" s="318">
        <f>'كشف 2'!AB33</f>
        <v>0</v>
      </c>
      <c r="AD60" s="20">
        <f>'كشف 2'!AC33</f>
        <v>0</v>
      </c>
      <c r="AE60" s="316">
        <f>'كشف 2'!AD33</f>
        <v>0</v>
      </c>
      <c r="AF60" s="20">
        <f>'كشف 2'!AE33</f>
        <v>0</v>
      </c>
      <c r="AG60" s="20">
        <f>'كشف 2'!AF33</f>
        <v>0</v>
      </c>
      <c r="AH60" s="21">
        <f>'كشف 2'!AG33</f>
        <v>0</v>
      </c>
      <c r="AI60" s="20">
        <f>'كشف 2'!AH33</f>
        <v>0</v>
      </c>
      <c r="AJ60" s="20">
        <f>'كشف 2'!AI33</f>
        <v>0</v>
      </c>
      <c r="AK60" s="20">
        <f>'كشف 2'!AJ33</f>
        <v>0</v>
      </c>
      <c r="AL60" s="316">
        <f>'كشف 2'!AK33</f>
        <v>0</v>
      </c>
      <c r="AM60" s="316">
        <f>'كشف 2'!AL33</f>
        <v>0</v>
      </c>
      <c r="AN60" s="316">
        <f>'كشف 2'!AM33</f>
        <v>0</v>
      </c>
      <c r="AO60" s="316">
        <f>'كشف 2'!AN33</f>
        <v>0</v>
      </c>
      <c r="AP60" s="316">
        <f>'كشف 2'!AO33</f>
        <v>0</v>
      </c>
      <c r="AQ60" s="316">
        <f>'كشف 2'!AP33</f>
        <v>0</v>
      </c>
      <c r="AR60" s="316">
        <f>'كشف 2'!AQ33</f>
        <v>0</v>
      </c>
      <c r="AS60" s="316">
        <f>'كشف 2'!AR33</f>
        <v>0</v>
      </c>
      <c r="AT60" s="22">
        <f>'كشف 2'!AS33</f>
        <v>0</v>
      </c>
      <c r="AU60" s="316">
        <f>'كشف 2'!AT33</f>
        <v>0</v>
      </c>
      <c r="AV60" s="316">
        <f>'كشف 2'!AU33</f>
        <v>0</v>
      </c>
      <c r="AW60" s="316">
        <f>'كشف 2'!AV33</f>
        <v>0</v>
      </c>
      <c r="AX60" s="316">
        <f>'كشف 2'!AW33</f>
        <v>0</v>
      </c>
      <c r="AY60" s="316">
        <f>'كشف 2'!AX33</f>
        <v>0</v>
      </c>
      <c r="AZ60" s="316">
        <f>'كشف 2'!AY33</f>
        <v>0</v>
      </c>
      <c r="BA60" s="317">
        <f>'كشف 2'!AZ33</f>
        <v>0</v>
      </c>
      <c r="BB60" s="316">
        <f>'كشف 2'!BA33</f>
        <v>0</v>
      </c>
      <c r="BC60" s="124">
        <f>'كشف 2'!BB33</f>
        <v>0</v>
      </c>
      <c r="BD60" s="316">
        <f>'كشف 2'!BC33</f>
        <v>0</v>
      </c>
      <c r="BE60" s="316">
        <f>'كشف 2'!BD33</f>
        <v>0</v>
      </c>
      <c r="BF60" s="316">
        <f>'كشف 2'!BE33</f>
        <v>0</v>
      </c>
      <c r="BG60" s="316">
        <f>'كشف 2'!BF33</f>
        <v>0</v>
      </c>
      <c r="BH60" s="317">
        <f>'كشف 2'!BG33</f>
        <v>0</v>
      </c>
      <c r="BI60" s="318">
        <f>'كشف 2'!BH33</f>
        <v>0</v>
      </c>
      <c r="BJ60" s="318">
        <f>'كشف 2'!BI33</f>
        <v>0</v>
      </c>
      <c r="BK60" s="318">
        <f>'كشف 2'!BJ33</f>
        <v>0</v>
      </c>
      <c r="BL60" s="318">
        <f>'كشف 2'!BK33</f>
        <v>0</v>
      </c>
      <c r="BM60" s="319">
        <f>'كشف 2'!BL33</f>
        <v>0</v>
      </c>
      <c r="BN60" s="316">
        <f>'كشف 2'!BM33</f>
        <v>0</v>
      </c>
      <c r="BO60" s="316">
        <f>'كشف 2'!BN33</f>
        <v>0</v>
      </c>
      <c r="BP60" s="318">
        <f>'كشف 2'!BO33</f>
        <v>0</v>
      </c>
      <c r="BQ60" s="319">
        <f>'كشف 2'!BP33</f>
        <v>0</v>
      </c>
      <c r="BR60" s="319">
        <f>'كشف 2'!BQ33</f>
        <v>0</v>
      </c>
      <c r="BS60" s="319">
        <f>'كشف 2'!BR33</f>
        <v>0</v>
      </c>
      <c r="BT60" s="319">
        <f>'كشف 2'!BS33</f>
        <v>0</v>
      </c>
      <c r="BU60" s="319">
        <f>'كشف 2'!BT33</f>
        <v>0</v>
      </c>
      <c r="BV60" s="319">
        <f>'كشف 2'!BU33</f>
        <v>0</v>
      </c>
      <c r="BW60" s="319">
        <f>'كشف 2'!BV33</f>
        <v>0</v>
      </c>
      <c r="BX60" s="66">
        <f>'كشف 2'!BW33</f>
        <v>0</v>
      </c>
      <c r="BY60" s="66">
        <f>'كشف 2'!BX33</f>
        <v>0</v>
      </c>
      <c r="BZ60" s="319">
        <f>'كشف 2'!BY33</f>
        <v>0</v>
      </c>
      <c r="CA60" s="319">
        <f>'كشف 2'!BZ33</f>
        <v>0</v>
      </c>
      <c r="CB60" s="66">
        <f>'كشف 2'!CA33</f>
        <v>0</v>
      </c>
      <c r="CC60" s="319">
        <f>'كشف 2'!CB33</f>
        <v>0</v>
      </c>
      <c r="CD60" s="319">
        <f>'كشف 2'!CC33</f>
        <v>0</v>
      </c>
      <c r="CE60" s="319">
        <f>'كشف 2'!CD33</f>
        <v>0</v>
      </c>
      <c r="CF60" s="169">
        <f>'كشف 2'!CE33</f>
        <v>0</v>
      </c>
      <c r="CG60" s="169">
        <f>'كشف 2'!CF33</f>
        <v>0</v>
      </c>
      <c r="CH60" s="319">
        <f>'كشف 2'!CG33</f>
        <v>0</v>
      </c>
      <c r="CI60" s="319">
        <f>'كشف 2'!CH33</f>
        <v>0</v>
      </c>
      <c r="CJ60" s="319">
        <f>'كشف 2'!CI33</f>
        <v>0</v>
      </c>
      <c r="CK60" s="319">
        <f>'كشف 2'!CJ33</f>
        <v>0</v>
      </c>
      <c r="CL60" s="319">
        <f>'كشف 2'!CK33</f>
        <v>0</v>
      </c>
      <c r="CM60" s="319">
        <f>'كشف 2'!CL33</f>
        <v>0</v>
      </c>
      <c r="CN60" s="316">
        <f>'كشف 2'!CM33</f>
        <v>0</v>
      </c>
      <c r="CO60" s="316">
        <f>'كشف 2'!CN33</f>
        <v>0</v>
      </c>
      <c r="CP60" s="316">
        <f>'كشف 2'!CO33</f>
        <v>0</v>
      </c>
      <c r="CQ60" s="316">
        <f>'كشف 2'!CP33</f>
        <v>0</v>
      </c>
      <c r="CR60" s="316">
        <f t="shared" si="1"/>
        <v>0</v>
      </c>
      <c r="CS60" s="316">
        <f t="shared" si="2"/>
        <v>0</v>
      </c>
      <c r="CT60" s="316">
        <f t="shared" si="3"/>
        <v>0</v>
      </c>
      <c r="CU60" s="316">
        <f t="shared" si="4"/>
        <v>0</v>
      </c>
      <c r="CV60" s="316">
        <f t="shared" si="5"/>
        <v>0</v>
      </c>
      <c r="CW60" s="316">
        <f t="shared" si="6"/>
        <v>0</v>
      </c>
      <c r="CX60" s="316">
        <f t="shared" si="7"/>
        <v>0</v>
      </c>
      <c r="CY60" s="316">
        <f t="shared" si="8"/>
        <v>0</v>
      </c>
      <c r="CZ60" s="316">
        <f t="shared" si="9"/>
        <v>0</v>
      </c>
      <c r="DA60" s="316">
        <f t="shared" si="10"/>
        <v>0</v>
      </c>
      <c r="DB60" s="316">
        <f t="shared" si="11"/>
        <v>0</v>
      </c>
      <c r="DC60" s="316">
        <f t="shared" si="12"/>
        <v>0</v>
      </c>
      <c r="DD60" s="316">
        <f t="shared" si="13"/>
        <v>0</v>
      </c>
      <c r="DE60" s="316">
        <f t="shared" si="14"/>
        <v>0</v>
      </c>
      <c r="DF60" s="316">
        <f t="shared" si="15"/>
        <v>0</v>
      </c>
      <c r="DG60" s="316">
        <f t="shared" si="16"/>
        <v>0</v>
      </c>
      <c r="DH60" s="316">
        <f t="shared" si="17"/>
        <v>0</v>
      </c>
      <c r="DI60" s="316">
        <f t="shared" si="18"/>
        <v>0</v>
      </c>
      <c r="DJ60" s="316">
        <f t="shared" si="19"/>
        <v>0</v>
      </c>
      <c r="DK60" s="316">
        <f t="shared" si="20"/>
        <v>0</v>
      </c>
      <c r="DL60" s="316">
        <f t="shared" si="21"/>
        <v>0</v>
      </c>
      <c r="DM60" s="316">
        <f t="shared" si="22"/>
        <v>0</v>
      </c>
    </row>
    <row r="61" spans="1:117" ht="20.25" x14ac:dyDescent="0.2">
      <c r="A61" s="18">
        <v>57</v>
      </c>
      <c r="B61" s="18" t="str">
        <f>'كشف 3'!A6</f>
        <v/>
      </c>
      <c r="C61" s="318">
        <f>'كشف 3'!B6</f>
        <v>0</v>
      </c>
      <c r="D61" s="318">
        <f>'كشف 3'!C6</f>
        <v>0</v>
      </c>
      <c r="E61" s="318">
        <f>'كشف 3'!D6</f>
        <v>0</v>
      </c>
      <c r="F61" s="318">
        <f>'كشف 3'!E6</f>
        <v>0</v>
      </c>
      <c r="G61" s="318">
        <f>'كشف 3'!F6</f>
        <v>0</v>
      </c>
      <c r="H61" s="318">
        <f>'كشف 3'!G6</f>
        <v>0</v>
      </c>
      <c r="I61" s="318">
        <f>'كشف 3'!H6</f>
        <v>0</v>
      </c>
      <c r="J61" s="318">
        <f>'كشف 3'!I6</f>
        <v>0</v>
      </c>
      <c r="K61" s="316">
        <f>'كشف 3'!J6</f>
        <v>0</v>
      </c>
      <c r="L61" s="316">
        <f>'كشف 3'!K6</f>
        <v>0</v>
      </c>
      <c r="M61" s="316">
        <f>'كشف 3'!L6</f>
        <v>0</v>
      </c>
      <c r="N61" s="316">
        <f>'كشف 3'!M6</f>
        <v>0</v>
      </c>
      <c r="O61" s="66">
        <f>'كشف 3'!N6</f>
        <v>0</v>
      </c>
      <c r="P61" s="317">
        <f>'كشف 3'!O6</f>
        <v>0</v>
      </c>
      <c r="Q61" s="318">
        <f>'كشف 3'!P6</f>
        <v>0</v>
      </c>
      <c r="R61" s="318">
        <f>'كشف 3'!Q6</f>
        <v>0</v>
      </c>
      <c r="S61" s="318">
        <f>'كشف 3'!R6</f>
        <v>0</v>
      </c>
      <c r="T61" s="318">
        <f>'كشف 3'!S6</f>
        <v>0</v>
      </c>
      <c r="U61" s="318">
        <f>'كشف 3'!T6</f>
        <v>0</v>
      </c>
      <c r="V61" s="316">
        <f>'كشف 3'!U6</f>
        <v>0</v>
      </c>
      <c r="W61" s="316">
        <f>'كشف 3'!V6</f>
        <v>0</v>
      </c>
      <c r="X61" s="316">
        <f>'كشف 3'!W6</f>
        <v>0</v>
      </c>
      <c r="Y61" s="318">
        <f>'كشف 3'!X6</f>
        <v>0</v>
      </c>
      <c r="Z61" s="19">
        <f>'كشف 3'!Y6</f>
        <v>0</v>
      </c>
      <c r="AA61" s="317">
        <f>'كشف 3'!Z6</f>
        <v>0</v>
      </c>
      <c r="AB61" s="318">
        <f>'كشف 3'!AA6</f>
        <v>0</v>
      </c>
      <c r="AC61" s="318">
        <f>'كشف 3'!AB6</f>
        <v>0</v>
      </c>
      <c r="AD61" s="20">
        <f>'كشف 3'!AC6</f>
        <v>0</v>
      </c>
      <c r="AE61" s="316">
        <f>'كشف 3'!AD6</f>
        <v>0</v>
      </c>
      <c r="AF61" s="20">
        <f>'كشف 3'!AE6</f>
        <v>0</v>
      </c>
      <c r="AG61" s="20">
        <f>'كشف 3'!AF6</f>
        <v>0</v>
      </c>
      <c r="AH61" s="21">
        <f>'كشف 3'!AG6</f>
        <v>0</v>
      </c>
      <c r="AI61" s="20">
        <f>'كشف 3'!AH6</f>
        <v>0</v>
      </c>
      <c r="AJ61" s="20">
        <f>'كشف 3'!AI6</f>
        <v>0</v>
      </c>
      <c r="AK61" s="20">
        <f>'كشف 3'!AJ6</f>
        <v>0</v>
      </c>
      <c r="AL61" s="316">
        <f>'كشف 3'!AK6</f>
        <v>0</v>
      </c>
      <c r="AM61" s="316">
        <f>'كشف 3'!AL6</f>
        <v>0</v>
      </c>
      <c r="AN61" s="316">
        <f>'كشف 3'!AM6</f>
        <v>0</v>
      </c>
      <c r="AO61" s="316">
        <f>'كشف 3'!AN6</f>
        <v>0</v>
      </c>
      <c r="AP61" s="316">
        <f>'كشف 3'!AO6</f>
        <v>0</v>
      </c>
      <c r="AQ61" s="316">
        <f>'كشف 3'!AP6</f>
        <v>0</v>
      </c>
      <c r="AR61" s="316">
        <f>'كشف 3'!AQ6</f>
        <v>0</v>
      </c>
      <c r="AS61" s="316">
        <f>'كشف 3'!AR6</f>
        <v>0</v>
      </c>
      <c r="AT61" s="22">
        <f>'كشف 3'!AS6</f>
        <v>0</v>
      </c>
      <c r="AU61" s="316">
        <f>'كشف 3'!AT6</f>
        <v>0</v>
      </c>
      <c r="AV61" s="316">
        <f>'كشف 3'!AU6</f>
        <v>0</v>
      </c>
      <c r="AW61" s="316">
        <f>'كشف 3'!AV6</f>
        <v>0</v>
      </c>
      <c r="AX61" s="316">
        <f>'كشف 3'!AW6</f>
        <v>0</v>
      </c>
      <c r="AY61" s="316">
        <f>'كشف 3'!AX6</f>
        <v>0</v>
      </c>
      <c r="AZ61" s="316">
        <f>'كشف 3'!AY6</f>
        <v>0</v>
      </c>
      <c r="BA61" s="317">
        <f>'كشف 3'!AZ6</f>
        <v>0</v>
      </c>
      <c r="BB61" s="316">
        <f>'كشف 3'!BA6</f>
        <v>0</v>
      </c>
      <c r="BC61" s="124">
        <f>'كشف 3'!BB6</f>
        <v>0</v>
      </c>
      <c r="BD61" s="316">
        <f>'كشف 3'!BC6</f>
        <v>0</v>
      </c>
      <c r="BE61" s="316">
        <f>'كشف 3'!BD6</f>
        <v>0</v>
      </c>
      <c r="BF61" s="316">
        <f>'كشف 3'!BE6</f>
        <v>0</v>
      </c>
      <c r="BG61" s="316">
        <f>'كشف 3'!BF6</f>
        <v>0</v>
      </c>
      <c r="BH61" s="317">
        <f>'كشف 3'!BG6</f>
        <v>0</v>
      </c>
      <c r="BI61" s="318">
        <f>'كشف 3'!BH6</f>
        <v>0</v>
      </c>
      <c r="BJ61" s="318">
        <f>'كشف 3'!BI6</f>
        <v>0</v>
      </c>
      <c r="BK61" s="318">
        <f>'كشف 3'!BJ6</f>
        <v>0</v>
      </c>
      <c r="BL61" s="318">
        <f>'كشف 3'!BK6</f>
        <v>0</v>
      </c>
      <c r="BM61" s="319">
        <f>'كشف 3'!BL6</f>
        <v>0</v>
      </c>
      <c r="BN61" s="316">
        <f>'كشف 3'!BM6</f>
        <v>0</v>
      </c>
      <c r="BO61" s="316">
        <f>'كشف 3'!BN6</f>
        <v>0</v>
      </c>
      <c r="BP61" s="318">
        <f>'كشف 3'!BO6</f>
        <v>0</v>
      </c>
      <c r="BQ61" s="319">
        <f>'كشف 3'!BP6</f>
        <v>0</v>
      </c>
      <c r="BR61" s="319">
        <f>'كشف 3'!BQ6</f>
        <v>0</v>
      </c>
      <c r="BS61" s="319">
        <f>'كشف 3'!BR6</f>
        <v>0</v>
      </c>
      <c r="BT61" s="319">
        <f>'كشف 3'!BS6</f>
        <v>0</v>
      </c>
      <c r="BU61" s="319">
        <f>'كشف 3'!BT6</f>
        <v>0</v>
      </c>
      <c r="BV61" s="319">
        <f>'كشف 3'!BU6</f>
        <v>0</v>
      </c>
      <c r="BW61" s="319">
        <f>'كشف 3'!BV6</f>
        <v>0</v>
      </c>
      <c r="BX61" s="66">
        <f>'كشف 3'!BW6</f>
        <v>0</v>
      </c>
      <c r="BY61" s="66">
        <f>'كشف 3'!BX6</f>
        <v>0</v>
      </c>
      <c r="BZ61" s="319">
        <f>'كشف 3'!BY6</f>
        <v>0</v>
      </c>
      <c r="CA61" s="319">
        <f>'كشف 3'!BZ6</f>
        <v>0</v>
      </c>
      <c r="CB61" s="66">
        <f>'كشف 3'!CA6</f>
        <v>0</v>
      </c>
      <c r="CC61" s="319">
        <f>'كشف 3'!CB6</f>
        <v>0</v>
      </c>
      <c r="CD61" s="319">
        <f>'كشف 3'!CC6</f>
        <v>0</v>
      </c>
      <c r="CE61" s="319">
        <f>'كشف 3'!CD6</f>
        <v>0</v>
      </c>
      <c r="CF61" s="169">
        <f>'كشف 3'!CE6</f>
        <v>0</v>
      </c>
      <c r="CG61" s="169">
        <f>'كشف 3'!CF6</f>
        <v>0</v>
      </c>
      <c r="CH61" s="319">
        <f>'كشف 3'!CG6</f>
        <v>0</v>
      </c>
      <c r="CI61" s="319">
        <f>'كشف 3'!CH6</f>
        <v>0</v>
      </c>
      <c r="CJ61" s="319">
        <f>'كشف 3'!CI6</f>
        <v>0</v>
      </c>
      <c r="CK61" s="319">
        <f>'كشف 3'!CJ6</f>
        <v>0</v>
      </c>
      <c r="CL61" s="319">
        <f>'كشف 3'!CK6</f>
        <v>0</v>
      </c>
      <c r="CM61" s="319">
        <f>'كشف 3'!CL6</f>
        <v>0</v>
      </c>
      <c r="CN61" s="316">
        <f>'كشف 3'!CM6</f>
        <v>0</v>
      </c>
      <c r="CO61" s="316">
        <f>'كشف 3'!CN6</f>
        <v>0</v>
      </c>
      <c r="CP61" s="316">
        <f>'كشف 3'!CO6</f>
        <v>0</v>
      </c>
      <c r="CQ61" s="316">
        <f>'كشف 3'!CP6</f>
        <v>0</v>
      </c>
      <c r="CR61" s="316">
        <f t="shared" si="1"/>
        <v>0</v>
      </c>
      <c r="CS61" s="316">
        <f t="shared" si="2"/>
        <v>0</v>
      </c>
      <c r="CT61" s="316">
        <f t="shared" si="3"/>
        <v>0</v>
      </c>
      <c r="CU61" s="316">
        <f t="shared" si="4"/>
        <v>0</v>
      </c>
      <c r="CV61" s="316">
        <f t="shared" si="5"/>
        <v>0</v>
      </c>
      <c r="CW61" s="316">
        <f t="shared" si="6"/>
        <v>0</v>
      </c>
      <c r="CX61" s="316">
        <f t="shared" si="7"/>
        <v>0</v>
      </c>
      <c r="CY61" s="316">
        <f t="shared" si="8"/>
        <v>0</v>
      </c>
      <c r="CZ61" s="316">
        <f t="shared" si="9"/>
        <v>0</v>
      </c>
      <c r="DA61" s="316">
        <f t="shared" si="10"/>
        <v>0</v>
      </c>
      <c r="DB61" s="316">
        <f t="shared" si="11"/>
        <v>0</v>
      </c>
      <c r="DC61" s="316">
        <f t="shared" si="12"/>
        <v>0</v>
      </c>
      <c r="DD61" s="316">
        <f t="shared" si="13"/>
        <v>0</v>
      </c>
      <c r="DE61" s="316">
        <f t="shared" si="14"/>
        <v>0</v>
      </c>
      <c r="DF61" s="316">
        <f t="shared" si="15"/>
        <v>0</v>
      </c>
      <c r="DG61" s="316">
        <f t="shared" si="16"/>
        <v>0</v>
      </c>
      <c r="DH61" s="316">
        <f t="shared" si="17"/>
        <v>0</v>
      </c>
      <c r="DI61" s="316">
        <f t="shared" si="18"/>
        <v>0</v>
      </c>
      <c r="DJ61" s="316">
        <f t="shared" si="19"/>
        <v>0</v>
      </c>
      <c r="DK61" s="316">
        <f t="shared" si="20"/>
        <v>0</v>
      </c>
      <c r="DL61" s="316">
        <f t="shared" si="21"/>
        <v>0</v>
      </c>
      <c r="DM61" s="316">
        <f t="shared" si="22"/>
        <v>0</v>
      </c>
    </row>
    <row r="62" spans="1:117" ht="20.25" x14ac:dyDescent="0.2">
      <c r="A62" s="18">
        <v>58</v>
      </c>
      <c r="B62" s="18" t="str">
        <f>'كشف 3'!A7</f>
        <v/>
      </c>
      <c r="C62" s="318">
        <f>'كشف 3'!B7</f>
        <v>0</v>
      </c>
      <c r="D62" s="318">
        <f>'كشف 3'!C7</f>
        <v>0</v>
      </c>
      <c r="E62" s="318">
        <f>'كشف 3'!D7</f>
        <v>0</v>
      </c>
      <c r="F62" s="318">
        <f>'كشف 3'!E7</f>
        <v>0</v>
      </c>
      <c r="G62" s="318">
        <f>'كشف 3'!F7</f>
        <v>0</v>
      </c>
      <c r="H62" s="318">
        <f>'كشف 3'!G7</f>
        <v>0</v>
      </c>
      <c r="I62" s="318">
        <f>'كشف 3'!H7</f>
        <v>0</v>
      </c>
      <c r="J62" s="318">
        <f>'كشف 3'!I7</f>
        <v>0</v>
      </c>
      <c r="K62" s="316">
        <f>'كشف 3'!J7</f>
        <v>0</v>
      </c>
      <c r="L62" s="316">
        <f>'كشف 3'!K7</f>
        <v>0</v>
      </c>
      <c r="M62" s="316">
        <f>'كشف 3'!L7</f>
        <v>0</v>
      </c>
      <c r="N62" s="316">
        <f>'كشف 3'!M7</f>
        <v>0</v>
      </c>
      <c r="O62" s="66">
        <f>'كشف 3'!N7</f>
        <v>0</v>
      </c>
      <c r="P62" s="317">
        <f>'كشف 3'!O7</f>
        <v>0</v>
      </c>
      <c r="Q62" s="318">
        <f>'كشف 3'!P7</f>
        <v>0</v>
      </c>
      <c r="R62" s="318">
        <f>'كشف 3'!Q7</f>
        <v>0</v>
      </c>
      <c r="S62" s="318">
        <f>'كشف 3'!R7</f>
        <v>0</v>
      </c>
      <c r="T62" s="318">
        <f>'كشف 3'!S7</f>
        <v>0</v>
      </c>
      <c r="U62" s="318">
        <f>'كشف 3'!T7</f>
        <v>0</v>
      </c>
      <c r="V62" s="316">
        <f>'كشف 3'!U7</f>
        <v>0</v>
      </c>
      <c r="W62" s="316">
        <f>'كشف 3'!V7</f>
        <v>0</v>
      </c>
      <c r="X62" s="316">
        <f>'كشف 3'!W7</f>
        <v>0</v>
      </c>
      <c r="Y62" s="318">
        <f>'كشف 3'!X7</f>
        <v>0</v>
      </c>
      <c r="Z62" s="19">
        <f>'كشف 3'!Y7</f>
        <v>0</v>
      </c>
      <c r="AA62" s="317">
        <f>'كشف 3'!Z7</f>
        <v>0</v>
      </c>
      <c r="AB62" s="318">
        <f>'كشف 3'!AA7</f>
        <v>0</v>
      </c>
      <c r="AC62" s="318">
        <f>'كشف 3'!AB7</f>
        <v>0</v>
      </c>
      <c r="AD62" s="20">
        <f>'كشف 3'!AC7</f>
        <v>0</v>
      </c>
      <c r="AE62" s="316">
        <f>'كشف 3'!AD7</f>
        <v>0</v>
      </c>
      <c r="AF62" s="20">
        <f>'كشف 3'!AE7</f>
        <v>0</v>
      </c>
      <c r="AG62" s="20">
        <f>'كشف 3'!AF7</f>
        <v>0</v>
      </c>
      <c r="AH62" s="21">
        <f>'كشف 3'!AG7</f>
        <v>0</v>
      </c>
      <c r="AI62" s="20">
        <f>'كشف 3'!AH7</f>
        <v>0</v>
      </c>
      <c r="AJ62" s="20">
        <f>'كشف 3'!AI7</f>
        <v>0</v>
      </c>
      <c r="AK62" s="20">
        <f>'كشف 3'!AJ7</f>
        <v>0</v>
      </c>
      <c r="AL62" s="316">
        <f>'كشف 3'!AK7</f>
        <v>0</v>
      </c>
      <c r="AM62" s="316">
        <f>'كشف 3'!AL7</f>
        <v>0</v>
      </c>
      <c r="AN62" s="316">
        <f>'كشف 3'!AM7</f>
        <v>0</v>
      </c>
      <c r="AO62" s="316">
        <f>'كشف 3'!AN7</f>
        <v>0</v>
      </c>
      <c r="AP62" s="316">
        <f>'كشف 3'!AO7</f>
        <v>0</v>
      </c>
      <c r="AQ62" s="316">
        <f>'كشف 3'!AP7</f>
        <v>0</v>
      </c>
      <c r="AR62" s="316">
        <f>'كشف 3'!AQ7</f>
        <v>0</v>
      </c>
      <c r="AS62" s="316">
        <f>'كشف 3'!AR7</f>
        <v>0</v>
      </c>
      <c r="AT62" s="22">
        <f>'كشف 3'!AS7</f>
        <v>0</v>
      </c>
      <c r="AU62" s="316">
        <f>'كشف 3'!AT7</f>
        <v>0</v>
      </c>
      <c r="AV62" s="316">
        <f>'كشف 3'!AU7</f>
        <v>0</v>
      </c>
      <c r="AW62" s="316">
        <f>'كشف 3'!AV7</f>
        <v>0</v>
      </c>
      <c r="AX62" s="316">
        <f>'كشف 3'!AW7</f>
        <v>0</v>
      </c>
      <c r="AY62" s="316">
        <f>'كشف 3'!AX7</f>
        <v>0</v>
      </c>
      <c r="AZ62" s="316">
        <f>'كشف 3'!AY7</f>
        <v>0</v>
      </c>
      <c r="BA62" s="317">
        <f>'كشف 3'!AZ7</f>
        <v>0</v>
      </c>
      <c r="BB62" s="316">
        <f>'كشف 3'!BA7</f>
        <v>0</v>
      </c>
      <c r="BC62" s="124">
        <f>'كشف 3'!BB7</f>
        <v>0</v>
      </c>
      <c r="BD62" s="316">
        <f>'كشف 3'!BC7</f>
        <v>0</v>
      </c>
      <c r="BE62" s="316">
        <f>'كشف 3'!BD7</f>
        <v>0</v>
      </c>
      <c r="BF62" s="316">
        <f>'كشف 3'!BE7</f>
        <v>0</v>
      </c>
      <c r="BG62" s="316">
        <f>'كشف 3'!BF7</f>
        <v>0</v>
      </c>
      <c r="BH62" s="317">
        <f>'كشف 3'!BG7</f>
        <v>0</v>
      </c>
      <c r="BI62" s="318">
        <f>'كشف 3'!BH7</f>
        <v>0</v>
      </c>
      <c r="BJ62" s="318">
        <f>'كشف 3'!BI7</f>
        <v>0</v>
      </c>
      <c r="BK62" s="318">
        <f>'كشف 3'!BJ7</f>
        <v>0</v>
      </c>
      <c r="BL62" s="318">
        <f>'كشف 3'!BK7</f>
        <v>0</v>
      </c>
      <c r="BM62" s="319">
        <f>'كشف 3'!BL7</f>
        <v>0</v>
      </c>
      <c r="BN62" s="316">
        <f>'كشف 3'!BM7</f>
        <v>0</v>
      </c>
      <c r="BO62" s="316">
        <f>'كشف 3'!BN7</f>
        <v>0</v>
      </c>
      <c r="BP62" s="318">
        <f>'كشف 3'!BO7</f>
        <v>0</v>
      </c>
      <c r="BQ62" s="319">
        <f>'كشف 3'!BP7</f>
        <v>0</v>
      </c>
      <c r="BR62" s="319">
        <f>'كشف 3'!BQ7</f>
        <v>0</v>
      </c>
      <c r="BS62" s="319">
        <f>'كشف 3'!BR7</f>
        <v>0</v>
      </c>
      <c r="BT62" s="319">
        <f>'كشف 3'!BS7</f>
        <v>0</v>
      </c>
      <c r="BU62" s="319">
        <f>'كشف 3'!BT7</f>
        <v>0</v>
      </c>
      <c r="BV62" s="319">
        <f>'كشف 3'!BU7</f>
        <v>0</v>
      </c>
      <c r="BW62" s="319">
        <f>'كشف 3'!BV7</f>
        <v>0</v>
      </c>
      <c r="BX62" s="66">
        <f>'كشف 3'!BW7</f>
        <v>0</v>
      </c>
      <c r="BY62" s="66">
        <f>'كشف 3'!BX7</f>
        <v>0</v>
      </c>
      <c r="BZ62" s="319">
        <f>'كشف 3'!BY7</f>
        <v>0</v>
      </c>
      <c r="CA62" s="319">
        <f>'كشف 3'!BZ7</f>
        <v>0</v>
      </c>
      <c r="CB62" s="66">
        <f>'كشف 3'!CA7</f>
        <v>0</v>
      </c>
      <c r="CC62" s="319">
        <f>'كشف 3'!CB7</f>
        <v>0</v>
      </c>
      <c r="CD62" s="319">
        <f>'كشف 3'!CC7</f>
        <v>0</v>
      </c>
      <c r="CE62" s="319">
        <f>'كشف 3'!CD7</f>
        <v>0</v>
      </c>
      <c r="CF62" s="169">
        <f>'كشف 3'!CE7</f>
        <v>0</v>
      </c>
      <c r="CG62" s="169">
        <f>'كشف 3'!CF7</f>
        <v>0</v>
      </c>
      <c r="CH62" s="319">
        <f>'كشف 3'!CG7</f>
        <v>0</v>
      </c>
      <c r="CI62" s="319">
        <f>'كشف 3'!CH7</f>
        <v>0</v>
      </c>
      <c r="CJ62" s="319">
        <f>'كشف 3'!CI7</f>
        <v>0</v>
      </c>
      <c r="CK62" s="319">
        <f>'كشف 3'!CJ7</f>
        <v>0</v>
      </c>
      <c r="CL62" s="319">
        <f>'كشف 3'!CK7</f>
        <v>0</v>
      </c>
      <c r="CM62" s="319">
        <f>'كشف 3'!CL7</f>
        <v>0</v>
      </c>
      <c r="CN62" s="316">
        <f>'كشف 3'!CM7</f>
        <v>0</v>
      </c>
      <c r="CO62" s="316">
        <f>'كشف 3'!CN7</f>
        <v>0</v>
      </c>
      <c r="CP62" s="316">
        <f>'كشف 3'!CO7</f>
        <v>0</v>
      </c>
      <c r="CQ62" s="316">
        <f>'كشف 3'!CP7</f>
        <v>0</v>
      </c>
      <c r="CR62" s="316">
        <f t="shared" si="1"/>
        <v>0</v>
      </c>
      <c r="CS62" s="316">
        <f t="shared" si="2"/>
        <v>0</v>
      </c>
      <c r="CT62" s="316">
        <f t="shared" si="3"/>
        <v>0</v>
      </c>
      <c r="CU62" s="316">
        <f t="shared" si="4"/>
        <v>0</v>
      </c>
      <c r="CV62" s="316">
        <f t="shared" si="5"/>
        <v>0</v>
      </c>
      <c r="CW62" s="316">
        <f t="shared" si="6"/>
        <v>0</v>
      </c>
      <c r="CX62" s="316">
        <f t="shared" si="7"/>
        <v>0</v>
      </c>
      <c r="CY62" s="316">
        <f t="shared" si="8"/>
        <v>0</v>
      </c>
      <c r="CZ62" s="316">
        <f t="shared" si="9"/>
        <v>0</v>
      </c>
      <c r="DA62" s="316">
        <f t="shared" si="10"/>
        <v>0</v>
      </c>
      <c r="DB62" s="316">
        <f t="shared" si="11"/>
        <v>0</v>
      </c>
      <c r="DC62" s="316">
        <f t="shared" si="12"/>
        <v>0</v>
      </c>
      <c r="DD62" s="316">
        <f t="shared" si="13"/>
        <v>0</v>
      </c>
      <c r="DE62" s="316">
        <f t="shared" si="14"/>
        <v>0</v>
      </c>
      <c r="DF62" s="316">
        <f t="shared" si="15"/>
        <v>0</v>
      </c>
      <c r="DG62" s="316">
        <f t="shared" si="16"/>
        <v>0</v>
      </c>
      <c r="DH62" s="316">
        <f t="shared" si="17"/>
        <v>0</v>
      </c>
      <c r="DI62" s="316">
        <f t="shared" si="18"/>
        <v>0</v>
      </c>
      <c r="DJ62" s="316">
        <f t="shared" si="19"/>
        <v>0</v>
      </c>
      <c r="DK62" s="316">
        <f t="shared" si="20"/>
        <v>0</v>
      </c>
      <c r="DL62" s="316">
        <f t="shared" si="21"/>
        <v>0</v>
      </c>
      <c r="DM62" s="316">
        <f t="shared" si="22"/>
        <v>0</v>
      </c>
    </row>
    <row r="63" spans="1:117" ht="20.25" x14ac:dyDescent="0.2">
      <c r="A63" s="18">
        <v>59</v>
      </c>
      <c r="B63" s="18" t="str">
        <f>'كشف 3'!A8</f>
        <v/>
      </c>
      <c r="C63" s="318">
        <f>'كشف 3'!B8</f>
        <v>0</v>
      </c>
      <c r="D63" s="318">
        <f>'كشف 3'!C8</f>
        <v>0</v>
      </c>
      <c r="E63" s="318">
        <f>'كشف 3'!D8</f>
        <v>0</v>
      </c>
      <c r="F63" s="318">
        <f>'كشف 3'!E8</f>
        <v>0</v>
      </c>
      <c r="G63" s="318">
        <f>'كشف 3'!F8</f>
        <v>0</v>
      </c>
      <c r="H63" s="318">
        <f>'كشف 3'!G8</f>
        <v>0</v>
      </c>
      <c r="I63" s="318">
        <f>'كشف 3'!H8</f>
        <v>0</v>
      </c>
      <c r="J63" s="318">
        <f>'كشف 3'!I8</f>
        <v>0</v>
      </c>
      <c r="K63" s="316">
        <f>'كشف 3'!J8</f>
        <v>0</v>
      </c>
      <c r="L63" s="316">
        <f>'كشف 3'!K8</f>
        <v>0</v>
      </c>
      <c r="M63" s="316">
        <f>'كشف 3'!L8</f>
        <v>0</v>
      </c>
      <c r="N63" s="316">
        <f>'كشف 3'!M8</f>
        <v>0</v>
      </c>
      <c r="O63" s="66">
        <f>'كشف 3'!N8</f>
        <v>0</v>
      </c>
      <c r="P63" s="317">
        <f>'كشف 3'!O8</f>
        <v>0</v>
      </c>
      <c r="Q63" s="318">
        <f>'كشف 3'!P8</f>
        <v>0</v>
      </c>
      <c r="R63" s="318">
        <f>'كشف 3'!Q8</f>
        <v>0</v>
      </c>
      <c r="S63" s="318">
        <f>'كشف 3'!R8</f>
        <v>0</v>
      </c>
      <c r="T63" s="318">
        <f>'كشف 3'!S8</f>
        <v>0</v>
      </c>
      <c r="U63" s="318">
        <f>'كشف 3'!T8</f>
        <v>0</v>
      </c>
      <c r="V63" s="316">
        <f>'كشف 3'!U8</f>
        <v>0</v>
      </c>
      <c r="W63" s="316">
        <f>'كشف 3'!V8</f>
        <v>0</v>
      </c>
      <c r="X63" s="316">
        <f>'كشف 3'!W8</f>
        <v>0</v>
      </c>
      <c r="Y63" s="318">
        <f>'كشف 3'!X8</f>
        <v>0</v>
      </c>
      <c r="Z63" s="19">
        <f>'كشف 3'!Y8</f>
        <v>0</v>
      </c>
      <c r="AA63" s="317">
        <f>'كشف 3'!Z8</f>
        <v>0</v>
      </c>
      <c r="AB63" s="318">
        <f>'كشف 3'!AA8</f>
        <v>0</v>
      </c>
      <c r="AC63" s="318">
        <f>'كشف 3'!AB8</f>
        <v>0</v>
      </c>
      <c r="AD63" s="20">
        <f>'كشف 3'!AC8</f>
        <v>0</v>
      </c>
      <c r="AE63" s="316">
        <f>'كشف 3'!AD8</f>
        <v>0</v>
      </c>
      <c r="AF63" s="20">
        <f>'كشف 3'!AE8</f>
        <v>0</v>
      </c>
      <c r="AG63" s="20">
        <f>'كشف 3'!AF8</f>
        <v>0</v>
      </c>
      <c r="AH63" s="21">
        <f>'كشف 3'!AG8</f>
        <v>0</v>
      </c>
      <c r="AI63" s="20">
        <f>'كشف 3'!AH8</f>
        <v>0</v>
      </c>
      <c r="AJ63" s="20">
        <f>'كشف 3'!AI8</f>
        <v>0</v>
      </c>
      <c r="AK63" s="20">
        <f>'كشف 3'!AJ8</f>
        <v>0</v>
      </c>
      <c r="AL63" s="316">
        <f>'كشف 3'!AK8</f>
        <v>0</v>
      </c>
      <c r="AM63" s="316">
        <f>'كشف 3'!AL8</f>
        <v>0</v>
      </c>
      <c r="AN63" s="316">
        <f>'كشف 3'!AM8</f>
        <v>0</v>
      </c>
      <c r="AO63" s="316">
        <f>'كشف 3'!AN8</f>
        <v>0</v>
      </c>
      <c r="AP63" s="316">
        <f>'كشف 3'!AO8</f>
        <v>0</v>
      </c>
      <c r="AQ63" s="316">
        <f>'كشف 3'!AP8</f>
        <v>0</v>
      </c>
      <c r="AR63" s="316">
        <f>'كشف 3'!AQ8</f>
        <v>0</v>
      </c>
      <c r="AS63" s="316">
        <f>'كشف 3'!AR8</f>
        <v>0</v>
      </c>
      <c r="AT63" s="22">
        <f>'كشف 3'!AS8</f>
        <v>0</v>
      </c>
      <c r="AU63" s="316">
        <f>'كشف 3'!AT8</f>
        <v>0</v>
      </c>
      <c r="AV63" s="316">
        <f>'كشف 3'!AU8</f>
        <v>0</v>
      </c>
      <c r="AW63" s="316">
        <f>'كشف 3'!AV8</f>
        <v>0</v>
      </c>
      <c r="AX63" s="316">
        <f>'كشف 3'!AW8</f>
        <v>0</v>
      </c>
      <c r="AY63" s="316">
        <f>'كشف 3'!AX8</f>
        <v>0</v>
      </c>
      <c r="AZ63" s="316">
        <f>'كشف 3'!AY8</f>
        <v>0</v>
      </c>
      <c r="BA63" s="317">
        <f>'كشف 3'!AZ8</f>
        <v>0</v>
      </c>
      <c r="BB63" s="316">
        <f>'كشف 3'!BA8</f>
        <v>0</v>
      </c>
      <c r="BC63" s="124">
        <f>'كشف 3'!BB8</f>
        <v>0</v>
      </c>
      <c r="BD63" s="316">
        <f>'كشف 3'!BC8</f>
        <v>0</v>
      </c>
      <c r="BE63" s="316">
        <f>'كشف 3'!BD8</f>
        <v>0</v>
      </c>
      <c r="BF63" s="316">
        <f>'كشف 3'!BE8</f>
        <v>0</v>
      </c>
      <c r="BG63" s="316">
        <f>'كشف 3'!BF8</f>
        <v>0</v>
      </c>
      <c r="BH63" s="317">
        <f>'كشف 3'!BG8</f>
        <v>0</v>
      </c>
      <c r="BI63" s="318">
        <f>'كشف 3'!BH8</f>
        <v>0</v>
      </c>
      <c r="BJ63" s="318">
        <f>'كشف 3'!BI8</f>
        <v>0</v>
      </c>
      <c r="BK63" s="318">
        <f>'كشف 3'!BJ8</f>
        <v>0</v>
      </c>
      <c r="BL63" s="318">
        <f>'كشف 3'!BK8</f>
        <v>0</v>
      </c>
      <c r="BM63" s="319">
        <f>'كشف 3'!BL8</f>
        <v>0</v>
      </c>
      <c r="BN63" s="316">
        <f>'كشف 3'!BM8</f>
        <v>0</v>
      </c>
      <c r="BO63" s="316">
        <f>'كشف 3'!BN8</f>
        <v>0</v>
      </c>
      <c r="BP63" s="318">
        <f>'كشف 3'!BO8</f>
        <v>0</v>
      </c>
      <c r="BQ63" s="319">
        <f>'كشف 3'!BP8</f>
        <v>0</v>
      </c>
      <c r="BR63" s="319">
        <f>'كشف 3'!BQ8</f>
        <v>0</v>
      </c>
      <c r="BS63" s="319">
        <f>'كشف 3'!BR8</f>
        <v>0</v>
      </c>
      <c r="BT63" s="319">
        <f>'كشف 3'!BS8</f>
        <v>0</v>
      </c>
      <c r="BU63" s="319">
        <f>'كشف 3'!BT8</f>
        <v>0</v>
      </c>
      <c r="BV63" s="319">
        <f>'كشف 3'!BU8</f>
        <v>0</v>
      </c>
      <c r="BW63" s="319">
        <f>'كشف 3'!BV8</f>
        <v>0</v>
      </c>
      <c r="BX63" s="66">
        <f>'كشف 3'!BW8</f>
        <v>0</v>
      </c>
      <c r="BY63" s="66">
        <f>'كشف 3'!BX8</f>
        <v>0</v>
      </c>
      <c r="BZ63" s="319">
        <f>'كشف 3'!BY8</f>
        <v>0</v>
      </c>
      <c r="CA63" s="319">
        <f>'كشف 3'!BZ8</f>
        <v>0</v>
      </c>
      <c r="CB63" s="66">
        <f>'كشف 3'!CA8</f>
        <v>0</v>
      </c>
      <c r="CC63" s="319">
        <f>'كشف 3'!CB8</f>
        <v>0</v>
      </c>
      <c r="CD63" s="319">
        <f>'كشف 3'!CC8</f>
        <v>0</v>
      </c>
      <c r="CE63" s="319">
        <f>'كشف 3'!CD8</f>
        <v>0</v>
      </c>
      <c r="CF63" s="169">
        <f>'كشف 3'!CE8</f>
        <v>0</v>
      </c>
      <c r="CG63" s="169">
        <f>'كشف 3'!CF8</f>
        <v>0</v>
      </c>
      <c r="CH63" s="319">
        <f>'كشف 3'!CG8</f>
        <v>0</v>
      </c>
      <c r="CI63" s="319">
        <f>'كشف 3'!CH8</f>
        <v>0</v>
      </c>
      <c r="CJ63" s="319">
        <f>'كشف 3'!CI8</f>
        <v>0</v>
      </c>
      <c r="CK63" s="319">
        <f>'كشف 3'!CJ8</f>
        <v>0</v>
      </c>
      <c r="CL63" s="319">
        <f>'كشف 3'!CK8</f>
        <v>0</v>
      </c>
      <c r="CM63" s="319">
        <f>'كشف 3'!CL8</f>
        <v>0</v>
      </c>
      <c r="CN63" s="316">
        <f>'كشف 3'!CM8</f>
        <v>0</v>
      </c>
      <c r="CO63" s="316">
        <f>'كشف 3'!CN8</f>
        <v>0</v>
      </c>
      <c r="CP63" s="316">
        <f>'كشف 3'!CO8</f>
        <v>0</v>
      </c>
      <c r="CQ63" s="316">
        <f>'كشف 3'!CP8</f>
        <v>0</v>
      </c>
      <c r="CR63" s="316">
        <f t="shared" si="1"/>
        <v>0</v>
      </c>
      <c r="CS63" s="316">
        <f t="shared" si="2"/>
        <v>0</v>
      </c>
      <c r="CT63" s="316">
        <f t="shared" si="3"/>
        <v>0</v>
      </c>
      <c r="CU63" s="316">
        <f t="shared" si="4"/>
        <v>0</v>
      </c>
      <c r="CV63" s="316">
        <f t="shared" si="5"/>
        <v>0</v>
      </c>
      <c r="CW63" s="316">
        <f t="shared" si="6"/>
        <v>0</v>
      </c>
      <c r="CX63" s="316">
        <f t="shared" si="7"/>
        <v>0</v>
      </c>
      <c r="CY63" s="316">
        <f t="shared" si="8"/>
        <v>0</v>
      </c>
      <c r="CZ63" s="316">
        <f t="shared" si="9"/>
        <v>0</v>
      </c>
      <c r="DA63" s="316">
        <f t="shared" si="10"/>
        <v>0</v>
      </c>
      <c r="DB63" s="316">
        <f t="shared" si="11"/>
        <v>0</v>
      </c>
      <c r="DC63" s="316">
        <f t="shared" si="12"/>
        <v>0</v>
      </c>
      <c r="DD63" s="316">
        <f t="shared" si="13"/>
        <v>0</v>
      </c>
      <c r="DE63" s="316">
        <f t="shared" si="14"/>
        <v>0</v>
      </c>
      <c r="DF63" s="316">
        <f t="shared" si="15"/>
        <v>0</v>
      </c>
      <c r="DG63" s="316">
        <f t="shared" si="16"/>
        <v>0</v>
      </c>
      <c r="DH63" s="316">
        <f t="shared" si="17"/>
        <v>0</v>
      </c>
      <c r="DI63" s="316">
        <f t="shared" si="18"/>
        <v>0</v>
      </c>
      <c r="DJ63" s="316">
        <f t="shared" si="19"/>
        <v>0</v>
      </c>
      <c r="DK63" s="316">
        <f t="shared" si="20"/>
        <v>0</v>
      </c>
      <c r="DL63" s="316">
        <f t="shared" si="21"/>
        <v>0</v>
      </c>
      <c r="DM63" s="316">
        <f t="shared" si="22"/>
        <v>0</v>
      </c>
    </row>
    <row r="64" spans="1:117" ht="20.25" x14ac:dyDescent="0.2">
      <c r="A64" s="18">
        <v>60</v>
      </c>
      <c r="B64" s="18" t="str">
        <f>'كشف 3'!A9</f>
        <v/>
      </c>
      <c r="C64" s="318">
        <f>'كشف 3'!B9</f>
        <v>0</v>
      </c>
      <c r="D64" s="318">
        <f>'كشف 3'!C9</f>
        <v>0</v>
      </c>
      <c r="E64" s="318">
        <f>'كشف 3'!D9</f>
        <v>0</v>
      </c>
      <c r="F64" s="318">
        <f>'كشف 3'!E9</f>
        <v>0</v>
      </c>
      <c r="G64" s="318">
        <f>'كشف 3'!F9</f>
        <v>0</v>
      </c>
      <c r="H64" s="318">
        <f>'كشف 3'!G9</f>
        <v>0</v>
      </c>
      <c r="I64" s="318">
        <f>'كشف 3'!H9</f>
        <v>0</v>
      </c>
      <c r="J64" s="318">
        <f>'كشف 3'!I9</f>
        <v>0</v>
      </c>
      <c r="K64" s="316">
        <f>'كشف 3'!J9</f>
        <v>0</v>
      </c>
      <c r="L64" s="316">
        <f>'كشف 3'!K9</f>
        <v>0</v>
      </c>
      <c r="M64" s="316">
        <f>'كشف 3'!L9</f>
        <v>0</v>
      </c>
      <c r="N64" s="316">
        <f>'كشف 3'!M9</f>
        <v>0</v>
      </c>
      <c r="O64" s="66">
        <f>'كشف 3'!N9</f>
        <v>0</v>
      </c>
      <c r="P64" s="317">
        <f>'كشف 3'!O9</f>
        <v>0</v>
      </c>
      <c r="Q64" s="318">
        <f>'كشف 3'!P9</f>
        <v>0</v>
      </c>
      <c r="R64" s="318">
        <f>'كشف 3'!Q9</f>
        <v>0</v>
      </c>
      <c r="S64" s="318">
        <f>'كشف 3'!R9</f>
        <v>0</v>
      </c>
      <c r="T64" s="318">
        <f>'كشف 3'!S9</f>
        <v>0</v>
      </c>
      <c r="U64" s="318">
        <f>'كشف 3'!T9</f>
        <v>0</v>
      </c>
      <c r="V64" s="316">
        <f>'كشف 3'!U9</f>
        <v>0</v>
      </c>
      <c r="W64" s="316">
        <f>'كشف 3'!V9</f>
        <v>0</v>
      </c>
      <c r="X64" s="316">
        <f>'كشف 3'!W9</f>
        <v>0</v>
      </c>
      <c r="Y64" s="318">
        <f>'كشف 3'!X9</f>
        <v>0</v>
      </c>
      <c r="Z64" s="19">
        <f>'كشف 3'!Y9</f>
        <v>0</v>
      </c>
      <c r="AA64" s="317">
        <f>'كشف 3'!Z9</f>
        <v>0</v>
      </c>
      <c r="AB64" s="318">
        <f>'كشف 3'!AA9</f>
        <v>0</v>
      </c>
      <c r="AC64" s="318">
        <f>'كشف 3'!AB9</f>
        <v>0</v>
      </c>
      <c r="AD64" s="20">
        <f>'كشف 3'!AC9</f>
        <v>0</v>
      </c>
      <c r="AE64" s="316">
        <f>'كشف 3'!AD9</f>
        <v>0</v>
      </c>
      <c r="AF64" s="20">
        <f>'كشف 3'!AE9</f>
        <v>0</v>
      </c>
      <c r="AG64" s="20">
        <f>'كشف 3'!AF9</f>
        <v>0</v>
      </c>
      <c r="AH64" s="21">
        <f>'كشف 3'!AG9</f>
        <v>0</v>
      </c>
      <c r="AI64" s="20">
        <f>'كشف 3'!AH9</f>
        <v>0</v>
      </c>
      <c r="AJ64" s="20">
        <f>'كشف 3'!AI9</f>
        <v>0</v>
      </c>
      <c r="AK64" s="20">
        <f>'كشف 3'!AJ9</f>
        <v>0</v>
      </c>
      <c r="AL64" s="316">
        <f>'كشف 3'!AK9</f>
        <v>0</v>
      </c>
      <c r="AM64" s="316">
        <f>'كشف 3'!AL9</f>
        <v>0</v>
      </c>
      <c r="AN64" s="316">
        <f>'كشف 3'!AM9</f>
        <v>0</v>
      </c>
      <c r="AO64" s="316">
        <f>'كشف 3'!AN9</f>
        <v>0</v>
      </c>
      <c r="AP64" s="316">
        <f>'كشف 3'!AO9</f>
        <v>0</v>
      </c>
      <c r="AQ64" s="316">
        <f>'كشف 3'!AP9</f>
        <v>0</v>
      </c>
      <c r="AR64" s="316">
        <f>'كشف 3'!AQ9</f>
        <v>0</v>
      </c>
      <c r="AS64" s="316">
        <f>'كشف 3'!AR9</f>
        <v>0</v>
      </c>
      <c r="AT64" s="22">
        <f>'كشف 3'!AS9</f>
        <v>0</v>
      </c>
      <c r="AU64" s="316">
        <f>'كشف 3'!AT9</f>
        <v>0</v>
      </c>
      <c r="AV64" s="316">
        <f>'كشف 3'!AU9</f>
        <v>0</v>
      </c>
      <c r="AW64" s="316">
        <f>'كشف 3'!AV9</f>
        <v>0</v>
      </c>
      <c r="AX64" s="316">
        <f>'كشف 3'!AW9</f>
        <v>0</v>
      </c>
      <c r="AY64" s="316">
        <f>'كشف 3'!AX9</f>
        <v>0</v>
      </c>
      <c r="AZ64" s="316">
        <f>'كشف 3'!AY9</f>
        <v>0</v>
      </c>
      <c r="BA64" s="317">
        <f>'كشف 3'!AZ9</f>
        <v>0</v>
      </c>
      <c r="BB64" s="316">
        <f>'كشف 3'!BA9</f>
        <v>0</v>
      </c>
      <c r="BC64" s="124">
        <f>'كشف 3'!BB9</f>
        <v>0</v>
      </c>
      <c r="BD64" s="316">
        <f>'كشف 3'!BC9</f>
        <v>0</v>
      </c>
      <c r="BE64" s="316">
        <f>'كشف 3'!BD9</f>
        <v>0</v>
      </c>
      <c r="BF64" s="316">
        <f>'كشف 3'!BE9</f>
        <v>0</v>
      </c>
      <c r="BG64" s="316">
        <f>'كشف 3'!BF9</f>
        <v>0</v>
      </c>
      <c r="BH64" s="317">
        <f>'كشف 3'!BG9</f>
        <v>0</v>
      </c>
      <c r="BI64" s="318">
        <f>'كشف 3'!BH9</f>
        <v>0</v>
      </c>
      <c r="BJ64" s="318">
        <f>'كشف 3'!BI9</f>
        <v>0</v>
      </c>
      <c r="BK64" s="318">
        <f>'كشف 3'!BJ9</f>
        <v>0</v>
      </c>
      <c r="BL64" s="318">
        <f>'كشف 3'!BK9</f>
        <v>0</v>
      </c>
      <c r="BM64" s="319">
        <f>'كشف 3'!BL9</f>
        <v>0</v>
      </c>
      <c r="BN64" s="316">
        <f>'كشف 3'!BM9</f>
        <v>0</v>
      </c>
      <c r="BO64" s="316">
        <f>'كشف 3'!BN9</f>
        <v>0</v>
      </c>
      <c r="BP64" s="318">
        <f>'كشف 3'!BO9</f>
        <v>0</v>
      </c>
      <c r="BQ64" s="319">
        <f>'كشف 3'!BP9</f>
        <v>0</v>
      </c>
      <c r="BR64" s="319">
        <f>'كشف 3'!BQ9</f>
        <v>0</v>
      </c>
      <c r="BS64" s="319">
        <f>'كشف 3'!BR9</f>
        <v>0</v>
      </c>
      <c r="BT64" s="319">
        <f>'كشف 3'!BS9</f>
        <v>0</v>
      </c>
      <c r="BU64" s="319">
        <f>'كشف 3'!BT9</f>
        <v>0</v>
      </c>
      <c r="BV64" s="319">
        <f>'كشف 3'!BU9</f>
        <v>0</v>
      </c>
      <c r="BW64" s="319">
        <f>'كشف 3'!BV9</f>
        <v>0</v>
      </c>
      <c r="BX64" s="66">
        <f>'كشف 3'!BW9</f>
        <v>0</v>
      </c>
      <c r="BY64" s="66">
        <f>'كشف 3'!BX9</f>
        <v>0</v>
      </c>
      <c r="BZ64" s="319">
        <f>'كشف 3'!BY9</f>
        <v>0</v>
      </c>
      <c r="CA64" s="319">
        <f>'كشف 3'!BZ9</f>
        <v>0</v>
      </c>
      <c r="CB64" s="66">
        <f>'كشف 3'!CA9</f>
        <v>0</v>
      </c>
      <c r="CC64" s="319">
        <f>'كشف 3'!CB9</f>
        <v>0</v>
      </c>
      <c r="CD64" s="319">
        <f>'كشف 3'!CC9</f>
        <v>0</v>
      </c>
      <c r="CE64" s="319">
        <f>'كشف 3'!CD9</f>
        <v>0</v>
      </c>
      <c r="CF64" s="169">
        <f>'كشف 3'!CE9</f>
        <v>0</v>
      </c>
      <c r="CG64" s="169">
        <f>'كشف 3'!CF9</f>
        <v>0</v>
      </c>
      <c r="CH64" s="319">
        <f>'كشف 3'!CG9</f>
        <v>0</v>
      </c>
      <c r="CI64" s="319">
        <f>'كشف 3'!CH9</f>
        <v>0</v>
      </c>
      <c r="CJ64" s="319">
        <f>'كشف 3'!CI9</f>
        <v>0</v>
      </c>
      <c r="CK64" s="319">
        <f>'كشف 3'!CJ9</f>
        <v>0</v>
      </c>
      <c r="CL64" s="319">
        <f>'كشف 3'!CK9</f>
        <v>0</v>
      </c>
      <c r="CM64" s="319">
        <f>'كشف 3'!CL9</f>
        <v>0</v>
      </c>
      <c r="CN64" s="316">
        <f>'كشف 3'!CM9</f>
        <v>0</v>
      </c>
      <c r="CO64" s="316">
        <f>'كشف 3'!CN9</f>
        <v>0</v>
      </c>
      <c r="CP64" s="316">
        <f>'كشف 3'!CO9</f>
        <v>0</v>
      </c>
      <c r="CQ64" s="316">
        <f>'كشف 3'!CP9</f>
        <v>0</v>
      </c>
      <c r="CR64" s="316">
        <f t="shared" si="1"/>
        <v>0</v>
      </c>
      <c r="CS64" s="316">
        <f t="shared" si="2"/>
        <v>0</v>
      </c>
      <c r="CT64" s="316">
        <f t="shared" si="3"/>
        <v>0</v>
      </c>
      <c r="CU64" s="316">
        <f t="shared" si="4"/>
        <v>0</v>
      </c>
      <c r="CV64" s="316">
        <f t="shared" si="5"/>
        <v>0</v>
      </c>
      <c r="CW64" s="316">
        <f t="shared" si="6"/>
        <v>0</v>
      </c>
      <c r="CX64" s="316">
        <f t="shared" si="7"/>
        <v>0</v>
      </c>
      <c r="CY64" s="316">
        <f t="shared" si="8"/>
        <v>0</v>
      </c>
      <c r="CZ64" s="316">
        <f t="shared" si="9"/>
        <v>0</v>
      </c>
      <c r="DA64" s="316">
        <f t="shared" si="10"/>
        <v>0</v>
      </c>
      <c r="DB64" s="316">
        <f t="shared" si="11"/>
        <v>0</v>
      </c>
      <c r="DC64" s="316">
        <f t="shared" si="12"/>
        <v>0</v>
      </c>
      <c r="DD64" s="316">
        <f t="shared" si="13"/>
        <v>0</v>
      </c>
      <c r="DE64" s="316">
        <f t="shared" si="14"/>
        <v>0</v>
      </c>
      <c r="DF64" s="316">
        <f t="shared" si="15"/>
        <v>0</v>
      </c>
      <c r="DG64" s="316">
        <f t="shared" si="16"/>
        <v>0</v>
      </c>
      <c r="DH64" s="316">
        <f t="shared" si="17"/>
        <v>0</v>
      </c>
      <c r="DI64" s="316">
        <f t="shared" si="18"/>
        <v>0</v>
      </c>
      <c r="DJ64" s="316">
        <f t="shared" si="19"/>
        <v>0</v>
      </c>
      <c r="DK64" s="316">
        <f t="shared" si="20"/>
        <v>0</v>
      </c>
      <c r="DL64" s="316">
        <f t="shared" si="21"/>
        <v>0</v>
      </c>
      <c r="DM64" s="316">
        <f t="shared" si="22"/>
        <v>0</v>
      </c>
    </row>
    <row r="65" spans="1:117" ht="20.25" x14ac:dyDescent="0.2">
      <c r="A65" s="18">
        <v>61</v>
      </c>
      <c r="B65" s="18" t="str">
        <f>'كشف 3'!A10</f>
        <v/>
      </c>
      <c r="C65" s="318">
        <f>'كشف 3'!B10</f>
        <v>0</v>
      </c>
      <c r="D65" s="318">
        <f>'كشف 3'!C10</f>
        <v>0</v>
      </c>
      <c r="E65" s="318">
        <f>'كشف 3'!D10</f>
        <v>0</v>
      </c>
      <c r="F65" s="318">
        <f>'كشف 3'!E10</f>
        <v>0</v>
      </c>
      <c r="G65" s="318">
        <f>'كشف 3'!F10</f>
        <v>0</v>
      </c>
      <c r="H65" s="318">
        <f>'كشف 3'!G10</f>
        <v>0</v>
      </c>
      <c r="I65" s="318">
        <f>'كشف 3'!H10</f>
        <v>0</v>
      </c>
      <c r="J65" s="318">
        <f>'كشف 3'!I10</f>
        <v>0</v>
      </c>
      <c r="K65" s="316">
        <f>'كشف 3'!J10</f>
        <v>0</v>
      </c>
      <c r="L65" s="316">
        <f>'كشف 3'!K10</f>
        <v>0</v>
      </c>
      <c r="M65" s="316">
        <f>'كشف 3'!L10</f>
        <v>0</v>
      </c>
      <c r="N65" s="316">
        <f>'كشف 3'!M10</f>
        <v>0</v>
      </c>
      <c r="O65" s="66">
        <f>'كشف 3'!N10</f>
        <v>0</v>
      </c>
      <c r="P65" s="317">
        <f>'كشف 3'!O10</f>
        <v>0</v>
      </c>
      <c r="Q65" s="318">
        <f>'كشف 3'!P10</f>
        <v>0</v>
      </c>
      <c r="R65" s="318">
        <f>'كشف 3'!Q10</f>
        <v>0</v>
      </c>
      <c r="S65" s="318">
        <f>'كشف 3'!R10</f>
        <v>0</v>
      </c>
      <c r="T65" s="318">
        <f>'كشف 3'!S10</f>
        <v>0</v>
      </c>
      <c r="U65" s="318">
        <f>'كشف 3'!T10</f>
        <v>0</v>
      </c>
      <c r="V65" s="316">
        <f>'كشف 3'!U10</f>
        <v>0</v>
      </c>
      <c r="W65" s="316">
        <f>'كشف 3'!V10</f>
        <v>0</v>
      </c>
      <c r="X65" s="316">
        <f>'كشف 3'!W10</f>
        <v>0</v>
      </c>
      <c r="Y65" s="318">
        <f>'كشف 3'!X10</f>
        <v>0</v>
      </c>
      <c r="Z65" s="19">
        <f>'كشف 3'!Y10</f>
        <v>0</v>
      </c>
      <c r="AA65" s="317">
        <f>'كشف 3'!Z10</f>
        <v>0</v>
      </c>
      <c r="AB65" s="318">
        <f>'كشف 3'!AA10</f>
        <v>0</v>
      </c>
      <c r="AC65" s="318">
        <f>'كشف 3'!AB10</f>
        <v>0</v>
      </c>
      <c r="AD65" s="20">
        <f>'كشف 3'!AC10</f>
        <v>0</v>
      </c>
      <c r="AE65" s="316">
        <f>'كشف 3'!AD10</f>
        <v>0</v>
      </c>
      <c r="AF65" s="20">
        <f>'كشف 3'!AE10</f>
        <v>0</v>
      </c>
      <c r="AG65" s="20">
        <f>'كشف 3'!AF10</f>
        <v>0</v>
      </c>
      <c r="AH65" s="21">
        <f>'كشف 3'!AG10</f>
        <v>0</v>
      </c>
      <c r="AI65" s="20">
        <f>'كشف 3'!AH10</f>
        <v>0</v>
      </c>
      <c r="AJ65" s="20">
        <f>'كشف 3'!AI10</f>
        <v>0</v>
      </c>
      <c r="AK65" s="20">
        <f>'كشف 3'!AJ10</f>
        <v>0</v>
      </c>
      <c r="AL65" s="316">
        <f>'كشف 3'!AK10</f>
        <v>0</v>
      </c>
      <c r="AM65" s="316">
        <f>'كشف 3'!AL10</f>
        <v>0</v>
      </c>
      <c r="AN65" s="316">
        <f>'كشف 3'!AM10</f>
        <v>0</v>
      </c>
      <c r="AO65" s="316">
        <f>'كشف 3'!AN10</f>
        <v>0</v>
      </c>
      <c r="AP65" s="316">
        <f>'كشف 3'!AO10</f>
        <v>0</v>
      </c>
      <c r="AQ65" s="316">
        <f>'كشف 3'!AP10</f>
        <v>0</v>
      </c>
      <c r="AR65" s="316">
        <f>'كشف 3'!AQ10</f>
        <v>0</v>
      </c>
      <c r="AS65" s="316">
        <f>'كشف 3'!AR10</f>
        <v>0</v>
      </c>
      <c r="AT65" s="22">
        <f>'كشف 3'!AS10</f>
        <v>0</v>
      </c>
      <c r="AU65" s="316">
        <f>'كشف 3'!AT10</f>
        <v>0</v>
      </c>
      <c r="AV65" s="316">
        <f>'كشف 3'!AU10</f>
        <v>0</v>
      </c>
      <c r="AW65" s="316">
        <f>'كشف 3'!AV10</f>
        <v>0</v>
      </c>
      <c r="AX65" s="316">
        <f>'كشف 3'!AW10</f>
        <v>0</v>
      </c>
      <c r="AY65" s="316">
        <f>'كشف 3'!AX10</f>
        <v>0</v>
      </c>
      <c r="AZ65" s="316">
        <f>'كشف 3'!AY10</f>
        <v>0</v>
      </c>
      <c r="BA65" s="317">
        <f>'كشف 3'!AZ10</f>
        <v>0</v>
      </c>
      <c r="BB65" s="316">
        <f>'كشف 3'!BA10</f>
        <v>0</v>
      </c>
      <c r="BC65" s="124">
        <f>'كشف 3'!BB10</f>
        <v>0</v>
      </c>
      <c r="BD65" s="316">
        <f>'كشف 3'!BC10</f>
        <v>0</v>
      </c>
      <c r="BE65" s="316">
        <f>'كشف 3'!BD10</f>
        <v>0</v>
      </c>
      <c r="BF65" s="316">
        <f>'كشف 3'!BE10</f>
        <v>0</v>
      </c>
      <c r="BG65" s="316">
        <f>'كشف 3'!BF10</f>
        <v>0</v>
      </c>
      <c r="BH65" s="317">
        <f>'كشف 3'!BG10</f>
        <v>0</v>
      </c>
      <c r="BI65" s="318">
        <f>'كشف 3'!BH10</f>
        <v>0</v>
      </c>
      <c r="BJ65" s="318">
        <f>'كشف 3'!BI10</f>
        <v>0</v>
      </c>
      <c r="BK65" s="318">
        <f>'كشف 3'!BJ10</f>
        <v>0</v>
      </c>
      <c r="BL65" s="318">
        <f>'كشف 3'!BK10</f>
        <v>0</v>
      </c>
      <c r="BM65" s="319">
        <f>'كشف 3'!BL10</f>
        <v>0</v>
      </c>
      <c r="BN65" s="316">
        <f>'كشف 3'!BM10</f>
        <v>0</v>
      </c>
      <c r="BO65" s="316">
        <f>'كشف 3'!BN10</f>
        <v>0</v>
      </c>
      <c r="BP65" s="318">
        <f>'كشف 3'!BO10</f>
        <v>0</v>
      </c>
      <c r="BQ65" s="319">
        <f>'كشف 3'!BP10</f>
        <v>0</v>
      </c>
      <c r="BR65" s="319">
        <f>'كشف 3'!BQ10</f>
        <v>0</v>
      </c>
      <c r="BS65" s="319">
        <f>'كشف 3'!BR10</f>
        <v>0</v>
      </c>
      <c r="BT65" s="319">
        <f>'كشف 3'!BS10</f>
        <v>0</v>
      </c>
      <c r="BU65" s="319">
        <f>'كشف 3'!BT10</f>
        <v>0</v>
      </c>
      <c r="BV65" s="319">
        <f>'كشف 3'!BU10</f>
        <v>0</v>
      </c>
      <c r="BW65" s="319">
        <f>'كشف 3'!BV10</f>
        <v>0</v>
      </c>
      <c r="BX65" s="66">
        <f>'كشف 3'!BW10</f>
        <v>0</v>
      </c>
      <c r="BY65" s="66">
        <f>'كشف 3'!BX10</f>
        <v>0</v>
      </c>
      <c r="BZ65" s="319">
        <f>'كشف 3'!BY10</f>
        <v>0</v>
      </c>
      <c r="CA65" s="319">
        <f>'كشف 3'!BZ10</f>
        <v>0</v>
      </c>
      <c r="CB65" s="66">
        <f>'كشف 3'!CA10</f>
        <v>0</v>
      </c>
      <c r="CC65" s="319">
        <f>'كشف 3'!CB10</f>
        <v>0</v>
      </c>
      <c r="CD65" s="319">
        <f>'كشف 3'!CC10</f>
        <v>0</v>
      </c>
      <c r="CE65" s="319">
        <f>'كشف 3'!CD10</f>
        <v>0</v>
      </c>
      <c r="CF65" s="169">
        <f>'كشف 3'!CE10</f>
        <v>0</v>
      </c>
      <c r="CG65" s="169">
        <f>'كشف 3'!CF10</f>
        <v>0</v>
      </c>
      <c r="CH65" s="319">
        <f>'كشف 3'!CG10</f>
        <v>0</v>
      </c>
      <c r="CI65" s="319">
        <f>'كشف 3'!CH10</f>
        <v>0</v>
      </c>
      <c r="CJ65" s="319">
        <f>'كشف 3'!CI10</f>
        <v>0</v>
      </c>
      <c r="CK65" s="319">
        <f>'كشف 3'!CJ10</f>
        <v>0</v>
      </c>
      <c r="CL65" s="319">
        <f>'كشف 3'!CK10</f>
        <v>0</v>
      </c>
      <c r="CM65" s="319">
        <f>'كشف 3'!CL10</f>
        <v>0</v>
      </c>
      <c r="CN65" s="316">
        <f>'كشف 3'!CM10</f>
        <v>0</v>
      </c>
      <c r="CO65" s="316">
        <f>'كشف 3'!CN10</f>
        <v>0</v>
      </c>
      <c r="CP65" s="316">
        <f>'كشف 3'!CO10</f>
        <v>0</v>
      </c>
      <c r="CQ65" s="316">
        <f>'كشف 3'!CP10</f>
        <v>0</v>
      </c>
      <c r="CR65" s="316">
        <f t="shared" si="1"/>
        <v>0</v>
      </c>
      <c r="CS65" s="316">
        <f t="shared" si="2"/>
        <v>0</v>
      </c>
      <c r="CT65" s="316">
        <f t="shared" si="3"/>
        <v>0</v>
      </c>
      <c r="CU65" s="316">
        <f t="shared" si="4"/>
        <v>0</v>
      </c>
      <c r="CV65" s="316">
        <f t="shared" si="5"/>
        <v>0</v>
      </c>
      <c r="CW65" s="316">
        <f t="shared" si="6"/>
        <v>0</v>
      </c>
      <c r="CX65" s="316">
        <f t="shared" si="7"/>
        <v>0</v>
      </c>
      <c r="CY65" s="316">
        <f t="shared" si="8"/>
        <v>0</v>
      </c>
      <c r="CZ65" s="316">
        <f t="shared" si="9"/>
        <v>0</v>
      </c>
      <c r="DA65" s="316">
        <f t="shared" si="10"/>
        <v>0</v>
      </c>
      <c r="DB65" s="316">
        <f t="shared" si="11"/>
        <v>0</v>
      </c>
      <c r="DC65" s="316">
        <f t="shared" si="12"/>
        <v>0</v>
      </c>
      <c r="DD65" s="316">
        <f t="shared" si="13"/>
        <v>0</v>
      </c>
      <c r="DE65" s="316">
        <f t="shared" si="14"/>
        <v>0</v>
      </c>
      <c r="DF65" s="316">
        <f t="shared" si="15"/>
        <v>0</v>
      </c>
      <c r="DG65" s="316">
        <f t="shared" si="16"/>
        <v>0</v>
      </c>
      <c r="DH65" s="316">
        <f t="shared" si="17"/>
        <v>0</v>
      </c>
      <c r="DI65" s="316">
        <f t="shared" si="18"/>
        <v>0</v>
      </c>
      <c r="DJ65" s="316">
        <f t="shared" si="19"/>
        <v>0</v>
      </c>
      <c r="DK65" s="316">
        <f t="shared" si="20"/>
        <v>0</v>
      </c>
      <c r="DL65" s="316">
        <f t="shared" si="21"/>
        <v>0</v>
      </c>
      <c r="DM65" s="316">
        <f t="shared" si="22"/>
        <v>0</v>
      </c>
    </row>
    <row r="66" spans="1:117" ht="20.25" x14ac:dyDescent="0.2">
      <c r="A66" s="18">
        <v>62</v>
      </c>
      <c r="B66" s="18" t="str">
        <f>'كشف 3'!A11</f>
        <v/>
      </c>
      <c r="C66" s="318">
        <f>'كشف 3'!B11</f>
        <v>0</v>
      </c>
      <c r="D66" s="318">
        <f>'كشف 3'!C11</f>
        <v>0</v>
      </c>
      <c r="E66" s="318">
        <f>'كشف 3'!D11</f>
        <v>0</v>
      </c>
      <c r="F66" s="318">
        <f>'كشف 3'!E11</f>
        <v>0</v>
      </c>
      <c r="G66" s="318">
        <f>'كشف 3'!F11</f>
        <v>0</v>
      </c>
      <c r="H66" s="318">
        <f>'كشف 3'!G11</f>
        <v>0</v>
      </c>
      <c r="I66" s="318">
        <f>'كشف 3'!H11</f>
        <v>0</v>
      </c>
      <c r="J66" s="318">
        <f>'كشف 3'!I11</f>
        <v>0</v>
      </c>
      <c r="K66" s="316">
        <f>'كشف 3'!J11</f>
        <v>0</v>
      </c>
      <c r="L66" s="316">
        <f>'كشف 3'!K11</f>
        <v>0</v>
      </c>
      <c r="M66" s="316">
        <f>'كشف 3'!L11</f>
        <v>0</v>
      </c>
      <c r="N66" s="316">
        <f>'كشف 3'!M11</f>
        <v>0</v>
      </c>
      <c r="O66" s="66">
        <f>'كشف 3'!N11</f>
        <v>0</v>
      </c>
      <c r="P66" s="317">
        <f>'كشف 3'!O11</f>
        <v>0</v>
      </c>
      <c r="Q66" s="318">
        <f>'كشف 3'!P11</f>
        <v>0</v>
      </c>
      <c r="R66" s="318">
        <f>'كشف 3'!Q11</f>
        <v>0</v>
      </c>
      <c r="S66" s="318">
        <f>'كشف 3'!R11</f>
        <v>0</v>
      </c>
      <c r="T66" s="318">
        <f>'كشف 3'!S11</f>
        <v>0</v>
      </c>
      <c r="U66" s="318">
        <f>'كشف 3'!T11</f>
        <v>0</v>
      </c>
      <c r="V66" s="316">
        <f>'كشف 3'!U11</f>
        <v>0</v>
      </c>
      <c r="W66" s="316">
        <f>'كشف 3'!V11</f>
        <v>0</v>
      </c>
      <c r="X66" s="316">
        <f>'كشف 3'!W11</f>
        <v>0</v>
      </c>
      <c r="Y66" s="318">
        <f>'كشف 3'!X11</f>
        <v>0</v>
      </c>
      <c r="Z66" s="19">
        <f>'كشف 3'!Y11</f>
        <v>0</v>
      </c>
      <c r="AA66" s="317">
        <f>'كشف 3'!Z11</f>
        <v>0</v>
      </c>
      <c r="AB66" s="318">
        <f>'كشف 3'!AA11</f>
        <v>0</v>
      </c>
      <c r="AC66" s="318">
        <f>'كشف 3'!AB11</f>
        <v>0</v>
      </c>
      <c r="AD66" s="20">
        <f>'كشف 3'!AC11</f>
        <v>0</v>
      </c>
      <c r="AE66" s="316">
        <f>'كشف 3'!AD11</f>
        <v>0</v>
      </c>
      <c r="AF66" s="20">
        <f>'كشف 3'!AE11</f>
        <v>0</v>
      </c>
      <c r="AG66" s="20">
        <f>'كشف 3'!AF11</f>
        <v>0</v>
      </c>
      <c r="AH66" s="21">
        <f>'كشف 3'!AG11</f>
        <v>0</v>
      </c>
      <c r="AI66" s="20">
        <f>'كشف 3'!AH11</f>
        <v>0</v>
      </c>
      <c r="AJ66" s="20">
        <f>'كشف 3'!AI11</f>
        <v>0</v>
      </c>
      <c r="AK66" s="20">
        <f>'كشف 3'!AJ11</f>
        <v>0</v>
      </c>
      <c r="AL66" s="316">
        <f>'كشف 3'!AK11</f>
        <v>0</v>
      </c>
      <c r="AM66" s="316">
        <f>'كشف 3'!AL11</f>
        <v>0</v>
      </c>
      <c r="AN66" s="316">
        <f>'كشف 3'!AM11</f>
        <v>0</v>
      </c>
      <c r="AO66" s="316">
        <f>'كشف 3'!AN11</f>
        <v>0</v>
      </c>
      <c r="AP66" s="316">
        <f>'كشف 3'!AO11</f>
        <v>0</v>
      </c>
      <c r="AQ66" s="316">
        <f>'كشف 3'!AP11</f>
        <v>0</v>
      </c>
      <c r="AR66" s="316">
        <f>'كشف 3'!AQ11</f>
        <v>0</v>
      </c>
      <c r="AS66" s="316">
        <f>'كشف 3'!AR11</f>
        <v>0</v>
      </c>
      <c r="AT66" s="22">
        <f>'كشف 3'!AS11</f>
        <v>0</v>
      </c>
      <c r="AU66" s="316">
        <f>'كشف 3'!AT11</f>
        <v>0</v>
      </c>
      <c r="AV66" s="316">
        <f>'كشف 3'!AU11</f>
        <v>0</v>
      </c>
      <c r="AW66" s="316">
        <f>'كشف 3'!AV11</f>
        <v>0</v>
      </c>
      <c r="AX66" s="316">
        <f>'كشف 3'!AW11</f>
        <v>0</v>
      </c>
      <c r="AY66" s="316">
        <f>'كشف 3'!AX11</f>
        <v>0</v>
      </c>
      <c r="AZ66" s="316">
        <f>'كشف 3'!AY11</f>
        <v>0</v>
      </c>
      <c r="BA66" s="317">
        <f>'كشف 3'!AZ11</f>
        <v>0</v>
      </c>
      <c r="BB66" s="316">
        <f>'كشف 3'!BA11</f>
        <v>0</v>
      </c>
      <c r="BC66" s="124">
        <f>'كشف 3'!BB11</f>
        <v>0</v>
      </c>
      <c r="BD66" s="316">
        <f>'كشف 3'!BC11</f>
        <v>0</v>
      </c>
      <c r="BE66" s="316">
        <f>'كشف 3'!BD11</f>
        <v>0</v>
      </c>
      <c r="BF66" s="316">
        <f>'كشف 3'!BE11</f>
        <v>0</v>
      </c>
      <c r="BG66" s="316">
        <f>'كشف 3'!BF11</f>
        <v>0</v>
      </c>
      <c r="BH66" s="317">
        <f>'كشف 3'!BG11</f>
        <v>0</v>
      </c>
      <c r="BI66" s="318">
        <f>'كشف 3'!BH11</f>
        <v>0</v>
      </c>
      <c r="BJ66" s="318">
        <f>'كشف 3'!BI11</f>
        <v>0</v>
      </c>
      <c r="BK66" s="318">
        <f>'كشف 3'!BJ11</f>
        <v>0</v>
      </c>
      <c r="BL66" s="318">
        <f>'كشف 3'!BK11</f>
        <v>0</v>
      </c>
      <c r="BM66" s="319">
        <f>'كشف 3'!BL11</f>
        <v>0</v>
      </c>
      <c r="BN66" s="316">
        <f>'كشف 3'!BM11</f>
        <v>0</v>
      </c>
      <c r="BO66" s="316">
        <f>'كشف 3'!BN11</f>
        <v>0</v>
      </c>
      <c r="BP66" s="318">
        <f>'كشف 3'!BO11</f>
        <v>0</v>
      </c>
      <c r="BQ66" s="319">
        <f>'كشف 3'!BP11</f>
        <v>0</v>
      </c>
      <c r="BR66" s="319">
        <f>'كشف 3'!BQ11</f>
        <v>0</v>
      </c>
      <c r="BS66" s="319">
        <f>'كشف 3'!BR11</f>
        <v>0</v>
      </c>
      <c r="BT66" s="319">
        <f>'كشف 3'!BS11</f>
        <v>0</v>
      </c>
      <c r="BU66" s="319">
        <f>'كشف 3'!BT11</f>
        <v>0</v>
      </c>
      <c r="BV66" s="319">
        <f>'كشف 3'!BU11</f>
        <v>0</v>
      </c>
      <c r="BW66" s="319">
        <f>'كشف 3'!BV11</f>
        <v>0</v>
      </c>
      <c r="BX66" s="66">
        <f>'كشف 3'!BW11</f>
        <v>0</v>
      </c>
      <c r="BY66" s="66">
        <f>'كشف 3'!BX11</f>
        <v>0</v>
      </c>
      <c r="BZ66" s="319">
        <f>'كشف 3'!BY11</f>
        <v>0</v>
      </c>
      <c r="CA66" s="319">
        <f>'كشف 3'!BZ11</f>
        <v>0</v>
      </c>
      <c r="CB66" s="66">
        <f>'كشف 3'!CA11</f>
        <v>0</v>
      </c>
      <c r="CC66" s="319">
        <f>'كشف 3'!CB11</f>
        <v>0</v>
      </c>
      <c r="CD66" s="319">
        <f>'كشف 3'!CC11</f>
        <v>0</v>
      </c>
      <c r="CE66" s="319">
        <f>'كشف 3'!CD11</f>
        <v>0</v>
      </c>
      <c r="CF66" s="169">
        <f>'كشف 3'!CE11</f>
        <v>0</v>
      </c>
      <c r="CG66" s="169">
        <f>'كشف 3'!CF11</f>
        <v>0</v>
      </c>
      <c r="CH66" s="319">
        <f>'كشف 3'!CG11</f>
        <v>0</v>
      </c>
      <c r="CI66" s="319">
        <f>'كشف 3'!CH11</f>
        <v>0</v>
      </c>
      <c r="CJ66" s="319">
        <f>'كشف 3'!CI11</f>
        <v>0</v>
      </c>
      <c r="CK66" s="319">
        <f>'كشف 3'!CJ11</f>
        <v>0</v>
      </c>
      <c r="CL66" s="319">
        <f>'كشف 3'!CK11</f>
        <v>0</v>
      </c>
      <c r="CM66" s="319">
        <f>'كشف 3'!CL11</f>
        <v>0</v>
      </c>
      <c r="CN66" s="316">
        <f>'كشف 3'!CM11</f>
        <v>0</v>
      </c>
      <c r="CO66" s="316">
        <f>'كشف 3'!CN11</f>
        <v>0</v>
      </c>
      <c r="CP66" s="316">
        <f>'كشف 3'!CO11</f>
        <v>0</v>
      </c>
      <c r="CQ66" s="316">
        <f>'كشف 3'!CP11</f>
        <v>0</v>
      </c>
      <c r="CR66" s="316">
        <f t="shared" si="1"/>
        <v>0</v>
      </c>
      <c r="CS66" s="316">
        <f t="shared" si="2"/>
        <v>0</v>
      </c>
      <c r="CT66" s="316">
        <f t="shared" si="3"/>
        <v>0</v>
      </c>
      <c r="CU66" s="316">
        <f t="shared" si="4"/>
        <v>0</v>
      </c>
      <c r="CV66" s="316">
        <f t="shared" si="5"/>
        <v>0</v>
      </c>
      <c r="CW66" s="316">
        <f t="shared" si="6"/>
        <v>0</v>
      </c>
      <c r="CX66" s="316">
        <f t="shared" si="7"/>
        <v>0</v>
      </c>
      <c r="CY66" s="316">
        <f t="shared" si="8"/>
        <v>0</v>
      </c>
      <c r="CZ66" s="316">
        <f t="shared" si="9"/>
        <v>0</v>
      </c>
      <c r="DA66" s="316">
        <f t="shared" si="10"/>
        <v>0</v>
      </c>
      <c r="DB66" s="316">
        <f t="shared" si="11"/>
        <v>0</v>
      </c>
      <c r="DC66" s="316">
        <f t="shared" si="12"/>
        <v>0</v>
      </c>
      <c r="DD66" s="316">
        <f t="shared" si="13"/>
        <v>0</v>
      </c>
      <c r="DE66" s="316">
        <f t="shared" si="14"/>
        <v>0</v>
      </c>
      <c r="DF66" s="316">
        <f t="shared" si="15"/>
        <v>0</v>
      </c>
      <c r="DG66" s="316">
        <f t="shared" si="16"/>
        <v>0</v>
      </c>
      <c r="DH66" s="316">
        <f t="shared" si="17"/>
        <v>0</v>
      </c>
      <c r="DI66" s="316">
        <f t="shared" si="18"/>
        <v>0</v>
      </c>
      <c r="DJ66" s="316">
        <f t="shared" si="19"/>
        <v>0</v>
      </c>
      <c r="DK66" s="316">
        <f t="shared" si="20"/>
        <v>0</v>
      </c>
      <c r="DL66" s="316">
        <f t="shared" si="21"/>
        <v>0</v>
      </c>
      <c r="DM66" s="316">
        <f t="shared" si="22"/>
        <v>0</v>
      </c>
    </row>
    <row r="67" spans="1:117" ht="20.25" x14ac:dyDescent="0.2">
      <c r="A67" s="18">
        <v>63</v>
      </c>
      <c r="B67" s="18" t="str">
        <f>'كشف 3'!A12</f>
        <v/>
      </c>
      <c r="C67" s="318">
        <f>'كشف 3'!B12</f>
        <v>0</v>
      </c>
      <c r="D67" s="318">
        <f>'كشف 3'!C12</f>
        <v>0</v>
      </c>
      <c r="E67" s="318">
        <f>'كشف 3'!D12</f>
        <v>0</v>
      </c>
      <c r="F67" s="318">
        <f>'كشف 3'!E12</f>
        <v>0</v>
      </c>
      <c r="G67" s="318">
        <f>'كشف 3'!F12</f>
        <v>0</v>
      </c>
      <c r="H67" s="318">
        <f>'كشف 3'!G12</f>
        <v>0</v>
      </c>
      <c r="I67" s="318">
        <f>'كشف 3'!H12</f>
        <v>0</v>
      </c>
      <c r="J67" s="318">
        <f>'كشف 3'!I12</f>
        <v>0</v>
      </c>
      <c r="K67" s="316">
        <f>'كشف 3'!J12</f>
        <v>0</v>
      </c>
      <c r="L67" s="316">
        <f>'كشف 3'!K12</f>
        <v>0</v>
      </c>
      <c r="M67" s="316">
        <f>'كشف 3'!L12</f>
        <v>0</v>
      </c>
      <c r="N67" s="316">
        <f>'كشف 3'!M12</f>
        <v>0</v>
      </c>
      <c r="O67" s="66">
        <f>'كشف 3'!N12</f>
        <v>0</v>
      </c>
      <c r="P67" s="317">
        <f>'كشف 3'!O12</f>
        <v>0</v>
      </c>
      <c r="Q67" s="318">
        <f>'كشف 3'!P12</f>
        <v>0</v>
      </c>
      <c r="R67" s="318">
        <f>'كشف 3'!Q12</f>
        <v>0</v>
      </c>
      <c r="S67" s="318">
        <f>'كشف 3'!R12</f>
        <v>0</v>
      </c>
      <c r="T67" s="318">
        <f>'كشف 3'!S12</f>
        <v>0</v>
      </c>
      <c r="U67" s="318">
        <f>'كشف 3'!T12</f>
        <v>0</v>
      </c>
      <c r="V67" s="316">
        <f>'كشف 3'!U12</f>
        <v>0</v>
      </c>
      <c r="W67" s="316">
        <f>'كشف 3'!V12</f>
        <v>0</v>
      </c>
      <c r="X67" s="316">
        <f>'كشف 3'!W12</f>
        <v>0</v>
      </c>
      <c r="Y67" s="318">
        <f>'كشف 3'!X12</f>
        <v>0</v>
      </c>
      <c r="Z67" s="19">
        <f>'كشف 3'!Y12</f>
        <v>0</v>
      </c>
      <c r="AA67" s="317">
        <f>'كشف 3'!Z12</f>
        <v>0</v>
      </c>
      <c r="AB67" s="318">
        <f>'كشف 3'!AA12</f>
        <v>0</v>
      </c>
      <c r="AC67" s="318">
        <f>'كشف 3'!AB12</f>
        <v>0</v>
      </c>
      <c r="AD67" s="20">
        <f>'كشف 3'!AC12</f>
        <v>0</v>
      </c>
      <c r="AE67" s="316">
        <f>'كشف 3'!AD12</f>
        <v>0</v>
      </c>
      <c r="AF67" s="20">
        <f>'كشف 3'!AE12</f>
        <v>0</v>
      </c>
      <c r="AG67" s="20">
        <f>'كشف 3'!AF12</f>
        <v>0</v>
      </c>
      <c r="AH67" s="21">
        <f>'كشف 3'!AG12</f>
        <v>0</v>
      </c>
      <c r="AI67" s="20">
        <f>'كشف 3'!AH12</f>
        <v>0</v>
      </c>
      <c r="AJ67" s="20">
        <f>'كشف 3'!AI12</f>
        <v>0</v>
      </c>
      <c r="AK67" s="20">
        <f>'كشف 3'!AJ12</f>
        <v>0</v>
      </c>
      <c r="AL67" s="316">
        <f>'كشف 3'!AK12</f>
        <v>0</v>
      </c>
      <c r="AM67" s="316">
        <f>'كشف 3'!AL12</f>
        <v>0</v>
      </c>
      <c r="AN67" s="316">
        <f>'كشف 3'!AM12</f>
        <v>0</v>
      </c>
      <c r="AO67" s="316">
        <f>'كشف 3'!AN12</f>
        <v>0</v>
      </c>
      <c r="AP67" s="316">
        <f>'كشف 3'!AO12</f>
        <v>0</v>
      </c>
      <c r="AQ67" s="316">
        <f>'كشف 3'!AP12</f>
        <v>0</v>
      </c>
      <c r="AR67" s="316">
        <f>'كشف 3'!AQ12</f>
        <v>0</v>
      </c>
      <c r="AS67" s="316">
        <f>'كشف 3'!AR12</f>
        <v>0</v>
      </c>
      <c r="AT67" s="22">
        <f>'كشف 3'!AS12</f>
        <v>0</v>
      </c>
      <c r="AU67" s="316">
        <f>'كشف 3'!AT12</f>
        <v>0</v>
      </c>
      <c r="AV67" s="316">
        <f>'كشف 3'!AU12</f>
        <v>0</v>
      </c>
      <c r="AW67" s="316">
        <f>'كشف 3'!AV12</f>
        <v>0</v>
      </c>
      <c r="AX67" s="316">
        <f>'كشف 3'!AW12</f>
        <v>0</v>
      </c>
      <c r="AY67" s="316">
        <f>'كشف 3'!AX12</f>
        <v>0</v>
      </c>
      <c r="AZ67" s="316">
        <f>'كشف 3'!AY12</f>
        <v>0</v>
      </c>
      <c r="BA67" s="317">
        <f>'كشف 3'!AZ12</f>
        <v>0</v>
      </c>
      <c r="BB67" s="316">
        <f>'كشف 3'!BA12</f>
        <v>0</v>
      </c>
      <c r="BC67" s="124">
        <f>'كشف 3'!BB12</f>
        <v>0</v>
      </c>
      <c r="BD67" s="316">
        <f>'كشف 3'!BC12</f>
        <v>0</v>
      </c>
      <c r="BE67" s="316">
        <f>'كشف 3'!BD12</f>
        <v>0</v>
      </c>
      <c r="BF67" s="316">
        <f>'كشف 3'!BE12</f>
        <v>0</v>
      </c>
      <c r="BG67" s="316">
        <f>'كشف 3'!BF12</f>
        <v>0</v>
      </c>
      <c r="BH67" s="317">
        <f>'كشف 3'!BG12</f>
        <v>0</v>
      </c>
      <c r="BI67" s="318">
        <f>'كشف 3'!BH12</f>
        <v>0</v>
      </c>
      <c r="BJ67" s="318">
        <f>'كشف 3'!BI12</f>
        <v>0</v>
      </c>
      <c r="BK67" s="318">
        <f>'كشف 3'!BJ12</f>
        <v>0</v>
      </c>
      <c r="BL67" s="318">
        <f>'كشف 3'!BK12</f>
        <v>0</v>
      </c>
      <c r="BM67" s="319">
        <f>'كشف 3'!BL12</f>
        <v>0</v>
      </c>
      <c r="BN67" s="316">
        <f>'كشف 3'!BM12</f>
        <v>0</v>
      </c>
      <c r="BO67" s="316">
        <f>'كشف 3'!BN12</f>
        <v>0</v>
      </c>
      <c r="BP67" s="318">
        <f>'كشف 3'!BO12</f>
        <v>0</v>
      </c>
      <c r="BQ67" s="319">
        <f>'كشف 3'!BP12</f>
        <v>0</v>
      </c>
      <c r="BR67" s="319">
        <f>'كشف 3'!BQ12</f>
        <v>0</v>
      </c>
      <c r="BS67" s="319">
        <f>'كشف 3'!BR12</f>
        <v>0</v>
      </c>
      <c r="BT67" s="319">
        <f>'كشف 3'!BS12</f>
        <v>0</v>
      </c>
      <c r="BU67" s="319">
        <f>'كشف 3'!BT12</f>
        <v>0</v>
      </c>
      <c r="BV67" s="319">
        <f>'كشف 3'!BU12</f>
        <v>0</v>
      </c>
      <c r="BW67" s="319">
        <f>'كشف 3'!BV12</f>
        <v>0</v>
      </c>
      <c r="BX67" s="66">
        <f>'كشف 3'!BW12</f>
        <v>0</v>
      </c>
      <c r="BY67" s="66">
        <f>'كشف 3'!BX12</f>
        <v>0</v>
      </c>
      <c r="BZ67" s="319">
        <f>'كشف 3'!BY12</f>
        <v>0</v>
      </c>
      <c r="CA67" s="319">
        <f>'كشف 3'!BZ12</f>
        <v>0</v>
      </c>
      <c r="CB67" s="66">
        <f>'كشف 3'!CA12</f>
        <v>0</v>
      </c>
      <c r="CC67" s="319">
        <f>'كشف 3'!CB12</f>
        <v>0</v>
      </c>
      <c r="CD67" s="319">
        <f>'كشف 3'!CC12</f>
        <v>0</v>
      </c>
      <c r="CE67" s="319">
        <f>'كشف 3'!CD12</f>
        <v>0</v>
      </c>
      <c r="CF67" s="169">
        <f>'كشف 3'!CE12</f>
        <v>0</v>
      </c>
      <c r="CG67" s="169">
        <f>'كشف 3'!CF12</f>
        <v>0</v>
      </c>
      <c r="CH67" s="319">
        <f>'كشف 3'!CG12</f>
        <v>0</v>
      </c>
      <c r="CI67" s="319">
        <f>'كشف 3'!CH12</f>
        <v>0</v>
      </c>
      <c r="CJ67" s="319">
        <f>'كشف 3'!CI12</f>
        <v>0</v>
      </c>
      <c r="CK67" s="319">
        <f>'كشف 3'!CJ12</f>
        <v>0</v>
      </c>
      <c r="CL67" s="319">
        <f>'كشف 3'!CK12</f>
        <v>0</v>
      </c>
      <c r="CM67" s="319">
        <f>'كشف 3'!CL12</f>
        <v>0</v>
      </c>
      <c r="CN67" s="316">
        <f>'كشف 3'!CM12</f>
        <v>0</v>
      </c>
      <c r="CO67" s="316">
        <f>'كشف 3'!CN12</f>
        <v>0</v>
      </c>
      <c r="CP67" s="316">
        <f>'كشف 3'!CO12</f>
        <v>0</v>
      </c>
      <c r="CQ67" s="316">
        <f>'كشف 3'!CP12</f>
        <v>0</v>
      </c>
      <c r="CR67" s="316">
        <f t="shared" si="1"/>
        <v>0</v>
      </c>
      <c r="CS67" s="316">
        <f t="shared" si="2"/>
        <v>0</v>
      </c>
      <c r="CT67" s="316">
        <f t="shared" si="3"/>
        <v>0</v>
      </c>
      <c r="CU67" s="316">
        <f t="shared" si="4"/>
        <v>0</v>
      </c>
      <c r="CV67" s="316">
        <f t="shared" si="5"/>
        <v>0</v>
      </c>
      <c r="CW67" s="316">
        <f t="shared" si="6"/>
        <v>0</v>
      </c>
      <c r="CX67" s="316">
        <f t="shared" si="7"/>
        <v>0</v>
      </c>
      <c r="CY67" s="316">
        <f t="shared" si="8"/>
        <v>0</v>
      </c>
      <c r="CZ67" s="316">
        <f t="shared" si="9"/>
        <v>0</v>
      </c>
      <c r="DA67" s="316">
        <f t="shared" si="10"/>
        <v>0</v>
      </c>
      <c r="DB67" s="316">
        <f t="shared" si="11"/>
        <v>0</v>
      </c>
      <c r="DC67" s="316">
        <f t="shared" si="12"/>
        <v>0</v>
      </c>
      <c r="DD67" s="316">
        <f t="shared" si="13"/>
        <v>0</v>
      </c>
      <c r="DE67" s="316">
        <f t="shared" si="14"/>
        <v>0</v>
      </c>
      <c r="DF67" s="316">
        <f t="shared" si="15"/>
        <v>0</v>
      </c>
      <c r="DG67" s="316">
        <f t="shared" si="16"/>
        <v>0</v>
      </c>
      <c r="DH67" s="316">
        <f t="shared" si="17"/>
        <v>0</v>
      </c>
      <c r="DI67" s="316">
        <f t="shared" si="18"/>
        <v>0</v>
      </c>
      <c r="DJ67" s="316">
        <f t="shared" si="19"/>
        <v>0</v>
      </c>
      <c r="DK67" s="316">
        <f t="shared" si="20"/>
        <v>0</v>
      </c>
      <c r="DL67" s="316">
        <f t="shared" si="21"/>
        <v>0</v>
      </c>
      <c r="DM67" s="316">
        <f t="shared" si="22"/>
        <v>0</v>
      </c>
    </row>
    <row r="68" spans="1:117" ht="20.25" x14ac:dyDescent="0.2">
      <c r="A68" s="18">
        <v>64</v>
      </c>
      <c r="B68" s="18" t="str">
        <f>'كشف 3'!A13</f>
        <v/>
      </c>
      <c r="C68" s="318">
        <f>'كشف 3'!B13</f>
        <v>0</v>
      </c>
      <c r="D68" s="318">
        <f>'كشف 3'!C13</f>
        <v>0</v>
      </c>
      <c r="E68" s="318">
        <f>'كشف 3'!D13</f>
        <v>0</v>
      </c>
      <c r="F68" s="318">
        <f>'كشف 3'!E13</f>
        <v>0</v>
      </c>
      <c r="G68" s="318">
        <f>'كشف 3'!F13</f>
        <v>0</v>
      </c>
      <c r="H68" s="318">
        <f>'كشف 3'!G13</f>
        <v>0</v>
      </c>
      <c r="I68" s="318">
        <f>'كشف 3'!H13</f>
        <v>0</v>
      </c>
      <c r="J68" s="318">
        <f>'كشف 3'!I13</f>
        <v>0</v>
      </c>
      <c r="K68" s="316">
        <f>'كشف 3'!J13</f>
        <v>0</v>
      </c>
      <c r="L68" s="316">
        <f>'كشف 3'!K13</f>
        <v>0</v>
      </c>
      <c r="M68" s="316">
        <f>'كشف 3'!L13</f>
        <v>0</v>
      </c>
      <c r="N68" s="316">
        <f>'كشف 3'!M13</f>
        <v>0</v>
      </c>
      <c r="O68" s="66">
        <f>'كشف 3'!N13</f>
        <v>0</v>
      </c>
      <c r="P68" s="317">
        <f>'كشف 3'!O13</f>
        <v>0</v>
      </c>
      <c r="Q68" s="318">
        <f>'كشف 3'!P13</f>
        <v>0</v>
      </c>
      <c r="R68" s="318">
        <f>'كشف 3'!Q13</f>
        <v>0</v>
      </c>
      <c r="S68" s="318">
        <f>'كشف 3'!R13</f>
        <v>0</v>
      </c>
      <c r="T68" s="318">
        <f>'كشف 3'!S13</f>
        <v>0</v>
      </c>
      <c r="U68" s="318">
        <f>'كشف 3'!T13</f>
        <v>0</v>
      </c>
      <c r="V68" s="316">
        <f>'كشف 3'!U13</f>
        <v>0</v>
      </c>
      <c r="W68" s="316">
        <f>'كشف 3'!V13</f>
        <v>0</v>
      </c>
      <c r="X68" s="316">
        <f>'كشف 3'!W13</f>
        <v>0</v>
      </c>
      <c r="Y68" s="318">
        <f>'كشف 3'!X13</f>
        <v>0</v>
      </c>
      <c r="Z68" s="19">
        <f>'كشف 3'!Y13</f>
        <v>0</v>
      </c>
      <c r="AA68" s="317">
        <f>'كشف 3'!Z13</f>
        <v>0</v>
      </c>
      <c r="AB68" s="318">
        <f>'كشف 3'!AA13</f>
        <v>0</v>
      </c>
      <c r="AC68" s="318">
        <f>'كشف 3'!AB13</f>
        <v>0</v>
      </c>
      <c r="AD68" s="20">
        <f>'كشف 3'!AC13</f>
        <v>0</v>
      </c>
      <c r="AE68" s="316">
        <f>'كشف 3'!AD13</f>
        <v>0</v>
      </c>
      <c r="AF68" s="20">
        <f>'كشف 3'!AE13</f>
        <v>0</v>
      </c>
      <c r="AG68" s="20">
        <f>'كشف 3'!AF13</f>
        <v>0</v>
      </c>
      <c r="AH68" s="21">
        <f>'كشف 3'!AG13</f>
        <v>0</v>
      </c>
      <c r="AI68" s="20">
        <f>'كشف 3'!AH13</f>
        <v>0</v>
      </c>
      <c r="AJ68" s="20">
        <f>'كشف 3'!AI13</f>
        <v>0</v>
      </c>
      <c r="AK68" s="20">
        <f>'كشف 3'!AJ13</f>
        <v>0</v>
      </c>
      <c r="AL68" s="316">
        <f>'كشف 3'!AK13</f>
        <v>0</v>
      </c>
      <c r="AM68" s="316">
        <f>'كشف 3'!AL13</f>
        <v>0</v>
      </c>
      <c r="AN68" s="316">
        <f>'كشف 3'!AM13</f>
        <v>0</v>
      </c>
      <c r="AO68" s="316">
        <f>'كشف 3'!AN13</f>
        <v>0</v>
      </c>
      <c r="AP68" s="316">
        <f>'كشف 3'!AO13</f>
        <v>0</v>
      </c>
      <c r="AQ68" s="316">
        <f>'كشف 3'!AP13</f>
        <v>0</v>
      </c>
      <c r="AR68" s="316">
        <f>'كشف 3'!AQ13</f>
        <v>0</v>
      </c>
      <c r="AS68" s="316">
        <f>'كشف 3'!AR13</f>
        <v>0</v>
      </c>
      <c r="AT68" s="22">
        <f>'كشف 3'!AS13</f>
        <v>0</v>
      </c>
      <c r="AU68" s="316">
        <f>'كشف 3'!AT13</f>
        <v>0</v>
      </c>
      <c r="AV68" s="316">
        <f>'كشف 3'!AU13</f>
        <v>0</v>
      </c>
      <c r="AW68" s="316">
        <f>'كشف 3'!AV13</f>
        <v>0</v>
      </c>
      <c r="AX68" s="316">
        <f>'كشف 3'!AW13</f>
        <v>0</v>
      </c>
      <c r="AY68" s="316">
        <f>'كشف 3'!AX13</f>
        <v>0</v>
      </c>
      <c r="AZ68" s="316">
        <f>'كشف 3'!AY13</f>
        <v>0</v>
      </c>
      <c r="BA68" s="317">
        <f>'كشف 3'!AZ13</f>
        <v>0</v>
      </c>
      <c r="BB68" s="316">
        <f>'كشف 3'!BA13</f>
        <v>0</v>
      </c>
      <c r="BC68" s="124">
        <f>'كشف 3'!BB13</f>
        <v>0</v>
      </c>
      <c r="BD68" s="316">
        <f>'كشف 3'!BC13</f>
        <v>0</v>
      </c>
      <c r="BE68" s="316">
        <f>'كشف 3'!BD13</f>
        <v>0</v>
      </c>
      <c r="BF68" s="316">
        <f>'كشف 3'!BE13</f>
        <v>0</v>
      </c>
      <c r="BG68" s="316">
        <f>'كشف 3'!BF13</f>
        <v>0</v>
      </c>
      <c r="BH68" s="317">
        <f>'كشف 3'!BG13</f>
        <v>0</v>
      </c>
      <c r="BI68" s="318">
        <f>'كشف 3'!BH13</f>
        <v>0</v>
      </c>
      <c r="BJ68" s="318">
        <f>'كشف 3'!BI13</f>
        <v>0</v>
      </c>
      <c r="BK68" s="318">
        <f>'كشف 3'!BJ13</f>
        <v>0</v>
      </c>
      <c r="BL68" s="318">
        <f>'كشف 3'!BK13</f>
        <v>0</v>
      </c>
      <c r="BM68" s="319">
        <f>'كشف 3'!BL13</f>
        <v>0</v>
      </c>
      <c r="BN68" s="316">
        <f>'كشف 3'!BM13</f>
        <v>0</v>
      </c>
      <c r="BO68" s="316">
        <f>'كشف 3'!BN13</f>
        <v>0</v>
      </c>
      <c r="BP68" s="318">
        <f>'كشف 3'!BO13</f>
        <v>0</v>
      </c>
      <c r="BQ68" s="319">
        <f>'كشف 3'!BP13</f>
        <v>0</v>
      </c>
      <c r="BR68" s="319">
        <f>'كشف 3'!BQ13</f>
        <v>0</v>
      </c>
      <c r="BS68" s="319">
        <f>'كشف 3'!BR13</f>
        <v>0</v>
      </c>
      <c r="BT68" s="319">
        <f>'كشف 3'!BS13</f>
        <v>0</v>
      </c>
      <c r="BU68" s="319">
        <f>'كشف 3'!BT13</f>
        <v>0</v>
      </c>
      <c r="BV68" s="319">
        <f>'كشف 3'!BU13</f>
        <v>0</v>
      </c>
      <c r="BW68" s="319">
        <f>'كشف 3'!BV13</f>
        <v>0</v>
      </c>
      <c r="BX68" s="66">
        <f>'كشف 3'!BW13</f>
        <v>0</v>
      </c>
      <c r="BY68" s="66">
        <f>'كشف 3'!BX13</f>
        <v>0</v>
      </c>
      <c r="BZ68" s="319">
        <f>'كشف 3'!BY13</f>
        <v>0</v>
      </c>
      <c r="CA68" s="319">
        <f>'كشف 3'!BZ13</f>
        <v>0</v>
      </c>
      <c r="CB68" s="66">
        <f>'كشف 3'!CA13</f>
        <v>0</v>
      </c>
      <c r="CC68" s="319">
        <f>'كشف 3'!CB13</f>
        <v>0</v>
      </c>
      <c r="CD68" s="319">
        <f>'كشف 3'!CC13</f>
        <v>0</v>
      </c>
      <c r="CE68" s="319">
        <f>'كشف 3'!CD13</f>
        <v>0</v>
      </c>
      <c r="CF68" s="169">
        <f>'كشف 3'!CE13</f>
        <v>0</v>
      </c>
      <c r="CG68" s="169">
        <f>'كشف 3'!CF13</f>
        <v>0</v>
      </c>
      <c r="CH68" s="319">
        <f>'كشف 3'!CG13</f>
        <v>0</v>
      </c>
      <c r="CI68" s="319">
        <f>'كشف 3'!CH13</f>
        <v>0</v>
      </c>
      <c r="CJ68" s="319">
        <f>'كشف 3'!CI13</f>
        <v>0</v>
      </c>
      <c r="CK68" s="319">
        <f>'كشف 3'!CJ13</f>
        <v>0</v>
      </c>
      <c r="CL68" s="319">
        <f>'كشف 3'!CK13</f>
        <v>0</v>
      </c>
      <c r="CM68" s="319">
        <f>'كشف 3'!CL13</f>
        <v>0</v>
      </c>
      <c r="CN68" s="316">
        <f>'كشف 3'!CM13</f>
        <v>0</v>
      </c>
      <c r="CO68" s="316">
        <f>'كشف 3'!CN13</f>
        <v>0</v>
      </c>
      <c r="CP68" s="316">
        <f>'كشف 3'!CO13</f>
        <v>0</v>
      </c>
      <c r="CQ68" s="316">
        <f>'كشف 3'!CP13</f>
        <v>0</v>
      </c>
      <c r="CR68" s="316">
        <f t="shared" si="1"/>
        <v>0</v>
      </c>
      <c r="CS68" s="316">
        <f t="shared" si="2"/>
        <v>0</v>
      </c>
      <c r="CT68" s="316">
        <f t="shared" si="3"/>
        <v>0</v>
      </c>
      <c r="CU68" s="316">
        <f t="shared" si="4"/>
        <v>0</v>
      </c>
      <c r="CV68" s="316">
        <f t="shared" si="5"/>
        <v>0</v>
      </c>
      <c r="CW68" s="316">
        <f t="shared" si="6"/>
        <v>0</v>
      </c>
      <c r="CX68" s="316">
        <f t="shared" si="7"/>
        <v>0</v>
      </c>
      <c r="CY68" s="316">
        <f t="shared" si="8"/>
        <v>0</v>
      </c>
      <c r="CZ68" s="316">
        <f t="shared" si="9"/>
        <v>0</v>
      </c>
      <c r="DA68" s="316">
        <f t="shared" si="10"/>
        <v>0</v>
      </c>
      <c r="DB68" s="316">
        <f t="shared" si="11"/>
        <v>0</v>
      </c>
      <c r="DC68" s="316">
        <f t="shared" si="12"/>
        <v>0</v>
      </c>
      <c r="DD68" s="316">
        <f t="shared" si="13"/>
        <v>0</v>
      </c>
      <c r="DE68" s="316">
        <f t="shared" si="14"/>
        <v>0</v>
      </c>
      <c r="DF68" s="316">
        <f t="shared" si="15"/>
        <v>0</v>
      </c>
      <c r="DG68" s="316">
        <f t="shared" si="16"/>
        <v>0</v>
      </c>
      <c r="DH68" s="316">
        <f t="shared" si="17"/>
        <v>0</v>
      </c>
      <c r="DI68" s="316">
        <f t="shared" si="18"/>
        <v>0</v>
      </c>
      <c r="DJ68" s="316">
        <f t="shared" si="19"/>
        <v>0</v>
      </c>
      <c r="DK68" s="316">
        <f t="shared" si="20"/>
        <v>0</v>
      </c>
      <c r="DL68" s="316">
        <f t="shared" si="21"/>
        <v>0</v>
      </c>
      <c r="DM68" s="316">
        <f t="shared" si="22"/>
        <v>0</v>
      </c>
    </row>
    <row r="69" spans="1:117" ht="20.25" x14ac:dyDescent="0.2">
      <c r="A69" s="18">
        <v>65</v>
      </c>
      <c r="B69" s="18" t="str">
        <f>'كشف 3'!A14</f>
        <v/>
      </c>
      <c r="C69" s="318">
        <f>'كشف 3'!B14</f>
        <v>0</v>
      </c>
      <c r="D69" s="318">
        <f>'كشف 3'!C14</f>
        <v>0</v>
      </c>
      <c r="E69" s="318">
        <f>'كشف 3'!D14</f>
        <v>0</v>
      </c>
      <c r="F69" s="318">
        <f>'كشف 3'!E14</f>
        <v>0</v>
      </c>
      <c r="G69" s="318">
        <f>'كشف 3'!F14</f>
        <v>0</v>
      </c>
      <c r="H69" s="318">
        <f>'كشف 3'!G14</f>
        <v>0</v>
      </c>
      <c r="I69" s="318">
        <f>'كشف 3'!H14</f>
        <v>0</v>
      </c>
      <c r="J69" s="318">
        <f>'كشف 3'!I14</f>
        <v>0</v>
      </c>
      <c r="K69" s="316">
        <f>'كشف 3'!J14</f>
        <v>0</v>
      </c>
      <c r="L69" s="316">
        <f>'كشف 3'!K14</f>
        <v>0</v>
      </c>
      <c r="M69" s="316">
        <f>'كشف 3'!L14</f>
        <v>0</v>
      </c>
      <c r="N69" s="316">
        <f>'كشف 3'!M14</f>
        <v>0</v>
      </c>
      <c r="O69" s="66">
        <f>'كشف 3'!N14</f>
        <v>0</v>
      </c>
      <c r="P69" s="317">
        <f>'كشف 3'!O14</f>
        <v>0</v>
      </c>
      <c r="Q69" s="318">
        <f>'كشف 3'!P14</f>
        <v>0</v>
      </c>
      <c r="R69" s="318">
        <f>'كشف 3'!Q14</f>
        <v>0</v>
      </c>
      <c r="S69" s="318">
        <f>'كشف 3'!R14</f>
        <v>0</v>
      </c>
      <c r="T69" s="318">
        <f>'كشف 3'!S14</f>
        <v>0</v>
      </c>
      <c r="U69" s="318">
        <f>'كشف 3'!T14</f>
        <v>0</v>
      </c>
      <c r="V69" s="316">
        <f>'كشف 3'!U14</f>
        <v>0</v>
      </c>
      <c r="W69" s="316">
        <f>'كشف 3'!V14</f>
        <v>0</v>
      </c>
      <c r="X69" s="316">
        <f>'كشف 3'!W14</f>
        <v>0</v>
      </c>
      <c r="Y69" s="318">
        <f>'كشف 3'!X14</f>
        <v>0</v>
      </c>
      <c r="Z69" s="19">
        <f>'كشف 3'!Y14</f>
        <v>0</v>
      </c>
      <c r="AA69" s="317">
        <f>'كشف 3'!Z14</f>
        <v>0</v>
      </c>
      <c r="AB69" s="318">
        <f>'كشف 3'!AA14</f>
        <v>0</v>
      </c>
      <c r="AC69" s="318">
        <f>'كشف 3'!AB14</f>
        <v>0</v>
      </c>
      <c r="AD69" s="20">
        <f>'كشف 3'!AC14</f>
        <v>0</v>
      </c>
      <c r="AE69" s="316">
        <f>'كشف 3'!AD14</f>
        <v>0</v>
      </c>
      <c r="AF69" s="20">
        <f>'كشف 3'!AE14</f>
        <v>0</v>
      </c>
      <c r="AG69" s="20">
        <f>'كشف 3'!AF14</f>
        <v>0</v>
      </c>
      <c r="AH69" s="21">
        <f>'كشف 3'!AG14</f>
        <v>0</v>
      </c>
      <c r="AI69" s="20">
        <f>'كشف 3'!AH14</f>
        <v>0</v>
      </c>
      <c r="AJ69" s="20">
        <f>'كشف 3'!AI14</f>
        <v>0</v>
      </c>
      <c r="AK69" s="20">
        <f>'كشف 3'!AJ14</f>
        <v>0</v>
      </c>
      <c r="AL69" s="316">
        <f>'كشف 3'!AK14</f>
        <v>0</v>
      </c>
      <c r="AM69" s="316">
        <f>'كشف 3'!AL14</f>
        <v>0</v>
      </c>
      <c r="AN69" s="316">
        <f>'كشف 3'!AM14</f>
        <v>0</v>
      </c>
      <c r="AO69" s="316">
        <f>'كشف 3'!AN14</f>
        <v>0</v>
      </c>
      <c r="AP69" s="316">
        <f>'كشف 3'!AO14</f>
        <v>0</v>
      </c>
      <c r="AQ69" s="316">
        <f>'كشف 3'!AP14</f>
        <v>0</v>
      </c>
      <c r="AR69" s="316">
        <f>'كشف 3'!AQ14</f>
        <v>0</v>
      </c>
      <c r="AS69" s="316">
        <f>'كشف 3'!AR14</f>
        <v>0</v>
      </c>
      <c r="AT69" s="22">
        <f>'كشف 3'!AS14</f>
        <v>0</v>
      </c>
      <c r="AU69" s="316">
        <f>'كشف 3'!AT14</f>
        <v>0</v>
      </c>
      <c r="AV69" s="316">
        <f>'كشف 3'!AU14</f>
        <v>0</v>
      </c>
      <c r="AW69" s="316">
        <f>'كشف 3'!AV14</f>
        <v>0</v>
      </c>
      <c r="AX69" s="316">
        <f>'كشف 3'!AW14</f>
        <v>0</v>
      </c>
      <c r="AY69" s="316">
        <f>'كشف 3'!AX14</f>
        <v>0</v>
      </c>
      <c r="AZ69" s="316">
        <f>'كشف 3'!AY14</f>
        <v>0</v>
      </c>
      <c r="BA69" s="317">
        <f>'كشف 3'!AZ14</f>
        <v>0</v>
      </c>
      <c r="BB69" s="316">
        <f>'كشف 3'!BA14</f>
        <v>0</v>
      </c>
      <c r="BC69" s="124">
        <f>'كشف 3'!BB14</f>
        <v>0</v>
      </c>
      <c r="BD69" s="316">
        <f>'كشف 3'!BC14</f>
        <v>0</v>
      </c>
      <c r="BE69" s="316">
        <f>'كشف 3'!BD14</f>
        <v>0</v>
      </c>
      <c r="BF69" s="316">
        <f>'كشف 3'!BE14</f>
        <v>0</v>
      </c>
      <c r="BG69" s="316">
        <f>'كشف 3'!BF14</f>
        <v>0</v>
      </c>
      <c r="BH69" s="317">
        <f>'كشف 3'!BG14</f>
        <v>0</v>
      </c>
      <c r="BI69" s="318">
        <f>'كشف 3'!BH14</f>
        <v>0</v>
      </c>
      <c r="BJ69" s="318">
        <f>'كشف 3'!BI14</f>
        <v>0</v>
      </c>
      <c r="BK69" s="318">
        <f>'كشف 3'!BJ14</f>
        <v>0</v>
      </c>
      <c r="BL69" s="318">
        <f>'كشف 3'!BK14</f>
        <v>0</v>
      </c>
      <c r="BM69" s="319">
        <f>'كشف 3'!BL14</f>
        <v>0</v>
      </c>
      <c r="BN69" s="316">
        <f>'كشف 3'!BM14</f>
        <v>0</v>
      </c>
      <c r="BO69" s="316">
        <f>'كشف 3'!BN14</f>
        <v>0</v>
      </c>
      <c r="BP69" s="318">
        <f>'كشف 3'!BO14</f>
        <v>0</v>
      </c>
      <c r="BQ69" s="319">
        <f>'كشف 3'!BP14</f>
        <v>0</v>
      </c>
      <c r="BR69" s="319">
        <f>'كشف 3'!BQ14</f>
        <v>0</v>
      </c>
      <c r="BS69" s="319">
        <f>'كشف 3'!BR14</f>
        <v>0</v>
      </c>
      <c r="BT69" s="319">
        <f>'كشف 3'!BS14</f>
        <v>0</v>
      </c>
      <c r="BU69" s="319">
        <f>'كشف 3'!BT14</f>
        <v>0</v>
      </c>
      <c r="BV69" s="319">
        <f>'كشف 3'!BU14</f>
        <v>0</v>
      </c>
      <c r="BW69" s="319">
        <f>'كشف 3'!BV14</f>
        <v>0</v>
      </c>
      <c r="BX69" s="66">
        <f>'كشف 3'!BW14</f>
        <v>0</v>
      </c>
      <c r="BY69" s="66">
        <f>'كشف 3'!BX14</f>
        <v>0</v>
      </c>
      <c r="BZ69" s="319">
        <f>'كشف 3'!BY14</f>
        <v>0</v>
      </c>
      <c r="CA69" s="319">
        <f>'كشف 3'!BZ14</f>
        <v>0</v>
      </c>
      <c r="CB69" s="66">
        <f>'كشف 3'!CA14</f>
        <v>0</v>
      </c>
      <c r="CC69" s="319">
        <f>'كشف 3'!CB14</f>
        <v>0</v>
      </c>
      <c r="CD69" s="319">
        <f>'كشف 3'!CC14</f>
        <v>0</v>
      </c>
      <c r="CE69" s="319">
        <f>'كشف 3'!CD14</f>
        <v>0</v>
      </c>
      <c r="CF69" s="169">
        <f>'كشف 3'!CE14</f>
        <v>0</v>
      </c>
      <c r="CG69" s="169">
        <f>'كشف 3'!CF14</f>
        <v>0</v>
      </c>
      <c r="CH69" s="319">
        <f>'كشف 3'!CG14</f>
        <v>0</v>
      </c>
      <c r="CI69" s="319">
        <f>'كشف 3'!CH14</f>
        <v>0</v>
      </c>
      <c r="CJ69" s="319">
        <f>'كشف 3'!CI14</f>
        <v>0</v>
      </c>
      <c r="CK69" s="319">
        <f>'كشف 3'!CJ14</f>
        <v>0</v>
      </c>
      <c r="CL69" s="319">
        <f>'كشف 3'!CK14</f>
        <v>0</v>
      </c>
      <c r="CM69" s="319">
        <f>'كشف 3'!CL14</f>
        <v>0</v>
      </c>
      <c r="CN69" s="316">
        <f>'كشف 3'!CM14</f>
        <v>0</v>
      </c>
      <c r="CO69" s="316">
        <f>'كشف 3'!CN14</f>
        <v>0</v>
      </c>
      <c r="CP69" s="316">
        <f>'كشف 3'!CO14</f>
        <v>0</v>
      </c>
      <c r="CQ69" s="316">
        <f>'كشف 3'!CP14</f>
        <v>0</v>
      </c>
      <c r="CR69" s="316">
        <f t="shared" si="1"/>
        <v>0</v>
      </c>
      <c r="CS69" s="316">
        <f t="shared" si="2"/>
        <v>0</v>
      </c>
      <c r="CT69" s="316">
        <f t="shared" si="3"/>
        <v>0</v>
      </c>
      <c r="CU69" s="316">
        <f t="shared" si="4"/>
        <v>0</v>
      </c>
      <c r="CV69" s="316">
        <f t="shared" si="5"/>
        <v>0</v>
      </c>
      <c r="CW69" s="316">
        <f t="shared" si="6"/>
        <v>0</v>
      </c>
      <c r="CX69" s="316">
        <f t="shared" si="7"/>
        <v>0</v>
      </c>
      <c r="CY69" s="316">
        <f t="shared" si="8"/>
        <v>0</v>
      </c>
      <c r="CZ69" s="316">
        <f t="shared" si="9"/>
        <v>0</v>
      </c>
      <c r="DA69" s="316">
        <f t="shared" si="10"/>
        <v>0</v>
      </c>
      <c r="DB69" s="316">
        <f t="shared" si="11"/>
        <v>0</v>
      </c>
      <c r="DC69" s="316">
        <f t="shared" si="12"/>
        <v>0</v>
      </c>
      <c r="DD69" s="316">
        <f t="shared" si="13"/>
        <v>0</v>
      </c>
      <c r="DE69" s="316">
        <f t="shared" si="14"/>
        <v>0</v>
      </c>
      <c r="DF69" s="316">
        <f t="shared" si="15"/>
        <v>0</v>
      </c>
      <c r="DG69" s="316">
        <f t="shared" si="16"/>
        <v>0</v>
      </c>
      <c r="DH69" s="316">
        <f t="shared" si="17"/>
        <v>0</v>
      </c>
      <c r="DI69" s="316">
        <f t="shared" si="18"/>
        <v>0</v>
      </c>
      <c r="DJ69" s="316">
        <f t="shared" si="19"/>
        <v>0</v>
      </c>
      <c r="DK69" s="316">
        <f t="shared" si="20"/>
        <v>0</v>
      </c>
      <c r="DL69" s="316">
        <f t="shared" si="21"/>
        <v>0</v>
      </c>
      <c r="DM69" s="316">
        <f t="shared" si="22"/>
        <v>0</v>
      </c>
    </row>
    <row r="70" spans="1:117" ht="20.25" x14ac:dyDescent="0.2">
      <c r="A70" s="18">
        <v>66</v>
      </c>
      <c r="B70" s="18" t="str">
        <f>'كشف 3'!A15</f>
        <v/>
      </c>
      <c r="C70" s="318">
        <f>'كشف 3'!B15</f>
        <v>0</v>
      </c>
      <c r="D70" s="318">
        <f>'كشف 3'!C15</f>
        <v>0</v>
      </c>
      <c r="E70" s="318">
        <f>'كشف 3'!D15</f>
        <v>0</v>
      </c>
      <c r="F70" s="318">
        <f>'كشف 3'!E15</f>
        <v>0</v>
      </c>
      <c r="G70" s="318">
        <f>'كشف 3'!F15</f>
        <v>0</v>
      </c>
      <c r="H70" s="318">
        <f>'كشف 3'!G15</f>
        <v>0</v>
      </c>
      <c r="I70" s="318">
        <f>'كشف 3'!H15</f>
        <v>0</v>
      </c>
      <c r="J70" s="318">
        <f>'كشف 3'!I15</f>
        <v>0</v>
      </c>
      <c r="K70" s="316">
        <f>'كشف 3'!J15</f>
        <v>0</v>
      </c>
      <c r="L70" s="316">
        <f>'كشف 3'!K15</f>
        <v>0</v>
      </c>
      <c r="M70" s="316">
        <f>'كشف 3'!L15</f>
        <v>0</v>
      </c>
      <c r="N70" s="316">
        <f>'كشف 3'!M15</f>
        <v>0</v>
      </c>
      <c r="O70" s="66">
        <f>'كشف 3'!N15</f>
        <v>0</v>
      </c>
      <c r="P70" s="317">
        <f>'كشف 3'!O15</f>
        <v>0</v>
      </c>
      <c r="Q70" s="318">
        <f>'كشف 3'!P15</f>
        <v>0</v>
      </c>
      <c r="R70" s="318">
        <f>'كشف 3'!Q15</f>
        <v>0</v>
      </c>
      <c r="S70" s="318">
        <f>'كشف 3'!R15</f>
        <v>0</v>
      </c>
      <c r="T70" s="318">
        <f>'كشف 3'!S15</f>
        <v>0</v>
      </c>
      <c r="U70" s="318">
        <f>'كشف 3'!T15</f>
        <v>0</v>
      </c>
      <c r="V70" s="316">
        <f>'كشف 3'!U15</f>
        <v>0</v>
      </c>
      <c r="W70" s="316">
        <f>'كشف 3'!V15</f>
        <v>0</v>
      </c>
      <c r="X70" s="316">
        <f>'كشف 3'!W15</f>
        <v>0</v>
      </c>
      <c r="Y70" s="318">
        <f>'كشف 3'!X15</f>
        <v>0</v>
      </c>
      <c r="Z70" s="19">
        <f>'كشف 3'!Y15</f>
        <v>0</v>
      </c>
      <c r="AA70" s="317">
        <f>'كشف 3'!Z15</f>
        <v>0</v>
      </c>
      <c r="AB70" s="318">
        <f>'كشف 3'!AA15</f>
        <v>0</v>
      </c>
      <c r="AC70" s="318">
        <f>'كشف 3'!AB15</f>
        <v>0</v>
      </c>
      <c r="AD70" s="20">
        <f>'كشف 3'!AC15</f>
        <v>0</v>
      </c>
      <c r="AE70" s="316">
        <f>'كشف 3'!AD15</f>
        <v>0</v>
      </c>
      <c r="AF70" s="20">
        <f>'كشف 3'!AE15</f>
        <v>0</v>
      </c>
      <c r="AG70" s="20">
        <f>'كشف 3'!AF15</f>
        <v>0</v>
      </c>
      <c r="AH70" s="21">
        <f>'كشف 3'!AG15</f>
        <v>0</v>
      </c>
      <c r="AI70" s="20">
        <f>'كشف 3'!AH15</f>
        <v>0</v>
      </c>
      <c r="AJ70" s="20">
        <f>'كشف 3'!AI15</f>
        <v>0</v>
      </c>
      <c r="AK70" s="20">
        <f>'كشف 3'!AJ15</f>
        <v>0</v>
      </c>
      <c r="AL70" s="316">
        <f>'كشف 3'!AK15</f>
        <v>0</v>
      </c>
      <c r="AM70" s="316">
        <f>'كشف 3'!AL15</f>
        <v>0</v>
      </c>
      <c r="AN70" s="316">
        <f>'كشف 3'!AM15</f>
        <v>0</v>
      </c>
      <c r="AO70" s="316">
        <f>'كشف 3'!AN15</f>
        <v>0</v>
      </c>
      <c r="AP70" s="316">
        <f>'كشف 3'!AO15</f>
        <v>0</v>
      </c>
      <c r="AQ70" s="316">
        <f>'كشف 3'!AP15</f>
        <v>0</v>
      </c>
      <c r="AR70" s="316">
        <f>'كشف 3'!AQ15</f>
        <v>0</v>
      </c>
      <c r="AS70" s="316">
        <f>'كشف 3'!AR15</f>
        <v>0</v>
      </c>
      <c r="AT70" s="22">
        <f>'كشف 3'!AS15</f>
        <v>0</v>
      </c>
      <c r="AU70" s="316">
        <f>'كشف 3'!AT15</f>
        <v>0</v>
      </c>
      <c r="AV70" s="316">
        <f>'كشف 3'!AU15</f>
        <v>0</v>
      </c>
      <c r="AW70" s="316">
        <f>'كشف 3'!AV15</f>
        <v>0</v>
      </c>
      <c r="AX70" s="316">
        <f>'كشف 3'!AW15</f>
        <v>0</v>
      </c>
      <c r="AY70" s="316">
        <f>'كشف 3'!AX15</f>
        <v>0</v>
      </c>
      <c r="AZ70" s="316">
        <f>'كشف 3'!AY15</f>
        <v>0</v>
      </c>
      <c r="BA70" s="317">
        <f>'كشف 3'!AZ15</f>
        <v>0</v>
      </c>
      <c r="BB70" s="316">
        <f>'كشف 3'!BA15</f>
        <v>0</v>
      </c>
      <c r="BC70" s="124">
        <f>'كشف 3'!BB15</f>
        <v>0</v>
      </c>
      <c r="BD70" s="316">
        <f>'كشف 3'!BC15</f>
        <v>0</v>
      </c>
      <c r="BE70" s="316">
        <f>'كشف 3'!BD15</f>
        <v>0</v>
      </c>
      <c r="BF70" s="316">
        <f>'كشف 3'!BE15</f>
        <v>0</v>
      </c>
      <c r="BG70" s="316">
        <f>'كشف 3'!BF15</f>
        <v>0</v>
      </c>
      <c r="BH70" s="317">
        <f>'كشف 3'!BG15</f>
        <v>0</v>
      </c>
      <c r="BI70" s="318">
        <f>'كشف 3'!BH15</f>
        <v>0</v>
      </c>
      <c r="BJ70" s="318">
        <f>'كشف 3'!BI15</f>
        <v>0</v>
      </c>
      <c r="BK70" s="318">
        <f>'كشف 3'!BJ15</f>
        <v>0</v>
      </c>
      <c r="BL70" s="318">
        <f>'كشف 3'!BK15</f>
        <v>0</v>
      </c>
      <c r="BM70" s="319">
        <f>'كشف 3'!BL15</f>
        <v>0</v>
      </c>
      <c r="BN70" s="316">
        <f>'كشف 3'!BM15</f>
        <v>0</v>
      </c>
      <c r="BO70" s="316">
        <f>'كشف 3'!BN15</f>
        <v>0</v>
      </c>
      <c r="BP70" s="318">
        <f>'كشف 3'!BO15</f>
        <v>0</v>
      </c>
      <c r="BQ70" s="319">
        <f>'كشف 3'!BP15</f>
        <v>0</v>
      </c>
      <c r="BR70" s="319">
        <f>'كشف 3'!BQ15</f>
        <v>0</v>
      </c>
      <c r="BS70" s="319">
        <f>'كشف 3'!BR15</f>
        <v>0</v>
      </c>
      <c r="BT70" s="319">
        <f>'كشف 3'!BS15</f>
        <v>0</v>
      </c>
      <c r="BU70" s="319">
        <f>'كشف 3'!BT15</f>
        <v>0</v>
      </c>
      <c r="BV70" s="319">
        <f>'كشف 3'!BU15</f>
        <v>0</v>
      </c>
      <c r="BW70" s="319">
        <f>'كشف 3'!BV15</f>
        <v>0</v>
      </c>
      <c r="BX70" s="66">
        <f>'كشف 3'!BW15</f>
        <v>0</v>
      </c>
      <c r="BY70" s="66">
        <f>'كشف 3'!BX15</f>
        <v>0</v>
      </c>
      <c r="BZ70" s="319">
        <f>'كشف 3'!BY15</f>
        <v>0</v>
      </c>
      <c r="CA70" s="319">
        <f>'كشف 3'!BZ15</f>
        <v>0</v>
      </c>
      <c r="CB70" s="66">
        <f>'كشف 3'!CA15</f>
        <v>0</v>
      </c>
      <c r="CC70" s="319">
        <f>'كشف 3'!CB15</f>
        <v>0</v>
      </c>
      <c r="CD70" s="319">
        <f>'كشف 3'!CC15</f>
        <v>0</v>
      </c>
      <c r="CE70" s="319">
        <f>'كشف 3'!CD15</f>
        <v>0</v>
      </c>
      <c r="CF70" s="169">
        <f>'كشف 3'!CE15</f>
        <v>0</v>
      </c>
      <c r="CG70" s="169">
        <f>'كشف 3'!CF15</f>
        <v>0</v>
      </c>
      <c r="CH70" s="319">
        <f>'كشف 3'!CG15</f>
        <v>0</v>
      </c>
      <c r="CI70" s="319">
        <f>'كشف 3'!CH15</f>
        <v>0</v>
      </c>
      <c r="CJ70" s="319">
        <f>'كشف 3'!CI15</f>
        <v>0</v>
      </c>
      <c r="CK70" s="319">
        <f>'كشف 3'!CJ15</f>
        <v>0</v>
      </c>
      <c r="CL70" s="319">
        <f>'كشف 3'!CK15</f>
        <v>0</v>
      </c>
      <c r="CM70" s="319">
        <f>'كشف 3'!CL15</f>
        <v>0</v>
      </c>
      <c r="CN70" s="316">
        <f>'كشف 3'!CM15</f>
        <v>0</v>
      </c>
      <c r="CO70" s="316">
        <f>'كشف 3'!CN15</f>
        <v>0</v>
      </c>
      <c r="CP70" s="316">
        <f>'كشف 3'!CO15</f>
        <v>0</v>
      </c>
      <c r="CQ70" s="316">
        <f>'كشف 3'!CP15</f>
        <v>0</v>
      </c>
      <c r="CR70" s="316">
        <f t="shared" ref="CR70:CR133" si="23">CP70</f>
        <v>0</v>
      </c>
      <c r="CS70" s="316">
        <f t="shared" ref="CS70:CS133" si="24">BR70</f>
        <v>0</v>
      </c>
      <c r="CT70" s="316">
        <f t="shared" ref="CT70:CT133" si="25">BS70</f>
        <v>0</v>
      </c>
      <c r="CU70" s="316">
        <f t="shared" ref="CU70:CU133" si="26">BT70</f>
        <v>0</v>
      </c>
      <c r="CV70" s="316">
        <f t="shared" ref="CV70:CV133" si="27">BU70</f>
        <v>0</v>
      </c>
      <c r="CW70" s="316">
        <f t="shared" ref="CW70:CW133" si="28">BV70</f>
        <v>0</v>
      </c>
      <c r="CX70" s="316">
        <f t="shared" ref="CX70:CX133" si="29">BW70</f>
        <v>0</v>
      </c>
      <c r="CY70" s="316">
        <f t="shared" ref="CY70:CY133" si="30">BX70</f>
        <v>0</v>
      </c>
      <c r="CZ70" s="316">
        <f t="shared" ref="CZ70:CZ133" si="31">BY70</f>
        <v>0</v>
      </c>
      <c r="DA70" s="316">
        <f t="shared" ref="DA70:DA133" si="32">BZ70</f>
        <v>0</v>
      </c>
      <c r="DB70" s="316">
        <f t="shared" ref="DB70:DB133" si="33">CA70</f>
        <v>0</v>
      </c>
      <c r="DC70" s="316">
        <f t="shared" ref="DC70:DC133" si="34">CB70</f>
        <v>0</v>
      </c>
      <c r="DD70" s="316">
        <f t="shared" ref="DD70:DD133" si="35">CC70</f>
        <v>0</v>
      </c>
      <c r="DE70" s="316">
        <f t="shared" ref="DE70:DE133" si="36">CD70</f>
        <v>0</v>
      </c>
      <c r="DF70" s="316">
        <f t="shared" ref="DF70:DF133" si="37">CE70</f>
        <v>0</v>
      </c>
      <c r="DG70" s="316">
        <f t="shared" ref="DG70:DG133" si="38">CF70</f>
        <v>0</v>
      </c>
      <c r="DH70" s="316">
        <f t="shared" ref="DH70:DH133" si="39">CG70</f>
        <v>0</v>
      </c>
      <c r="DI70" s="316">
        <f t="shared" ref="DI70:DI133" si="40">CH70</f>
        <v>0</v>
      </c>
      <c r="DJ70" s="316">
        <f t="shared" ref="DJ70:DJ133" si="41">CI70</f>
        <v>0</v>
      </c>
      <c r="DK70" s="316">
        <f t="shared" ref="DK70:DK133" si="42">CJ70</f>
        <v>0</v>
      </c>
      <c r="DL70" s="316">
        <f t="shared" ref="DL70:DL133" si="43">CK70</f>
        <v>0</v>
      </c>
      <c r="DM70" s="316">
        <f t="shared" ref="DM70:DM133" si="44">CL70</f>
        <v>0</v>
      </c>
    </row>
    <row r="71" spans="1:117" ht="20.25" x14ac:dyDescent="0.2">
      <c r="A71" s="18">
        <v>67</v>
      </c>
      <c r="B71" s="18" t="str">
        <f>'كشف 3'!A16</f>
        <v/>
      </c>
      <c r="C71" s="318">
        <f>'كشف 3'!B16</f>
        <v>0</v>
      </c>
      <c r="D71" s="318">
        <f>'كشف 3'!C16</f>
        <v>0</v>
      </c>
      <c r="E71" s="318">
        <f>'كشف 3'!D16</f>
        <v>0</v>
      </c>
      <c r="F71" s="318">
        <f>'كشف 3'!E16</f>
        <v>0</v>
      </c>
      <c r="G71" s="318">
        <f>'كشف 3'!F16</f>
        <v>0</v>
      </c>
      <c r="H71" s="318">
        <f>'كشف 3'!G16</f>
        <v>0</v>
      </c>
      <c r="I71" s="318">
        <f>'كشف 3'!H16</f>
        <v>0</v>
      </c>
      <c r="J71" s="318">
        <f>'كشف 3'!I16</f>
        <v>0</v>
      </c>
      <c r="K71" s="316">
        <f>'كشف 3'!J16</f>
        <v>0</v>
      </c>
      <c r="L71" s="316">
        <f>'كشف 3'!K16</f>
        <v>0</v>
      </c>
      <c r="M71" s="316">
        <f>'كشف 3'!L16</f>
        <v>0</v>
      </c>
      <c r="N71" s="316">
        <f>'كشف 3'!M16</f>
        <v>0</v>
      </c>
      <c r="O71" s="66">
        <f>'كشف 3'!N16</f>
        <v>0</v>
      </c>
      <c r="P71" s="317">
        <f>'كشف 3'!O16</f>
        <v>0</v>
      </c>
      <c r="Q71" s="318">
        <f>'كشف 3'!P16</f>
        <v>0</v>
      </c>
      <c r="R71" s="318">
        <f>'كشف 3'!Q16</f>
        <v>0</v>
      </c>
      <c r="S71" s="318">
        <f>'كشف 3'!R16</f>
        <v>0</v>
      </c>
      <c r="T71" s="318">
        <f>'كشف 3'!S16</f>
        <v>0</v>
      </c>
      <c r="U71" s="318">
        <f>'كشف 3'!T16</f>
        <v>0</v>
      </c>
      <c r="V71" s="316">
        <f>'كشف 3'!U16</f>
        <v>0</v>
      </c>
      <c r="W71" s="316">
        <f>'كشف 3'!V16</f>
        <v>0</v>
      </c>
      <c r="X71" s="316">
        <f>'كشف 3'!W16</f>
        <v>0</v>
      </c>
      <c r="Y71" s="318">
        <f>'كشف 3'!X16</f>
        <v>0</v>
      </c>
      <c r="Z71" s="19">
        <f>'كشف 3'!Y16</f>
        <v>0</v>
      </c>
      <c r="AA71" s="317">
        <f>'كشف 3'!Z16</f>
        <v>0</v>
      </c>
      <c r="AB71" s="318">
        <f>'كشف 3'!AA16</f>
        <v>0</v>
      </c>
      <c r="AC71" s="318">
        <f>'كشف 3'!AB16</f>
        <v>0</v>
      </c>
      <c r="AD71" s="20">
        <f>'كشف 3'!AC16</f>
        <v>0</v>
      </c>
      <c r="AE71" s="316">
        <f>'كشف 3'!AD16</f>
        <v>0</v>
      </c>
      <c r="AF71" s="20">
        <f>'كشف 3'!AE16</f>
        <v>0</v>
      </c>
      <c r="AG71" s="20">
        <f>'كشف 3'!AF16</f>
        <v>0</v>
      </c>
      <c r="AH71" s="21">
        <f>'كشف 3'!AG16</f>
        <v>0</v>
      </c>
      <c r="AI71" s="20">
        <f>'كشف 3'!AH16</f>
        <v>0</v>
      </c>
      <c r="AJ71" s="20">
        <f>'كشف 3'!AI16</f>
        <v>0</v>
      </c>
      <c r="AK71" s="20">
        <f>'كشف 3'!AJ16</f>
        <v>0</v>
      </c>
      <c r="AL71" s="316">
        <f>'كشف 3'!AK16</f>
        <v>0</v>
      </c>
      <c r="AM71" s="316">
        <f>'كشف 3'!AL16</f>
        <v>0</v>
      </c>
      <c r="AN71" s="316">
        <f>'كشف 3'!AM16</f>
        <v>0</v>
      </c>
      <c r="AO71" s="316">
        <f>'كشف 3'!AN16</f>
        <v>0</v>
      </c>
      <c r="AP71" s="316">
        <f>'كشف 3'!AO16</f>
        <v>0</v>
      </c>
      <c r="AQ71" s="316">
        <f>'كشف 3'!AP16</f>
        <v>0</v>
      </c>
      <c r="AR71" s="316">
        <f>'كشف 3'!AQ16</f>
        <v>0</v>
      </c>
      <c r="AS71" s="316">
        <f>'كشف 3'!AR16</f>
        <v>0</v>
      </c>
      <c r="AT71" s="22">
        <f>'كشف 3'!AS16</f>
        <v>0</v>
      </c>
      <c r="AU71" s="316">
        <f>'كشف 3'!AT16</f>
        <v>0</v>
      </c>
      <c r="AV71" s="316">
        <f>'كشف 3'!AU16</f>
        <v>0</v>
      </c>
      <c r="AW71" s="316">
        <f>'كشف 3'!AV16</f>
        <v>0</v>
      </c>
      <c r="AX71" s="316">
        <f>'كشف 3'!AW16</f>
        <v>0</v>
      </c>
      <c r="AY71" s="316">
        <f>'كشف 3'!AX16</f>
        <v>0</v>
      </c>
      <c r="AZ71" s="316">
        <f>'كشف 3'!AY16</f>
        <v>0</v>
      </c>
      <c r="BA71" s="317">
        <f>'كشف 3'!AZ16</f>
        <v>0</v>
      </c>
      <c r="BB71" s="316">
        <f>'كشف 3'!BA16</f>
        <v>0</v>
      </c>
      <c r="BC71" s="124">
        <f>'كشف 3'!BB16</f>
        <v>0</v>
      </c>
      <c r="BD71" s="316">
        <f>'كشف 3'!BC16</f>
        <v>0</v>
      </c>
      <c r="BE71" s="316">
        <f>'كشف 3'!BD16</f>
        <v>0</v>
      </c>
      <c r="BF71" s="316">
        <f>'كشف 3'!BE16</f>
        <v>0</v>
      </c>
      <c r="BG71" s="316">
        <f>'كشف 3'!BF16</f>
        <v>0</v>
      </c>
      <c r="BH71" s="317">
        <f>'كشف 3'!BG16</f>
        <v>0</v>
      </c>
      <c r="BI71" s="318">
        <f>'كشف 3'!BH16</f>
        <v>0</v>
      </c>
      <c r="BJ71" s="318">
        <f>'كشف 3'!BI16</f>
        <v>0</v>
      </c>
      <c r="BK71" s="318">
        <f>'كشف 3'!BJ16</f>
        <v>0</v>
      </c>
      <c r="BL71" s="318">
        <f>'كشف 3'!BK16</f>
        <v>0</v>
      </c>
      <c r="BM71" s="319">
        <f>'كشف 3'!BL16</f>
        <v>0</v>
      </c>
      <c r="BN71" s="316">
        <f>'كشف 3'!BM16</f>
        <v>0</v>
      </c>
      <c r="BO71" s="316">
        <f>'كشف 3'!BN16</f>
        <v>0</v>
      </c>
      <c r="BP71" s="318">
        <f>'كشف 3'!BO16</f>
        <v>0</v>
      </c>
      <c r="BQ71" s="319">
        <f>'كشف 3'!BP16</f>
        <v>0</v>
      </c>
      <c r="BR71" s="319">
        <f>'كشف 3'!BQ16</f>
        <v>0</v>
      </c>
      <c r="BS71" s="319">
        <f>'كشف 3'!BR16</f>
        <v>0</v>
      </c>
      <c r="BT71" s="319">
        <f>'كشف 3'!BS16</f>
        <v>0</v>
      </c>
      <c r="BU71" s="319">
        <f>'كشف 3'!BT16</f>
        <v>0</v>
      </c>
      <c r="BV71" s="319">
        <f>'كشف 3'!BU16</f>
        <v>0</v>
      </c>
      <c r="BW71" s="319">
        <f>'كشف 3'!BV16</f>
        <v>0</v>
      </c>
      <c r="BX71" s="66">
        <f>'كشف 3'!BW16</f>
        <v>0</v>
      </c>
      <c r="BY71" s="66">
        <f>'كشف 3'!BX16</f>
        <v>0</v>
      </c>
      <c r="BZ71" s="319">
        <f>'كشف 3'!BY16</f>
        <v>0</v>
      </c>
      <c r="CA71" s="319">
        <f>'كشف 3'!BZ16</f>
        <v>0</v>
      </c>
      <c r="CB71" s="66">
        <f>'كشف 3'!CA16</f>
        <v>0</v>
      </c>
      <c r="CC71" s="319">
        <f>'كشف 3'!CB16</f>
        <v>0</v>
      </c>
      <c r="CD71" s="319">
        <f>'كشف 3'!CC16</f>
        <v>0</v>
      </c>
      <c r="CE71" s="319">
        <f>'كشف 3'!CD16</f>
        <v>0</v>
      </c>
      <c r="CF71" s="169">
        <f>'كشف 3'!CE16</f>
        <v>0</v>
      </c>
      <c r="CG71" s="169">
        <f>'كشف 3'!CF16</f>
        <v>0</v>
      </c>
      <c r="CH71" s="319">
        <f>'كشف 3'!CG16</f>
        <v>0</v>
      </c>
      <c r="CI71" s="319">
        <f>'كشف 3'!CH16</f>
        <v>0</v>
      </c>
      <c r="CJ71" s="319">
        <f>'كشف 3'!CI16</f>
        <v>0</v>
      </c>
      <c r="CK71" s="319">
        <f>'كشف 3'!CJ16</f>
        <v>0</v>
      </c>
      <c r="CL71" s="319">
        <f>'كشف 3'!CK16</f>
        <v>0</v>
      </c>
      <c r="CM71" s="319">
        <f>'كشف 3'!CL16</f>
        <v>0</v>
      </c>
      <c r="CN71" s="316">
        <f>'كشف 3'!CM16</f>
        <v>0</v>
      </c>
      <c r="CO71" s="316">
        <f>'كشف 3'!CN16</f>
        <v>0</v>
      </c>
      <c r="CP71" s="316">
        <f>'كشف 3'!CO16</f>
        <v>0</v>
      </c>
      <c r="CQ71" s="316">
        <f>'كشف 3'!CP16</f>
        <v>0</v>
      </c>
      <c r="CR71" s="316">
        <f t="shared" si="23"/>
        <v>0</v>
      </c>
      <c r="CS71" s="316">
        <f t="shared" si="24"/>
        <v>0</v>
      </c>
      <c r="CT71" s="316">
        <f t="shared" si="25"/>
        <v>0</v>
      </c>
      <c r="CU71" s="316">
        <f t="shared" si="26"/>
        <v>0</v>
      </c>
      <c r="CV71" s="316">
        <f t="shared" si="27"/>
        <v>0</v>
      </c>
      <c r="CW71" s="316">
        <f t="shared" si="28"/>
        <v>0</v>
      </c>
      <c r="CX71" s="316">
        <f t="shared" si="29"/>
        <v>0</v>
      </c>
      <c r="CY71" s="316">
        <f t="shared" si="30"/>
        <v>0</v>
      </c>
      <c r="CZ71" s="316">
        <f t="shared" si="31"/>
        <v>0</v>
      </c>
      <c r="DA71" s="316">
        <f t="shared" si="32"/>
        <v>0</v>
      </c>
      <c r="DB71" s="316">
        <f t="shared" si="33"/>
        <v>0</v>
      </c>
      <c r="DC71" s="316">
        <f t="shared" si="34"/>
        <v>0</v>
      </c>
      <c r="DD71" s="316">
        <f t="shared" si="35"/>
        <v>0</v>
      </c>
      <c r="DE71" s="316">
        <f t="shared" si="36"/>
        <v>0</v>
      </c>
      <c r="DF71" s="316">
        <f t="shared" si="37"/>
        <v>0</v>
      </c>
      <c r="DG71" s="316">
        <f t="shared" si="38"/>
        <v>0</v>
      </c>
      <c r="DH71" s="316">
        <f t="shared" si="39"/>
        <v>0</v>
      </c>
      <c r="DI71" s="316">
        <f t="shared" si="40"/>
        <v>0</v>
      </c>
      <c r="DJ71" s="316">
        <f t="shared" si="41"/>
        <v>0</v>
      </c>
      <c r="DK71" s="316">
        <f t="shared" si="42"/>
        <v>0</v>
      </c>
      <c r="DL71" s="316">
        <f t="shared" si="43"/>
        <v>0</v>
      </c>
      <c r="DM71" s="316">
        <f t="shared" si="44"/>
        <v>0</v>
      </c>
    </row>
    <row r="72" spans="1:117" ht="20.25" x14ac:dyDescent="0.2">
      <c r="A72" s="18">
        <v>68</v>
      </c>
      <c r="B72" s="18" t="str">
        <f>'كشف 3'!A17</f>
        <v/>
      </c>
      <c r="C72" s="318">
        <f>'كشف 3'!B17</f>
        <v>0</v>
      </c>
      <c r="D72" s="318">
        <f>'كشف 3'!C17</f>
        <v>0</v>
      </c>
      <c r="E72" s="318">
        <f>'كشف 3'!D17</f>
        <v>0</v>
      </c>
      <c r="F72" s="318">
        <f>'كشف 3'!E17</f>
        <v>0</v>
      </c>
      <c r="G72" s="318">
        <f>'كشف 3'!F17</f>
        <v>0</v>
      </c>
      <c r="H72" s="318">
        <f>'كشف 3'!G17</f>
        <v>0</v>
      </c>
      <c r="I72" s="318">
        <f>'كشف 3'!H17</f>
        <v>0</v>
      </c>
      <c r="J72" s="318">
        <f>'كشف 3'!I17</f>
        <v>0</v>
      </c>
      <c r="K72" s="316">
        <f>'كشف 3'!J17</f>
        <v>0</v>
      </c>
      <c r="L72" s="316">
        <f>'كشف 3'!K17</f>
        <v>0</v>
      </c>
      <c r="M72" s="316">
        <f>'كشف 3'!L17</f>
        <v>0</v>
      </c>
      <c r="N72" s="316">
        <f>'كشف 3'!M17</f>
        <v>0</v>
      </c>
      <c r="O72" s="66">
        <f>'كشف 3'!N17</f>
        <v>0</v>
      </c>
      <c r="P72" s="317">
        <f>'كشف 3'!O17</f>
        <v>0</v>
      </c>
      <c r="Q72" s="318">
        <f>'كشف 3'!P17</f>
        <v>0</v>
      </c>
      <c r="R72" s="318">
        <f>'كشف 3'!Q17</f>
        <v>0</v>
      </c>
      <c r="S72" s="318">
        <f>'كشف 3'!R17</f>
        <v>0</v>
      </c>
      <c r="T72" s="318">
        <f>'كشف 3'!S17</f>
        <v>0</v>
      </c>
      <c r="U72" s="318">
        <f>'كشف 3'!T17</f>
        <v>0</v>
      </c>
      <c r="V72" s="316">
        <f>'كشف 3'!U17</f>
        <v>0</v>
      </c>
      <c r="W72" s="316">
        <f>'كشف 3'!V17</f>
        <v>0</v>
      </c>
      <c r="X72" s="316">
        <f>'كشف 3'!W17</f>
        <v>0</v>
      </c>
      <c r="Y72" s="318">
        <f>'كشف 3'!X17</f>
        <v>0</v>
      </c>
      <c r="Z72" s="19">
        <f>'كشف 3'!Y17</f>
        <v>0</v>
      </c>
      <c r="AA72" s="317">
        <f>'كشف 3'!Z17</f>
        <v>0</v>
      </c>
      <c r="AB72" s="318">
        <f>'كشف 3'!AA17</f>
        <v>0</v>
      </c>
      <c r="AC72" s="318">
        <f>'كشف 3'!AB17</f>
        <v>0</v>
      </c>
      <c r="AD72" s="20">
        <f>'كشف 3'!AC17</f>
        <v>0</v>
      </c>
      <c r="AE72" s="316">
        <f>'كشف 3'!AD17</f>
        <v>0</v>
      </c>
      <c r="AF72" s="20">
        <f>'كشف 3'!AE17</f>
        <v>0</v>
      </c>
      <c r="AG72" s="20">
        <f>'كشف 3'!AF17</f>
        <v>0</v>
      </c>
      <c r="AH72" s="21">
        <f>'كشف 3'!AG17</f>
        <v>0</v>
      </c>
      <c r="AI72" s="20">
        <f>'كشف 3'!AH17</f>
        <v>0</v>
      </c>
      <c r="AJ72" s="20">
        <f>'كشف 3'!AI17</f>
        <v>0</v>
      </c>
      <c r="AK72" s="20">
        <f>'كشف 3'!AJ17</f>
        <v>0</v>
      </c>
      <c r="AL72" s="316">
        <f>'كشف 3'!AK17</f>
        <v>0</v>
      </c>
      <c r="AM72" s="316">
        <f>'كشف 3'!AL17</f>
        <v>0</v>
      </c>
      <c r="AN72" s="316">
        <f>'كشف 3'!AM17</f>
        <v>0</v>
      </c>
      <c r="AO72" s="316">
        <f>'كشف 3'!AN17</f>
        <v>0</v>
      </c>
      <c r="AP72" s="316">
        <f>'كشف 3'!AO17</f>
        <v>0</v>
      </c>
      <c r="AQ72" s="316">
        <f>'كشف 3'!AP17</f>
        <v>0</v>
      </c>
      <c r="AR72" s="316">
        <f>'كشف 3'!AQ17</f>
        <v>0</v>
      </c>
      <c r="AS72" s="316">
        <f>'كشف 3'!AR17</f>
        <v>0</v>
      </c>
      <c r="AT72" s="22">
        <f>'كشف 3'!AS17</f>
        <v>0</v>
      </c>
      <c r="AU72" s="316">
        <f>'كشف 3'!AT17</f>
        <v>0</v>
      </c>
      <c r="AV72" s="316">
        <f>'كشف 3'!AU17</f>
        <v>0</v>
      </c>
      <c r="AW72" s="316">
        <f>'كشف 3'!AV17</f>
        <v>0</v>
      </c>
      <c r="AX72" s="316">
        <f>'كشف 3'!AW17</f>
        <v>0</v>
      </c>
      <c r="AY72" s="316">
        <f>'كشف 3'!AX17</f>
        <v>0</v>
      </c>
      <c r="AZ72" s="316">
        <f>'كشف 3'!AY17</f>
        <v>0</v>
      </c>
      <c r="BA72" s="317">
        <f>'كشف 3'!AZ17</f>
        <v>0</v>
      </c>
      <c r="BB72" s="316">
        <f>'كشف 3'!BA17</f>
        <v>0</v>
      </c>
      <c r="BC72" s="124">
        <f>'كشف 3'!BB17</f>
        <v>0</v>
      </c>
      <c r="BD72" s="316">
        <f>'كشف 3'!BC17</f>
        <v>0</v>
      </c>
      <c r="BE72" s="316">
        <f>'كشف 3'!BD17</f>
        <v>0</v>
      </c>
      <c r="BF72" s="316">
        <f>'كشف 3'!BE17</f>
        <v>0</v>
      </c>
      <c r="BG72" s="316">
        <f>'كشف 3'!BF17</f>
        <v>0</v>
      </c>
      <c r="BH72" s="317">
        <f>'كشف 3'!BG17</f>
        <v>0</v>
      </c>
      <c r="BI72" s="318">
        <f>'كشف 3'!BH17</f>
        <v>0</v>
      </c>
      <c r="BJ72" s="318">
        <f>'كشف 3'!BI17</f>
        <v>0</v>
      </c>
      <c r="BK72" s="318">
        <f>'كشف 3'!BJ17</f>
        <v>0</v>
      </c>
      <c r="BL72" s="318">
        <f>'كشف 3'!BK17</f>
        <v>0</v>
      </c>
      <c r="BM72" s="319">
        <f>'كشف 3'!BL17</f>
        <v>0</v>
      </c>
      <c r="BN72" s="316">
        <f>'كشف 3'!BM17</f>
        <v>0</v>
      </c>
      <c r="BO72" s="316">
        <f>'كشف 3'!BN17</f>
        <v>0</v>
      </c>
      <c r="BP72" s="318">
        <f>'كشف 3'!BO17</f>
        <v>0</v>
      </c>
      <c r="BQ72" s="319">
        <f>'كشف 3'!BP17</f>
        <v>0</v>
      </c>
      <c r="BR72" s="319">
        <f>'كشف 3'!BQ17</f>
        <v>0</v>
      </c>
      <c r="BS72" s="319">
        <f>'كشف 3'!BR17</f>
        <v>0</v>
      </c>
      <c r="BT72" s="319">
        <f>'كشف 3'!BS17</f>
        <v>0</v>
      </c>
      <c r="BU72" s="319">
        <f>'كشف 3'!BT17</f>
        <v>0</v>
      </c>
      <c r="BV72" s="319">
        <f>'كشف 3'!BU17</f>
        <v>0</v>
      </c>
      <c r="BW72" s="319">
        <f>'كشف 3'!BV17</f>
        <v>0</v>
      </c>
      <c r="BX72" s="66">
        <f>'كشف 3'!BW17</f>
        <v>0</v>
      </c>
      <c r="BY72" s="66">
        <f>'كشف 3'!BX17</f>
        <v>0</v>
      </c>
      <c r="BZ72" s="319">
        <f>'كشف 3'!BY17</f>
        <v>0</v>
      </c>
      <c r="CA72" s="319">
        <f>'كشف 3'!BZ17</f>
        <v>0</v>
      </c>
      <c r="CB72" s="66">
        <f>'كشف 3'!CA17</f>
        <v>0</v>
      </c>
      <c r="CC72" s="319">
        <f>'كشف 3'!CB17</f>
        <v>0</v>
      </c>
      <c r="CD72" s="319">
        <f>'كشف 3'!CC17</f>
        <v>0</v>
      </c>
      <c r="CE72" s="319">
        <f>'كشف 3'!CD17</f>
        <v>0</v>
      </c>
      <c r="CF72" s="169">
        <f>'كشف 3'!CE17</f>
        <v>0</v>
      </c>
      <c r="CG72" s="169">
        <f>'كشف 3'!CF17</f>
        <v>0</v>
      </c>
      <c r="CH72" s="319">
        <f>'كشف 3'!CG17</f>
        <v>0</v>
      </c>
      <c r="CI72" s="319">
        <f>'كشف 3'!CH17</f>
        <v>0</v>
      </c>
      <c r="CJ72" s="319">
        <f>'كشف 3'!CI17</f>
        <v>0</v>
      </c>
      <c r="CK72" s="319">
        <f>'كشف 3'!CJ17</f>
        <v>0</v>
      </c>
      <c r="CL72" s="319">
        <f>'كشف 3'!CK17</f>
        <v>0</v>
      </c>
      <c r="CM72" s="319">
        <f>'كشف 3'!CL17</f>
        <v>0</v>
      </c>
      <c r="CN72" s="316">
        <f>'كشف 3'!CM17</f>
        <v>0</v>
      </c>
      <c r="CO72" s="316">
        <f>'كشف 3'!CN17</f>
        <v>0</v>
      </c>
      <c r="CP72" s="316">
        <f>'كشف 3'!CO17</f>
        <v>0</v>
      </c>
      <c r="CQ72" s="316">
        <f>'كشف 3'!CP17</f>
        <v>0</v>
      </c>
      <c r="CR72" s="316">
        <f t="shared" si="23"/>
        <v>0</v>
      </c>
      <c r="CS72" s="316">
        <f t="shared" si="24"/>
        <v>0</v>
      </c>
      <c r="CT72" s="316">
        <f t="shared" si="25"/>
        <v>0</v>
      </c>
      <c r="CU72" s="316">
        <f t="shared" si="26"/>
        <v>0</v>
      </c>
      <c r="CV72" s="316">
        <f t="shared" si="27"/>
        <v>0</v>
      </c>
      <c r="CW72" s="316">
        <f t="shared" si="28"/>
        <v>0</v>
      </c>
      <c r="CX72" s="316">
        <f t="shared" si="29"/>
        <v>0</v>
      </c>
      <c r="CY72" s="316">
        <f t="shared" si="30"/>
        <v>0</v>
      </c>
      <c r="CZ72" s="316">
        <f t="shared" si="31"/>
        <v>0</v>
      </c>
      <c r="DA72" s="316">
        <f t="shared" si="32"/>
        <v>0</v>
      </c>
      <c r="DB72" s="316">
        <f t="shared" si="33"/>
        <v>0</v>
      </c>
      <c r="DC72" s="316">
        <f t="shared" si="34"/>
        <v>0</v>
      </c>
      <c r="DD72" s="316">
        <f t="shared" si="35"/>
        <v>0</v>
      </c>
      <c r="DE72" s="316">
        <f t="shared" si="36"/>
        <v>0</v>
      </c>
      <c r="DF72" s="316">
        <f t="shared" si="37"/>
        <v>0</v>
      </c>
      <c r="DG72" s="316">
        <f t="shared" si="38"/>
        <v>0</v>
      </c>
      <c r="DH72" s="316">
        <f t="shared" si="39"/>
        <v>0</v>
      </c>
      <c r="DI72" s="316">
        <f t="shared" si="40"/>
        <v>0</v>
      </c>
      <c r="DJ72" s="316">
        <f t="shared" si="41"/>
        <v>0</v>
      </c>
      <c r="DK72" s="316">
        <f t="shared" si="42"/>
        <v>0</v>
      </c>
      <c r="DL72" s="316">
        <f t="shared" si="43"/>
        <v>0</v>
      </c>
      <c r="DM72" s="316">
        <f t="shared" si="44"/>
        <v>0</v>
      </c>
    </row>
    <row r="73" spans="1:117" ht="20.25" x14ac:dyDescent="0.2">
      <c r="A73" s="18">
        <v>69</v>
      </c>
      <c r="B73" s="18" t="str">
        <f>'كشف 3'!A18</f>
        <v/>
      </c>
      <c r="C73" s="318">
        <f>'كشف 3'!B18</f>
        <v>0</v>
      </c>
      <c r="D73" s="318">
        <f>'كشف 3'!C18</f>
        <v>0</v>
      </c>
      <c r="E73" s="318">
        <f>'كشف 3'!D18</f>
        <v>0</v>
      </c>
      <c r="F73" s="318">
        <f>'كشف 3'!E18</f>
        <v>0</v>
      </c>
      <c r="G73" s="318">
        <f>'كشف 3'!F18</f>
        <v>0</v>
      </c>
      <c r="H73" s="318">
        <f>'كشف 3'!G18</f>
        <v>0</v>
      </c>
      <c r="I73" s="318">
        <f>'كشف 3'!H18</f>
        <v>0</v>
      </c>
      <c r="J73" s="318">
        <f>'كشف 3'!I18</f>
        <v>0</v>
      </c>
      <c r="K73" s="316">
        <f>'كشف 3'!J18</f>
        <v>0</v>
      </c>
      <c r="L73" s="316">
        <f>'كشف 3'!K18</f>
        <v>0</v>
      </c>
      <c r="M73" s="316">
        <f>'كشف 3'!L18</f>
        <v>0</v>
      </c>
      <c r="N73" s="316">
        <f>'كشف 3'!M18</f>
        <v>0</v>
      </c>
      <c r="O73" s="66">
        <f>'كشف 3'!N18</f>
        <v>0</v>
      </c>
      <c r="P73" s="317">
        <f>'كشف 3'!O18</f>
        <v>0</v>
      </c>
      <c r="Q73" s="318">
        <f>'كشف 3'!P18</f>
        <v>0</v>
      </c>
      <c r="R73" s="318">
        <f>'كشف 3'!Q18</f>
        <v>0</v>
      </c>
      <c r="S73" s="318">
        <f>'كشف 3'!R18</f>
        <v>0</v>
      </c>
      <c r="T73" s="318">
        <f>'كشف 3'!S18</f>
        <v>0</v>
      </c>
      <c r="U73" s="318">
        <f>'كشف 3'!T18</f>
        <v>0</v>
      </c>
      <c r="V73" s="316">
        <f>'كشف 3'!U18</f>
        <v>0</v>
      </c>
      <c r="W73" s="316">
        <f>'كشف 3'!V18</f>
        <v>0</v>
      </c>
      <c r="X73" s="316">
        <f>'كشف 3'!W18</f>
        <v>0</v>
      </c>
      <c r="Y73" s="318">
        <f>'كشف 3'!X18</f>
        <v>0</v>
      </c>
      <c r="Z73" s="19">
        <f>'كشف 3'!Y18</f>
        <v>0</v>
      </c>
      <c r="AA73" s="317">
        <f>'كشف 3'!Z18</f>
        <v>0</v>
      </c>
      <c r="AB73" s="318">
        <f>'كشف 3'!AA18</f>
        <v>0</v>
      </c>
      <c r="AC73" s="318">
        <f>'كشف 3'!AB18</f>
        <v>0</v>
      </c>
      <c r="AD73" s="20">
        <f>'كشف 3'!AC18</f>
        <v>0</v>
      </c>
      <c r="AE73" s="316">
        <f>'كشف 3'!AD18</f>
        <v>0</v>
      </c>
      <c r="AF73" s="20">
        <f>'كشف 3'!AE18</f>
        <v>0</v>
      </c>
      <c r="AG73" s="20">
        <f>'كشف 3'!AF18</f>
        <v>0</v>
      </c>
      <c r="AH73" s="21">
        <f>'كشف 3'!AG18</f>
        <v>0</v>
      </c>
      <c r="AI73" s="20">
        <f>'كشف 3'!AH18</f>
        <v>0</v>
      </c>
      <c r="AJ73" s="20">
        <f>'كشف 3'!AI18</f>
        <v>0</v>
      </c>
      <c r="AK73" s="20">
        <f>'كشف 3'!AJ18</f>
        <v>0</v>
      </c>
      <c r="AL73" s="316">
        <f>'كشف 3'!AK18</f>
        <v>0</v>
      </c>
      <c r="AM73" s="316">
        <f>'كشف 3'!AL18</f>
        <v>0</v>
      </c>
      <c r="AN73" s="316">
        <f>'كشف 3'!AM18</f>
        <v>0</v>
      </c>
      <c r="AO73" s="316">
        <f>'كشف 3'!AN18</f>
        <v>0</v>
      </c>
      <c r="AP73" s="316">
        <f>'كشف 3'!AO18</f>
        <v>0</v>
      </c>
      <c r="AQ73" s="316">
        <f>'كشف 3'!AP18</f>
        <v>0</v>
      </c>
      <c r="AR73" s="316">
        <f>'كشف 3'!AQ18</f>
        <v>0</v>
      </c>
      <c r="AS73" s="316">
        <f>'كشف 3'!AR18</f>
        <v>0</v>
      </c>
      <c r="AT73" s="22">
        <f>'كشف 3'!AS18</f>
        <v>0</v>
      </c>
      <c r="AU73" s="316">
        <f>'كشف 3'!AT18</f>
        <v>0</v>
      </c>
      <c r="AV73" s="316">
        <f>'كشف 3'!AU18</f>
        <v>0</v>
      </c>
      <c r="AW73" s="316">
        <f>'كشف 3'!AV18</f>
        <v>0</v>
      </c>
      <c r="AX73" s="316">
        <f>'كشف 3'!AW18</f>
        <v>0</v>
      </c>
      <c r="AY73" s="316">
        <f>'كشف 3'!AX18</f>
        <v>0</v>
      </c>
      <c r="AZ73" s="316">
        <f>'كشف 3'!AY18</f>
        <v>0</v>
      </c>
      <c r="BA73" s="317">
        <f>'كشف 3'!AZ18</f>
        <v>0</v>
      </c>
      <c r="BB73" s="316">
        <f>'كشف 3'!BA18</f>
        <v>0</v>
      </c>
      <c r="BC73" s="124">
        <f>'كشف 3'!BB18</f>
        <v>0</v>
      </c>
      <c r="BD73" s="316">
        <f>'كشف 3'!BC18</f>
        <v>0</v>
      </c>
      <c r="BE73" s="316">
        <f>'كشف 3'!BD18</f>
        <v>0</v>
      </c>
      <c r="BF73" s="316">
        <f>'كشف 3'!BE18</f>
        <v>0</v>
      </c>
      <c r="BG73" s="316">
        <f>'كشف 3'!BF18</f>
        <v>0</v>
      </c>
      <c r="BH73" s="317">
        <f>'كشف 3'!BG18</f>
        <v>0</v>
      </c>
      <c r="BI73" s="318">
        <f>'كشف 3'!BH18</f>
        <v>0</v>
      </c>
      <c r="BJ73" s="318">
        <f>'كشف 3'!BI18</f>
        <v>0</v>
      </c>
      <c r="BK73" s="318">
        <f>'كشف 3'!BJ18</f>
        <v>0</v>
      </c>
      <c r="BL73" s="318">
        <f>'كشف 3'!BK18</f>
        <v>0</v>
      </c>
      <c r="BM73" s="319">
        <f>'كشف 3'!BL18</f>
        <v>0</v>
      </c>
      <c r="BN73" s="316">
        <f>'كشف 3'!BM18</f>
        <v>0</v>
      </c>
      <c r="BO73" s="316">
        <f>'كشف 3'!BN18</f>
        <v>0</v>
      </c>
      <c r="BP73" s="318">
        <f>'كشف 3'!BO18</f>
        <v>0</v>
      </c>
      <c r="BQ73" s="319">
        <f>'كشف 3'!BP18</f>
        <v>0</v>
      </c>
      <c r="BR73" s="319">
        <f>'كشف 3'!BQ18</f>
        <v>0</v>
      </c>
      <c r="BS73" s="319">
        <f>'كشف 3'!BR18</f>
        <v>0</v>
      </c>
      <c r="BT73" s="319">
        <f>'كشف 3'!BS18</f>
        <v>0</v>
      </c>
      <c r="BU73" s="319">
        <f>'كشف 3'!BT18</f>
        <v>0</v>
      </c>
      <c r="BV73" s="319">
        <f>'كشف 3'!BU18</f>
        <v>0</v>
      </c>
      <c r="BW73" s="319">
        <f>'كشف 3'!BV18</f>
        <v>0</v>
      </c>
      <c r="BX73" s="66">
        <f>'كشف 3'!BW18</f>
        <v>0</v>
      </c>
      <c r="BY73" s="66">
        <f>'كشف 3'!BX18</f>
        <v>0</v>
      </c>
      <c r="BZ73" s="319">
        <f>'كشف 3'!BY18</f>
        <v>0</v>
      </c>
      <c r="CA73" s="319">
        <f>'كشف 3'!BZ18</f>
        <v>0</v>
      </c>
      <c r="CB73" s="66">
        <f>'كشف 3'!CA18</f>
        <v>0</v>
      </c>
      <c r="CC73" s="319">
        <f>'كشف 3'!CB18</f>
        <v>0</v>
      </c>
      <c r="CD73" s="319">
        <f>'كشف 3'!CC18</f>
        <v>0</v>
      </c>
      <c r="CE73" s="319">
        <f>'كشف 3'!CD18</f>
        <v>0</v>
      </c>
      <c r="CF73" s="169">
        <f>'كشف 3'!CE18</f>
        <v>0</v>
      </c>
      <c r="CG73" s="169">
        <f>'كشف 3'!CF18</f>
        <v>0</v>
      </c>
      <c r="CH73" s="319">
        <f>'كشف 3'!CG18</f>
        <v>0</v>
      </c>
      <c r="CI73" s="319">
        <f>'كشف 3'!CH18</f>
        <v>0</v>
      </c>
      <c r="CJ73" s="319">
        <f>'كشف 3'!CI18</f>
        <v>0</v>
      </c>
      <c r="CK73" s="319">
        <f>'كشف 3'!CJ18</f>
        <v>0</v>
      </c>
      <c r="CL73" s="319">
        <f>'كشف 3'!CK18</f>
        <v>0</v>
      </c>
      <c r="CM73" s="319">
        <f>'كشف 3'!CL18</f>
        <v>0</v>
      </c>
      <c r="CN73" s="316">
        <f>'كشف 3'!CM18</f>
        <v>0</v>
      </c>
      <c r="CO73" s="316">
        <f>'كشف 3'!CN18</f>
        <v>0</v>
      </c>
      <c r="CP73" s="316">
        <f>'كشف 3'!CO18</f>
        <v>0</v>
      </c>
      <c r="CQ73" s="316">
        <f>'كشف 3'!CP18</f>
        <v>0</v>
      </c>
      <c r="CR73" s="316">
        <f t="shared" si="23"/>
        <v>0</v>
      </c>
      <c r="CS73" s="316">
        <f t="shared" si="24"/>
        <v>0</v>
      </c>
      <c r="CT73" s="316">
        <f t="shared" si="25"/>
        <v>0</v>
      </c>
      <c r="CU73" s="316">
        <f t="shared" si="26"/>
        <v>0</v>
      </c>
      <c r="CV73" s="316">
        <f t="shared" si="27"/>
        <v>0</v>
      </c>
      <c r="CW73" s="316">
        <f t="shared" si="28"/>
        <v>0</v>
      </c>
      <c r="CX73" s="316">
        <f t="shared" si="29"/>
        <v>0</v>
      </c>
      <c r="CY73" s="316">
        <f t="shared" si="30"/>
        <v>0</v>
      </c>
      <c r="CZ73" s="316">
        <f t="shared" si="31"/>
        <v>0</v>
      </c>
      <c r="DA73" s="316">
        <f t="shared" si="32"/>
        <v>0</v>
      </c>
      <c r="DB73" s="316">
        <f t="shared" si="33"/>
        <v>0</v>
      </c>
      <c r="DC73" s="316">
        <f t="shared" si="34"/>
        <v>0</v>
      </c>
      <c r="DD73" s="316">
        <f t="shared" si="35"/>
        <v>0</v>
      </c>
      <c r="DE73" s="316">
        <f t="shared" si="36"/>
        <v>0</v>
      </c>
      <c r="DF73" s="316">
        <f t="shared" si="37"/>
        <v>0</v>
      </c>
      <c r="DG73" s="316">
        <f t="shared" si="38"/>
        <v>0</v>
      </c>
      <c r="DH73" s="316">
        <f t="shared" si="39"/>
        <v>0</v>
      </c>
      <c r="DI73" s="316">
        <f t="shared" si="40"/>
        <v>0</v>
      </c>
      <c r="DJ73" s="316">
        <f t="shared" si="41"/>
        <v>0</v>
      </c>
      <c r="DK73" s="316">
        <f t="shared" si="42"/>
        <v>0</v>
      </c>
      <c r="DL73" s="316">
        <f t="shared" si="43"/>
        <v>0</v>
      </c>
      <c r="DM73" s="316">
        <f t="shared" si="44"/>
        <v>0</v>
      </c>
    </row>
    <row r="74" spans="1:117" ht="20.25" x14ac:dyDescent="0.2">
      <c r="A74" s="18">
        <v>70</v>
      </c>
      <c r="B74" s="18" t="str">
        <f>'كشف 3'!A19</f>
        <v/>
      </c>
      <c r="C74" s="318">
        <f>'كشف 3'!B19</f>
        <v>0</v>
      </c>
      <c r="D74" s="318">
        <f>'كشف 3'!C19</f>
        <v>0</v>
      </c>
      <c r="E74" s="318">
        <f>'كشف 3'!D19</f>
        <v>0</v>
      </c>
      <c r="F74" s="318">
        <f>'كشف 3'!E19</f>
        <v>0</v>
      </c>
      <c r="G74" s="318">
        <f>'كشف 3'!F19</f>
        <v>0</v>
      </c>
      <c r="H74" s="318">
        <f>'كشف 3'!G19</f>
        <v>0</v>
      </c>
      <c r="I74" s="318">
        <f>'كشف 3'!H19</f>
        <v>0</v>
      </c>
      <c r="J74" s="318">
        <f>'كشف 3'!I19</f>
        <v>0</v>
      </c>
      <c r="K74" s="316">
        <f>'كشف 3'!J19</f>
        <v>0</v>
      </c>
      <c r="L74" s="316">
        <f>'كشف 3'!K19</f>
        <v>0</v>
      </c>
      <c r="M74" s="316">
        <f>'كشف 3'!L19</f>
        <v>0</v>
      </c>
      <c r="N74" s="316">
        <f>'كشف 3'!M19</f>
        <v>0</v>
      </c>
      <c r="O74" s="66">
        <f>'كشف 3'!N19</f>
        <v>0</v>
      </c>
      <c r="P74" s="317">
        <f>'كشف 3'!O19</f>
        <v>0</v>
      </c>
      <c r="Q74" s="318">
        <f>'كشف 3'!P19</f>
        <v>0</v>
      </c>
      <c r="R74" s="318">
        <f>'كشف 3'!Q19</f>
        <v>0</v>
      </c>
      <c r="S74" s="318">
        <f>'كشف 3'!R19</f>
        <v>0</v>
      </c>
      <c r="T74" s="318">
        <f>'كشف 3'!S19</f>
        <v>0</v>
      </c>
      <c r="U74" s="318">
        <f>'كشف 3'!T19</f>
        <v>0</v>
      </c>
      <c r="V74" s="316">
        <f>'كشف 3'!U19</f>
        <v>0</v>
      </c>
      <c r="W74" s="316">
        <f>'كشف 3'!V19</f>
        <v>0</v>
      </c>
      <c r="X74" s="316">
        <f>'كشف 3'!W19</f>
        <v>0</v>
      </c>
      <c r="Y74" s="318">
        <f>'كشف 3'!X19</f>
        <v>0</v>
      </c>
      <c r="Z74" s="19">
        <f>'كشف 3'!Y19</f>
        <v>0</v>
      </c>
      <c r="AA74" s="317">
        <f>'كشف 3'!Z19</f>
        <v>0</v>
      </c>
      <c r="AB74" s="318">
        <f>'كشف 3'!AA19</f>
        <v>0</v>
      </c>
      <c r="AC74" s="318">
        <f>'كشف 3'!AB19</f>
        <v>0</v>
      </c>
      <c r="AD74" s="20">
        <f>'كشف 3'!AC19</f>
        <v>0</v>
      </c>
      <c r="AE74" s="316">
        <f>'كشف 3'!AD19</f>
        <v>0</v>
      </c>
      <c r="AF74" s="20">
        <f>'كشف 3'!AE19</f>
        <v>0</v>
      </c>
      <c r="AG74" s="20">
        <f>'كشف 3'!AF19</f>
        <v>0</v>
      </c>
      <c r="AH74" s="21">
        <f>'كشف 3'!AG19</f>
        <v>0</v>
      </c>
      <c r="AI74" s="20">
        <f>'كشف 3'!AH19</f>
        <v>0</v>
      </c>
      <c r="AJ74" s="20">
        <f>'كشف 3'!AI19</f>
        <v>0</v>
      </c>
      <c r="AK74" s="20">
        <f>'كشف 3'!AJ19</f>
        <v>0</v>
      </c>
      <c r="AL74" s="316">
        <f>'كشف 3'!AK19</f>
        <v>0</v>
      </c>
      <c r="AM74" s="316">
        <f>'كشف 3'!AL19</f>
        <v>0</v>
      </c>
      <c r="AN74" s="316">
        <f>'كشف 3'!AM19</f>
        <v>0</v>
      </c>
      <c r="AO74" s="316">
        <f>'كشف 3'!AN19</f>
        <v>0</v>
      </c>
      <c r="AP74" s="316">
        <f>'كشف 3'!AO19</f>
        <v>0</v>
      </c>
      <c r="AQ74" s="316">
        <f>'كشف 3'!AP19</f>
        <v>0</v>
      </c>
      <c r="AR74" s="316">
        <f>'كشف 3'!AQ19</f>
        <v>0</v>
      </c>
      <c r="AS74" s="316">
        <f>'كشف 3'!AR19</f>
        <v>0</v>
      </c>
      <c r="AT74" s="22">
        <f>'كشف 3'!AS19</f>
        <v>0</v>
      </c>
      <c r="AU74" s="316">
        <f>'كشف 3'!AT19</f>
        <v>0</v>
      </c>
      <c r="AV74" s="316">
        <f>'كشف 3'!AU19</f>
        <v>0</v>
      </c>
      <c r="AW74" s="316">
        <f>'كشف 3'!AV19</f>
        <v>0</v>
      </c>
      <c r="AX74" s="316">
        <f>'كشف 3'!AW19</f>
        <v>0</v>
      </c>
      <c r="AY74" s="316">
        <f>'كشف 3'!AX19</f>
        <v>0</v>
      </c>
      <c r="AZ74" s="316">
        <f>'كشف 3'!AY19</f>
        <v>0</v>
      </c>
      <c r="BA74" s="317">
        <f>'كشف 3'!AZ19</f>
        <v>0</v>
      </c>
      <c r="BB74" s="316">
        <f>'كشف 3'!BA19</f>
        <v>0</v>
      </c>
      <c r="BC74" s="124">
        <f>'كشف 3'!BB19</f>
        <v>0</v>
      </c>
      <c r="BD74" s="316">
        <f>'كشف 3'!BC19</f>
        <v>0</v>
      </c>
      <c r="BE74" s="316">
        <f>'كشف 3'!BD19</f>
        <v>0</v>
      </c>
      <c r="BF74" s="316">
        <f>'كشف 3'!BE19</f>
        <v>0</v>
      </c>
      <c r="BG74" s="316">
        <f>'كشف 3'!BF19</f>
        <v>0</v>
      </c>
      <c r="BH74" s="317">
        <f>'كشف 3'!BG19</f>
        <v>0</v>
      </c>
      <c r="BI74" s="318">
        <f>'كشف 3'!BH19</f>
        <v>0</v>
      </c>
      <c r="BJ74" s="318">
        <f>'كشف 3'!BI19</f>
        <v>0</v>
      </c>
      <c r="BK74" s="318">
        <f>'كشف 3'!BJ19</f>
        <v>0</v>
      </c>
      <c r="BL74" s="318">
        <f>'كشف 3'!BK19</f>
        <v>0</v>
      </c>
      <c r="BM74" s="319">
        <f>'كشف 3'!BL19</f>
        <v>0</v>
      </c>
      <c r="BN74" s="316">
        <f>'كشف 3'!BM19</f>
        <v>0</v>
      </c>
      <c r="BO74" s="316">
        <f>'كشف 3'!BN19</f>
        <v>0</v>
      </c>
      <c r="BP74" s="318">
        <f>'كشف 3'!BO19</f>
        <v>0</v>
      </c>
      <c r="BQ74" s="319">
        <f>'كشف 3'!BP19</f>
        <v>0</v>
      </c>
      <c r="BR74" s="319">
        <f>'كشف 3'!BQ19</f>
        <v>0</v>
      </c>
      <c r="BS74" s="319">
        <f>'كشف 3'!BR19</f>
        <v>0</v>
      </c>
      <c r="BT74" s="319">
        <f>'كشف 3'!BS19</f>
        <v>0</v>
      </c>
      <c r="BU74" s="319">
        <f>'كشف 3'!BT19</f>
        <v>0</v>
      </c>
      <c r="BV74" s="319">
        <f>'كشف 3'!BU19</f>
        <v>0</v>
      </c>
      <c r="BW74" s="319">
        <f>'كشف 3'!BV19</f>
        <v>0</v>
      </c>
      <c r="BX74" s="66">
        <f>'كشف 3'!BW19</f>
        <v>0</v>
      </c>
      <c r="BY74" s="66">
        <f>'كشف 3'!BX19</f>
        <v>0</v>
      </c>
      <c r="BZ74" s="319">
        <f>'كشف 3'!BY19</f>
        <v>0</v>
      </c>
      <c r="CA74" s="319">
        <f>'كشف 3'!BZ19</f>
        <v>0</v>
      </c>
      <c r="CB74" s="66">
        <f>'كشف 3'!CA19</f>
        <v>0</v>
      </c>
      <c r="CC74" s="319">
        <f>'كشف 3'!CB19</f>
        <v>0</v>
      </c>
      <c r="CD74" s="319">
        <f>'كشف 3'!CC19</f>
        <v>0</v>
      </c>
      <c r="CE74" s="319">
        <f>'كشف 3'!CD19</f>
        <v>0</v>
      </c>
      <c r="CF74" s="169">
        <f>'كشف 3'!CE19</f>
        <v>0</v>
      </c>
      <c r="CG74" s="169">
        <f>'كشف 3'!CF19</f>
        <v>0</v>
      </c>
      <c r="CH74" s="319">
        <f>'كشف 3'!CG19</f>
        <v>0</v>
      </c>
      <c r="CI74" s="319">
        <f>'كشف 3'!CH19</f>
        <v>0</v>
      </c>
      <c r="CJ74" s="319">
        <f>'كشف 3'!CI19</f>
        <v>0</v>
      </c>
      <c r="CK74" s="319">
        <f>'كشف 3'!CJ19</f>
        <v>0</v>
      </c>
      <c r="CL74" s="319">
        <f>'كشف 3'!CK19</f>
        <v>0</v>
      </c>
      <c r="CM74" s="319">
        <f>'كشف 3'!CL19</f>
        <v>0</v>
      </c>
      <c r="CN74" s="316">
        <f>'كشف 3'!CM19</f>
        <v>0</v>
      </c>
      <c r="CO74" s="316">
        <f>'كشف 3'!CN19</f>
        <v>0</v>
      </c>
      <c r="CP74" s="316">
        <f>'كشف 3'!CO19</f>
        <v>0</v>
      </c>
      <c r="CQ74" s="316">
        <f>'كشف 3'!CP19</f>
        <v>0</v>
      </c>
      <c r="CR74" s="316">
        <f t="shared" si="23"/>
        <v>0</v>
      </c>
      <c r="CS74" s="316">
        <f t="shared" si="24"/>
        <v>0</v>
      </c>
      <c r="CT74" s="316">
        <f t="shared" si="25"/>
        <v>0</v>
      </c>
      <c r="CU74" s="316">
        <f t="shared" si="26"/>
        <v>0</v>
      </c>
      <c r="CV74" s="316">
        <f t="shared" si="27"/>
        <v>0</v>
      </c>
      <c r="CW74" s="316">
        <f t="shared" si="28"/>
        <v>0</v>
      </c>
      <c r="CX74" s="316">
        <f t="shared" si="29"/>
        <v>0</v>
      </c>
      <c r="CY74" s="316">
        <f t="shared" si="30"/>
        <v>0</v>
      </c>
      <c r="CZ74" s="316">
        <f t="shared" si="31"/>
        <v>0</v>
      </c>
      <c r="DA74" s="316">
        <f t="shared" si="32"/>
        <v>0</v>
      </c>
      <c r="DB74" s="316">
        <f t="shared" si="33"/>
        <v>0</v>
      </c>
      <c r="DC74" s="316">
        <f t="shared" si="34"/>
        <v>0</v>
      </c>
      <c r="DD74" s="316">
        <f t="shared" si="35"/>
        <v>0</v>
      </c>
      <c r="DE74" s="316">
        <f t="shared" si="36"/>
        <v>0</v>
      </c>
      <c r="DF74" s="316">
        <f t="shared" si="37"/>
        <v>0</v>
      </c>
      <c r="DG74" s="316">
        <f t="shared" si="38"/>
        <v>0</v>
      </c>
      <c r="DH74" s="316">
        <f t="shared" si="39"/>
        <v>0</v>
      </c>
      <c r="DI74" s="316">
        <f t="shared" si="40"/>
        <v>0</v>
      </c>
      <c r="DJ74" s="316">
        <f t="shared" si="41"/>
        <v>0</v>
      </c>
      <c r="DK74" s="316">
        <f t="shared" si="42"/>
        <v>0</v>
      </c>
      <c r="DL74" s="316">
        <f t="shared" si="43"/>
        <v>0</v>
      </c>
      <c r="DM74" s="316">
        <f t="shared" si="44"/>
        <v>0</v>
      </c>
    </row>
    <row r="75" spans="1:117" ht="20.25" x14ac:dyDescent="0.2">
      <c r="A75" s="18">
        <v>71</v>
      </c>
      <c r="B75" s="18" t="str">
        <f>'كشف 3'!A20</f>
        <v/>
      </c>
      <c r="C75" s="318">
        <f>'كشف 3'!B20</f>
        <v>0</v>
      </c>
      <c r="D75" s="318">
        <f>'كشف 3'!C20</f>
        <v>0</v>
      </c>
      <c r="E75" s="318">
        <f>'كشف 3'!D20</f>
        <v>0</v>
      </c>
      <c r="F75" s="318">
        <f>'كشف 3'!E20</f>
        <v>0</v>
      </c>
      <c r="G75" s="318">
        <f>'كشف 3'!F20</f>
        <v>0</v>
      </c>
      <c r="H75" s="318">
        <f>'كشف 3'!G20</f>
        <v>0</v>
      </c>
      <c r="I75" s="318">
        <f>'كشف 3'!H20</f>
        <v>0</v>
      </c>
      <c r="J75" s="318">
        <f>'كشف 3'!I20</f>
        <v>0</v>
      </c>
      <c r="K75" s="316">
        <f>'كشف 3'!J20</f>
        <v>0</v>
      </c>
      <c r="L75" s="316">
        <f>'كشف 3'!K20</f>
        <v>0</v>
      </c>
      <c r="M75" s="316">
        <f>'كشف 3'!L20</f>
        <v>0</v>
      </c>
      <c r="N75" s="316">
        <f>'كشف 3'!M20</f>
        <v>0</v>
      </c>
      <c r="O75" s="66">
        <f>'كشف 3'!N20</f>
        <v>0</v>
      </c>
      <c r="P75" s="317">
        <f>'كشف 3'!O20</f>
        <v>0</v>
      </c>
      <c r="Q75" s="318">
        <f>'كشف 3'!P20</f>
        <v>0</v>
      </c>
      <c r="R75" s="318">
        <f>'كشف 3'!Q20</f>
        <v>0</v>
      </c>
      <c r="S75" s="318">
        <f>'كشف 3'!R20</f>
        <v>0</v>
      </c>
      <c r="T75" s="318">
        <f>'كشف 3'!S20</f>
        <v>0</v>
      </c>
      <c r="U75" s="318">
        <f>'كشف 3'!T20</f>
        <v>0</v>
      </c>
      <c r="V75" s="316">
        <f>'كشف 3'!U20</f>
        <v>0</v>
      </c>
      <c r="W75" s="316">
        <f>'كشف 3'!V20</f>
        <v>0</v>
      </c>
      <c r="X75" s="316">
        <f>'كشف 3'!W20</f>
        <v>0</v>
      </c>
      <c r="Y75" s="318">
        <f>'كشف 3'!X20</f>
        <v>0</v>
      </c>
      <c r="Z75" s="19">
        <f>'كشف 3'!Y20</f>
        <v>0</v>
      </c>
      <c r="AA75" s="317">
        <f>'كشف 3'!Z20</f>
        <v>0</v>
      </c>
      <c r="AB75" s="318">
        <f>'كشف 3'!AA20</f>
        <v>0</v>
      </c>
      <c r="AC75" s="318">
        <f>'كشف 3'!AB20</f>
        <v>0</v>
      </c>
      <c r="AD75" s="20">
        <f>'كشف 3'!AC20</f>
        <v>0</v>
      </c>
      <c r="AE75" s="316">
        <f>'كشف 3'!AD20</f>
        <v>0</v>
      </c>
      <c r="AF75" s="20">
        <f>'كشف 3'!AE20</f>
        <v>0</v>
      </c>
      <c r="AG75" s="20">
        <f>'كشف 3'!AF20</f>
        <v>0</v>
      </c>
      <c r="AH75" s="21">
        <f>'كشف 3'!AG20</f>
        <v>0</v>
      </c>
      <c r="AI75" s="20">
        <f>'كشف 3'!AH20</f>
        <v>0</v>
      </c>
      <c r="AJ75" s="20">
        <f>'كشف 3'!AI20</f>
        <v>0</v>
      </c>
      <c r="AK75" s="20">
        <f>'كشف 3'!AJ20</f>
        <v>0</v>
      </c>
      <c r="AL75" s="316">
        <f>'كشف 3'!AK20</f>
        <v>0</v>
      </c>
      <c r="AM75" s="316">
        <f>'كشف 3'!AL20</f>
        <v>0</v>
      </c>
      <c r="AN75" s="316">
        <f>'كشف 3'!AM20</f>
        <v>0</v>
      </c>
      <c r="AO75" s="316">
        <f>'كشف 3'!AN20</f>
        <v>0</v>
      </c>
      <c r="AP75" s="316">
        <f>'كشف 3'!AO20</f>
        <v>0</v>
      </c>
      <c r="AQ75" s="316">
        <f>'كشف 3'!AP20</f>
        <v>0</v>
      </c>
      <c r="AR75" s="316">
        <f>'كشف 3'!AQ20</f>
        <v>0</v>
      </c>
      <c r="AS75" s="316">
        <f>'كشف 3'!AR20</f>
        <v>0</v>
      </c>
      <c r="AT75" s="22">
        <f>'كشف 3'!AS20</f>
        <v>0</v>
      </c>
      <c r="AU75" s="316">
        <f>'كشف 3'!AT20</f>
        <v>0</v>
      </c>
      <c r="AV75" s="316">
        <f>'كشف 3'!AU20</f>
        <v>0</v>
      </c>
      <c r="AW75" s="316">
        <f>'كشف 3'!AV20</f>
        <v>0</v>
      </c>
      <c r="AX75" s="316">
        <f>'كشف 3'!AW20</f>
        <v>0</v>
      </c>
      <c r="AY75" s="316">
        <f>'كشف 3'!AX20</f>
        <v>0</v>
      </c>
      <c r="AZ75" s="316">
        <f>'كشف 3'!AY20</f>
        <v>0</v>
      </c>
      <c r="BA75" s="317">
        <f>'كشف 3'!AZ20</f>
        <v>0</v>
      </c>
      <c r="BB75" s="316">
        <f>'كشف 3'!BA20</f>
        <v>0</v>
      </c>
      <c r="BC75" s="124">
        <f>'كشف 3'!BB20</f>
        <v>0</v>
      </c>
      <c r="BD75" s="316">
        <f>'كشف 3'!BC20</f>
        <v>0</v>
      </c>
      <c r="BE75" s="316">
        <f>'كشف 3'!BD20</f>
        <v>0</v>
      </c>
      <c r="BF75" s="316">
        <f>'كشف 3'!BE20</f>
        <v>0</v>
      </c>
      <c r="BG75" s="316">
        <f>'كشف 3'!BF20</f>
        <v>0</v>
      </c>
      <c r="BH75" s="317">
        <f>'كشف 3'!BG20</f>
        <v>0</v>
      </c>
      <c r="BI75" s="318">
        <f>'كشف 3'!BH20</f>
        <v>0</v>
      </c>
      <c r="BJ75" s="318">
        <f>'كشف 3'!BI20</f>
        <v>0</v>
      </c>
      <c r="BK75" s="318">
        <f>'كشف 3'!BJ20</f>
        <v>0</v>
      </c>
      <c r="BL75" s="318">
        <f>'كشف 3'!BK20</f>
        <v>0</v>
      </c>
      <c r="BM75" s="319">
        <f>'كشف 3'!BL20</f>
        <v>0</v>
      </c>
      <c r="BN75" s="316">
        <f>'كشف 3'!BM20</f>
        <v>0</v>
      </c>
      <c r="BO75" s="316">
        <f>'كشف 3'!BN20</f>
        <v>0</v>
      </c>
      <c r="BP75" s="318">
        <f>'كشف 3'!BO20</f>
        <v>0</v>
      </c>
      <c r="BQ75" s="319">
        <f>'كشف 3'!BP20</f>
        <v>0</v>
      </c>
      <c r="BR75" s="319">
        <f>'كشف 3'!BQ20</f>
        <v>0</v>
      </c>
      <c r="BS75" s="319">
        <f>'كشف 3'!BR20</f>
        <v>0</v>
      </c>
      <c r="BT75" s="319">
        <f>'كشف 3'!BS20</f>
        <v>0</v>
      </c>
      <c r="BU75" s="319">
        <f>'كشف 3'!BT20</f>
        <v>0</v>
      </c>
      <c r="BV75" s="319">
        <f>'كشف 3'!BU20</f>
        <v>0</v>
      </c>
      <c r="BW75" s="319">
        <f>'كشف 3'!BV20</f>
        <v>0</v>
      </c>
      <c r="BX75" s="66">
        <f>'كشف 3'!BW20</f>
        <v>0</v>
      </c>
      <c r="BY75" s="66">
        <f>'كشف 3'!BX20</f>
        <v>0</v>
      </c>
      <c r="BZ75" s="319">
        <f>'كشف 3'!BY20</f>
        <v>0</v>
      </c>
      <c r="CA75" s="319">
        <f>'كشف 3'!BZ20</f>
        <v>0</v>
      </c>
      <c r="CB75" s="66">
        <f>'كشف 3'!CA20</f>
        <v>0</v>
      </c>
      <c r="CC75" s="319">
        <f>'كشف 3'!CB20</f>
        <v>0</v>
      </c>
      <c r="CD75" s="319">
        <f>'كشف 3'!CC20</f>
        <v>0</v>
      </c>
      <c r="CE75" s="319">
        <f>'كشف 3'!CD20</f>
        <v>0</v>
      </c>
      <c r="CF75" s="169">
        <f>'كشف 3'!CE20</f>
        <v>0</v>
      </c>
      <c r="CG75" s="169">
        <f>'كشف 3'!CF20</f>
        <v>0</v>
      </c>
      <c r="CH75" s="319">
        <f>'كشف 3'!CG20</f>
        <v>0</v>
      </c>
      <c r="CI75" s="319">
        <f>'كشف 3'!CH20</f>
        <v>0</v>
      </c>
      <c r="CJ75" s="319">
        <f>'كشف 3'!CI20</f>
        <v>0</v>
      </c>
      <c r="CK75" s="319">
        <f>'كشف 3'!CJ20</f>
        <v>0</v>
      </c>
      <c r="CL75" s="319">
        <f>'كشف 3'!CK20</f>
        <v>0</v>
      </c>
      <c r="CM75" s="319">
        <f>'كشف 3'!CL20</f>
        <v>0</v>
      </c>
      <c r="CN75" s="316">
        <f>'كشف 3'!CM20</f>
        <v>0</v>
      </c>
      <c r="CO75" s="316">
        <f>'كشف 3'!CN20</f>
        <v>0</v>
      </c>
      <c r="CP75" s="316">
        <f>'كشف 3'!CO20</f>
        <v>0</v>
      </c>
      <c r="CQ75" s="316">
        <f>'كشف 3'!CP20</f>
        <v>0</v>
      </c>
      <c r="CR75" s="316">
        <f t="shared" si="23"/>
        <v>0</v>
      </c>
      <c r="CS75" s="316">
        <f t="shared" si="24"/>
        <v>0</v>
      </c>
      <c r="CT75" s="316">
        <f t="shared" si="25"/>
        <v>0</v>
      </c>
      <c r="CU75" s="316">
        <f t="shared" si="26"/>
        <v>0</v>
      </c>
      <c r="CV75" s="316">
        <f t="shared" si="27"/>
        <v>0</v>
      </c>
      <c r="CW75" s="316">
        <f t="shared" si="28"/>
        <v>0</v>
      </c>
      <c r="CX75" s="316">
        <f t="shared" si="29"/>
        <v>0</v>
      </c>
      <c r="CY75" s="316">
        <f t="shared" si="30"/>
        <v>0</v>
      </c>
      <c r="CZ75" s="316">
        <f t="shared" si="31"/>
        <v>0</v>
      </c>
      <c r="DA75" s="316">
        <f t="shared" si="32"/>
        <v>0</v>
      </c>
      <c r="DB75" s="316">
        <f t="shared" si="33"/>
        <v>0</v>
      </c>
      <c r="DC75" s="316">
        <f t="shared" si="34"/>
        <v>0</v>
      </c>
      <c r="DD75" s="316">
        <f t="shared" si="35"/>
        <v>0</v>
      </c>
      <c r="DE75" s="316">
        <f t="shared" si="36"/>
        <v>0</v>
      </c>
      <c r="DF75" s="316">
        <f t="shared" si="37"/>
        <v>0</v>
      </c>
      <c r="DG75" s="316">
        <f t="shared" si="38"/>
        <v>0</v>
      </c>
      <c r="DH75" s="316">
        <f t="shared" si="39"/>
        <v>0</v>
      </c>
      <c r="DI75" s="316">
        <f t="shared" si="40"/>
        <v>0</v>
      </c>
      <c r="DJ75" s="316">
        <f t="shared" si="41"/>
        <v>0</v>
      </c>
      <c r="DK75" s="316">
        <f t="shared" si="42"/>
        <v>0</v>
      </c>
      <c r="DL75" s="316">
        <f t="shared" si="43"/>
        <v>0</v>
      </c>
      <c r="DM75" s="316">
        <f t="shared" si="44"/>
        <v>0</v>
      </c>
    </row>
    <row r="76" spans="1:117" ht="20.25" x14ac:dyDescent="0.2">
      <c r="A76" s="18">
        <v>72</v>
      </c>
      <c r="B76" s="18" t="str">
        <f>'كشف 3'!A21</f>
        <v/>
      </c>
      <c r="C76" s="318">
        <f>'كشف 3'!B21</f>
        <v>0</v>
      </c>
      <c r="D76" s="318">
        <f>'كشف 3'!C21</f>
        <v>0</v>
      </c>
      <c r="E76" s="318">
        <f>'كشف 3'!D21</f>
        <v>0</v>
      </c>
      <c r="F76" s="318">
        <f>'كشف 3'!E21</f>
        <v>0</v>
      </c>
      <c r="G76" s="318">
        <f>'كشف 3'!F21</f>
        <v>0</v>
      </c>
      <c r="H76" s="318">
        <f>'كشف 3'!G21</f>
        <v>0</v>
      </c>
      <c r="I76" s="318">
        <f>'كشف 3'!H21</f>
        <v>0</v>
      </c>
      <c r="J76" s="318">
        <f>'كشف 3'!I21</f>
        <v>0</v>
      </c>
      <c r="K76" s="316">
        <f>'كشف 3'!J21</f>
        <v>0</v>
      </c>
      <c r="L76" s="316">
        <f>'كشف 3'!K21</f>
        <v>0</v>
      </c>
      <c r="M76" s="316">
        <f>'كشف 3'!L21</f>
        <v>0</v>
      </c>
      <c r="N76" s="316">
        <f>'كشف 3'!M21</f>
        <v>0</v>
      </c>
      <c r="O76" s="66">
        <f>'كشف 3'!N21</f>
        <v>0</v>
      </c>
      <c r="P76" s="317">
        <f>'كشف 3'!O21</f>
        <v>0</v>
      </c>
      <c r="Q76" s="318">
        <f>'كشف 3'!P21</f>
        <v>0</v>
      </c>
      <c r="R76" s="318">
        <f>'كشف 3'!Q21</f>
        <v>0</v>
      </c>
      <c r="S76" s="318">
        <f>'كشف 3'!R21</f>
        <v>0</v>
      </c>
      <c r="T76" s="318">
        <f>'كشف 3'!S21</f>
        <v>0</v>
      </c>
      <c r="U76" s="318">
        <f>'كشف 3'!T21</f>
        <v>0</v>
      </c>
      <c r="V76" s="316">
        <f>'كشف 3'!U21</f>
        <v>0</v>
      </c>
      <c r="W76" s="316">
        <f>'كشف 3'!V21</f>
        <v>0</v>
      </c>
      <c r="X76" s="316">
        <f>'كشف 3'!W21</f>
        <v>0</v>
      </c>
      <c r="Y76" s="318">
        <f>'كشف 3'!X21</f>
        <v>0</v>
      </c>
      <c r="Z76" s="19">
        <f>'كشف 3'!Y21</f>
        <v>0</v>
      </c>
      <c r="AA76" s="317">
        <f>'كشف 3'!Z21</f>
        <v>0</v>
      </c>
      <c r="AB76" s="318">
        <f>'كشف 3'!AA21</f>
        <v>0</v>
      </c>
      <c r="AC76" s="318">
        <f>'كشف 3'!AB21</f>
        <v>0</v>
      </c>
      <c r="AD76" s="20">
        <f>'كشف 3'!AC21</f>
        <v>0</v>
      </c>
      <c r="AE76" s="316">
        <f>'كشف 3'!AD21</f>
        <v>0</v>
      </c>
      <c r="AF76" s="20">
        <f>'كشف 3'!AE21</f>
        <v>0</v>
      </c>
      <c r="AG76" s="20">
        <f>'كشف 3'!AF21</f>
        <v>0</v>
      </c>
      <c r="AH76" s="21">
        <f>'كشف 3'!AG21</f>
        <v>0</v>
      </c>
      <c r="AI76" s="20">
        <f>'كشف 3'!AH21</f>
        <v>0</v>
      </c>
      <c r="AJ76" s="20">
        <f>'كشف 3'!AI21</f>
        <v>0</v>
      </c>
      <c r="AK76" s="20">
        <f>'كشف 3'!AJ21</f>
        <v>0</v>
      </c>
      <c r="AL76" s="316">
        <f>'كشف 3'!AK21</f>
        <v>0</v>
      </c>
      <c r="AM76" s="316">
        <f>'كشف 3'!AL21</f>
        <v>0</v>
      </c>
      <c r="AN76" s="316">
        <f>'كشف 3'!AM21</f>
        <v>0</v>
      </c>
      <c r="AO76" s="316">
        <f>'كشف 3'!AN21</f>
        <v>0</v>
      </c>
      <c r="AP76" s="316">
        <f>'كشف 3'!AO21</f>
        <v>0</v>
      </c>
      <c r="AQ76" s="316">
        <f>'كشف 3'!AP21</f>
        <v>0</v>
      </c>
      <c r="AR76" s="316">
        <f>'كشف 3'!AQ21</f>
        <v>0</v>
      </c>
      <c r="AS76" s="316">
        <f>'كشف 3'!AR21</f>
        <v>0</v>
      </c>
      <c r="AT76" s="22">
        <f>'كشف 3'!AS21</f>
        <v>0</v>
      </c>
      <c r="AU76" s="316">
        <f>'كشف 3'!AT21</f>
        <v>0</v>
      </c>
      <c r="AV76" s="316">
        <f>'كشف 3'!AU21</f>
        <v>0</v>
      </c>
      <c r="AW76" s="316">
        <f>'كشف 3'!AV21</f>
        <v>0</v>
      </c>
      <c r="AX76" s="316">
        <f>'كشف 3'!AW21</f>
        <v>0</v>
      </c>
      <c r="AY76" s="316">
        <f>'كشف 3'!AX21</f>
        <v>0</v>
      </c>
      <c r="AZ76" s="316">
        <f>'كشف 3'!AY21</f>
        <v>0</v>
      </c>
      <c r="BA76" s="317">
        <f>'كشف 3'!AZ21</f>
        <v>0</v>
      </c>
      <c r="BB76" s="316">
        <f>'كشف 3'!BA21</f>
        <v>0</v>
      </c>
      <c r="BC76" s="124">
        <f>'كشف 3'!BB21</f>
        <v>0</v>
      </c>
      <c r="BD76" s="316">
        <f>'كشف 3'!BC21</f>
        <v>0</v>
      </c>
      <c r="BE76" s="316">
        <f>'كشف 3'!BD21</f>
        <v>0</v>
      </c>
      <c r="BF76" s="316">
        <f>'كشف 3'!BE21</f>
        <v>0</v>
      </c>
      <c r="BG76" s="316">
        <f>'كشف 3'!BF21</f>
        <v>0</v>
      </c>
      <c r="BH76" s="317">
        <f>'كشف 3'!BG21</f>
        <v>0</v>
      </c>
      <c r="BI76" s="318">
        <f>'كشف 3'!BH21</f>
        <v>0</v>
      </c>
      <c r="BJ76" s="318">
        <f>'كشف 3'!BI21</f>
        <v>0</v>
      </c>
      <c r="BK76" s="318">
        <f>'كشف 3'!BJ21</f>
        <v>0</v>
      </c>
      <c r="BL76" s="318">
        <f>'كشف 3'!BK21</f>
        <v>0</v>
      </c>
      <c r="BM76" s="319">
        <f>'كشف 3'!BL21</f>
        <v>0</v>
      </c>
      <c r="BN76" s="316">
        <f>'كشف 3'!BM21</f>
        <v>0</v>
      </c>
      <c r="BO76" s="316">
        <f>'كشف 3'!BN21</f>
        <v>0</v>
      </c>
      <c r="BP76" s="318">
        <f>'كشف 3'!BO21</f>
        <v>0</v>
      </c>
      <c r="BQ76" s="319">
        <f>'كشف 3'!BP21</f>
        <v>0</v>
      </c>
      <c r="BR76" s="319">
        <f>'كشف 3'!BQ21</f>
        <v>0</v>
      </c>
      <c r="BS76" s="319">
        <f>'كشف 3'!BR21</f>
        <v>0</v>
      </c>
      <c r="BT76" s="319">
        <f>'كشف 3'!BS21</f>
        <v>0</v>
      </c>
      <c r="BU76" s="319">
        <f>'كشف 3'!BT21</f>
        <v>0</v>
      </c>
      <c r="BV76" s="319">
        <f>'كشف 3'!BU21</f>
        <v>0</v>
      </c>
      <c r="BW76" s="319">
        <f>'كشف 3'!BV21</f>
        <v>0</v>
      </c>
      <c r="BX76" s="66">
        <f>'كشف 3'!BW21</f>
        <v>0</v>
      </c>
      <c r="BY76" s="66">
        <f>'كشف 3'!BX21</f>
        <v>0</v>
      </c>
      <c r="BZ76" s="319">
        <f>'كشف 3'!BY21</f>
        <v>0</v>
      </c>
      <c r="CA76" s="319">
        <f>'كشف 3'!BZ21</f>
        <v>0</v>
      </c>
      <c r="CB76" s="66">
        <f>'كشف 3'!CA21</f>
        <v>0</v>
      </c>
      <c r="CC76" s="319">
        <f>'كشف 3'!CB21</f>
        <v>0</v>
      </c>
      <c r="CD76" s="319">
        <f>'كشف 3'!CC21</f>
        <v>0</v>
      </c>
      <c r="CE76" s="319">
        <f>'كشف 3'!CD21</f>
        <v>0</v>
      </c>
      <c r="CF76" s="169">
        <f>'كشف 3'!CE21</f>
        <v>0</v>
      </c>
      <c r="CG76" s="169">
        <f>'كشف 3'!CF21</f>
        <v>0</v>
      </c>
      <c r="CH76" s="319">
        <f>'كشف 3'!CG21</f>
        <v>0</v>
      </c>
      <c r="CI76" s="319">
        <f>'كشف 3'!CH21</f>
        <v>0</v>
      </c>
      <c r="CJ76" s="319">
        <f>'كشف 3'!CI21</f>
        <v>0</v>
      </c>
      <c r="CK76" s="319">
        <f>'كشف 3'!CJ21</f>
        <v>0</v>
      </c>
      <c r="CL76" s="319">
        <f>'كشف 3'!CK21</f>
        <v>0</v>
      </c>
      <c r="CM76" s="319">
        <f>'كشف 3'!CL21</f>
        <v>0</v>
      </c>
      <c r="CN76" s="316">
        <f>'كشف 3'!CM21</f>
        <v>0</v>
      </c>
      <c r="CO76" s="316">
        <f>'كشف 3'!CN21</f>
        <v>0</v>
      </c>
      <c r="CP76" s="316">
        <f>'كشف 3'!CO21</f>
        <v>0</v>
      </c>
      <c r="CQ76" s="316">
        <f>'كشف 3'!CP21</f>
        <v>0</v>
      </c>
      <c r="CR76" s="316">
        <f t="shared" si="23"/>
        <v>0</v>
      </c>
      <c r="CS76" s="316">
        <f t="shared" si="24"/>
        <v>0</v>
      </c>
      <c r="CT76" s="316">
        <f t="shared" si="25"/>
        <v>0</v>
      </c>
      <c r="CU76" s="316">
        <f t="shared" si="26"/>
        <v>0</v>
      </c>
      <c r="CV76" s="316">
        <f t="shared" si="27"/>
        <v>0</v>
      </c>
      <c r="CW76" s="316">
        <f t="shared" si="28"/>
        <v>0</v>
      </c>
      <c r="CX76" s="316">
        <f t="shared" si="29"/>
        <v>0</v>
      </c>
      <c r="CY76" s="316">
        <f t="shared" si="30"/>
        <v>0</v>
      </c>
      <c r="CZ76" s="316">
        <f t="shared" si="31"/>
        <v>0</v>
      </c>
      <c r="DA76" s="316">
        <f t="shared" si="32"/>
        <v>0</v>
      </c>
      <c r="DB76" s="316">
        <f t="shared" si="33"/>
        <v>0</v>
      </c>
      <c r="DC76" s="316">
        <f t="shared" si="34"/>
        <v>0</v>
      </c>
      <c r="DD76" s="316">
        <f t="shared" si="35"/>
        <v>0</v>
      </c>
      <c r="DE76" s="316">
        <f t="shared" si="36"/>
        <v>0</v>
      </c>
      <c r="DF76" s="316">
        <f t="shared" si="37"/>
        <v>0</v>
      </c>
      <c r="DG76" s="316">
        <f t="shared" si="38"/>
        <v>0</v>
      </c>
      <c r="DH76" s="316">
        <f t="shared" si="39"/>
        <v>0</v>
      </c>
      <c r="DI76" s="316">
        <f t="shared" si="40"/>
        <v>0</v>
      </c>
      <c r="DJ76" s="316">
        <f t="shared" si="41"/>
        <v>0</v>
      </c>
      <c r="DK76" s="316">
        <f t="shared" si="42"/>
        <v>0</v>
      </c>
      <c r="DL76" s="316">
        <f t="shared" si="43"/>
        <v>0</v>
      </c>
      <c r="DM76" s="316">
        <f t="shared" si="44"/>
        <v>0</v>
      </c>
    </row>
    <row r="77" spans="1:117" ht="20.25" x14ac:dyDescent="0.2">
      <c r="A77" s="18">
        <v>73</v>
      </c>
      <c r="B77" s="18" t="str">
        <f>'كشف 3'!A22</f>
        <v/>
      </c>
      <c r="C77" s="318">
        <f>'كشف 3'!B22</f>
        <v>0</v>
      </c>
      <c r="D77" s="318">
        <f>'كشف 3'!C22</f>
        <v>0</v>
      </c>
      <c r="E77" s="318">
        <f>'كشف 3'!D22</f>
        <v>0</v>
      </c>
      <c r="F77" s="318">
        <f>'كشف 3'!E22</f>
        <v>0</v>
      </c>
      <c r="G77" s="318">
        <f>'كشف 3'!F22</f>
        <v>0</v>
      </c>
      <c r="H77" s="318">
        <f>'كشف 3'!G22</f>
        <v>0</v>
      </c>
      <c r="I77" s="318">
        <f>'كشف 3'!H22</f>
        <v>0</v>
      </c>
      <c r="J77" s="318">
        <f>'كشف 3'!I22</f>
        <v>0</v>
      </c>
      <c r="K77" s="316">
        <f>'كشف 3'!J22</f>
        <v>0</v>
      </c>
      <c r="L77" s="316">
        <f>'كشف 3'!K22</f>
        <v>0</v>
      </c>
      <c r="M77" s="316">
        <f>'كشف 3'!L22</f>
        <v>0</v>
      </c>
      <c r="N77" s="316">
        <f>'كشف 3'!M22</f>
        <v>0</v>
      </c>
      <c r="O77" s="66">
        <f>'كشف 3'!N22</f>
        <v>0</v>
      </c>
      <c r="P77" s="317">
        <f>'كشف 3'!O22</f>
        <v>0</v>
      </c>
      <c r="Q77" s="318">
        <f>'كشف 3'!P22</f>
        <v>0</v>
      </c>
      <c r="R77" s="318">
        <f>'كشف 3'!Q22</f>
        <v>0</v>
      </c>
      <c r="S77" s="318">
        <f>'كشف 3'!R22</f>
        <v>0</v>
      </c>
      <c r="T77" s="318">
        <f>'كشف 3'!S22</f>
        <v>0</v>
      </c>
      <c r="U77" s="318">
        <f>'كشف 3'!T22</f>
        <v>0</v>
      </c>
      <c r="V77" s="316">
        <f>'كشف 3'!U22</f>
        <v>0</v>
      </c>
      <c r="W77" s="316">
        <f>'كشف 3'!V22</f>
        <v>0</v>
      </c>
      <c r="X77" s="316">
        <f>'كشف 3'!W22</f>
        <v>0</v>
      </c>
      <c r="Y77" s="318">
        <f>'كشف 3'!X22</f>
        <v>0</v>
      </c>
      <c r="Z77" s="19">
        <f>'كشف 3'!Y22</f>
        <v>0</v>
      </c>
      <c r="AA77" s="317">
        <f>'كشف 3'!Z22</f>
        <v>0</v>
      </c>
      <c r="AB77" s="318">
        <f>'كشف 3'!AA22</f>
        <v>0</v>
      </c>
      <c r="AC77" s="318">
        <f>'كشف 3'!AB22</f>
        <v>0</v>
      </c>
      <c r="AD77" s="20">
        <f>'كشف 3'!AC22</f>
        <v>0</v>
      </c>
      <c r="AE77" s="316">
        <f>'كشف 3'!AD22</f>
        <v>0</v>
      </c>
      <c r="AF77" s="20">
        <f>'كشف 3'!AE22</f>
        <v>0</v>
      </c>
      <c r="AG77" s="20">
        <f>'كشف 3'!AF22</f>
        <v>0</v>
      </c>
      <c r="AH77" s="21">
        <f>'كشف 3'!AG22</f>
        <v>0</v>
      </c>
      <c r="AI77" s="20">
        <f>'كشف 3'!AH22</f>
        <v>0</v>
      </c>
      <c r="AJ77" s="20">
        <f>'كشف 3'!AI22</f>
        <v>0</v>
      </c>
      <c r="AK77" s="20">
        <f>'كشف 3'!AJ22</f>
        <v>0</v>
      </c>
      <c r="AL77" s="316">
        <f>'كشف 3'!AK22</f>
        <v>0</v>
      </c>
      <c r="AM77" s="316">
        <f>'كشف 3'!AL22</f>
        <v>0</v>
      </c>
      <c r="AN77" s="316">
        <f>'كشف 3'!AM22</f>
        <v>0</v>
      </c>
      <c r="AO77" s="316">
        <f>'كشف 3'!AN22</f>
        <v>0</v>
      </c>
      <c r="AP77" s="316">
        <f>'كشف 3'!AO22</f>
        <v>0</v>
      </c>
      <c r="AQ77" s="316">
        <f>'كشف 3'!AP22</f>
        <v>0</v>
      </c>
      <c r="AR77" s="316">
        <f>'كشف 3'!AQ22</f>
        <v>0</v>
      </c>
      <c r="AS77" s="316">
        <f>'كشف 3'!AR22</f>
        <v>0</v>
      </c>
      <c r="AT77" s="22">
        <f>'كشف 3'!AS22</f>
        <v>0</v>
      </c>
      <c r="AU77" s="316">
        <f>'كشف 3'!AT22</f>
        <v>0</v>
      </c>
      <c r="AV77" s="316">
        <f>'كشف 3'!AU22</f>
        <v>0</v>
      </c>
      <c r="AW77" s="316">
        <f>'كشف 3'!AV22</f>
        <v>0</v>
      </c>
      <c r="AX77" s="316">
        <f>'كشف 3'!AW22</f>
        <v>0</v>
      </c>
      <c r="AY77" s="316">
        <f>'كشف 3'!AX22</f>
        <v>0</v>
      </c>
      <c r="AZ77" s="316">
        <f>'كشف 3'!AY22</f>
        <v>0</v>
      </c>
      <c r="BA77" s="317">
        <f>'كشف 3'!AZ22</f>
        <v>0</v>
      </c>
      <c r="BB77" s="316">
        <f>'كشف 3'!BA22</f>
        <v>0</v>
      </c>
      <c r="BC77" s="124">
        <f>'كشف 3'!BB22</f>
        <v>0</v>
      </c>
      <c r="BD77" s="316">
        <f>'كشف 3'!BC22</f>
        <v>0</v>
      </c>
      <c r="BE77" s="316">
        <f>'كشف 3'!BD22</f>
        <v>0</v>
      </c>
      <c r="BF77" s="316">
        <f>'كشف 3'!BE22</f>
        <v>0</v>
      </c>
      <c r="BG77" s="316">
        <f>'كشف 3'!BF22</f>
        <v>0</v>
      </c>
      <c r="BH77" s="317">
        <f>'كشف 3'!BG22</f>
        <v>0</v>
      </c>
      <c r="BI77" s="318">
        <f>'كشف 3'!BH22</f>
        <v>0</v>
      </c>
      <c r="BJ77" s="318">
        <f>'كشف 3'!BI22</f>
        <v>0</v>
      </c>
      <c r="BK77" s="318">
        <f>'كشف 3'!BJ22</f>
        <v>0</v>
      </c>
      <c r="BL77" s="318">
        <f>'كشف 3'!BK22</f>
        <v>0</v>
      </c>
      <c r="BM77" s="319">
        <f>'كشف 3'!BL22</f>
        <v>0</v>
      </c>
      <c r="BN77" s="316">
        <f>'كشف 3'!BM22</f>
        <v>0</v>
      </c>
      <c r="BO77" s="316">
        <f>'كشف 3'!BN22</f>
        <v>0</v>
      </c>
      <c r="BP77" s="318">
        <f>'كشف 3'!BO22</f>
        <v>0</v>
      </c>
      <c r="BQ77" s="319">
        <f>'كشف 3'!BP22</f>
        <v>0</v>
      </c>
      <c r="BR77" s="319">
        <f>'كشف 3'!BQ22</f>
        <v>0</v>
      </c>
      <c r="BS77" s="319">
        <f>'كشف 3'!BR22</f>
        <v>0</v>
      </c>
      <c r="BT77" s="319">
        <f>'كشف 3'!BS22</f>
        <v>0</v>
      </c>
      <c r="BU77" s="319">
        <f>'كشف 3'!BT22</f>
        <v>0</v>
      </c>
      <c r="BV77" s="319">
        <f>'كشف 3'!BU22</f>
        <v>0</v>
      </c>
      <c r="BW77" s="319">
        <f>'كشف 3'!BV22</f>
        <v>0</v>
      </c>
      <c r="BX77" s="66">
        <f>'كشف 3'!BW22</f>
        <v>0</v>
      </c>
      <c r="BY77" s="66">
        <f>'كشف 3'!BX22</f>
        <v>0</v>
      </c>
      <c r="BZ77" s="319">
        <f>'كشف 3'!BY22</f>
        <v>0</v>
      </c>
      <c r="CA77" s="319">
        <f>'كشف 3'!BZ22</f>
        <v>0</v>
      </c>
      <c r="CB77" s="66">
        <f>'كشف 3'!CA22</f>
        <v>0</v>
      </c>
      <c r="CC77" s="319">
        <f>'كشف 3'!CB22</f>
        <v>0</v>
      </c>
      <c r="CD77" s="319">
        <f>'كشف 3'!CC22</f>
        <v>0</v>
      </c>
      <c r="CE77" s="319">
        <f>'كشف 3'!CD22</f>
        <v>0</v>
      </c>
      <c r="CF77" s="169">
        <f>'كشف 3'!CE22</f>
        <v>0</v>
      </c>
      <c r="CG77" s="169">
        <f>'كشف 3'!CF22</f>
        <v>0</v>
      </c>
      <c r="CH77" s="319">
        <f>'كشف 3'!CG22</f>
        <v>0</v>
      </c>
      <c r="CI77" s="319">
        <f>'كشف 3'!CH22</f>
        <v>0</v>
      </c>
      <c r="CJ77" s="319">
        <f>'كشف 3'!CI22</f>
        <v>0</v>
      </c>
      <c r="CK77" s="319">
        <f>'كشف 3'!CJ22</f>
        <v>0</v>
      </c>
      <c r="CL77" s="319">
        <f>'كشف 3'!CK22</f>
        <v>0</v>
      </c>
      <c r="CM77" s="319">
        <f>'كشف 3'!CL22</f>
        <v>0</v>
      </c>
      <c r="CN77" s="316">
        <f>'كشف 3'!CM22</f>
        <v>0</v>
      </c>
      <c r="CO77" s="316">
        <f>'كشف 3'!CN22</f>
        <v>0</v>
      </c>
      <c r="CP77" s="316">
        <f>'كشف 3'!CO22</f>
        <v>0</v>
      </c>
      <c r="CQ77" s="316">
        <f>'كشف 3'!CP22</f>
        <v>0</v>
      </c>
      <c r="CR77" s="316">
        <f t="shared" si="23"/>
        <v>0</v>
      </c>
      <c r="CS77" s="316">
        <f t="shared" si="24"/>
        <v>0</v>
      </c>
      <c r="CT77" s="316">
        <f t="shared" si="25"/>
        <v>0</v>
      </c>
      <c r="CU77" s="316">
        <f t="shared" si="26"/>
        <v>0</v>
      </c>
      <c r="CV77" s="316">
        <f t="shared" si="27"/>
        <v>0</v>
      </c>
      <c r="CW77" s="316">
        <f t="shared" si="28"/>
        <v>0</v>
      </c>
      <c r="CX77" s="316">
        <f t="shared" si="29"/>
        <v>0</v>
      </c>
      <c r="CY77" s="316">
        <f t="shared" si="30"/>
        <v>0</v>
      </c>
      <c r="CZ77" s="316">
        <f t="shared" si="31"/>
        <v>0</v>
      </c>
      <c r="DA77" s="316">
        <f t="shared" si="32"/>
        <v>0</v>
      </c>
      <c r="DB77" s="316">
        <f t="shared" si="33"/>
        <v>0</v>
      </c>
      <c r="DC77" s="316">
        <f t="shared" si="34"/>
        <v>0</v>
      </c>
      <c r="DD77" s="316">
        <f t="shared" si="35"/>
        <v>0</v>
      </c>
      <c r="DE77" s="316">
        <f t="shared" si="36"/>
        <v>0</v>
      </c>
      <c r="DF77" s="316">
        <f t="shared" si="37"/>
        <v>0</v>
      </c>
      <c r="DG77" s="316">
        <f t="shared" si="38"/>
        <v>0</v>
      </c>
      <c r="DH77" s="316">
        <f t="shared" si="39"/>
        <v>0</v>
      </c>
      <c r="DI77" s="316">
        <f t="shared" si="40"/>
        <v>0</v>
      </c>
      <c r="DJ77" s="316">
        <f t="shared" si="41"/>
        <v>0</v>
      </c>
      <c r="DK77" s="316">
        <f t="shared" si="42"/>
        <v>0</v>
      </c>
      <c r="DL77" s="316">
        <f t="shared" si="43"/>
        <v>0</v>
      </c>
      <c r="DM77" s="316">
        <f t="shared" si="44"/>
        <v>0</v>
      </c>
    </row>
    <row r="78" spans="1:117" ht="20.25" x14ac:dyDescent="0.2">
      <c r="A78" s="18">
        <v>74</v>
      </c>
      <c r="B78" s="18" t="str">
        <f>'كشف 3'!A23</f>
        <v/>
      </c>
      <c r="C78" s="318">
        <f>'كشف 3'!B23</f>
        <v>0</v>
      </c>
      <c r="D78" s="318">
        <f>'كشف 3'!C23</f>
        <v>0</v>
      </c>
      <c r="E78" s="318">
        <f>'كشف 3'!D23</f>
        <v>0</v>
      </c>
      <c r="F78" s="318">
        <f>'كشف 3'!E23</f>
        <v>0</v>
      </c>
      <c r="G78" s="318">
        <f>'كشف 3'!F23</f>
        <v>0</v>
      </c>
      <c r="H78" s="318">
        <f>'كشف 3'!G23</f>
        <v>0</v>
      </c>
      <c r="I78" s="318">
        <f>'كشف 3'!H23</f>
        <v>0</v>
      </c>
      <c r="J78" s="318">
        <f>'كشف 3'!I23</f>
        <v>0</v>
      </c>
      <c r="K78" s="316">
        <f>'كشف 3'!J23</f>
        <v>0</v>
      </c>
      <c r="L78" s="316">
        <f>'كشف 3'!K23</f>
        <v>0</v>
      </c>
      <c r="M78" s="316">
        <f>'كشف 3'!L23</f>
        <v>0</v>
      </c>
      <c r="N78" s="316">
        <f>'كشف 3'!M23</f>
        <v>0</v>
      </c>
      <c r="O78" s="66">
        <f>'كشف 3'!N23</f>
        <v>0</v>
      </c>
      <c r="P78" s="317">
        <f>'كشف 3'!O23</f>
        <v>0</v>
      </c>
      <c r="Q78" s="318">
        <f>'كشف 3'!P23</f>
        <v>0</v>
      </c>
      <c r="R78" s="318">
        <f>'كشف 3'!Q23</f>
        <v>0</v>
      </c>
      <c r="S78" s="318">
        <f>'كشف 3'!R23</f>
        <v>0</v>
      </c>
      <c r="T78" s="318">
        <f>'كشف 3'!S23</f>
        <v>0</v>
      </c>
      <c r="U78" s="318">
        <f>'كشف 3'!T23</f>
        <v>0</v>
      </c>
      <c r="V78" s="316">
        <f>'كشف 3'!U23</f>
        <v>0</v>
      </c>
      <c r="W78" s="316">
        <f>'كشف 3'!V23</f>
        <v>0</v>
      </c>
      <c r="X78" s="316">
        <f>'كشف 3'!W23</f>
        <v>0</v>
      </c>
      <c r="Y78" s="318">
        <f>'كشف 3'!X23</f>
        <v>0</v>
      </c>
      <c r="Z78" s="19">
        <f>'كشف 3'!Y23</f>
        <v>0</v>
      </c>
      <c r="AA78" s="317">
        <f>'كشف 3'!Z23</f>
        <v>0</v>
      </c>
      <c r="AB78" s="318">
        <f>'كشف 3'!AA23</f>
        <v>0</v>
      </c>
      <c r="AC78" s="318">
        <f>'كشف 3'!AB23</f>
        <v>0</v>
      </c>
      <c r="AD78" s="20">
        <f>'كشف 3'!AC23</f>
        <v>0</v>
      </c>
      <c r="AE78" s="316">
        <f>'كشف 3'!AD23</f>
        <v>0</v>
      </c>
      <c r="AF78" s="20">
        <f>'كشف 3'!AE23</f>
        <v>0</v>
      </c>
      <c r="AG78" s="20">
        <f>'كشف 3'!AF23</f>
        <v>0</v>
      </c>
      <c r="AH78" s="21">
        <f>'كشف 3'!AG23</f>
        <v>0</v>
      </c>
      <c r="AI78" s="20">
        <f>'كشف 3'!AH23</f>
        <v>0</v>
      </c>
      <c r="AJ78" s="20">
        <f>'كشف 3'!AI23</f>
        <v>0</v>
      </c>
      <c r="AK78" s="20">
        <f>'كشف 3'!AJ23</f>
        <v>0</v>
      </c>
      <c r="AL78" s="316">
        <f>'كشف 3'!AK23</f>
        <v>0</v>
      </c>
      <c r="AM78" s="316">
        <f>'كشف 3'!AL23</f>
        <v>0</v>
      </c>
      <c r="AN78" s="316">
        <f>'كشف 3'!AM23</f>
        <v>0</v>
      </c>
      <c r="AO78" s="316">
        <f>'كشف 3'!AN23</f>
        <v>0</v>
      </c>
      <c r="AP78" s="316">
        <f>'كشف 3'!AO23</f>
        <v>0</v>
      </c>
      <c r="AQ78" s="316">
        <f>'كشف 3'!AP23</f>
        <v>0</v>
      </c>
      <c r="AR78" s="316">
        <f>'كشف 3'!AQ23</f>
        <v>0</v>
      </c>
      <c r="AS78" s="316">
        <f>'كشف 3'!AR23</f>
        <v>0</v>
      </c>
      <c r="AT78" s="22">
        <f>'كشف 3'!AS23</f>
        <v>0</v>
      </c>
      <c r="AU78" s="316">
        <f>'كشف 3'!AT23</f>
        <v>0</v>
      </c>
      <c r="AV78" s="316">
        <f>'كشف 3'!AU23</f>
        <v>0</v>
      </c>
      <c r="AW78" s="316">
        <f>'كشف 3'!AV23</f>
        <v>0</v>
      </c>
      <c r="AX78" s="316">
        <f>'كشف 3'!AW23</f>
        <v>0</v>
      </c>
      <c r="AY78" s="316">
        <f>'كشف 3'!AX23</f>
        <v>0</v>
      </c>
      <c r="AZ78" s="316">
        <f>'كشف 3'!AY23</f>
        <v>0</v>
      </c>
      <c r="BA78" s="317">
        <f>'كشف 3'!AZ23</f>
        <v>0</v>
      </c>
      <c r="BB78" s="316">
        <f>'كشف 3'!BA23</f>
        <v>0</v>
      </c>
      <c r="BC78" s="124">
        <f>'كشف 3'!BB23</f>
        <v>0</v>
      </c>
      <c r="BD78" s="316">
        <f>'كشف 3'!BC23</f>
        <v>0</v>
      </c>
      <c r="BE78" s="316">
        <f>'كشف 3'!BD23</f>
        <v>0</v>
      </c>
      <c r="BF78" s="316">
        <f>'كشف 3'!BE23</f>
        <v>0</v>
      </c>
      <c r="BG78" s="316">
        <f>'كشف 3'!BF23</f>
        <v>0</v>
      </c>
      <c r="BH78" s="317">
        <f>'كشف 3'!BG23</f>
        <v>0</v>
      </c>
      <c r="BI78" s="318">
        <f>'كشف 3'!BH23</f>
        <v>0</v>
      </c>
      <c r="BJ78" s="318">
        <f>'كشف 3'!BI23</f>
        <v>0</v>
      </c>
      <c r="BK78" s="318">
        <f>'كشف 3'!BJ23</f>
        <v>0</v>
      </c>
      <c r="BL78" s="318">
        <f>'كشف 3'!BK23</f>
        <v>0</v>
      </c>
      <c r="BM78" s="319">
        <f>'كشف 3'!BL23</f>
        <v>0</v>
      </c>
      <c r="BN78" s="316">
        <f>'كشف 3'!BM23</f>
        <v>0</v>
      </c>
      <c r="BO78" s="316">
        <f>'كشف 3'!BN23</f>
        <v>0</v>
      </c>
      <c r="BP78" s="318">
        <f>'كشف 3'!BO23</f>
        <v>0</v>
      </c>
      <c r="BQ78" s="319">
        <f>'كشف 3'!BP23</f>
        <v>0</v>
      </c>
      <c r="BR78" s="319">
        <f>'كشف 3'!BQ23</f>
        <v>0</v>
      </c>
      <c r="BS78" s="319">
        <f>'كشف 3'!BR23</f>
        <v>0</v>
      </c>
      <c r="BT78" s="319">
        <f>'كشف 3'!BS23</f>
        <v>0</v>
      </c>
      <c r="BU78" s="319">
        <f>'كشف 3'!BT23</f>
        <v>0</v>
      </c>
      <c r="BV78" s="319">
        <f>'كشف 3'!BU23</f>
        <v>0</v>
      </c>
      <c r="BW78" s="319">
        <f>'كشف 3'!BV23</f>
        <v>0</v>
      </c>
      <c r="BX78" s="66">
        <f>'كشف 3'!BW23</f>
        <v>0</v>
      </c>
      <c r="BY78" s="66">
        <f>'كشف 3'!BX23</f>
        <v>0</v>
      </c>
      <c r="BZ78" s="319">
        <f>'كشف 3'!BY23</f>
        <v>0</v>
      </c>
      <c r="CA78" s="319">
        <f>'كشف 3'!BZ23</f>
        <v>0</v>
      </c>
      <c r="CB78" s="66">
        <f>'كشف 3'!CA23</f>
        <v>0</v>
      </c>
      <c r="CC78" s="319">
        <f>'كشف 3'!CB23</f>
        <v>0</v>
      </c>
      <c r="CD78" s="319">
        <f>'كشف 3'!CC23</f>
        <v>0</v>
      </c>
      <c r="CE78" s="319">
        <f>'كشف 3'!CD23</f>
        <v>0</v>
      </c>
      <c r="CF78" s="169">
        <f>'كشف 3'!CE23</f>
        <v>0</v>
      </c>
      <c r="CG78" s="169">
        <f>'كشف 3'!CF23</f>
        <v>0</v>
      </c>
      <c r="CH78" s="319">
        <f>'كشف 3'!CG23</f>
        <v>0</v>
      </c>
      <c r="CI78" s="319">
        <f>'كشف 3'!CH23</f>
        <v>0</v>
      </c>
      <c r="CJ78" s="319">
        <f>'كشف 3'!CI23</f>
        <v>0</v>
      </c>
      <c r="CK78" s="319">
        <f>'كشف 3'!CJ23</f>
        <v>0</v>
      </c>
      <c r="CL78" s="319">
        <f>'كشف 3'!CK23</f>
        <v>0</v>
      </c>
      <c r="CM78" s="319">
        <f>'كشف 3'!CL23</f>
        <v>0</v>
      </c>
      <c r="CN78" s="316">
        <f>'كشف 3'!CM23</f>
        <v>0</v>
      </c>
      <c r="CO78" s="316">
        <f>'كشف 3'!CN23</f>
        <v>0</v>
      </c>
      <c r="CP78" s="316">
        <f>'كشف 3'!CO23</f>
        <v>0</v>
      </c>
      <c r="CQ78" s="316">
        <f>'كشف 3'!CP23</f>
        <v>0</v>
      </c>
      <c r="CR78" s="316">
        <f t="shared" si="23"/>
        <v>0</v>
      </c>
      <c r="CS78" s="316">
        <f t="shared" si="24"/>
        <v>0</v>
      </c>
      <c r="CT78" s="316">
        <f t="shared" si="25"/>
        <v>0</v>
      </c>
      <c r="CU78" s="316">
        <f t="shared" si="26"/>
        <v>0</v>
      </c>
      <c r="CV78" s="316">
        <f t="shared" si="27"/>
        <v>0</v>
      </c>
      <c r="CW78" s="316">
        <f t="shared" si="28"/>
        <v>0</v>
      </c>
      <c r="CX78" s="316">
        <f t="shared" si="29"/>
        <v>0</v>
      </c>
      <c r="CY78" s="316">
        <f t="shared" si="30"/>
        <v>0</v>
      </c>
      <c r="CZ78" s="316">
        <f t="shared" si="31"/>
        <v>0</v>
      </c>
      <c r="DA78" s="316">
        <f t="shared" si="32"/>
        <v>0</v>
      </c>
      <c r="DB78" s="316">
        <f t="shared" si="33"/>
        <v>0</v>
      </c>
      <c r="DC78" s="316">
        <f t="shared" si="34"/>
        <v>0</v>
      </c>
      <c r="DD78" s="316">
        <f t="shared" si="35"/>
        <v>0</v>
      </c>
      <c r="DE78" s="316">
        <f t="shared" si="36"/>
        <v>0</v>
      </c>
      <c r="DF78" s="316">
        <f t="shared" si="37"/>
        <v>0</v>
      </c>
      <c r="DG78" s="316">
        <f t="shared" si="38"/>
        <v>0</v>
      </c>
      <c r="DH78" s="316">
        <f t="shared" si="39"/>
        <v>0</v>
      </c>
      <c r="DI78" s="316">
        <f t="shared" si="40"/>
        <v>0</v>
      </c>
      <c r="DJ78" s="316">
        <f t="shared" si="41"/>
        <v>0</v>
      </c>
      <c r="DK78" s="316">
        <f t="shared" si="42"/>
        <v>0</v>
      </c>
      <c r="DL78" s="316">
        <f t="shared" si="43"/>
        <v>0</v>
      </c>
      <c r="DM78" s="316">
        <f t="shared" si="44"/>
        <v>0</v>
      </c>
    </row>
    <row r="79" spans="1:117" ht="20.25" x14ac:dyDescent="0.2">
      <c r="A79" s="18">
        <v>75</v>
      </c>
      <c r="B79" s="18" t="str">
        <f>'كشف 3'!A24</f>
        <v/>
      </c>
      <c r="C79" s="318">
        <f>'كشف 3'!B24</f>
        <v>0</v>
      </c>
      <c r="D79" s="318">
        <f>'كشف 3'!C24</f>
        <v>0</v>
      </c>
      <c r="E79" s="318">
        <f>'كشف 3'!D24</f>
        <v>0</v>
      </c>
      <c r="F79" s="318">
        <f>'كشف 3'!E24</f>
        <v>0</v>
      </c>
      <c r="G79" s="318">
        <f>'كشف 3'!F24</f>
        <v>0</v>
      </c>
      <c r="H79" s="318">
        <f>'كشف 3'!G24</f>
        <v>0</v>
      </c>
      <c r="I79" s="318">
        <f>'كشف 3'!H24</f>
        <v>0</v>
      </c>
      <c r="J79" s="318">
        <f>'كشف 3'!I24</f>
        <v>0</v>
      </c>
      <c r="K79" s="316">
        <f>'كشف 3'!J24</f>
        <v>0</v>
      </c>
      <c r="L79" s="316">
        <f>'كشف 3'!K24</f>
        <v>0</v>
      </c>
      <c r="M79" s="316">
        <f>'كشف 3'!L24</f>
        <v>0</v>
      </c>
      <c r="N79" s="316">
        <f>'كشف 3'!M24</f>
        <v>0</v>
      </c>
      <c r="O79" s="66">
        <f>'كشف 3'!N24</f>
        <v>0</v>
      </c>
      <c r="P79" s="317">
        <f>'كشف 3'!O24</f>
        <v>0</v>
      </c>
      <c r="Q79" s="318">
        <f>'كشف 3'!P24</f>
        <v>0</v>
      </c>
      <c r="R79" s="318">
        <f>'كشف 3'!Q24</f>
        <v>0</v>
      </c>
      <c r="S79" s="318">
        <f>'كشف 3'!R24</f>
        <v>0</v>
      </c>
      <c r="T79" s="318">
        <f>'كشف 3'!S24</f>
        <v>0</v>
      </c>
      <c r="U79" s="318">
        <f>'كشف 3'!T24</f>
        <v>0</v>
      </c>
      <c r="V79" s="316">
        <f>'كشف 3'!U24</f>
        <v>0</v>
      </c>
      <c r="W79" s="316">
        <f>'كشف 3'!V24</f>
        <v>0</v>
      </c>
      <c r="X79" s="316">
        <f>'كشف 3'!W24</f>
        <v>0</v>
      </c>
      <c r="Y79" s="318">
        <f>'كشف 3'!X24</f>
        <v>0</v>
      </c>
      <c r="Z79" s="19">
        <f>'كشف 3'!Y24</f>
        <v>0</v>
      </c>
      <c r="AA79" s="317">
        <f>'كشف 3'!Z24</f>
        <v>0</v>
      </c>
      <c r="AB79" s="318">
        <f>'كشف 3'!AA24</f>
        <v>0</v>
      </c>
      <c r="AC79" s="318">
        <f>'كشف 3'!AB24</f>
        <v>0</v>
      </c>
      <c r="AD79" s="20">
        <f>'كشف 3'!AC24</f>
        <v>0</v>
      </c>
      <c r="AE79" s="316">
        <f>'كشف 3'!AD24</f>
        <v>0</v>
      </c>
      <c r="AF79" s="20">
        <f>'كشف 3'!AE24</f>
        <v>0</v>
      </c>
      <c r="AG79" s="20">
        <f>'كشف 3'!AF24</f>
        <v>0</v>
      </c>
      <c r="AH79" s="21">
        <f>'كشف 3'!AG24</f>
        <v>0</v>
      </c>
      <c r="AI79" s="20">
        <f>'كشف 3'!AH24</f>
        <v>0</v>
      </c>
      <c r="AJ79" s="20">
        <f>'كشف 3'!AI24</f>
        <v>0</v>
      </c>
      <c r="AK79" s="20">
        <f>'كشف 3'!AJ24</f>
        <v>0</v>
      </c>
      <c r="AL79" s="316">
        <f>'كشف 3'!AK24</f>
        <v>0</v>
      </c>
      <c r="AM79" s="316">
        <f>'كشف 3'!AL24</f>
        <v>0</v>
      </c>
      <c r="AN79" s="316">
        <f>'كشف 3'!AM24</f>
        <v>0</v>
      </c>
      <c r="AO79" s="316">
        <f>'كشف 3'!AN24</f>
        <v>0</v>
      </c>
      <c r="AP79" s="316">
        <f>'كشف 3'!AO24</f>
        <v>0</v>
      </c>
      <c r="AQ79" s="316">
        <f>'كشف 3'!AP24</f>
        <v>0</v>
      </c>
      <c r="AR79" s="316">
        <f>'كشف 3'!AQ24</f>
        <v>0</v>
      </c>
      <c r="AS79" s="316">
        <f>'كشف 3'!AR24</f>
        <v>0</v>
      </c>
      <c r="AT79" s="22">
        <f>'كشف 3'!AS24</f>
        <v>0</v>
      </c>
      <c r="AU79" s="316">
        <f>'كشف 3'!AT24</f>
        <v>0</v>
      </c>
      <c r="AV79" s="316">
        <f>'كشف 3'!AU24</f>
        <v>0</v>
      </c>
      <c r="AW79" s="316">
        <f>'كشف 3'!AV24</f>
        <v>0</v>
      </c>
      <c r="AX79" s="316">
        <f>'كشف 3'!AW24</f>
        <v>0</v>
      </c>
      <c r="AY79" s="316">
        <f>'كشف 3'!AX24</f>
        <v>0</v>
      </c>
      <c r="AZ79" s="316">
        <f>'كشف 3'!AY24</f>
        <v>0</v>
      </c>
      <c r="BA79" s="317">
        <f>'كشف 3'!AZ24</f>
        <v>0</v>
      </c>
      <c r="BB79" s="316">
        <f>'كشف 3'!BA24</f>
        <v>0</v>
      </c>
      <c r="BC79" s="124">
        <f>'كشف 3'!BB24</f>
        <v>0</v>
      </c>
      <c r="BD79" s="316">
        <f>'كشف 3'!BC24</f>
        <v>0</v>
      </c>
      <c r="BE79" s="316">
        <f>'كشف 3'!BD24</f>
        <v>0</v>
      </c>
      <c r="BF79" s="316">
        <f>'كشف 3'!BE24</f>
        <v>0</v>
      </c>
      <c r="BG79" s="316">
        <f>'كشف 3'!BF24</f>
        <v>0</v>
      </c>
      <c r="BH79" s="317">
        <f>'كشف 3'!BG24</f>
        <v>0</v>
      </c>
      <c r="BI79" s="318">
        <f>'كشف 3'!BH24</f>
        <v>0</v>
      </c>
      <c r="BJ79" s="318">
        <f>'كشف 3'!BI24</f>
        <v>0</v>
      </c>
      <c r="BK79" s="318">
        <f>'كشف 3'!BJ24</f>
        <v>0</v>
      </c>
      <c r="BL79" s="318">
        <f>'كشف 3'!BK24</f>
        <v>0</v>
      </c>
      <c r="BM79" s="319">
        <f>'كشف 3'!BL24</f>
        <v>0</v>
      </c>
      <c r="BN79" s="316">
        <f>'كشف 3'!BM24</f>
        <v>0</v>
      </c>
      <c r="BO79" s="316">
        <f>'كشف 3'!BN24</f>
        <v>0</v>
      </c>
      <c r="BP79" s="318">
        <f>'كشف 3'!BO24</f>
        <v>0</v>
      </c>
      <c r="BQ79" s="319">
        <f>'كشف 3'!BP24</f>
        <v>0</v>
      </c>
      <c r="BR79" s="319">
        <f>'كشف 3'!BQ24</f>
        <v>0</v>
      </c>
      <c r="BS79" s="319">
        <f>'كشف 3'!BR24</f>
        <v>0</v>
      </c>
      <c r="BT79" s="319">
        <f>'كشف 3'!BS24</f>
        <v>0</v>
      </c>
      <c r="BU79" s="319">
        <f>'كشف 3'!BT24</f>
        <v>0</v>
      </c>
      <c r="BV79" s="319">
        <f>'كشف 3'!BU24</f>
        <v>0</v>
      </c>
      <c r="BW79" s="319">
        <f>'كشف 3'!BV24</f>
        <v>0</v>
      </c>
      <c r="BX79" s="66">
        <f>'كشف 3'!BW24</f>
        <v>0</v>
      </c>
      <c r="BY79" s="66">
        <f>'كشف 3'!BX24</f>
        <v>0</v>
      </c>
      <c r="BZ79" s="319">
        <f>'كشف 3'!BY24</f>
        <v>0</v>
      </c>
      <c r="CA79" s="319">
        <f>'كشف 3'!BZ24</f>
        <v>0</v>
      </c>
      <c r="CB79" s="66">
        <f>'كشف 3'!CA24</f>
        <v>0</v>
      </c>
      <c r="CC79" s="319">
        <f>'كشف 3'!CB24</f>
        <v>0</v>
      </c>
      <c r="CD79" s="319">
        <f>'كشف 3'!CC24</f>
        <v>0</v>
      </c>
      <c r="CE79" s="319">
        <f>'كشف 3'!CD24</f>
        <v>0</v>
      </c>
      <c r="CF79" s="169">
        <f>'كشف 3'!CE24</f>
        <v>0</v>
      </c>
      <c r="CG79" s="169">
        <f>'كشف 3'!CF24</f>
        <v>0</v>
      </c>
      <c r="CH79" s="319">
        <f>'كشف 3'!CG24</f>
        <v>0</v>
      </c>
      <c r="CI79" s="319">
        <f>'كشف 3'!CH24</f>
        <v>0</v>
      </c>
      <c r="CJ79" s="319">
        <f>'كشف 3'!CI24</f>
        <v>0</v>
      </c>
      <c r="CK79" s="319">
        <f>'كشف 3'!CJ24</f>
        <v>0</v>
      </c>
      <c r="CL79" s="319">
        <f>'كشف 3'!CK24</f>
        <v>0</v>
      </c>
      <c r="CM79" s="319">
        <f>'كشف 3'!CL24</f>
        <v>0</v>
      </c>
      <c r="CN79" s="316">
        <f>'كشف 3'!CM24</f>
        <v>0</v>
      </c>
      <c r="CO79" s="316">
        <f>'كشف 3'!CN24</f>
        <v>0</v>
      </c>
      <c r="CP79" s="316">
        <f>'كشف 3'!CO24</f>
        <v>0</v>
      </c>
      <c r="CQ79" s="316">
        <f>'كشف 3'!CP24</f>
        <v>0</v>
      </c>
      <c r="CR79" s="316">
        <f t="shared" si="23"/>
        <v>0</v>
      </c>
      <c r="CS79" s="316">
        <f t="shared" si="24"/>
        <v>0</v>
      </c>
      <c r="CT79" s="316">
        <f t="shared" si="25"/>
        <v>0</v>
      </c>
      <c r="CU79" s="316">
        <f t="shared" si="26"/>
        <v>0</v>
      </c>
      <c r="CV79" s="316">
        <f t="shared" si="27"/>
        <v>0</v>
      </c>
      <c r="CW79" s="316">
        <f t="shared" si="28"/>
        <v>0</v>
      </c>
      <c r="CX79" s="316">
        <f t="shared" si="29"/>
        <v>0</v>
      </c>
      <c r="CY79" s="316">
        <f t="shared" si="30"/>
        <v>0</v>
      </c>
      <c r="CZ79" s="316">
        <f t="shared" si="31"/>
        <v>0</v>
      </c>
      <c r="DA79" s="316">
        <f t="shared" si="32"/>
        <v>0</v>
      </c>
      <c r="DB79" s="316">
        <f t="shared" si="33"/>
        <v>0</v>
      </c>
      <c r="DC79" s="316">
        <f t="shared" si="34"/>
        <v>0</v>
      </c>
      <c r="DD79" s="316">
        <f t="shared" si="35"/>
        <v>0</v>
      </c>
      <c r="DE79" s="316">
        <f t="shared" si="36"/>
        <v>0</v>
      </c>
      <c r="DF79" s="316">
        <f t="shared" si="37"/>
        <v>0</v>
      </c>
      <c r="DG79" s="316">
        <f t="shared" si="38"/>
        <v>0</v>
      </c>
      <c r="DH79" s="316">
        <f t="shared" si="39"/>
        <v>0</v>
      </c>
      <c r="DI79" s="316">
        <f t="shared" si="40"/>
        <v>0</v>
      </c>
      <c r="DJ79" s="316">
        <f t="shared" si="41"/>
        <v>0</v>
      </c>
      <c r="DK79" s="316">
        <f t="shared" si="42"/>
        <v>0</v>
      </c>
      <c r="DL79" s="316">
        <f t="shared" si="43"/>
        <v>0</v>
      </c>
      <c r="DM79" s="316">
        <f t="shared" si="44"/>
        <v>0</v>
      </c>
    </row>
    <row r="80" spans="1:117" ht="20.25" x14ac:dyDescent="0.2">
      <c r="A80" s="18">
        <v>76</v>
      </c>
      <c r="B80" s="18" t="str">
        <f>'كشف 3'!A25</f>
        <v/>
      </c>
      <c r="C80" s="318">
        <f>'كشف 3'!B25</f>
        <v>0</v>
      </c>
      <c r="D80" s="318">
        <f>'كشف 3'!C25</f>
        <v>0</v>
      </c>
      <c r="E80" s="318">
        <f>'كشف 3'!D25</f>
        <v>0</v>
      </c>
      <c r="F80" s="318">
        <f>'كشف 3'!E25</f>
        <v>0</v>
      </c>
      <c r="G80" s="318">
        <f>'كشف 3'!F25</f>
        <v>0</v>
      </c>
      <c r="H80" s="318">
        <f>'كشف 3'!G25</f>
        <v>0</v>
      </c>
      <c r="I80" s="318">
        <f>'كشف 3'!H25</f>
        <v>0</v>
      </c>
      <c r="J80" s="318">
        <f>'كشف 3'!I25</f>
        <v>0</v>
      </c>
      <c r="K80" s="316">
        <f>'كشف 3'!J25</f>
        <v>0</v>
      </c>
      <c r="L80" s="316">
        <f>'كشف 3'!K25</f>
        <v>0</v>
      </c>
      <c r="M80" s="316">
        <f>'كشف 3'!L25</f>
        <v>0</v>
      </c>
      <c r="N80" s="316">
        <f>'كشف 3'!M25</f>
        <v>0</v>
      </c>
      <c r="O80" s="66">
        <f>'كشف 3'!N25</f>
        <v>0</v>
      </c>
      <c r="P80" s="317">
        <f>'كشف 3'!O25</f>
        <v>0</v>
      </c>
      <c r="Q80" s="318">
        <f>'كشف 3'!P25</f>
        <v>0</v>
      </c>
      <c r="R80" s="318">
        <f>'كشف 3'!Q25</f>
        <v>0</v>
      </c>
      <c r="S80" s="318">
        <f>'كشف 3'!R25</f>
        <v>0</v>
      </c>
      <c r="T80" s="318">
        <f>'كشف 3'!S25</f>
        <v>0</v>
      </c>
      <c r="U80" s="318">
        <f>'كشف 3'!T25</f>
        <v>0</v>
      </c>
      <c r="V80" s="316">
        <f>'كشف 3'!U25</f>
        <v>0</v>
      </c>
      <c r="W80" s="316">
        <f>'كشف 3'!V25</f>
        <v>0</v>
      </c>
      <c r="X80" s="316">
        <f>'كشف 3'!W25</f>
        <v>0</v>
      </c>
      <c r="Y80" s="318">
        <f>'كشف 3'!X25</f>
        <v>0</v>
      </c>
      <c r="Z80" s="19">
        <f>'كشف 3'!Y25</f>
        <v>0</v>
      </c>
      <c r="AA80" s="317">
        <f>'كشف 3'!Z25</f>
        <v>0</v>
      </c>
      <c r="AB80" s="318">
        <f>'كشف 3'!AA25</f>
        <v>0</v>
      </c>
      <c r="AC80" s="318">
        <f>'كشف 3'!AB25</f>
        <v>0</v>
      </c>
      <c r="AD80" s="20">
        <f>'كشف 3'!AC25</f>
        <v>0</v>
      </c>
      <c r="AE80" s="316">
        <f>'كشف 3'!AD25</f>
        <v>0</v>
      </c>
      <c r="AF80" s="20">
        <f>'كشف 3'!AE25</f>
        <v>0</v>
      </c>
      <c r="AG80" s="20">
        <f>'كشف 3'!AF25</f>
        <v>0</v>
      </c>
      <c r="AH80" s="21">
        <f>'كشف 3'!AG25</f>
        <v>0</v>
      </c>
      <c r="AI80" s="20">
        <f>'كشف 3'!AH25</f>
        <v>0</v>
      </c>
      <c r="AJ80" s="20">
        <f>'كشف 3'!AI25</f>
        <v>0</v>
      </c>
      <c r="AK80" s="20">
        <f>'كشف 3'!AJ25</f>
        <v>0</v>
      </c>
      <c r="AL80" s="316">
        <f>'كشف 3'!AK25</f>
        <v>0</v>
      </c>
      <c r="AM80" s="316">
        <f>'كشف 3'!AL25</f>
        <v>0</v>
      </c>
      <c r="AN80" s="316">
        <f>'كشف 3'!AM25</f>
        <v>0</v>
      </c>
      <c r="AO80" s="316">
        <f>'كشف 3'!AN25</f>
        <v>0</v>
      </c>
      <c r="AP80" s="316">
        <f>'كشف 3'!AO25</f>
        <v>0</v>
      </c>
      <c r="AQ80" s="316">
        <f>'كشف 3'!AP25</f>
        <v>0</v>
      </c>
      <c r="AR80" s="316">
        <f>'كشف 3'!AQ25</f>
        <v>0</v>
      </c>
      <c r="AS80" s="316">
        <f>'كشف 3'!AR25</f>
        <v>0</v>
      </c>
      <c r="AT80" s="22">
        <f>'كشف 3'!AS25</f>
        <v>0</v>
      </c>
      <c r="AU80" s="316">
        <f>'كشف 3'!AT25</f>
        <v>0</v>
      </c>
      <c r="AV80" s="316">
        <f>'كشف 3'!AU25</f>
        <v>0</v>
      </c>
      <c r="AW80" s="316">
        <f>'كشف 3'!AV25</f>
        <v>0</v>
      </c>
      <c r="AX80" s="316">
        <f>'كشف 3'!AW25</f>
        <v>0</v>
      </c>
      <c r="AY80" s="316">
        <f>'كشف 3'!AX25</f>
        <v>0</v>
      </c>
      <c r="AZ80" s="316">
        <f>'كشف 3'!AY25</f>
        <v>0</v>
      </c>
      <c r="BA80" s="317">
        <f>'كشف 3'!AZ25</f>
        <v>0</v>
      </c>
      <c r="BB80" s="316">
        <f>'كشف 3'!BA25</f>
        <v>0</v>
      </c>
      <c r="BC80" s="124">
        <f>'كشف 3'!BB25</f>
        <v>0</v>
      </c>
      <c r="BD80" s="316">
        <f>'كشف 3'!BC25</f>
        <v>0</v>
      </c>
      <c r="BE80" s="316">
        <f>'كشف 3'!BD25</f>
        <v>0</v>
      </c>
      <c r="BF80" s="316">
        <f>'كشف 3'!BE25</f>
        <v>0</v>
      </c>
      <c r="BG80" s="316">
        <f>'كشف 3'!BF25</f>
        <v>0</v>
      </c>
      <c r="BH80" s="317">
        <f>'كشف 3'!BG25</f>
        <v>0</v>
      </c>
      <c r="BI80" s="318">
        <f>'كشف 3'!BH25</f>
        <v>0</v>
      </c>
      <c r="BJ80" s="318">
        <f>'كشف 3'!BI25</f>
        <v>0</v>
      </c>
      <c r="BK80" s="318">
        <f>'كشف 3'!BJ25</f>
        <v>0</v>
      </c>
      <c r="BL80" s="318">
        <f>'كشف 3'!BK25</f>
        <v>0</v>
      </c>
      <c r="BM80" s="319">
        <f>'كشف 3'!BL25</f>
        <v>0</v>
      </c>
      <c r="BN80" s="316">
        <f>'كشف 3'!BM25</f>
        <v>0</v>
      </c>
      <c r="BO80" s="316">
        <f>'كشف 3'!BN25</f>
        <v>0</v>
      </c>
      <c r="BP80" s="318">
        <f>'كشف 3'!BO25</f>
        <v>0</v>
      </c>
      <c r="BQ80" s="319">
        <f>'كشف 3'!BP25</f>
        <v>0</v>
      </c>
      <c r="BR80" s="319">
        <f>'كشف 3'!BQ25</f>
        <v>0</v>
      </c>
      <c r="BS80" s="319">
        <f>'كشف 3'!BR25</f>
        <v>0</v>
      </c>
      <c r="BT80" s="319">
        <f>'كشف 3'!BS25</f>
        <v>0</v>
      </c>
      <c r="BU80" s="319">
        <f>'كشف 3'!BT25</f>
        <v>0</v>
      </c>
      <c r="BV80" s="319">
        <f>'كشف 3'!BU25</f>
        <v>0</v>
      </c>
      <c r="BW80" s="319">
        <f>'كشف 3'!BV25</f>
        <v>0</v>
      </c>
      <c r="BX80" s="66">
        <f>'كشف 3'!BW25</f>
        <v>0</v>
      </c>
      <c r="BY80" s="66">
        <f>'كشف 3'!BX25</f>
        <v>0</v>
      </c>
      <c r="BZ80" s="319">
        <f>'كشف 3'!BY25</f>
        <v>0</v>
      </c>
      <c r="CA80" s="319">
        <f>'كشف 3'!BZ25</f>
        <v>0</v>
      </c>
      <c r="CB80" s="66">
        <f>'كشف 3'!CA25</f>
        <v>0</v>
      </c>
      <c r="CC80" s="319">
        <f>'كشف 3'!CB25</f>
        <v>0</v>
      </c>
      <c r="CD80" s="319">
        <f>'كشف 3'!CC25</f>
        <v>0</v>
      </c>
      <c r="CE80" s="319">
        <f>'كشف 3'!CD25</f>
        <v>0</v>
      </c>
      <c r="CF80" s="169">
        <f>'كشف 3'!CE25</f>
        <v>0</v>
      </c>
      <c r="CG80" s="169">
        <f>'كشف 3'!CF25</f>
        <v>0</v>
      </c>
      <c r="CH80" s="319">
        <f>'كشف 3'!CG25</f>
        <v>0</v>
      </c>
      <c r="CI80" s="319">
        <f>'كشف 3'!CH25</f>
        <v>0</v>
      </c>
      <c r="CJ80" s="319">
        <f>'كشف 3'!CI25</f>
        <v>0</v>
      </c>
      <c r="CK80" s="319">
        <f>'كشف 3'!CJ25</f>
        <v>0</v>
      </c>
      <c r="CL80" s="319">
        <f>'كشف 3'!CK25</f>
        <v>0</v>
      </c>
      <c r="CM80" s="319">
        <f>'كشف 3'!CL25</f>
        <v>0</v>
      </c>
      <c r="CN80" s="316">
        <f>'كشف 3'!CM25</f>
        <v>0</v>
      </c>
      <c r="CO80" s="316">
        <f>'كشف 3'!CN25</f>
        <v>0</v>
      </c>
      <c r="CP80" s="316">
        <f>'كشف 3'!CO25</f>
        <v>0</v>
      </c>
      <c r="CQ80" s="316">
        <f>'كشف 3'!CP25</f>
        <v>0</v>
      </c>
      <c r="CR80" s="316">
        <f t="shared" si="23"/>
        <v>0</v>
      </c>
      <c r="CS80" s="316">
        <f t="shared" si="24"/>
        <v>0</v>
      </c>
      <c r="CT80" s="316">
        <f t="shared" si="25"/>
        <v>0</v>
      </c>
      <c r="CU80" s="316">
        <f t="shared" si="26"/>
        <v>0</v>
      </c>
      <c r="CV80" s="316">
        <f t="shared" si="27"/>
        <v>0</v>
      </c>
      <c r="CW80" s="316">
        <f t="shared" si="28"/>
        <v>0</v>
      </c>
      <c r="CX80" s="316">
        <f t="shared" si="29"/>
        <v>0</v>
      </c>
      <c r="CY80" s="316">
        <f t="shared" si="30"/>
        <v>0</v>
      </c>
      <c r="CZ80" s="316">
        <f t="shared" si="31"/>
        <v>0</v>
      </c>
      <c r="DA80" s="316">
        <f t="shared" si="32"/>
        <v>0</v>
      </c>
      <c r="DB80" s="316">
        <f t="shared" si="33"/>
        <v>0</v>
      </c>
      <c r="DC80" s="316">
        <f t="shared" si="34"/>
        <v>0</v>
      </c>
      <c r="DD80" s="316">
        <f t="shared" si="35"/>
        <v>0</v>
      </c>
      <c r="DE80" s="316">
        <f t="shared" si="36"/>
        <v>0</v>
      </c>
      <c r="DF80" s="316">
        <f t="shared" si="37"/>
        <v>0</v>
      </c>
      <c r="DG80" s="316">
        <f t="shared" si="38"/>
        <v>0</v>
      </c>
      <c r="DH80" s="316">
        <f t="shared" si="39"/>
        <v>0</v>
      </c>
      <c r="DI80" s="316">
        <f t="shared" si="40"/>
        <v>0</v>
      </c>
      <c r="DJ80" s="316">
        <f t="shared" si="41"/>
        <v>0</v>
      </c>
      <c r="DK80" s="316">
        <f t="shared" si="42"/>
        <v>0</v>
      </c>
      <c r="DL80" s="316">
        <f t="shared" si="43"/>
        <v>0</v>
      </c>
      <c r="DM80" s="316">
        <f t="shared" si="44"/>
        <v>0</v>
      </c>
    </row>
    <row r="81" spans="1:117" ht="20.25" x14ac:dyDescent="0.2">
      <c r="A81" s="18">
        <v>77</v>
      </c>
      <c r="B81" s="18" t="str">
        <f>'كشف 3'!A26</f>
        <v/>
      </c>
      <c r="C81" s="318">
        <f>'كشف 3'!B26</f>
        <v>0</v>
      </c>
      <c r="D81" s="318">
        <f>'كشف 3'!C26</f>
        <v>0</v>
      </c>
      <c r="E81" s="318">
        <f>'كشف 3'!D26</f>
        <v>0</v>
      </c>
      <c r="F81" s="318">
        <f>'كشف 3'!E26</f>
        <v>0</v>
      </c>
      <c r="G81" s="318">
        <f>'كشف 3'!F26</f>
        <v>0</v>
      </c>
      <c r="H81" s="318">
        <f>'كشف 3'!G26</f>
        <v>0</v>
      </c>
      <c r="I81" s="318">
        <f>'كشف 3'!H26</f>
        <v>0</v>
      </c>
      <c r="J81" s="318">
        <f>'كشف 3'!I26</f>
        <v>0</v>
      </c>
      <c r="K81" s="316">
        <f>'كشف 3'!J26</f>
        <v>0</v>
      </c>
      <c r="L81" s="316">
        <f>'كشف 3'!K26</f>
        <v>0</v>
      </c>
      <c r="M81" s="316">
        <f>'كشف 3'!L26</f>
        <v>0</v>
      </c>
      <c r="N81" s="316">
        <f>'كشف 3'!M26</f>
        <v>0</v>
      </c>
      <c r="O81" s="66">
        <f>'كشف 3'!N26</f>
        <v>0</v>
      </c>
      <c r="P81" s="317">
        <f>'كشف 3'!O26</f>
        <v>0</v>
      </c>
      <c r="Q81" s="318">
        <f>'كشف 3'!P26</f>
        <v>0</v>
      </c>
      <c r="R81" s="318">
        <f>'كشف 3'!Q26</f>
        <v>0</v>
      </c>
      <c r="S81" s="318">
        <f>'كشف 3'!R26</f>
        <v>0</v>
      </c>
      <c r="T81" s="318">
        <f>'كشف 3'!S26</f>
        <v>0</v>
      </c>
      <c r="U81" s="318">
        <f>'كشف 3'!T26</f>
        <v>0</v>
      </c>
      <c r="V81" s="316">
        <f>'كشف 3'!U26</f>
        <v>0</v>
      </c>
      <c r="W81" s="316">
        <f>'كشف 3'!V26</f>
        <v>0</v>
      </c>
      <c r="X81" s="316">
        <f>'كشف 3'!W26</f>
        <v>0</v>
      </c>
      <c r="Y81" s="318">
        <f>'كشف 3'!X26</f>
        <v>0</v>
      </c>
      <c r="Z81" s="19">
        <f>'كشف 3'!Y26</f>
        <v>0</v>
      </c>
      <c r="AA81" s="317">
        <f>'كشف 3'!Z26</f>
        <v>0</v>
      </c>
      <c r="AB81" s="318">
        <f>'كشف 3'!AA26</f>
        <v>0</v>
      </c>
      <c r="AC81" s="318">
        <f>'كشف 3'!AB26</f>
        <v>0</v>
      </c>
      <c r="AD81" s="20">
        <f>'كشف 3'!AC26</f>
        <v>0</v>
      </c>
      <c r="AE81" s="316">
        <f>'كشف 3'!AD26</f>
        <v>0</v>
      </c>
      <c r="AF81" s="20">
        <f>'كشف 3'!AE26</f>
        <v>0</v>
      </c>
      <c r="AG81" s="20">
        <f>'كشف 3'!AF26</f>
        <v>0</v>
      </c>
      <c r="AH81" s="21">
        <f>'كشف 3'!AG26</f>
        <v>0</v>
      </c>
      <c r="AI81" s="20">
        <f>'كشف 3'!AH26</f>
        <v>0</v>
      </c>
      <c r="AJ81" s="20">
        <f>'كشف 3'!AI26</f>
        <v>0</v>
      </c>
      <c r="AK81" s="20">
        <f>'كشف 3'!AJ26</f>
        <v>0</v>
      </c>
      <c r="AL81" s="316">
        <f>'كشف 3'!AK26</f>
        <v>0</v>
      </c>
      <c r="AM81" s="316">
        <f>'كشف 3'!AL26</f>
        <v>0</v>
      </c>
      <c r="AN81" s="316">
        <f>'كشف 3'!AM26</f>
        <v>0</v>
      </c>
      <c r="AO81" s="316">
        <f>'كشف 3'!AN26</f>
        <v>0</v>
      </c>
      <c r="AP81" s="316">
        <f>'كشف 3'!AO26</f>
        <v>0</v>
      </c>
      <c r="AQ81" s="316">
        <f>'كشف 3'!AP26</f>
        <v>0</v>
      </c>
      <c r="AR81" s="316">
        <f>'كشف 3'!AQ26</f>
        <v>0</v>
      </c>
      <c r="AS81" s="316">
        <f>'كشف 3'!AR26</f>
        <v>0</v>
      </c>
      <c r="AT81" s="22">
        <f>'كشف 3'!AS26</f>
        <v>0</v>
      </c>
      <c r="AU81" s="316">
        <f>'كشف 3'!AT26</f>
        <v>0</v>
      </c>
      <c r="AV81" s="316">
        <f>'كشف 3'!AU26</f>
        <v>0</v>
      </c>
      <c r="AW81" s="316">
        <f>'كشف 3'!AV26</f>
        <v>0</v>
      </c>
      <c r="AX81" s="316">
        <f>'كشف 3'!AW26</f>
        <v>0</v>
      </c>
      <c r="AY81" s="316">
        <f>'كشف 3'!AX26</f>
        <v>0</v>
      </c>
      <c r="AZ81" s="316">
        <f>'كشف 3'!AY26</f>
        <v>0</v>
      </c>
      <c r="BA81" s="317">
        <f>'كشف 3'!AZ26</f>
        <v>0</v>
      </c>
      <c r="BB81" s="316">
        <f>'كشف 3'!BA26</f>
        <v>0</v>
      </c>
      <c r="BC81" s="124">
        <f>'كشف 3'!BB26</f>
        <v>0</v>
      </c>
      <c r="BD81" s="316">
        <f>'كشف 3'!BC26</f>
        <v>0</v>
      </c>
      <c r="BE81" s="316">
        <f>'كشف 3'!BD26</f>
        <v>0</v>
      </c>
      <c r="BF81" s="316">
        <f>'كشف 3'!BE26</f>
        <v>0</v>
      </c>
      <c r="BG81" s="316">
        <f>'كشف 3'!BF26</f>
        <v>0</v>
      </c>
      <c r="BH81" s="317">
        <f>'كشف 3'!BG26</f>
        <v>0</v>
      </c>
      <c r="BI81" s="318">
        <f>'كشف 3'!BH26</f>
        <v>0</v>
      </c>
      <c r="BJ81" s="318">
        <f>'كشف 3'!BI26</f>
        <v>0</v>
      </c>
      <c r="BK81" s="318">
        <f>'كشف 3'!BJ26</f>
        <v>0</v>
      </c>
      <c r="BL81" s="318">
        <f>'كشف 3'!BK26</f>
        <v>0</v>
      </c>
      <c r="BM81" s="319">
        <f>'كشف 3'!BL26</f>
        <v>0</v>
      </c>
      <c r="BN81" s="316">
        <f>'كشف 3'!BM26</f>
        <v>0</v>
      </c>
      <c r="BO81" s="316">
        <f>'كشف 3'!BN26</f>
        <v>0</v>
      </c>
      <c r="BP81" s="318">
        <f>'كشف 3'!BO26</f>
        <v>0</v>
      </c>
      <c r="BQ81" s="319">
        <f>'كشف 3'!BP26</f>
        <v>0</v>
      </c>
      <c r="BR81" s="319">
        <f>'كشف 3'!BQ26</f>
        <v>0</v>
      </c>
      <c r="BS81" s="319">
        <f>'كشف 3'!BR26</f>
        <v>0</v>
      </c>
      <c r="BT81" s="319">
        <f>'كشف 3'!BS26</f>
        <v>0</v>
      </c>
      <c r="BU81" s="319">
        <f>'كشف 3'!BT26</f>
        <v>0</v>
      </c>
      <c r="BV81" s="319">
        <f>'كشف 3'!BU26</f>
        <v>0</v>
      </c>
      <c r="BW81" s="319">
        <f>'كشف 3'!BV26</f>
        <v>0</v>
      </c>
      <c r="BX81" s="66">
        <f>'كشف 3'!BW26</f>
        <v>0</v>
      </c>
      <c r="BY81" s="66">
        <f>'كشف 3'!BX26</f>
        <v>0</v>
      </c>
      <c r="BZ81" s="319">
        <f>'كشف 3'!BY26</f>
        <v>0</v>
      </c>
      <c r="CA81" s="319">
        <f>'كشف 3'!BZ26</f>
        <v>0</v>
      </c>
      <c r="CB81" s="66">
        <f>'كشف 3'!CA26</f>
        <v>0</v>
      </c>
      <c r="CC81" s="319">
        <f>'كشف 3'!CB26</f>
        <v>0</v>
      </c>
      <c r="CD81" s="319">
        <f>'كشف 3'!CC26</f>
        <v>0</v>
      </c>
      <c r="CE81" s="319">
        <f>'كشف 3'!CD26</f>
        <v>0</v>
      </c>
      <c r="CF81" s="169">
        <f>'كشف 3'!CE26</f>
        <v>0</v>
      </c>
      <c r="CG81" s="169">
        <f>'كشف 3'!CF26</f>
        <v>0</v>
      </c>
      <c r="CH81" s="319">
        <f>'كشف 3'!CG26</f>
        <v>0</v>
      </c>
      <c r="CI81" s="319">
        <f>'كشف 3'!CH26</f>
        <v>0</v>
      </c>
      <c r="CJ81" s="319">
        <f>'كشف 3'!CI26</f>
        <v>0</v>
      </c>
      <c r="CK81" s="319">
        <f>'كشف 3'!CJ26</f>
        <v>0</v>
      </c>
      <c r="CL81" s="319">
        <f>'كشف 3'!CK26</f>
        <v>0</v>
      </c>
      <c r="CM81" s="319">
        <f>'كشف 3'!CL26</f>
        <v>0</v>
      </c>
      <c r="CN81" s="316">
        <f>'كشف 3'!CM26</f>
        <v>0</v>
      </c>
      <c r="CO81" s="316">
        <f>'كشف 3'!CN26</f>
        <v>0</v>
      </c>
      <c r="CP81" s="316">
        <f>'كشف 3'!CO26</f>
        <v>0</v>
      </c>
      <c r="CQ81" s="316">
        <f>'كشف 3'!CP26</f>
        <v>0</v>
      </c>
      <c r="CR81" s="316">
        <f t="shared" si="23"/>
        <v>0</v>
      </c>
      <c r="CS81" s="316">
        <f t="shared" si="24"/>
        <v>0</v>
      </c>
      <c r="CT81" s="316">
        <f t="shared" si="25"/>
        <v>0</v>
      </c>
      <c r="CU81" s="316">
        <f t="shared" si="26"/>
        <v>0</v>
      </c>
      <c r="CV81" s="316">
        <f t="shared" si="27"/>
        <v>0</v>
      </c>
      <c r="CW81" s="316">
        <f t="shared" si="28"/>
        <v>0</v>
      </c>
      <c r="CX81" s="316">
        <f t="shared" si="29"/>
        <v>0</v>
      </c>
      <c r="CY81" s="316">
        <f t="shared" si="30"/>
        <v>0</v>
      </c>
      <c r="CZ81" s="316">
        <f t="shared" si="31"/>
        <v>0</v>
      </c>
      <c r="DA81" s="316">
        <f t="shared" si="32"/>
        <v>0</v>
      </c>
      <c r="DB81" s="316">
        <f t="shared" si="33"/>
        <v>0</v>
      </c>
      <c r="DC81" s="316">
        <f t="shared" si="34"/>
        <v>0</v>
      </c>
      <c r="DD81" s="316">
        <f t="shared" si="35"/>
        <v>0</v>
      </c>
      <c r="DE81" s="316">
        <f t="shared" si="36"/>
        <v>0</v>
      </c>
      <c r="DF81" s="316">
        <f t="shared" si="37"/>
        <v>0</v>
      </c>
      <c r="DG81" s="316">
        <f t="shared" si="38"/>
        <v>0</v>
      </c>
      <c r="DH81" s="316">
        <f t="shared" si="39"/>
        <v>0</v>
      </c>
      <c r="DI81" s="316">
        <f t="shared" si="40"/>
        <v>0</v>
      </c>
      <c r="DJ81" s="316">
        <f t="shared" si="41"/>
        <v>0</v>
      </c>
      <c r="DK81" s="316">
        <f t="shared" si="42"/>
        <v>0</v>
      </c>
      <c r="DL81" s="316">
        <f t="shared" si="43"/>
        <v>0</v>
      </c>
      <c r="DM81" s="316">
        <f t="shared" si="44"/>
        <v>0</v>
      </c>
    </row>
    <row r="82" spans="1:117" ht="20.25" x14ac:dyDescent="0.2">
      <c r="A82" s="18">
        <v>78</v>
      </c>
      <c r="B82" s="18" t="str">
        <f>'كشف 3'!A27</f>
        <v/>
      </c>
      <c r="C82" s="318">
        <f>'كشف 3'!B27</f>
        <v>0</v>
      </c>
      <c r="D82" s="318">
        <f>'كشف 3'!C27</f>
        <v>0</v>
      </c>
      <c r="E82" s="318">
        <f>'كشف 3'!D27</f>
        <v>0</v>
      </c>
      <c r="F82" s="318">
        <f>'كشف 3'!E27</f>
        <v>0</v>
      </c>
      <c r="G82" s="318">
        <f>'كشف 3'!F27</f>
        <v>0</v>
      </c>
      <c r="H82" s="318">
        <f>'كشف 3'!G27</f>
        <v>0</v>
      </c>
      <c r="I82" s="318">
        <f>'كشف 3'!H27</f>
        <v>0</v>
      </c>
      <c r="J82" s="318">
        <f>'كشف 3'!I27</f>
        <v>0</v>
      </c>
      <c r="K82" s="316">
        <f>'كشف 3'!J27</f>
        <v>0</v>
      </c>
      <c r="L82" s="316">
        <f>'كشف 3'!K27</f>
        <v>0</v>
      </c>
      <c r="M82" s="316">
        <f>'كشف 3'!L27</f>
        <v>0</v>
      </c>
      <c r="N82" s="316">
        <f>'كشف 3'!M27</f>
        <v>0</v>
      </c>
      <c r="O82" s="66">
        <f>'كشف 3'!N27</f>
        <v>0</v>
      </c>
      <c r="P82" s="317">
        <f>'كشف 3'!O27</f>
        <v>0</v>
      </c>
      <c r="Q82" s="318">
        <f>'كشف 3'!P27</f>
        <v>0</v>
      </c>
      <c r="R82" s="318">
        <f>'كشف 3'!Q27</f>
        <v>0</v>
      </c>
      <c r="S82" s="318">
        <f>'كشف 3'!R27</f>
        <v>0</v>
      </c>
      <c r="T82" s="318">
        <f>'كشف 3'!S27</f>
        <v>0</v>
      </c>
      <c r="U82" s="318">
        <f>'كشف 3'!T27</f>
        <v>0</v>
      </c>
      <c r="V82" s="316">
        <f>'كشف 3'!U27</f>
        <v>0</v>
      </c>
      <c r="W82" s="316">
        <f>'كشف 3'!V27</f>
        <v>0</v>
      </c>
      <c r="X82" s="316">
        <f>'كشف 3'!W27</f>
        <v>0</v>
      </c>
      <c r="Y82" s="318">
        <f>'كشف 3'!X27</f>
        <v>0</v>
      </c>
      <c r="Z82" s="19">
        <f>'كشف 3'!Y27</f>
        <v>0</v>
      </c>
      <c r="AA82" s="317">
        <f>'كشف 3'!Z27</f>
        <v>0</v>
      </c>
      <c r="AB82" s="318">
        <f>'كشف 3'!AA27</f>
        <v>0</v>
      </c>
      <c r="AC82" s="318">
        <f>'كشف 3'!AB27</f>
        <v>0</v>
      </c>
      <c r="AD82" s="20">
        <f>'كشف 3'!AC27</f>
        <v>0</v>
      </c>
      <c r="AE82" s="316">
        <f>'كشف 3'!AD27</f>
        <v>0</v>
      </c>
      <c r="AF82" s="20">
        <f>'كشف 3'!AE27</f>
        <v>0</v>
      </c>
      <c r="AG82" s="20">
        <f>'كشف 3'!AF27</f>
        <v>0</v>
      </c>
      <c r="AH82" s="21">
        <f>'كشف 3'!AG27</f>
        <v>0</v>
      </c>
      <c r="AI82" s="20">
        <f>'كشف 3'!AH27</f>
        <v>0</v>
      </c>
      <c r="AJ82" s="20">
        <f>'كشف 3'!AI27</f>
        <v>0</v>
      </c>
      <c r="AK82" s="20">
        <f>'كشف 3'!AJ27</f>
        <v>0</v>
      </c>
      <c r="AL82" s="316">
        <f>'كشف 3'!AK27</f>
        <v>0</v>
      </c>
      <c r="AM82" s="316">
        <f>'كشف 3'!AL27</f>
        <v>0</v>
      </c>
      <c r="AN82" s="316">
        <f>'كشف 3'!AM27</f>
        <v>0</v>
      </c>
      <c r="AO82" s="316">
        <f>'كشف 3'!AN27</f>
        <v>0</v>
      </c>
      <c r="AP82" s="316">
        <f>'كشف 3'!AO27</f>
        <v>0</v>
      </c>
      <c r="AQ82" s="316">
        <f>'كشف 3'!AP27</f>
        <v>0</v>
      </c>
      <c r="AR82" s="316">
        <f>'كشف 3'!AQ27</f>
        <v>0</v>
      </c>
      <c r="AS82" s="316">
        <f>'كشف 3'!AR27</f>
        <v>0</v>
      </c>
      <c r="AT82" s="22">
        <f>'كشف 3'!AS27</f>
        <v>0</v>
      </c>
      <c r="AU82" s="316">
        <f>'كشف 3'!AT27</f>
        <v>0</v>
      </c>
      <c r="AV82" s="316">
        <f>'كشف 3'!AU27</f>
        <v>0</v>
      </c>
      <c r="AW82" s="316">
        <f>'كشف 3'!AV27</f>
        <v>0</v>
      </c>
      <c r="AX82" s="316">
        <f>'كشف 3'!AW27</f>
        <v>0</v>
      </c>
      <c r="AY82" s="316">
        <f>'كشف 3'!AX27</f>
        <v>0</v>
      </c>
      <c r="AZ82" s="316">
        <f>'كشف 3'!AY27</f>
        <v>0</v>
      </c>
      <c r="BA82" s="317">
        <f>'كشف 3'!AZ27</f>
        <v>0</v>
      </c>
      <c r="BB82" s="316">
        <f>'كشف 3'!BA27</f>
        <v>0</v>
      </c>
      <c r="BC82" s="124">
        <f>'كشف 3'!BB27</f>
        <v>0</v>
      </c>
      <c r="BD82" s="316">
        <f>'كشف 3'!BC27</f>
        <v>0</v>
      </c>
      <c r="BE82" s="316">
        <f>'كشف 3'!BD27</f>
        <v>0</v>
      </c>
      <c r="BF82" s="316">
        <f>'كشف 3'!BE27</f>
        <v>0</v>
      </c>
      <c r="BG82" s="316">
        <f>'كشف 3'!BF27</f>
        <v>0</v>
      </c>
      <c r="BH82" s="317">
        <f>'كشف 3'!BG27</f>
        <v>0</v>
      </c>
      <c r="BI82" s="318">
        <f>'كشف 3'!BH27</f>
        <v>0</v>
      </c>
      <c r="BJ82" s="318">
        <f>'كشف 3'!BI27</f>
        <v>0</v>
      </c>
      <c r="BK82" s="318">
        <f>'كشف 3'!BJ27</f>
        <v>0</v>
      </c>
      <c r="BL82" s="318">
        <f>'كشف 3'!BK27</f>
        <v>0</v>
      </c>
      <c r="BM82" s="319">
        <f>'كشف 3'!BL27</f>
        <v>0</v>
      </c>
      <c r="BN82" s="316">
        <f>'كشف 3'!BM27</f>
        <v>0</v>
      </c>
      <c r="BO82" s="316">
        <f>'كشف 3'!BN27</f>
        <v>0</v>
      </c>
      <c r="BP82" s="318">
        <f>'كشف 3'!BO27</f>
        <v>0</v>
      </c>
      <c r="BQ82" s="319">
        <f>'كشف 3'!BP27</f>
        <v>0</v>
      </c>
      <c r="BR82" s="319">
        <f>'كشف 3'!BQ27</f>
        <v>0</v>
      </c>
      <c r="BS82" s="319">
        <f>'كشف 3'!BR27</f>
        <v>0</v>
      </c>
      <c r="BT82" s="319">
        <f>'كشف 3'!BS27</f>
        <v>0</v>
      </c>
      <c r="BU82" s="319">
        <f>'كشف 3'!BT27</f>
        <v>0</v>
      </c>
      <c r="BV82" s="319">
        <f>'كشف 3'!BU27</f>
        <v>0</v>
      </c>
      <c r="BW82" s="319">
        <f>'كشف 3'!BV27</f>
        <v>0</v>
      </c>
      <c r="BX82" s="66">
        <f>'كشف 3'!BW27</f>
        <v>0</v>
      </c>
      <c r="BY82" s="66">
        <f>'كشف 3'!BX27</f>
        <v>0</v>
      </c>
      <c r="BZ82" s="319">
        <f>'كشف 3'!BY27</f>
        <v>0</v>
      </c>
      <c r="CA82" s="319">
        <f>'كشف 3'!BZ27</f>
        <v>0</v>
      </c>
      <c r="CB82" s="66">
        <f>'كشف 3'!CA27</f>
        <v>0</v>
      </c>
      <c r="CC82" s="319">
        <f>'كشف 3'!CB27</f>
        <v>0</v>
      </c>
      <c r="CD82" s="319">
        <f>'كشف 3'!CC27</f>
        <v>0</v>
      </c>
      <c r="CE82" s="319">
        <f>'كشف 3'!CD27</f>
        <v>0</v>
      </c>
      <c r="CF82" s="169">
        <f>'كشف 3'!CE27</f>
        <v>0</v>
      </c>
      <c r="CG82" s="169">
        <f>'كشف 3'!CF27</f>
        <v>0</v>
      </c>
      <c r="CH82" s="319">
        <f>'كشف 3'!CG27</f>
        <v>0</v>
      </c>
      <c r="CI82" s="319">
        <f>'كشف 3'!CH27</f>
        <v>0</v>
      </c>
      <c r="CJ82" s="319">
        <f>'كشف 3'!CI27</f>
        <v>0</v>
      </c>
      <c r="CK82" s="319">
        <f>'كشف 3'!CJ27</f>
        <v>0</v>
      </c>
      <c r="CL82" s="319">
        <f>'كشف 3'!CK27</f>
        <v>0</v>
      </c>
      <c r="CM82" s="319">
        <f>'كشف 3'!CL27</f>
        <v>0</v>
      </c>
      <c r="CN82" s="316">
        <f>'كشف 3'!CM27</f>
        <v>0</v>
      </c>
      <c r="CO82" s="316">
        <f>'كشف 3'!CN27</f>
        <v>0</v>
      </c>
      <c r="CP82" s="316">
        <f>'كشف 3'!CO27</f>
        <v>0</v>
      </c>
      <c r="CQ82" s="316">
        <f>'كشف 3'!CP27</f>
        <v>0</v>
      </c>
      <c r="CR82" s="316">
        <f t="shared" si="23"/>
        <v>0</v>
      </c>
      <c r="CS82" s="316">
        <f t="shared" si="24"/>
        <v>0</v>
      </c>
      <c r="CT82" s="316">
        <f t="shared" si="25"/>
        <v>0</v>
      </c>
      <c r="CU82" s="316">
        <f t="shared" si="26"/>
        <v>0</v>
      </c>
      <c r="CV82" s="316">
        <f t="shared" si="27"/>
        <v>0</v>
      </c>
      <c r="CW82" s="316">
        <f t="shared" si="28"/>
        <v>0</v>
      </c>
      <c r="CX82" s="316">
        <f t="shared" si="29"/>
        <v>0</v>
      </c>
      <c r="CY82" s="316">
        <f t="shared" si="30"/>
        <v>0</v>
      </c>
      <c r="CZ82" s="316">
        <f t="shared" si="31"/>
        <v>0</v>
      </c>
      <c r="DA82" s="316">
        <f t="shared" si="32"/>
        <v>0</v>
      </c>
      <c r="DB82" s="316">
        <f t="shared" si="33"/>
        <v>0</v>
      </c>
      <c r="DC82" s="316">
        <f t="shared" si="34"/>
        <v>0</v>
      </c>
      <c r="DD82" s="316">
        <f t="shared" si="35"/>
        <v>0</v>
      </c>
      <c r="DE82" s="316">
        <f t="shared" si="36"/>
        <v>0</v>
      </c>
      <c r="DF82" s="316">
        <f t="shared" si="37"/>
        <v>0</v>
      </c>
      <c r="DG82" s="316">
        <f t="shared" si="38"/>
        <v>0</v>
      </c>
      <c r="DH82" s="316">
        <f t="shared" si="39"/>
        <v>0</v>
      </c>
      <c r="DI82" s="316">
        <f t="shared" si="40"/>
        <v>0</v>
      </c>
      <c r="DJ82" s="316">
        <f t="shared" si="41"/>
        <v>0</v>
      </c>
      <c r="DK82" s="316">
        <f t="shared" si="42"/>
        <v>0</v>
      </c>
      <c r="DL82" s="316">
        <f t="shared" si="43"/>
        <v>0</v>
      </c>
      <c r="DM82" s="316">
        <f t="shared" si="44"/>
        <v>0</v>
      </c>
    </row>
    <row r="83" spans="1:117" ht="20.25" x14ac:dyDescent="0.2">
      <c r="A83" s="18">
        <v>79</v>
      </c>
      <c r="B83" s="18" t="str">
        <f>'كشف 3'!A28</f>
        <v/>
      </c>
      <c r="C83" s="318">
        <f>'كشف 3'!B28</f>
        <v>0</v>
      </c>
      <c r="D83" s="318">
        <f>'كشف 3'!C28</f>
        <v>0</v>
      </c>
      <c r="E83" s="318">
        <f>'كشف 3'!D28</f>
        <v>0</v>
      </c>
      <c r="F83" s="318">
        <f>'كشف 3'!E28</f>
        <v>0</v>
      </c>
      <c r="G83" s="318">
        <f>'كشف 3'!F28</f>
        <v>0</v>
      </c>
      <c r="H83" s="318">
        <f>'كشف 3'!G28</f>
        <v>0</v>
      </c>
      <c r="I83" s="318">
        <f>'كشف 3'!H28</f>
        <v>0</v>
      </c>
      <c r="J83" s="318">
        <f>'كشف 3'!I28</f>
        <v>0</v>
      </c>
      <c r="K83" s="316">
        <f>'كشف 3'!J28</f>
        <v>0</v>
      </c>
      <c r="L83" s="316">
        <f>'كشف 3'!K28</f>
        <v>0</v>
      </c>
      <c r="M83" s="316">
        <f>'كشف 3'!L28</f>
        <v>0</v>
      </c>
      <c r="N83" s="316">
        <f>'كشف 3'!M28</f>
        <v>0</v>
      </c>
      <c r="O83" s="66">
        <f>'كشف 3'!N28</f>
        <v>0</v>
      </c>
      <c r="P83" s="317">
        <f>'كشف 3'!O28</f>
        <v>0</v>
      </c>
      <c r="Q83" s="318">
        <f>'كشف 3'!P28</f>
        <v>0</v>
      </c>
      <c r="R83" s="318">
        <f>'كشف 3'!Q28</f>
        <v>0</v>
      </c>
      <c r="S83" s="318">
        <f>'كشف 3'!R28</f>
        <v>0</v>
      </c>
      <c r="T83" s="318">
        <f>'كشف 3'!S28</f>
        <v>0</v>
      </c>
      <c r="U83" s="318">
        <f>'كشف 3'!T28</f>
        <v>0</v>
      </c>
      <c r="V83" s="316">
        <f>'كشف 3'!U28</f>
        <v>0</v>
      </c>
      <c r="W83" s="316">
        <f>'كشف 3'!V28</f>
        <v>0</v>
      </c>
      <c r="X83" s="316">
        <f>'كشف 3'!W28</f>
        <v>0</v>
      </c>
      <c r="Y83" s="318">
        <f>'كشف 3'!X28</f>
        <v>0</v>
      </c>
      <c r="Z83" s="19">
        <f>'كشف 3'!Y28</f>
        <v>0</v>
      </c>
      <c r="AA83" s="317">
        <f>'كشف 3'!Z28</f>
        <v>0</v>
      </c>
      <c r="AB83" s="318">
        <f>'كشف 3'!AA28</f>
        <v>0</v>
      </c>
      <c r="AC83" s="318">
        <f>'كشف 3'!AB28</f>
        <v>0</v>
      </c>
      <c r="AD83" s="20">
        <f>'كشف 3'!AC28</f>
        <v>0</v>
      </c>
      <c r="AE83" s="316">
        <f>'كشف 3'!AD28</f>
        <v>0</v>
      </c>
      <c r="AF83" s="20">
        <f>'كشف 3'!AE28</f>
        <v>0</v>
      </c>
      <c r="AG83" s="20">
        <f>'كشف 3'!AF28</f>
        <v>0</v>
      </c>
      <c r="AH83" s="21">
        <f>'كشف 3'!AG28</f>
        <v>0</v>
      </c>
      <c r="AI83" s="20">
        <f>'كشف 3'!AH28</f>
        <v>0</v>
      </c>
      <c r="AJ83" s="20">
        <f>'كشف 3'!AI28</f>
        <v>0</v>
      </c>
      <c r="AK83" s="20">
        <f>'كشف 3'!AJ28</f>
        <v>0</v>
      </c>
      <c r="AL83" s="316">
        <f>'كشف 3'!AK28</f>
        <v>0</v>
      </c>
      <c r="AM83" s="316">
        <f>'كشف 3'!AL28</f>
        <v>0</v>
      </c>
      <c r="AN83" s="316">
        <f>'كشف 3'!AM28</f>
        <v>0</v>
      </c>
      <c r="AO83" s="316">
        <f>'كشف 3'!AN28</f>
        <v>0</v>
      </c>
      <c r="AP83" s="316">
        <f>'كشف 3'!AO28</f>
        <v>0</v>
      </c>
      <c r="AQ83" s="316">
        <f>'كشف 3'!AP28</f>
        <v>0</v>
      </c>
      <c r="AR83" s="316">
        <f>'كشف 3'!AQ28</f>
        <v>0</v>
      </c>
      <c r="AS83" s="316">
        <f>'كشف 3'!AR28</f>
        <v>0</v>
      </c>
      <c r="AT83" s="22">
        <f>'كشف 3'!AS28</f>
        <v>0</v>
      </c>
      <c r="AU83" s="316">
        <f>'كشف 3'!AT28</f>
        <v>0</v>
      </c>
      <c r="AV83" s="316">
        <f>'كشف 3'!AU28</f>
        <v>0</v>
      </c>
      <c r="AW83" s="316">
        <f>'كشف 3'!AV28</f>
        <v>0</v>
      </c>
      <c r="AX83" s="316">
        <f>'كشف 3'!AW28</f>
        <v>0</v>
      </c>
      <c r="AY83" s="316">
        <f>'كشف 3'!AX28</f>
        <v>0</v>
      </c>
      <c r="AZ83" s="316">
        <f>'كشف 3'!AY28</f>
        <v>0</v>
      </c>
      <c r="BA83" s="317">
        <f>'كشف 3'!AZ28</f>
        <v>0</v>
      </c>
      <c r="BB83" s="316">
        <f>'كشف 3'!BA28</f>
        <v>0</v>
      </c>
      <c r="BC83" s="124">
        <f>'كشف 3'!BB28</f>
        <v>0</v>
      </c>
      <c r="BD83" s="316">
        <f>'كشف 3'!BC28</f>
        <v>0</v>
      </c>
      <c r="BE83" s="316">
        <f>'كشف 3'!BD28</f>
        <v>0</v>
      </c>
      <c r="BF83" s="316">
        <f>'كشف 3'!BE28</f>
        <v>0</v>
      </c>
      <c r="BG83" s="316">
        <f>'كشف 3'!BF28</f>
        <v>0</v>
      </c>
      <c r="BH83" s="317">
        <f>'كشف 3'!BG28</f>
        <v>0</v>
      </c>
      <c r="BI83" s="318">
        <f>'كشف 3'!BH28</f>
        <v>0</v>
      </c>
      <c r="BJ83" s="318">
        <f>'كشف 3'!BI28</f>
        <v>0</v>
      </c>
      <c r="BK83" s="318">
        <f>'كشف 3'!BJ28</f>
        <v>0</v>
      </c>
      <c r="BL83" s="318">
        <f>'كشف 3'!BK28</f>
        <v>0</v>
      </c>
      <c r="BM83" s="319">
        <f>'كشف 3'!BL28</f>
        <v>0</v>
      </c>
      <c r="BN83" s="316">
        <f>'كشف 3'!BM28</f>
        <v>0</v>
      </c>
      <c r="BO83" s="316">
        <f>'كشف 3'!BN28</f>
        <v>0</v>
      </c>
      <c r="BP83" s="318">
        <f>'كشف 3'!BO28</f>
        <v>0</v>
      </c>
      <c r="BQ83" s="319">
        <f>'كشف 3'!BP28</f>
        <v>0</v>
      </c>
      <c r="BR83" s="319">
        <f>'كشف 3'!BQ28</f>
        <v>0</v>
      </c>
      <c r="BS83" s="319">
        <f>'كشف 3'!BR28</f>
        <v>0</v>
      </c>
      <c r="BT83" s="319">
        <f>'كشف 3'!BS28</f>
        <v>0</v>
      </c>
      <c r="BU83" s="319">
        <f>'كشف 3'!BT28</f>
        <v>0</v>
      </c>
      <c r="BV83" s="319">
        <f>'كشف 3'!BU28</f>
        <v>0</v>
      </c>
      <c r="BW83" s="319">
        <f>'كشف 3'!BV28</f>
        <v>0</v>
      </c>
      <c r="BX83" s="66">
        <f>'كشف 3'!BW28</f>
        <v>0</v>
      </c>
      <c r="BY83" s="66">
        <f>'كشف 3'!BX28</f>
        <v>0</v>
      </c>
      <c r="BZ83" s="319">
        <f>'كشف 3'!BY28</f>
        <v>0</v>
      </c>
      <c r="CA83" s="319">
        <f>'كشف 3'!BZ28</f>
        <v>0</v>
      </c>
      <c r="CB83" s="66">
        <f>'كشف 3'!CA28</f>
        <v>0</v>
      </c>
      <c r="CC83" s="319">
        <f>'كشف 3'!CB28</f>
        <v>0</v>
      </c>
      <c r="CD83" s="319">
        <f>'كشف 3'!CC28</f>
        <v>0</v>
      </c>
      <c r="CE83" s="319">
        <f>'كشف 3'!CD28</f>
        <v>0</v>
      </c>
      <c r="CF83" s="169">
        <f>'كشف 3'!CE28</f>
        <v>0</v>
      </c>
      <c r="CG83" s="169">
        <f>'كشف 3'!CF28</f>
        <v>0</v>
      </c>
      <c r="CH83" s="319">
        <f>'كشف 3'!CG28</f>
        <v>0</v>
      </c>
      <c r="CI83" s="319">
        <f>'كشف 3'!CH28</f>
        <v>0</v>
      </c>
      <c r="CJ83" s="319">
        <f>'كشف 3'!CI28</f>
        <v>0</v>
      </c>
      <c r="CK83" s="319">
        <f>'كشف 3'!CJ28</f>
        <v>0</v>
      </c>
      <c r="CL83" s="319">
        <f>'كشف 3'!CK28</f>
        <v>0</v>
      </c>
      <c r="CM83" s="319">
        <f>'كشف 3'!CL28</f>
        <v>0</v>
      </c>
      <c r="CN83" s="316">
        <f>'كشف 3'!CM28</f>
        <v>0</v>
      </c>
      <c r="CO83" s="316">
        <f>'كشف 3'!CN28</f>
        <v>0</v>
      </c>
      <c r="CP83" s="316">
        <f>'كشف 3'!CO28</f>
        <v>0</v>
      </c>
      <c r="CQ83" s="316">
        <f>'كشف 3'!CP28</f>
        <v>0</v>
      </c>
      <c r="CR83" s="316">
        <f t="shared" si="23"/>
        <v>0</v>
      </c>
      <c r="CS83" s="316">
        <f t="shared" si="24"/>
        <v>0</v>
      </c>
      <c r="CT83" s="316">
        <f t="shared" si="25"/>
        <v>0</v>
      </c>
      <c r="CU83" s="316">
        <f t="shared" si="26"/>
        <v>0</v>
      </c>
      <c r="CV83" s="316">
        <f t="shared" si="27"/>
        <v>0</v>
      </c>
      <c r="CW83" s="316">
        <f t="shared" si="28"/>
        <v>0</v>
      </c>
      <c r="CX83" s="316">
        <f t="shared" si="29"/>
        <v>0</v>
      </c>
      <c r="CY83" s="316">
        <f t="shared" si="30"/>
        <v>0</v>
      </c>
      <c r="CZ83" s="316">
        <f t="shared" si="31"/>
        <v>0</v>
      </c>
      <c r="DA83" s="316">
        <f t="shared" si="32"/>
        <v>0</v>
      </c>
      <c r="DB83" s="316">
        <f t="shared" si="33"/>
        <v>0</v>
      </c>
      <c r="DC83" s="316">
        <f t="shared" si="34"/>
        <v>0</v>
      </c>
      <c r="DD83" s="316">
        <f t="shared" si="35"/>
        <v>0</v>
      </c>
      <c r="DE83" s="316">
        <f t="shared" si="36"/>
        <v>0</v>
      </c>
      <c r="DF83" s="316">
        <f t="shared" si="37"/>
        <v>0</v>
      </c>
      <c r="DG83" s="316">
        <f t="shared" si="38"/>
        <v>0</v>
      </c>
      <c r="DH83" s="316">
        <f t="shared" si="39"/>
        <v>0</v>
      </c>
      <c r="DI83" s="316">
        <f t="shared" si="40"/>
        <v>0</v>
      </c>
      <c r="DJ83" s="316">
        <f t="shared" si="41"/>
        <v>0</v>
      </c>
      <c r="DK83" s="316">
        <f t="shared" si="42"/>
        <v>0</v>
      </c>
      <c r="DL83" s="316">
        <f t="shared" si="43"/>
        <v>0</v>
      </c>
      <c r="DM83" s="316">
        <f t="shared" si="44"/>
        <v>0</v>
      </c>
    </row>
    <row r="84" spans="1:117" ht="20.25" x14ac:dyDescent="0.2">
      <c r="A84" s="18">
        <v>80</v>
      </c>
      <c r="B84" s="18" t="str">
        <f>'كشف 3'!A29</f>
        <v/>
      </c>
      <c r="C84" s="318">
        <f>'كشف 3'!B29</f>
        <v>0</v>
      </c>
      <c r="D84" s="318">
        <f>'كشف 3'!C29</f>
        <v>0</v>
      </c>
      <c r="E84" s="318">
        <f>'كشف 3'!D29</f>
        <v>0</v>
      </c>
      <c r="F84" s="318">
        <f>'كشف 3'!E29</f>
        <v>0</v>
      </c>
      <c r="G84" s="318">
        <f>'كشف 3'!F29</f>
        <v>0</v>
      </c>
      <c r="H84" s="318">
        <f>'كشف 3'!G29</f>
        <v>0</v>
      </c>
      <c r="I84" s="318">
        <f>'كشف 3'!H29</f>
        <v>0</v>
      </c>
      <c r="J84" s="318">
        <f>'كشف 3'!I29</f>
        <v>0</v>
      </c>
      <c r="K84" s="316">
        <f>'كشف 3'!J29</f>
        <v>0</v>
      </c>
      <c r="L84" s="316">
        <f>'كشف 3'!K29</f>
        <v>0</v>
      </c>
      <c r="M84" s="316">
        <f>'كشف 3'!L29</f>
        <v>0</v>
      </c>
      <c r="N84" s="316">
        <f>'كشف 3'!M29</f>
        <v>0</v>
      </c>
      <c r="O84" s="66">
        <f>'كشف 3'!N29</f>
        <v>0</v>
      </c>
      <c r="P84" s="317">
        <f>'كشف 3'!O29</f>
        <v>0</v>
      </c>
      <c r="Q84" s="318">
        <f>'كشف 3'!P29</f>
        <v>0</v>
      </c>
      <c r="R84" s="318">
        <f>'كشف 3'!Q29</f>
        <v>0</v>
      </c>
      <c r="S84" s="318">
        <f>'كشف 3'!R29</f>
        <v>0</v>
      </c>
      <c r="T84" s="318">
        <f>'كشف 3'!S29</f>
        <v>0</v>
      </c>
      <c r="U84" s="318">
        <f>'كشف 3'!T29</f>
        <v>0</v>
      </c>
      <c r="V84" s="316">
        <f>'كشف 3'!U29</f>
        <v>0</v>
      </c>
      <c r="W84" s="316">
        <f>'كشف 3'!V29</f>
        <v>0</v>
      </c>
      <c r="X84" s="316">
        <f>'كشف 3'!W29</f>
        <v>0</v>
      </c>
      <c r="Y84" s="318">
        <f>'كشف 3'!X29</f>
        <v>0</v>
      </c>
      <c r="Z84" s="19">
        <f>'كشف 3'!Y29</f>
        <v>0</v>
      </c>
      <c r="AA84" s="317">
        <f>'كشف 3'!Z29</f>
        <v>0</v>
      </c>
      <c r="AB84" s="318">
        <f>'كشف 3'!AA29</f>
        <v>0</v>
      </c>
      <c r="AC84" s="318">
        <f>'كشف 3'!AB29</f>
        <v>0</v>
      </c>
      <c r="AD84" s="20">
        <f>'كشف 3'!AC29</f>
        <v>0</v>
      </c>
      <c r="AE84" s="316">
        <f>'كشف 3'!AD29</f>
        <v>0</v>
      </c>
      <c r="AF84" s="20">
        <f>'كشف 3'!AE29</f>
        <v>0</v>
      </c>
      <c r="AG84" s="20">
        <f>'كشف 3'!AF29</f>
        <v>0</v>
      </c>
      <c r="AH84" s="21">
        <f>'كشف 3'!AG29</f>
        <v>0</v>
      </c>
      <c r="AI84" s="20">
        <f>'كشف 3'!AH29</f>
        <v>0</v>
      </c>
      <c r="AJ84" s="20">
        <f>'كشف 3'!AI29</f>
        <v>0</v>
      </c>
      <c r="AK84" s="20">
        <f>'كشف 3'!AJ29</f>
        <v>0</v>
      </c>
      <c r="AL84" s="316">
        <f>'كشف 3'!AK29</f>
        <v>0</v>
      </c>
      <c r="AM84" s="316">
        <f>'كشف 3'!AL29</f>
        <v>0</v>
      </c>
      <c r="AN84" s="316">
        <f>'كشف 3'!AM29</f>
        <v>0</v>
      </c>
      <c r="AO84" s="316">
        <f>'كشف 3'!AN29</f>
        <v>0</v>
      </c>
      <c r="AP84" s="316">
        <f>'كشف 3'!AO29</f>
        <v>0</v>
      </c>
      <c r="AQ84" s="316">
        <f>'كشف 3'!AP29</f>
        <v>0</v>
      </c>
      <c r="AR84" s="316">
        <f>'كشف 3'!AQ29</f>
        <v>0</v>
      </c>
      <c r="AS84" s="316">
        <f>'كشف 3'!AR29</f>
        <v>0</v>
      </c>
      <c r="AT84" s="22">
        <f>'كشف 3'!AS29</f>
        <v>0</v>
      </c>
      <c r="AU84" s="316">
        <f>'كشف 3'!AT29</f>
        <v>0</v>
      </c>
      <c r="AV84" s="316">
        <f>'كشف 3'!AU29</f>
        <v>0</v>
      </c>
      <c r="AW84" s="316">
        <f>'كشف 3'!AV29</f>
        <v>0</v>
      </c>
      <c r="AX84" s="316">
        <f>'كشف 3'!AW29</f>
        <v>0</v>
      </c>
      <c r="AY84" s="316">
        <f>'كشف 3'!AX29</f>
        <v>0</v>
      </c>
      <c r="AZ84" s="316">
        <f>'كشف 3'!AY29</f>
        <v>0</v>
      </c>
      <c r="BA84" s="317">
        <f>'كشف 3'!AZ29</f>
        <v>0</v>
      </c>
      <c r="BB84" s="316">
        <f>'كشف 3'!BA29</f>
        <v>0</v>
      </c>
      <c r="BC84" s="124">
        <f>'كشف 3'!BB29</f>
        <v>0</v>
      </c>
      <c r="BD84" s="316">
        <f>'كشف 3'!BC29</f>
        <v>0</v>
      </c>
      <c r="BE84" s="316">
        <f>'كشف 3'!BD29</f>
        <v>0</v>
      </c>
      <c r="BF84" s="316">
        <f>'كشف 3'!BE29</f>
        <v>0</v>
      </c>
      <c r="BG84" s="316">
        <f>'كشف 3'!BF29</f>
        <v>0</v>
      </c>
      <c r="BH84" s="317">
        <f>'كشف 3'!BG29</f>
        <v>0</v>
      </c>
      <c r="BI84" s="318">
        <f>'كشف 3'!BH29</f>
        <v>0</v>
      </c>
      <c r="BJ84" s="318">
        <f>'كشف 3'!BI29</f>
        <v>0</v>
      </c>
      <c r="BK84" s="318">
        <f>'كشف 3'!BJ29</f>
        <v>0</v>
      </c>
      <c r="BL84" s="318">
        <f>'كشف 3'!BK29</f>
        <v>0</v>
      </c>
      <c r="BM84" s="319">
        <f>'كشف 3'!BL29</f>
        <v>0</v>
      </c>
      <c r="BN84" s="316">
        <f>'كشف 3'!BM29</f>
        <v>0</v>
      </c>
      <c r="BO84" s="316">
        <f>'كشف 3'!BN29</f>
        <v>0</v>
      </c>
      <c r="BP84" s="318">
        <f>'كشف 3'!BO29</f>
        <v>0</v>
      </c>
      <c r="BQ84" s="319">
        <f>'كشف 3'!BP29</f>
        <v>0</v>
      </c>
      <c r="BR84" s="319">
        <f>'كشف 3'!BQ29</f>
        <v>0</v>
      </c>
      <c r="BS84" s="319">
        <f>'كشف 3'!BR29</f>
        <v>0</v>
      </c>
      <c r="BT84" s="319">
        <f>'كشف 3'!BS29</f>
        <v>0</v>
      </c>
      <c r="BU84" s="319">
        <f>'كشف 3'!BT29</f>
        <v>0</v>
      </c>
      <c r="BV84" s="319">
        <f>'كشف 3'!BU29</f>
        <v>0</v>
      </c>
      <c r="BW84" s="319">
        <f>'كشف 3'!BV29</f>
        <v>0</v>
      </c>
      <c r="BX84" s="66">
        <f>'كشف 3'!BW29</f>
        <v>0</v>
      </c>
      <c r="BY84" s="66">
        <f>'كشف 3'!BX29</f>
        <v>0</v>
      </c>
      <c r="BZ84" s="319">
        <f>'كشف 3'!BY29</f>
        <v>0</v>
      </c>
      <c r="CA84" s="319">
        <f>'كشف 3'!BZ29</f>
        <v>0</v>
      </c>
      <c r="CB84" s="66">
        <f>'كشف 3'!CA29</f>
        <v>0</v>
      </c>
      <c r="CC84" s="319">
        <f>'كشف 3'!CB29</f>
        <v>0</v>
      </c>
      <c r="CD84" s="319">
        <f>'كشف 3'!CC29</f>
        <v>0</v>
      </c>
      <c r="CE84" s="319">
        <f>'كشف 3'!CD29</f>
        <v>0</v>
      </c>
      <c r="CF84" s="169">
        <f>'كشف 3'!CE29</f>
        <v>0</v>
      </c>
      <c r="CG84" s="169">
        <f>'كشف 3'!CF29</f>
        <v>0</v>
      </c>
      <c r="CH84" s="319">
        <f>'كشف 3'!CG29</f>
        <v>0</v>
      </c>
      <c r="CI84" s="319">
        <f>'كشف 3'!CH29</f>
        <v>0</v>
      </c>
      <c r="CJ84" s="319">
        <f>'كشف 3'!CI29</f>
        <v>0</v>
      </c>
      <c r="CK84" s="319">
        <f>'كشف 3'!CJ29</f>
        <v>0</v>
      </c>
      <c r="CL84" s="319">
        <f>'كشف 3'!CK29</f>
        <v>0</v>
      </c>
      <c r="CM84" s="319">
        <f>'كشف 3'!CL29</f>
        <v>0</v>
      </c>
      <c r="CN84" s="316">
        <f>'كشف 3'!CM29</f>
        <v>0</v>
      </c>
      <c r="CO84" s="316">
        <f>'كشف 3'!CN29</f>
        <v>0</v>
      </c>
      <c r="CP84" s="316">
        <f>'كشف 3'!CO29</f>
        <v>0</v>
      </c>
      <c r="CQ84" s="316">
        <f>'كشف 3'!CP29</f>
        <v>0</v>
      </c>
      <c r="CR84" s="316">
        <f t="shared" si="23"/>
        <v>0</v>
      </c>
      <c r="CS84" s="316">
        <f t="shared" si="24"/>
        <v>0</v>
      </c>
      <c r="CT84" s="316">
        <f t="shared" si="25"/>
        <v>0</v>
      </c>
      <c r="CU84" s="316">
        <f t="shared" si="26"/>
        <v>0</v>
      </c>
      <c r="CV84" s="316">
        <f t="shared" si="27"/>
        <v>0</v>
      </c>
      <c r="CW84" s="316">
        <f t="shared" si="28"/>
        <v>0</v>
      </c>
      <c r="CX84" s="316">
        <f t="shared" si="29"/>
        <v>0</v>
      </c>
      <c r="CY84" s="316">
        <f t="shared" si="30"/>
        <v>0</v>
      </c>
      <c r="CZ84" s="316">
        <f t="shared" si="31"/>
        <v>0</v>
      </c>
      <c r="DA84" s="316">
        <f t="shared" si="32"/>
        <v>0</v>
      </c>
      <c r="DB84" s="316">
        <f t="shared" si="33"/>
        <v>0</v>
      </c>
      <c r="DC84" s="316">
        <f t="shared" si="34"/>
        <v>0</v>
      </c>
      <c r="DD84" s="316">
        <f t="shared" si="35"/>
        <v>0</v>
      </c>
      <c r="DE84" s="316">
        <f t="shared" si="36"/>
        <v>0</v>
      </c>
      <c r="DF84" s="316">
        <f t="shared" si="37"/>
        <v>0</v>
      </c>
      <c r="DG84" s="316">
        <f t="shared" si="38"/>
        <v>0</v>
      </c>
      <c r="DH84" s="316">
        <f t="shared" si="39"/>
        <v>0</v>
      </c>
      <c r="DI84" s="316">
        <f t="shared" si="40"/>
        <v>0</v>
      </c>
      <c r="DJ84" s="316">
        <f t="shared" si="41"/>
        <v>0</v>
      </c>
      <c r="DK84" s="316">
        <f t="shared" si="42"/>
        <v>0</v>
      </c>
      <c r="DL84" s="316">
        <f t="shared" si="43"/>
        <v>0</v>
      </c>
      <c r="DM84" s="316">
        <f t="shared" si="44"/>
        <v>0</v>
      </c>
    </row>
    <row r="85" spans="1:117" ht="20.25" x14ac:dyDescent="0.2">
      <c r="A85" s="18">
        <v>81</v>
      </c>
      <c r="B85" s="18" t="str">
        <f>'كشف 3'!A30</f>
        <v/>
      </c>
      <c r="C85" s="318">
        <f>'كشف 3'!B30</f>
        <v>0</v>
      </c>
      <c r="D85" s="318">
        <f>'كشف 3'!C30</f>
        <v>0</v>
      </c>
      <c r="E85" s="318">
        <f>'كشف 3'!D30</f>
        <v>0</v>
      </c>
      <c r="F85" s="318">
        <f>'كشف 3'!E30</f>
        <v>0</v>
      </c>
      <c r="G85" s="318">
        <f>'كشف 3'!F30</f>
        <v>0</v>
      </c>
      <c r="H85" s="318">
        <f>'كشف 3'!G30</f>
        <v>0</v>
      </c>
      <c r="I85" s="318">
        <f>'كشف 3'!H30</f>
        <v>0</v>
      </c>
      <c r="J85" s="318">
        <f>'كشف 3'!I30</f>
        <v>0</v>
      </c>
      <c r="K85" s="316">
        <f>'كشف 3'!J30</f>
        <v>0</v>
      </c>
      <c r="L85" s="316">
        <f>'كشف 3'!K30</f>
        <v>0</v>
      </c>
      <c r="M85" s="316">
        <f>'كشف 3'!L30</f>
        <v>0</v>
      </c>
      <c r="N85" s="316">
        <f>'كشف 3'!M30</f>
        <v>0</v>
      </c>
      <c r="O85" s="66">
        <f>'كشف 3'!N30</f>
        <v>0</v>
      </c>
      <c r="P85" s="317">
        <f>'كشف 3'!O30</f>
        <v>0</v>
      </c>
      <c r="Q85" s="318">
        <f>'كشف 3'!P30</f>
        <v>0</v>
      </c>
      <c r="R85" s="318">
        <f>'كشف 3'!Q30</f>
        <v>0</v>
      </c>
      <c r="S85" s="318">
        <f>'كشف 3'!R30</f>
        <v>0</v>
      </c>
      <c r="T85" s="318">
        <f>'كشف 3'!S30</f>
        <v>0</v>
      </c>
      <c r="U85" s="318">
        <f>'كشف 3'!T30</f>
        <v>0</v>
      </c>
      <c r="V85" s="316">
        <f>'كشف 3'!U30</f>
        <v>0</v>
      </c>
      <c r="W85" s="316">
        <f>'كشف 3'!V30</f>
        <v>0</v>
      </c>
      <c r="X85" s="316">
        <f>'كشف 3'!W30</f>
        <v>0</v>
      </c>
      <c r="Y85" s="318">
        <f>'كشف 3'!X30</f>
        <v>0</v>
      </c>
      <c r="Z85" s="19">
        <f>'كشف 3'!Y30</f>
        <v>0</v>
      </c>
      <c r="AA85" s="317">
        <f>'كشف 3'!Z30</f>
        <v>0</v>
      </c>
      <c r="AB85" s="318">
        <f>'كشف 3'!AA30</f>
        <v>0</v>
      </c>
      <c r="AC85" s="318">
        <f>'كشف 3'!AB30</f>
        <v>0</v>
      </c>
      <c r="AD85" s="20">
        <f>'كشف 3'!AC30</f>
        <v>0</v>
      </c>
      <c r="AE85" s="316">
        <f>'كشف 3'!AD30</f>
        <v>0</v>
      </c>
      <c r="AF85" s="20">
        <f>'كشف 3'!AE30</f>
        <v>0</v>
      </c>
      <c r="AG85" s="20">
        <f>'كشف 3'!AF30</f>
        <v>0</v>
      </c>
      <c r="AH85" s="21">
        <f>'كشف 3'!AG30</f>
        <v>0</v>
      </c>
      <c r="AI85" s="20">
        <f>'كشف 3'!AH30</f>
        <v>0</v>
      </c>
      <c r="AJ85" s="20">
        <f>'كشف 3'!AI30</f>
        <v>0</v>
      </c>
      <c r="AK85" s="20">
        <f>'كشف 3'!AJ30</f>
        <v>0</v>
      </c>
      <c r="AL85" s="316">
        <f>'كشف 3'!AK30</f>
        <v>0</v>
      </c>
      <c r="AM85" s="316">
        <f>'كشف 3'!AL30</f>
        <v>0</v>
      </c>
      <c r="AN85" s="316">
        <f>'كشف 3'!AM30</f>
        <v>0</v>
      </c>
      <c r="AO85" s="316">
        <f>'كشف 3'!AN30</f>
        <v>0</v>
      </c>
      <c r="AP85" s="316">
        <f>'كشف 3'!AO30</f>
        <v>0</v>
      </c>
      <c r="AQ85" s="316">
        <f>'كشف 3'!AP30</f>
        <v>0</v>
      </c>
      <c r="AR85" s="316">
        <f>'كشف 3'!AQ30</f>
        <v>0</v>
      </c>
      <c r="AS85" s="316">
        <f>'كشف 3'!AR30</f>
        <v>0</v>
      </c>
      <c r="AT85" s="22">
        <f>'كشف 3'!AS30</f>
        <v>0</v>
      </c>
      <c r="AU85" s="316">
        <f>'كشف 3'!AT30</f>
        <v>0</v>
      </c>
      <c r="AV85" s="316">
        <f>'كشف 3'!AU30</f>
        <v>0</v>
      </c>
      <c r="AW85" s="316">
        <f>'كشف 3'!AV30</f>
        <v>0</v>
      </c>
      <c r="AX85" s="316">
        <f>'كشف 3'!AW30</f>
        <v>0</v>
      </c>
      <c r="AY85" s="316">
        <f>'كشف 3'!AX30</f>
        <v>0</v>
      </c>
      <c r="AZ85" s="316">
        <f>'كشف 3'!AY30</f>
        <v>0</v>
      </c>
      <c r="BA85" s="317">
        <f>'كشف 3'!AZ30</f>
        <v>0</v>
      </c>
      <c r="BB85" s="316">
        <f>'كشف 3'!BA30</f>
        <v>0</v>
      </c>
      <c r="BC85" s="124">
        <f>'كشف 3'!BB30</f>
        <v>0</v>
      </c>
      <c r="BD85" s="316">
        <f>'كشف 3'!BC30</f>
        <v>0</v>
      </c>
      <c r="BE85" s="316">
        <f>'كشف 3'!BD30</f>
        <v>0</v>
      </c>
      <c r="BF85" s="316">
        <f>'كشف 3'!BE30</f>
        <v>0</v>
      </c>
      <c r="BG85" s="316">
        <f>'كشف 3'!BF30</f>
        <v>0</v>
      </c>
      <c r="BH85" s="317">
        <f>'كشف 3'!BG30</f>
        <v>0</v>
      </c>
      <c r="BI85" s="318">
        <f>'كشف 3'!BH30</f>
        <v>0</v>
      </c>
      <c r="BJ85" s="318">
        <f>'كشف 3'!BI30</f>
        <v>0</v>
      </c>
      <c r="BK85" s="318">
        <f>'كشف 3'!BJ30</f>
        <v>0</v>
      </c>
      <c r="BL85" s="318">
        <f>'كشف 3'!BK30</f>
        <v>0</v>
      </c>
      <c r="BM85" s="319">
        <f>'كشف 3'!BL30</f>
        <v>0</v>
      </c>
      <c r="BN85" s="316">
        <f>'كشف 3'!BM30</f>
        <v>0</v>
      </c>
      <c r="BO85" s="316">
        <f>'كشف 3'!BN30</f>
        <v>0</v>
      </c>
      <c r="BP85" s="318">
        <f>'كشف 3'!BO30</f>
        <v>0</v>
      </c>
      <c r="BQ85" s="319">
        <f>'كشف 3'!BP30</f>
        <v>0</v>
      </c>
      <c r="BR85" s="319">
        <f>'كشف 3'!BQ30</f>
        <v>0</v>
      </c>
      <c r="BS85" s="319">
        <f>'كشف 3'!BR30</f>
        <v>0</v>
      </c>
      <c r="BT85" s="319">
        <f>'كشف 3'!BS30</f>
        <v>0</v>
      </c>
      <c r="BU85" s="319">
        <f>'كشف 3'!BT30</f>
        <v>0</v>
      </c>
      <c r="BV85" s="319">
        <f>'كشف 3'!BU30</f>
        <v>0</v>
      </c>
      <c r="BW85" s="319">
        <f>'كشف 3'!BV30</f>
        <v>0</v>
      </c>
      <c r="BX85" s="66">
        <f>'كشف 3'!BW30</f>
        <v>0</v>
      </c>
      <c r="BY85" s="66">
        <f>'كشف 3'!BX30</f>
        <v>0</v>
      </c>
      <c r="BZ85" s="319">
        <f>'كشف 3'!BY30</f>
        <v>0</v>
      </c>
      <c r="CA85" s="319">
        <f>'كشف 3'!BZ30</f>
        <v>0</v>
      </c>
      <c r="CB85" s="66">
        <f>'كشف 3'!CA30</f>
        <v>0</v>
      </c>
      <c r="CC85" s="319">
        <f>'كشف 3'!CB30</f>
        <v>0</v>
      </c>
      <c r="CD85" s="319">
        <f>'كشف 3'!CC30</f>
        <v>0</v>
      </c>
      <c r="CE85" s="319">
        <f>'كشف 3'!CD30</f>
        <v>0</v>
      </c>
      <c r="CF85" s="169">
        <f>'كشف 3'!CE30</f>
        <v>0</v>
      </c>
      <c r="CG85" s="169">
        <f>'كشف 3'!CF30</f>
        <v>0</v>
      </c>
      <c r="CH85" s="319">
        <f>'كشف 3'!CG30</f>
        <v>0</v>
      </c>
      <c r="CI85" s="319">
        <f>'كشف 3'!CH30</f>
        <v>0</v>
      </c>
      <c r="CJ85" s="319">
        <f>'كشف 3'!CI30</f>
        <v>0</v>
      </c>
      <c r="CK85" s="319">
        <f>'كشف 3'!CJ30</f>
        <v>0</v>
      </c>
      <c r="CL85" s="319">
        <f>'كشف 3'!CK30</f>
        <v>0</v>
      </c>
      <c r="CM85" s="319">
        <f>'كشف 3'!CL30</f>
        <v>0</v>
      </c>
      <c r="CN85" s="316">
        <f>'كشف 3'!CM30</f>
        <v>0</v>
      </c>
      <c r="CO85" s="316">
        <f>'كشف 3'!CN30</f>
        <v>0</v>
      </c>
      <c r="CP85" s="316">
        <f>'كشف 3'!CO30</f>
        <v>0</v>
      </c>
      <c r="CQ85" s="316">
        <f>'كشف 3'!CP30</f>
        <v>0</v>
      </c>
      <c r="CR85" s="316">
        <f t="shared" si="23"/>
        <v>0</v>
      </c>
      <c r="CS85" s="316">
        <f t="shared" si="24"/>
        <v>0</v>
      </c>
      <c r="CT85" s="316">
        <f t="shared" si="25"/>
        <v>0</v>
      </c>
      <c r="CU85" s="316">
        <f t="shared" si="26"/>
        <v>0</v>
      </c>
      <c r="CV85" s="316">
        <f t="shared" si="27"/>
        <v>0</v>
      </c>
      <c r="CW85" s="316">
        <f t="shared" si="28"/>
        <v>0</v>
      </c>
      <c r="CX85" s="316">
        <f t="shared" si="29"/>
        <v>0</v>
      </c>
      <c r="CY85" s="316">
        <f t="shared" si="30"/>
        <v>0</v>
      </c>
      <c r="CZ85" s="316">
        <f t="shared" si="31"/>
        <v>0</v>
      </c>
      <c r="DA85" s="316">
        <f t="shared" si="32"/>
        <v>0</v>
      </c>
      <c r="DB85" s="316">
        <f t="shared" si="33"/>
        <v>0</v>
      </c>
      <c r="DC85" s="316">
        <f t="shared" si="34"/>
        <v>0</v>
      </c>
      <c r="DD85" s="316">
        <f t="shared" si="35"/>
        <v>0</v>
      </c>
      <c r="DE85" s="316">
        <f t="shared" si="36"/>
        <v>0</v>
      </c>
      <c r="DF85" s="316">
        <f t="shared" si="37"/>
        <v>0</v>
      </c>
      <c r="DG85" s="316">
        <f t="shared" si="38"/>
        <v>0</v>
      </c>
      <c r="DH85" s="316">
        <f t="shared" si="39"/>
        <v>0</v>
      </c>
      <c r="DI85" s="316">
        <f t="shared" si="40"/>
        <v>0</v>
      </c>
      <c r="DJ85" s="316">
        <f t="shared" si="41"/>
        <v>0</v>
      </c>
      <c r="DK85" s="316">
        <f t="shared" si="42"/>
        <v>0</v>
      </c>
      <c r="DL85" s="316">
        <f t="shared" si="43"/>
        <v>0</v>
      </c>
      <c r="DM85" s="316">
        <f t="shared" si="44"/>
        <v>0</v>
      </c>
    </row>
    <row r="86" spans="1:117" ht="20.25" x14ac:dyDescent="0.2">
      <c r="A86" s="18">
        <v>82</v>
      </c>
      <c r="B86" s="18" t="str">
        <f>'كشف 3'!A31</f>
        <v/>
      </c>
      <c r="C86" s="318">
        <f>'كشف 3'!B31</f>
        <v>0</v>
      </c>
      <c r="D86" s="318">
        <f>'كشف 3'!C31</f>
        <v>0</v>
      </c>
      <c r="E86" s="318">
        <f>'كشف 3'!D31</f>
        <v>0</v>
      </c>
      <c r="F86" s="318">
        <f>'كشف 3'!E31</f>
        <v>0</v>
      </c>
      <c r="G86" s="318">
        <f>'كشف 3'!F31</f>
        <v>0</v>
      </c>
      <c r="H86" s="318">
        <f>'كشف 3'!G31</f>
        <v>0</v>
      </c>
      <c r="I86" s="318">
        <f>'كشف 3'!H31</f>
        <v>0</v>
      </c>
      <c r="J86" s="318">
        <f>'كشف 3'!I31</f>
        <v>0</v>
      </c>
      <c r="K86" s="316">
        <f>'كشف 3'!J31</f>
        <v>0</v>
      </c>
      <c r="L86" s="316">
        <f>'كشف 3'!K31</f>
        <v>0</v>
      </c>
      <c r="M86" s="316">
        <f>'كشف 3'!L31</f>
        <v>0</v>
      </c>
      <c r="N86" s="316">
        <f>'كشف 3'!M31</f>
        <v>0</v>
      </c>
      <c r="O86" s="66">
        <f>'كشف 3'!N31</f>
        <v>0</v>
      </c>
      <c r="P86" s="317">
        <f>'كشف 3'!O31</f>
        <v>0</v>
      </c>
      <c r="Q86" s="318">
        <f>'كشف 3'!P31</f>
        <v>0</v>
      </c>
      <c r="R86" s="318">
        <f>'كشف 3'!Q31</f>
        <v>0</v>
      </c>
      <c r="S86" s="318">
        <f>'كشف 3'!R31</f>
        <v>0</v>
      </c>
      <c r="T86" s="318">
        <f>'كشف 3'!S31</f>
        <v>0</v>
      </c>
      <c r="U86" s="318">
        <f>'كشف 3'!T31</f>
        <v>0</v>
      </c>
      <c r="V86" s="316">
        <f>'كشف 3'!U31</f>
        <v>0</v>
      </c>
      <c r="W86" s="316">
        <f>'كشف 3'!V31</f>
        <v>0</v>
      </c>
      <c r="X86" s="316">
        <f>'كشف 3'!W31</f>
        <v>0</v>
      </c>
      <c r="Y86" s="318">
        <f>'كشف 3'!X31</f>
        <v>0</v>
      </c>
      <c r="Z86" s="19">
        <f>'كشف 3'!Y31</f>
        <v>0</v>
      </c>
      <c r="AA86" s="317">
        <f>'كشف 3'!Z31</f>
        <v>0</v>
      </c>
      <c r="AB86" s="318">
        <f>'كشف 3'!AA31</f>
        <v>0</v>
      </c>
      <c r="AC86" s="318">
        <f>'كشف 3'!AB31</f>
        <v>0</v>
      </c>
      <c r="AD86" s="20">
        <f>'كشف 3'!AC31</f>
        <v>0</v>
      </c>
      <c r="AE86" s="316">
        <f>'كشف 3'!AD31</f>
        <v>0</v>
      </c>
      <c r="AF86" s="20">
        <f>'كشف 3'!AE31</f>
        <v>0</v>
      </c>
      <c r="AG86" s="20">
        <f>'كشف 3'!AF31</f>
        <v>0</v>
      </c>
      <c r="AH86" s="21">
        <f>'كشف 3'!AG31</f>
        <v>0</v>
      </c>
      <c r="AI86" s="20">
        <f>'كشف 3'!AH31</f>
        <v>0</v>
      </c>
      <c r="AJ86" s="20">
        <f>'كشف 3'!AI31</f>
        <v>0</v>
      </c>
      <c r="AK86" s="20">
        <f>'كشف 3'!AJ31</f>
        <v>0</v>
      </c>
      <c r="AL86" s="316">
        <f>'كشف 3'!AK31</f>
        <v>0</v>
      </c>
      <c r="AM86" s="316">
        <f>'كشف 3'!AL31</f>
        <v>0</v>
      </c>
      <c r="AN86" s="316">
        <f>'كشف 3'!AM31</f>
        <v>0</v>
      </c>
      <c r="AO86" s="316">
        <f>'كشف 3'!AN31</f>
        <v>0</v>
      </c>
      <c r="AP86" s="316">
        <f>'كشف 3'!AO31</f>
        <v>0</v>
      </c>
      <c r="AQ86" s="316">
        <f>'كشف 3'!AP31</f>
        <v>0</v>
      </c>
      <c r="AR86" s="316">
        <f>'كشف 3'!AQ31</f>
        <v>0</v>
      </c>
      <c r="AS86" s="316">
        <f>'كشف 3'!AR31</f>
        <v>0</v>
      </c>
      <c r="AT86" s="22">
        <f>'كشف 3'!AS31</f>
        <v>0</v>
      </c>
      <c r="AU86" s="316">
        <f>'كشف 3'!AT31</f>
        <v>0</v>
      </c>
      <c r="AV86" s="316">
        <f>'كشف 3'!AU31</f>
        <v>0</v>
      </c>
      <c r="AW86" s="316">
        <f>'كشف 3'!AV31</f>
        <v>0</v>
      </c>
      <c r="AX86" s="316">
        <f>'كشف 3'!AW31</f>
        <v>0</v>
      </c>
      <c r="AY86" s="316">
        <f>'كشف 3'!AX31</f>
        <v>0</v>
      </c>
      <c r="AZ86" s="316">
        <f>'كشف 3'!AY31</f>
        <v>0</v>
      </c>
      <c r="BA86" s="317">
        <f>'كشف 3'!AZ31</f>
        <v>0</v>
      </c>
      <c r="BB86" s="316">
        <f>'كشف 3'!BA31</f>
        <v>0</v>
      </c>
      <c r="BC86" s="124">
        <f>'كشف 3'!BB31</f>
        <v>0</v>
      </c>
      <c r="BD86" s="316">
        <f>'كشف 3'!BC31</f>
        <v>0</v>
      </c>
      <c r="BE86" s="316">
        <f>'كشف 3'!BD31</f>
        <v>0</v>
      </c>
      <c r="BF86" s="316">
        <f>'كشف 3'!BE31</f>
        <v>0</v>
      </c>
      <c r="BG86" s="316">
        <f>'كشف 3'!BF31</f>
        <v>0</v>
      </c>
      <c r="BH86" s="317">
        <f>'كشف 3'!BG31</f>
        <v>0</v>
      </c>
      <c r="BI86" s="318">
        <f>'كشف 3'!BH31</f>
        <v>0</v>
      </c>
      <c r="BJ86" s="318">
        <f>'كشف 3'!BI31</f>
        <v>0</v>
      </c>
      <c r="BK86" s="318">
        <f>'كشف 3'!BJ31</f>
        <v>0</v>
      </c>
      <c r="BL86" s="318">
        <f>'كشف 3'!BK31</f>
        <v>0</v>
      </c>
      <c r="BM86" s="319">
        <f>'كشف 3'!BL31</f>
        <v>0</v>
      </c>
      <c r="BN86" s="316">
        <f>'كشف 3'!BM31</f>
        <v>0</v>
      </c>
      <c r="BO86" s="316">
        <f>'كشف 3'!BN31</f>
        <v>0</v>
      </c>
      <c r="BP86" s="318">
        <f>'كشف 3'!BO31</f>
        <v>0</v>
      </c>
      <c r="BQ86" s="319">
        <f>'كشف 3'!BP31</f>
        <v>0</v>
      </c>
      <c r="BR86" s="319">
        <f>'كشف 3'!BQ31</f>
        <v>0</v>
      </c>
      <c r="BS86" s="319">
        <f>'كشف 3'!BR31</f>
        <v>0</v>
      </c>
      <c r="BT86" s="319">
        <f>'كشف 3'!BS31</f>
        <v>0</v>
      </c>
      <c r="BU86" s="319">
        <f>'كشف 3'!BT31</f>
        <v>0</v>
      </c>
      <c r="BV86" s="319">
        <f>'كشف 3'!BU31</f>
        <v>0</v>
      </c>
      <c r="BW86" s="319">
        <f>'كشف 3'!BV31</f>
        <v>0</v>
      </c>
      <c r="BX86" s="66">
        <f>'كشف 3'!BW31</f>
        <v>0</v>
      </c>
      <c r="BY86" s="66">
        <f>'كشف 3'!BX31</f>
        <v>0</v>
      </c>
      <c r="BZ86" s="319">
        <f>'كشف 3'!BY31</f>
        <v>0</v>
      </c>
      <c r="CA86" s="319">
        <f>'كشف 3'!BZ31</f>
        <v>0</v>
      </c>
      <c r="CB86" s="66">
        <f>'كشف 3'!CA31</f>
        <v>0</v>
      </c>
      <c r="CC86" s="319">
        <f>'كشف 3'!CB31</f>
        <v>0</v>
      </c>
      <c r="CD86" s="319">
        <f>'كشف 3'!CC31</f>
        <v>0</v>
      </c>
      <c r="CE86" s="319">
        <f>'كشف 3'!CD31</f>
        <v>0</v>
      </c>
      <c r="CF86" s="169">
        <f>'كشف 3'!CE31</f>
        <v>0</v>
      </c>
      <c r="CG86" s="169">
        <f>'كشف 3'!CF31</f>
        <v>0</v>
      </c>
      <c r="CH86" s="319">
        <f>'كشف 3'!CG31</f>
        <v>0</v>
      </c>
      <c r="CI86" s="319">
        <f>'كشف 3'!CH31</f>
        <v>0</v>
      </c>
      <c r="CJ86" s="319">
        <f>'كشف 3'!CI31</f>
        <v>0</v>
      </c>
      <c r="CK86" s="319">
        <f>'كشف 3'!CJ31</f>
        <v>0</v>
      </c>
      <c r="CL86" s="319">
        <f>'كشف 3'!CK31</f>
        <v>0</v>
      </c>
      <c r="CM86" s="319">
        <f>'كشف 3'!CL31</f>
        <v>0</v>
      </c>
      <c r="CN86" s="316">
        <f>'كشف 3'!CM31</f>
        <v>0</v>
      </c>
      <c r="CO86" s="316">
        <f>'كشف 3'!CN31</f>
        <v>0</v>
      </c>
      <c r="CP86" s="316">
        <f>'كشف 3'!CO31</f>
        <v>0</v>
      </c>
      <c r="CQ86" s="316">
        <f>'كشف 3'!CP31</f>
        <v>0</v>
      </c>
      <c r="CR86" s="316">
        <f t="shared" si="23"/>
        <v>0</v>
      </c>
      <c r="CS86" s="316">
        <f t="shared" si="24"/>
        <v>0</v>
      </c>
      <c r="CT86" s="316">
        <f t="shared" si="25"/>
        <v>0</v>
      </c>
      <c r="CU86" s="316">
        <f t="shared" si="26"/>
        <v>0</v>
      </c>
      <c r="CV86" s="316">
        <f t="shared" si="27"/>
        <v>0</v>
      </c>
      <c r="CW86" s="316">
        <f t="shared" si="28"/>
        <v>0</v>
      </c>
      <c r="CX86" s="316">
        <f t="shared" si="29"/>
        <v>0</v>
      </c>
      <c r="CY86" s="316">
        <f t="shared" si="30"/>
        <v>0</v>
      </c>
      <c r="CZ86" s="316">
        <f t="shared" si="31"/>
        <v>0</v>
      </c>
      <c r="DA86" s="316">
        <f t="shared" si="32"/>
        <v>0</v>
      </c>
      <c r="DB86" s="316">
        <f t="shared" si="33"/>
        <v>0</v>
      </c>
      <c r="DC86" s="316">
        <f t="shared" si="34"/>
        <v>0</v>
      </c>
      <c r="DD86" s="316">
        <f t="shared" si="35"/>
        <v>0</v>
      </c>
      <c r="DE86" s="316">
        <f t="shared" si="36"/>
        <v>0</v>
      </c>
      <c r="DF86" s="316">
        <f t="shared" si="37"/>
        <v>0</v>
      </c>
      <c r="DG86" s="316">
        <f t="shared" si="38"/>
        <v>0</v>
      </c>
      <c r="DH86" s="316">
        <f t="shared" si="39"/>
        <v>0</v>
      </c>
      <c r="DI86" s="316">
        <f t="shared" si="40"/>
        <v>0</v>
      </c>
      <c r="DJ86" s="316">
        <f t="shared" si="41"/>
        <v>0</v>
      </c>
      <c r="DK86" s="316">
        <f t="shared" si="42"/>
        <v>0</v>
      </c>
      <c r="DL86" s="316">
        <f t="shared" si="43"/>
        <v>0</v>
      </c>
      <c r="DM86" s="316">
        <f t="shared" si="44"/>
        <v>0</v>
      </c>
    </row>
    <row r="87" spans="1:117" ht="20.25" x14ac:dyDescent="0.2">
      <c r="A87" s="18">
        <v>83</v>
      </c>
      <c r="B87" s="18" t="str">
        <f>'كشف 3'!A32</f>
        <v/>
      </c>
      <c r="C87" s="318">
        <f>'كشف 3'!B32</f>
        <v>0</v>
      </c>
      <c r="D87" s="318">
        <f>'كشف 3'!C32</f>
        <v>0</v>
      </c>
      <c r="E87" s="318">
        <f>'كشف 3'!D32</f>
        <v>0</v>
      </c>
      <c r="F87" s="318">
        <f>'كشف 3'!E32</f>
        <v>0</v>
      </c>
      <c r="G87" s="318">
        <f>'كشف 3'!F32</f>
        <v>0</v>
      </c>
      <c r="H87" s="318">
        <f>'كشف 3'!G32</f>
        <v>0</v>
      </c>
      <c r="I87" s="318">
        <f>'كشف 3'!H32</f>
        <v>0</v>
      </c>
      <c r="J87" s="318">
        <f>'كشف 3'!I32</f>
        <v>0</v>
      </c>
      <c r="K87" s="316">
        <f>'كشف 3'!J32</f>
        <v>0</v>
      </c>
      <c r="L87" s="316">
        <f>'كشف 3'!K32</f>
        <v>0</v>
      </c>
      <c r="M87" s="316">
        <f>'كشف 3'!L32</f>
        <v>0</v>
      </c>
      <c r="N87" s="316">
        <f>'كشف 3'!M32</f>
        <v>0</v>
      </c>
      <c r="O87" s="66">
        <f>'كشف 3'!N32</f>
        <v>0</v>
      </c>
      <c r="P87" s="317">
        <f>'كشف 3'!O32</f>
        <v>0</v>
      </c>
      <c r="Q87" s="318">
        <f>'كشف 3'!P32</f>
        <v>0</v>
      </c>
      <c r="R87" s="318">
        <f>'كشف 3'!Q32</f>
        <v>0</v>
      </c>
      <c r="S87" s="318">
        <f>'كشف 3'!R32</f>
        <v>0</v>
      </c>
      <c r="T87" s="318">
        <f>'كشف 3'!S32</f>
        <v>0</v>
      </c>
      <c r="U87" s="318">
        <f>'كشف 3'!T32</f>
        <v>0</v>
      </c>
      <c r="V87" s="316">
        <f>'كشف 3'!U32</f>
        <v>0</v>
      </c>
      <c r="W87" s="316">
        <f>'كشف 3'!V32</f>
        <v>0</v>
      </c>
      <c r="X87" s="316">
        <f>'كشف 3'!W32</f>
        <v>0</v>
      </c>
      <c r="Y87" s="318">
        <f>'كشف 3'!X32</f>
        <v>0</v>
      </c>
      <c r="Z87" s="19">
        <f>'كشف 3'!Y32</f>
        <v>0</v>
      </c>
      <c r="AA87" s="317">
        <f>'كشف 3'!Z32</f>
        <v>0</v>
      </c>
      <c r="AB87" s="318">
        <f>'كشف 3'!AA32</f>
        <v>0</v>
      </c>
      <c r="AC87" s="318">
        <f>'كشف 3'!AB32</f>
        <v>0</v>
      </c>
      <c r="AD87" s="20">
        <f>'كشف 3'!AC32</f>
        <v>0</v>
      </c>
      <c r="AE87" s="316">
        <f>'كشف 3'!AD32</f>
        <v>0</v>
      </c>
      <c r="AF87" s="20">
        <f>'كشف 3'!AE32</f>
        <v>0</v>
      </c>
      <c r="AG87" s="20">
        <f>'كشف 3'!AF32</f>
        <v>0</v>
      </c>
      <c r="AH87" s="21">
        <f>'كشف 3'!AG32</f>
        <v>0</v>
      </c>
      <c r="AI87" s="20">
        <f>'كشف 3'!AH32</f>
        <v>0</v>
      </c>
      <c r="AJ87" s="20">
        <f>'كشف 3'!AI32</f>
        <v>0</v>
      </c>
      <c r="AK87" s="20">
        <f>'كشف 3'!AJ32</f>
        <v>0</v>
      </c>
      <c r="AL87" s="316">
        <f>'كشف 3'!AK32</f>
        <v>0</v>
      </c>
      <c r="AM87" s="316">
        <f>'كشف 3'!AL32</f>
        <v>0</v>
      </c>
      <c r="AN87" s="316">
        <f>'كشف 3'!AM32</f>
        <v>0</v>
      </c>
      <c r="AO87" s="316">
        <f>'كشف 3'!AN32</f>
        <v>0</v>
      </c>
      <c r="AP87" s="316">
        <f>'كشف 3'!AO32</f>
        <v>0</v>
      </c>
      <c r="AQ87" s="316">
        <f>'كشف 3'!AP32</f>
        <v>0</v>
      </c>
      <c r="AR87" s="316">
        <f>'كشف 3'!AQ32</f>
        <v>0</v>
      </c>
      <c r="AS87" s="316">
        <f>'كشف 3'!AR32</f>
        <v>0</v>
      </c>
      <c r="AT87" s="22">
        <f>'كشف 3'!AS32</f>
        <v>0</v>
      </c>
      <c r="AU87" s="316">
        <f>'كشف 3'!AT32</f>
        <v>0</v>
      </c>
      <c r="AV87" s="316">
        <f>'كشف 3'!AU32</f>
        <v>0</v>
      </c>
      <c r="AW87" s="316">
        <f>'كشف 3'!AV32</f>
        <v>0</v>
      </c>
      <c r="AX87" s="316">
        <f>'كشف 3'!AW32</f>
        <v>0</v>
      </c>
      <c r="AY87" s="316">
        <f>'كشف 3'!AX32</f>
        <v>0</v>
      </c>
      <c r="AZ87" s="316">
        <f>'كشف 3'!AY32</f>
        <v>0</v>
      </c>
      <c r="BA87" s="317">
        <f>'كشف 3'!AZ32</f>
        <v>0</v>
      </c>
      <c r="BB87" s="316">
        <f>'كشف 3'!BA32</f>
        <v>0</v>
      </c>
      <c r="BC87" s="124">
        <f>'كشف 3'!BB32</f>
        <v>0</v>
      </c>
      <c r="BD87" s="316">
        <f>'كشف 3'!BC32</f>
        <v>0</v>
      </c>
      <c r="BE87" s="316">
        <f>'كشف 3'!BD32</f>
        <v>0</v>
      </c>
      <c r="BF87" s="316">
        <f>'كشف 3'!BE32</f>
        <v>0</v>
      </c>
      <c r="BG87" s="316">
        <f>'كشف 3'!BF32</f>
        <v>0</v>
      </c>
      <c r="BH87" s="317">
        <f>'كشف 3'!BG32</f>
        <v>0</v>
      </c>
      <c r="BI87" s="318">
        <f>'كشف 3'!BH32</f>
        <v>0</v>
      </c>
      <c r="BJ87" s="318">
        <f>'كشف 3'!BI32</f>
        <v>0</v>
      </c>
      <c r="BK87" s="318">
        <f>'كشف 3'!BJ32</f>
        <v>0</v>
      </c>
      <c r="BL87" s="318">
        <f>'كشف 3'!BK32</f>
        <v>0</v>
      </c>
      <c r="BM87" s="319">
        <f>'كشف 3'!BL32</f>
        <v>0</v>
      </c>
      <c r="BN87" s="316">
        <f>'كشف 3'!BM32</f>
        <v>0</v>
      </c>
      <c r="BO87" s="316">
        <f>'كشف 3'!BN32</f>
        <v>0</v>
      </c>
      <c r="BP87" s="318">
        <f>'كشف 3'!BO32</f>
        <v>0</v>
      </c>
      <c r="BQ87" s="319">
        <f>'كشف 3'!BP32</f>
        <v>0</v>
      </c>
      <c r="BR87" s="319">
        <f>'كشف 3'!BQ32</f>
        <v>0</v>
      </c>
      <c r="BS87" s="319">
        <f>'كشف 3'!BR32</f>
        <v>0</v>
      </c>
      <c r="BT87" s="319">
        <f>'كشف 3'!BS32</f>
        <v>0</v>
      </c>
      <c r="BU87" s="319">
        <f>'كشف 3'!BT32</f>
        <v>0</v>
      </c>
      <c r="BV87" s="319">
        <f>'كشف 3'!BU32</f>
        <v>0</v>
      </c>
      <c r="BW87" s="319">
        <f>'كشف 3'!BV32</f>
        <v>0</v>
      </c>
      <c r="BX87" s="66">
        <f>'كشف 3'!BW32</f>
        <v>0</v>
      </c>
      <c r="BY87" s="66">
        <f>'كشف 3'!BX32</f>
        <v>0</v>
      </c>
      <c r="BZ87" s="319">
        <f>'كشف 3'!BY32</f>
        <v>0</v>
      </c>
      <c r="CA87" s="319">
        <f>'كشف 3'!BZ32</f>
        <v>0</v>
      </c>
      <c r="CB87" s="66">
        <f>'كشف 3'!CA32</f>
        <v>0</v>
      </c>
      <c r="CC87" s="319">
        <f>'كشف 3'!CB32</f>
        <v>0</v>
      </c>
      <c r="CD87" s="319">
        <f>'كشف 3'!CC32</f>
        <v>0</v>
      </c>
      <c r="CE87" s="319">
        <f>'كشف 3'!CD32</f>
        <v>0</v>
      </c>
      <c r="CF87" s="169">
        <f>'كشف 3'!CE32</f>
        <v>0</v>
      </c>
      <c r="CG87" s="169">
        <f>'كشف 3'!CF32</f>
        <v>0</v>
      </c>
      <c r="CH87" s="319">
        <f>'كشف 3'!CG32</f>
        <v>0</v>
      </c>
      <c r="CI87" s="319">
        <f>'كشف 3'!CH32</f>
        <v>0</v>
      </c>
      <c r="CJ87" s="319">
        <f>'كشف 3'!CI32</f>
        <v>0</v>
      </c>
      <c r="CK87" s="319">
        <f>'كشف 3'!CJ32</f>
        <v>0</v>
      </c>
      <c r="CL87" s="319">
        <f>'كشف 3'!CK32</f>
        <v>0</v>
      </c>
      <c r="CM87" s="319">
        <f>'كشف 3'!CL32</f>
        <v>0</v>
      </c>
      <c r="CN87" s="316">
        <f>'كشف 3'!CM32</f>
        <v>0</v>
      </c>
      <c r="CO87" s="316">
        <f>'كشف 3'!CN32</f>
        <v>0</v>
      </c>
      <c r="CP87" s="316">
        <f>'كشف 3'!CO32</f>
        <v>0</v>
      </c>
      <c r="CQ87" s="316">
        <f>'كشف 3'!CP32</f>
        <v>0</v>
      </c>
      <c r="CR87" s="316">
        <f t="shared" si="23"/>
        <v>0</v>
      </c>
      <c r="CS87" s="316">
        <f t="shared" si="24"/>
        <v>0</v>
      </c>
      <c r="CT87" s="316">
        <f t="shared" si="25"/>
        <v>0</v>
      </c>
      <c r="CU87" s="316">
        <f t="shared" si="26"/>
        <v>0</v>
      </c>
      <c r="CV87" s="316">
        <f t="shared" si="27"/>
        <v>0</v>
      </c>
      <c r="CW87" s="316">
        <f t="shared" si="28"/>
        <v>0</v>
      </c>
      <c r="CX87" s="316">
        <f t="shared" si="29"/>
        <v>0</v>
      </c>
      <c r="CY87" s="316">
        <f t="shared" si="30"/>
        <v>0</v>
      </c>
      <c r="CZ87" s="316">
        <f t="shared" si="31"/>
        <v>0</v>
      </c>
      <c r="DA87" s="316">
        <f t="shared" si="32"/>
        <v>0</v>
      </c>
      <c r="DB87" s="316">
        <f t="shared" si="33"/>
        <v>0</v>
      </c>
      <c r="DC87" s="316">
        <f t="shared" si="34"/>
        <v>0</v>
      </c>
      <c r="DD87" s="316">
        <f t="shared" si="35"/>
        <v>0</v>
      </c>
      <c r="DE87" s="316">
        <f t="shared" si="36"/>
        <v>0</v>
      </c>
      <c r="DF87" s="316">
        <f t="shared" si="37"/>
        <v>0</v>
      </c>
      <c r="DG87" s="316">
        <f t="shared" si="38"/>
        <v>0</v>
      </c>
      <c r="DH87" s="316">
        <f t="shared" si="39"/>
        <v>0</v>
      </c>
      <c r="DI87" s="316">
        <f t="shared" si="40"/>
        <v>0</v>
      </c>
      <c r="DJ87" s="316">
        <f t="shared" si="41"/>
        <v>0</v>
      </c>
      <c r="DK87" s="316">
        <f t="shared" si="42"/>
        <v>0</v>
      </c>
      <c r="DL87" s="316">
        <f t="shared" si="43"/>
        <v>0</v>
      </c>
      <c r="DM87" s="316">
        <f t="shared" si="44"/>
        <v>0</v>
      </c>
    </row>
    <row r="88" spans="1:117" ht="20.25" x14ac:dyDescent="0.2">
      <c r="A88" s="18">
        <v>84</v>
      </c>
      <c r="B88" s="18" t="str">
        <f>'كشف 3'!A33</f>
        <v/>
      </c>
      <c r="C88" s="318">
        <f>'كشف 3'!B33</f>
        <v>0</v>
      </c>
      <c r="D88" s="318">
        <f>'كشف 3'!C33</f>
        <v>0</v>
      </c>
      <c r="E88" s="318">
        <f>'كشف 3'!D33</f>
        <v>0</v>
      </c>
      <c r="F88" s="318">
        <f>'كشف 3'!E33</f>
        <v>0</v>
      </c>
      <c r="G88" s="318">
        <f>'كشف 3'!F33</f>
        <v>0</v>
      </c>
      <c r="H88" s="318">
        <f>'كشف 3'!G33</f>
        <v>0</v>
      </c>
      <c r="I88" s="318">
        <f>'كشف 3'!H33</f>
        <v>0</v>
      </c>
      <c r="J88" s="318">
        <f>'كشف 3'!I33</f>
        <v>0</v>
      </c>
      <c r="K88" s="316">
        <f>'كشف 3'!J33</f>
        <v>0</v>
      </c>
      <c r="L88" s="316">
        <f>'كشف 3'!K33</f>
        <v>0</v>
      </c>
      <c r="M88" s="316">
        <f>'كشف 3'!L33</f>
        <v>0</v>
      </c>
      <c r="N88" s="316">
        <f>'كشف 3'!M33</f>
        <v>0</v>
      </c>
      <c r="O88" s="66">
        <f>'كشف 3'!N33</f>
        <v>0</v>
      </c>
      <c r="P88" s="317">
        <f>'كشف 3'!O33</f>
        <v>0</v>
      </c>
      <c r="Q88" s="318">
        <f>'كشف 3'!P33</f>
        <v>0</v>
      </c>
      <c r="R88" s="318">
        <f>'كشف 3'!Q33</f>
        <v>0</v>
      </c>
      <c r="S88" s="318">
        <f>'كشف 3'!R33</f>
        <v>0</v>
      </c>
      <c r="T88" s="318">
        <f>'كشف 3'!S33</f>
        <v>0</v>
      </c>
      <c r="U88" s="318">
        <f>'كشف 3'!T33</f>
        <v>0</v>
      </c>
      <c r="V88" s="316">
        <f>'كشف 3'!U33</f>
        <v>0</v>
      </c>
      <c r="W88" s="316">
        <f>'كشف 3'!V33</f>
        <v>0</v>
      </c>
      <c r="X88" s="316">
        <f>'كشف 3'!W33</f>
        <v>0</v>
      </c>
      <c r="Y88" s="318">
        <f>'كشف 3'!X33</f>
        <v>0</v>
      </c>
      <c r="Z88" s="19">
        <f>'كشف 3'!Y33</f>
        <v>0</v>
      </c>
      <c r="AA88" s="317">
        <f>'كشف 3'!Z33</f>
        <v>0</v>
      </c>
      <c r="AB88" s="318">
        <f>'كشف 3'!AA33</f>
        <v>0</v>
      </c>
      <c r="AC88" s="318">
        <f>'كشف 3'!AB33</f>
        <v>0</v>
      </c>
      <c r="AD88" s="20">
        <f>'كشف 3'!AC33</f>
        <v>0</v>
      </c>
      <c r="AE88" s="316">
        <f>'كشف 3'!AD33</f>
        <v>0</v>
      </c>
      <c r="AF88" s="20">
        <f>'كشف 3'!AE33</f>
        <v>0</v>
      </c>
      <c r="AG88" s="20">
        <f>'كشف 3'!AF33</f>
        <v>0</v>
      </c>
      <c r="AH88" s="21">
        <f>'كشف 3'!AG33</f>
        <v>0</v>
      </c>
      <c r="AI88" s="20">
        <f>'كشف 3'!AH33</f>
        <v>0</v>
      </c>
      <c r="AJ88" s="20">
        <f>'كشف 3'!AI33</f>
        <v>0</v>
      </c>
      <c r="AK88" s="20">
        <f>'كشف 3'!AJ33</f>
        <v>0</v>
      </c>
      <c r="AL88" s="316">
        <f>'كشف 3'!AK33</f>
        <v>0</v>
      </c>
      <c r="AM88" s="316">
        <f>'كشف 3'!AL33</f>
        <v>0</v>
      </c>
      <c r="AN88" s="316">
        <f>'كشف 3'!AM33</f>
        <v>0</v>
      </c>
      <c r="AO88" s="316">
        <f>'كشف 3'!AN33</f>
        <v>0</v>
      </c>
      <c r="AP88" s="316">
        <f>'كشف 3'!AO33</f>
        <v>0</v>
      </c>
      <c r="AQ88" s="316">
        <f>'كشف 3'!AP33</f>
        <v>0</v>
      </c>
      <c r="AR88" s="316">
        <f>'كشف 3'!AQ33</f>
        <v>0</v>
      </c>
      <c r="AS88" s="316">
        <f>'كشف 3'!AR33</f>
        <v>0</v>
      </c>
      <c r="AT88" s="22">
        <f>'كشف 3'!AS33</f>
        <v>0</v>
      </c>
      <c r="AU88" s="316">
        <f>'كشف 3'!AT33</f>
        <v>0</v>
      </c>
      <c r="AV88" s="316">
        <f>'كشف 3'!AU33</f>
        <v>0</v>
      </c>
      <c r="AW88" s="316">
        <f>'كشف 3'!AV33</f>
        <v>0</v>
      </c>
      <c r="AX88" s="316">
        <f>'كشف 3'!AW33</f>
        <v>0</v>
      </c>
      <c r="AY88" s="316">
        <f>'كشف 3'!AX33</f>
        <v>0</v>
      </c>
      <c r="AZ88" s="316">
        <f>'كشف 3'!AY33</f>
        <v>0</v>
      </c>
      <c r="BA88" s="317">
        <f>'كشف 3'!AZ33</f>
        <v>0</v>
      </c>
      <c r="BB88" s="316">
        <f>'كشف 3'!BA33</f>
        <v>0</v>
      </c>
      <c r="BC88" s="124">
        <f>'كشف 3'!BB33</f>
        <v>0</v>
      </c>
      <c r="BD88" s="316">
        <f>'كشف 3'!BC33</f>
        <v>0</v>
      </c>
      <c r="BE88" s="316">
        <f>'كشف 3'!BD33</f>
        <v>0</v>
      </c>
      <c r="BF88" s="316">
        <f>'كشف 3'!BE33</f>
        <v>0</v>
      </c>
      <c r="BG88" s="316">
        <f>'كشف 3'!BF33</f>
        <v>0</v>
      </c>
      <c r="BH88" s="317">
        <f>'كشف 3'!BG33</f>
        <v>0</v>
      </c>
      <c r="BI88" s="318">
        <f>'كشف 3'!BH33</f>
        <v>0</v>
      </c>
      <c r="BJ88" s="318">
        <f>'كشف 3'!BI33</f>
        <v>0</v>
      </c>
      <c r="BK88" s="318">
        <f>'كشف 3'!BJ33</f>
        <v>0</v>
      </c>
      <c r="BL88" s="318">
        <f>'كشف 3'!BK33</f>
        <v>0</v>
      </c>
      <c r="BM88" s="319">
        <f>'كشف 3'!BL33</f>
        <v>0</v>
      </c>
      <c r="BN88" s="316">
        <f>'كشف 3'!BM33</f>
        <v>0</v>
      </c>
      <c r="BO88" s="316">
        <f>'كشف 3'!BN33</f>
        <v>0</v>
      </c>
      <c r="BP88" s="318">
        <f>'كشف 3'!BO33</f>
        <v>0</v>
      </c>
      <c r="BQ88" s="319">
        <f>'كشف 3'!BP33</f>
        <v>0</v>
      </c>
      <c r="BR88" s="319">
        <f>'كشف 3'!BQ33</f>
        <v>0</v>
      </c>
      <c r="BS88" s="319">
        <f>'كشف 3'!BR33</f>
        <v>0</v>
      </c>
      <c r="BT88" s="319">
        <f>'كشف 3'!BS33</f>
        <v>0</v>
      </c>
      <c r="BU88" s="319">
        <f>'كشف 3'!BT33</f>
        <v>0</v>
      </c>
      <c r="BV88" s="319">
        <f>'كشف 3'!BU33</f>
        <v>0</v>
      </c>
      <c r="BW88" s="319">
        <f>'كشف 3'!BV33</f>
        <v>0</v>
      </c>
      <c r="BX88" s="66">
        <f>'كشف 3'!BW33</f>
        <v>0</v>
      </c>
      <c r="BY88" s="66">
        <f>'كشف 3'!BX33</f>
        <v>0</v>
      </c>
      <c r="BZ88" s="319">
        <f>'كشف 3'!BY33</f>
        <v>0</v>
      </c>
      <c r="CA88" s="319">
        <f>'كشف 3'!BZ33</f>
        <v>0</v>
      </c>
      <c r="CB88" s="66">
        <f>'كشف 3'!CA33</f>
        <v>0</v>
      </c>
      <c r="CC88" s="319">
        <f>'كشف 3'!CB33</f>
        <v>0</v>
      </c>
      <c r="CD88" s="319">
        <f>'كشف 3'!CC33</f>
        <v>0</v>
      </c>
      <c r="CE88" s="319">
        <f>'كشف 3'!CD33</f>
        <v>0</v>
      </c>
      <c r="CF88" s="169">
        <f>'كشف 3'!CE33</f>
        <v>0</v>
      </c>
      <c r="CG88" s="169">
        <f>'كشف 3'!CF33</f>
        <v>0</v>
      </c>
      <c r="CH88" s="319">
        <f>'كشف 3'!CG33</f>
        <v>0</v>
      </c>
      <c r="CI88" s="319">
        <f>'كشف 3'!CH33</f>
        <v>0</v>
      </c>
      <c r="CJ88" s="319">
        <f>'كشف 3'!CI33</f>
        <v>0</v>
      </c>
      <c r="CK88" s="319">
        <f>'كشف 3'!CJ33</f>
        <v>0</v>
      </c>
      <c r="CL88" s="319">
        <f>'كشف 3'!CK33</f>
        <v>0</v>
      </c>
      <c r="CM88" s="319">
        <f>'كشف 3'!CL33</f>
        <v>0</v>
      </c>
      <c r="CN88" s="316">
        <f>'كشف 3'!CM33</f>
        <v>0</v>
      </c>
      <c r="CO88" s="316">
        <f>'كشف 3'!CN33</f>
        <v>0</v>
      </c>
      <c r="CP88" s="316">
        <f>'كشف 3'!CO33</f>
        <v>0</v>
      </c>
      <c r="CQ88" s="316">
        <f>'كشف 3'!CP33</f>
        <v>0</v>
      </c>
      <c r="CR88" s="316">
        <f t="shared" si="23"/>
        <v>0</v>
      </c>
      <c r="CS88" s="316">
        <f t="shared" si="24"/>
        <v>0</v>
      </c>
      <c r="CT88" s="316">
        <f t="shared" si="25"/>
        <v>0</v>
      </c>
      <c r="CU88" s="316">
        <f t="shared" si="26"/>
        <v>0</v>
      </c>
      <c r="CV88" s="316">
        <f t="shared" si="27"/>
        <v>0</v>
      </c>
      <c r="CW88" s="316">
        <f t="shared" si="28"/>
        <v>0</v>
      </c>
      <c r="CX88" s="316">
        <f t="shared" si="29"/>
        <v>0</v>
      </c>
      <c r="CY88" s="316">
        <f t="shared" si="30"/>
        <v>0</v>
      </c>
      <c r="CZ88" s="316">
        <f t="shared" si="31"/>
        <v>0</v>
      </c>
      <c r="DA88" s="316">
        <f t="shared" si="32"/>
        <v>0</v>
      </c>
      <c r="DB88" s="316">
        <f t="shared" si="33"/>
        <v>0</v>
      </c>
      <c r="DC88" s="316">
        <f t="shared" si="34"/>
        <v>0</v>
      </c>
      <c r="DD88" s="316">
        <f t="shared" si="35"/>
        <v>0</v>
      </c>
      <c r="DE88" s="316">
        <f t="shared" si="36"/>
        <v>0</v>
      </c>
      <c r="DF88" s="316">
        <f t="shared" si="37"/>
        <v>0</v>
      </c>
      <c r="DG88" s="316">
        <f t="shared" si="38"/>
        <v>0</v>
      </c>
      <c r="DH88" s="316">
        <f t="shared" si="39"/>
        <v>0</v>
      </c>
      <c r="DI88" s="316">
        <f t="shared" si="40"/>
        <v>0</v>
      </c>
      <c r="DJ88" s="316">
        <f t="shared" si="41"/>
        <v>0</v>
      </c>
      <c r="DK88" s="316">
        <f t="shared" si="42"/>
        <v>0</v>
      </c>
      <c r="DL88" s="316">
        <f t="shared" si="43"/>
        <v>0</v>
      </c>
      <c r="DM88" s="316">
        <f t="shared" si="44"/>
        <v>0</v>
      </c>
    </row>
    <row r="89" spans="1:117" ht="20.25" x14ac:dyDescent="0.2">
      <c r="A89" s="18">
        <v>85</v>
      </c>
      <c r="B89" s="18" t="str">
        <f>'كشف 4'!A6</f>
        <v/>
      </c>
      <c r="C89" s="318">
        <f>'كشف 4'!B6</f>
        <v>0</v>
      </c>
      <c r="D89" s="318">
        <f>'كشف 4'!C6</f>
        <v>0</v>
      </c>
      <c r="E89" s="318">
        <f>'كشف 4'!D6</f>
        <v>0</v>
      </c>
      <c r="F89" s="318">
        <f>'كشف 4'!E6</f>
        <v>0</v>
      </c>
      <c r="G89" s="318">
        <f>'كشف 4'!F6</f>
        <v>0</v>
      </c>
      <c r="H89" s="318">
        <f>'كشف 4'!G6</f>
        <v>0</v>
      </c>
      <c r="I89" s="318">
        <f>'كشف 4'!H6</f>
        <v>0</v>
      </c>
      <c r="J89" s="318">
        <f>'كشف 4'!I6</f>
        <v>0</v>
      </c>
      <c r="K89" s="316">
        <f>'كشف 4'!J6</f>
        <v>0</v>
      </c>
      <c r="L89" s="316">
        <f>'كشف 4'!K6</f>
        <v>0</v>
      </c>
      <c r="M89" s="316">
        <f>'كشف 4'!L6</f>
        <v>0</v>
      </c>
      <c r="N89" s="316">
        <f>'كشف 4'!M6</f>
        <v>0</v>
      </c>
      <c r="O89" s="66">
        <f>'كشف 4'!N6</f>
        <v>0</v>
      </c>
      <c r="P89" s="317">
        <f>'كشف 4'!O6</f>
        <v>0</v>
      </c>
      <c r="Q89" s="318">
        <f>'كشف 4'!P6</f>
        <v>0</v>
      </c>
      <c r="R89" s="318">
        <f>'كشف 4'!Q6</f>
        <v>0</v>
      </c>
      <c r="S89" s="318">
        <f>'كشف 4'!R6</f>
        <v>0</v>
      </c>
      <c r="T89" s="318">
        <f>'كشف 4'!S6</f>
        <v>0</v>
      </c>
      <c r="U89" s="318">
        <f>'كشف 4'!T6</f>
        <v>0</v>
      </c>
      <c r="V89" s="316">
        <f>'كشف 4'!U6</f>
        <v>0</v>
      </c>
      <c r="W89" s="316">
        <f>'كشف 4'!V6</f>
        <v>0</v>
      </c>
      <c r="X89" s="316">
        <f>'كشف 4'!W6</f>
        <v>0</v>
      </c>
      <c r="Y89" s="318">
        <f>'كشف 4'!X6</f>
        <v>0</v>
      </c>
      <c r="Z89" s="19">
        <f>'كشف 4'!Y6</f>
        <v>0</v>
      </c>
      <c r="AA89" s="317">
        <f>'كشف 4'!Z6</f>
        <v>0</v>
      </c>
      <c r="AB89" s="318">
        <f>'كشف 4'!AA6</f>
        <v>0</v>
      </c>
      <c r="AC89" s="318">
        <f>'كشف 4'!AB6</f>
        <v>0</v>
      </c>
      <c r="AD89" s="20">
        <f>'كشف 4'!AC6</f>
        <v>0</v>
      </c>
      <c r="AE89" s="316">
        <f>'كشف 4'!AD6</f>
        <v>0</v>
      </c>
      <c r="AF89" s="20">
        <f>'كشف 4'!AE6</f>
        <v>0</v>
      </c>
      <c r="AG89" s="20">
        <f>'كشف 4'!AF6</f>
        <v>0</v>
      </c>
      <c r="AH89" s="21">
        <f>'كشف 4'!AG6</f>
        <v>0</v>
      </c>
      <c r="AI89" s="20">
        <f>'كشف 4'!AH6</f>
        <v>0</v>
      </c>
      <c r="AJ89" s="20">
        <f>'كشف 4'!AI6</f>
        <v>0</v>
      </c>
      <c r="AK89" s="20">
        <f>'كشف 4'!AJ6</f>
        <v>0</v>
      </c>
      <c r="AL89" s="316">
        <f>'كشف 4'!AK6</f>
        <v>0</v>
      </c>
      <c r="AM89" s="316">
        <f>'كشف 4'!AL6</f>
        <v>0</v>
      </c>
      <c r="AN89" s="316">
        <f>'كشف 4'!AM6</f>
        <v>0</v>
      </c>
      <c r="AO89" s="316">
        <f>'كشف 4'!AN6</f>
        <v>0</v>
      </c>
      <c r="AP89" s="316">
        <f>'كشف 4'!AO6</f>
        <v>0</v>
      </c>
      <c r="AQ89" s="316">
        <f>'كشف 4'!AP6</f>
        <v>0</v>
      </c>
      <c r="AR89" s="316">
        <f>'كشف 4'!AQ6</f>
        <v>0</v>
      </c>
      <c r="AS89" s="316">
        <f>'كشف 4'!AR6</f>
        <v>0</v>
      </c>
      <c r="AT89" s="22">
        <f>'كشف 4'!AS6</f>
        <v>0</v>
      </c>
      <c r="AU89" s="316">
        <f>'كشف 4'!AT6</f>
        <v>0</v>
      </c>
      <c r="AV89" s="316">
        <f>'كشف 4'!AU6</f>
        <v>0</v>
      </c>
      <c r="AW89" s="316">
        <f>'كشف 4'!AV6</f>
        <v>0</v>
      </c>
      <c r="AX89" s="316">
        <f>'كشف 4'!AW6</f>
        <v>0</v>
      </c>
      <c r="AY89" s="316">
        <f>'كشف 4'!AX6</f>
        <v>0</v>
      </c>
      <c r="AZ89" s="316">
        <f>'كشف 4'!AY6</f>
        <v>0</v>
      </c>
      <c r="BA89" s="317">
        <f>'كشف 4'!AZ6</f>
        <v>0</v>
      </c>
      <c r="BB89" s="316">
        <f>'كشف 4'!BA6</f>
        <v>0</v>
      </c>
      <c r="BC89" s="124">
        <f>'كشف 4'!BB6</f>
        <v>0</v>
      </c>
      <c r="BD89" s="316">
        <f>'كشف 4'!BC6</f>
        <v>0</v>
      </c>
      <c r="BE89" s="316">
        <f>'كشف 4'!BD6</f>
        <v>0</v>
      </c>
      <c r="BF89" s="316">
        <f>'كشف 4'!BE6</f>
        <v>0</v>
      </c>
      <c r="BG89" s="316">
        <f>'كشف 4'!BF6</f>
        <v>0</v>
      </c>
      <c r="BH89" s="317">
        <f>'كشف 4'!BG6</f>
        <v>0</v>
      </c>
      <c r="BI89" s="318">
        <f>'كشف 4'!BH6</f>
        <v>0</v>
      </c>
      <c r="BJ89" s="318">
        <f>'كشف 4'!BI6</f>
        <v>0</v>
      </c>
      <c r="BK89" s="318">
        <f>'كشف 4'!BJ6</f>
        <v>0</v>
      </c>
      <c r="BL89" s="318">
        <f>'كشف 4'!BK6</f>
        <v>0</v>
      </c>
      <c r="BM89" s="319">
        <f>'كشف 4'!BL6</f>
        <v>0</v>
      </c>
      <c r="BN89" s="316">
        <f>'كشف 4'!BM6</f>
        <v>0</v>
      </c>
      <c r="BO89" s="316">
        <f>'كشف 4'!BN6</f>
        <v>0</v>
      </c>
      <c r="BP89" s="318">
        <f>'كشف 4'!BO6</f>
        <v>0</v>
      </c>
      <c r="BQ89" s="319">
        <f>'كشف 4'!BP6</f>
        <v>0</v>
      </c>
      <c r="BR89" s="319">
        <f>'كشف 4'!BQ6</f>
        <v>0</v>
      </c>
      <c r="BS89" s="319">
        <f>'كشف 4'!BR6</f>
        <v>0</v>
      </c>
      <c r="BT89" s="319">
        <f>'كشف 4'!BS6</f>
        <v>0</v>
      </c>
      <c r="BU89" s="319">
        <f>'كشف 4'!BT6</f>
        <v>0</v>
      </c>
      <c r="BV89" s="319">
        <f>'كشف 4'!BU6</f>
        <v>0</v>
      </c>
      <c r="BW89" s="319">
        <f>'كشف 4'!BV6</f>
        <v>0</v>
      </c>
      <c r="BX89" s="66">
        <f>'كشف 4'!BW6</f>
        <v>0</v>
      </c>
      <c r="BY89" s="66">
        <f>'كشف 4'!BX6</f>
        <v>0</v>
      </c>
      <c r="BZ89" s="319">
        <f>'كشف 4'!BY6</f>
        <v>0</v>
      </c>
      <c r="CA89" s="319">
        <f>'كشف 4'!BZ6</f>
        <v>0</v>
      </c>
      <c r="CB89" s="66">
        <f>'كشف 4'!CA6</f>
        <v>0</v>
      </c>
      <c r="CC89" s="319">
        <f>'كشف 4'!CB6</f>
        <v>0</v>
      </c>
      <c r="CD89" s="319">
        <f>'كشف 4'!CC6</f>
        <v>0</v>
      </c>
      <c r="CE89" s="319">
        <f>'كشف 4'!CD6</f>
        <v>0</v>
      </c>
      <c r="CF89" s="169">
        <f>'كشف 4'!CE6</f>
        <v>0</v>
      </c>
      <c r="CG89" s="169">
        <f>'كشف 4'!CF6</f>
        <v>0</v>
      </c>
      <c r="CH89" s="319">
        <f>'كشف 4'!CG6</f>
        <v>0</v>
      </c>
      <c r="CI89" s="319">
        <f>'كشف 4'!CH6</f>
        <v>0</v>
      </c>
      <c r="CJ89" s="319">
        <f>'كشف 4'!CI6</f>
        <v>0</v>
      </c>
      <c r="CK89" s="319">
        <f>'كشف 4'!CJ6</f>
        <v>0</v>
      </c>
      <c r="CL89" s="319">
        <f>'كشف 4'!CK6</f>
        <v>0</v>
      </c>
      <c r="CM89" s="319">
        <f>'كشف 4'!CL6</f>
        <v>0</v>
      </c>
      <c r="CN89" s="316">
        <f>'كشف 4'!CM6</f>
        <v>0</v>
      </c>
      <c r="CO89" s="316">
        <f>'كشف 4'!CN6</f>
        <v>0</v>
      </c>
      <c r="CP89" s="316">
        <f>'كشف 4'!CO6</f>
        <v>0</v>
      </c>
      <c r="CQ89" s="316">
        <f>'كشف 4'!CP6</f>
        <v>0</v>
      </c>
      <c r="CR89" s="316">
        <f t="shared" si="23"/>
        <v>0</v>
      </c>
      <c r="CS89" s="316">
        <f t="shared" si="24"/>
        <v>0</v>
      </c>
      <c r="CT89" s="316">
        <f t="shared" si="25"/>
        <v>0</v>
      </c>
      <c r="CU89" s="316">
        <f t="shared" si="26"/>
        <v>0</v>
      </c>
      <c r="CV89" s="316">
        <f t="shared" si="27"/>
        <v>0</v>
      </c>
      <c r="CW89" s="316">
        <f t="shared" si="28"/>
        <v>0</v>
      </c>
      <c r="CX89" s="316">
        <f t="shared" si="29"/>
        <v>0</v>
      </c>
      <c r="CY89" s="316">
        <f t="shared" si="30"/>
        <v>0</v>
      </c>
      <c r="CZ89" s="316">
        <f t="shared" si="31"/>
        <v>0</v>
      </c>
      <c r="DA89" s="316">
        <f t="shared" si="32"/>
        <v>0</v>
      </c>
      <c r="DB89" s="316">
        <f t="shared" si="33"/>
        <v>0</v>
      </c>
      <c r="DC89" s="316">
        <f t="shared" si="34"/>
        <v>0</v>
      </c>
      <c r="DD89" s="316">
        <f t="shared" si="35"/>
        <v>0</v>
      </c>
      <c r="DE89" s="316">
        <f t="shared" si="36"/>
        <v>0</v>
      </c>
      <c r="DF89" s="316">
        <f t="shared" si="37"/>
        <v>0</v>
      </c>
      <c r="DG89" s="316">
        <f t="shared" si="38"/>
        <v>0</v>
      </c>
      <c r="DH89" s="316">
        <f t="shared" si="39"/>
        <v>0</v>
      </c>
      <c r="DI89" s="316">
        <f t="shared" si="40"/>
        <v>0</v>
      </c>
      <c r="DJ89" s="316">
        <f t="shared" si="41"/>
        <v>0</v>
      </c>
      <c r="DK89" s="316">
        <f t="shared" si="42"/>
        <v>0</v>
      </c>
      <c r="DL89" s="316">
        <f t="shared" si="43"/>
        <v>0</v>
      </c>
      <c r="DM89" s="316">
        <f t="shared" si="44"/>
        <v>0</v>
      </c>
    </row>
    <row r="90" spans="1:117" ht="20.25" x14ac:dyDescent="0.2">
      <c r="A90" s="18">
        <v>86</v>
      </c>
      <c r="B90" s="18" t="str">
        <f>'كشف 4'!A7</f>
        <v/>
      </c>
      <c r="C90" s="318">
        <f>'كشف 4'!B7</f>
        <v>0</v>
      </c>
      <c r="D90" s="318">
        <f>'كشف 4'!C7</f>
        <v>0</v>
      </c>
      <c r="E90" s="318">
        <f>'كشف 4'!D7</f>
        <v>0</v>
      </c>
      <c r="F90" s="318">
        <f>'كشف 4'!E7</f>
        <v>0</v>
      </c>
      <c r="G90" s="318">
        <f>'كشف 4'!F7</f>
        <v>0</v>
      </c>
      <c r="H90" s="318">
        <f>'كشف 4'!G7</f>
        <v>0</v>
      </c>
      <c r="I90" s="318">
        <f>'كشف 4'!H7</f>
        <v>0</v>
      </c>
      <c r="J90" s="318">
        <f>'كشف 4'!I7</f>
        <v>0</v>
      </c>
      <c r="K90" s="316">
        <f>'كشف 4'!J7</f>
        <v>0</v>
      </c>
      <c r="L90" s="316">
        <f>'كشف 4'!K7</f>
        <v>0</v>
      </c>
      <c r="M90" s="316">
        <f>'كشف 4'!L7</f>
        <v>0</v>
      </c>
      <c r="N90" s="316">
        <f>'كشف 4'!M7</f>
        <v>0</v>
      </c>
      <c r="O90" s="66">
        <f>'كشف 4'!N7</f>
        <v>0</v>
      </c>
      <c r="P90" s="317">
        <f>'كشف 4'!O7</f>
        <v>0</v>
      </c>
      <c r="Q90" s="318">
        <f>'كشف 4'!P7</f>
        <v>0</v>
      </c>
      <c r="R90" s="318">
        <f>'كشف 4'!Q7</f>
        <v>0</v>
      </c>
      <c r="S90" s="318">
        <f>'كشف 4'!R7</f>
        <v>0</v>
      </c>
      <c r="T90" s="318">
        <f>'كشف 4'!S7</f>
        <v>0</v>
      </c>
      <c r="U90" s="318">
        <f>'كشف 4'!T7</f>
        <v>0</v>
      </c>
      <c r="V90" s="316">
        <f>'كشف 4'!U7</f>
        <v>0</v>
      </c>
      <c r="W90" s="316">
        <f>'كشف 4'!V7</f>
        <v>0</v>
      </c>
      <c r="X90" s="316">
        <f>'كشف 4'!W7</f>
        <v>0</v>
      </c>
      <c r="Y90" s="318">
        <f>'كشف 4'!X7</f>
        <v>0</v>
      </c>
      <c r="Z90" s="19">
        <f>'كشف 4'!Y7</f>
        <v>0</v>
      </c>
      <c r="AA90" s="317">
        <f>'كشف 4'!Z7</f>
        <v>0</v>
      </c>
      <c r="AB90" s="318">
        <f>'كشف 4'!AA7</f>
        <v>0</v>
      </c>
      <c r="AC90" s="318">
        <f>'كشف 4'!AB7</f>
        <v>0</v>
      </c>
      <c r="AD90" s="20">
        <f>'كشف 4'!AC7</f>
        <v>0</v>
      </c>
      <c r="AE90" s="316">
        <f>'كشف 4'!AD7</f>
        <v>0</v>
      </c>
      <c r="AF90" s="20">
        <f>'كشف 4'!AE7</f>
        <v>0</v>
      </c>
      <c r="AG90" s="20">
        <f>'كشف 4'!AF7</f>
        <v>0</v>
      </c>
      <c r="AH90" s="21">
        <f>'كشف 4'!AG7</f>
        <v>0</v>
      </c>
      <c r="AI90" s="20">
        <f>'كشف 4'!AH7</f>
        <v>0</v>
      </c>
      <c r="AJ90" s="20">
        <f>'كشف 4'!AI7</f>
        <v>0</v>
      </c>
      <c r="AK90" s="20">
        <f>'كشف 4'!AJ7</f>
        <v>0</v>
      </c>
      <c r="AL90" s="316">
        <f>'كشف 4'!AK7</f>
        <v>0</v>
      </c>
      <c r="AM90" s="316">
        <f>'كشف 4'!AL7</f>
        <v>0</v>
      </c>
      <c r="AN90" s="316">
        <f>'كشف 4'!AM7</f>
        <v>0</v>
      </c>
      <c r="AO90" s="316">
        <f>'كشف 4'!AN7</f>
        <v>0</v>
      </c>
      <c r="AP90" s="316">
        <f>'كشف 4'!AO7</f>
        <v>0</v>
      </c>
      <c r="AQ90" s="316">
        <f>'كشف 4'!AP7</f>
        <v>0</v>
      </c>
      <c r="AR90" s="316">
        <f>'كشف 4'!AQ7</f>
        <v>0</v>
      </c>
      <c r="AS90" s="316">
        <f>'كشف 4'!AR7</f>
        <v>0</v>
      </c>
      <c r="AT90" s="22">
        <f>'كشف 4'!AS7</f>
        <v>0</v>
      </c>
      <c r="AU90" s="316">
        <f>'كشف 4'!AT7</f>
        <v>0</v>
      </c>
      <c r="AV90" s="316">
        <f>'كشف 4'!AU7</f>
        <v>0</v>
      </c>
      <c r="AW90" s="316">
        <f>'كشف 4'!AV7</f>
        <v>0</v>
      </c>
      <c r="AX90" s="316">
        <f>'كشف 4'!AW7</f>
        <v>0</v>
      </c>
      <c r="AY90" s="316">
        <f>'كشف 4'!AX7</f>
        <v>0</v>
      </c>
      <c r="AZ90" s="316">
        <f>'كشف 4'!AY7</f>
        <v>0</v>
      </c>
      <c r="BA90" s="317">
        <f>'كشف 4'!AZ7</f>
        <v>0</v>
      </c>
      <c r="BB90" s="316">
        <f>'كشف 4'!BA7</f>
        <v>0</v>
      </c>
      <c r="BC90" s="124">
        <f>'كشف 4'!BB7</f>
        <v>0</v>
      </c>
      <c r="BD90" s="316">
        <f>'كشف 4'!BC7</f>
        <v>0</v>
      </c>
      <c r="BE90" s="316">
        <f>'كشف 4'!BD7</f>
        <v>0</v>
      </c>
      <c r="BF90" s="316">
        <f>'كشف 4'!BE7</f>
        <v>0</v>
      </c>
      <c r="BG90" s="316">
        <f>'كشف 4'!BF7</f>
        <v>0</v>
      </c>
      <c r="BH90" s="317">
        <f>'كشف 4'!BG7</f>
        <v>0</v>
      </c>
      <c r="BI90" s="318">
        <f>'كشف 4'!BH7</f>
        <v>0</v>
      </c>
      <c r="BJ90" s="318">
        <f>'كشف 4'!BI7</f>
        <v>0</v>
      </c>
      <c r="BK90" s="318">
        <f>'كشف 4'!BJ7</f>
        <v>0</v>
      </c>
      <c r="BL90" s="318">
        <f>'كشف 4'!BK7</f>
        <v>0</v>
      </c>
      <c r="BM90" s="319">
        <f>'كشف 4'!BL7</f>
        <v>0</v>
      </c>
      <c r="BN90" s="316">
        <f>'كشف 4'!BM7</f>
        <v>0</v>
      </c>
      <c r="BO90" s="316">
        <f>'كشف 4'!BN7</f>
        <v>0</v>
      </c>
      <c r="BP90" s="318">
        <f>'كشف 4'!BO7</f>
        <v>0</v>
      </c>
      <c r="BQ90" s="319">
        <f>'كشف 4'!BP7</f>
        <v>0</v>
      </c>
      <c r="BR90" s="319">
        <f>'كشف 4'!BQ7</f>
        <v>0</v>
      </c>
      <c r="BS90" s="319">
        <f>'كشف 4'!BR7</f>
        <v>0</v>
      </c>
      <c r="BT90" s="319">
        <f>'كشف 4'!BS7</f>
        <v>0</v>
      </c>
      <c r="BU90" s="319">
        <f>'كشف 4'!BT7</f>
        <v>0</v>
      </c>
      <c r="BV90" s="319">
        <f>'كشف 4'!BU7</f>
        <v>0</v>
      </c>
      <c r="BW90" s="319">
        <f>'كشف 4'!BV7</f>
        <v>0</v>
      </c>
      <c r="BX90" s="66">
        <f>'كشف 4'!BW7</f>
        <v>0</v>
      </c>
      <c r="BY90" s="66">
        <f>'كشف 4'!BX7</f>
        <v>0</v>
      </c>
      <c r="BZ90" s="319">
        <f>'كشف 4'!BY7</f>
        <v>0</v>
      </c>
      <c r="CA90" s="319">
        <f>'كشف 4'!BZ7</f>
        <v>0</v>
      </c>
      <c r="CB90" s="66">
        <f>'كشف 4'!CA7</f>
        <v>0</v>
      </c>
      <c r="CC90" s="319">
        <f>'كشف 4'!CB7</f>
        <v>0</v>
      </c>
      <c r="CD90" s="319">
        <f>'كشف 4'!CC7</f>
        <v>0</v>
      </c>
      <c r="CE90" s="319">
        <f>'كشف 4'!CD7</f>
        <v>0</v>
      </c>
      <c r="CF90" s="169">
        <f>'كشف 4'!CE7</f>
        <v>0</v>
      </c>
      <c r="CG90" s="169">
        <f>'كشف 4'!CF7</f>
        <v>0</v>
      </c>
      <c r="CH90" s="319">
        <f>'كشف 4'!CG7</f>
        <v>0</v>
      </c>
      <c r="CI90" s="319">
        <f>'كشف 4'!CH7</f>
        <v>0</v>
      </c>
      <c r="CJ90" s="319">
        <f>'كشف 4'!CI7</f>
        <v>0</v>
      </c>
      <c r="CK90" s="319">
        <f>'كشف 4'!CJ7</f>
        <v>0</v>
      </c>
      <c r="CL90" s="319">
        <f>'كشف 4'!CK7</f>
        <v>0</v>
      </c>
      <c r="CM90" s="319">
        <f>'كشف 4'!CL7</f>
        <v>0</v>
      </c>
      <c r="CN90" s="316">
        <f>'كشف 4'!CM7</f>
        <v>0</v>
      </c>
      <c r="CO90" s="316">
        <f>'كشف 4'!CN7</f>
        <v>0</v>
      </c>
      <c r="CP90" s="316">
        <f>'كشف 4'!CO7</f>
        <v>0</v>
      </c>
      <c r="CQ90" s="316">
        <f>'كشف 4'!CP7</f>
        <v>0</v>
      </c>
      <c r="CR90" s="316">
        <f t="shared" si="23"/>
        <v>0</v>
      </c>
      <c r="CS90" s="316">
        <f t="shared" si="24"/>
        <v>0</v>
      </c>
      <c r="CT90" s="316">
        <f t="shared" si="25"/>
        <v>0</v>
      </c>
      <c r="CU90" s="316">
        <f t="shared" si="26"/>
        <v>0</v>
      </c>
      <c r="CV90" s="316">
        <f t="shared" si="27"/>
        <v>0</v>
      </c>
      <c r="CW90" s="316">
        <f t="shared" si="28"/>
        <v>0</v>
      </c>
      <c r="CX90" s="316">
        <f t="shared" si="29"/>
        <v>0</v>
      </c>
      <c r="CY90" s="316">
        <f t="shared" si="30"/>
        <v>0</v>
      </c>
      <c r="CZ90" s="316">
        <f t="shared" si="31"/>
        <v>0</v>
      </c>
      <c r="DA90" s="316">
        <f t="shared" si="32"/>
        <v>0</v>
      </c>
      <c r="DB90" s="316">
        <f t="shared" si="33"/>
        <v>0</v>
      </c>
      <c r="DC90" s="316">
        <f t="shared" si="34"/>
        <v>0</v>
      </c>
      <c r="DD90" s="316">
        <f t="shared" si="35"/>
        <v>0</v>
      </c>
      <c r="DE90" s="316">
        <f t="shared" si="36"/>
        <v>0</v>
      </c>
      <c r="DF90" s="316">
        <f t="shared" si="37"/>
        <v>0</v>
      </c>
      <c r="DG90" s="316">
        <f t="shared" si="38"/>
        <v>0</v>
      </c>
      <c r="DH90" s="316">
        <f t="shared" si="39"/>
        <v>0</v>
      </c>
      <c r="DI90" s="316">
        <f t="shared" si="40"/>
        <v>0</v>
      </c>
      <c r="DJ90" s="316">
        <f t="shared" si="41"/>
        <v>0</v>
      </c>
      <c r="DK90" s="316">
        <f t="shared" si="42"/>
        <v>0</v>
      </c>
      <c r="DL90" s="316">
        <f t="shared" si="43"/>
        <v>0</v>
      </c>
      <c r="DM90" s="316">
        <f t="shared" si="44"/>
        <v>0</v>
      </c>
    </row>
    <row r="91" spans="1:117" ht="20.25" x14ac:dyDescent="0.2">
      <c r="A91" s="18">
        <v>87</v>
      </c>
      <c r="B91" s="18" t="str">
        <f>'كشف 4'!A8</f>
        <v/>
      </c>
      <c r="C91" s="318">
        <f>'كشف 4'!B8</f>
        <v>0</v>
      </c>
      <c r="D91" s="318">
        <f>'كشف 4'!C8</f>
        <v>0</v>
      </c>
      <c r="E91" s="318">
        <f>'كشف 4'!D8</f>
        <v>0</v>
      </c>
      <c r="F91" s="318">
        <f>'كشف 4'!E8</f>
        <v>0</v>
      </c>
      <c r="G91" s="318">
        <f>'كشف 4'!F8</f>
        <v>0</v>
      </c>
      <c r="H91" s="318">
        <f>'كشف 4'!G8</f>
        <v>0</v>
      </c>
      <c r="I91" s="318">
        <f>'كشف 4'!H8</f>
        <v>0</v>
      </c>
      <c r="J91" s="318">
        <f>'كشف 4'!I8</f>
        <v>0</v>
      </c>
      <c r="K91" s="316">
        <f>'كشف 4'!J8</f>
        <v>0</v>
      </c>
      <c r="L91" s="316">
        <f>'كشف 4'!K8</f>
        <v>0</v>
      </c>
      <c r="M91" s="316">
        <f>'كشف 4'!L8</f>
        <v>0</v>
      </c>
      <c r="N91" s="316">
        <f>'كشف 4'!M8</f>
        <v>0</v>
      </c>
      <c r="O91" s="66">
        <f>'كشف 4'!N8</f>
        <v>0</v>
      </c>
      <c r="P91" s="317">
        <f>'كشف 4'!O8</f>
        <v>0</v>
      </c>
      <c r="Q91" s="318">
        <f>'كشف 4'!P8</f>
        <v>0</v>
      </c>
      <c r="R91" s="318">
        <f>'كشف 4'!Q8</f>
        <v>0</v>
      </c>
      <c r="S91" s="318">
        <f>'كشف 4'!R8</f>
        <v>0</v>
      </c>
      <c r="T91" s="318">
        <f>'كشف 4'!S8</f>
        <v>0</v>
      </c>
      <c r="U91" s="318">
        <f>'كشف 4'!T8</f>
        <v>0</v>
      </c>
      <c r="V91" s="316">
        <f>'كشف 4'!U8</f>
        <v>0</v>
      </c>
      <c r="W91" s="316">
        <f>'كشف 4'!V8</f>
        <v>0</v>
      </c>
      <c r="X91" s="316">
        <f>'كشف 4'!W8</f>
        <v>0</v>
      </c>
      <c r="Y91" s="318">
        <f>'كشف 4'!X8</f>
        <v>0</v>
      </c>
      <c r="Z91" s="19">
        <f>'كشف 4'!Y8</f>
        <v>0</v>
      </c>
      <c r="AA91" s="317">
        <f>'كشف 4'!Z8</f>
        <v>0</v>
      </c>
      <c r="AB91" s="318">
        <f>'كشف 4'!AA8</f>
        <v>0</v>
      </c>
      <c r="AC91" s="318">
        <f>'كشف 4'!AB8</f>
        <v>0</v>
      </c>
      <c r="AD91" s="20">
        <f>'كشف 4'!AC8</f>
        <v>0</v>
      </c>
      <c r="AE91" s="316">
        <f>'كشف 4'!AD8</f>
        <v>0</v>
      </c>
      <c r="AF91" s="20">
        <f>'كشف 4'!AE8</f>
        <v>0</v>
      </c>
      <c r="AG91" s="20">
        <f>'كشف 4'!AF8</f>
        <v>0</v>
      </c>
      <c r="AH91" s="21">
        <f>'كشف 4'!AG8</f>
        <v>0</v>
      </c>
      <c r="AI91" s="20">
        <f>'كشف 4'!AH8</f>
        <v>0</v>
      </c>
      <c r="AJ91" s="20">
        <f>'كشف 4'!AI8</f>
        <v>0</v>
      </c>
      <c r="AK91" s="20">
        <f>'كشف 4'!AJ8</f>
        <v>0</v>
      </c>
      <c r="AL91" s="316">
        <f>'كشف 4'!AK8</f>
        <v>0</v>
      </c>
      <c r="AM91" s="316">
        <f>'كشف 4'!AL8</f>
        <v>0</v>
      </c>
      <c r="AN91" s="316">
        <f>'كشف 4'!AM8</f>
        <v>0</v>
      </c>
      <c r="AO91" s="316">
        <f>'كشف 4'!AN8</f>
        <v>0</v>
      </c>
      <c r="AP91" s="316">
        <f>'كشف 4'!AO8</f>
        <v>0</v>
      </c>
      <c r="AQ91" s="316">
        <f>'كشف 4'!AP8</f>
        <v>0</v>
      </c>
      <c r="AR91" s="316">
        <f>'كشف 4'!AQ8</f>
        <v>0</v>
      </c>
      <c r="AS91" s="316">
        <f>'كشف 4'!AR8</f>
        <v>0</v>
      </c>
      <c r="AT91" s="22">
        <f>'كشف 4'!AS8</f>
        <v>0</v>
      </c>
      <c r="AU91" s="316">
        <f>'كشف 4'!AT8</f>
        <v>0</v>
      </c>
      <c r="AV91" s="316">
        <f>'كشف 4'!AU8</f>
        <v>0</v>
      </c>
      <c r="AW91" s="316">
        <f>'كشف 4'!AV8</f>
        <v>0</v>
      </c>
      <c r="AX91" s="316">
        <f>'كشف 4'!AW8</f>
        <v>0</v>
      </c>
      <c r="AY91" s="316">
        <f>'كشف 4'!AX8</f>
        <v>0</v>
      </c>
      <c r="AZ91" s="316">
        <f>'كشف 4'!AY8</f>
        <v>0</v>
      </c>
      <c r="BA91" s="317">
        <f>'كشف 4'!AZ8</f>
        <v>0</v>
      </c>
      <c r="BB91" s="316">
        <f>'كشف 4'!BA8</f>
        <v>0</v>
      </c>
      <c r="BC91" s="124">
        <f>'كشف 4'!BB8</f>
        <v>0</v>
      </c>
      <c r="BD91" s="316">
        <f>'كشف 4'!BC8</f>
        <v>0</v>
      </c>
      <c r="BE91" s="316">
        <f>'كشف 4'!BD8</f>
        <v>0</v>
      </c>
      <c r="BF91" s="316">
        <f>'كشف 4'!BE8</f>
        <v>0</v>
      </c>
      <c r="BG91" s="316">
        <f>'كشف 4'!BF8</f>
        <v>0</v>
      </c>
      <c r="BH91" s="317">
        <f>'كشف 4'!BG8</f>
        <v>0</v>
      </c>
      <c r="BI91" s="318">
        <f>'كشف 4'!BH8</f>
        <v>0</v>
      </c>
      <c r="BJ91" s="318">
        <f>'كشف 4'!BI8</f>
        <v>0</v>
      </c>
      <c r="BK91" s="318">
        <f>'كشف 4'!BJ8</f>
        <v>0</v>
      </c>
      <c r="BL91" s="318">
        <f>'كشف 4'!BK8</f>
        <v>0</v>
      </c>
      <c r="BM91" s="319">
        <f>'كشف 4'!BL8</f>
        <v>0</v>
      </c>
      <c r="BN91" s="316">
        <f>'كشف 4'!BM8</f>
        <v>0</v>
      </c>
      <c r="BO91" s="316">
        <f>'كشف 4'!BN8</f>
        <v>0</v>
      </c>
      <c r="BP91" s="318">
        <f>'كشف 4'!BO8</f>
        <v>0</v>
      </c>
      <c r="BQ91" s="319">
        <f>'كشف 4'!BP8</f>
        <v>0</v>
      </c>
      <c r="BR91" s="319">
        <f>'كشف 4'!BQ8</f>
        <v>0</v>
      </c>
      <c r="BS91" s="319">
        <f>'كشف 4'!BR8</f>
        <v>0</v>
      </c>
      <c r="BT91" s="319">
        <f>'كشف 4'!BS8</f>
        <v>0</v>
      </c>
      <c r="BU91" s="319">
        <f>'كشف 4'!BT8</f>
        <v>0</v>
      </c>
      <c r="BV91" s="319">
        <f>'كشف 4'!BU8</f>
        <v>0</v>
      </c>
      <c r="BW91" s="319">
        <f>'كشف 4'!BV8</f>
        <v>0</v>
      </c>
      <c r="BX91" s="66">
        <f>'كشف 4'!BW8</f>
        <v>0</v>
      </c>
      <c r="BY91" s="66">
        <f>'كشف 4'!BX8</f>
        <v>0</v>
      </c>
      <c r="BZ91" s="319">
        <f>'كشف 4'!BY8</f>
        <v>0</v>
      </c>
      <c r="CA91" s="319">
        <f>'كشف 4'!BZ8</f>
        <v>0</v>
      </c>
      <c r="CB91" s="66">
        <f>'كشف 4'!CA8</f>
        <v>0</v>
      </c>
      <c r="CC91" s="319">
        <f>'كشف 4'!CB8</f>
        <v>0</v>
      </c>
      <c r="CD91" s="319">
        <f>'كشف 4'!CC8</f>
        <v>0</v>
      </c>
      <c r="CE91" s="319">
        <f>'كشف 4'!CD8</f>
        <v>0</v>
      </c>
      <c r="CF91" s="169">
        <f>'كشف 4'!CE8</f>
        <v>0</v>
      </c>
      <c r="CG91" s="169">
        <f>'كشف 4'!CF8</f>
        <v>0</v>
      </c>
      <c r="CH91" s="319">
        <f>'كشف 4'!CG8</f>
        <v>0</v>
      </c>
      <c r="CI91" s="319">
        <f>'كشف 4'!CH8</f>
        <v>0</v>
      </c>
      <c r="CJ91" s="319">
        <f>'كشف 4'!CI8</f>
        <v>0</v>
      </c>
      <c r="CK91" s="319">
        <f>'كشف 4'!CJ8</f>
        <v>0</v>
      </c>
      <c r="CL91" s="319">
        <f>'كشف 4'!CK8</f>
        <v>0</v>
      </c>
      <c r="CM91" s="319">
        <f>'كشف 4'!CL8</f>
        <v>0</v>
      </c>
      <c r="CN91" s="316">
        <f>'كشف 4'!CM8</f>
        <v>0</v>
      </c>
      <c r="CO91" s="316">
        <f>'كشف 4'!CN8</f>
        <v>0</v>
      </c>
      <c r="CP91" s="316">
        <f>'كشف 4'!CO8</f>
        <v>0</v>
      </c>
      <c r="CQ91" s="316">
        <f>'كشف 4'!CP8</f>
        <v>0</v>
      </c>
      <c r="CR91" s="316">
        <f t="shared" si="23"/>
        <v>0</v>
      </c>
      <c r="CS91" s="316">
        <f t="shared" si="24"/>
        <v>0</v>
      </c>
      <c r="CT91" s="316">
        <f t="shared" si="25"/>
        <v>0</v>
      </c>
      <c r="CU91" s="316">
        <f t="shared" si="26"/>
        <v>0</v>
      </c>
      <c r="CV91" s="316">
        <f t="shared" si="27"/>
        <v>0</v>
      </c>
      <c r="CW91" s="316">
        <f t="shared" si="28"/>
        <v>0</v>
      </c>
      <c r="CX91" s="316">
        <f t="shared" si="29"/>
        <v>0</v>
      </c>
      <c r="CY91" s="316">
        <f t="shared" si="30"/>
        <v>0</v>
      </c>
      <c r="CZ91" s="316">
        <f t="shared" si="31"/>
        <v>0</v>
      </c>
      <c r="DA91" s="316">
        <f t="shared" si="32"/>
        <v>0</v>
      </c>
      <c r="DB91" s="316">
        <f t="shared" si="33"/>
        <v>0</v>
      </c>
      <c r="DC91" s="316">
        <f t="shared" si="34"/>
        <v>0</v>
      </c>
      <c r="DD91" s="316">
        <f t="shared" si="35"/>
        <v>0</v>
      </c>
      <c r="DE91" s="316">
        <f t="shared" si="36"/>
        <v>0</v>
      </c>
      <c r="DF91" s="316">
        <f t="shared" si="37"/>
        <v>0</v>
      </c>
      <c r="DG91" s="316">
        <f t="shared" si="38"/>
        <v>0</v>
      </c>
      <c r="DH91" s="316">
        <f t="shared" si="39"/>
        <v>0</v>
      </c>
      <c r="DI91" s="316">
        <f t="shared" si="40"/>
        <v>0</v>
      </c>
      <c r="DJ91" s="316">
        <f t="shared" si="41"/>
        <v>0</v>
      </c>
      <c r="DK91" s="316">
        <f t="shared" si="42"/>
        <v>0</v>
      </c>
      <c r="DL91" s="316">
        <f t="shared" si="43"/>
        <v>0</v>
      </c>
      <c r="DM91" s="316">
        <f t="shared" si="44"/>
        <v>0</v>
      </c>
    </row>
    <row r="92" spans="1:117" ht="20.25" x14ac:dyDescent="0.2">
      <c r="A92" s="18">
        <v>88</v>
      </c>
      <c r="B92" s="18" t="str">
        <f>'كشف 4'!A9</f>
        <v/>
      </c>
      <c r="C92" s="318">
        <f>'كشف 4'!B9</f>
        <v>0</v>
      </c>
      <c r="D92" s="318">
        <f>'كشف 4'!C9</f>
        <v>0</v>
      </c>
      <c r="E92" s="318">
        <f>'كشف 4'!D9</f>
        <v>0</v>
      </c>
      <c r="F92" s="318">
        <f>'كشف 4'!E9</f>
        <v>0</v>
      </c>
      <c r="G92" s="318">
        <f>'كشف 4'!F9</f>
        <v>0</v>
      </c>
      <c r="H92" s="318">
        <f>'كشف 4'!G9</f>
        <v>0</v>
      </c>
      <c r="I92" s="318">
        <f>'كشف 4'!H9</f>
        <v>0</v>
      </c>
      <c r="J92" s="318">
        <f>'كشف 4'!I9</f>
        <v>0</v>
      </c>
      <c r="K92" s="316">
        <f>'كشف 4'!J9</f>
        <v>0</v>
      </c>
      <c r="L92" s="316">
        <f>'كشف 4'!K9</f>
        <v>0</v>
      </c>
      <c r="M92" s="316">
        <f>'كشف 4'!L9</f>
        <v>0</v>
      </c>
      <c r="N92" s="316">
        <f>'كشف 4'!M9</f>
        <v>0</v>
      </c>
      <c r="O92" s="66">
        <f>'كشف 4'!N9</f>
        <v>0</v>
      </c>
      <c r="P92" s="317">
        <f>'كشف 4'!O9</f>
        <v>0</v>
      </c>
      <c r="Q92" s="318">
        <f>'كشف 4'!P9</f>
        <v>0</v>
      </c>
      <c r="R92" s="318">
        <f>'كشف 4'!Q9</f>
        <v>0</v>
      </c>
      <c r="S92" s="318">
        <f>'كشف 4'!R9</f>
        <v>0</v>
      </c>
      <c r="T92" s="318">
        <f>'كشف 4'!S9</f>
        <v>0</v>
      </c>
      <c r="U92" s="318">
        <f>'كشف 4'!T9</f>
        <v>0</v>
      </c>
      <c r="V92" s="316">
        <f>'كشف 4'!U9</f>
        <v>0</v>
      </c>
      <c r="W92" s="316">
        <f>'كشف 4'!V9</f>
        <v>0</v>
      </c>
      <c r="X92" s="316">
        <f>'كشف 4'!W9</f>
        <v>0</v>
      </c>
      <c r="Y92" s="318">
        <f>'كشف 4'!X9</f>
        <v>0</v>
      </c>
      <c r="Z92" s="19">
        <f>'كشف 4'!Y9</f>
        <v>0</v>
      </c>
      <c r="AA92" s="317">
        <f>'كشف 4'!Z9</f>
        <v>0</v>
      </c>
      <c r="AB92" s="318">
        <f>'كشف 4'!AA9</f>
        <v>0</v>
      </c>
      <c r="AC92" s="318">
        <f>'كشف 4'!AB9</f>
        <v>0</v>
      </c>
      <c r="AD92" s="20">
        <f>'كشف 4'!AC9</f>
        <v>0</v>
      </c>
      <c r="AE92" s="316">
        <f>'كشف 4'!AD9</f>
        <v>0</v>
      </c>
      <c r="AF92" s="20">
        <f>'كشف 4'!AE9</f>
        <v>0</v>
      </c>
      <c r="AG92" s="20">
        <f>'كشف 4'!AF9</f>
        <v>0</v>
      </c>
      <c r="AH92" s="21">
        <f>'كشف 4'!AG9</f>
        <v>0</v>
      </c>
      <c r="AI92" s="20">
        <f>'كشف 4'!AH9</f>
        <v>0</v>
      </c>
      <c r="AJ92" s="20">
        <f>'كشف 4'!AI9</f>
        <v>0</v>
      </c>
      <c r="AK92" s="20">
        <f>'كشف 4'!AJ9</f>
        <v>0</v>
      </c>
      <c r="AL92" s="316">
        <f>'كشف 4'!AK9</f>
        <v>0</v>
      </c>
      <c r="AM92" s="316">
        <f>'كشف 4'!AL9</f>
        <v>0</v>
      </c>
      <c r="AN92" s="316">
        <f>'كشف 4'!AM9</f>
        <v>0</v>
      </c>
      <c r="AO92" s="316">
        <f>'كشف 4'!AN9</f>
        <v>0</v>
      </c>
      <c r="AP92" s="316">
        <f>'كشف 4'!AO9</f>
        <v>0</v>
      </c>
      <c r="AQ92" s="316">
        <f>'كشف 4'!AP9</f>
        <v>0</v>
      </c>
      <c r="AR92" s="316">
        <f>'كشف 4'!AQ9</f>
        <v>0</v>
      </c>
      <c r="AS92" s="316">
        <f>'كشف 4'!AR9</f>
        <v>0</v>
      </c>
      <c r="AT92" s="22">
        <f>'كشف 4'!AS9</f>
        <v>0</v>
      </c>
      <c r="AU92" s="316">
        <f>'كشف 4'!AT9</f>
        <v>0</v>
      </c>
      <c r="AV92" s="316">
        <f>'كشف 4'!AU9</f>
        <v>0</v>
      </c>
      <c r="AW92" s="316">
        <f>'كشف 4'!AV9</f>
        <v>0</v>
      </c>
      <c r="AX92" s="316">
        <f>'كشف 4'!AW9</f>
        <v>0</v>
      </c>
      <c r="AY92" s="316">
        <f>'كشف 4'!AX9</f>
        <v>0</v>
      </c>
      <c r="AZ92" s="316">
        <f>'كشف 4'!AY9</f>
        <v>0</v>
      </c>
      <c r="BA92" s="317">
        <f>'كشف 4'!AZ9</f>
        <v>0</v>
      </c>
      <c r="BB92" s="316">
        <f>'كشف 4'!BA9</f>
        <v>0</v>
      </c>
      <c r="BC92" s="124">
        <f>'كشف 4'!BB9</f>
        <v>0</v>
      </c>
      <c r="BD92" s="316">
        <f>'كشف 4'!BC9</f>
        <v>0</v>
      </c>
      <c r="BE92" s="316">
        <f>'كشف 4'!BD9</f>
        <v>0</v>
      </c>
      <c r="BF92" s="316">
        <f>'كشف 4'!BE9</f>
        <v>0</v>
      </c>
      <c r="BG92" s="316">
        <f>'كشف 4'!BF9</f>
        <v>0</v>
      </c>
      <c r="BH92" s="317">
        <f>'كشف 4'!BG9</f>
        <v>0</v>
      </c>
      <c r="BI92" s="318">
        <f>'كشف 4'!BH9</f>
        <v>0</v>
      </c>
      <c r="BJ92" s="318">
        <f>'كشف 4'!BI9</f>
        <v>0</v>
      </c>
      <c r="BK92" s="318">
        <f>'كشف 4'!BJ9</f>
        <v>0</v>
      </c>
      <c r="BL92" s="318">
        <f>'كشف 4'!BK9</f>
        <v>0</v>
      </c>
      <c r="BM92" s="319">
        <f>'كشف 4'!BL9</f>
        <v>0</v>
      </c>
      <c r="BN92" s="316">
        <f>'كشف 4'!BM9</f>
        <v>0</v>
      </c>
      <c r="BO92" s="316">
        <f>'كشف 4'!BN9</f>
        <v>0</v>
      </c>
      <c r="BP92" s="318">
        <f>'كشف 4'!BO9</f>
        <v>0</v>
      </c>
      <c r="BQ92" s="319">
        <f>'كشف 4'!BP9</f>
        <v>0</v>
      </c>
      <c r="BR92" s="319">
        <f>'كشف 4'!BQ9</f>
        <v>0</v>
      </c>
      <c r="BS92" s="319">
        <f>'كشف 4'!BR9</f>
        <v>0</v>
      </c>
      <c r="BT92" s="319">
        <f>'كشف 4'!BS9</f>
        <v>0</v>
      </c>
      <c r="BU92" s="319">
        <f>'كشف 4'!BT9</f>
        <v>0</v>
      </c>
      <c r="BV92" s="319">
        <f>'كشف 4'!BU9</f>
        <v>0</v>
      </c>
      <c r="BW92" s="319">
        <f>'كشف 4'!BV9</f>
        <v>0</v>
      </c>
      <c r="BX92" s="66">
        <f>'كشف 4'!BW9</f>
        <v>0</v>
      </c>
      <c r="BY92" s="66">
        <f>'كشف 4'!BX9</f>
        <v>0</v>
      </c>
      <c r="BZ92" s="319">
        <f>'كشف 4'!BY9</f>
        <v>0</v>
      </c>
      <c r="CA92" s="319">
        <f>'كشف 4'!BZ9</f>
        <v>0</v>
      </c>
      <c r="CB92" s="66">
        <f>'كشف 4'!CA9</f>
        <v>0</v>
      </c>
      <c r="CC92" s="319">
        <f>'كشف 4'!CB9</f>
        <v>0</v>
      </c>
      <c r="CD92" s="319">
        <f>'كشف 4'!CC9</f>
        <v>0</v>
      </c>
      <c r="CE92" s="319">
        <f>'كشف 4'!CD9</f>
        <v>0</v>
      </c>
      <c r="CF92" s="169">
        <f>'كشف 4'!CE9</f>
        <v>0</v>
      </c>
      <c r="CG92" s="169">
        <f>'كشف 4'!CF9</f>
        <v>0</v>
      </c>
      <c r="CH92" s="319">
        <f>'كشف 4'!CG9</f>
        <v>0</v>
      </c>
      <c r="CI92" s="319">
        <f>'كشف 4'!CH9</f>
        <v>0</v>
      </c>
      <c r="CJ92" s="319">
        <f>'كشف 4'!CI9</f>
        <v>0</v>
      </c>
      <c r="CK92" s="319">
        <f>'كشف 4'!CJ9</f>
        <v>0</v>
      </c>
      <c r="CL92" s="319">
        <f>'كشف 4'!CK9</f>
        <v>0</v>
      </c>
      <c r="CM92" s="319">
        <f>'كشف 4'!CL9</f>
        <v>0</v>
      </c>
      <c r="CN92" s="316">
        <f>'كشف 4'!CM9</f>
        <v>0</v>
      </c>
      <c r="CO92" s="316">
        <f>'كشف 4'!CN9</f>
        <v>0</v>
      </c>
      <c r="CP92" s="316">
        <f>'كشف 4'!CO9</f>
        <v>0</v>
      </c>
      <c r="CQ92" s="316">
        <f>'كشف 4'!CP9</f>
        <v>0</v>
      </c>
      <c r="CR92" s="316">
        <f t="shared" si="23"/>
        <v>0</v>
      </c>
      <c r="CS92" s="316">
        <f t="shared" si="24"/>
        <v>0</v>
      </c>
      <c r="CT92" s="316">
        <f t="shared" si="25"/>
        <v>0</v>
      </c>
      <c r="CU92" s="316">
        <f t="shared" si="26"/>
        <v>0</v>
      </c>
      <c r="CV92" s="316">
        <f t="shared" si="27"/>
        <v>0</v>
      </c>
      <c r="CW92" s="316">
        <f t="shared" si="28"/>
        <v>0</v>
      </c>
      <c r="CX92" s="316">
        <f t="shared" si="29"/>
        <v>0</v>
      </c>
      <c r="CY92" s="316">
        <f t="shared" si="30"/>
        <v>0</v>
      </c>
      <c r="CZ92" s="316">
        <f t="shared" si="31"/>
        <v>0</v>
      </c>
      <c r="DA92" s="316">
        <f t="shared" si="32"/>
        <v>0</v>
      </c>
      <c r="DB92" s="316">
        <f t="shared" si="33"/>
        <v>0</v>
      </c>
      <c r="DC92" s="316">
        <f t="shared" si="34"/>
        <v>0</v>
      </c>
      <c r="DD92" s="316">
        <f t="shared" si="35"/>
        <v>0</v>
      </c>
      <c r="DE92" s="316">
        <f t="shared" si="36"/>
        <v>0</v>
      </c>
      <c r="DF92" s="316">
        <f t="shared" si="37"/>
        <v>0</v>
      </c>
      <c r="DG92" s="316">
        <f t="shared" si="38"/>
        <v>0</v>
      </c>
      <c r="DH92" s="316">
        <f t="shared" si="39"/>
        <v>0</v>
      </c>
      <c r="DI92" s="316">
        <f t="shared" si="40"/>
        <v>0</v>
      </c>
      <c r="DJ92" s="316">
        <f t="shared" si="41"/>
        <v>0</v>
      </c>
      <c r="DK92" s="316">
        <f t="shared" si="42"/>
        <v>0</v>
      </c>
      <c r="DL92" s="316">
        <f t="shared" si="43"/>
        <v>0</v>
      </c>
      <c r="DM92" s="316">
        <f t="shared" si="44"/>
        <v>0</v>
      </c>
    </row>
    <row r="93" spans="1:117" ht="20.25" x14ac:dyDescent="0.2">
      <c r="A93" s="18">
        <v>89</v>
      </c>
      <c r="B93" s="18" t="str">
        <f>'كشف 4'!A10</f>
        <v/>
      </c>
      <c r="C93" s="318">
        <f>'كشف 4'!B10</f>
        <v>0</v>
      </c>
      <c r="D93" s="318">
        <f>'كشف 4'!C10</f>
        <v>0</v>
      </c>
      <c r="E93" s="318">
        <f>'كشف 4'!D10</f>
        <v>0</v>
      </c>
      <c r="F93" s="318">
        <f>'كشف 4'!E10</f>
        <v>0</v>
      </c>
      <c r="G93" s="318">
        <f>'كشف 4'!F10</f>
        <v>0</v>
      </c>
      <c r="H93" s="318">
        <f>'كشف 4'!G10</f>
        <v>0</v>
      </c>
      <c r="I93" s="318">
        <f>'كشف 4'!H10</f>
        <v>0</v>
      </c>
      <c r="J93" s="318">
        <f>'كشف 4'!I10</f>
        <v>0</v>
      </c>
      <c r="K93" s="316">
        <f>'كشف 4'!J10</f>
        <v>0</v>
      </c>
      <c r="L93" s="316">
        <f>'كشف 4'!K10</f>
        <v>0</v>
      </c>
      <c r="M93" s="316">
        <f>'كشف 4'!L10</f>
        <v>0</v>
      </c>
      <c r="N93" s="316">
        <f>'كشف 4'!M10</f>
        <v>0</v>
      </c>
      <c r="O93" s="66">
        <f>'كشف 4'!N10</f>
        <v>0</v>
      </c>
      <c r="P93" s="317">
        <f>'كشف 4'!O10</f>
        <v>0</v>
      </c>
      <c r="Q93" s="318">
        <f>'كشف 4'!P10</f>
        <v>0</v>
      </c>
      <c r="R93" s="318">
        <f>'كشف 4'!Q10</f>
        <v>0</v>
      </c>
      <c r="S93" s="318">
        <f>'كشف 4'!R10</f>
        <v>0</v>
      </c>
      <c r="T93" s="318">
        <f>'كشف 4'!S10</f>
        <v>0</v>
      </c>
      <c r="U93" s="318">
        <f>'كشف 4'!T10</f>
        <v>0</v>
      </c>
      <c r="V93" s="316">
        <f>'كشف 4'!U10</f>
        <v>0</v>
      </c>
      <c r="W93" s="316">
        <f>'كشف 4'!V10</f>
        <v>0</v>
      </c>
      <c r="X93" s="316">
        <f>'كشف 4'!W10</f>
        <v>0</v>
      </c>
      <c r="Y93" s="318">
        <f>'كشف 4'!X10</f>
        <v>0</v>
      </c>
      <c r="Z93" s="19">
        <f>'كشف 4'!Y10</f>
        <v>0</v>
      </c>
      <c r="AA93" s="317">
        <f>'كشف 4'!Z10</f>
        <v>0</v>
      </c>
      <c r="AB93" s="318">
        <f>'كشف 4'!AA10</f>
        <v>0</v>
      </c>
      <c r="AC93" s="318">
        <f>'كشف 4'!AB10</f>
        <v>0</v>
      </c>
      <c r="AD93" s="20">
        <f>'كشف 4'!AC10</f>
        <v>0</v>
      </c>
      <c r="AE93" s="316">
        <f>'كشف 4'!AD10</f>
        <v>0</v>
      </c>
      <c r="AF93" s="20">
        <f>'كشف 4'!AE10</f>
        <v>0</v>
      </c>
      <c r="AG93" s="20">
        <f>'كشف 4'!AF10</f>
        <v>0</v>
      </c>
      <c r="AH93" s="21">
        <f>'كشف 4'!AG10</f>
        <v>0</v>
      </c>
      <c r="AI93" s="20">
        <f>'كشف 4'!AH10</f>
        <v>0</v>
      </c>
      <c r="AJ93" s="20">
        <f>'كشف 4'!AI10</f>
        <v>0</v>
      </c>
      <c r="AK93" s="20">
        <f>'كشف 4'!AJ10</f>
        <v>0</v>
      </c>
      <c r="AL93" s="316">
        <f>'كشف 4'!AK10</f>
        <v>0</v>
      </c>
      <c r="AM93" s="316">
        <f>'كشف 4'!AL10</f>
        <v>0</v>
      </c>
      <c r="AN93" s="316">
        <f>'كشف 4'!AM10</f>
        <v>0</v>
      </c>
      <c r="AO93" s="316">
        <f>'كشف 4'!AN10</f>
        <v>0</v>
      </c>
      <c r="AP93" s="316">
        <f>'كشف 4'!AO10</f>
        <v>0</v>
      </c>
      <c r="AQ93" s="316">
        <f>'كشف 4'!AP10</f>
        <v>0</v>
      </c>
      <c r="AR93" s="316">
        <f>'كشف 4'!AQ10</f>
        <v>0</v>
      </c>
      <c r="AS93" s="316">
        <f>'كشف 4'!AR10</f>
        <v>0</v>
      </c>
      <c r="AT93" s="22">
        <f>'كشف 4'!AS10</f>
        <v>0</v>
      </c>
      <c r="AU93" s="316">
        <f>'كشف 4'!AT10</f>
        <v>0</v>
      </c>
      <c r="AV93" s="316">
        <f>'كشف 4'!AU10</f>
        <v>0</v>
      </c>
      <c r="AW93" s="316">
        <f>'كشف 4'!AV10</f>
        <v>0</v>
      </c>
      <c r="AX93" s="316">
        <f>'كشف 4'!AW10</f>
        <v>0</v>
      </c>
      <c r="AY93" s="316">
        <f>'كشف 4'!AX10</f>
        <v>0</v>
      </c>
      <c r="AZ93" s="316">
        <f>'كشف 4'!AY10</f>
        <v>0</v>
      </c>
      <c r="BA93" s="317">
        <f>'كشف 4'!AZ10</f>
        <v>0</v>
      </c>
      <c r="BB93" s="316">
        <f>'كشف 4'!BA10</f>
        <v>0</v>
      </c>
      <c r="BC93" s="124">
        <f>'كشف 4'!BB10</f>
        <v>0</v>
      </c>
      <c r="BD93" s="316">
        <f>'كشف 4'!BC10</f>
        <v>0</v>
      </c>
      <c r="BE93" s="316">
        <f>'كشف 4'!BD10</f>
        <v>0</v>
      </c>
      <c r="BF93" s="316">
        <f>'كشف 4'!BE10</f>
        <v>0</v>
      </c>
      <c r="BG93" s="316">
        <f>'كشف 4'!BF10</f>
        <v>0</v>
      </c>
      <c r="BH93" s="317">
        <f>'كشف 4'!BG10</f>
        <v>0</v>
      </c>
      <c r="BI93" s="318">
        <f>'كشف 4'!BH10</f>
        <v>0</v>
      </c>
      <c r="BJ93" s="318">
        <f>'كشف 4'!BI10</f>
        <v>0</v>
      </c>
      <c r="BK93" s="318">
        <f>'كشف 4'!BJ10</f>
        <v>0</v>
      </c>
      <c r="BL93" s="318">
        <f>'كشف 4'!BK10</f>
        <v>0</v>
      </c>
      <c r="BM93" s="319">
        <f>'كشف 4'!BL10</f>
        <v>0</v>
      </c>
      <c r="BN93" s="316">
        <f>'كشف 4'!BM10</f>
        <v>0</v>
      </c>
      <c r="BO93" s="316">
        <f>'كشف 4'!BN10</f>
        <v>0</v>
      </c>
      <c r="BP93" s="318">
        <f>'كشف 4'!BO10</f>
        <v>0</v>
      </c>
      <c r="BQ93" s="319">
        <f>'كشف 4'!BP10</f>
        <v>0</v>
      </c>
      <c r="BR93" s="319">
        <f>'كشف 4'!BQ10</f>
        <v>0</v>
      </c>
      <c r="BS93" s="319">
        <f>'كشف 4'!BR10</f>
        <v>0</v>
      </c>
      <c r="BT93" s="319">
        <f>'كشف 4'!BS10</f>
        <v>0</v>
      </c>
      <c r="BU93" s="319">
        <f>'كشف 4'!BT10</f>
        <v>0</v>
      </c>
      <c r="BV93" s="319">
        <f>'كشف 4'!BU10</f>
        <v>0</v>
      </c>
      <c r="BW93" s="319">
        <f>'كشف 4'!BV10</f>
        <v>0</v>
      </c>
      <c r="BX93" s="66">
        <f>'كشف 4'!BW10</f>
        <v>0</v>
      </c>
      <c r="BY93" s="66">
        <f>'كشف 4'!BX10</f>
        <v>0</v>
      </c>
      <c r="BZ93" s="319">
        <f>'كشف 4'!BY10</f>
        <v>0</v>
      </c>
      <c r="CA93" s="319">
        <f>'كشف 4'!BZ10</f>
        <v>0</v>
      </c>
      <c r="CB93" s="66">
        <f>'كشف 4'!CA10</f>
        <v>0</v>
      </c>
      <c r="CC93" s="319">
        <f>'كشف 4'!CB10</f>
        <v>0</v>
      </c>
      <c r="CD93" s="319">
        <f>'كشف 4'!CC10</f>
        <v>0</v>
      </c>
      <c r="CE93" s="319">
        <f>'كشف 4'!CD10</f>
        <v>0</v>
      </c>
      <c r="CF93" s="169">
        <f>'كشف 4'!CE10</f>
        <v>0</v>
      </c>
      <c r="CG93" s="169">
        <f>'كشف 4'!CF10</f>
        <v>0</v>
      </c>
      <c r="CH93" s="319">
        <f>'كشف 4'!CG10</f>
        <v>0</v>
      </c>
      <c r="CI93" s="319">
        <f>'كشف 4'!CH10</f>
        <v>0</v>
      </c>
      <c r="CJ93" s="319">
        <f>'كشف 4'!CI10</f>
        <v>0</v>
      </c>
      <c r="CK93" s="319">
        <f>'كشف 4'!CJ10</f>
        <v>0</v>
      </c>
      <c r="CL93" s="319">
        <f>'كشف 4'!CK10</f>
        <v>0</v>
      </c>
      <c r="CM93" s="319">
        <f>'كشف 4'!CL10</f>
        <v>0</v>
      </c>
      <c r="CN93" s="316">
        <f>'كشف 4'!CM10</f>
        <v>0</v>
      </c>
      <c r="CO93" s="316">
        <f>'كشف 4'!CN10</f>
        <v>0</v>
      </c>
      <c r="CP93" s="316">
        <f>'كشف 4'!CO10</f>
        <v>0</v>
      </c>
      <c r="CQ93" s="316">
        <f>'كشف 4'!CP10</f>
        <v>0</v>
      </c>
      <c r="CR93" s="316">
        <f t="shared" si="23"/>
        <v>0</v>
      </c>
      <c r="CS93" s="316">
        <f t="shared" si="24"/>
        <v>0</v>
      </c>
      <c r="CT93" s="316">
        <f t="shared" si="25"/>
        <v>0</v>
      </c>
      <c r="CU93" s="316">
        <f t="shared" si="26"/>
        <v>0</v>
      </c>
      <c r="CV93" s="316">
        <f t="shared" si="27"/>
        <v>0</v>
      </c>
      <c r="CW93" s="316">
        <f t="shared" si="28"/>
        <v>0</v>
      </c>
      <c r="CX93" s="316">
        <f t="shared" si="29"/>
        <v>0</v>
      </c>
      <c r="CY93" s="316">
        <f t="shared" si="30"/>
        <v>0</v>
      </c>
      <c r="CZ93" s="316">
        <f t="shared" si="31"/>
        <v>0</v>
      </c>
      <c r="DA93" s="316">
        <f t="shared" si="32"/>
        <v>0</v>
      </c>
      <c r="DB93" s="316">
        <f t="shared" si="33"/>
        <v>0</v>
      </c>
      <c r="DC93" s="316">
        <f t="shared" si="34"/>
        <v>0</v>
      </c>
      <c r="DD93" s="316">
        <f t="shared" si="35"/>
        <v>0</v>
      </c>
      <c r="DE93" s="316">
        <f t="shared" si="36"/>
        <v>0</v>
      </c>
      <c r="DF93" s="316">
        <f t="shared" si="37"/>
        <v>0</v>
      </c>
      <c r="DG93" s="316">
        <f t="shared" si="38"/>
        <v>0</v>
      </c>
      <c r="DH93" s="316">
        <f t="shared" si="39"/>
        <v>0</v>
      </c>
      <c r="DI93" s="316">
        <f t="shared" si="40"/>
        <v>0</v>
      </c>
      <c r="DJ93" s="316">
        <f t="shared" si="41"/>
        <v>0</v>
      </c>
      <c r="DK93" s="316">
        <f t="shared" si="42"/>
        <v>0</v>
      </c>
      <c r="DL93" s="316">
        <f t="shared" si="43"/>
        <v>0</v>
      </c>
      <c r="DM93" s="316">
        <f t="shared" si="44"/>
        <v>0</v>
      </c>
    </row>
    <row r="94" spans="1:117" ht="20.25" x14ac:dyDescent="0.2">
      <c r="A94" s="18">
        <v>90</v>
      </c>
      <c r="B94" s="18" t="str">
        <f>'كشف 4'!A11</f>
        <v/>
      </c>
      <c r="C94" s="318">
        <f>'كشف 4'!B11</f>
        <v>0</v>
      </c>
      <c r="D94" s="318">
        <f>'كشف 4'!C11</f>
        <v>0</v>
      </c>
      <c r="E94" s="318">
        <f>'كشف 4'!D11</f>
        <v>0</v>
      </c>
      <c r="F94" s="318">
        <f>'كشف 4'!E11</f>
        <v>0</v>
      </c>
      <c r="G94" s="318">
        <f>'كشف 4'!F11</f>
        <v>0</v>
      </c>
      <c r="H94" s="318">
        <f>'كشف 4'!G11</f>
        <v>0</v>
      </c>
      <c r="I94" s="318">
        <f>'كشف 4'!H11</f>
        <v>0</v>
      </c>
      <c r="J94" s="318">
        <f>'كشف 4'!I11</f>
        <v>0</v>
      </c>
      <c r="K94" s="316">
        <f>'كشف 4'!J11</f>
        <v>0</v>
      </c>
      <c r="L94" s="316">
        <f>'كشف 4'!K11</f>
        <v>0</v>
      </c>
      <c r="M94" s="316">
        <f>'كشف 4'!L11</f>
        <v>0</v>
      </c>
      <c r="N94" s="316">
        <f>'كشف 4'!M11</f>
        <v>0</v>
      </c>
      <c r="O94" s="66">
        <f>'كشف 4'!N11</f>
        <v>0</v>
      </c>
      <c r="P94" s="317">
        <f>'كشف 4'!O11</f>
        <v>0</v>
      </c>
      <c r="Q94" s="318">
        <f>'كشف 4'!P11</f>
        <v>0</v>
      </c>
      <c r="R94" s="318">
        <f>'كشف 4'!Q11</f>
        <v>0</v>
      </c>
      <c r="S94" s="318">
        <f>'كشف 4'!R11</f>
        <v>0</v>
      </c>
      <c r="T94" s="318">
        <f>'كشف 4'!S11</f>
        <v>0</v>
      </c>
      <c r="U94" s="318">
        <f>'كشف 4'!T11</f>
        <v>0</v>
      </c>
      <c r="V94" s="316">
        <f>'كشف 4'!U11</f>
        <v>0</v>
      </c>
      <c r="W94" s="316">
        <f>'كشف 4'!V11</f>
        <v>0</v>
      </c>
      <c r="X94" s="316">
        <f>'كشف 4'!W11</f>
        <v>0</v>
      </c>
      <c r="Y94" s="318">
        <f>'كشف 4'!X11</f>
        <v>0</v>
      </c>
      <c r="Z94" s="19">
        <f>'كشف 4'!Y11</f>
        <v>0</v>
      </c>
      <c r="AA94" s="317">
        <f>'كشف 4'!Z11</f>
        <v>0</v>
      </c>
      <c r="AB94" s="318">
        <f>'كشف 4'!AA11</f>
        <v>0</v>
      </c>
      <c r="AC94" s="318">
        <f>'كشف 4'!AB11</f>
        <v>0</v>
      </c>
      <c r="AD94" s="20">
        <f>'كشف 4'!AC11</f>
        <v>0</v>
      </c>
      <c r="AE94" s="316">
        <f>'كشف 4'!AD11</f>
        <v>0</v>
      </c>
      <c r="AF94" s="20">
        <f>'كشف 4'!AE11</f>
        <v>0</v>
      </c>
      <c r="AG94" s="20">
        <f>'كشف 4'!AF11</f>
        <v>0</v>
      </c>
      <c r="AH94" s="21">
        <f>'كشف 4'!AG11</f>
        <v>0</v>
      </c>
      <c r="AI94" s="20">
        <f>'كشف 4'!AH11</f>
        <v>0</v>
      </c>
      <c r="AJ94" s="20">
        <f>'كشف 4'!AI11</f>
        <v>0</v>
      </c>
      <c r="AK94" s="20">
        <f>'كشف 4'!AJ11</f>
        <v>0</v>
      </c>
      <c r="AL94" s="316">
        <f>'كشف 4'!AK11</f>
        <v>0</v>
      </c>
      <c r="AM94" s="316">
        <f>'كشف 4'!AL11</f>
        <v>0</v>
      </c>
      <c r="AN94" s="316">
        <f>'كشف 4'!AM11</f>
        <v>0</v>
      </c>
      <c r="AO94" s="316">
        <f>'كشف 4'!AN11</f>
        <v>0</v>
      </c>
      <c r="AP94" s="316">
        <f>'كشف 4'!AO11</f>
        <v>0</v>
      </c>
      <c r="AQ94" s="316">
        <f>'كشف 4'!AP11</f>
        <v>0</v>
      </c>
      <c r="AR94" s="316">
        <f>'كشف 4'!AQ11</f>
        <v>0</v>
      </c>
      <c r="AS94" s="316">
        <f>'كشف 4'!AR11</f>
        <v>0</v>
      </c>
      <c r="AT94" s="22">
        <f>'كشف 4'!AS11</f>
        <v>0</v>
      </c>
      <c r="AU94" s="316">
        <f>'كشف 4'!AT11</f>
        <v>0</v>
      </c>
      <c r="AV94" s="316">
        <f>'كشف 4'!AU11</f>
        <v>0</v>
      </c>
      <c r="AW94" s="316">
        <f>'كشف 4'!AV11</f>
        <v>0</v>
      </c>
      <c r="AX94" s="316">
        <f>'كشف 4'!AW11</f>
        <v>0</v>
      </c>
      <c r="AY94" s="316">
        <f>'كشف 4'!AX11</f>
        <v>0</v>
      </c>
      <c r="AZ94" s="316">
        <f>'كشف 4'!AY11</f>
        <v>0</v>
      </c>
      <c r="BA94" s="317">
        <f>'كشف 4'!AZ11</f>
        <v>0</v>
      </c>
      <c r="BB94" s="316">
        <f>'كشف 4'!BA11</f>
        <v>0</v>
      </c>
      <c r="BC94" s="124">
        <f>'كشف 4'!BB11</f>
        <v>0</v>
      </c>
      <c r="BD94" s="316">
        <f>'كشف 4'!BC11</f>
        <v>0</v>
      </c>
      <c r="BE94" s="316">
        <f>'كشف 4'!BD11</f>
        <v>0</v>
      </c>
      <c r="BF94" s="316">
        <f>'كشف 4'!BE11</f>
        <v>0</v>
      </c>
      <c r="BG94" s="316">
        <f>'كشف 4'!BF11</f>
        <v>0</v>
      </c>
      <c r="BH94" s="317">
        <f>'كشف 4'!BG11</f>
        <v>0</v>
      </c>
      <c r="BI94" s="318">
        <f>'كشف 4'!BH11</f>
        <v>0</v>
      </c>
      <c r="BJ94" s="318">
        <f>'كشف 4'!BI11</f>
        <v>0</v>
      </c>
      <c r="BK94" s="318">
        <f>'كشف 4'!BJ11</f>
        <v>0</v>
      </c>
      <c r="BL94" s="318">
        <f>'كشف 4'!BK11</f>
        <v>0</v>
      </c>
      <c r="BM94" s="319">
        <f>'كشف 4'!BL11</f>
        <v>0</v>
      </c>
      <c r="BN94" s="316">
        <f>'كشف 4'!BM11</f>
        <v>0</v>
      </c>
      <c r="BO94" s="316">
        <f>'كشف 4'!BN11</f>
        <v>0</v>
      </c>
      <c r="BP94" s="318">
        <f>'كشف 4'!BO11</f>
        <v>0</v>
      </c>
      <c r="BQ94" s="319">
        <f>'كشف 4'!BP11</f>
        <v>0</v>
      </c>
      <c r="BR94" s="319">
        <f>'كشف 4'!BQ11</f>
        <v>0</v>
      </c>
      <c r="BS94" s="319">
        <f>'كشف 4'!BR11</f>
        <v>0</v>
      </c>
      <c r="BT94" s="319">
        <f>'كشف 4'!BS11</f>
        <v>0</v>
      </c>
      <c r="BU94" s="319">
        <f>'كشف 4'!BT11</f>
        <v>0</v>
      </c>
      <c r="BV94" s="319">
        <f>'كشف 4'!BU11</f>
        <v>0</v>
      </c>
      <c r="BW94" s="319">
        <f>'كشف 4'!BV11</f>
        <v>0</v>
      </c>
      <c r="BX94" s="66">
        <f>'كشف 4'!BW11</f>
        <v>0</v>
      </c>
      <c r="BY94" s="66">
        <f>'كشف 4'!BX11</f>
        <v>0</v>
      </c>
      <c r="BZ94" s="319">
        <f>'كشف 4'!BY11</f>
        <v>0</v>
      </c>
      <c r="CA94" s="319">
        <f>'كشف 4'!BZ11</f>
        <v>0</v>
      </c>
      <c r="CB94" s="66">
        <f>'كشف 4'!CA11</f>
        <v>0</v>
      </c>
      <c r="CC94" s="319">
        <f>'كشف 4'!CB11</f>
        <v>0</v>
      </c>
      <c r="CD94" s="319">
        <f>'كشف 4'!CC11</f>
        <v>0</v>
      </c>
      <c r="CE94" s="319">
        <f>'كشف 4'!CD11</f>
        <v>0</v>
      </c>
      <c r="CF94" s="169">
        <f>'كشف 4'!CE11</f>
        <v>0</v>
      </c>
      <c r="CG94" s="169">
        <f>'كشف 4'!CF11</f>
        <v>0</v>
      </c>
      <c r="CH94" s="319">
        <f>'كشف 4'!CG11</f>
        <v>0</v>
      </c>
      <c r="CI94" s="319">
        <f>'كشف 4'!CH11</f>
        <v>0</v>
      </c>
      <c r="CJ94" s="319">
        <f>'كشف 4'!CI11</f>
        <v>0</v>
      </c>
      <c r="CK94" s="319">
        <f>'كشف 4'!CJ11</f>
        <v>0</v>
      </c>
      <c r="CL94" s="319">
        <f>'كشف 4'!CK11</f>
        <v>0</v>
      </c>
      <c r="CM94" s="319">
        <f>'كشف 4'!CL11</f>
        <v>0</v>
      </c>
      <c r="CN94" s="316">
        <f>'كشف 4'!CM11</f>
        <v>0</v>
      </c>
      <c r="CO94" s="316">
        <f>'كشف 4'!CN11</f>
        <v>0</v>
      </c>
      <c r="CP94" s="316">
        <f>'كشف 4'!CO11</f>
        <v>0</v>
      </c>
      <c r="CQ94" s="316">
        <f>'كشف 4'!CP11</f>
        <v>0</v>
      </c>
      <c r="CR94" s="316">
        <f t="shared" si="23"/>
        <v>0</v>
      </c>
      <c r="CS94" s="316">
        <f t="shared" si="24"/>
        <v>0</v>
      </c>
      <c r="CT94" s="316">
        <f t="shared" si="25"/>
        <v>0</v>
      </c>
      <c r="CU94" s="316">
        <f t="shared" si="26"/>
        <v>0</v>
      </c>
      <c r="CV94" s="316">
        <f t="shared" si="27"/>
        <v>0</v>
      </c>
      <c r="CW94" s="316">
        <f t="shared" si="28"/>
        <v>0</v>
      </c>
      <c r="CX94" s="316">
        <f t="shared" si="29"/>
        <v>0</v>
      </c>
      <c r="CY94" s="316">
        <f t="shared" si="30"/>
        <v>0</v>
      </c>
      <c r="CZ94" s="316">
        <f t="shared" si="31"/>
        <v>0</v>
      </c>
      <c r="DA94" s="316">
        <f t="shared" si="32"/>
        <v>0</v>
      </c>
      <c r="DB94" s="316">
        <f t="shared" si="33"/>
        <v>0</v>
      </c>
      <c r="DC94" s="316">
        <f t="shared" si="34"/>
        <v>0</v>
      </c>
      <c r="DD94" s="316">
        <f t="shared" si="35"/>
        <v>0</v>
      </c>
      <c r="DE94" s="316">
        <f t="shared" si="36"/>
        <v>0</v>
      </c>
      <c r="DF94" s="316">
        <f t="shared" si="37"/>
        <v>0</v>
      </c>
      <c r="DG94" s="316">
        <f t="shared" si="38"/>
        <v>0</v>
      </c>
      <c r="DH94" s="316">
        <f t="shared" si="39"/>
        <v>0</v>
      </c>
      <c r="DI94" s="316">
        <f t="shared" si="40"/>
        <v>0</v>
      </c>
      <c r="DJ94" s="316">
        <f t="shared" si="41"/>
        <v>0</v>
      </c>
      <c r="DK94" s="316">
        <f t="shared" si="42"/>
        <v>0</v>
      </c>
      <c r="DL94" s="316">
        <f t="shared" si="43"/>
        <v>0</v>
      </c>
      <c r="DM94" s="316">
        <f t="shared" si="44"/>
        <v>0</v>
      </c>
    </row>
    <row r="95" spans="1:117" ht="20.25" x14ac:dyDescent="0.2">
      <c r="A95" s="18">
        <v>91</v>
      </c>
      <c r="B95" s="18" t="str">
        <f>'كشف 4'!A12</f>
        <v/>
      </c>
      <c r="C95" s="318">
        <f>'كشف 4'!B12</f>
        <v>0</v>
      </c>
      <c r="D95" s="318">
        <f>'كشف 4'!C12</f>
        <v>0</v>
      </c>
      <c r="E95" s="318">
        <f>'كشف 4'!D12</f>
        <v>0</v>
      </c>
      <c r="F95" s="318">
        <f>'كشف 4'!E12</f>
        <v>0</v>
      </c>
      <c r="G95" s="318">
        <f>'كشف 4'!F12</f>
        <v>0</v>
      </c>
      <c r="H95" s="318">
        <f>'كشف 4'!G12</f>
        <v>0</v>
      </c>
      <c r="I95" s="318">
        <f>'كشف 4'!H12</f>
        <v>0</v>
      </c>
      <c r="J95" s="318">
        <f>'كشف 4'!I12</f>
        <v>0</v>
      </c>
      <c r="K95" s="316">
        <f>'كشف 4'!J12</f>
        <v>0</v>
      </c>
      <c r="L95" s="316">
        <f>'كشف 4'!K12</f>
        <v>0</v>
      </c>
      <c r="M95" s="316">
        <f>'كشف 4'!L12</f>
        <v>0</v>
      </c>
      <c r="N95" s="316">
        <f>'كشف 4'!M12</f>
        <v>0</v>
      </c>
      <c r="O95" s="66">
        <f>'كشف 4'!N12</f>
        <v>0</v>
      </c>
      <c r="P95" s="317">
        <f>'كشف 4'!O12</f>
        <v>0</v>
      </c>
      <c r="Q95" s="318">
        <f>'كشف 4'!P12</f>
        <v>0</v>
      </c>
      <c r="R95" s="318">
        <f>'كشف 4'!Q12</f>
        <v>0</v>
      </c>
      <c r="S95" s="318">
        <f>'كشف 4'!R12</f>
        <v>0</v>
      </c>
      <c r="T95" s="318">
        <f>'كشف 4'!S12</f>
        <v>0</v>
      </c>
      <c r="U95" s="318">
        <f>'كشف 4'!T12</f>
        <v>0</v>
      </c>
      <c r="V95" s="316">
        <f>'كشف 4'!U12</f>
        <v>0</v>
      </c>
      <c r="W95" s="316">
        <f>'كشف 4'!V12</f>
        <v>0</v>
      </c>
      <c r="X95" s="316">
        <f>'كشف 4'!W12</f>
        <v>0</v>
      </c>
      <c r="Y95" s="318">
        <f>'كشف 4'!X12</f>
        <v>0</v>
      </c>
      <c r="Z95" s="19">
        <f>'كشف 4'!Y12</f>
        <v>0</v>
      </c>
      <c r="AA95" s="317">
        <f>'كشف 4'!Z12</f>
        <v>0</v>
      </c>
      <c r="AB95" s="318">
        <f>'كشف 4'!AA12</f>
        <v>0</v>
      </c>
      <c r="AC95" s="318">
        <f>'كشف 4'!AB12</f>
        <v>0</v>
      </c>
      <c r="AD95" s="20">
        <f>'كشف 4'!AC12</f>
        <v>0</v>
      </c>
      <c r="AE95" s="316">
        <f>'كشف 4'!AD12</f>
        <v>0</v>
      </c>
      <c r="AF95" s="20">
        <f>'كشف 4'!AE12</f>
        <v>0</v>
      </c>
      <c r="AG95" s="20">
        <f>'كشف 4'!AF12</f>
        <v>0</v>
      </c>
      <c r="AH95" s="21">
        <f>'كشف 4'!AG12</f>
        <v>0</v>
      </c>
      <c r="AI95" s="20">
        <f>'كشف 4'!AH12</f>
        <v>0</v>
      </c>
      <c r="AJ95" s="20">
        <f>'كشف 4'!AI12</f>
        <v>0</v>
      </c>
      <c r="AK95" s="20">
        <f>'كشف 4'!AJ12</f>
        <v>0</v>
      </c>
      <c r="AL95" s="316">
        <f>'كشف 4'!AK12</f>
        <v>0</v>
      </c>
      <c r="AM95" s="316">
        <f>'كشف 4'!AL12</f>
        <v>0</v>
      </c>
      <c r="AN95" s="316">
        <f>'كشف 4'!AM12</f>
        <v>0</v>
      </c>
      <c r="AO95" s="316">
        <f>'كشف 4'!AN12</f>
        <v>0</v>
      </c>
      <c r="AP95" s="316">
        <f>'كشف 4'!AO12</f>
        <v>0</v>
      </c>
      <c r="AQ95" s="316">
        <f>'كشف 4'!AP12</f>
        <v>0</v>
      </c>
      <c r="AR95" s="316">
        <f>'كشف 4'!AQ12</f>
        <v>0</v>
      </c>
      <c r="AS95" s="316">
        <f>'كشف 4'!AR12</f>
        <v>0</v>
      </c>
      <c r="AT95" s="22">
        <f>'كشف 4'!AS12</f>
        <v>0</v>
      </c>
      <c r="AU95" s="316">
        <f>'كشف 4'!AT12</f>
        <v>0</v>
      </c>
      <c r="AV95" s="316">
        <f>'كشف 4'!AU12</f>
        <v>0</v>
      </c>
      <c r="AW95" s="316">
        <f>'كشف 4'!AV12</f>
        <v>0</v>
      </c>
      <c r="AX95" s="316">
        <f>'كشف 4'!AW12</f>
        <v>0</v>
      </c>
      <c r="AY95" s="316">
        <f>'كشف 4'!AX12</f>
        <v>0</v>
      </c>
      <c r="AZ95" s="316">
        <f>'كشف 4'!AY12</f>
        <v>0</v>
      </c>
      <c r="BA95" s="317">
        <f>'كشف 4'!AZ12</f>
        <v>0</v>
      </c>
      <c r="BB95" s="316">
        <f>'كشف 4'!BA12</f>
        <v>0</v>
      </c>
      <c r="BC95" s="124">
        <f>'كشف 4'!BB12</f>
        <v>0</v>
      </c>
      <c r="BD95" s="316">
        <f>'كشف 4'!BC12</f>
        <v>0</v>
      </c>
      <c r="BE95" s="316">
        <f>'كشف 4'!BD12</f>
        <v>0</v>
      </c>
      <c r="BF95" s="316">
        <f>'كشف 4'!BE12</f>
        <v>0</v>
      </c>
      <c r="BG95" s="316">
        <f>'كشف 4'!BF12</f>
        <v>0</v>
      </c>
      <c r="BH95" s="317">
        <f>'كشف 4'!BG12</f>
        <v>0</v>
      </c>
      <c r="BI95" s="318">
        <f>'كشف 4'!BH12</f>
        <v>0</v>
      </c>
      <c r="BJ95" s="318">
        <f>'كشف 4'!BI12</f>
        <v>0</v>
      </c>
      <c r="BK95" s="318">
        <f>'كشف 4'!BJ12</f>
        <v>0</v>
      </c>
      <c r="BL95" s="318">
        <f>'كشف 4'!BK12</f>
        <v>0</v>
      </c>
      <c r="BM95" s="319">
        <f>'كشف 4'!BL12</f>
        <v>0</v>
      </c>
      <c r="BN95" s="316">
        <f>'كشف 4'!BM12</f>
        <v>0</v>
      </c>
      <c r="BO95" s="316">
        <f>'كشف 4'!BN12</f>
        <v>0</v>
      </c>
      <c r="BP95" s="318">
        <f>'كشف 4'!BO12</f>
        <v>0</v>
      </c>
      <c r="BQ95" s="319">
        <f>'كشف 4'!BP12</f>
        <v>0</v>
      </c>
      <c r="BR95" s="319">
        <f>'كشف 4'!BQ12</f>
        <v>0</v>
      </c>
      <c r="BS95" s="319">
        <f>'كشف 4'!BR12</f>
        <v>0</v>
      </c>
      <c r="BT95" s="319">
        <f>'كشف 4'!BS12</f>
        <v>0</v>
      </c>
      <c r="BU95" s="319">
        <f>'كشف 4'!BT12</f>
        <v>0</v>
      </c>
      <c r="BV95" s="319">
        <f>'كشف 4'!BU12</f>
        <v>0</v>
      </c>
      <c r="BW95" s="319">
        <f>'كشف 4'!BV12</f>
        <v>0</v>
      </c>
      <c r="BX95" s="66">
        <f>'كشف 4'!BW12</f>
        <v>0</v>
      </c>
      <c r="BY95" s="66">
        <f>'كشف 4'!BX12</f>
        <v>0</v>
      </c>
      <c r="BZ95" s="319">
        <f>'كشف 4'!BY12</f>
        <v>0</v>
      </c>
      <c r="CA95" s="319">
        <f>'كشف 4'!BZ12</f>
        <v>0</v>
      </c>
      <c r="CB95" s="66">
        <f>'كشف 4'!CA12</f>
        <v>0</v>
      </c>
      <c r="CC95" s="319">
        <f>'كشف 4'!CB12</f>
        <v>0</v>
      </c>
      <c r="CD95" s="319">
        <f>'كشف 4'!CC12</f>
        <v>0</v>
      </c>
      <c r="CE95" s="319">
        <f>'كشف 4'!CD12</f>
        <v>0</v>
      </c>
      <c r="CF95" s="169">
        <f>'كشف 4'!CE12</f>
        <v>0</v>
      </c>
      <c r="CG95" s="169">
        <f>'كشف 4'!CF12</f>
        <v>0</v>
      </c>
      <c r="CH95" s="319">
        <f>'كشف 4'!CG12</f>
        <v>0</v>
      </c>
      <c r="CI95" s="319">
        <f>'كشف 4'!CH12</f>
        <v>0</v>
      </c>
      <c r="CJ95" s="319">
        <f>'كشف 4'!CI12</f>
        <v>0</v>
      </c>
      <c r="CK95" s="319">
        <f>'كشف 4'!CJ12</f>
        <v>0</v>
      </c>
      <c r="CL95" s="319">
        <f>'كشف 4'!CK12</f>
        <v>0</v>
      </c>
      <c r="CM95" s="319">
        <f>'كشف 4'!CL12</f>
        <v>0</v>
      </c>
      <c r="CN95" s="316">
        <f>'كشف 4'!CM12</f>
        <v>0</v>
      </c>
      <c r="CO95" s="316">
        <f>'كشف 4'!CN12</f>
        <v>0</v>
      </c>
      <c r="CP95" s="316">
        <f>'كشف 4'!CO12</f>
        <v>0</v>
      </c>
      <c r="CQ95" s="316">
        <f>'كشف 4'!CP12</f>
        <v>0</v>
      </c>
      <c r="CR95" s="316">
        <f t="shared" si="23"/>
        <v>0</v>
      </c>
      <c r="CS95" s="316">
        <f t="shared" si="24"/>
        <v>0</v>
      </c>
      <c r="CT95" s="316">
        <f t="shared" si="25"/>
        <v>0</v>
      </c>
      <c r="CU95" s="316">
        <f t="shared" si="26"/>
        <v>0</v>
      </c>
      <c r="CV95" s="316">
        <f t="shared" si="27"/>
        <v>0</v>
      </c>
      <c r="CW95" s="316">
        <f t="shared" si="28"/>
        <v>0</v>
      </c>
      <c r="CX95" s="316">
        <f t="shared" si="29"/>
        <v>0</v>
      </c>
      <c r="CY95" s="316">
        <f t="shared" si="30"/>
        <v>0</v>
      </c>
      <c r="CZ95" s="316">
        <f t="shared" si="31"/>
        <v>0</v>
      </c>
      <c r="DA95" s="316">
        <f t="shared" si="32"/>
        <v>0</v>
      </c>
      <c r="DB95" s="316">
        <f t="shared" si="33"/>
        <v>0</v>
      </c>
      <c r="DC95" s="316">
        <f t="shared" si="34"/>
        <v>0</v>
      </c>
      <c r="DD95" s="316">
        <f t="shared" si="35"/>
        <v>0</v>
      </c>
      <c r="DE95" s="316">
        <f t="shared" si="36"/>
        <v>0</v>
      </c>
      <c r="DF95" s="316">
        <f t="shared" si="37"/>
        <v>0</v>
      </c>
      <c r="DG95" s="316">
        <f t="shared" si="38"/>
        <v>0</v>
      </c>
      <c r="DH95" s="316">
        <f t="shared" si="39"/>
        <v>0</v>
      </c>
      <c r="DI95" s="316">
        <f t="shared" si="40"/>
        <v>0</v>
      </c>
      <c r="DJ95" s="316">
        <f t="shared" si="41"/>
        <v>0</v>
      </c>
      <c r="DK95" s="316">
        <f t="shared" si="42"/>
        <v>0</v>
      </c>
      <c r="DL95" s="316">
        <f t="shared" si="43"/>
        <v>0</v>
      </c>
      <c r="DM95" s="316">
        <f t="shared" si="44"/>
        <v>0</v>
      </c>
    </row>
    <row r="96" spans="1:117" ht="20.25" x14ac:dyDescent="0.2">
      <c r="A96" s="18">
        <v>92</v>
      </c>
      <c r="B96" s="18" t="str">
        <f>'كشف 4'!A13</f>
        <v/>
      </c>
      <c r="C96" s="318">
        <f>'كشف 4'!B13</f>
        <v>0</v>
      </c>
      <c r="D96" s="318">
        <f>'كشف 4'!C13</f>
        <v>0</v>
      </c>
      <c r="E96" s="318">
        <f>'كشف 4'!D13</f>
        <v>0</v>
      </c>
      <c r="F96" s="318">
        <f>'كشف 4'!E13</f>
        <v>0</v>
      </c>
      <c r="G96" s="318">
        <f>'كشف 4'!F13</f>
        <v>0</v>
      </c>
      <c r="H96" s="318">
        <f>'كشف 4'!G13</f>
        <v>0</v>
      </c>
      <c r="I96" s="318">
        <f>'كشف 4'!H13</f>
        <v>0</v>
      </c>
      <c r="J96" s="318">
        <f>'كشف 4'!I13</f>
        <v>0</v>
      </c>
      <c r="K96" s="316">
        <f>'كشف 4'!J13</f>
        <v>0</v>
      </c>
      <c r="L96" s="316">
        <f>'كشف 4'!K13</f>
        <v>0</v>
      </c>
      <c r="M96" s="316">
        <f>'كشف 4'!L13</f>
        <v>0</v>
      </c>
      <c r="N96" s="316">
        <f>'كشف 4'!M13</f>
        <v>0</v>
      </c>
      <c r="O96" s="66">
        <f>'كشف 4'!N13</f>
        <v>0</v>
      </c>
      <c r="P96" s="317">
        <f>'كشف 4'!O13</f>
        <v>0</v>
      </c>
      <c r="Q96" s="318">
        <f>'كشف 4'!P13</f>
        <v>0</v>
      </c>
      <c r="R96" s="318">
        <f>'كشف 4'!Q13</f>
        <v>0</v>
      </c>
      <c r="S96" s="318">
        <f>'كشف 4'!R13</f>
        <v>0</v>
      </c>
      <c r="T96" s="318">
        <f>'كشف 4'!S13</f>
        <v>0</v>
      </c>
      <c r="U96" s="318">
        <f>'كشف 4'!T13</f>
        <v>0</v>
      </c>
      <c r="V96" s="316">
        <f>'كشف 4'!U13</f>
        <v>0</v>
      </c>
      <c r="W96" s="316">
        <f>'كشف 4'!V13</f>
        <v>0</v>
      </c>
      <c r="X96" s="316">
        <f>'كشف 4'!W13</f>
        <v>0</v>
      </c>
      <c r="Y96" s="318">
        <f>'كشف 4'!X13</f>
        <v>0</v>
      </c>
      <c r="Z96" s="19">
        <f>'كشف 4'!Y13</f>
        <v>0</v>
      </c>
      <c r="AA96" s="317">
        <f>'كشف 4'!Z13</f>
        <v>0</v>
      </c>
      <c r="AB96" s="318">
        <f>'كشف 4'!AA13</f>
        <v>0</v>
      </c>
      <c r="AC96" s="318">
        <f>'كشف 4'!AB13</f>
        <v>0</v>
      </c>
      <c r="AD96" s="20">
        <f>'كشف 4'!AC13</f>
        <v>0</v>
      </c>
      <c r="AE96" s="316">
        <f>'كشف 4'!AD13</f>
        <v>0</v>
      </c>
      <c r="AF96" s="20">
        <f>'كشف 4'!AE13</f>
        <v>0</v>
      </c>
      <c r="AG96" s="20">
        <f>'كشف 4'!AF13</f>
        <v>0</v>
      </c>
      <c r="AH96" s="21">
        <f>'كشف 4'!AG13</f>
        <v>0</v>
      </c>
      <c r="AI96" s="20">
        <f>'كشف 4'!AH13</f>
        <v>0</v>
      </c>
      <c r="AJ96" s="20">
        <f>'كشف 4'!AI13</f>
        <v>0</v>
      </c>
      <c r="AK96" s="20">
        <f>'كشف 4'!AJ13</f>
        <v>0</v>
      </c>
      <c r="AL96" s="316">
        <f>'كشف 4'!AK13</f>
        <v>0</v>
      </c>
      <c r="AM96" s="316">
        <f>'كشف 4'!AL13</f>
        <v>0</v>
      </c>
      <c r="AN96" s="316">
        <f>'كشف 4'!AM13</f>
        <v>0</v>
      </c>
      <c r="AO96" s="316">
        <f>'كشف 4'!AN13</f>
        <v>0</v>
      </c>
      <c r="AP96" s="316">
        <f>'كشف 4'!AO13</f>
        <v>0</v>
      </c>
      <c r="AQ96" s="316">
        <f>'كشف 4'!AP13</f>
        <v>0</v>
      </c>
      <c r="AR96" s="316">
        <f>'كشف 4'!AQ13</f>
        <v>0</v>
      </c>
      <c r="AS96" s="316">
        <f>'كشف 4'!AR13</f>
        <v>0</v>
      </c>
      <c r="AT96" s="22">
        <f>'كشف 4'!AS13</f>
        <v>0</v>
      </c>
      <c r="AU96" s="316">
        <f>'كشف 4'!AT13</f>
        <v>0</v>
      </c>
      <c r="AV96" s="316">
        <f>'كشف 4'!AU13</f>
        <v>0</v>
      </c>
      <c r="AW96" s="316">
        <f>'كشف 4'!AV13</f>
        <v>0</v>
      </c>
      <c r="AX96" s="316">
        <f>'كشف 4'!AW13</f>
        <v>0</v>
      </c>
      <c r="AY96" s="316">
        <f>'كشف 4'!AX13</f>
        <v>0</v>
      </c>
      <c r="AZ96" s="316">
        <f>'كشف 4'!AY13</f>
        <v>0</v>
      </c>
      <c r="BA96" s="317">
        <f>'كشف 4'!AZ13</f>
        <v>0</v>
      </c>
      <c r="BB96" s="316">
        <f>'كشف 4'!BA13</f>
        <v>0</v>
      </c>
      <c r="BC96" s="124">
        <f>'كشف 4'!BB13</f>
        <v>0</v>
      </c>
      <c r="BD96" s="316">
        <f>'كشف 4'!BC13</f>
        <v>0</v>
      </c>
      <c r="BE96" s="316">
        <f>'كشف 4'!BD13</f>
        <v>0</v>
      </c>
      <c r="BF96" s="316">
        <f>'كشف 4'!BE13</f>
        <v>0</v>
      </c>
      <c r="BG96" s="316">
        <f>'كشف 4'!BF13</f>
        <v>0</v>
      </c>
      <c r="BH96" s="317">
        <f>'كشف 4'!BG13</f>
        <v>0</v>
      </c>
      <c r="BI96" s="318">
        <f>'كشف 4'!BH13</f>
        <v>0</v>
      </c>
      <c r="BJ96" s="318">
        <f>'كشف 4'!BI13</f>
        <v>0</v>
      </c>
      <c r="BK96" s="318">
        <f>'كشف 4'!BJ13</f>
        <v>0</v>
      </c>
      <c r="BL96" s="318">
        <f>'كشف 4'!BK13</f>
        <v>0</v>
      </c>
      <c r="BM96" s="319">
        <f>'كشف 4'!BL13</f>
        <v>0</v>
      </c>
      <c r="BN96" s="316">
        <f>'كشف 4'!BM13</f>
        <v>0</v>
      </c>
      <c r="BO96" s="316">
        <f>'كشف 4'!BN13</f>
        <v>0</v>
      </c>
      <c r="BP96" s="318">
        <f>'كشف 4'!BO13</f>
        <v>0</v>
      </c>
      <c r="BQ96" s="319">
        <f>'كشف 4'!BP13</f>
        <v>0</v>
      </c>
      <c r="BR96" s="319">
        <f>'كشف 4'!BQ13</f>
        <v>0</v>
      </c>
      <c r="BS96" s="319">
        <f>'كشف 4'!BR13</f>
        <v>0</v>
      </c>
      <c r="BT96" s="319">
        <f>'كشف 4'!BS13</f>
        <v>0</v>
      </c>
      <c r="BU96" s="319">
        <f>'كشف 4'!BT13</f>
        <v>0</v>
      </c>
      <c r="BV96" s="319">
        <f>'كشف 4'!BU13</f>
        <v>0</v>
      </c>
      <c r="BW96" s="319">
        <f>'كشف 4'!BV13</f>
        <v>0</v>
      </c>
      <c r="BX96" s="66">
        <f>'كشف 4'!BW13</f>
        <v>0</v>
      </c>
      <c r="BY96" s="66">
        <f>'كشف 4'!BX13</f>
        <v>0</v>
      </c>
      <c r="BZ96" s="319">
        <f>'كشف 4'!BY13</f>
        <v>0</v>
      </c>
      <c r="CA96" s="319">
        <f>'كشف 4'!BZ13</f>
        <v>0</v>
      </c>
      <c r="CB96" s="66">
        <f>'كشف 4'!CA13</f>
        <v>0</v>
      </c>
      <c r="CC96" s="319">
        <f>'كشف 4'!CB13</f>
        <v>0</v>
      </c>
      <c r="CD96" s="319">
        <f>'كشف 4'!CC13</f>
        <v>0</v>
      </c>
      <c r="CE96" s="319">
        <f>'كشف 4'!CD13</f>
        <v>0</v>
      </c>
      <c r="CF96" s="169">
        <f>'كشف 4'!CE13</f>
        <v>0</v>
      </c>
      <c r="CG96" s="169">
        <f>'كشف 4'!CF13</f>
        <v>0</v>
      </c>
      <c r="CH96" s="319">
        <f>'كشف 4'!CG13</f>
        <v>0</v>
      </c>
      <c r="CI96" s="319">
        <f>'كشف 4'!CH13</f>
        <v>0</v>
      </c>
      <c r="CJ96" s="319">
        <f>'كشف 4'!CI13</f>
        <v>0</v>
      </c>
      <c r="CK96" s="319">
        <f>'كشف 4'!CJ13</f>
        <v>0</v>
      </c>
      <c r="CL96" s="319">
        <f>'كشف 4'!CK13</f>
        <v>0</v>
      </c>
      <c r="CM96" s="319">
        <f>'كشف 4'!CL13</f>
        <v>0</v>
      </c>
      <c r="CN96" s="316">
        <f>'كشف 4'!CM13</f>
        <v>0</v>
      </c>
      <c r="CO96" s="316">
        <f>'كشف 4'!CN13</f>
        <v>0</v>
      </c>
      <c r="CP96" s="316">
        <f>'كشف 4'!CO13</f>
        <v>0</v>
      </c>
      <c r="CQ96" s="316">
        <f>'كشف 4'!CP13</f>
        <v>0</v>
      </c>
      <c r="CR96" s="316">
        <f t="shared" si="23"/>
        <v>0</v>
      </c>
      <c r="CS96" s="316">
        <f t="shared" si="24"/>
        <v>0</v>
      </c>
      <c r="CT96" s="316">
        <f t="shared" si="25"/>
        <v>0</v>
      </c>
      <c r="CU96" s="316">
        <f t="shared" si="26"/>
        <v>0</v>
      </c>
      <c r="CV96" s="316">
        <f t="shared" si="27"/>
        <v>0</v>
      </c>
      <c r="CW96" s="316">
        <f t="shared" si="28"/>
        <v>0</v>
      </c>
      <c r="CX96" s="316">
        <f t="shared" si="29"/>
        <v>0</v>
      </c>
      <c r="CY96" s="316">
        <f t="shared" si="30"/>
        <v>0</v>
      </c>
      <c r="CZ96" s="316">
        <f t="shared" si="31"/>
        <v>0</v>
      </c>
      <c r="DA96" s="316">
        <f t="shared" si="32"/>
        <v>0</v>
      </c>
      <c r="DB96" s="316">
        <f t="shared" si="33"/>
        <v>0</v>
      </c>
      <c r="DC96" s="316">
        <f t="shared" si="34"/>
        <v>0</v>
      </c>
      <c r="DD96" s="316">
        <f t="shared" si="35"/>
        <v>0</v>
      </c>
      <c r="DE96" s="316">
        <f t="shared" si="36"/>
        <v>0</v>
      </c>
      <c r="DF96" s="316">
        <f t="shared" si="37"/>
        <v>0</v>
      </c>
      <c r="DG96" s="316">
        <f t="shared" si="38"/>
        <v>0</v>
      </c>
      <c r="DH96" s="316">
        <f t="shared" si="39"/>
        <v>0</v>
      </c>
      <c r="DI96" s="316">
        <f t="shared" si="40"/>
        <v>0</v>
      </c>
      <c r="DJ96" s="316">
        <f t="shared" si="41"/>
        <v>0</v>
      </c>
      <c r="DK96" s="316">
        <f t="shared" si="42"/>
        <v>0</v>
      </c>
      <c r="DL96" s="316">
        <f t="shared" si="43"/>
        <v>0</v>
      </c>
      <c r="DM96" s="316">
        <f t="shared" si="44"/>
        <v>0</v>
      </c>
    </row>
    <row r="97" spans="1:117" ht="20.25" x14ac:dyDescent="0.2">
      <c r="A97" s="18">
        <v>93</v>
      </c>
      <c r="B97" s="18" t="str">
        <f>'كشف 4'!A14</f>
        <v/>
      </c>
      <c r="C97" s="318">
        <f>'كشف 4'!B14</f>
        <v>0</v>
      </c>
      <c r="D97" s="318">
        <f>'كشف 4'!C14</f>
        <v>0</v>
      </c>
      <c r="E97" s="318">
        <f>'كشف 4'!D14</f>
        <v>0</v>
      </c>
      <c r="F97" s="318">
        <f>'كشف 4'!E14</f>
        <v>0</v>
      </c>
      <c r="G97" s="318">
        <f>'كشف 4'!F14</f>
        <v>0</v>
      </c>
      <c r="H97" s="318">
        <f>'كشف 4'!G14</f>
        <v>0</v>
      </c>
      <c r="I97" s="318">
        <f>'كشف 4'!H14</f>
        <v>0</v>
      </c>
      <c r="J97" s="318">
        <f>'كشف 4'!I14</f>
        <v>0</v>
      </c>
      <c r="K97" s="316">
        <f>'كشف 4'!J14</f>
        <v>0</v>
      </c>
      <c r="L97" s="316">
        <f>'كشف 4'!K14</f>
        <v>0</v>
      </c>
      <c r="M97" s="316">
        <f>'كشف 4'!L14</f>
        <v>0</v>
      </c>
      <c r="N97" s="316">
        <f>'كشف 4'!M14</f>
        <v>0</v>
      </c>
      <c r="O97" s="66">
        <f>'كشف 4'!N14</f>
        <v>0</v>
      </c>
      <c r="P97" s="317">
        <f>'كشف 4'!O14</f>
        <v>0</v>
      </c>
      <c r="Q97" s="318">
        <f>'كشف 4'!P14</f>
        <v>0</v>
      </c>
      <c r="R97" s="318">
        <f>'كشف 4'!Q14</f>
        <v>0</v>
      </c>
      <c r="S97" s="318">
        <f>'كشف 4'!R14</f>
        <v>0</v>
      </c>
      <c r="T97" s="318">
        <f>'كشف 4'!S14</f>
        <v>0</v>
      </c>
      <c r="U97" s="318">
        <f>'كشف 4'!T14</f>
        <v>0</v>
      </c>
      <c r="V97" s="316">
        <f>'كشف 4'!U14</f>
        <v>0</v>
      </c>
      <c r="W97" s="316">
        <f>'كشف 4'!V14</f>
        <v>0</v>
      </c>
      <c r="X97" s="316">
        <f>'كشف 4'!W14</f>
        <v>0</v>
      </c>
      <c r="Y97" s="318">
        <f>'كشف 4'!X14</f>
        <v>0</v>
      </c>
      <c r="Z97" s="19">
        <f>'كشف 4'!Y14</f>
        <v>0</v>
      </c>
      <c r="AA97" s="317">
        <f>'كشف 4'!Z14</f>
        <v>0</v>
      </c>
      <c r="AB97" s="318">
        <f>'كشف 4'!AA14</f>
        <v>0</v>
      </c>
      <c r="AC97" s="318">
        <f>'كشف 4'!AB14</f>
        <v>0</v>
      </c>
      <c r="AD97" s="20">
        <f>'كشف 4'!AC14</f>
        <v>0</v>
      </c>
      <c r="AE97" s="316">
        <f>'كشف 4'!AD14</f>
        <v>0</v>
      </c>
      <c r="AF97" s="20">
        <f>'كشف 4'!AE14</f>
        <v>0</v>
      </c>
      <c r="AG97" s="20">
        <f>'كشف 4'!AF14</f>
        <v>0</v>
      </c>
      <c r="AH97" s="21">
        <f>'كشف 4'!AG14</f>
        <v>0</v>
      </c>
      <c r="AI97" s="20">
        <f>'كشف 4'!AH14</f>
        <v>0</v>
      </c>
      <c r="AJ97" s="20">
        <f>'كشف 4'!AI14</f>
        <v>0</v>
      </c>
      <c r="AK97" s="20">
        <f>'كشف 4'!AJ14</f>
        <v>0</v>
      </c>
      <c r="AL97" s="316">
        <f>'كشف 4'!AK14</f>
        <v>0</v>
      </c>
      <c r="AM97" s="316">
        <f>'كشف 4'!AL14</f>
        <v>0</v>
      </c>
      <c r="AN97" s="316">
        <f>'كشف 4'!AM14</f>
        <v>0</v>
      </c>
      <c r="AO97" s="316">
        <f>'كشف 4'!AN14</f>
        <v>0</v>
      </c>
      <c r="AP97" s="316">
        <f>'كشف 4'!AO14</f>
        <v>0</v>
      </c>
      <c r="AQ97" s="316">
        <f>'كشف 4'!AP14</f>
        <v>0</v>
      </c>
      <c r="AR97" s="316">
        <f>'كشف 4'!AQ14</f>
        <v>0</v>
      </c>
      <c r="AS97" s="316">
        <f>'كشف 4'!AR14</f>
        <v>0</v>
      </c>
      <c r="AT97" s="22">
        <f>'كشف 4'!AS14</f>
        <v>0</v>
      </c>
      <c r="AU97" s="316">
        <f>'كشف 4'!AT14</f>
        <v>0</v>
      </c>
      <c r="AV97" s="316">
        <f>'كشف 4'!AU14</f>
        <v>0</v>
      </c>
      <c r="AW97" s="316">
        <f>'كشف 4'!AV14</f>
        <v>0</v>
      </c>
      <c r="AX97" s="316">
        <f>'كشف 4'!AW14</f>
        <v>0</v>
      </c>
      <c r="AY97" s="316">
        <f>'كشف 4'!AX14</f>
        <v>0</v>
      </c>
      <c r="AZ97" s="316">
        <f>'كشف 4'!AY14</f>
        <v>0</v>
      </c>
      <c r="BA97" s="317">
        <f>'كشف 4'!AZ14</f>
        <v>0</v>
      </c>
      <c r="BB97" s="316">
        <f>'كشف 4'!BA14</f>
        <v>0</v>
      </c>
      <c r="BC97" s="124">
        <f>'كشف 4'!BB14</f>
        <v>0</v>
      </c>
      <c r="BD97" s="316">
        <f>'كشف 4'!BC14</f>
        <v>0</v>
      </c>
      <c r="BE97" s="316">
        <f>'كشف 4'!BD14</f>
        <v>0</v>
      </c>
      <c r="BF97" s="316">
        <f>'كشف 4'!BE14</f>
        <v>0</v>
      </c>
      <c r="BG97" s="316">
        <f>'كشف 4'!BF14</f>
        <v>0</v>
      </c>
      <c r="BH97" s="317">
        <f>'كشف 4'!BG14</f>
        <v>0</v>
      </c>
      <c r="BI97" s="318">
        <f>'كشف 4'!BH14</f>
        <v>0</v>
      </c>
      <c r="BJ97" s="318">
        <f>'كشف 4'!BI14</f>
        <v>0</v>
      </c>
      <c r="BK97" s="318">
        <f>'كشف 4'!BJ14</f>
        <v>0</v>
      </c>
      <c r="BL97" s="318">
        <f>'كشف 4'!BK14</f>
        <v>0</v>
      </c>
      <c r="BM97" s="319">
        <f>'كشف 4'!BL14</f>
        <v>0</v>
      </c>
      <c r="BN97" s="316">
        <f>'كشف 4'!BM14</f>
        <v>0</v>
      </c>
      <c r="BO97" s="316">
        <f>'كشف 4'!BN14</f>
        <v>0</v>
      </c>
      <c r="BP97" s="318">
        <f>'كشف 4'!BO14</f>
        <v>0</v>
      </c>
      <c r="BQ97" s="319">
        <f>'كشف 4'!BP14</f>
        <v>0</v>
      </c>
      <c r="BR97" s="319">
        <f>'كشف 4'!BQ14</f>
        <v>0</v>
      </c>
      <c r="BS97" s="319">
        <f>'كشف 4'!BR14</f>
        <v>0</v>
      </c>
      <c r="BT97" s="319">
        <f>'كشف 4'!BS14</f>
        <v>0</v>
      </c>
      <c r="BU97" s="319">
        <f>'كشف 4'!BT14</f>
        <v>0</v>
      </c>
      <c r="BV97" s="319">
        <f>'كشف 4'!BU14</f>
        <v>0</v>
      </c>
      <c r="BW97" s="319">
        <f>'كشف 4'!BV14</f>
        <v>0</v>
      </c>
      <c r="BX97" s="66">
        <f>'كشف 4'!BW14</f>
        <v>0</v>
      </c>
      <c r="BY97" s="66">
        <f>'كشف 4'!BX14</f>
        <v>0</v>
      </c>
      <c r="BZ97" s="319">
        <f>'كشف 4'!BY14</f>
        <v>0</v>
      </c>
      <c r="CA97" s="319">
        <f>'كشف 4'!BZ14</f>
        <v>0</v>
      </c>
      <c r="CB97" s="66">
        <f>'كشف 4'!CA14</f>
        <v>0</v>
      </c>
      <c r="CC97" s="319">
        <f>'كشف 4'!CB14</f>
        <v>0</v>
      </c>
      <c r="CD97" s="319">
        <f>'كشف 4'!CC14</f>
        <v>0</v>
      </c>
      <c r="CE97" s="319">
        <f>'كشف 4'!CD14</f>
        <v>0</v>
      </c>
      <c r="CF97" s="169">
        <f>'كشف 4'!CE14</f>
        <v>0</v>
      </c>
      <c r="CG97" s="169">
        <f>'كشف 4'!CF14</f>
        <v>0</v>
      </c>
      <c r="CH97" s="319">
        <f>'كشف 4'!CG14</f>
        <v>0</v>
      </c>
      <c r="CI97" s="319">
        <f>'كشف 4'!CH14</f>
        <v>0</v>
      </c>
      <c r="CJ97" s="319">
        <f>'كشف 4'!CI14</f>
        <v>0</v>
      </c>
      <c r="CK97" s="319">
        <f>'كشف 4'!CJ14</f>
        <v>0</v>
      </c>
      <c r="CL97" s="319">
        <f>'كشف 4'!CK14</f>
        <v>0</v>
      </c>
      <c r="CM97" s="319">
        <f>'كشف 4'!CL14</f>
        <v>0</v>
      </c>
      <c r="CN97" s="316">
        <f>'كشف 4'!CM14</f>
        <v>0</v>
      </c>
      <c r="CO97" s="316">
        <f>'كشف 4'!CN14</f>
        <v>0</v>
      </c>
      <c r="CP97" s="316">
        <f>'كشف 4'!CO14</f>
        <v>0</v>
      </c>
      <c r="CQ97" s="316">
        <f>'كشف 4'!CP14</f>
        <v>0</v>
      </c>
      <c r="CR97" s="316">
        <f t="shared" si="23"/>
        <v>0</v>
      </c>
      <c r="CS97" s="316">
        <f t="shared" si="24"/>
        <v>0</v>
      </c>
      <c r="CT97" s="316">
        <f t="shared" si="25"/>
        <v>0</v>
      </c>
      <c r="CU97" s="316">
        <f t="shared" si="26"/>
        <v>0</v>
      </c>
      <c r="CV97" s="316">
        <f t="shared" si="27"/>
        <v>0</v>
      </c>
      <c r="CW97" s="316">
        <f t="shared" si="28"/>
        <v>0</v>
      </c>
      <c r="CX97" s="316">
        <f t="shared" si="29"/>
        <v>0</v>
      </c>
      <c r="CY97" s="316">
        <f t="shared" si="30"/>
        <v>0</v>
      </c>
      <c r="CZ97" s="316">
        <f t="shared" si="31"/>
        <v>0</v>
      </c>
      <c r="DA97" s="316">
        <f t="shared" si="32"/>
        <v>0</v>
      </c>
      <c r="DB97" s="316">
        <f t="shared" si="33"/>
        <v>0</v>
      </c>
      <c r="DC97" s="316">
        <f t="shared" si="34"/>
        <v>0</v>
      </c>
      <c r="DD97" s="316">
        <f t="shared" si="35"/>
        <v>0</v>
      </c>
      <c r="DE97" s="316">
        <f t="shared" si="36"/>
        <v>0</v>
      </c>
      <c r="DF97" s="316">
        <f t="shared" si="37"/>
        <v>0</v>
      </c>
      <c r="DG97" s="316">
        <f t="shared" si="38"/>
        <v>0</v>
      </c>
      <c r="DH97" s="316">
        <f t="shared" si="39"/>
        <v>0</v>
      </c>
      <c r="DI97" s="316">
        <f t="shared" si="40"/>
        <v>0</v>
      </c>
      <c r="DJ97" s="316">
        <f t="shared" si="41"/>
        <v>0</v>
      </c>
      <c r="DK97" s="316">
        <f t="shared" si="42"/>
        <v>0</v>
      </c>
      <c r="DL97" s="316">
        <f t="shared" si="43"/>
        <v>0</v>
      </c>
      <c r="DM97" s="316">
        <f t="shared" si="44"/>
        <v>0</v>
      </c>
    </row>
    <row r="98" spans="1:117" ht="20.25" x14ac:dyDescent="0.2">
      <c r="A98" s="18">
        <v>94</v>
      </c>
      <c r="B98" s="18" t="str">
        <f>'كشف 4'!A15</f>
        <v/>
      </c>
      <c r="C98" s="318">
        <f>'كشف 4'!B15</f>
        <v>0</v>
      </c>
      <c r="D98" s="318">
        <f>'كشف 4'!C15</f>
        <v>0</v>
      </c>
      <c r="E98" s="318">
        <f>'كشف 4'!D15</f>
        <v>0</v>
      </c>
      <c r="F98" s="318">
        <f>'كشف 4'!E15</f>
        <v>0</v>
      </c>
      <c r="G98" s="318">
        <f>'كشف 4'!F15</f>
        <v>0</v>
      </c>
      <c r="H98" s="318">
        <f>'كشف 4'!G15</f>
        <v>0</v>
      </c>
      <c r="I98" s="318">
        <f>'كشف 4'!H15</f>
        <v>0</v>
      </c>
      <c r="J98" s="318">
        <f>'كشف 4'!I15</f>
        <v>0</v>
      </c>
      <c r="K98" s="316">
        <f>'كشف 4'!J15</f>
        <v>0</v>
      </c>
      <c r="L98" s="316">
        <f>'كشف 4'!K15</f>
        <v>0</v>
      </c>
      <c r="M98" s="316">
        <f>'كشف 4'!L15</f>
        <v>0</v>
      </c>
      <c r="N98" s="316">
        <f>'كشف 4'!M15</f>
        <v>0</v>
      </c>
      <c r="O98" s="66">
        <f>'كشف 4'!N15</f>
        <v>0</v>
      </c>
      <c r="P98" s="317">
        <f>'كشف 4'!O15</f>
        <v>0</v>
      </c>
      <c r="Q98" s="318">
        <f>'كشف 4'!P15</f>
        <v>0</v>
      </c>
      <c r="R98" s="318">
        <f>'كشف 4'!Q15</f>
        <v>0</v>
      </c>
      <c r="S98" s="318">
        <f>'كشف 4'!R15</f>
        <v>0</v>
      </c>
      <c r="T98" s="318">
        <f>'كشف 4'!S15</f>
        <v>0</v>
      </c>
      <c r="U98" s="318">
        <f>'كشف 4'!T15</f>
        <v>0</v>
      </c>
      <c r="V98" s="316">
        <f>'كشف 4'!U15</f>
        <v>0</v>
      </c>
      <c r="W98" s="316">
        <f>'كشف 4'!V15</f>
        <v>0</v>
      </c>
      <c r="X98" s="316">
        <f>'كشف 4'!W15</f>
        <v>0</v>
      </c>
      <c r="Y98" s="318">
        <f>'كشف 4'!X15</f>
        <v>0</v>
      </c>
      <c r="Z98" s="19">
        <f>'كشف 4'!Y15</f>
        <v>0</v>
      </c>
      <c r="AA98" s="317">
        <f>'كشف 4'!Z15</f>
        <v>0</v>
      </c>
      <c r="AB98" s="318">
        <f>'كشف 4'!AA15</f>
        <v>0</v>
      </c>
      <c r="AC98" s="318">
        <f>'كشف 4'!AB15</f>
        <v>0</v>
      </c>
      <c r="AD98" s="20">
        <f>'كشف 4'!AC15</f>
        <v>0</v>
      </c>
      <c r="AE98" s="316">
        <f>'كشف 4'!AD15</f>
        <v>0</v>
      </c>
      <c r="AF98" s="20">
        <f>'كشف 4'!AE15</f>
        <v>0</v>
      </c>
      <c r="AG98" s="20">
        <f>'كشف 4'!AF15</f>
        <v>0</v>
      </c>
      <c r="AH98" s="21">
        <f>'كشف 4'!AG15</f>
        <v>0</v>
      </c>
      <c r="AI98" s="20">
        <f>'كشف 4'!AH15</f>
        <v>0</v>
      </c>
      <c r="AJ98" s="20">
        <f>'كشف 4'!AI15</f>
        <v>0</v>
      </c>
      <c r="AK98" s="20">
        <f>'كشف 4'!AJ15</f>
        <v>0</v>
      </c>
      <c r="AL98" s="316">
        <f>'كشف 4'!AK15</f>
        <v>0</v>
      </c>
      <c r="AM98" s="316">
        <f>'كشف 4'!AL15</f>
        <v>0</v>
      </c>
      <c r="AN98" s="316">
        <f>'كشف 4'!AM15</f>
        <v>0</v>
      </c>
      <c r="AO98" s="316">
        <f>'كشف 4'!AN15</f>
        <v>0</v>
      </c>
      <c r="AP98" s="316">
        <f>'كشف 4'!AO15</f>
        <v>0</v>
      </c>
      <c r="AQ98" s="316">
        <f>'كشف 4'!AP15</f>
        <v>0</v>
      </c>
      <c r="AR98" s="316">
        <f>'كشف 4'!AQ15</f>
        <v>0</v>
      </c>
      <c r="AS98" s="316">
        <f>'كشف 4'!AR15</f>
        <v>0</v>
      </c>
      <c r="AT98" s="22">
        <f>'كشف 4'!AS15</f>
        <v>0</v>
      </c>
      <c r="AU98" s="316">
        <f>'كشف 4'!AT15</f>
        <v>0</v>
      </c>
      <c r="AV98" s="316">
        <f>'كشف 4'!AU15</f>
        <v>0</v>
      </c>
      <c r="AW98" s="316">
        <f>'كشف 4'!AV15</f>
        <v>0</v>
      </c>
      <c r="AX98" s="316">
        <f>'كشف 4'!AW15</f>
        <v>0</v>
      </c>
      <c r="AY98" s="316">
        <f>'كشف 4'!AX15</f>
        <v>0</v>
      </c>
      <c r="AZ98" s="316">
        <f>'كشف 4'!AY15</f>
        <v>0</v>
      </c>
      <c r="BA98" s="317">
        <f>'كشف 4'!AZ15</f>
        <v>0</v>
      </c>
      <c r="BB98" s="316">
        <f>'كشف 4'!BA15</f>
        <v>0</v>
      </c>
      <c r="BC98" s="124">
        <f>'كشف 4'!BB15</f>
        <v>0</v>
      </c>
      <c r="BD98" s="316">
        <f>'كشف 4'!BC15</f>
        <v>0</v>
      </c>
      <c r="BE98" s="316">
        <f>'كشف 4'!BD15</f>
        <v>0</v>
      </c>
      <c r="BF98" s="316">
        <f>'كشف 4'!BE15</f>
        <v>0</v>
      </c>
      <c r="BG98" s="316">
        <f>'كشف 4'!BF15</f>
        <v>0</v>
      </c>
      <c r="BH98" s="317">
        <f>'كشف 4'!BG15</f>
        <v>0</v>
      </c>
      <c r="BI98" s="318">
        <f>'كشف 4'!BH15</f>
        <v>0</v>
      </c>
      <c r="BJ98" s="318">
        <f>'كشف 4'!BI15</f>
        <v>0</v>
      </c>
      <c r="BK98" s="318">
        <f>'كشف 4'!BJ15</f>
        <v>0</v>
      </c>
      <c r="BL98" s="318">
        <f>'كشف 4'!BK15</f>
        <v>0</v>
      </c>
      <c r="BM98" s="319">
        <f>'كشف 4'!BL15</f>
        <v>0</v>
      </c>
      <c r="BN98" s="316">
        <f>'كشف 4'!BM15</f>
        <v>0</v>
      </c>
      <c r="BO98" s="316">
        <f>'كشف 4'!BN15</f>
        <v>0</v>
      </c>
      <c r="BP98" s="318">
        <f>'كشف 4'!BO15</f>
        <v>0</v>
      </c>
      <c r="BQ98" s="319">
        <f>'كشف 4'!BP15</f>
        <v>0</v>
      </c>
      <c r="BR98" s="319">
        <f>'كشف 4'!BQ15</f>
        <v>0</v>
      </c>
      <c r="BS98" s="319">
        <f>'كشف 4'!BR15</f>
        <v>0</v>
      </c>
      <c r="BT98" s="319">
        <f>'كشف 4'!BS15</f>
        <v>0</v>
      </c>
      <c r="BU98" s="319">
        <f>'كشف 4'!BT15</f>
        <v>0</v>
      </c>
      <c r="BV98" s="319">
        <f>'كشف 4'!BU15</f>
        <v>0</v>
      </c>
      <c r="BW98" s="319">
        <f>'كشف 4'!BV15</f>
        <v>0</v>
      </c>
      <c r="BX98" s="66">
        <f>'كشف 4'!BW15</f>
        <v>0</v>
      </c>
      <c r="BY98" s="66">
        <f>'كشف 4'!BX15</f>
        <v>0</v>
      </c>
      <c r="BZ98" s="319">
        <f>'كشف 4'!BY15</f>
        <v>0</v>
      </c>
      <c r="CA98" s="319">
        <f>'كشف 4'!BZ15</f>
        <v>0</v>
      </c>
      <c r="CB98" s="66">
        <f>'كشف 4'!CA15</f>
        <v>0</v>
      </c>
      <c r="CC98" s="319">
        <f>'كشف 4'!CB15</f>
        <v>0</v>
      </c>
      <c r="CD98" s="319">
        <f>'كشف 4'!CC15</f>
        <v>0</v>
      </c>
      <c r="CE98" s="319">
        <f>'كشف 4'!CD15</f>
        <v>0</v>
      </c>
      <c r="CF98" s="169">
        <f>'كشف 4'!CE15</f>
        <v>0</v>
      </c>
      <c r="CG98" s="169">
        <f>'كشف 4'!CF15</f>
        <v>0</v>
      </c>
      <c r="CH98" s="319">
        <f>'كشف 4'!CG15</f>
        <v>0</v>
      </c>
      <c r="CI98" s="319">
        <f>'كشف 4'!CH15</f>
        <v>0</v>
      </c>
      <c r="CJ98" s="319">
        <f>'كشف 4'!CI15</f>
        <v>0</v>
      </c>
      <c r="CK98" s="319">
        <f>'كشف 4'!CJ15</f>
        <v>0</v>
      </c>
      <c r="CL98" s="319">
        <f>'كشف 4'!CK15</f>
        <v>0</v>
      </c>
      <c r="CM98" s="319">
        <f>'كشف 4'!CL15</f>
        <v>0</v>
      </c>
      <c r="CN98" s="316">
        <f>'كشف 4'!CM15</f>
        <v>0</v>
      </c>
      <c r="CO98" s="316">
        <f>'كشف 4'!CN15</f>
        <v>0</v>
      </c>
      <c r="CP98" s="316">
        <f>'كشف 4'!CO15</f>
        <v>0</v>
      </c>
      <c r="CQ98" s="316">
        <f>'كشف 4'!CP15</f>
        <v>0</v>
      </c>
      <c r="CR98" s="316">
        <f t="shared" si="23"/>
        <v>0</v>
      </c>
      <c r="CS98" s="316">
        <f t="shared" si="24"/>
        <v>0</v>
      </c>
      <c r="CT98" s="316">
        <f t="shared" si="25"/>
        <v>0</v>
      </c>
      <c r="CU98" s="316">
        <f t="shared" si="26"/>
        <v>0</v>
      </c>
      <c r="CV98" s="316">
        <f t="shared" si="27"/>
        <v>0</v>
      </c>
      <c r="CW98" s="316">
        <f t="shared" si="28"/>
        <v>0</v>
      </c>
      <c r="CX98" s="316">
        <f t="shared" si="29"/>
        <v>0</v>
      </c>
      <c r="CY98" s="316">
        <f t="shared" si="30"/>
        <v>0</v>
      </c>
      <c r="CZ98" s="316">
        <f t="shared" si="31"/>
        <v>0</v>
      </c>
      <c r="DA98" s="316">
        <f t="shared" si="32"/>
        <v>0</v>
      </c>
      <c r="DB98" s="316">
        <f t="shared" si="33"/>
        <v>0</v>
      </c>
      <c r="DC98" s="316">
        <f t="shared" si="34"/>
        <v>0</v>
      </c>
      <c r="DD98" s="316">
        <f t="shared" si="35"/>
        <v>0</v>
      </c>
      <c r="DE98" s="316">
        <f t="shared" si="36"/>
        <v>0</v>
      </c>
      <c r="DF98" s="316">
        <f t="shared" si="37"/>
        <v>0</v>
      </c>
      <c r="DG98" s="316">
        <f t="shared" si="38"/>
        <v>0</v>
      </c>
      <c r="DH98" s="316">
        <f t="shared" si="39"/>
        <v>0</v>
      </c>
      <c r="DI98" s="316">
        <f t="shared" si="40"/>
        <v>0</v>
      </c>
      <c r="DJ98" s="316">
        <f t="shared" si="41"/>
        <v>0</v>
      </c>
      <c r="DK98" s="316">
        <f t="shared" si="42"/>
        <v>0</v>
      </c>
      <c r="DL98" s="316">
        <f t="shared" si="43"/>
        <v>0</v>
      </c>
      <c r="DM98" s="316">
        <f t="shared" si="44"/>
        <v>0</v>
      </c>
    </row>
    <row r="99" spans="1:117" ht="20.25" x14ac:dyDescent="0.2">
      <c r="A99" s="18">
        <v>95</v>
      </c>
      <c r="B99" s="18" t="str">
        <f>'كشف 4'!A16</f>
        <v/>
      </c>
      <c r="C99" s="318">
        <f>'كشف 4'!B16</f>
        <v>0</v>
      </c>
      <c r="D99" s="318">
        <f>'كشف 4'!C16</f>
        <v>0</v>
      </c>
      <c r="E99" s="318">
        <f>'كشف 4'!D16</f>
        <v>0</v>
      </c>
      <c r="F99" s="318">
        <f>'كشف 4'!E16</f>
        <v>0</v>
      </c>
      <c r="G99" s="318">
        <f>'كشف 4'!F16</f>
        <v>0</v>
      </c>
      <c r="H99" s="318">
        <f>'كشف 4'!G16</f>
        <v>0</v>
      </c>
      <c r="I99" s="318">
        <f>'كشف 4'!H16</f>
        <v>0</v>
      </c>
      <c r="J99" s="318">
        <f>'كشف 4'!I16</f>
        <v>0</v>
      </c>
      <c r="K99" s="316">
        <f>'كشف 4'!J16</f>
        <v>0</v>
      </c>
      <c r="L99" s="316">
        <f>'كشف 4'!K16</f>
        <v>0</v>
      </c>
      <c r="M99" s="316">
        <f>'كشف 4'!L16</f>
        <v>0</v>
      </c>
      <c r="N99" s="316">
        <f>'كشف 4'!M16</f>
        <v>0</v>
      </c>
      <c r="O99" s="66">
        <f>'كشف 4'!N16</f>
        <v>0</v>
      </c>
      <c r="P99" s="317">
        <f>'كشف 4'!O16</f>
        <v>0</v>
      </c>
      <c r="Q99" s="318">
        <f>'كشف 4'!P16</f>
        <v>0</v>
      </c>
      <c r="R99" s="318">
        <f>'كشف 4'!Q16</f>
        <v>0</v>
      </c>
      <c r="S99" s="318">
        <f>'كشف 4'!R16</f>
        <v>0</v>
      </c>
      <c r="T99" s="318">
        <f>'كشف 4'!S16</f>
        <v>0</v>
      </c>
      <c r="U99" s="318">
        <f>'كشف 4'!T16</f>
        <v>0</v>
      </c>
      <c r="V99" s="316">
        <f>'كشف 4'!U16</f>
        <v>0</v>
      </c>
      <c r="W99" s="316">
        <f>'كشف 4'!V16</f>
        <v>0</v>
      </c>
      <c r="X99" s="316">
        <f>'كشف 4'!W16</f>
        <v>0</v>
      </c>
      <c r="Y99" s="318">
        <f>'كشف 4'!X16</f>
        <v>0</v>
      </c>
      <c r="Z99" s="19">
        <f>'كشف 4'!Y16</f>
        <v>0</v>
      </c>
      <c r="AA99" s="317">
        <f>'كشف 4'!Z16</f>
        <v>0</v>
      </c>
      <c r="AB99" s="318">
        <f>'كشف 4'!AA16</f>
        <v>0</v>
      </c>
      <c r="AC99" s="318">
        <f>'كشف 4'!AB16</f>
        <v>0</v>
      </c>
      <c r="AD99" s="20">
        <f>'كشف 4'!AC16</f>
        <v>0</v>
      </c>
      <c r="AE99" s="316">
        <f>'كشف 4'!AD16</f>
        <v>0</v>
      </c>
      <c r="AF99" s="20">
        <f>'كشف 4'!AE16</f>
        <v>0</v>
      </c>
      <c r="AG99" s="20">
        <f>'كشف 4'!AF16</f>
        <v>0</v>
      </c>
      <c r="AH99" s="21">
        <f>'كشف 4'!AG16</f>
        <v>0</v>
      </c>
      <c r="AI99" s="20">
        <f>'كشف 4'!AH16</f>
        <v>0</v>
      </c>
      <c r="AJ99" s="20">
        <f>'كشف 4'!AI16</f>
        <v>0</v>
      </c>
      <c r="AK99" s="20">
        <f>'كشف 4'!AJ16</f>
        <v>0</v>
      </c>
      <c r="AL99" s="316">
        <f>'كشف 4'!AK16</f>
        <v>0</v>
      </c>
      <c r="AM99" s="316">
        <f>'كشف 4'!AL16</f>
        <v>0</v>
      </c>
      <c r="AN99" s="316">
        <f>'كشف 4'!AM16</f>
        <v>0</v>
      </c>
      <c r="AO99" s="316">
        <f>'كشف 4'!AN16</f>
        <v>0</v>
      </c>
      <c r="AP99" s="316">
        <f>'كشف 4'!AO16</f>
        <v>0</v>
      </c>
      <c r="AQ99" s="316">
        <f>'كشف 4'!AP16</f>
        <v>0</v>
      </c>
      <c r="AR99" s="316">
        <f>'كشف 4'!AQ16</f>
        <v>0</v>
      </c>
      <c r="AS99" s="316">
        <f>'كشف 4'!AR16</f>
        <v>0</v>
      </c>
      <c r="AT99" s="22">
        <f>'كشف 4'!AS16</f>
        <v>0</v>
      </c>
      <c r="AU99" s="316">
        <f>'كشف 4'!AT16</f>
        <v>0</v>
      </c>
      <c r="AV99" s="316">
        <f>'كشف 4'!AU16</f>
        <v>0</v>
      </c>
      <c r="AW99" s="316">
        <f>'كشف 4'!AV16</f>
        <v>0</v>
      </c>
      <c r="AX99" s="316">
        <f>'كشف 4'!AW16</f>
        <v>0</v>
      </c>
      <c r="AY99" s="316">
        <f>'كشف 4'!AX16</f>
        <v>0</v>
      </c>
      <c r="AZ99" s="316">
        <f>'كشف 4'!AY16</f>
        <v>0</v>
      </c>
      <c r="BA99" s="317">
        <f>'كشف 4'!AZ16</f>
        <v>0</v>
      </c>
      <c r="BB99" s="316">
        <f>'كشف 4'!BA16</f>
        <v>0</v>
      </c>
      <c r="BC99" s="124">
        <f>'كشف 4'!BB16</f>
        <v>0</v>
      </c>
      <c r="BD99" s="316">
        <f>'كشف 4'!BC16</f>
        <v>0</v>
      </c>
      <c r="BE99" s="316">
        <f>'كشف 4'!BD16</f>
        <v>0</v>
      </c>
      <c r="BF99" s="316">
        <f>'كشف 4'!BE16</f>
        <v>0</v>
      </c>
      <c r="BG99" s="316">
        <f>'كشف 4'!BF16</f>
        <v>0</v>
      </c>
      <c r="BH99" s="317">
        <f>'كشف 4'!BG16</f>
        <v>0</v>
      </c>
      <c r="BI99" s="318">
        <f>'كشف 4'!BH16</f>
        <v>0</v>
      </c>
      <c r="BJ99" s="318">
        <f>'كشف 4'!BI16</f>
        <v>0</v>
      </c>
      <c r="BK99" s="318">
        <f>'كشف 4'!BJ16</f>
        <v>0</v>
      </c>
      <c r="BL99" s="318">
        <f>'كشف 4'!BK16</f>
        <v>0</v>
      </c>
      <c r="BM99" s="319">
        <f>'كشف 4'!BL16</f>
        <v>0</v>
      </c>
      <c r="BN99" s="316">
        <f>'كشف 4'!BM16</f>
        <v>0</v>
      </c>
      <c r="BO99" s="316">
        <f>'كشف 4'!BN16</f>
        <v>0</v>
      </c>
      <c r="BP99" s="318">
        <f>'كشف 4'!BO16</f>
        <v>0</v>
      </c>
      <c r="BQ99" s="319">
        <f>'كشف 4'!BP16</f>
        <v>0</v>
      </c>
      <c r="BR99" s="319">
        <f>'كشف 4'!BQ16</f>
        <v>0</v>
      </c>
      <c r="BS99" s="319">
        <f>'كشف 4'!BR16</f>
        <v>0</v>
      </c>
      <c r="BT99" s="319">
        <f>'كشف 4'!BS16</f>
        <v>0</v>
      </c>
      <c r="BU99" s="319">
        <f>'كشف 4'!BT16</f>
        <v>0</v>
      </c>
      <c r="BV99" s="319">
        <f>'كشف 4'!BU16</f>
        <v>0</v>
      </c>
      <c r="BW99" s="319">
        <f>'كشف 4'!BV16</f>
        <v>0</v>
      </c>
      <c r="BX99" s="66">
        <f>'كشف 4'!BW16</f>
        <v>0</v>
      </c>
      <c r="BY99" s="66">
        <f>'كشف 4'!BX16</f>
        <v>0</v>
      </c>
      <c r="BZ99" s="319">
        <f>'كشف 4'!BY16</f>
        <v>0</v>
      </c>
      <c r="CA99" s="319">
        <f>'كشف 4'!BZ16</f>
        <v>0</v>
      </c>
      <c r="CB99" s="66">
        <f>'كشف 4'!CA16</f>
        <v>0</v>
      </c>
      <c r="CC99" s="319">
        <f>'كشف 4'!CB16</f>
        <v>0</v>
      </c>
      <c r="CD99" s="319">
        <f>'كشف 4'!CC16</f>
        <v>0</v>
      </c>
      <c r="CE99" s="319">
        <f>'كشف 4'!CD16</f>
        <v>0</v>
      </c>
      <c r="CF99" s="169">
        <f>'كشف 4'!CE16</f>
        <v>0</v>
      </c>
      <c r="CG99" s="169">
        <f>'كشف 4'!CF16</f>
        <v>0</v>
      </c>
      <c r="CH99" s="319">
        <f>'كشف 4'!CG16</f>
        <v>0</v>
      </c>
      <c r="CI99" s="319">
        <f>'كشف 4'!CH16</f>
        <v>0</v>
      </c>
      <c r="CJ99" s="319">
        <f>'كشف 4'!CI16</f>
        <v>0</v>
      </c>
      <c r="CK99" s="319">
        <f>'كشف 4'!CJ16</f>
        <v>0</v>
      </c>
      <c r="CL99" s="319">
        <f>'كشف 4'!CK16</f>
        <v>0</v>
      </c>
      <c r="CM99" s="319">
        <f>'كشف 4'!CL16</f>
        <v>0</v>
      </c>
      <c r="CN99" s="316">
        <f>'كشف 4'!CM16</f>
        <v>0</v>
      </c>
      <c r="CO99" s="316">
        <f>'كشف 4'!CN16</f>
        <v>0</v>
      </c>
      <c r="CP99" s="316">
        <f>'كشف 4'!CO16</f>
        <v>0</v>
      </c>
      <c r="CQ99" s="316">
        <f>'كشف 4'!CP16</f>
        <v>0</v>
      </c>
      <c r="CR99" s="316">
        <f t="shared" si="23"/>
        <v>0</v>
      </c>
      <c r="CS99" s="316">
        <f t="shared" si="24"/>
        <v>0</v>
      </c>
      <c r="CT99" s="316">
        <f t="shared" si="25"/>
        <v>0</v>
      </c>
      <c r="CU99" s="316">
        <f t="shared" si="26"/>
        <v>0</v>
      </c>
      <c r="CV99" s="316">
        <f t="shared" si="27"/>
        <v>0</v>
      </c>
      <c r="CW99" s="316">
        <f t="shared" si="28"/>
        <v>0</v>
      </c>
      <c r="CX99" s="316">
        <f t="shared" si="29"/>
        <v>0</v>
      </c>
      <c r="CY99" s="316">
        <f t="shared" si="30"/>
        <v>0</v>
      </c>
      <c r="CZ99" s="316">
        <f t="shared" si="31"/>
        <v>0</v>
      </c>
      <c r="DA99" s="316">
        <f t="shared" si="32"/>
        <v>0</v>
      </c>
      <c r="DB99" s="316">
        <f t="shared" si="33"/>
        <v>0</v>
      </c>
      <c r="DC99" s="316">
        <f t="shared" si="34"/>
        <v>0</v>
      </c>
      <c r="DD99" s="316">
        <f t="shared" si="35"/>
        <v>0</v>
      </c>
      <c r="DE99" s="316">
        <f t="shared" si="36"/>
        <v>0</v>
      </c>
      <c r="DF99" s="316">
        <f t="shared" si="37"/>
        <v>0</v>
      </c>
      <c r="DG99" s="316">
        <f t="shared" si="38"/>
        <v>0</v>
      </c>
      <c r="DH99" s="316">
        <f t="shared" si="39"/>
        <v>0</v>
      </c>
      <c r="DI99" s="316">
        <f t="shared" si="40"/>
        <v>0</v>
      </c>
      <c r="DJ99" s="316">
        <f t="shared" si="41"/>
        <v>0</v>
      </c>
      <c r="DK99" s="316">
        <f t="shared" si="42"/>
        <v>0</v>
      </c>
      <c r="DL99" s="316">
        <f t="shared" si="43"/>
        <v>0</v>
      </c>
      <c r="DM99" s="316">
        <f t="shared" si="44"/>
        <v>0</v>
      </c>
    </row>
    <row r="100" spans="1:117" ht="20.25" x14ac:dyDescent="0.2">
      <c r="A100" s="18">
        <v>96</v>
      </c>
      <c r="B100" s="18" t="str">
        <f>'كشف 4'!A17</f>
        <v/>
      </c>
      <c r="C100" s="318">
        <f>'كشف 4'!B17</f>
        <v>0</v>
      </c>
      <c r="D100" s="318">
        <f>'كشف 4'!C17</f>
        <v>0</v>
      </c>
      <c r="E100" s="318">
        <f>'كشف 4'!D17</f>
        <v>0</v>
      </c>
      <c r="F100" s="318">
        <f>'كشف 4'!E17</f>
        <v>0</v>
      </c>
      <c r="G100" s="318">
        <f>'كشف 4'!F17</f>
        <v>0</v>
      </c>
      <c r="H100" s="318">
        <f>'كشف 4'!G17</f>
        <v>0</v>
      </c>
      <c r="I100" s="318">
        <f>'كشف 4'!H17</f>
        <v>0</v>
      </c>
      <c r="J100" s="318">
        <f>'كشف 4'!I17</f>
        <v>0</v>
      </c>
      <c r="K100" s="316">
        <f>'كشف 4'!J17</f>
        <v>0</v>
      </c>
      <c r="L100" s="316">
        <f>'كشف 4'!K17</f>
        <v>0</v>
      </c>
      <c r="M100" s="316">
        <f>'كشف 4'!L17</f>
        <v>0</v>
      </c>
      <c r="N100" s="316">
        <f>'كشف 4'!M17</f>
        <v>0</v>
      </c>
      <c r="O100" s="66">
        <f>'كشف 4'!N17</f>
        <v>0</v>
      </c>
      <c r="P100" s="317">
        <f>'كشف 4'!O17</f>
        <v>0</v>
      </c>
      <c r="Q100" s="318">
        <f>'كشف 4'!P17</f>
        <v>0</v>
      </c>
      <c r="R100" s="318">
        <f>'كشف 4'!Q17</f>
        <v>0</v>
      </c>
      <c r="S100" s="318">
        <f>'كشف 4'!R17</f>
        <v>0</v>
      </c>
      <c r="T100" s="318">
        <f>'كشف 4'!S17</f>
        <v>0</v>
      </c>
      <c r="U100" s="318">
        <f>'كشف 4'!T17</f>
        <v>0</v>
      </c>
      <c r="V100" s="316">
        <f>'كشف 4'!U17</f>
        <v>0</v>
      </c>
      <c r="W100" s="316">
        <f>'كشف 4'!V17</f>
        <v>0</v>
      </c>
      <c r="X100" s="316">
        <f>'كشف 4'!W17</f>
        <v>0</v>
      </c>
      <c r="Y100" s="318">
        <f>'كشف 4'!X17</f>
        <v>0</v>
      </c>
      <c r="Z100" s="19">
        <f>'كشف 4'!Y17</f>
        <v>0</v>
      </c>
      <c r="AA100" s="317">
        <f>'كشف 4'!Z17</f>
        <v>0</v>
      </c>
      <c r="AB100" s="318">
        <f>'كشف 4'!AA17</f>
        <v>0</v>
      </c>
      <c r="AC100" s="318">
        <f>'كشف 4'!AB17</f>
        <v>0</v>
      </c>
      <c r="AD100" s="20">
        <f>'كشف 4'!AC17</f>
        <v>0</v>
      </c>
      <c r="AE100" s="316">
        <f>'كشف 4'!AD17</f>
        <v>0</v>
      </c>
      <c r="AF100" s="20">
        <f>'كشف 4'!AE17</f>
        <v>0</v>
      </c>
      <c r="AG100" s="20">
        <f>'كشف 4'!AF17</f>
        <v>0</v>
      </c>
      <c r="AH100" s="21">
        <f>'كشف 4'!AG17</f>
        <v>0</v>
      </c>
      <c r="AI100" s="20">
        <f>'كشف 4'!AH17</f>
        <v>0</v>
      </c>
      <c r="AJ100" s="20">
        <f>'كشف 4'!AI17</f>
        <v>0</v>
      </c>
      <c r="AK100" s="20">
        <f>'كشف 4'!AJ17</f>
        <v>0</v>
      </c>
      <c r="AL100" s="316">
        <f>'كشف 4'!AK17</f>
        <v>0</v>
      </c>
      <c r="AM100" s="316">
        <f>'كشف 4'!AL17</f>
        <v>0</v>
      </c>
      <c r="AN100" s="316">
        <f>'كشف 4'!AM17</f>
        <v>0</v>
      </c>
      <c r="AO100" s="316">
        <f>'كشف 4'!AN17</f>
        <v>0</v>
      </c>
      <c r="AP100" s="316">
        <f>'كشف 4'!AO17</f>
        <v>0</v>
      </c>
      <c r="AQ100" s="316">
        <f>'كشف 4'!AP17</f>
        <v>0</v>
      </c>
      <c r="AR100" s="316">
        <f>'كشف 4'!AQ17</f>
        <v>0</v>
      </c>
      <c r="AS100" s="316">
        <f>'كشف 4'!AR17</f>
        <v>0</v>
      </c>
      <c r="AT100" s="22">
        <f>'كشف 4'!AS17</f>
        <v>0</v>
      </c>
      <c r="AU100" s="316">
        <f>'كشف 4'!AT17</f>
        <v>0</v>
      </c>
      <c r="AV100" s="316">
        <f>'كشف 4'!AU17</f>
        <v>0</v>
      </c>
      <c r="AW100" s="316">
        <f>'كشف 4'!AV17</f>
        <v>0</v>
      </c>
      <c r="AX100" s="316">
        <f>'كشف 4'!AW17</f>
        <v>0</v>
      </c>
      <c r="AY100" s="316">
        <f>'كشف 4'!AX17</f>
        <v>0</v>
      </c>
      <c r="AZ100" s="316">
        <f>'كشف 4'!AY17</f>
        <v>0</v>
      </c>
      <c r="BA100" s="317">
        <f>'كشف 4'!AZ17</f>
        <v>0</v>
      </c>
      <c r="BB100" s="316">
        <f>'كشف 4'!BA17</f>
        <v>0</v>
      </c>
      <c r="BC100" s="124">
        <f>'كشف 4'!BB17</f>
        <v>0</v>
      </c>
      <c r="BD100" s="316">
        <f>'كشف 4'!BC17</f>
        <v>0</v>
      </c>
      <c r="BE100" s="316">
        <f>'كشف 4'!BD17</f>
        <v>0</v>
      </c>
      <c r="BF100" s="316">
        <f>'كشف 4'!BE17</f>
        <v>0</v>
      </c>
      <c r="BG100" s="316">
        <f>'كشف 4'!BF17</f>
        <v>0</v>
      </c>
      <c r="BH100" s="317">
        <f>'كشف 4'!BG17</f>
        <v>0</v>
      </c>
      <c r="BI100" s="318">
        <f>'كشف 4'!BH17</f>
        <v>0</v>
      </c>
      <c r="BJ100" s="318">
        <f>'كشف 4'!BI17</f>
        <v>0</v>
      </c>
      <c r="BK100" s="318">
        <f>'كشف 4'!BJ17</f>
        <v>0</v>
      </c>
      <c r="BL100" s="318">
        <f>'كشف 4'!BK17</f>
        <v>0</v>
      </c>
      <c r="BM100" s="319">
        <f>'كشف 4'!BL17</f>
        <v>0</v>
      </c>
      <c r="BN100" s="316">
        <f>'كشف 4'!BM17</f>
        <v>0</v>
      </c>
      <c r="BO100" s="316">
        <f>'كشف 4'!BN17</f>
        <v>0</v>
      </c>
      <c r="BP100" s="318">
        <f>'كشف 4'!BO17</f>
        <v>0</v>
      </c>
      <c r="BQ100" s="319">
        <f>'كشف 4'!BP17</f>
        <v>0</v>
      </c>
      <c r="BR100" s="319">
        <f>'كشف 4'!BQ17</f>
        <v>0</v>
      </c>
      <c r="BS100" s="319">
        <f>'كشف 4'!BR17</f>
        <v>0</v>
      </c>
      <c r="BT100" s="319">
        <f>'كشف 4'!BS17</f>
        <v>0</v>
      </c>
      <c r="BU100" s="319">
        <f>'كشف 4'!BT17</f>
        <v>0</v>
      </c>
      <c r="BV100" s="319">
        <f>'كشف 4'!BU17</f>
        <v>0</v>
      </c>
      <c r="BW100" s="319">
        <f>'كشف 4'!BV17</f>
        <v>0</v>
      </c>
      <c r="BX100" s="66">
        <f>'كشف 4'!BW17</f>
        <v>0</v>
      </c>
      <c r="BY100" s="66">
        <f>'كشف 4'!BX17</f>
        <v>0</v>
      </c>
      <c r="BZ100" s="319">
        <f>'كشف 4'!BY17</f>
        <v>0</v>
      </c>
      <c r="CA100" s="319">
        <f>'كشف 4'!BZ17</f>
        <v>0</v>
      </c>
      <c r="CB100" s="66">
        <f>'كشف 4'!CA17</f>
        <v>0</v>
      </c>
      <c r="CC100" s="319">
        <f>'كشف 4'!CB17</f>
        <v>0</v>
      </c>
      <c r="CD100" s="319">
        <f>'كشف 4'!CC17</f>
        <v>0</v>
      </c>
      <c r="CE100" s="319">
        <f>'كشف 4'!CD17</f>
        <v>0</v>
      </c>
      <c r="CF100" s="169">
        <f>'كشف 4'!CE17</f>
        <v>0</v>
      </c>
      <c r="CG100" s="169">
        <f>'كشف 4'!CF17</f>
        <v>0</v>
      </c>
      <c r="CH100" s="319">
        <f>'كشف 4'!CG17</f>
        <v>0</v>
      </c>
      <c r="CI100" s="319">
        <f>'كشف 4'!CH17</f>
        <v>0</v>
      </c>
      <c r="CJ100" s="319">
        <f>'كشف 4'!CI17</f>
        <v>0</v>
      </c>
      <c r="CK100" s="319">
        <f>'كشف 4'!CJ17</f>
        <v>0</v>
      </c>
      <c r="CL100" s="319">
        <f>'كشف 4'!CK17</f>
        <v>0</v>
      </c>
      <c r="CM100" s="319">
        <f>'كشف 4'!CL17</f>
        <v>0</v>
      </c>
      <c r="CN100" s="316">
        <f>'كشف 4'!CM17</f>
        <v>0</v>
      </c>
      <c r="CO100" s="316">
        <f>'كشف 4'!CN17</f>
        <v>0</v>
      </c>
      <c r="CP100" s="316">
        <f>'كشف 4'!CO17</f>
        <v>0</v>
      </c>
      <c r="CQ100" s="316">
        <f>'كشف 4'!CP17</f>
        <v>0</v>
      </c>
      <c r="CR100" s="316">
        <f t="shared" si="23"/>
        <v>0</v>
      </c>
      <c r="CS100" s="316">
        <f t="shared" si="24"/>
        <v>0</v>
      </c>
      <c r="CT100" s="316">
        <f t="shared" si="25"/>
        <v>0</v>
      </c>
      <c r="CU100" s="316">
        <f t="shared" si="26"/>
        <v>0</v>
      </c>
      <c r="CV100" s="316">
        <f t="shared" si="27"/>
        <v>0</v>
      </c>
      <c r="CW100" s="316">
        <f t="shared" si="28"/>
        <v>0</v>
      </c>
      <c r="CX100" s="316">
        <f t="shared" si="29"/>
        <v>0</v>
      </c>
      <c r="CY100" s="316">
        <f t="shared" si="30"/>
        <v>0</v>
      </c>
      <c r="CZ100" s="316">
        <f t="shared" si="31"/>
        <v>0</v>
      </c>
      <c r="DA100" s="316">
        <f t="shared" si="32"/>
        <v>0</v>
      </c>
      <c r="DB100" s="316">
        <f t="shared" si="33"/>
        <v>0</v>
      </c>
      <c r="DC100" s="316">
        <f t="shared" si="34"/>
        <v>0</v>
      </c>
      <c r="DD100" s="316">
        <f t="shared" si="35"/>
        <v>0</v>
      </c>
      <c r="DE100" s="316">
        <f t="shared" si="36"/>
        <v>0</v>
      </c>
      <c r="DF100" s="316">
        <f t="shared" si="37"/>
        <v>0</v>
      </c>
      <c r="DG100" s="316">
        <f t="shared" si="38"/>
        <v>0</v>
      </c>
      <c r="DH100" s="316">
        <f t="shared" si="39"/>
        <v>0</v>
      </c>
      <c r="DI100" s="316">
        <f t="shared" si="40"/>
        <v>0</v>
      </c>
      <c r="DJ100" s="316">
        <f t="shared" si="41"/>
        <v>0</v>
      </c>
      <c r="DK100" s="316">
        <f t="shared" si="42"/>
        <v>0</v>
      </c>
      <c r="DL100" s="316">
        <f t="shared" si="43"/>
        <v>0</v>
      </c>
      <c r="DM100" s="316">
        <f t="shared" si="44"/>
        <v>0</v>
      </c>
    </row>
    <row r="101" spans="1:117" ht="20.25" x14ac:dyDescent="0.2">
      <c r="A101" s="18">
        <v>97</v>
      </c>
      <c r="B101" s="18" t="str">
        <f>'كشف 4'!A18</f>
        <v/>
      </c>
      <c r="C101" s="318">
        <f>'كشف 4'!B18</f>
        <v>0</v>
      </c>
      <c r="D101" s="318">
        <f>'كشف 4'!C18</f>
        <v>0</v>
      </c>
      <c r="E101" s="318">
        <f>'كشف 4'!D18</f>
        <v>0</v>
      </c>
      <c r="F101" s="318">
        <f>'كشف 4'!E18</f>
        <v>0</v>
      </c>
      <c r="G101" s="318">
        <f>'كشف 4'!F18</f>
        <v>0</v>
      </c>
      <c r="H101" s="318">
        <f>'كشف 4'!G18</f>
        <v>0</v>
      </c>
      <c r="I101" s="318">
        <f>'كشف 4'!H18</f>
        <v>0</v>
      </c>
      <c r="J101" s="318">
        <f>'كشف 4'!I18</f>
        <v>0</v>
      </c>
      <c r="K101" s="316">
        <f>'كشف 4'!J18</f>
        <v>0</v>
      </c>
      <c r="L101" s="316">
        <f>'كشف 4'!K18</f>
        <v>0</v>
      </c>
      <c r="M101" s="316">
        <f>'كشف 4'!L18</f>
        <v>0</v>
      </c>
      <c r="N101" s="316">
        <f>'كشف 4'!M18</f>
        <v>0</v>
      </c>
      <c r="O101" s="66">
        <f>'كشف 4'!N18</f>
        <v>0</v>
      </c>
      <c r="P101" s="317">
        <f>'كشف 4'!O18</f>
        <v>0</v>
      </c>
      <c r="Q101" s="318">
        <f>'كشف 4'!P18</f>
        <v>0</v>
      </c>
      <c r="R101" s="318">
        <f>'كشف 4'!Q18</f>
        <v>0</v>
      </c>
      <c r="S101" s="318">
        <f>'كشف 4'!R18</f>
        <v>0</v>
      </c>
      <c r="T101" s="318">
        <f>'كشف 4'!S18</f>
        <v>0</v>
      </c>
      <c r="U101" s="318">
        <f>'كشف 4'!T18</f>
        <v>0</v>
      </c>
      <c r="V101" s="316">
        <f>'كشف 4'!U18</f>
        <v>0</v>
      </c>
      <c r="W101" s="316">
        <f>'كشف 4'!V18</f>
        <v>0</v>
      </c>
      <c r="X101" s="316">
        <f>'كشف 4'!W18</f>
        <v>0</v>
      </c>
      <c r="Y101" s="318">
        <f>'كشف 4'!X18</f>
        <v>0</v>
      </c>
      <c r="Z101" s="19">
        <f>'كشف 4'!Y18</f>
        <v>0</v>
      </c>
      <c r="AA101" s="317">
        <f>'كشف 4'!Z18</f>
        <v>0</v>
      </c>
      <c r="AB101" s="318">
        <f>'كشف 4'!AA18</f>
        <v>0</v>
      </c>
      <c r="AC101" s="318">
        <f>'كشف 4'!AB18</f>
        <v>0</v>
      </c>
      <c r="AD101" s="20">
        <f>'كشف 4'!AC18</f>
        <v>0</v>
      </c>
      <c r="AE101" s="316">
        <f>'كشف 4'!AD18</f>
        <v>0</v>
      </c>
      <c r="AF101" s="20">
        <f>'كشف 4'!AE18</f>
        <v>0</v>
      </c>
      <c r="AG101" s="20">
        <f>'كشف 4'!AF18</f>
        <v>0</v>
      </c>
      <c r="AH101" s="21">
        <f>'كشف 4'!AG18</f>
        <v>0</v>
      </c>
      <c r="AI101" s="20">
        <f>'كشف 4'!AH18</f>
        <v>0</v>
      </c>
      <c r="AJ101" s="20">
        <f>'كشف 4'!AI18</f>
        <v>0</v>
      </c>
      <c r="AK101" s="20">
        <f>'كشف 4'!AJ18</f>
        <v>0</v>
      </c>
      <c r="AL101" s="316">
        <f>'كشف 4'!AK18</f>
        <v>0</v>
      </c>
      <c r="AM101" s="316">
        <f>'كشف 4'!AL18</f>
        <v>0</v>
      </c>
      <c r="AN101" s="316">
        <f>'كشف 4'!AM18</f>
        <v>0</v>
      </c>
      <c r="AO101" s="316">
        <f>'كشف 4'!AN18</f>
        <v>0</v>
      </c>
      <c r="AP101" s="316">
        <f>'كشف 4'!AO18</f>
        <v>0</v>
      </c>
      <c r="AQ101" s="316">
        <f>'كشف 4'!AP18</f>
        <v>0</v>
      </c>
      <c r="AR101" s="316">
        <f>'كشف 4'!AQ18</f>
        <v>0</v>
      </c>
      <c r="AS101" s="316">
        <f>'كشف 4'!AR18</f>
        <v>0</v>
      </c>
      <c r="AT101" s="22">
        <f>'كشف 4'!AS18</f>
        <v>0</v>
      </c>
      <c r="AU101" s="316">
        <f>'كشف 4'!AT18</f>
        <v>0</v>
      </c>
      <c r="AV101" s="316">
        <f>'كشف 4'!AU18</f>
        <v>0</v>
      </c>
      <c r="AW101" s="316">
        <f>'كشف 4'!AV18</f>
        <v>0</v>
      </c>
      <c r="AX101" s="316">
        <f>'كشف 4'!AW18</f>
        <v>0</v>
      </c>
      <c r="AY101" s="316">
        <f>'كشف 4'!AX18</f>
        <v>0</v>
      </c>
      <c r="AZ101" s="316">
        <f>'كشف 4'!AY18</f>
        <v>0</v>
      </c>
      <c r="BA101" s="317">
        <f>'كشف 4'!AZ18</f>
        <v>0</v>
      </c>
      <c r="BB101" s="316">
        <f>'كشف 4'!BA18</f>
        <v>0</v>
      </c>
      <c r="BC101" s="124">
        <f>'كشف 4'!BB18</f>
        <v>0</v>
      </c>
      <c r="BD101" s="316">
        <f>'كشف 4'!BC18</f>
        <v>0</v>
      </c>
      <c r="BE101" s="316">
        <f>'كشف 4'!BD18</f>
        <v>0</v>
      </c>
      <c r="BF101" s="316">
        <f>'كشف 4'!BE18</f>
        <v>0</v>
      </c>
      <c r="BG101" s="316">
        <f>'كشف 4'!BF18</f>
        <v>0</v>
      </c>
      <c r="BH101" s="317">
        <f>'كشف 4'!BG18</f>
        <v>0</v>
      </c>
      <c r="BI101" s="318">
        <f>'كشف 4'!BH18</f>
        <v>0</v>
      </c>
      <c r="BJ101" s="318">
        <f>'كشف 4'!BI18</f>
        <v>0</v>
      </c>
      <c r="BK101" s="318">
        <f>'كشف 4'!BJ18</f>
        <v>0</v>
      </c>
      <c r="BL101" s="318">
        <f>'كشف 4'!BK18</f>
        <v>0</v>
      </c>
      <c r="BM101" s="319">
        <f>'كشف 4'!BL18</f>
        <v>0</v>
      </c>
      <c r="BN101" s="316">
        <f>'كشف 4'!BM18</f>
        <v>0</v>
      </c>
      <c r="BO101" s="316">
        <f>'كشف 4'!BN18</f>
        <v>0</v>
      </c>
      <c r="BP101" s="318">
        <f>'كشف 4'!BO18</f>
        <v>0</v>
      </c>
      <c r="BQ101" s="319">
        <f>'كشف 4'!BP18</f>
        <v>0</v>
      </c>
      <c r="BR101" s="319">
        <f>'كشف 4'!BQ18</f>
        <v>0</v>
      </c>
      <c r="BS101" s="319">
        <f>'كشف 4'!BR18</f>
        <v>0</v>
      </c>
      <c r="BT101" s="319">
        <f>'كشف 4'!BS18</f>
        <v>0</v>
      </c>
      <c r="BU101" s="319">
        <f>'كشف 4'!BT18</f>
        <v>0</v>
      </c>
      <c r="BV101" s="319">
        <f>'كشف 4'!BU18</f>
        <v>0</v>
      </c>
      <c r="BW101" s="319">
        <f>'كشف 4'!BV18</f>
        <v>0</v>
      </c>
      <c r="BX101" s="66">
        <f>'كشف 4'!BW18</f>
        <v>0</v>
      </c>
      <c r="BY101" s="66">
        <f>'كشف 4'!BX18</f>
        <v>0</v>
      </c>
      <c r="BZ101" s="319">
        <f>'كشف 4'!BY18</f>
        <v>0</v>
      </c>
      <c r="CA101" s="319">
        <f>'كشف 4'!BZ18</f>
        <v>0</v>
      </c>
      <c r="CB101" s="66">
        <f>'كشف 4'!CA18</f>
        <v>0</v>
      </c>
      <c r="CC101" s="319">
        <f>'كشف 4'!CB18</f>
        <v>0</v>
      </c>
      <c r="CD101" s="319">
        <f>'كشف 4'!CC18</f>
        <v>0</v>
      </c>
      <c r="CE101" s="319">
        <f>'كشف 4'!CD18</f>
        <v>0</v>
      </c>
      <c r="CF101" s="169">
        <f>'كشف 4'!CE18</f>
        <v>0</v>
      </c>
      <c r="CG101" s="169">
        <f>'كشف 4'!CF18</f>
        <v>0</v>
      </c>
      <c r="CH101" s="319">
        <f>'كشف 4'!CG18</f>
        <v>0</v>
      </c>
      <c r="CI101" s="319">
        <f>'كشف 4'!CH18</f>
        <v>0</v>
      </c>
      <c r="CJ101" s="319">
        <f>'كشف 4'!CI18</f>
        <v>0</v>
      </c>
      <c r="CK101" s="319">
        <f>'كشف 4'!CJ18</f>
        <v>0</v>
      </c>
      <c r="CL101" s="319">
        <f>'كشف 4'!CK18</f>
        <v>0</v>
      </c>
      <c r="CM101" s="319">
        <f>'كشف 4'!CL18</f>
        <v>0</v>
      </c>
      <c r="CN101" s="316">
        <f>'كشف 4'!CM18</f>
        <v>0</v>
      </c>
      <c r="CO101" s="316">
        <f>'كشف 4'!CN18</f>
        <v>0</v>
      </c>
      <c r="CP101" s="316">
        <f>'كشف 4'!CO18</f>
        <v>0</v>
      </c>
      <c r="CQ101" s="316">
        <f>'كشف 4'!CP18</f>
        <v>0</v>
      </c>
      <c r="CR101" s="316">
        <f t="shared" si="23"/>
        <v>0</v>
      </c>
      <c r="CS101" s="316">
        <f t="shared" si="24"/>
        <v>0</v>
      </c>
      <c r="CT101" s="316">
        <f t="shared" si="25"/>
        <v>0</v>
      </c>
      <c r="CU101" s="316">
        <f t="shared" si="26"/>
        <v>0</v>
      </c>
      <c r="CV101" s="316">
        <f t="shared" si="27"/>
        <v>0</v>
      </c>
      <c r="CW101" s="316">
        <f t="shared" si="28"/>
        <v>0</v>
      </c>
      <c r="CX101" s="316">
        <f t="shared" si="29"/>
        <v>0</v>
      </c>
      <c r="CY101" s="316">
        <f t="shared" si="30"/>
        <v>0</v>
      </c>
      <c r="CZ101" s="316">
        <f t="shared" si="31"/>
        <v>0</v>
      </c>
      <c r="DA101" s="316">
        <f t="shared" si="32"/>
        <v>0</v>
      </c>
      <c r="DB101" s="316">
        <f t="shared" si="33"/>
        <v>0</v>
      </c>
      <c r="DC101" s="316">
        <f t="shared" si="34"/>
        <v>0</v>
      </c>
      <c r="DD101" s="316">
        <f t="shared" si="35"/>
        <v>0</v>
      </c>
      <c r="DE101" s="316">
        <f t="shared" si="36"/>
        <v>0</v>
      </c>
      <c r="DF101" s="316">
        <f t="shared" si="37"/>
        <v>0</v>
      </c>
      <c r="DG101" s="316">
        <f t="shared" si="38"/>
        <v>0</v>
      </c>
      <c r="DH101" s="316">
        <f t="shared" si="39"/>
        <v>0</v>
      </c>
      <c r="DI101" s="316">
        <f t="shared" si="40"/>
        <v>0</v>
      </c>
      <c r="DJ101" s="316">
        <f t="shared" si="41"/>
        <v>0</v>
      </c>
      <c r="DK101" s="316">
        <f t="shared" si="42"/>
        <v>0</v>
      </c>
      <c r="DL101" s="316">
        <f t="shared" si="43"/>
        <v>0</v>
      </c>
      <c r="DM101" s="316">
        <f t="shared" si="44"/>
        <v>0</v>
      </c>
    </row>
    <row r="102" spans="1:117" ht="20.25" x14ac:dyDescent="0.2">
      <c r="A102" s="18">
        <v>98</v>
      </c>
      <c r="B102" s="18" t="str">
        <f>'كشف 4'!A19</f>
        <v/>
      </c>
      <c r="C102" s="318">
        <f>'كشف 4'!B19</f>
        <v>0</v>
      </c>
      <c r="D102" s="318">
        <f>'كشف 4'!C19</f>
        <v>0</v>
      </c>
      <c r="E102" s="318">
        <f>'كشف 4'!D19</f>
        <v>0</v>
      </c>
      <c r="F102" s="318">
        <f>'كشف 4'!E19</f>
        <v>0</v>
      </c>
      <c r="G102" s="318">
        <f>'كشف 4'!F19</f>
        <v>0</v>
      </c>
      <c r="H102" s="318">
        <f>'كشف 4'!G19</f>
        <v>0</v>
      </c>
      <c r="I102" s="318">
        <f>'كشف 4'!H19</f>
        <v>0</v>
      </c>
      <c r="J102" s="318">
        <f>'كشف 4'!I19</f>
        <v>0</v>
      </c>
      <c r="K102" s="316">
        <f>'كشف 4'!J19</f>
        <v>0</v>
      </c>
      <c r="L102" s="316">
        <f>'كشف 4'!K19</f>
        <v>0</v>
      </c>
      <c r="M102" s="316">
        <f>'كشف 4'!L19</f>
        <v>0</v>
      </c>
      <c r="N102" s="316">
        <f>'كشف 4'!M19</f>
        <v>0</v>
      </c>
      <c r="O102" s="66">
        <f>'كشف 4'!N19</f>
        <v>0</v>
      </c>
      <c r="P102" s="317">
        <f>'كشف 4'!O19</f>
        <v>0</v>
      </c>
      <c r="Q102" s="318">
        <f>'كشف 4'!P19</f>
        <v>0</v>
      </c>
      <c r="R102" s="318">
        <f>'كشف 4'!Q19</f>
        <v>0</v>
      </c>
      <c r="S102" s="318">
        <f>'كشف 4'!R19</f>
        <v>0</v>
      </c>
      <c r="T102" s="318">
        <f>'كشف 4'!S19</f>
        <v>0</v>
      </c>
      <c r="U102" s="318">
        <f>'كشف 4'!T19</f>
        <v>0</v>
      </c>
      <c r="V102" s="316">
        <f>'كشف 4'!U19</f>
        <v>0</v>
      </c>
      <c r="W102" s="316">
        <f>'كشف 4'!V19</f>
        <v>0</v>
      </c>
      <c r="X102" s="316">
        <f>'كشف 4'!W19</f>
        <v>0</v>
      </c>
      <c r="Y102" s="318">
        <f>'كشف 4'!X19</f>
        <v>0</v>
      </c>
      <c r="Z102" s="19">
        <f>'كشف 4'!Y19</f>
        <v>0</v>
      </c>
      <c r="AA102" s="317">
        <f>'كشف 4'!Z19</f>
        <v>0</v>
      </c>
      <c r="AB102" s="318">
        <f>'كشف 4'!AA19</f>
        <v>0</v>
      </c>
      <c r="AC102" s="318">
        <f>'كشف 4'!AB19</f>
        <v>0</v>
      </c>
      <c r="AD102" s="20">
        <f>'كشف 4'!AC19</f>
        <v>0</v>
      </c>
      <c r="AE102" s="316">
        <f>'كشف 4'!AD19</f>
        <v>0</v>
      </c>
      <c r="AF102" s="20">
        <f>'كشف 4'!AE19</f>
        <v>0</v>
      </c>
      <c r="AG102" s="20">
        <f>'كشف 4'!AF19</f>
        <v>0</v>
      </c>
      <c r="AH102" s="21">
        <f>'كشف 4'!AG19</f>
        <v>0</v>
      </c>
      <c r="AI102" s="20">
        <f>'كشف 4'!AH19</f>
        <v>0</v>
      </c>
      <c r="AJ102" s="20">
        <f>'كشف 4'!AI19</f>
        <v>0</v>
      </c>
      <c r="AK102" s="20">
        <f>'كشف 4'!AJ19</f>
        <v>0</v>
      </c>
      <c r="AL102" s="316">
        <f>'كشف 4'!AK19</f>
        <v>0</v>
      </c>
      <c r="AM102" s="316">
        <f>'كشف 4'!AL19</f>
        <v>0</v>
      </c>
      <c r="AN102" s="316">
        <f>'كشف 4'!AM19</f>
        <v>0</v>
      </c>
      <c r="AO102" s="316">
        <f>'كشف 4'!AN19</f>
        <v>0</v>
      </c>
      <c r="AP102" s="316">
        <f>'كشف 4'!AO19</f>
        <v>0</v>
      </c>
      <c r="AQ102" s="316">
        <f>'كشف 4'!AP19</f>
        <v>0</v>
      </c>
      <c r="AR102" s="316">
        <f>'كشف 4'!AQ19</f>
        <v>0</v>
      </c>
      <c r="AS102" s="316">
        <f>'كشف 4'!AR19</f>
        <v>0</v>
      </c>
      <c r="AT102" s="22">
        <f>'كشف 4'!AS19</f>
        <v>0</v>
      </c>
      <c r="AU102" s="316">
        <f>'كشف 4'!AT19</f>
        <v>0</v>
      </c>
      <c r="AV102" s="316">
        <f>'كشف 4'!AU19</f>
        <v>0</v>
      </c>
      <c r="AW102" s="316">
        <f>'كشف 4'!AV19</f>
        <v>0</v>
      </c>
      <c r="AX102" s="316">
        <f>'كشف 4'!AW19</f>
        <v>0</v>
      </c>
      <c r="AY102" s="316">
        <f>'كشف 4'!AX19</f>
        <v>0</v>
      </c>
      <c r="AZ102" s="316">
        <f>'كشف 4'!AY19</f>
        <v>0</v>
      </c>
      <c r="BA102" s="317">
        <f>'كشف 4'!AZ19</f>
        <v>0</v>
      </c>
      <c r="BB102" s="316">
        <f>'كشف 4'!BA19</f>
        <v>0</v>
      </c>
      <c r="BC102" s="124">
        <f>'كشف 4'!BB19</f>
        <v>0</v>
      </c>
      <c r="BD102" s="316">
        <f>'كشف 4'!BC19</f>
        <v>0</v>
      </c>
      <c r="BE102" s="316">
        <f>'كشف 4'!BD19</f>
        <v>0</v>
      </c>
      <c r="BF102" s="316">
        <f>'كشف 4'!BE19</f>
        <v>0</v>
      </c>
      <c r="BG102" s="316">
        <f>'كشف 4'!BF19</f>
        <v>0</v>
      </c>
      <c r="BH102" s="317">
        <f>'كشف 4'!BG19</f>
        <v>0</v>
      </c>
      <c r="BI102" s="318">
        <f>'كشف 4'!BH19</f>
        <v>0</v>
      </c>
      <c r="BJ102" s="318">
        <f>'كشف 4'!BI19</f>
        <v>0</v>
      </c>
      <c r="BK102" s="318">
        <f>'كشف 4'!BJ19</f>
        <v>0</v>
      </c>
      <c r="BL102" s="318">
        <f>'كشف 4'!BK19</f>
        <v>0</v>
      </c>
      <c r="BM102" s="319">
        <f>'كشف 4'!BL19</f>
        <v>0</v>
      </c>
      <c r="BN102" s="316">
        <f>'كشف 4'!BM19</f>
        <v>0</v>
      </c>
      <c r="BO102" s="316">
        <f>'كشف 4'!BN19</f>
        <v>0</v>
      </c>
      <c r="BP102" s="318">
        <f>'كشف 4'!BO19</f>
        <v>0</v>
      </c>
      <c r="BQ102" s="319">
        <f>'كشف 4'!BP19</f>
        <v>0</v>
      </c>
      <c r="BR102" s="319">
        <f>'كشف 4'!BQ19</f>
        <v>0</v>
      </c>
      <c r="BS102" s="319">
        <f>'كشف 4'!BR19</f>
        <v>0</v>
      </c>
      <c r="BT102" s="319">
        <f>'كشف 4'!BS19</f>
        <v>0</v>
      </c>
      <c r="BU102" s="319">
        <f>'كشف 4'!BT19</f>
        <v>0</v>
      </c>
      <c r="BV102" s="319">
        <f>'كشف 4'!BU19</f>
        <v>0</v>
      </c>
      <c r="BW102" s="319">
        <f>'كشف 4'!BV19</f>
        <v>0</v>
      </c>
      <c r="BX102" s="66">
        <f>'كشف 4'!BW19</f>
        <v>0</v>
      </c>
      <c r="BY102" s="66">
        <f>'كشف 4'!BX19</f>
        <v>0</v>
      </c>
      <c r="BZ102" s="319">
        <f>'كشف 4'!BY19</f>
        <v>0</v>
      </c>
      <c r="CA102" s="319">
        <f>'كشف 4'!BZ19</f>
        <v>0</v>
      </c>
      <c r="CB102" s="66">
        <f>'كشف 4'!CA19</f>
        <v>0</v>
      </c>
      <c r="CC102" s="319">
        <f>'كشف 4'!CB19</f>
        <v>0</v>
      </c>
      <c r="CD102" s="319">
        <f>'كشف 4'!CC19</f>
        <v>0</v>
      </c>
      <c r="CE102" s="319">
        <f>'كشف 4'!CD19</f>
        <v>0</v>
      </c>
      <c r="CF102" s="169">
        <f>'كشف 4'!CE19</f>
        <v>0</v>
      </c>
      <c r="CG102" s="169">
        <f>'كشف 4'!CF19</f>
        <v>0</v>
      </c>
      <c r="CH102" s="319">
        <f>'كشف 4'!CG19</f>
        <v>0</v>
      </c>
      <c r="CI102" s="319">
        <f>'كشف 4'!CH19</f>
        <v>0</v>
      </c>
      <c r="CJ102" s="319">
        <f>'كشف 4'!CI19</f>
        <v>0</v>
      </c>
      <c r="CK102" s="319">
        <f>'كشف 4'!CJ19</f>
        <v>0</v>
      </c>
      <c r="CL102" s="319">
        <f>'كشف 4'!CK19</f>
        <v>0</v>
      </c>
      <c r="CM102" s="319">
        <f>'كشف 4'!CL19</f>
        <v>0</v>
      </c>
      <c r="CN102" s="316">
        <f>'كشف 4'!CM19</f>
        <v>0</v>
      </c>
      <c r="CO102" s="316">
        <f>'كشف 4'!CN19</f>
        <v>0</v>
      </c>
      <c r="CP102" s="316">
        <f>'كشف 4'!CO19</f>
        <v>0</v>
      </c>
      <c r="CQ102" s="316">
        <f>'كشف 4'!CP19</f>
        <v>0</v>
      </c>
      <c r="CR102" s="316">
        <f t="shared" si="23"/>
        <v>0</v>
      </c>
      <c r="CS102" s="316">
        <f t="shared" si="24"/>
        <v>0</v>
      </c>
      <c r="CT102" s="316">
        <f t="shared" si="25"/>
        <v>0</v>
      </c>
      <c r="CU102" s="316">
        <f t="shared" si="26"/>
        <v>0</v>
      </c>
      <c r="CV102" s="316">
        <f t="shared" si="27"/>
        <v>0</v>
      </c>
      <c r="CW102" s="316">
        <f t="shared" si="28"/>
        <v>0</v>
      </c>
      <c r="CX102" s="316">
        <f t="shared" si="29"/>
        <v>0</v>
      </c>
      <c r="CY102" s="316">
        <f t="shared" si="30"/>
        <v>0</v>
      </c>
      <c r="CZ102" s="316">
        <f t="shared" si="31"/>
        <v>0</v>
      </c>
      <c r="DA102" s="316">
        <f t="shared" si="32"/>
        <v>0</v>
      </c>
      <c r="DB102" s="316">
        <f t="shared" si="33"/>
        <v>0</v>
      </c>
      <c r="DC102" s="316">
        <f t="shared" si="34"/>
        <v>0</v>
      </c>
      <c r="DD102" s="316">
        <f t="shared" si="35"/>
        <v>0</v>
      </c>
      <c r="DE102" s="316">
        <f t="shared" si="36"/>
        <v>0</v>
      </c>
      <c r="DF102" s="316">
        <f t="shared" si="37"/>
        <v>0</v>
      </c>
      <c r="DG102" s="316">
        <f t="shared" si="38"/>
        <v>0</v>
      </c>
      <c r="DH102" s="316">
        <f t="shared" si="39"/>
        <v>0</v>
      </c>
      <c r="DI102" s="316">
        <f t="shared" si="40"/>
        <v>0</v>
      </c>
      <c r="DJ102" s="316">
        <f t="shared" si="41"/>
        <v>0</v>
      </c>
      <c r="DK102" s="316">
        <f t="shared" si="42"/>
        <v>0</v>
      </c>
      <c r="DL102" s="316">
        <f t="shared" si="43"/>
        <v>0</v>
      </c>
      <c r="DM102" s="316">
        <f t="shared" si="44"/>
        <v>0</v>
      </c>
    </row>
    <row r="103" spans="1:117" ht="20.25" x14ac:dyDescent="0.2">
      <c r="A103" s="18">
        <v>99</v>
      </c>
      <c r="B103" s="18" t="str">
        <f>'كشف 4'!A20</f>
        <v/>
      </c>
      <c r="C103" s="318">
        <f>'كشف 4'!B20</f>
        <v>0</v>
      </c>
      <c r="D103" s="318">
        <f>'كشف 4'!C20</f>
        <v>0</v>
      </c>
      <c r="E103" s="318">
        <f>'كشف 4'!D20</f>
        <v>0</v>
      </c>
      <c r="F103" s="318">
        <f>'كشف 4'!E20</f>
        <v>0</v>
      </c>
      <c r="G103" s="318">
        <f>'كشف 4'!F20</f>
        <v>0</v>
      </c>
      <c r="H103" s="318">
        <f>'كشف 4'!G20</f>
        <v>0</v>
      </c>
      <c r="I103" s="318">
        <f>'كشف 4'!H20</f>
        <v>0</v>
      </c>
      <c r="J103" s="318">
        <f>'كشف 4'!I20</f>
        <v>0</v>
      </c>
      <c r="K103" s="316">
        <f>'كشف 4'!J20</f>
        <v>0</v>
      </c>
      <c r="L103" s="316">
        <f>'كشف 4'!K20</f>
        <v>0</v>
      </c>
      <c r="M103" s="316">
        <f>'كشف 4'!L20</f>
        <v>0</v>
      </c>
      <c r="N103" s="316">
        <f>'كشف 4'!M20</f>
        <v>0</v>
      </c>
      <c r="O103" s="66">
        <f>'كشف 4'!N20</f>
        <v>0</v>
      </c>
      <c r="P103" s="317">
        <f>'كشف 4'!O20</f>
        <v>0</v>
      </c>
      <c r="Q103" s="318">
        <f>'كشف 4'!P20</f>
        <v>0</v>
      </c>
      <c r="R103" s="318">
        <f>'كشف 4'!Q20</f>
        <v>0</v>
      </c>
      <c r="S103" s="318">
        <f>'كشف 4'!R20</f>
        <v>0</v>
      </c>
      <c r="T103" s="318">
        <f>'كشف 4'!S20</f>
        <v>0</v>
      </c>
      <c r="U103" s="318">
        <f>'كشف 4'!T20</f>
        <v>0</v>
      </c>
      <c r="V103" s="316">
        <f>'كشف 4'!U20</f>
        <v>0</v>
      </c>
      <c r="W103" s="316">
        <f>'كشف 4'!V20</f>
        <v>0</v>
      </c>
      <c r="X103" s="316">
        <f>'كشف 4'!W20</f>
        <v>0</v>
      </c>
      <c r="Y103" s="318">
        <f>'كشف 4'!X20</f>
        <v>0</v>
      </c>
      <c r="Z103" s="19">
        <f>'كشف 4'!Y20</f>
        <v>0</v>
      </c>
      <c r="AA103" s="317">
        <f>'كشف 4'!Z20</f>
        <v>0</v>
      </c>
      <c r="AB103" s="318">
        <f>'كشف 4'!AA20</f>
        <v>0</v>
      </c>
      <c r="AC103" s="318">
        <f>'كشف 4'!AB20</f>
        <v>0</v>
      </c>
      <c r="AD103" s="20">
        <f>'كشف 4'!AC20</f>
        <v>0</v>
      </c>
      <c r="AE103" s="316">
        <f>'كشف 4'!AD20</f>
        <v>0</v>
      </c>
      <c r="AF103" s="20">
        <f>'كشف 4'!AE20</f>
        <v>0</v>
      </c>
      <c r="AG103" s="20">
        <f>'كشف 4'!AF20</f>
        <v>0</v>
      </c>
      <c r="AH103" s="21">
        <f>'كشف 4'!AG20</f>
        <v>0</v>
      </c>
      <c r="AI103" s="20">
        <f>'كشف 4'!AH20</f>
        <v>0</v>
      </c>
      <c r="AJ103" s="20">
        <f>'كشف 4'!AI20</f>
        <v>0</v>
      </c>
      <c r="AK103" s="20">
        <f>'كشف 4'!AJ20</f>
        <v>0</v>
      </c>
      <c r="AL103" s="316">
        <f>'كشف 4'!AK20</f>
        <v>0</v>
      </c>
      <c r="AM103" s="316">
        <f>'كشف 4'!AL20</f>
        <v>0</v>
      </c>
      <c r="AN103" s="316">
        <f>'كشف 4'!AM20</f>
        <v>0</v>
      </c>
      <c r="AO103" s="316">
        <f>'كشف 4'!AN20</f>
        <v>0</v>
      </c>
      <c r="AP103" s="316">
        <f>'كشف 4'!AO20</f>
        <v>0</v>
      </c>
      <c r="AQ103" s="316">
        <f>'كشف 4'!AP20</f>
        <v>0</v>
      </c>
      <c r="AR103" s="316">
        <f>'كشف 4'!AQ20</f>
        <v>0</v>
      </c>
      <c r="AS103" s="316">
        <f>'كشف 4'!AR20</f>
        <v>0</v>
      </c>
      <c r="AT103" s="22">
        <f>'كشف 4'!AS20</f>
        <v>0</v>
      </c>
      <c r="AU103" s="316">
        <f>'كشف 4'!AT20</f>
        <v>0</v>
      </c>
      <c r="AV103" s="316">
        <f>'كشف 4'!AU20</f>
        <v>0</v>
      </c>
      <c r="AW103" s="316">
        <f>'كشف 4'!AV20</f>
        <v>0</v>
      </c>
      <c r="AX103" s="316">
        <f>'كشف 4'!AW20</f>
        <v>0</v>
      </c>
      <c r="AY103" s="316">
        <f>'كشف 4'!AX20</f>
        <v>0</v>
      </c>
      <c r="AZ103" s="316">
        <f>'كشف 4'!AY20</f>
        <v>0</v>
      </c>
      <c r="BA103" s="317">
        <f>'كشف 4'!AZ20</f>
        <v>0</v>
      </c>
      <c r="BB103" s="316">
        <f>'كشف 4'!BA20</f>
        <v>0</v>
      </c>
      <c r="BC103" s="124">
        <f>'كشف 4'!BB20</f>
        <v>0</v>
      </c>
      <c r="BD103" s="316">
        <f>'كشف 4'!BC20</f>
        <v>0</v>
      </c>
      <c r="BE103" s="316">
        <f>'كشف 4'!BD20</f>
        <v>0</v>
      </c>
      <c r="BF103" s="316">
        <f>'كشف 4'!BE20</f>
        <v>0</v>
      </c>
      <c r="BG103" s="316">
        <f>'كشف 4'!BF20</f>
        <v>0</v>
      </c>
      <c r="BH103" s="317">
        <f>'كشف 4'!BG20</f>
        <v>0</v>
      </c>
      <c r="BI103" s="318">
        <f>'كشف 4'!BH20</f>
        <v>0</v>
      </c>
      <c r="BJ103" s="318">
        <f>'كشف 4'!BI20</f>
        <v>0</v>
      </c>
      <c r="BK103" s="318">
        <f>'كشف 4'!BJ20</f>
        <v>0</v>
      </c>
      <c r="BL103" s="318">
        <f>'كشف 4'!BK20</f>
        <v>0</v>
      </c>
      <c r="BM103" s="319">
        <f>'كشف 4'!BL20</f>
        <v>0</v>
      </c>
      <c r="BN103" s="316">
        <f>'كشف 4'!BM20</f>
        <v>0</v>
      </c>
      <c r="BO103" s="316">
        <f>'كشف 4'!BN20</f>
        <v>0</v>
      </c>
      <c r="BP103" s="318">
        <f>'كشف 4'!BO20</f>
        <v>0</v>
      </c>
      <c r="BQ103" s="319">
        <f>'كشف 4'!BP20</f>
        <v>0</v>
      </c>
      <c r="BR103" s="319">
        <f>'كشف 4'!BQ20</f>
        <v>0</v>
      </c>
      <c r="BS103" s="319">
        <f>'كشف 4'!BR20</f>
        <v>0</v>
      </c>
      <c r="BT103" s="319">
        <f>'كشف 4'!BS20</f>
        <v>0</v>
      </c>
      <c r="BU103" s="319">
        <f>'كشف 4'!BT20</f>
        <v>0</v>
      </c>
      <c r="BV103" s="319">
        <f>'كشف 4'!BU20</f>
        <v>0</v>
      </c>
      <c r="BW103" s="319">
        <f>'كشف 4'!BV20</f>
        <v>0</v>
      </c>
      <c r="BX103" s="66">
        <f>'كشف 4'!BW20</f>
        <v>0</v>
      </c>
      <c r="BY103" s="66">
        <f>'كشف 4'!BX20</f>
        <v>0</v>
      </c>
      <c r="BZ103" s="319">
        <f>'كشف 4'!BY20</f>
        <v>0</v>
      </c>
      <c r="CA103" s="319">
        <f>'كشف 4'!BZ20</f>
        <v>0</v>
      </c>
      <c r="CB103" s="66">
        <f>'كشف 4'!CA20</f>
        <v>0</v>
      </c>
      <c r="CC103" s="319">
        <f>'كشف 4'!CB20</f>
        <v>0</v>
      </c>
      <c r="CD103" s="319">
        <f>'كشف 4'!CC20</f>
        <v>0</v>
      </c>
      <c r="CE103" s="319">
        <f>'كشف 4'!CD20</f>
        <v>0</v>
      </c>
      <c r="CF103" s="169">
        <f>'كشف 4'!CE20</f>
        <v>0</v>
      </c>
      <c r="CG103" s="169">
        <f>'كشف 4'!CF20</f>
        <v>0</v>
      </c>
      <c r="CH103" s="319">
        <f>'كشف 4'!CG20</f>
        <v>0</v>
      </c>
      <c r="CI103" s="319">
        <f>'كشف 4'!CH20</f>
        <v>0</v>
      </c>
      <c r="CJ103" s="319">
        <f>'كشف 4'!CI20</f>
        <v>0</v>
      </c>
      <c r="CK103" s="319">
        <f>'كشف 4'!CJ20</f>
        <v>0</v>
      </c>
      <c r="CL103" s="319">
        <f>'كشف 4'!CK20</f>
        <v>0</v>
      </c>
      <c r="CM103" s="319">
        <f>'كشف 4'!CL20</f>
        <v>0</v>
      </c>
      <c r="CN103" s="316">
        <f>'كشف 4'!CM20</f>
        <v>0</v>
      </c>
      <c r="CO103" s="316">
        <f>'كشف 4'!CN20</f>
        <v>0</v>
      </c>
      <c r="CP103" s="316">
        <f>'كشف 4'!CO20</f>
        <v>0</v>
      </c>
      <c r="CQ103" s="316">
        <f>'كشف 4'!CP20</f>
        <v>0</v>
      </c>
      <c r="CR103" s="316">
        <f t="shared" si="23"/>
        <v>0</v>
      </c>
      <c r="CS103" s="316">
        <f t="shared" si="24"/>
        <v>0</v>
      </c>
      <c r="CT103" s="316">
        <f t="shared" si="25"/>
        <v>0</v>
      </c>
      <c r="CU103" s="316">
        <f t="shared" si="26"/>
        <v>0</v>
      </c>
      <c r="CV103" s="316">
        <f t="shared" si="27"/>
        <v>0</v>
      </c>
      <c r="CW103" s="316">
        <f t="shared" si="28"/>
        <v>0</v>
      </c>
      <c r="CX103" s="316">
        <f t="shared" si="29"/>
        <v>0</v>
      </c>
      <c r="CY103" s="316">
        <f t="shared" si="30"/>
        <v>0</v>
      </c>
      <c r="CZ103" s="316">
        <f t="shared" si="31"/>
        <v>0</v>
      </c>
      <c r="DA103" s="316">
        <f t="shared" si="32"/>
        <v>0</v>
      </c>
      <c r="DB103" s="316">
        <f t="shared" si="33"/>
        <v>0</v>
      </c>
      <c r="DC103" s="316">
        <f t="shared" si="34"/>
        <v>0</v>
      </c>
      <c r="DD103" s="316">
        <f t="shared" si="35"/>
        <v>0</v>
      </c>
      <c r="DE103" s="316">
        <f t="shared" si="36"/>
        <v>0</v>
      </c>
      <c r="DF103" s="316">
        <f t="shared" si="37"/>
        <v>0</v>
      </c>
      <c r="DG103" s="316">
        <f t="shared" si="38"/>
        <v>0</v>
      </c>
      <c r="DH103" s="316">
        <f t="shared" si="39"/>
        <v>0</v>
      </c>
      <c r="DI103" s="316">
        <f t="shared" si="40"/>
        <v>0</v>
      </c>
      <c r="DJ103" s="316">
        <f t="shared" si="41"/>
        <v>0</v>
      </c>
      <c r="DK103" s="316">
        <f t="shared" si="42"/>
        <v>0</v>
      </c>
      <c r="DL103" s="316">
        <f t="shared" si="43"/>
        <v>0</v>
      </c>
      <c r="DM103" s="316">
        <f t="shared" si="44"/>
        <v>0</v>
      </c>
    </row>
    <row r="104" spans="1:117" ht="20.25" x14ac:dyDescent="0.2">
      <c r="A104" s="18">
        <v>100</v>
      </c>
      <c r="B104" s="18" t="str">
        <f>'كشف 4'!A21</f>
        <v/>
      </c>
      <c r="C104" s="318">
        <f>'كشف 4'!B21</f>
        <v>0</v>
      </c>
      <c r="D104" s="318">
        <f>'كشف 4'!C21</f>
        <v>0</v>
      </c>
      <c r="E104" s="318">
        <f>'كشف 4'!D21</f>
        <v>0</v>
      </c>
      <c r="F104" s="318">
        <f>'كشف 4'!E21</f>
        <v>0</v>
      </c>
      <c r="G104" s="318">
        <f>'كشف 4'!F21</f>
        <v>0</v>
      </c>
      <c r="H104" s="318">
        <f>'كشف 4'!G21</f>
        <v>0</v>
      </c>
      <c r="I104" s="318">
        <f>'كشف 4'!H21</f>
        <v>0</v>
      </c>
      <c r="J104" s="318">
        <f>'كشف 4'!I21</f>
        <v>0</v>
      </c>
      <c r="K104" s="316">
        <f>'كشف 4'!J21</f>
        <v>0</v>
      </c>
      <c r="L104" s="316">
        <f>'كشف 4'!K21</f>
        <v>0</v>
      </c>
      <c r="M104" s="316">
        <f>'كشف 4'!L21</f>
        <v>0</v>
      </c>
      <c r="N104" s="316">
        <f>'كشف 4'!M21</f>
        <v>0</v>
      </c>
      <c r="O104" s="66">
        <f>'كشف 4'!N21</f>
        <v>0</v>
      </c>
      <c r="P104" s="317">
        <f>'كشف 4'!O21</f>
        <v>0</v>
      </c>
      <c r="Q104" s="318">
        <f>'كشف 4'!P21</f>
        <v>0</v>
      </c>
      <c r="R104" s="318">
        <f>'كشف 4'!Q21</f>
        <v>0</v>
      </c>
      <c r="S104" s="318">
        <f>'كشف 4'!R21</f>
        <v>0</v>
      </c>
      <c r="T104" s="318">
        <f>'كشف 4'!S21</f>
        <v>0</v>
      </c>
      <c r="U104" s="318">
        <f>'كشف 4'!T21</f>
        <v>0</v>
      </c>
      <c r="V104" s="316">
        <f>'كشف 4'!U21</f>
        <v>0</v>
      </c>
      <c r="W104" s="316">
        <f>'كشف 4'!V21</f>
        <v>0</v>
      </c>
      <c r="X104" s="316">
        <f>'كشف 4'!W21</f>
        <v>0</v>
      </c>
      <c r="Y104" s="318">
        <f>'كشف 4'!X21</f>
        <v>0</v>
      </c>
      <c r="Z104" s="19">
        <f>'كشف 4'!Y21</f>
        <v>0</v>
      </c>
      <c r="AA104" s="317">
        <f>'كشف 4'!Z21</f>
        <v>0</v>
      </c>
      <c r="AB104" s="318">
        <f>'كشف 4'!AA21</f>
        <v>0</v>
      </c>
      <c r="AC104" s="318">
        <f>'كشف 4'!AB21</f>
        <v>0</v>
      </c>
      <c r="AD104" s="20">
        <f>'كشف 4'!AC21</f>
        <v>0</v>
      </c>
      <c r="AE104" s="316">
        <f>'كشف 4'!AD21</f>
        <v>0</v>
      </c>
      <c r="AF104" s="20">
        <f>'كشف 4'!AE21</f>
        <v>0</v>
      </c>
      <c r="AG104" s="20">
        <f>'كشف 4'!AF21</f>
        <v>0</v>
      </c>
      <c r="AH104" s="21">
        <f>'كشف 4'!AG21</f>
        <v>0</v>
      </c>
      <c r="AI104" s="20">
        <f>'كشف 4'!AH21</f>
        <v>0</v>
      </c>
      <c r="AJ104" s="20">
        <f>'كشف 4'!AI21</f>
        <v>0</v>
      </c>
      <c r="AK104" s="20">
        <f>'كشف 4'!AJ21</f>
        <v>0</v>
      </c>
      <c r="AL104" s="316">
        <f>'كشف 4'!AK21</f>
        <v>0</v>
      </c>
      <c r="AM104" s="316">
        <f>'كشف 4'!AL21</f>
        <v>0</v>
      </c>
      <c r="AN104" s="316">
        <f>'كشف 4'!AM21</f>
        <v>0</v>
      </c>
      <c r="AO104" s="316">
        <f>'كشف 4'!AN21</f>
        <v>0</v>
      </c>
      <c r="AP104" s="316">
        <f>'كشف 4'!AO21</f>
        <v>0</v>
      </c>
      <c r="AQ104" s="316">
        <f>'كشف 4'!AP21</f>
        <v>0</v>
      </c>
      <c r="AR104" s="316">
        <f>'كشف 4'!AQ21</f>
        <v>0</v>
      </c>
      <c r="AS104" s="316">
        <f>'كشف 4'!AR21</f>
        <v>0</v>
      </c>
      <c r="AT104" s="22">
        <f>'كشف 4'!AS21</f>
        <v>0</v>
      </c>
      <c r="AU104" s="316">
        <f>'كشف 4'!AT21</f>
        <v>0</v>
      </c>
      <c r="AV104" s="316">
        <f>'كشف 4'!AU21</f>
        <v>0</v>
      </c>
      <c r="AW104" s="316">
        <f>'كشف 4'!AV21</f>
        <v>0</v>
      </c>
      <c r="AX104" s="316">
        <f>'كشف 4'!AW21</f>
        <v>0</v>
      </c>
      <c r="AY104" s="316">
        <f>'كشف 4'!AX21</f>
        <v>0</v>
      </c>
      <c r="AZ104" s="316">
        <f>'كشف 4'!AY21</f>
        <v>0</v>
      </c>
      <c r="BA104" s="317">
        <f>'كشف 4'!AZ21</f>
        <v>0</v>
      </c>
      <c r="BB104" s="316">
        <f>'كشف 4'!BA21</f>
        <v>0</v>
      </c>
      <c r="BC104" s="124">
        <f>'كشف 4'!BB21</f>
        <v>0</v>
      </c>
      <c r="BD104" s="316">
        <f>'كشف 4'!BC21</f>
        <v>0</v>
      </c>
      <c r="BE104" s="316">
        <f>'كشف 4'!BD21</f>
        <v>0</v>
      </c>
      <c r="BF104" s="316">
        <f>'كشف 4'!BE21</f>
        <v>0</v>
      </c>
      <c r="BG104" s="316">
        <f>'كشف 4'!BF21</f>
        <v>0</v>
      </c>
      <c r="BH104" s="317">
        <f>'كشف 4'!BG21</f>
        <v>0</v>
      </c>
      <c r="BI104" s="318">
        <f>'كشف 4'!BH21</f>
        <v>0</v>
      </c>
      <c r="BJ104" s="318">
        <f>'كشف 4'!BI21</f>
        <v>0</v>
      </c>
      <c r="BK104" s="318">
        <f>'كشف 4'!BJ21</f>
        <v>0</v>
      </c>
      <c r="BL104" s="318">
        <f>'كشف 4'!BK21</f>
        <v>0</v>
      </c>
      <c r="BM104" s="319">
        <f>'كشف 4'!BL21</f>
        <v>0</v>
      </c>
      <c r="BN104" s="316">
        <f>'كشف 4'!BM21</f>
        <v>0</v>
      </c>
      <c r="BO104" s="316">
        <f>'كشف 4'!BN21</f>
        <v>0</v>
      </c>
      <c r="BP104" s="318">
        <f>'كشف 4'!BO21</f>
        <v>0</v>
      </c>
      <c r="BQ104" s="319">
        <f>'كشف 4'!BP21</f>
        <v>0</v>
      </c>
      <c r="BR104" s="319">
        <f>'كشف 4'!BQ21</f>
        <v>0</v>
      </c>
      <c r="BS104" s="319">
        <f>'كشف 4'!BR21</f>
        <v>0</v>
      </c>
      <c r="BT104" s="319">
        <f>'كشف 4'!BS21</f>
        <v>0</v>
      </c>
      <c r="BU104" s="319">
        <f>'كشف 4'!BT21</f>
        <v>0</v>
      </c>
      <c r="BV104" s="319">
        <f>'كشف 4'!BU21</f>
        <v>0</v>
      </c>
      <c r="BW104" s="319">
        <f>'كشف 4'!BV21</f>
        <v>0</v>
      </c>
      <c r="BX104" s="66">
        <f>'كشف 4'!BW21</f>
        <v>0</v>
      </c>
      <c r="BY104" s="66">
        <f>'كشف 4'!BX21</f>
        <v>0</v>
      </c>
      <c r="BZ104" s="319">
        <f>'كشف 4'!BY21</f>
        <v>0</v>
      </c>
      <c r="CA104" s="319">
        <f>'كشف 4'!BZ21</f>
        <v>0</v>
      </c>
      <c r="CB104" s="66">
        <f>'كشف 4'!CA21</f>
        <v>0</v>
      </c>
      <c r="CC104" s="319">
        <f>'كشف 4'!CB21</f>
        <v>0</v>
      </c>
      <c r="CD104" s="319">
        <f>'كشف 4'!CC21</f>
        <v>0</v>
      </c>
      <c r="CE104" s="319">
        <f>'كشف 4'!CD21</f>
        <v>0</v>
      </c>
      <c r="CF104" s="169">
        <f>'كشف 4'!CE21</f>
        <v>0</v>
      </c>
      <c r="CG104" s="169">
        <f>'كشف 4'!CF21</f>
        <v>0</v>
      </c>
      <c r="CH104" s="319">
        <f>'كشف 4'!CG21</f>
        <v>0</v>
      </c>
      <c r="CI104" s="319">
        <f>'كشف 4'!CH21</f>
        <v>0</v>
      </c>
      <c r="CJ104" s="319">
        <f>'كشف 4'!CI21</f>
        <v>0</v>
      </c>
      <c r="CK104" s="319">
        <f>'كشف 4'!CJ21</f>
        <v>0</v>
      </c>
      <c r="CL104" s="319">
        <f>'كشف 4'!CK21</f>
        <v>0</v>
      </c>
      <c r="CM104" s="319">
        <f>'كشف 4'!CL21</f>
        <v>0</v>
      </c>
      <c r="CN104" s="316">
        <f>'كشف 4'!CM21</f>
        <v>0</v>
      </c>
      <c r="CO104" s="316">
        <f>'كشف 4'!CN21</f>
        <v>0</v>
      </c>
      <c r="CP104" s="316">
        <f>'كشف 4'!CO21</f>
        <v>0</v>
      </c>
      <c r="CQ104" s="316">
        <f>'كشف 4'!CP21</f>
        <v>0</v>
      </c>
      <c r="CR104" s="316">
        <f t="shared" si="23"/>
        <v>0</v>
      </c>
      <c r="CS104" s="316">
        <f t="shared" si="24"/>
        <v>0</v>
      </c>
      <c r="CT104" s="316">
        <f t="shared" si="25"/>
        <v>0</v>
      </c>
      <c r="CU104" s="316">
        <f t="shared" si="26"/>
        <v>0</v>
      </c>
      <c r="CV104" s="316">
        <f t="shared" si="27"/>
        <v>0</v>
      </c>
      <c r="CW104" s="316">
        <f t="shared" si="28"/>
        <v>0</v>
      </c>
      <c r="CX104" s="316">
        <f t="shared" si="29"/>
        <v>0</v>
      </c>
      <c r="CY104" s="316">
        <f t="shared" si="30"/>
        <v>0</v>
      </c>
      <c r="CZ104" s="316">
        <f t="shared" si="31"/>
        <v>0</v>
      </c>
      <c r="DA104" s="316">
        <f t="shared" si="32"/>
        <v>0</v>
      </c>
      <c r="DB104" s="316">
        <f t="shared" si="33"/>
        <v>0</v>
      </c>
      <c r="DC104" s="316">
        <f t="shared" si="34"/>
        <v>0</v>
      </c>
      <c r="DD104" s="316">
        <f t="shared" si="35"/>
        <v>0</v>
      </c>
      <c r="DE104" s="316">
        <f t="shared" si="36"/>
        <v>0</v>
      </c>
      <c r="DF104" s="316">
        <f t="shared" si="37"/>
        <v>0</v>
      </c>
      <c r="DG104" s="316">
        <f t="shared" si="38"/>
        <v>0</v>
      </c>
      <c r="DH104" s="316">
        <f t="shared" si="39"/>
        <v>0</v>
      </c>
      <c r="DI104" s="316">
        <f t="shared" si="40"/>
        <v>0</v>
      </c>
      <c r="DJ104" s="316">
        <f t="shared" si="41"/>
        <v>0</v>
      </c>
      <c r="DK104" s="316">
        <f t="shared" si="42"/>
        <v>0</v>
      </c>
      <c r="DL104" s="316">
        <f t="shared" si="43"/>
        <v>0</v>
      </c>
      <c r="DM104" s="316">
        <f t="shared" si="44"/>
        <v>0</v>
      </c>
    </row>
    <row r="105" spans="1:117" ht="20.25" x14ac:dyDescent="0.2">
      <c r="A105" s="18">
        <v>101</v>
      </c>
      <c r="B105" s="18" t="str">
        <f>'كشف 4'!A22</f>
        <v/>
      </c>
      <c r="C105" s="318">
        <f>'كشف 4'!B22</f>
        <v>0</v>
      </c>
      <c r="D105" s="318">
        <f>'كشف 4'!C22</f>
        <v>0</v>
      </c>
      <c r="E105" s="318">
        <f>'كشف 4'!D22</f>
        <v>0</v>
      </c>
      <c r="F105" s="318">
        <f>'كشف 4'!E22</f>
        <v>0</v>
      </c>
      <c r="G105" s="318">
        <f>'كشف 4'!F22</f>
        <v>0</v>
      </c>
      <c r="H105" s="318">
        <f>'كشف 4'!G22</f>
        <v>0</v>
      </c>
      <c r="I105" s="318">
        <f>'كشف 4'!H22</f>
        <v>0</v>
      </c>
      <c r="J105" s="318">
        <f>'كشف 4'!I22</f>
        <v>0</v>
      </c>
      <c r="K105" s="316">
        <f>'كشف 4'!J22</f>
        <v>0</v>
      </c>
      <c r="L105" s="316">
        <f>'كشف 4'!K22</f>
        <v>0</v>
      </c>
      <c r="M105" s="316">
        <f>'كشف 4'!L22</f>
        <v>0</v>
      </c>
      <c r="N105" s="316">
        <f>'كشف 4'!M22</f>
        <v>0</v>
      </c>
      <c r="O105" s="66">
        <f>'كشف 4'!N22</f>
        <v>0</v>
      </c>
      <c r="P105" s="317">
        <f>'كشف 4'!O22</f>
        <v>0</v>
      </c>
      <c r="Q105" s="318">
        <f>'كشف 4'!P22</f>
        <v>0</v>
      </c>
      <c r="R105" s="318">
        <f>'كشف 4'!Q22</f>
        <v>0</v>
      </c>
      <c r="S105" s="318">
        <f>'كشف 4'!R22</f>
        <v>0</v>
      </c>
      <c r="T105" s="318">
        <f>'كشف 4'!S22</f>
        <v>0</v>
      </c>
      <c r="U105" s="318">
        <f>'كشف 4'!T22</f>
        <v>0</v>
      </c>
      <c r="V105" s="316">
        <f>'كشف 4'!U22</f>
        <v>0</v>
      </c>
      <c r="W105" s="316">
        <f>'كشف 4'!V22</f>
        <v>0</v>
      </c>
      <c r="X105" s="316">
        <f>'كشف 4'!W22</f>
        <v>0</v>
      </c>
      <c r="Y105" s="318">
        <f>'كشف 4'!X22</f>
        <v>0</v>
      </c>
      <c r="Z105" s="19">
        <f>'كشف 4'!Y22</f>
        <v>0</v>
      </c>
      <c r="AA105" s="317">
        <f>'كشف 4'!Z22</f>
        <v>0</v>
      </c>
      <c r="AB105" s="318">
        <f>'كشف 4'!AA22</f>
        <v>0</v>
      </c>
      <c r="AC105" s="318">
        <f>'كشف 4'!AB22</f>
        <v>0</v>
      </c>
      <c r="AD105" s="20">
        <f>'كشف 4'!AC22</f>
        <v>0</v>
      </c>
      <c r="AE105" s="316">
        <f>'كشف 4'!AD22</f>
        <v>0</v>
      </c>
      <c r="AF105" s="20">
        <f>'كشف 4'!AE22</f>
        <v>0</v>
      </c>
      <c r="AG105" s="20">
        <f>'كشف 4'!AF22</f>
        <v>0</v>
      </c>
      <c r="AH105" s="21">
        <f>'كشف 4'!AG22</f>
        <v>0</v>
      </c>
      <c r="AI105" s="20">
        <f>'كشف 4'!AH22</f>
        <v>0</v>
      </c>
      <c r="AJ105" s="20">
        <f>'كشف 4'!AI22</f>
        <v>0</v>
      </c>
      <c r="AK105" s="20">
        <f>'كشف 4'!AJ22</f>
        <v>0</v>
      </c>
      <c r="AL105" s="316">
        <f>'كشف 4'!AK22</f>
        <v>0</v>
      </c>
      <c r="AM105" s="316">
        <f>'كشف 4'!AL22</f>
        <v>0</v>
      </c>
      <c r="AN105" s="316">
        <f>'كشف 4'!AM22</f>
        <v>0</v>
      </c>
      <c r="AO105" s="316">
        <f>'كشف 4'!AN22</f>
        <v>0</v>
      </c>
      <c r="AP105" s="316">
        <f>'كشف 4'!AO22</f>
        <v>0</v>
      </c>
      <c r="AQ105" s="316">
        <f>'كشف 4'!AP22</f>
        <v>0</v>
      </c>
      <c r="AR105" s="316">
        <f>'كشف 4'!AQ22</f>
        <v>0</v>
      </c>
      <c r="AS105" s="316">
        <f>'كشف 4'!AR22</f>
        <v>0</v>
      </c>
      <c r="AT105" s="22">
        <f>'كشف 4'!AS22</f>
        <v>0</v>
      </c>
      <c r="AU105" s="316">
        <f>'كشف 4'!AT22</f>
        <v>0</v>
      </c>
      <c r="AV105" s="316">
        <f>'كشف 4'!AU22</f>
        <v>0</v>
      </c>
      <c r="AW105" s="316">
        <f>'كشف 4'!AV22</f>
        <v>0</v>
      </c>
      <c r="AX105" s="316">
        <f>'كشف 4'!AW22</f>
        <v>0</v>
      </c>
      <c r="AY105" s="316">
        <f>'كشف 4'!AX22</f>
        <v>0</v>
      </c>
      <c r="AZ105" s="316">
        <f>'كشف 4'!AY22</f>
        <v>0</v>
      </c>
      <c r="BA105" s="317">
        <f>'كشف 4'!AZ22</f>
        <v>0</v>
      </c>
      <c r="BB105" s="316">
        <f>'كشف 4'!BA22</f>
        <v>0</v>
      </c>
      <c r="BC105" s="124">
        <f>'كشف 4'!BB22</f>
        <v>0</v>
      </c>
      <c r="BD105" s="316">
        <f>'كشف 4'!BC22</f>
        <v>0</v>
      </c>
      <c r="BE105" s="316">
        <f>'كشف 4'!BD22</f>
        <v>0</v>
      </c>
      <c r="BF105" s="316">
        <f>'كشف 4'!BE22</f>
        <v>0</v>
      </c>
      <c r="BG105" s="316">
        <f>'كشف 4'!BF22</f>
        <v>0</v>
      </c>
      <c r="BH105" s="317">
        <f>'كشف 4'!BG22</f>
        <v>0</v>
      </c>
      <c r="BI105" s="318">
        <f>'كشف 4'!BH22</f>
        <v>0</v>
      </c>
      <c r="BJ105" s="318">
        <f>'كشف 4'!BI22</f>
        <v>0</v>
      </c>
      <c r="BK105" s="318">
        <f>'كشف 4'!BJ22</f>
        <v>0</v>
      </c>
      <c r="BL105" s="318">
        <f>'كشف 4'!BK22</f>
        <v>0</v>
      </c>
      <c r="BM105" s="319">
        <f>'كشف 4'!BL22</f>
        <v>0</v>
      </c>
      <c r="BN105" s="316">
        <f>'كشف 4'!BM22</f>
        <v>0</v>
      </c>
      <c r="BO105" s="316">
        <f>'كشف 4'!BN22</f>
        <v>0</v>
      </c>
      <c r="BP105" s="318">
        <f>'كشف 4'!BO22</f>
        <v>0</v>
      </c>
      <c r="BQ105" s="319">
        <f>'كشف 4'!BP22</f>
        <v>0</v>
      </c>
      <c r="BR105" s="319">
        <f>'كشف 4'!BQ22</f>
        <v>0</v>
      </c>
      <c r="BS105" s="319">
        <f>'كشف 4'!BR22</f>
        <v>0</v>
      </c>
      <c r="BT105" s="319">
        <f>'كشف 4'!BS22</f>
        <v>0</v>
      </c>
      <c r="BU105" s="319">
        <f>'كشف 4'!BT22</f>
        <v>0</v>
      </c>
      <c r="BV105" s="319">
        <f>'كشف 4'!BU22</f>
        <v>0</v>
      </c>
      <c r="BW105" s="319">
        <f>'كشف 4'!BV22</f>
        <v>0</v>
      </c>
      <c r="BX105" s="66">
        <f>'كشف 4'!BW22</f>
        <v>0</v>
      </c>
      <c r="BY105" s="66">
        <f>'كشف 4'!BX22</f>
        <v>0</v>
      </c>
      <c r="BZ105" s="319">
        <f>'كشف 4'!BY22</f>
        <v>0</v>
      </c>
      <c r="CA105" s="319">
        <f>'كشف 4'!BZ22</f>
        <v>0</v>
      </c>
      <c r="CB105" s="66">
        <f>'كشف 4'!CA22</f>
        <v>0</v>
      </c>
      <c r="CC105" s="319">
        <f>'كشف 4'!CB22</f>
        <v>0</v>
      </c>
      <c r="CD105" s="319">
        <f>'كشف 4'!CC22</f>
        <v>0</v>
      </c>
      <c r="CE105" s="319">
        <f>'كشف 4'!CD22</f>
        <v>0</v>
      </c>
      <c r="CF105" s="169">
        <f>'كشف 4'!CE22</f>
        <v>0</v>
      </c>
      <c r="CG105" s="169">
        <f>'كشف 4'!CF22</f>
        <v>0</v>
      </c>
      <c r="CH105" s="319">
        <f>'كشف 4'!CG22</f>
        <v>0</v>
      </c>
      <c r="CI105" s="319">
        <f>'كشف 4'!CH22</f>
        <v>0</v>
      </c>
      <c r="CJ105" s="319">
        <f>'كشف 4'!CI22</f>
        <v>0</v>
      </c>
      <c r="CK105" s="319">
        <f>'كشف 4'!CJ22</f>
        <v>0</v>
      </c>
      <c r="CL105" s="319">
        <f>'كشف 4'!CK22</f>
        <v>0</v>
      </c>
      <c r="CM105" s="319">
        <f>'كشف 4'!CL22</f>
        <v>0</v>
      </c>
      <c r="CN105" s="316">
        <f>'كشف 4'!CM22</f>
        <v>0</v>
      </c>
      <c r="CO105" s="316">
        <f>'كشف 4'!CN22</f>
        <v>0</v>
      </c>
      <c r="CP105" s="316">
        <f>'كشف 4'!CO22</f>
        <v>0</v>
      </c>
      <c r="CQ105" s="316">
        <f>'كشف 4'!CP22</f>
        <v>0</v>
      </c>
      <c r="CR105" s="316">
        <f t="shared" si="23"/>
        <v>0</v>
      </c>
      <c r="CS105" s="316">
        <f t="shared" si="24"/>
        <v>0</v>
      </c>
      <c r="CT105" s="316">
        <f t="shared" si="25"/>
        <v>0</v>
      </c>
      <c r="CU105" s="316">
        <f t="shared" si="26"/>
        <v>0</v>
      </c>
      <c r="CV105" s="316">
        <f t="shared" si="27"/>
        <v>0</v>
      </c>
      <c r="CW105" s="316">
        <f t="shared" si="28"/>
        <v>0</v>
      </c>
      <c r="CX105" s="316">
        <f t="shared" si="29"/>
        <v>0</v>
      </c>
      <c r="CY105" s="316">
        <f t="shared" si="30"/>
        <v>0</v>
      </c>
      <c r="CZ105" s="316">
        <f t="shared" si="31"/>
        <v>0</v>
      </c>
      <c r="DA105" s="316">
        <f t="shared" si="32"/>
        <v>0</v>
      </c>
      <c r="DB105" s="316">
        <f t="shared" si="33"/>
        <v>0</v>
      </c>
      <c r="DC105" s="316">
        <f t="shared" si="34"/>
        <v>0</v>
      </c>
      <c r="DD105" s="316">
        <f t="shared" si="35"/>
        <v>0</v>
      </c>
      <c r="DE105" s="316">
        <f t="shared" si="36"/>
        <v>0</v>
      </c>
      <c r="DF105" s="316">
        <f t="shared" si="37"/>
        <v>0</v>
      </c>
      <c r="DG105" s="316">
        <f t="shared" si="38"/>
        <v>0</v>
      </c>
      <c r="DH105" s="316">
        <f t="shared" si="39"/>
        <v>0</v>
      </c>
      <c r="DI105" s="316">
        <f t="shared" si="40"/>
        <v>0</v>
      </c>
      <c r="DJ105" s="316">
        <f t="shared" si="41"/>
        <v>0</v>
      </c>
      <c r="DK105" s="316">
        <f t="shared" si="42"/>
        <v>0</v>
      </c>
      <c r="DL105" s="316">
        <f t="shared" si="43"/>
        <v>0</v>
      </c>
      <c r="DM105" s="316">
        <f t="shared" si="44"/>
        <v>0</v>
      </c>
    </row>
    <row r="106" spans="1:117" ht="20.25" x14ac:dyDescent="0.2">
      <c r="A106" s="18">
        <v>102</v>
      </c>
      <c r="B106" s="18" t="str">
        <f>'كشف 4'!A23</f>
        <v/>
      </c>
      <c r="C106" s="318">
        <f>'كشف 4'!B23</f>
        <v>0</v>
      </c>
      <c r="D106" s="318">
        <f>'كشف 4'!C23</f>
        <v>0</v>
      </c>
      <c r="E106" s="318">
        <f>'كشف 4'!D23</f>
        <v>0</v>
      </c>
      <c r="F106" s="318">
        <f>'كشف 4'!E23</f>
        <v>0</v>
      </c>
      <c r="G106" s="318">
        <f>'كشف 4'!F23</f>
        <v>0</v>
      </c>
      <c r="H106" s="318">
        <f>'كشف 4'!G23</f>
        <v>0</v>
      </c>
      <c r="I106" s="318">
        <f>'كشف 4'!H23</f>
        <v>0</v>
      </c>
      <c r="J106" s="318">
        <f>'كشف 4'!I23</f>
        <v>0</v>
      </c>
      <c r="K106" s="316">
        <f>'كشف 4'!J23</f>
        <v>0</v>
      </c>
      <c r="L106" s="316">
        <f>'كشف 4'!K23</f>
        <v>0</v>
      </c>
      <c r="M106" s="316">
        <f>'كشف 4'!L23</f>
        <v>0</v>
      </c>
      <c r="N106" s="316">
        <f>'كشف 4'!M23</f>
        <v>0</v>
      </c>
      <c r="O106" s="66">
        <f>'كشف 4'!N23</f>
        <v>0</v>
      </c>
      <c r="P106" s="317">
        <f>'كشف 4'!O23</f>
        <v>0</v>
      </c>
      <c r="Q106" s="318">
        <f>'كشف 4'!P23</f>
        <v>0</v>
      </c>
      <c r="R106" s="318">
        <f>'كشف 4'!Q23</f>
        <v>0</v>
      </c>
      <c r="S106" s="318">
        <f>'كشف 4'!R23</f>
        <v>0</v>
      </c>
      <c r="T106" s="318">
        <f>'كشف 4'!S23</f>
        <v>0</v>
      </c>
      <c r="U106" s="318">
        <f>'كشف 4'!T23</f>
        <v>0</v>
      </c>
      <c r="V106" s="316">
        <f>'كشف 4'!U23</f>
        <v>0</v>
      </c>
      <c r="W106" s="316">
        <f>'كشف 4'!V23</f>
        <v>0</v>
      </c>
      <c r="X106" s="316">
        <f>'كشف 4'!W23</f>
        <v>0</v>
      </c>
      <c r="Y106" s="318">
        <f>'كشف 4'!X23</f>
        <v>0</v>
      </c>
      <c r="Z106" s="19">
        <f>'كشف 4'!Y23</f>
        <v>0</v>
      </c>
      <c r="AA106" s="317">
        <f>'كشف 4'!Z23</f>
        <v>0</v>
      </c>
      <c r="AB106" s="318">
        <f>'كشف 4'!AA23</f>
        <v>0</v>
      </c>
      <c r="AC106" s="318">
        <f>'كشف 4'!AB23</f>
        <v>0</v>
      </c>
      <c r="AD106" s="20">
        <f>'كشف 4'!AC23</f>
        <v>0</v>
      </c>
      <c r="AE106" s="316">
        <f>'كشف 4'!AD23</f>
        <v>0</v>
      </c>
      <c r="AF106" s="20">
        <f>'كشف 4'!AE23</f>
        <v>0</v>
      </c>
      <c r="AG106" s="20">
        <f>'كشف 4'!AF23</f>
        <v>0</v>
      </c>
      <c r="AH106" s="21">
        <f>'كشف 4'!AG23</f>
        <v>0</v>
      </c>
      <c r="AI106" s="20">
        <f>'كشف 4'!AH23</f>
        <v>0</v>
      </c>
      <c r="AJ106" s="20">
        <f>'كشف 4'!AI23</f>
        <v>0</v>
      </c>
      <c r="AK106" s="20">
        <f>'كشف 4'!AJ23</f>
        <v>0</v>
      </c>
      <c r="AL106" s="316">
        <f>'كشف 4'!AK23</f>
        <v>0</v>
      </c>
      <c r="AM106" s="316">
        <f>'كشف 4'!AL23</f>
        <v>0</v>
      </c>
      <c r="AN106" s="316">
        <f>'كشف 4'!AM23</f>
        <v>0</v>
      </c>
      <c r="AO106" s="316">
        <f>'كشف 4'!AN23</f>
        <v>0</v>
      </c>
      <c r="AP106" s="316">
        <f>'كشف 4'!AO23</f>
        <v>0</v>
      </c>
      <c r="AQ106" s="316">
        <f>'كشف 4'!AP23</f>
        <v>0</v>
      </c>
      <c r="AR106" s="316">
        <f>'كشف 4'!AQ23</f>
        <v>0</v>
      </c>
      <c r="AS106" s="316">
        <f>'كشف 4'!AR23</f>
        <v>0</v>
      </c>
      <c r="AT106" s="22">
        <f>'كشف 4'!AS23</f>
        <v>0</v>
      </c>
      <c r="AU106" s="316">
        <f>'كشف 4'!AT23</f>
        <v>0</v>
      </c>
      <c r="AV106" s="316">
        <f>'كشف 4'!AU23</f>
        <v>0</v>
      </c>
      <c r="AW106" s="316">
        <f>'كشف 4'!AV23</f>
        <v>0</v>
      </c>
      <c r="AX106" s="316">
        <f>'كشف 4'!AW23</f>
        <v>0</v>
      </c>
      <c r="AY106" s="316">
        <f>'كشف 4'!AX23</f>
        <v>0</v>
      </c>
      <c r="AZ106" s="316">
        <f>'كشف 4'!AY23</f>
        <v>0</v>
      </c>
      <c r="BA106" s="317">
        <f>'كشف 4'!AZ23</f>
        <v>0</v>
      </c>
      <c r="BB106" s="316">
        <f>'كشف 4'!BA23</f>
        <v>0</v>
      </c>
      <c r="BC106" s="124">
        <f>'كشف 4'!BB23</f>
        <v>0</v>
      </c>
      <c r="BD106" s="316">
        <f>'كشف 4'!BC23</f>
        <v>0</v>
      </c>
      <c r="BE106" s="316">
        <f>'كشف 4'!BD23</f>
        <v>0</v>
      </c>
      <c r="BF106" s="316">
        <f>'كشف 4'!BE23</f>
        <v>0</v>
      </c>
      <c r="BG106" s="316">
        <f>'كشف 4'!BF23</f>
        <v>0</v>
      </c>
      <c r="BH106" s="317">
        <f>'كشف 4'!BG23</f>
        <v>0</v>
      </c>
      <c r="BI106" s="318">
        <f>'كشف 4'!BH23</f>
        <v>0</v>
      </c>
      <c r="BJ106" s="318">
        <f>'كشف 4'!BI23</f>
        <v>0</v>
      </c>
      <c r="BK106" s="318">
        <f>'كشف 4'!BJ23</f>
        <v>0</v>
      </c>
      <c r="BL106" s="318">
        <f>'كشف 4'!BK23</f>
        <v>0</v>
      </c>
      <c r="BM106" s="319">
        <f>'كشف 4'!BL23</f>
        <v>0</v>
      </c>
      <c r="BN106" s="316">
        <f>'كشف 4'!BM23</f>
        <v>0</v>
      </c>
      <c r="BO106" s="316">
        <f>'كشف 4'!BN23</f>
        <v>0</v>
      </c>
      <c r="BP106" s="318">
        <f>'كشف 4'!BO23</f>
        <v>0</v>
      </c>
      <c r="BQ106" s="319">
        <f>'كشف 4'!BP23</f>
        <v>0</v>
      </c>
      <c r="BR106" s="319">
        <f>'كشف 4'!BQ23</f>
        <v>0</v>
      </c>
      <c r="BS106" s="319">
        <f>'كشف 4'!BR23</f>
        <v>0</v>
      </c>
      <c r="BT106" s="319">
        <f>'كشف 4'!BS23</f>
        <v>0</v>
      </c>
      <c r="BU106" s="319">
        <f>'كشف 4'!BT23</f>
        <v>0</v>
      </c>
      <c r="BV106" s="319">
        <f>'كشف 4'!BU23</f>
        <v>0</v>
      </c>
      <c r="BW106" s="319">
        <f>'كشف 4'!BV23</f>
        <v>0</v>
      </c>
      <c r="BX106" s="66">
        <f>'كشف 4'!BW23</f>
        <v>0</v>
      </c>
      <c r="BY106" s="66">
        <f>'كشف 4'!BX23</f>
        <v>0</v>
      </c>
      <c r="BZ106" s="319">
        <f>'كشف 4'!BY23</f>
        <v>0</v>
      </c>
      <c r="CA106" s="319">
        <f>'كشف 4'!BZ23</f>
        <v>0</v>
      </c>
      <c r="CB106" s="66">
        <f>'كشف 4'!CA23</f>
        <v>0</v>
      </c>
      <c r="CC106" s="319">
        <f>'كشف 4'!CB23</f>
        <v>0</v>
      </c>
      <c r="CD106" s="319">
        <f>'كشف 4'!CC23</f>
        <v>0</v>
      </c>
      <c r="CE106" s="319">
        <f>'كشف 4'!CD23</f>
        <v>0</v>
      </c>
      <c r="CF106" s="169">
        <f>'كشف 4'!CE23</f>
        <v>0</v>
      </c>
      <c r="CG106" s="169">
        <f>'كشف 4'!CF23</f>
        <v>0</v>
      </c>
      <c r="CH106" s="319">
        <f>'كشف 4'!CG23</f>
        <v>0</v>
      </c>
      <c r="CI106" s="319">
        <f>'كشف 4'!CH23</f>
        <v>0</v>
      </c>
      <c r="CJ106" s="319">
        <f>'كشف 4'!CI23</f>
        <v>0</v>
      </c>
      <c r="CK106" s="319">
        <f>'كشف 4'!CJ23</f>
        <v>0</v>
      </c>
      <c r="CL106" s="319">
        <f>'كشف 4'!CK23</f>
        <v>0</v>
      </c>
      <c r="CM106" s="319">
        <f>'كشف 4'!CL23</f>
        <v>0</v>
      </c>
      <c r="CN106" s="316">
        <f>'كشف 4'!CM23</f>
        <v>0</v>
      </c>
      <c r="CO106" s="316">
        <f>'كشف 4'!CN23</f>
        <v>0</v>
      </c>
      <c r="CP106" s="316">
        <f>'كشف 4'!CO23</f>
        <v>0</v>
      </c>
      <c r="CQ106" s="316">
        <f>'كشف 4'!CP23</f>
        <v>0</v>
      </c>
      <c r="CR106" s="316">
        <f t="shared" si="23"/>
        <v>0</v>
      </c>
      <c r="CS106" s="316">
        <f t="shared" si="24"/>
        <v>0</v>
      </c>
      <c r="CT106" s="316">
        <f t="shared" si="25"/>
        <v>0</v>
      </c>
      <c r="CU106" s="316">
        <f t="shared" si="26"/>
        <v>0</v>
      </c>
      <c r="CV106" s="316">
        <f t="shared" si="27"/>
        <v>0</v>
      </c>
      <c r="CW106" s="316">
        <f t="shared" si="28"/>
        <v>0</v>
      </c>
      <c r="CX106" s="316">
        <f t="shared" si="29"/>
        <v>0</v>
      </c>
      <c r="CY106" s="316">
        <f t="shared" si="30"/>
        <v>0</v>
      </c>
      <c r="CZ106" s="316">
        <f t="shared" si="31"/>
        <v>0</v>
      </c>
      <c r="DA106" s="316">
        <f t="shared" si="32"/>
        <v>0</v>
      </c>
      <c r="DB106" s="316">
        <f t="shared" si="33"/>
        <v>0</v>
      </c>
      <c r="DC106" s="316">
        <f t="shared" si="34"/>
        <v>0</v>
      </c>
      <c r="DD106" s="316">
        <f t="shared" si="35"/>
        <v>0</v>
      </c>
      <c r="DE106" s="316">
        <f t="shared" si="36"/>
        <v>0</v>
      </c>
      <c r="DF106" s="316">
        <f t="shared" si="37"/>
        <v>0</v>
      </c>
      <c r="DG106" s="316">
        <f t="shared" si="38"/>
        <v>0</v>
      </c>
      <c r="DH106" s="316">
        <f t="shared" si="39"/>
        <v>0</v>
      </c>
      <c r="DI106" s="316">
        <f t="shared" si="40"/>
        <v>0</v>
      </c>
      <c r="DJ106" s="316">
        <f t="shared" si="41"/>
        <v>0</v>
      </c>
      <c r="DK106" s="316">
        <f t="shared" si="42"/>
        <v>0</v>
      </c>
      <c r="DL106" s="316">
        <f t="shared" si="43"/>
        <v>0</v>
      </c>
      <c r="DM106" s="316">
        <f t="shared" si="44"/>
        <v>0</v>
      </c>
    </row>
    <row r="107" spans="1:117" ht="20.25" x14ac:dyDescent="0.2">
      <c r="A107" s="18">
        <v>103</v>
      </c>
      <c r="B107" s="18" t="str">
        <f>'كشف 4'!A24</f>
        <v/>
      </c>
      <c r="C107" s="318">
        <f>'كشف 4'!B24</f>
        <v>0</v>
      </c>
      <c r="D107" s="318">
        <f>'كشف 4'!C24</f>
        <v>0</v>
      </c>
      <c r="E107" s="318">
        <f>'كشف 4'!D24</f>
        <v>0</v>
      </c>
      <c r="F107" s="318">
        <f>'كشف 4'!E24</f>
        <v>0</v>
      </c>
      <c r="G107" s="318">
        <f>'كشف 4'!F24</f>
        <v>0</v>
      </c>
      <c r="H107" s="318">
        <f>'كشف 4'!G24</f>
        <v>0</v>
      </c>
      <c r="I107" s="318">
        <f>'كشف 4'!H24</f>
        <v>0</v>
      </c>
      <c r="J107" s="318">
        <f>'كشف 4'!I24</f>
        <v>0</v>
      </c>
      <c r="K107" s="316">
        <f>'كشف 4'!J24</f>
        <v>0</v>
      </c>
      <c r="L107" s="316">
        <f>'كشف 4'!K24</f>
        <v>0</v>
      </c>
      <c r="M107" s="316">
        <f>'كشف 4'!L24</f>
        <v>0</v>
      </c>
      <c r="N107" s="316">
        <f>'كشف 4'!M24</f>
        <v>0</v>
      </c>
      <c r="O107" s="66">
        <f>'كشف 4'!N24</f>
        <v>0</v>
      </c>
      <c r="P107" s="317">
        <f>'كشف 4'!O24</f>
        <v>0</v>
      </c>
      <c r="Q107" s="318">
        <f>'كشف 4'!P24</f>
        <v>0</v>
      </c>
      <c r="R107" s="318">
        <f>'كشف 4'!Q24</f>
        <v>0</v>
      </c>
      <c r="S107" s="318">
        <f>'كشف 4'!R24</f>
        <v>0</v>
      </c>
      <c r="T107" s="318">
        <f>'كشف 4'!S24</f>
        <v>0</v>
      </c>
      <c r="U107" s="318">
        <f>'كشف 4'!T24</f>
        <v>0</v>
      </c>
      <c r="V107" s="316">
        <f>'كشف 4'!U24</f>
        <v>0</v>
      </c>
      <c r="W107" s="316">
        <f>'كشف 4'!V24</f>
        <v>0</v>
      </c>
      <c r="X107" s="316">
        <f>'كشف 4'!W24</f>
        <v>0</v>
      </c>
      <c r="Y107" s="318">
        <f>'كشف 4'!X24</f>
        <v>0</v>
      </c>
      <c r="Z107" s="19">
        <f>'كشف 4'!Y24</f>
        <v>0</v>
      </c>
      <c r="AA107" s="317">
        <f>'كشف 4'!Z24</f>
        <v>0</v>
      </c>
      <c r="AB107" s="318">
        <f>'كشف 4'!AA24</f>
        <v>0</v>
      </c>
      <c r="AC107" s="318">
        <f>'كشف 4'!AB24</f>
        <v>0</v>
      </c>
      <c r="AD107" s="20">
        <f>'كشف 4'!AC24</f>
        <v>0</v>
      </c>
      <c r="AE107" s="316">
        <f>'كشف 4'!AD24</f>
        <v>0</v>
      </c>
      <c r="AF107" s="20">
        <f>'كشف 4'!AE24</f>
        <v>0</v>
      </c>
      <c r="AG107" s="20">
        <f>'كشف 4'!AF24</f>
        <v>0</v>
      </c>
      <c r="AH107" s="21">
        <f>'كشف 4'!AG24</f>
        <v>0</v>
      </c>
      <c r="AI107" s="20">
        <f>'كشف 4'!AH24</f>
        <v>0</v>
      </c>
      <c r="AJ107" s="20">
        <f>'كشف 4'!AI24</f>
        <v>0</v>
      </c>
      <c r="AK107" s="20">
        <f>'كشف 4'!AJ24</f>
        <v>0</v>
      </c>
      <c r="AL107" s="316">
        <f>'كشف 4'!AK24</f>
        <v>0</v>
      </c>
      <c r="AM107" s="316">
        <f>'كشف 4'!AL24</f>
        <v>0</v>
      </c>
      <c r="AN107" s="316">
        <f>'كشف 4'!AM24</f>
        <v>0</v>
      </c>
      <c r="AO107" s="316">
        <f>'كشف 4'!AN24</f>
        <v>0</v>
      </c>
      <c r="AP107" s="316">
        <f>'كشف 4'!AO24</f>
        <v>0</v>
      </c>
      <c r="AQ107" s="316">
        <f>'كشف 4'!AP24</f>
        <v>0</v>
      </c>
      <c r="AR107" s="316">
        <f>'كشف 4'!AQ24</f>
        <v>0</v>
      </c>
      <c r="AS107" s="316">
        <f>'كشف 4'!AR24</f>
        <v>0</v>
      </c>
      <c r="AT107" s="22">
        <f>'كشف 4'!AS24</f>
        <v>0</v>
      </c>
      <c r="AU107" s="316">
        <f>'كشف 4'!AT24</f>
        <v>0</v>
      </c>
      <c r="AV107" s="316">
        <f>'كشف 4'!AU24</f>
        <v>0</v>
      </c>
      <c r="AW107" s="316">
        <f>'كشف 4'!AV24</f>
        <v>0</v>
      </c>
      <c r="AX107" s="316">
        <f>'كشف 4'!AW24</f>
        <v>0</v>
      </c>
      <c r="AY107" s="316">
        <f>'كشف 4'!AX24</f>
        <v>0</v>
      </c>
      <c r="AZ107" s="316">
        <f>'كشف 4'!AY24</f>
        <v>0</v>
      </c>
      <c r="BA107" s="317">
        <f>'كشف 4'!AZ24</f>
        <v>0</v>
      </c>
      <c r="BB107" s="316">
        <f>'كشف 4'!BA24</f>
        <v>0</v>
      </c>
      <c r="BC107" s="124">
        <f>'كشف 4'!BB24</f>
        <v>0</v>
      </c>
      <c r="BD107" s="316">
        <f>'كشف 4'!BC24</f>
        <v>0</v>
      </c>
      <c r="BE107" s="316">
        <f>'كشف 4'!BD24</f>
        <v>0</v>
      </c>
      <c r="BF107" s="316">
        <f>'كشف 4'!BE24</f>
        <v>0</v>
      </c>
      <c r="BG107" s="316">
        <f>'كشف 4'!BF24</f>
        <v>0</v>
      </c>
      <c r="BH107" s="317">
        <f>'كشف 4'!BG24</f>
        <v>0</v>
      </c>
      <c r="BI107" s="318">
        <f>'كشف 4'!BH24</f>
        <v>0</v>
      </c>
      <c r="BJ107" s="318">
        <f>'كشف 4'!BI24</f>
        <v>0</v>
      </c>
      <c r="BK107" s="318">
        <f>'كشف 4'!BJ24</f>
        <v>0</v>
      </c>
      <c r="BL107" s="318">
        <f>'كشف 4'!BK24</f>
        <v>0</v>
      </c>
      <c r="BM107" s="319">
        <f>'كشف 4'!BL24</f>
        <v>0</v>
      </c>
      <c r="BN107" s="316">
        <f>'كشف 4'!BM24</f>
        <v>0</v>
      </c>
      <c r="BO107" s="316">
        <f>'كشف 4'!BN24</f>
        <v>0</v>
      </c>
      <c r="BP107" s="318">
        <f>'كشف 4'!BO24</f>
        <v>0</v>
      </c>
      <c r="BQ107" s="319">
        <f>'كشف 4'!BP24</f>
        <v>0</v>
      </c>
      <c r="BR107" s="319">
        <f>'كشف 4'!BQ24</f>
        <v>0</v>
      </c>
      <c r="BS107" s="319">
        <f>'كشف 4'!BR24</f>
        <v>0</v>
      </c>
      <c r="BT107" s="319">
        <f>'كشف 4'!BS24</f>
        <v>0</v>
      </c>
      <c r="BU107" s="319">
        <f>'كشف 4'!BT24</f>
        <v>0</v>
      </c>
      <c r="BV107" s="319">
        <f>'كشف 4'!BU24</f>
        <v>0</v>
      </c>
      <c r="BW107" s="319">
        <f>'كشف 4'!BV24</f>
        <v>0</v>
      </c>
      <c r="BX107" s="66">
        <f>'كشف 4'!BW24</f>
        <v>0</v>
      </c>
      <c r="BY107" s="66">
        <f>'كشف 4'!BX24</f>
        <v>0</v>
      </c>
      <c r="BZ107" s="319">
        <f>'كشف 4'!BY24</f>
        <v>0</v>
      </c>
      <c r="CA107" s="319">
        <f>'كشف 4'!BZ24</f>
        <v>0</v>
      </c>
      <c r="CB107" s="66">
        <f>'كشف 4'!CA24</f>
        <v>0</v>
      </c>
      <c r="CC107" s="319">
        <f>'كشف 4'!CB24</f>
        <v>0</v>
      </c>
      <c r="CD107" s="319">
        <f>'كشف 4'!CC24</f>
        <v>0</v>
      </c>
      <c r="CE107" s="319">
        <f>'كشف 4'!CD24</f>
        <v>0</v>
      </c>
      <c r="CF107" s="169">
        <f>'كشف 4'!CE24</f>
        <v>0</v>
      </c>
      <c r="CG107" s="169">
        <f>'كشف 4'!CF24</f>
        <v>0</v>
      </c>
      <c r="CH107" s="319">
        <f>'كشف 4'!CG24</f>
        <v>0</v>
      </c>
      <c r="CI107" s="319">
        <f>'كشف 4'!CH24</f>
        <v>0</v>
      </c>
      <c r="CJ107" s="319">
        <f>'كشف 4'!CI24</f>
        <v>0</v>
      </c>
      <c r="CK107" s="319">
        <f>'كشف 4'!CJ24</f>
        <v>0</v>
      </c>
      <c r="CL107" s="319">
        <f>'كشف 4'!CK24</f>
        <v>0</v>
      </c>
      <c r="CM107" s="319">
        <f>'كشف 4'!CL24</f>
        <v>0</v>
      </c>
      <c r="CN107" s="316">
        <f>'كشف 4'!CM24</f>
        <v>0</v>
      </c>
      <c r="CO107" s="316">
        <f>'كشف 4'!CN24</f>
        <v>0</v>
      </c>
      <c r="CP107" s="316">
        <f>'كشف 4'!CO24</f>
        <v>0</v>
      </c>
      <c r="CQ107" s="316">
        <f>'كشف 4'!CP24</f>
        <v>0</v>
      </c>
      <c r="CR107" s="316">
        <f t="shared" si="23"/>
        <v>0</v>
      </c>
      <c r="CS107" s="316">
        <f t="shared" si="24"/>
        <v>0</v>
      </c>
      <c r="CT107" s="316">
        <f t="shared" si="25"/>
        <v>0</v>
      </c>
      <c r="CU107" s="316">
        <f t="shared" si="26"/>
        <v>0</v>
      </c>
      <c r="CV107" s="316">
        <f t="shared" si="27"/>
        <v>0</v>
      </c>
      <c r="CW107" s="316">
        <f t="shared" si="28"/>
        <v>0</v>
      </c>
      <c r="CX107" s="316">
        <f t="shared" si="29"/>
        <v>0</v>
      </c>
      <c r="CY107" s="316">
        <f t="shared" si="30"/>
        <v>0</v>
      </c>
      <c r="CZ107" s="316">
        <f t="shared" si="31"/>
        <v>0</v>
      </c>
      <c r="DA107" s="316">
        <f t="shared" si="32"/>
        <v>0</v>
      </c>
      <c r="DB107" s="316">
        <f t="shared" si="33"/>
        <v>0</v>
      </c>
      <c r="DC107" s="316">
        <f t="shared" si="34"/>
        <v>0</v>
      </c>
      <c r="DD107" s="316">
        <f t="shared" si="35"/>
        <v>0</v>
      </c>
      <c r="DE107" s="316">
        <f t="shared" si="36"/>
        <v>0</v>
      </c>
      <c r="DF107" s="316">
        <f t="shared" si="37"/>
        <v>0</v>
      </c>
      <c r="DG107" s="316">
        <f t="shared" si="38"/>
        <v>0</v>
      </c>
      <c r="DH107" s="316">
        <f t="shared" si="39"/>
        <v>0</v>
      </c>
      <c r="DI107" s="316">
        <f t="shared" si="40"/>
        <v>0</v>
      </c>
      <c r="DJ107" s="316">
        <f t="shared" si="41"/>
        <v>0</v>
      </c>
      <c r="DK107" s="316">
        <f t="shared" si="42"/>
        <v>0</v>
      </c>
      <c r="DL107" s="316">
        <f t="shared" si="43"/>
        <v>0</v>
      </c>
      <c r="DM107" s="316">
        <f t="shared" si="44"/>
        <v>0</v>
      </c>
    </row>
    <row r="108" spans="1:117" ht="20.25" x14ac:dyDescent="0.2">
      <c r="A108" s="18">
        <v>104</v>
      </c>
      <c r="B108" s="18" t="str">
        <f>'كشف 4'!A25</f>
        <v/>
      </c>
      <c r="C108" s="318">
        <f>'كشف 4'!B25</f>
        <v>0</v>
      </c>
      <c r="D108" s="318">
        <f>'كشف 4'!C25</f>
        <v>0</v>
      </c>
      <c r="E108" s="318">
        <f>'كشف 4'!D25</f>
        <v>0</v>
      </c>
      <c r="F108" s="318">
        <f>'كشف 4'!E25</f>
        <v>0</v>
      </c>
      <c r="G108" s="318">
        <f>'كشف 4'!F25</f>
        <v>0</v>
      </c>
      <c r="H108" s="318">
        <f>'كشف 4'!G25</f>
        <v>0</v>
      </c>
      <c r="I108" s="318">
        <f>'كشف 4'!H25</f>
        <v>0</v>
      </c>
      <c r="J108" s="318">
        <f>'كشف 4'!I25</f>
        <v>0</v>
      </c>
      <c r="K108" s="316">
        <f>'كشف 4'!J25</f>
        <v>0</v>
      </c>
      <c r="L108" s="316">
        <f>'كشف 4'!K25</f>
        <v>0</v>
      </c>
      <c r="M108" s="316">
        <f>'كشف 4'!L25</f>
        <v>0</v>
      </c>
      <c r="N108" s="316">
        <f>'كشف 4'!M25</f>
        <v>0</v>
      </c>
      <c r="O108" s="66">
        <f>'كشف 4'!N25</f>
        <v>0</v>
      </c>
      <c r="P108" s="317">
        <f>'كشف 4'!O25</f>
        <v>0</v>
      </c>
      <c r="Q108" s="318">
        <f>'كشف 4'!P25</f>
        <v>0</v>
      </c>
      <c r="R108" s="318">
        <f>'كشف 4'!Q25</f>
        <v>0</v>
      </c>
      <c r="S108" s="318">
        <f>'كشف 4'!R25</f>
        <v>0</v>
      </c>
      <c r="T108" s="318">
        <f>'كشف 4'!S25</f>
        <v>0</v>
      </c>
      <c r="U108" s="318">
        <f>'كشف 4'!T25</f>
        <v>0</v>
      </c>
      <c r="V108" s="316">
        <f>'كشف 4'!U25</f>
        <v>0</v>
      </c>
      <c r="W108" s="316">
        <f>'كشف 4'!V25</f>
        <v>0</v>
      </c>
      <c r="X108" s="316">
        <f>'كشف 4'!W25</f>
        <v>0</v>
      </c>
      <c r="Y108" s="318">
        <f>'كشف 4'!X25</f>
        <v>0</v>
      </c>
      <c r="Z108" s="19">
        <f>'كشف 4'!Y25</f>
        <v>0</v>
      </c>
      <c r="AA108" s="317">
        <f>'كشف 4'!Z25</f>
        <v>0</v>
      </c>
      <c r="AB108" s="318">
        <f>'كشف 4'!AA25</f>
        <v>0</v>
      </c>
      <c r="AC108" s="318">
        <f>'كشف 4'!AB25</f>
        <v>0</v>
      </c>
      <c r="AD108" s="20">
        <f>'كشف 4'!AC25</f>
        <v>0</v>
      </c>
      <c r="AE108" s="316">
        <f>'كشف 4'!AD25</f>
        <v>0</v>
      </c>
      <c r="AF108" s="20">
        <f>'كشف 4'!AE25</f>
        <v>0</v>
      </c>
      <c r="AG108" s="20">
        <f>'كشف 4'!AF25</f>
        <v>0</v>
      </c>
      <c r="AH108" s="21">
        <f>'كشف 4'!AG25</f>
        <v>0</v>
      </c>
      <c r="AI108" s="20">
        <f>'كشف 4'!AH25</f>
        <v>0</v>
      </c>
      <c r="AJ108" s="20">
        <f>'كشف 4'!AI25</f>
        <v>0</v>
      </c>
      <c r="AK108" s="20">
        <f>'كشف 4'!AJ25</f>
        <v>0</v>
      </c>
      <c r="AL108" s="316">
        <f>'كشف 4'!AK25</f>
        <v>0</v>
      </c>
      <c r="AM108" s="316">
        <f>'كشف 4'!AL25</f>
        <v>0</v>
      </c>
      <c r="AN108" s="316">
        <f>'كشف 4'!AM25</f>
        <v>0</v>
      </c>
      <c r="AO108" s="316">
        <f>'كشف 4'!AN25</f>
        <v>0</v>
      </c>
      <c r="AP108" s="316">
        <f>'كشف 4'!AO25</f>
        <v>0</v>
      </c>
      <c r="AQ108" s="316">
        <f>'كشف 4'!AP25</f>
        <v>0</v>
      </c>
      <c r="AR108" s="316">
        <f>'كشف 4'!AQ25</f>
        <v>0</v>
      </c>
      <c r="AS108" s="316">
        <f>'كشف 4'!AR25</f>
        <v>0</v>
      </c>
      <c r="AT108" s="22">
        <f>'كشف 4'!AS25</f>
        <v>0</v>
      </c>
      <c r="AU108" s="316">
        <f>'كشف 4'!AT25</f>
        <v>0</v>
      </c>
      <c r="AV108" s="316">
        <f>'كشف 4'!AU25</f>
        <v>0</v>
      </c>
      <c r="AW108" s="316">
        <f>'كشف 4'!AV25</f>
        <v>0</v>
      </c>
      <c r="AX108" s="316">
        <f>'كشف 4'!AW25</f>
        <v>0</v>
      </c>
      <c r="AY108" s="316">
        <f>'كشف 4'!AX25</f>
        <v>0</v>
      </c>
      <c r="AZ108" s="316">
        <f>'كشف 4'!AY25</f>
        <v>0</v>
      </c>
      <c r="BA108" s="317">
        <f>'كشف 4'!AZ25</f>
        <v>0</v>
      </c>
      <c r="BB108" s="316">
        <f>'كشف 4'!BA25</f>
        <v>0</v>
      </c>
      <c r="BC108" s="124">
        <f>'كشف 4'!BB25</f>
        <v>0</v>
      </c>
      <c r="BD108" s="316">
        <f>'كشف 4'!BC25</f>
        <v>0</v>
      </c>
      <c r="BE108" s="316">
        <f>'كشف 4'!BD25</f>
        <v>0</v>
      </c>
      <c r="BF108" s="316">
        <f>'كشف 4'!BE25</f>
        <v>0</v>
      </c>
      <c r="BG108" s="316">
        <f>'كشف 4'!BF25</f>
        <v>0</v>
      </c>
      <c r="BH108" s="317">
        <f>'كشف 4'!BG25</f>
        <v>0</v>
      </c>
      <c r="BI108" s="318">
        <f>'كشف 4'!BH25</f>
        <v>0</v>
      </c>
      <c r="BJ108" s="318">
        <f>'كشف 4'!BI25</f>
        <v>0</v>
      </c>
      <c r="BK108" s="318">
        <f>'كشف 4'!BJ25</f>
        <v>0</v>
      </c>
      <c r="BL108" s="318">
        <f>'كشف 4'!BK25</f>
        <v>0</v>
      </c>
      <c r="BM108" s="319">
        <f>'كشف 4'!BL25</f>
        <v>0</v>
      </c>
      <c r="BN108" s="316">
        <f>'كشف 4'!BM25</f>
        <v>0</v>
      </c>
      <c r="BO108" s="316">
        <f>'كشف 4'!BN25</f>
        <v>0</v>
      </c>
      <c r="BP108" s="318">
        <f>'كشف 4'!BO25</f>
        <v>0</v>
      </c>
      <c r="BQ108" s="319">
        <f>'كشف 4'!BP25</f>
        <v>0</v>
      </c>
      <c r="BR108" s="319">
        <f>'كشف 4'!BQ25</f>
        <v>0</v>
      </c>
      <c r="BS108" s="319">
        <f>'كشف 4'!BR25</f>
        <v>0</v>
      </c>
      <c r="BT108" s="319">
        <f>'كشف 4'!BS25</f>
        <v>0</v>
      </c>
      <c r="BU108" s="319">
        <f>'كشف 4'!BT25</f>
        <v>0</v>
      </c>
      <c r="BV108" s="319">
        <f>'كشف 4'!BU25</f>
        <v>0</v>
      </c>
      <c r="BW108" s="319">
        <f>'كشف 4'!BV25</f>
        <v>0</v>
      </c>
      <c r="BX108" s="66">
        <f>'كشف 4'!BW25</f>
        <v>0</v>
      </c>
      <c r="BY108" s="66">
        <f>'كشف 4'!BX25</f>
        <v>0</v>
      </c>
      <c r="BZ108" s="319">
        <f>'كشف 4'!BY25</f>
        <v>0</v>
      </c>
      <c r="CA108" s="319">
        <f>'كشف 4'!BZ25</f>
        <v>0</v>
      </c>
      <c r="CB108" s="66">
        <f>'كشف 4'!CA25</f>
        <v>0</v>
      </c>
      <c r="CC108" s="319">
        <f>'كشف 4'!CB25</f>
        <v>0</v>
      </c>
      <c r="CD108" s="319">
        <f>'كشف 4'!CC25</f>
        <v>0</v>
      </c>
      <c r="CE108" s="319">
        <f>'كشف 4'!CD25</f>
        <v>0</v>
      </c>
      <c r="CF108" s="169">
        <f>'كشف 4'!CE25</f>
        <v>0</v>
      </c>
      <c r="CG108" s="169">
        <f>'كشف 4'!CF25</f>
        <v>0</v>
      </c>
      <c r="CH108" s="319">
        <f>'كشف 4'!CG25</f>
        <v>0</v>
      </c>
      <c r="CI108" s="319">
        <f>'كشف 4'!CH25</f>
        <v>0</v>
      </c>
      <c r="CJ108" s="319">
        <f>'كشف 4'!CI25</f>
        <v>0</v>
      </c>
      <c r="CK108" s="319">
        <f>'كشف 4'!CJ25</f>
        <v>0</v>
      </c>
      <c r="CL108" s="319">
        <f>'كشف 4'!CK25</f>
        <v>0</v>
      </c>
      <c r="CM108" s="319">
        <f>'كشف 4'!CL25</f>
        <v>0</v>
      </c>
      <c r="CN108" s="316">
        <f>'كشف 4'!CM25</f>
        <v>0</v>
      </c>
      <c r="CO108" s="316">
        <f>'كشف 4'!CN25</f>
        <v>0</v>
      </c>
      <c r="CP108" s="316">
        <f>'كشف 4'!CO25</f>
        <v>0</v>
      </c>
      <c r="CQ108" s="316">
        <f>'كشف 4'!CP25</f>
        <v>0</v>
      </c>
      <c r="CR108" s="316">
        <f t="shared" si="23"/>
        <v>0</v>
      </c>
      <c r="CS108" s="316">
        <f t="shared" si="24"/>
        <v>0</v>
      </c>
      <c r="CT108" s="316">
        <f t="shared" si="25"/>
        <v>0</v>
      </c>
      <c r="CU108" s="316">
        <f t="shared" si="26"/>
        <v>0</v>
      </c>
      <c r="CV108" s="316">
        <f t="shared" si="27"/>
        <v>0</v>
      </c>
      <c r="CW108" s="316">
        <f t="shared" si="28"/>
        <v>0</v>
      </c>
      <c r="CX108" s="316">
        <f t="shared" si="29"/>
        <v>0</v>
      </c>
      <c r="CY108" s="316">
        <f t="shared" si="30"/>
        <v>0</v>
      </c>
      <c r="CZ108" s="316">
        <f t="shared" si="31"/>
        <v>0</v>
      </c>
      <c r="DA108" s="316">
        <f t="shared" si="32"/>
        <v>0</v>
      </c>
      <c r="DB108" s="316">
        <f t="shared" si="33"/>
        <v>0</v>
      </c>
      <c r="DC108" s="316">
        <f t="shared" si="34"/>
        <v>0</v>
      </c>
      <c r="DD108" s="316">
        <f t="shared" si="35"/>
        <v>0</v>
      </c>
      <c r="DE108" s="316">
        <f t="shared" si="36"/>
        <v>0</v>
      </c>
      <c r="DF108" s="316">
        <f t="shared" si="37"/>
        <v>0</v>
      </c>
      <c r="DG108" s="316">
        <f t="shared" si="38"/>
        <v>0</v>
      </c>
      <c r="DH108" s="316">
        <f t="shared" si="39"/>
        <v>0</v>
      </c>
      <c r="DI108" s="316">
        <f t="shared" si="40"/>
        <v>0</v>
      </c>
      <c r="DJ108" s="316">
        <f t="shared" si="41"/>
        <v>0</v>
      </c>
      <c r="DK108" s="316">
        <f t="shared" si="42"/>
        <v>0</v>
      </c>
      <c r="DL108" s="316">
        <f t="shared" si="43"/>
        <v>0</v>
      </c>
      <c r="DM108" s="316">
        <f t="shared" si="44"/>
        <v>0</v>
      </c>
    </row>
    <row r="109" spans="1:117" ht="20.25" x14ac:dyDescent="0.2">
      <c r="A109" s="18">
        <v>105</v>
      </c>
      <c r="B109" s="18" t="str">
        <f>'كشف 4'!A26</f>
        <v/>
      </c>
      <c r="C109" s="318">
        <f>'كشف 4'!B26</f>
        <v>0</v>
      </c>
      <c r="D109" s="318">
        <f>'كشف 4'!C26</f>
        <v>0</v>
      </c>
      <c r="E109" s="318">
        <f>'كشف 4'!D26</f>
        <v>0</v>
      </c>
      <c r="F109" s="318">
        <f>'كشف 4'!E26</f>
        <v>0</v>
      </c>
      <c r="G109" s="318">
        <f>'كشف 4'!F26</f>
        <v>0</v>
      </c>
      <c r="H109" s="318">
        <f>'كشف 4'!G26</f>
        <v>0</v>
      </c>
      <c r="I109" s="318">
        <f>'كشف 4'!H26</f>
        <v>0</v>
      </c>
      <c r="J109" s="318">
        <f>'كشف 4'!I26</f>
        <v>0</v>
      </c>
      <c r="K109" s="316">
        <f>'كشف 4'!J26</f>
        <v>0</v>
      </c>
      <c r="L109" s="316">
        <f>'كشف 4'!K26</f>
        <v>0</v>
      </c>
      <c r="M109" s="316">
        <f>'كشف 4'!L26</f>
        <v>0</v>
      </c>
      <c r="N109" s="316">
        <f>'كشف 4'!M26</f>
        <v>0</v>
      </c>
      <c r="O109" s="66">
        <f>'كشف 4'!N26</f>
        <v>0</v>
      </c>
      <c r="P109" s="317">
        <f>'كشف 4'!O26</f>
        <v>0</v>
      </c>
      <c r="Q109" s="318">
        <f>'كشف 4'!P26</f>
        <v>0</v>
      </c>
      <c r="R109" s="318">
        <f>'كشف 4'!Q26</f>
        <v>0</v>
      </c>
      <c r="S109" s="318">
        <f>'كشف 4'!R26</f>
        <v>0</v>
      </c>
      <c r="T109" s="318">
        <f>'كشف 4'!S26</f>
        <v>0</v>
      </c>
      <c r="U109" s="318">
        <f>'كشف 4'!T26</f>
        <v>0</v>
      </c>
      <c r="V109" s="316">
        <f>'كشف 4'!U26</f>
        <v>0</v>
      </c>
      <c r="W109" s="316">
        <f>'كشف 4'!V26</f>
        <v>0</v>
      </c>
      <c r="X109" s="316">
        <f>'كشف 4'!W26</f>
        <v>0</v>
      </c>
      <c r="Y109" s="318">
        <f>'كشف 4'!X26</f>
        <v>0</v>
      </c>
      <c r="Z109" s="19">
        <f>'كشف 4'!Y26</f>
        <v>0</v>
      </c>
      <c r="AA109" s="317">
        <f>'كشف 4'!Z26</f>
        <v>0</v>
      </c>
      <c r="AB109" s="318">
        <f>'كشف 4'!AA26</f>
        <v>0</v>
      </c>
      <c r="AC109" s="318">
        <f>'كشف 4'!AB26</f>
        <v>0</v>
      </c>
      <c r="AD109" s="20">
        <f>'كشف 4'!AC26</f>
        <v>0</v>
      </c>
      <c r="AE109" s="316">
        <f>'كشف 4'!AD26</f>
        <v>0</v>
      </c>
      <c r="AF109" s="20">
        <f>'كشف 4'!AE26</f>
        <v>0</v>
      </c>
      <c r="AG109" s="20">
        <f>'كشف 4'!AF26</f>
        <v>0</v>
      </c>
      <c r="AH109" s="21">
        <f>'كشف 4'!AG26</f>
        <v>0</v>
      </c>
      <c r="AI109" s="20">
        <f>'كشف 4'!AH26</f>
        <v>0</v>
      </c>
      <c r="AJ109" s="20">
        <f>'كشف 4'!AI26</f>
        <v>0</v>
      </c>
      <c r="AK109" s="20">
        <f>'كشف 4'!AJ26</f>
        <v>0</v>
      </c>
      <c r="AL109" s="316">
        <f>'كشف 4'!AK26</f>
        <v>0</v>
      </c>
      <c r="AM109" s="316">
        <f>'كشف 4'!AL26</f>
        <v>0</v>
      </c>
      <c r="AN109" s="316">
        <f>'كشف 4'!AM26</f>
        <v>0</v>
      </c>
      <c r="AO109" s="316">
        <f>'كشف 4'!AN26</f>
        <v>0</v>
      </c>
      <c r="AP109" s="316">
        <f>'كشف 4'!AO26</f>
        <v>0</v>
      </c>
      <c r="AQ109" s="316">
        <f>'كشف 4'!AP26</f>
        <v>0</v>
      </c>
      <c r="AR109" s="316">
        <f>'كشف 4'!AQ26</f>
        <v>0</v>
      </c>
      <c r="AS109" s="316">
        <f>'كشف 4'!AR26</f>
        <v>0</v>
      </c>
      <c r="AT109" s="22">
        <f>'كشف 4'!AS26</f>
        <v>0</v>
      </c>
      <c r="AU109" s="316">
        <f>'كشف 4'!AT26</f>
        <v>0</v>
      </c>
      <c r="AV109" s="316">
        <f>'كشف 4'!AU26</f>
        <v>0</v>
      </c>
      <c r="AW109" s="316">
        <f>'كشف 4'!AV26</f>
        <v>0</v>
      </c>
      <c r="AX109" s="316">
        <f>'كشف 4'!AW26</f>
        <v>0</v>
      </c>
      <c r="AY109" s="316">
        <f>'كشف 4'!AX26</f>
        <v>0</v>
      </c>
      <c r="AZ109" s="316">
        <f>'كشف 4'!AY26</f>
        <v>0</v>
      </c>
      <c r="BA109" s="317">
        <f>'كشف 4'!AZ26</f>
        <v>0</v>
      </c>
      <c r="BB109" s="316">
        <f>'كشف 4'!BA26</f>
        <v>0</v>
      </c>
      <c r="BC109" s="124">
        <f>'كشف 4'!BB26</f>
        <v>0</v>
      </c>
      <c r="BD109" s="316">
        <f>'كشف 4'!BC26</f>
        <v>0</v>
      </c>
      <c r="BE109" s="316">
        <f>'كشف 4'!BD26</f>
        <v>0</v>
      </c>
      <c r="BF109" s="316">
        <f>'كشف 4'!BE26</f>
        <v>0</v>
      </c>
      <c r="BG109" s="316">
        <f>'كشف 4'!BF26</f>
        <v>0</v>
      </c>
      <c r="BH109" s="317">
        <f>'كشف 4'!BG26</f>
        <v>0</v>
      </c>
      <c r="BI109" s="318">
        <f>'كشف 4'!BH26</f>
        <v>0</v>
      </c>
      <c r="BJ109" s="318">
        <f>'كشف 4'!BI26</f>
        <v>0</v>
      </c>
      <c r="BK109" s="318">
        <f>'كشف 4'!BJ26</f>
        <v>0</v>
      </c>
      <c r="BL109" s="318">
        <f>'كشف 4'!BK26</f>
        <v>0</v>
      </c>
      <c r="BM109" s="319">
        <f>'كشف 4'!BL26</f>
        <v>0</v>
      </c>
      <c r="BN109" s="316">
        <f>'كشف 4'!BM26</f>
        <v>0</v>
      </c>
      <c r="BO109" s="316">
        <f>'كشف 4'!BN26</f>
        <v>0</v>
      </c>
      <c r="BP109" s="318">
        <f>'كشف 4'!BO26</f>
        <v>0</v>
      </c>
      <c r="BQ109" s="319">
        <f>'كشف 4'!BP26</f>
        <v>0</v>
      </c>
      <c r="BR109" s="319">
        <f>'كشف 4'!BQ26</f>
        <v>0</v>
      </c>
      <c r="BS109" s="319">
        <f>'كشف 4'!BR26</f>
        <v>0</v>
      </c>
      <c r="BT109" s="319">
        <f>'كشف 4'!BS26</f>
        <v>0</v>
      </c>
      <c r="BU109" s="319">
        <f>'كشف 4'!BT26</f>
        <v>0</v>
      </c>
      <c r="BV109" s="319">
        <f>'كشف 4'!BU26</f>
        <v>0</v>
      </c>
      <c r="BW109" s="319">
        <f>'كشف 4'!BV26</f>
        <v>0</v>
      </c>
      <c r="BX109" s="66">
        <f>'كشف 4'!BW26</f>
        <v>0</v>
      </c>
      <c r="BY109" s="66">
        <f>'كشف 4'!BX26</f>
        <v>0</v>
      </c>
      <c r="BZ109" s="319">
        <f>'كشف 4'!BY26</f>
        <v>0</v>
      </c>
      <c r="CA109" s="319">
        <f>'كشف 4'!BZ26</f>
        <v>0</v>
      </c>
      <c r="CB109" s="66">
        <f>'كشف 4'!CA26</f>
        <v>0</v>
      </c>
      <c r="CC109" s="319">
        <f>'كشف 4'!CB26</f>
        <v>0</v>
      </c>
      <c r="CD109" s="319">
        <f>'كشف 4'!CC26</f>
        <v>0</v>
      </c>
      <c r="CE109" s="319">
        <f>'كشف 4'!CD26</f>
        <v>0</v>
      </c>
      <c r="CF109" s="169">
        <f>'كشف 4'!CE26</f>
        <v>0</v>
      </c>
      <c r="CG109" s="169">
        <f>'كشف 4'!CF26</f>
        <v>0</v>
      </c>
      <c r="CH109" s="319">
        <f>'كشف 4'!CG26</f>
        <v>0</v>
      </c>
      <c r="CI109" s="319">
        <f>'كشف 4'!CH26</f>
        <v>0</v>
      </c>
      <c r="CJ109" s="319">
        <f>'كشف 4'!CI26</f>
        <v>0</v>
      </c>
      <c r="CK109" s="319">
        <f>'كشف 4'!CJ26</f>
        <v>0</v>
      </c>
      <c r="CL109" s="319">
        <f>'كشف 4'!CK26</f>
        <v>0</v>
      </c>
      <c r="CM109" s="319">
        <f>'كشف 4'!CL26</f>
        <v>0</v>
      </c>
      <c r="CN109" s="316">
        <f>'كشف 4'!CM26</f>
        <v>0</v>
      </c>
      <c r="CO109" s="316">
        <f>'كشف 4'!CN26</f>
        <v>0</v>
      </c>
      <c r="CP109" s="316">
        <f>'كشف 4'!CO26</f>
        <v>0</v>
      </c>
      <c r="CQ109" s="316">
        <f>'كشف 4'!CP26</f>
        <v>0</v>
      </c>
      <c r="CR109" s="316">
        <f t="shared" si="23"/>
        <v>0</v>
      </c>
      <c r="CS109" s="316">
        <f t="shared" si="24"/>
        <v>0</v>
      </c>
      <c r="CT109" s="316">
        <f t="shared" si="25"/>
        <v>0</v>
      </c>
      <c r="CU109" s="316">
        <f t="shared" si="26"/>
        <v>0</v>
      </c>
      <c r="CV109" s="316">
        <f t="shared" si="27"/>
        <v>0</v>
      </c>
      <c r="CW109" s="316">
        <f t="shared" si="28"/>
        <v>0</v>
      </c>
      <c r="CX109" s="316">
        <f t="shared" si="29"/>
        <v>0</v>
      </c>
      <c r="CY109" s="316">
        <f t="shared" si="30"/>
        <v>0</v>
      </c>
      <c r="CZ109" s="316">
        <f t="shared" si="31"/>
        <v>0</v>
      </c>
      <c r="DA109" s="316">
        <f t="shared" si="32"/>
        <v>0</v>
      </c>
      <c r="DB109" s="316">
        <f t="shared" si="33"/>
        <v>0</v>
      </c>
      <c r="DC109" s="316">
        <f t="shared" si="34"/>
        <v>0</v>
      </c>
      <c r="DD109" s="316">
        <f t="shared" si="35"/>
        <v>0</v>
      </c>
      <c r="DE109" s="316">
        <f t="shared" si="36"/>
        <v>0</v>
      </c>
      <c r="DF109" s="316">
        <f t="shared" si="37"/>
        <v>0</v>
      </c>
      <c r="DG109" s="316">
        <f t="shared" si="38"/>
        <v>0</v>
      </c>
      <c r="DH109" s="316">
        <f t="shared" si="39"/>
        <v>0</v>
      </c>
      <c r="DI109" s="316">
        <f t="shared" si="40"/>
        <v>0</v>
      </c>
      <c r="DJ109" s="316">
        <f t="shared" si="41"/>
        <v>0</v>
      </c>
      <c r="DK109" s="316">
        <f t="shared" si="42"/>
        <v>0</v>
      </c>
      <c r="DL109" s="316">
        <f t="shared" si="43"/>
        <v>0</v>
      </c>
      <c r="DM109" s="316">
        <f t="shared" si="44"/>
        <v>0</v>
      </c>
    </row>
    <row r="110" spans="1:117" ht="20.25" x14ac:dyDescent="0.2">
      <c r="A110" s="18">
        <v>106</v>
      </c>
      <c r="B110" s="18" t="str">
        <f>'كشف 4'!A27</f>
        <v/>
      </c>
      <c r="C110" s="318">
        <f>'كشف 4'!B27</f>
        <v>0</v>
      </c>
      <c r="D110" s="318">
        <f>'كشف 4'!C27</f>
        <v>0</v>
      </c>
      <c r="E110" s="318">
        <f>'كشف 4'!D27</f>
        <v>0</v>
      </c>
      <c r="F110" s="318">
        <f>'كشف 4'!E27</f>
        <v>0</v>
      </c>
      <c r="G110" s="318">
        <f>'كشف 4'!F27</f>
        <v>0</v>
      </c>
      <c r="H110" s="318">
        <f>'كشف 4'!G27</f>
        <v>0</v>
      </c>
      <c r="I110" s="318">
        <f>'كشف 4'!H27</f>
        <v>0</v>
      </c>
      <c r="J110" s="318">
        <f>'كشف 4'!I27</f>
        <v>0</v>
      </c>
      <c r="K110" s="316">
        <f>'كشف 4'!J27</f>
        <v>0</v>
      </c>
      <c r="L110" s="316">
        <f>'كشف 4'!K27</f>
        <v>0</v>
      </c>
      <c r="M110" s="316">
        <f>'كشف 4'!L27</f>
        <v>0</v>
      </c>
      <c r="N110" s="316">
        <f>'كشف 4'!M27</f>
        <v>0</v>
      </c>
      <c r="O110" s="66">
        <f>'كشف 4'!N27</f>
        <v>0</v>
      </c>
      <c r="P110" s="317">
        <f>'كشف 4'!O27</f>
        <v>0</v>
      </c>
      <c r="Q110" s="318">
        <f>'كشف 4'!P27</f>
        <v>0</v>
      </c>
      <c r="R110" s="318">
        <f>'كشف 4'!Q27</f>
        <v>0</v>
      </c>
      <c r="S110" s="318">
        <f>'كشف 4'!R27</f>
        <v>0</v>
      </c>
      <c r="T110" s="318">
        <f>'كشف 4'!S27</f>
        <v>0</v>
      </c>
      <c r="U110" s="318">
        <f>'كشف 4'!T27</f>
        <v>0</v>
      </c>
      <c r="V110" s="316">
        <f>'كشف 4'!U27</f>
        <v>0</v>
      </c>
      <c r="W110" s="316">
        <f>'كشف 4'!V27</f>
        <v>0</v>
      </c>
      <c r="X110" s="316">
        <f>'كشف 4'!W27</f>
        <v>0</v>
      </c>
      <c r="Y110" s="318">
        <f>'كشف 4'!X27</f>
        <v>0</v>
      </c>
      <c r="Z110" s="19">
        <f>'كشف 4'!Y27</f>
        <v>0</v>
      </c>
      <c r="AA110" s="317">
        <f>'كشف 4'!Z27</f>
        <v>0</v>
      </c>
      <c r="AB110" s="318">
        <f>'كشف 4'!AA27</f>
        <v>0</v>
      </c>
      <c r="AC110" s="318">
        <f>'كشف 4'!AB27</f>
        <v>0</v>
      </c>
      <c r="AD110" s="20">
        <f>'كشف 4'!AC27</f>
        <v>0</v>
      </c>
      <c r="AE110" s="316">
        <f>'كشف 4'!AD27</f>
        <v>0</v>
      </c>
      <c r="AF110" s="20">
        <f>'كشف 4'!AE27</f>
        <v>0</v>
      </c>
      <c r="AG110" s="20">
        <f>'كشف 4'!AF27</f>
        <v>0</v>
      </c>
      <c r="AH110" s="21">
        <f>'كشف 4'!AG27</f>
        <v>0</v>
      </c>
      <c r="AI110" s="20">
        <f>'كشف 4'!AH27</f>
        <v>0</v>
      </c>
      <c r="AJ110" s="20">
        <f>'كشف 4'!AI27</f>
        <v>0</v>
      </c>
      <c r="AK110" s="20">
        <f>'كشف 4'!AJ27</f>
        <v>0</v>
      </c>
      <c r="AL110" s="316">
        <f>'كشف 4'!AK27</f>
        <v>0</v>
      </c>
      <c r="AM110" s="316">
        <f>'كشف 4'!AL27</f>
        <v>0</v>
      </c>
      <c r="AN110" s="316">
        <f>'كشف 4'!AM27</f>
        <v>0</v>
      </c>
      <c r="AO110" s="316">
        <f>'كشف 4'!AN27</f>
        <v>0</v>
      </c>
      <c r="AP110" s="316">
        <f>'كشف 4'!AO27</f>
        <v>0</v>
      </c>
      <c r="AQ110" s="316">
        <f>'كشف 4'!AP27</f>
        <v>0</v>
      </c>
      <c r="AR110" s="316">
        <f>'كشف 4'!AQ27</f>
        <v>0</v>
      </c>
      <c r="AS110" s="316">
        <f>'كشف 4'!AR27</f>
        <v>0</v>
      </c>
      <c r="AT110" s="22">
        <f>'كشف 4'!AS27</f>
        <v>0</v>
      </c>
      <c r="AU110" s="316">
        <f>'كشف 4'!AT27</f>
        <v>0</v>
      </c>
      <c r="AV110" s="316">
        <f>'كشف 4'!AU27</f>
        <v>0</v>
      </c>
      <c r="AW110" s="316">
        <f>'كشف 4'!AV27</f>
        <v>0</v>
      </c>
      <c r="AX110" s="316">
        <f>'كشف 4'!AW27</f>
        <v>0</v>
      </c>
      <c r="AY110" s="316">
        <f>'كشف 4'!AX27</f>
        <v>0</v>
      </c>
      <c r="AZ110" s="316">
        <f>'كشف 4'!AY27</f>
        <v>0</v>
      </c>
      <c r="BA110" s="317">
        <f>'كشف 4'!AZ27</f>
        <v>0</v>
      </c>
      <c r="BB110" s="316">
        <f>'كشف 4'!BA27</f>
        <v>0</v>
      </c>
      <c r="BC110" s="124">
        <f>'كشف 4'!BB27</f>
        <v>0</v>
      </c>
      <c r="BD110" s="316">
        <f>'كشف 4'!BC27</f>
        <v>0</v>
      </c>
      <c r="BE110" s="316">
        <f>'كشف 4'!BD27</f>
        <v>0</v>
      </c>
      <c r="BF110" s="316">
        <f>'كشف 4'!BE27</f>
        <v>0</v>
      </c>
      <c r="BG110" s="316">
        <f>'كشف 4'!BF27</f>
        <v>0</v>
      </c>
      <c r="BH110" s="317">
        <f>'كشف 4'!BG27</f>
        <v>0</v>
      </c>
      <c r="BI110" s="318">
        <f>'كشف 4'!BH27</f>
        <v>0</v>
      </c>
      <c r="BJ110" s="318">
        <f>'كشف 4'!BI27</f>
        <v>0</v>
      </c>
      <c r="BK110" s="318">
        <f>'كشف 4'!BJ27</f>
        <v>0</v>
      </c>
      <c r="BL110" s="318">
        <f>'كشف 4'!BK27</f>
        <v>0</v>
      </c>
      <c r="BM110" s="319">
        <f>'كشف 4'!BL27</f>
        <v>0</v>
      </c>
      <c r="BN110" s="316">
        <f>'كشف 4'!BM27</f>
        <v>0</v>
      </c>
      <c r="BO110" s="316">
        <f>'كشف 4'!BN27</f>
        <v>0</v>
      </c>
      <c r="BP110" s="318">
        <f>'كشف 4'!BO27</f>
        <v>0</v>
      </c>
      <c r="BQ110" s="319">
        <f>'كشف 4'!BP27</f>
        <v>0</v>
      </c>
      <c r="BR110" s="319">
        <f>'كشف 4'!BQ27</f>
        <v>0</v>
      </c>
      <c r="BS110" s="319">
        <f>'كشف 4'!BR27</f>
        <v>0</v>
      </c>
      <c r="BT110" s="319">
        <f>'كشف 4'!BS27</f>
        <v>0</v>
      </c>
      <c r="BU110" s="319">
        <f>'كشف 4'!BT27</f>
        <v>0</v>
      </c>
      <c r="BV110" s="319">
        <f>'كشف 4'!BU27</f>
        <v>0</v>
      </c>
      <c r="BW110" s="319">
        <f>'كشف 4'!BV27</f>
        <v>0</v>
      </c>
      <c r="BX110" s="66">
        <f>'كشف 4'!BW27</f>
        <v>0</v>
      </c>
      <c r="BY110" s="66">
        <f>'كشف 4'!BX27</f>
        <v>0</v>
      </c>
      <c r="BZ110" s="319">
        <f>'كشف 4'!BY27</f>
        <v>0</v>
      </c>
      <c r="CA110" s="319">
        <f>'كشف 4'!BZ27</f>
        <v>0</v>
      </c>
      <c r="CB110" s="66">
        <f>'كشف 4'!CA27</f>
        <v>0</v>
      </c>
      <c r="CC110" s="319">
        <f>'كشف 4'!CB27</f>
        <v>0</v>
      </c>
      <c r="CD110" s="319">
        <f>'كشف 4'!CC27</f>
        <v>0</v>
      </c>
      <c r="CE110" s="319">
        <f>'كشف 4'!CD27</f>
        <v>0</v>
      </c>
      <c r="CF110" s="169">
        <f>'كشف 4'!CE27</f>
        <v>0</v>
      </c>
      <c r="CG110" s="169">
        <f>'كشف 4'!CF27</f>
        <v>0</v>
      </c>
      <c r="CH110" s="319">
        <f>'كشف 4'!CG27</f>
        <v>0</v>
      </c>
      <c r="CI110" s="319">
        <f>'كشف 4'!CH27</f>
        <v>0</v>
      </c>
      <c r="CJ110" s="319">
        <f>'كشف 4'!CI27</f>
        <v>0</v>
      </c>
      <c r="CK110" s="319">
        <f>'كشف 4'!CJ27</f>
        <v>0</v>
      </c>
      <c r="CL110" s="319">
        <f>'كشف 4'!CK27</f>
        <v>0</v>
      </c>
      <c r="CM110" s="319">
        <f>'كشف 4'!CL27</f>
        <v>0</v>
      </c>
      <c r="CN110" s="316">
        <f>'كشف 4'!CM27</f>
        <v>0</v>
      </c>
      <c r="CO110" s="316">
        <f>'كشف 4'!CN27</f>
        <v>0</v>
      </c>
      <c r="CP110" s="316">
        <f>'كشف 4'!CO27</f>
        <v>0</v>
      </c>
      <c r="CQ110" s="316">
        <f>'كشف 4'!CP27</f>
        <v>0</v>
      </c>
      <c r="CR110" s="316">
        <f t="shared" si="23"/>
        <v>0</v>
      </c>
      <c r="CS110" s="316">
        <f t="shared" si="24"/>
        <v>0</v>
      </c>
      <c r="CT110" s="316">
        <f t="shared" si="25"/>
        <v>0</v>
      </c>
      <c r="CU110" s="316">
        <f t="shared" si="26"/>
        <v>0</v>
      </c>
      <c r="CV110" s="316">
        <f t="shared" si="27"/>
        <v>0</v>
      </c>
      <c r="CW110" s="316">
        <f t="shared" si="28"/>
        <v>0</v>
      </c>
      <c r="CX110" s="316">
        <f t="shared" si="29"/>
        <v>0</v>
      </c>
      <c r="CY110" s="316">
        <f t="shared" si="30"/>
        <v>0</v>
      </c>
      <c r="CZ110" s="316">
        <f t="shared" si="31"/>
        <v>0</v>
      </c>
      <c r="DA110" s="316">
        <f t="shared" si="32"/>
        <v>0</v>
      </c>
      <c r="DB110" s="316">
        <f t="shared" si="33"/>
        <v>0</v>
      </c>
      <c r="DC110" s="316">
        <f t="shared" si="34"/>
        <v>0</v>
      </c>
      <c r="DD110" s="316">
        <f t="shared" si="35"/>
        <v>0</v>
      </c>
      <c r="DE110" s="316">
        <f t="shared" si="36"/>
        <v>0</v>
      </c>
      <c r="DF110" s="316">
        <f t="shared" si="37"/>
        <v>0</v>
      </c>
      <c r="DG110" s="316">
        <f t="shared" si="38"/>
        <v>0</v>
      </c>
      <c r="DH110" s="316">
        <f t="shared" si="39"/>
        <v>0</v>
      </c>
      <c r="DI110" s="316">
        <f t="shared" si="40"/>
        <v>0</v>
      </c>
      <c r="DJ110" s="316">
        <f t="shared" si="41"/>
        <v>0</v>
      </c>
      <c r="DK110" s="316">
        <f t="shared" si="42"/>
        <v>0</v>
      </c>
      <c r="DL110" s="316">
        <f t="shared" si="43"/>
        <v>0</v>
      </c>
      <c r="DM110" s="316">
        <f t="shared" si="44"/>
        <v>0</v>
      </c>
    </row>
    <row r="111" spans="1:117" ht="20.25" x14ac:dyDescent="0.2">
      <c r="A111" s="18">
        <v>107</v>
      </c>
      <c r="B111" s="18" t="str">
        <f>'كشف 4'!A28</f>
        <v/>
      </c>
      <c r="C111" s="318">
        <f>'كشف 4'!B28</f>
        <v>0</v>
      </c>
      <c r="D111" s="318">
        <f>'كشف 4'!C28</f>
        <v>0</v>
      </c>
      <c r="E111" s="318">
        <f>'كشف 4'!D28</f>
        <v>0</v>
      </c>
      <c r="F111" s="318">
        <f>'كشف 4'!E28</f>
        <v>0</v>
      </c>
      <c r="G111" s="318">
        <f>'كشف 4'!F28</f>
        <v>0</v>
      </c>
      <c r="H111" s="318">
        <f>'كشف 4'!G28</f>
        <v>0</v>
      </c>
      <c r="I111" s="318">
        <f>'كشف 4'!H28</f>
        <v>0</v>
      </c>
      <c r="J111" s="318">
        <f>'كشف 4'!I28</f>
        <v>0</v>
      </c>
      <c r="K111" s="316">
        <f>'كشف 4'!J28</f>
        <v>0</v>
      </c>
      <c r="L111" s="316">
        <f>'كشف 4'!K28</f>
        <v>0</v>
      </c>
      <c r="M111" s="316">
        <f>'كشف 4'!L28</f>
        <v>0</v>
      </c>
      <c r="N111" s="316">
        <f>'كشف 4'!M28</f>
        <v>0</v>
      </c>
      <c r="O111" s="66">
        <f>'كشف 4'!N28</f>
        <v>0</v>
      </c>
      <c r="P111" s="317">
        <f>'كشف 4'!O28</f>
        <v>0</v>
      </c>
      <c r="Q111" s="318">
        <f>'كشف 4'!P28</f>
        <v>0</v>
      </c>
      <c r="R111" s="318">
        <f>'كشف 4'!Q28</f>
        <v>0</v>
      </c>
      <c r="S111" s="318">
        <f>'كشف 4'!R28</f>
        <v>0</v>
      </c>
      <c r="T111" s="318">
        <f>'كشف 4'!S28</f>
        <v>0</v>
      </c>
      <c r="U111" s="318">
        <f>'كشف 4'!T28</f>
        <v>0</v>
      </c>
      <c r="V111" s="316">
        <f>'كشف 4'!U28</f>
        <v>0</v>
      </c>
      <c r="W111" s="316">
        <f>'كشف 4'!V28</f>
        <v>0</v>
      </c>
      <c r="X111" s="316">
        <f>'كشف 4'!W28</f>
        <v>0</v>
      </c>
      <c r="Y111" s="318">
        <f>'كشف 4'!X28</f>
        <v>0</v>
      </c>
      <c r="Z111" s="19">
        <f>'كشف 4'!Y28</f>
        <v>0</v>
      </c>
      <c r="AA111" s="317">
        <f>'كشف 4'!Z28</f>
        <v>0</v>
      </c>
      <c r="AB111" s="318">
        <f>'كشف 4'!AA28</f>
        <v>0</v>
      </c>
      <c r="AC111" s="318">
        <f>'كشف 4'!AB28</f>
        <v>0</v>
      </c>
      <c r="AD111" s="20">
        <f>'كشف 4'!AC28</f>
        <v>0</v>
      </c>
      <c r="AE111" s="316">
        <f>'كشف 4'!AD28</f>
        <v>0</v>
      </c>
      <c r="AF111" s="20">
        <f>'كشف 4'!AE28</f>
        <v>0</v>
      </c>
      <c r="AG111" s="20">
        <f>'كشف 4'!AF28</f>
        <v>0</v>
      </c>
      <c r="AH111" s="21">
        <f>'كشف 4'!AG28</f>
        <v>0</v>
      </c>
      <c r="AI111" s="20">
        <f>'كشف 4'!AH28</f>
        <v>0</v>
      </c>
      <c r="AJ111" s="20">
        <f>'كشف 4'!AI28</f>
        <v>0</v>
      </c>
      <c r="AK111" s="20">
        <f>'كشف 4'!AJ28</f>
        <v>0</v>
      </c>
      <c r="AL111" s="316">
        <f>'كشف 4'!AK28</f>
        <v>0</v>
      </c>
      <c r="AM111" s="316">
        <f>'كشف 4'!AL28</f>
        <v>0</v>
      </c>
      <c r="AN111" s="316">
        <f>'كشف 4'!AM28</f>
        <v>0</v>
      </c>
      <c r="AO111" s="316">
        <f>'كشف 4'!AN28</f>
        <v>0</v>
      </c>
      <c r="AP111" s="316">
        <f>'كشف 4'!AO28</f>
        <v>0</v>
      </c>
      <c r="AQ111" s="316">
        <f>'كشف 4'!AP28</f>
        <v>0</v>
      </c>
      <c r="AR111" s="316">
        <f>'كشف 4'!AQ28</f>
        <v>0</v>
      </c>
      <c r="AS111" s="316">
        <f>'كشف 4'!AR28</f>
        <v>0</v>
      </c>
      <c r="AT111" s="22">
        <f>'كشف 4'!AS28</f>
        <v>0</v>
      </c>
      <c r="AU111" s="316">
        <f>'كشف 4'!AT28</f>
        <v>0</v>
      </c>
      <c r="AV111" s="316">
        <f>'كشف 4'!AU28</f>
        <v>0</v>
      </c>
      <c r="AW111" s="316">
        <f>'كشف 4'!AV28</f>
        <v>0</v>
      </c>
      <c r="AX111" s="316">
        <f>'كشف 4'!AW28</f>
        <v>0</v>
      </c>
      <c r="AY111" s="316">
        <f>'كشف 4'!AX28</f>
        <v>0</v>
      </c>
      <c r="AZ111" s="316">
        <f>'كشف 4'!AY28</f>
        <v>0</v>
      </c>
      <c r="BA111" s="317">
        <f>'كشف 4'!AZ28</f>
        <v>0</v>
      </c>
      <c r="BB111" s="316">
        <f>'كشف 4'!BA28</f>
        <v>0</v>
      </c>
      <c r="BC111" s="124">
        <f>'كشف 4'!BB28</f>
        <v>0</v>
      </c>
      <c r="BD111" s="316">
        <f>'كشف 4'!BC28</f>
        <v>0</v>
      </c>
      <c r="BE111" s="316">
        <f>'كشف 4'!BD28</f>
        <v>0</v>
      </c>
      <c r="BF111" s="316">
        <f>'كشف 4'!BE28</f>
        <v>0</v>
      </c>
      <c r="BG111" s="316">
        <f>'كشف 4'!BF28</f>
        <v>0</v>
      </c>
      <c r="BH111" s="317">
        <f>'كشف 4'!BG28</f>
        <v>0</v>
      </c>
      <c r="BI111" s="318">
        <f>'كشف 4'!BH28</f>
        <v>0</v>
      </c>
      <c r="BJ111" s="318">
        <f>'كشف 4'!BI28</f>
        <v>0</v>
      </c>
      <c r="BK111" s="318">
        <f>'كشف 4'!BJ28</f>
        <v>0</v>
      </c>
      <c r="BL111" s="318">
        <f>'كشف 4'!BK28</f>
        <v>0</v>
      </c>
      <c r="BM111" s="319">
        <f>'كشف 4'!BL28</f>
        <v>0</v>
      </c>
      <c r="BN111" s="316">
        <f>'كشف 4'!BM28</f>
        <v>0</v>
      </c>
      <c r="BO111" s="316">
        <f>'كشف 4'!BN28</f>
        <v>0</v>
      </c>
      <c r="BP111" s="318">
        <f>'كشف 4'!BO28</f>
        <v>0</v>
      </c>
      <c r="BQ111" s="319">
        <f>'كشف 4'!BP28</f>
        <v>0</v>
      </c>
      <c r="BR111" s="319">
        <f>'كشف 4'!BQ28</f>
        <v>0</v>
      </c>
      <c r="BS111" s="319">
        <f>'كشف 4'!BR28</f>
        <v>0</v>
      </c>
      <c r="BT111" s="319">
        <f>'كشف 4'!BS28</f>
        <v>0</v>
      </c>
      <c r="BU111" s="319">
        <f>'كشف 4'!BT28</f>
        <v>0</v>
      </c>
      <c r="BV111" s="319">
        <f>'كشف 4'!BU28</f>
        <v>0</v>
      </c>
      <c r="BW111" s="319">
        <f>'كشف 4'!BV28</f>
        <v>0</v>
      </c>
      <c r="BX111" s="66">
        <f>'كشف 4'!BW28</f>
        <v>0</v>
      </c>
      <c r="BY111" s="66">
        <f>'كشف 4'!BX28</f>
        <v>0</v>
      </c>
      <c r="BZ111" s="319">
        <f>'كشف 4'!BY28</f>
        <v>0</v>
      </c>
      <c r="CA111" s="319">
        <f>'كشف 4'!BZ28</f>
        <v>0</v>
      </c>
      <c r="CB111" s="66">
        <f>'كشف 4'!CA28</f>
        <v>0</v>
      </c>
      <c r="CC111" s="319">
        <f>'كشف 4'!CB28</f>
        <v>0</v>
      </c>
      <c r="CD111" s="319">
        <f>'كشف 4'!CC28</f>
        <v>0</v>
      </c>
      <c r="CE111" s="319">
        <f>'كشف 4'!CD28</f>
        <v>0</v>
      </c>
      <c r="CF111" s="169">
        <f>'كشف 4'!CE28</f>
        <v>0</v>
      </c>
      <c r="CG111" s="169">
        <f>'كشف 4'!CF28</f>
        <v>0</v>
      </c>
      <c r="CH111" s="319">
        <f>'كشف 4'!CG28</f>
        <v>0</v>
      </c>
      <c r="CI111" s="319">
        <f>'كشف 4'!CH28</f>
        <v>0</v>
      </c>
      <c r="CJ111" s="319">
        <f>'كشف 4'!CI28</f>
        <v>0</v>
      </c>
      <c r="CK111" s="319">
        <f>'كشف 4'!CJ28</f>
        <v>0</v>
      </c>
      <c r="CL111" s="319">
        <f>'كشف 4'!CK28</f>
        <v>0</v>
      </c>
      <c r="CM111" s="319">
        <f>'كشف 4'!CL28</f>
        <v>0</v>
      </c>
      <c r="CN111" s="316">
        <f>'كشف 4'!CM28</f>
        <v>0</v>
      </c>
      <c r="CO111" s="316">
        <f>'كشف 4'!CN28</f>
        <v>0</v>
      </c>
      <c r="CP111" s="316">
        <f>'كشف 4'!CO28</f>
        <v>0</v>
      </c>
      <c r="CQ111" s="316">
        <f>'كشف 4'!CP28</f>
        <v>0</v>
      </c>
      <c r="CR111" s="316">
        <f t="shared" si="23"/>
        <v>0</v>
      </c>
      <c r="CS111" s="316">
        <f t="shared" si="24"/>
        <v>0</v>
      </c>
      <c r="CT111" s="316">
        <f t="shared" si="25"/>
        <v>0</v>
      </c>
      <c r="CU111" s="316">
        <f t="shared" si="26"/>
        <v>0</v>
      </c>
      <c r="CV111" s="316">
        <f t="shared" si="27"/>
        <v>0</v>
      </c>
      <c r="CW111" s="316">
        <f t="shared" si="28"/>
        <v>0</v>
      </c>
      <c r="CX111" s="316">
        <f t="shared" si="29"/>
        <v>0</v>
      </c>
      <c r="CY111" s="316">
        <f t="shared" si="30"/>
        <v>0</v>
      </c>
      <c r="CZ111" s="316">
        <f t="shared" si="31"/>
        <v>0</v>
      </c>
      <c r="DA111" s="316">
        <f t="shared" si="32"/>
        <v>0</v>
      </c>
      <c r="DB111" s="316">
        <f t="shared" si="33"/>
        <v>0</v>
      </c>
      <c r="DC111" s="316">
        <f t="shared" si="34"/>
        <v>0</v>
      </c>
      <c r="DD111" s="316">
        <f t="shared" si="35"/>
        <v>0</v>
      </c>
      <c r="DE111" s="316">
        <f t="shared" si="36"/>
        <v>0</v>
      </c>
      <c r="DF111" s="316">
        <f t="shared" si="37"/>
        <v>0</v>
      </c>
      <c r="DG111" s="316">
        <f t="shared" si="38"/>
        <v>0</v>
      </c>
      <c r="DH111" s="316">
        <f t="shared" si="39"/>
        <v>0</v>
      </c>
      <c r="DI111" s="316">
        <f t="shared" si="40"/>
        <v>0</v>
      </c>
      <c r="DJ111" s="316">
        <f t="shared" si="41"/>
        <v>0</v>
      </c>
      <c r="DK111" s="316">
        <f t="shared" si="42"/>
        <v>0</v>
      </c>
      <c r="DL111" s="316">
        <f t="shared" si="43"/>
        <v>0</v>
      </c>
      <c r="DM111" s="316">
        <f t="shared" si="44"/>
        <v>0</v>
      </c>
    </row>
    <row r="112" spans="1:117" ht="20.25" x14ac:dyDescent="0.2">
      <c r="A112" s="18">
        <v>108</v>
      </c>
      <c r="B112" s="18" t="str">
        <f>'كشف 4'!A29</f>
        <v/>
      </c>
      <c r="C112" s="318">
        <f>'كشف 4'!B29</f>
        <v>0</v>
      </c>
      <c r="D112" s="318">
        <f>'كشف 4'!C29</f>
        <v>0</v>
      </c>
      <c r="E112" s="318">
        <f>'كشف 4'!D29</f>
        <v>0</v>
      </c>
      <c r="F112" s="318">
        <f>'كشف 4'!E29</f>
        <v>0</v>
      </c>
      <c r="G112" s="318">
        <f>'كشف 4'!F29</f>
        <v>0</v>
      </c>
      <c r="H112" s="318">
        <f>'كشف 4'!G29</f>
        <v>0</v>
      </c>
      <c r="I112" s="318">
        <f>'كشف 4'!H29</f>
        <v>0</v>
      </c>
      <c r="J112" s="318">
        <f>'كشف 4'!I29</f>
        <v>0</v>
      </c>
      <c r="K112" s="316">
        <f>'كشف 4'!J29</f>
        <v>0</v>
      </c>
      <c r="L112" s="316">
        <f>'كشف 4'!K29</f>
        <v>0</v>
      </c>
      <c r="M112" s="316">
        <f>'كشف 4'!L29</f>
        <v>0</v>
      </c>
      <c r="N112" s="316">
        <f>'كشف 4'!M29</f>
        <v>0</v>
      </c>
      <c r="O112" s="66">
        <f>'كشف 4'!N29</f>
        <v>0</v>
      </c>
      <c r="P112" s="317">
        <f>'كشف 4'!O29</f>
        <v>0</v>
      </c>
      <c r="Q112" s="318">
        <f>'كشف 4'!P29</f>
        <v>0</v>
      </c>
      <c r="R112" s="318">
        <f>'كشف 4'!Q29</f>
        <v>0</v>
      </c>
      <c r="S112" s="318">
        <f>'كشف 4'!R29</f>
        <v>0</v>
      </c>
      <c r="T112" s="318">
        <f>'كشف 4'!S29</f>
        <v>0</v>
      </c>
      <c r="U112" s="318">
        <f>'كشف 4'!T29</f>
        <v>0</v>
      </c>
      <c r="V112" s="316">
        <f>'كشف 4'!U29</f>
        <v>0</v>
      </c>
      <c r="W112" s="316">
        <f>'كشف 4'!V29</f>
        <v>0</v>
      </c>
      <c r="X112" s="316">
        <f>'كشف 4'!W29</f>
        <v>0</v>
      </c>
      <c r="Y112" s="318">
        <f>'كشف 4'!X29</f>
        <v>0</v>
      </c>
      <c r="Z112" s="19">
        <f>'كشف 4'!Y29</f>
        <v>0</v>
      </c>
      <c r="AA112" s="317">
        <f>'كشف 4'!Z29</f>
        <v>0</v>
      </c>
      <c r="AB112" s="318">
        <f>'كشف 4'!AA29</f>
        <v>0</v>
      </c>
      <c r="AC112" s="318">
        <f>'كشف 4'!AB29</f>
        <v>0</v>
      </c>
      <c r="AD112" s="20">
        <f>'كشف 4'!AC29</f>
        <v>0</v>
      </c>
      <c r="AE112" s="316">
        <f>'كشف 4'!AD29</f>
        <v>0</v>
      </c>
      <c r="AF112" s="20">
        <f>'كشف 4'!AE29</f>
        <v>0</v>
      </c>
      <c r="AG112" s="20">
        <f>'كشف 4'!AF29</f>
        <v>0</v>
      </c>
      <c r="AH112" s="21">
        <f>'كشف 4'!AG29</f>
        <v>0</v>
      </c>
      <c r="AI112" s="20">
        <f>'كشف 4'!AH29</f>
        <v>0</v>
      </c>
      <c r="AJ112" s="20">
        <f>'كشف 4'!AI29</f>
        <v>0</v>
      </c>
      <c r="AK112" s="20">
        <f>'كشف 4'!AJ29</f>
        <v>0</v>
      </c>
      <c r="AL112" s="316">
        <f>'كشف 4'!AK29</f>
        <v>0</v>
      </c>
      <c r="AM112" s="316">
        <f>'كشف 4'!AL29</f>
        <v>0</v>
      </c>
      <c r="AN112" s="316">
        <f>'كشف 4'!AM29</f>
        <v>0</v>
      </c>
      <c r="AO112" s="316">
        <f>'كشف 4'!AN29</f>
        <v>0</v>
      </c>
      <c r="AP112" s="316">
        <f>'كشف 4'!AO29</f>
        <v>0</v>
      </c>
      <c r="AQ112" s="316">
        <f>'كشف 4'!AP29</f>
        <v>0</v>
      </c>
      <c r="AR112" s="316">
        <f>'كشف 4'!AQ29</f>
        <v>0</v>
      </c>
      <c r="AS112" s="316">
        <f>'كشف 4'!AR29</f>
        <v>0</v>
      </c>
      <c r="AT112" s="22">
        <f>'كشف 4'!AS29</f>
        <v>0</v>
      </c>
      <c r="AU112" s="316">
        <f>'كشف 4'!AT29</f>
        <v>0</v>
      </c>
      <c r="AV112" s="316">
        <f>'كشف 4'!AU29</f>
        <v>0</v>
      </c>
      <c r="AW112" s="316">
        <f>'كشف 4'!AV29</f>
        <v>0</v>
      </c>
      <c r="AX112" s="316">
        <f>'كشف 4'!AW29</f>
        <v>0</v>
      </c>
      <c r="AY112" s="316">
        <f>'كشف 4'!AX29</f>
        <v>0</v>
      </c>
      <c r="AZ112" s="316">
        <f>'كشف 4'!AY29</f>
        <v>0</v>
      </c>
      <c r="BA112" s="317">
        <f>'كشف 4'!AZ29</f>
        <v>0</v>
      </c>
      <c r="BB112" s="316">
        <f>'كشف 4'!BA29</f>
        <v>0</v>
      </c>
      <c r="BC112" s="124">
        <f>'كشف 4'!BB29</f>
        <v>0</v>
      </c>
      <c r="BD112" s="316">
        <f>'كشف 4'!BC29</f>
        <v>0</v>
      </c>
      <c r="BE112" s="316">
        <f>'كشف 4'!BD29</f>
        <v>0</v>
      </c>
      <c r="BF112" s="316">
        <f>'كشف 4'!BE29</f>
        <v>0</v>
      </c>
      <c r="BG112" s="316">
        <f>'كشف 4'!BF29</f>
        <v>0</v>
      </c>
      <c r="BH112" s="317">
        <f>'كشف 4'!BG29</f>
        <v>0</v>
      </c>
      <c r="BI112" s="318">
        <f>'كشف 4'!BH29</f>
        <v>0</v>
      </c>
      <c r="BJ112" s="318">
        <f>'كشف 4'!BI29</f>
        <v>0</v>
      </c>
      <c r="BK112" s="318">
        <f>'كشف 4'!BJ29</f>
        <v>0</v>
      </c>
      <c r="BL112" s="318">
        <f>'كشف 4'!BK29</f>
        <v>0</v>
      </c>
      <c r="BM112" s="319">
        <f>'كشف 4'!BL29</f>
        <v>0</v>
      </c>
      <c r="BN112" s="316">
        <f>'كشف 4'!BM29</f>
        <v>0</v>
      </c>
      <c r="BO112" s="316">
        <f>'كشف 4'!BN29</f>
        <v>0</v>
      </c>
      <c r="BP112" s="318">
        <f>'كشف 4'!BO29</f>
        <v>0</v>
      </c>
      <c r="BQ112" s="319">
        <f>'كشف 4'!BP29</f>
        <v>0</v>
      </c>
      <c r="BR112" s="319">
        <f>'كشف 4'!BQ29</f>
        <v>0</v>
      </c>
      <c r="BS112" s="319">
        <f>'كشف 4'!BR29</f>
        <v>0</v>
      </c>
      <c r="BT112" s="319">
        <f>'كشف 4'!BS29</f>
        <v>0</v>
      </c>
      <c r="BU112" s="319">
        <f>'كشف 4'!BT29</f>
        <v>0</v>
      </c>
      <c r="BV112" s="319">
        <f>'كشف 4'!BU29</f>
        <v>0</v>
      </c>
      <c r="BW112" s="319">
        <f>'كشف 4'!BV29</f>
        <v>0</v>
      </c>
      <c r="BX112" s="66">
        <f>'كشف 4'!BW29</f>
        <v>0</v>
      </c>
      <c r="BY112" s="66">
        <f>'كشف 4'!BX29</f>
        <v>0</v>
      </c>
      <c r="BZ112" s="319">
        <f>'كشف 4'!BY29</f>
        <v>0</v>
      </c>
      <c r="CA112" s="319">
        <f>'كشف 4'!BZ29</f>
        <v>0</v>
      </c>
      <c r="CB112" s="66">
        <f>'كشف 4'!CA29</f>
        <v>0</v>
      </c>
      <c r="CC112" s="319">
        <f>'كشف 4'!CB29</f>
        <v>0</v>
      </c>
      <c r="CD112" s="319">
        <f>'كشف 4'!CC29</f>
        <v>0</v>
      </c>
      <c r="CE112" s="319">
        <f>'كشف 4'!CD29</f>
        <v>0</v>
      </c>
      <c r="CF112" s="169">
        <f>'كشف 4'!CE29</f>
        <v>0</v>
      </c>
      <c r="CG112" s="169">
        <f>'كشف 4'!CF29</f>
        <v>0</v>
      </c>
      <c r="CH112" s="319">
        <f>'كشف 4'!CG29</f>
        <v>0</v>
      </c>
      <c r="CI112" s="319">
        <f>'كشف 4'!CH29</f>
        <v>0</v>
      </c>
      <c r="CJ112" s="319">
        <f>'كشف 4'!CI29</f>
        <v>0</v>
      </c>
      <c r="CK112" s="319">
        <f>'كشف 4'!CJ29</f>
        <v>0</v>
      </c>
      <c r="CL112" s="319">
        <f>'كشف 4'!CK29</f>
        <v>0</v>
      </c>
      <c r="CM112" s="319">
        <f>'كشف 4'!CL29</f>
        <v>0</v>
      </c>
      <c r="CN112" s="316">
        <f>'كشف 4'!CM29</f>
        <v>0</v>
      </c>
      <c r="CO112" s="316">
        <f>'كشف 4'!CN29</f>
        <v>0</v>
      </c>
      <c r="CP112" s="316">
        <f>'كشف 4'!CO29</f>
        <v>0</v>
      </c>
      <c r="CQ112" s="316">
        <f>'كشف 4'!CP29</f>
        <v>0</v>
      </c>
      <c r="CR112" s="316">
        <f t="shared" si="23"/>
        <v>0</v>
      </c>
      <c r="CS112" s="316">
        <f t="shared" si="24"/>
        <v>0</v>
      </c>
      <c r="CT112" s="316">
        <f t="shared" si="25"/>
        <v>0</v>
      </c>
      <c r="CU112" s="316">
        <f t="shared" si="26"/>
        <v>0</v>
      </c>
      <c r="CV112" s="316">
        <f t="shared" si="27"/>
        <v>0</v>
      </c>
      <c r="CW112" s="316">
        <f t="shared" si="28"/>
        <v>0</v>
      </c>
      <c r="CX112" s="316">
        <f t="shared" si="29"/>
        <v>0</v>
      </c>
      <c r="CY112" s="316">
        <f t="shared" si="30"/>
        <v>0</v>
      </c>
      <c r="CZ112" s="316">
        <f t="shared" si="31"/>
        <v>0</v>
      </c>
      <c r="DA112" s="316">
        <f t="shared" si="32"/>
        <v>0</v>
      </c>
      <c r="DB112" s="316">
        <f t="shared" si="33"/>
        <v>0</v>
      </c>
      <c r="DC112" s="316">
        <f t="shared" si="34"/>
        <v>0</v>
      </c>
      <c r="DD112" s="316">
        <f t="shared" si="35"/>
        <v>0</v>
      </c>
      <c r="DE112" s="316">
        <f t="shared" si="36"/>
        <v>0</v>
      </c>
      <c r="DF112" s="316">
        <f t="shared" si="37"/>
        <v>0</v>
      </c>
      <c r="DG112" s="316">
        <f t="shared" si="38"/>
        <v>0</v>
      </c>
      <c r="DH112" s="316">
        <f t="shared" si="39"/>
        <v>0</v>
      </c>
      <c r="DI112" s="316">
        <f t="shared" si="40"/>
        <v>0</v>
      </c>
      <c r="DJ112" s="316">
        <f t="shared" si="41"/>
        <v>0</v>
      </c>
      <c r="DK112" s="316">
        <f t="shared" si="42"/>
        <v>0</v>
      </c>
      <c r="DL112" s="316">
        <f t="shared" si="43"/>
        <v>0</v>
      </c>
      <c r="DM112" s="316">
        <f t="shared" si="44"/>
        <v>0</v>
      </c>
    </row>
    <row r="113" spans="1:117" ht="20.25" x14ac:dyDescent="0.2">
      <c r="A113" s="18">
        <v>109</v>
      </c>
      <c r="B113" s="18" t="str">
        <f>'كشف 4'!A30</f>
        <v/>
      </c>
      <c r="C113" s="318">
        <f>'كشف 4'!B30</f>
        <v>0</v>
      </c>
      <c r="D113" s="318">
        <f>'كشف 4'!C30</f>
        <v>0</v>
      </c>
      <c r="E113" s="318">
        <f>'كشف 4'!D30</f>
        <v>0</v>
      </c>
      <c r="F113" s="318">
        <f>'كشف 4'!E30</f>
        <v>0</v>
      </c>
      <c r="G113" s="318">
        <f>'كشف 4'!F30</f>
        <v>0</v>
      </c>
      <c r="H113" s="318">
        <f>'كشف 4'!G30</f>
        <v>0</v>
      </c>
      <c r="I113" s="318">
        <f>'كشف 4'!H30</f>
        <v>0</v>
      </c>
      <c r="J113" s="318">
        <f>'كشف 4'!I30</f>
        <v>0</v>
      </c>
      <c r="K113" s="316">
        <f>'كشف 4'!J30</f>
        <v>0</v>
      </c>
      <c r="L113" s="316">
        <f>'كشف 4'!K30</f>
        <v>0</v>
      </c>
      <c r="M113" s="316">
        <f>'كشف 4'!L30</f>
        <v>0</v>
      </c>
      <c r="N113" s="316">
        <f>'كشف 4'!M30</f>
        <v>0</v>
      </c>
      <c r="O113" s="66">
        <f>'كشف 4'!N30</f>
        <v>0</v>
      </c>
      <c r="P113" s="317">
        <f>'كشف 4'!O30</f>
        <v>0</v>
      </c>
      <c r="Q113" s="318">
        <f>'كشف 4'!P30</f>
        <v>0</v>
      </c>
      <c r="R113" s="318">
        <f>'كشف 4'!Q30</f>
        <v>0</v>
      </c>
      <c r="S113" s="318">
        <f>'كشف 4'!R30</f>
        <v>0</v>
      </c>
      <c r="T113" s="318">
        <f>'كشف 4'!S30</f>
        <v>0</v>
      </c>
      <c r="U113" s="318">
        <f>'كشف 4'!T30</f>
        <v>0</v>
      </c>
      <c r="V113" s="316">
        <f>'كشف 4'!U30</f>
        <v>0</v>
      </c>
      <c r="W113" s="316">
        <f>'كشف 4'!V30</f>
        <v>0</v>
      </c>
      <c r="X113" s="316">
        <f>'كشف 4'!W30</f>
        <v>0</v>
      </c>
      <c r="Y113" s="318">
        <f>'كشف 4'!X30</f>
        <v>0</v>
      </c>
      <c r="Z113" s="19">
        <f>'كشف 4'!Y30</f>
        <v>0</v>
      </c>
      <c r="AA113" s="317">
        <f>'كشف 4'!Z30</f>
        <v>0</v>
      </c>
      <c r="AB113" s="318">
        <f>'كشف 4'!AA30</f>
        <v>0</v>
      </c>
      <c r="AC113" s="318">
        <f>'كشف 4'!AB30</f>
        <v>0</v>
      </c>
      <c r="AD113" s="20">
        <f>'كشف 4'!AC30</f>
        <v>0</v>
      </c>
      <c r="AE113" s="316">
        <f>'كشف 4'!AD30</f>
        <v>0</v>
      </c>
      <c r="AF113" s="20">
        <f>'كشف 4'!AE30</f>
        <v>0</v>
      </c>
      <c r="AG113" s="20">
        <f>'كشف 4'!AF30</f>
        <v>0</v>
      </c>
      <c r="AH113" s="21">
        <f>'كشف 4'!AG30</f>
        <v>0</v>
      </c>
      <c r="AI113" s="20">
        <f>'كشف 4'!AH30</f>
        <v>0</v>
      </c>
      <c r="AJ113" s="20">
        <f>'كشف 4'!AI30</f>
        <v>0</v>
      </c>
      <c r="AK113" s="20">
        <f>'كشف 4'!AJ30</f>
        <v>0</v>
      </c>
      <c r="AL113" s="316">
        <f>'كشف 4'!AK30</f>
        <v>0</v>
      </c>
      <c r="AM113" s="316">
        <f>'كشف 4'!AL30</f>
        <v>0</v>
      </c>
      <c r="AN113" s="316">
        <f>'كشف 4'!AM30</f>
        <v>0</v>
      </c>
      <c r="AO113" s="316">
        <f>'كشف 4'!AN30</f>
        <v>0</v>
      </c>
      <c r="AP113" s="316">
        <f>'كشف 4'!AO30</f>
        <v>0</v>
      </c>
      <c r="AQ113" s="316">
        <f>'كشف 4'!AP30</f>
        <v>0</v>
      </c>
      <c r="AR113" s="316">
        <f>'كشف 4'!AQ30</f>
        <v>0</v>
      </c>
      <c r="AS113" s="316">
        <f>'كشف 4'!AR30</f>
        <v>0</v>
      </c>
      <c r="AT113" s="22">
        <f>'كشف 4'!AS30</f>
        <v>0</v>
      </c>
      <c r="AU113" s="316">
        <f>'كشف 4'!AT30</f>
        <v>0</v>
      </c>
      <c r="AV113" s="316">
        <f>'كشف 4'!AU30</f>
        <v>0</v>
      </c>
      <c r="AW113" s="316">
        <f>'كشف 4'!AV30</f>
        <v>0</v>
      </c>
      <c r="AX113" s="316">
        <f>'كشف 4'!AW30</f>
        <v>0</v>
      </c>
      <c r="AY113" s="316">
        <f>'كشف 4'!AX30</f>
        <v>0</v>
      </c>
      <c r="AZ113" s="316">
        <f>'كشف 4'!AY30</f>
        <v>0</v>
      </c>
      <c r="BA113" s="317">
        <f>'كشف 4'!AZ30</f>
        <v>0</v>
      </c>
      <c r="BB113" s="316">
        <f>'كشف 4'!BA30</f>
        <v>0</v>
      </c>
      <c r="BC113" s="124">
        <f>'كشف 4'!BB30</f>
        <v>0</v>
      </c>
      <c r="BD113" s="316">
        <f>'كشف 4'!BC30</f>
        <v>0</v>
      </c>
      <c r="BE113" s="316">
        <f>'كشف 4'!BD30</f>
        <v>0</v>
      </c>
      <c r="BF113" s="316">
        <f>'كشف 4'!BE30</f>
        <v>0</v>
      </c>
      <c r="BG113" s="316">
        <f>'كشف 4'!BF30</f>
        <v>0</v>
      </c>
      <c r="BH113" s="317">
        <f>'كشف 4'!BG30</f>
        <v>0</v>
      </c>
      <c r="BI113" s="318">
        <f>'كشف 4'!BH30</f>
        <v>0</v>
      </c>
      <c r="BJ113" s="318">
        <f>'كشف 4'!BI30</f>
        <v>0</v>
      </c>
      <c r="BK113" s="318">
        <f>'كشف 4'!BJ30</f>
        <v>0</v>
      </c>
      <c r="BL113" s="318">
        <f>'كشف 4'!BK30</f>
        <v>0</v>
      </c>
      <c r="BM113" s="319">
        <f>'كشف 4'!BL30</f>
        <v>0</v>
      </c>
      <c r="BN113" s="316">
        <f>'كشف 4'!BM30</f>
        <v>0</v>
      </c>
      <c r="BO113" s="316">
        <f>'كشف 4'!BN30</f>
        <v>0</v>
      </c>
      <c r="BP113" s="318">
        <f>'كشف 4'!BO30</f>
        <v>0</v>
      </c>
      <c r="BQ113" s="319">
        <f>'كشف 4'!BP30</f>
        <v>0</v>
      </c>
      <c r="BR113" s="319">
        <f>'كشف 4'!BQ30</f>
        <v>0</v>
      </c>
      <c r="BS113" s="319">
        <f>'كشف 4'!BR30</f>
        <v>0</v>
      </c>
      <c r="BT113" s="319">
        <f>'كشف 4'!BS30</f>
        <v>0</v>
      </c>
      <c r="BU113" s="319">
        <f>'كشف 4'!BT30</f>
        <v>0</v>
      </c>
      <c r="BV113" s="319">
        <f>'كشف 4'!BU30</f>
        <v>0</v>
      </c>
      <c r="BW113" s="319">
        <f>'كشف 4'!BV30</f>
        <v>0</v>
      </c>
      <c r="BX113" s="66">
        <f>'كشف 4'!BW30</f>
        <v>0</v>
      </c>
      <c r="BY113" s="66">
        <f>'كشف 4'!BX30</f>
        <v>0</v>
      </c>
      <c r="BZ113" s="319">
        <f>'كشف 4'!BY30</f>
        <v>0</v>
      </c>
      <c r="CA113" s="319">
        <f>'كشف 4'!BZ30</f>
        <v>0</v>
      </c>
      <c r="CB113" s="66">
        <f>'كشف 4'!CA30</f>
        <v>0</v>
      </c>
      <c r="CC113" s="319">
        <f>'كشف 4'!CB30</f>
        <v>0</v>
      </c>
      <c r="CD113" s="319">
        <f>'كشف 4'!CC30</f>
        <v>0</v>
      </c>
      <c r="CE113" s="319">
        <f>'كشف 4'!CD30</f>
        <v>0</v>
      </c>
      <c r="CF113" s="169">
        <f>'كشف 4'!CE30</f>
        <v>0</v>
      </c>
      <c r="CG113" s="169">
        <f>'كشف 4'!CF30</f>
        <v>0</v>
      </c>
      <c r="CH113" s="319">
        <f>'كشف 4'!CG30</f>
        <v>0</v>
      </c>
      <c r="CI113" s="319">
        <f>'كشف 4'!CH30</f>
        <v>0</v>
      </c>
      <c r="CJ113" s="319">
        <f>'كشف 4'!CI30</f>
        <v>0</v>
      </c>
      <c r="CK113" s="319">
        <f>'كشف 4'!CJ30</f>
        <v>0</v>
      </c>
      <c r="CL113" s="319">
        <f>'كشف 4'!CK30</f>
        <v>0</v>
      </c>
      <c r="CM113" s="319">
        <f>'كشف 4'!CL30</f>
        <v>0</v>
      </c>
      <c r="CN113" s="316">
        <f>'كشف 4'!CM30</f>
        <v>0</v>
      </c>
      <c r="CO113" s="316">
        <f>'كشف 4'!CN30</f>
        <v>0</v>
      </c>
      <c r="CP113" s="316">
        <f>'كشف 4'!CO30</f>
        <v>0</v>
      </c>
      <c r="CQ113" s="316">
        <f>'كشف 4'!CP30</f>
        <v>0</v>
      </c>
      <c r="CR113" s="316">
        <f t="shared" si="23"/>
        <v>0</v>
      </c>
      <c r="CS113" s="316">
        <f t="shared" si="24"/>
        <v>0</v>
      </c>
      <c r="CT113" s="316">
        <f t="shared" si="25"/>
        <v>0</v>
      </c>
      <c r="CU113" s="316">
        <f t="shared" si="26"/>
        <v>0</v>
      </c>
      <c r="CV113" s="316">
        <f t="shared" si="27"/>
        <v>0</v>
      </c>
      <c r="CW113" s="316">
        <f t="shared" si="28"/>
        <v>0</v>
      </c>
      <c r="CX113" s="316">
        <f t="shared" si="29"/>
        <v>0</v>
      </c>
      <c r="CY113" s="316">
        <f t="shared" si="30"/>
        <v>0</v>
      </c>
      <c r="CZ113" s="316">
        <f t="shared" si="31"/>
        <v>0</v>
      </c>
      <c r="DA113" s="316">
        <f t="shared" si="32"/>
        <v>0</v>
      </c>
      <c r="DB113" s="316">
        <f t="shared" si="33"/>
        <v>0</v>
      </c>
      <c r="DC113" s="316">
        <f t="shared" si="34"/>
        <v>0</v>
      </c>
      <c r="DD113" s="316">
        <f t="shared" si="35"/>
        <v>0</v>
      </c>
      <c r="DE113" s="316">
        <f t="shared" si="36"/>
        <v>0</v>
      </c>
      <c r="DF113" s="316">
        <f t="shared" si="37"/>
        <v>0</v>
      </c>
      <c r="DG113" s="316">
        <f t="shared" si="38"/>
        <v>0</v>
      </c>
      <c r="DH113" s="316">
        <f t="shared" si="39"/>
        <v>0</v>
      </c>
      <c r="DI113" s="316">
        <f t="shared" si="40"/>
        <v>0</v>
      </c>
      <c r="DJ113" s="316">
        <f t="shared" si="41"/>
        <v>0</v>
      </c>
      <c r="DK113" s="316">
        <f t="shared" si="42"/>
        <v>0</v>
      </c>
      <c r="DL113" s="316">
        <f t="shared" si="43"/>
        <v>0</v>
      </c>
      <c r="DM113" s="316">
        <f t="shared" si="44"/>
        <v>0</v>
      </c>
    </row>
    <row r="114" spans="1:117" ht="20.25" x14ac:dyDescent="0.2">
      <c r="A114" s="18">
        <v>110</v>
      </c>
      <c r="B114" s="18" t="str">
        <f>'كشف 4'!A31</f>
        <v/>
      </c>
      <c r="C114" s="318">
        <f>'كشف 4'!B31</f>
        <v>0</v>
      </c>
      <c r="D114" s="318">
        <f>'كشف 4'!C31</f>
        <v>0</v>
      </c>
      <c r="E114" s="318">
        <f>'كشف 4'!D31</f>
        <v>0</v>
      </c>
      <c r="F114" s="318">
        <f>'كشف 4'!E31</f>
        <v>0</v>
      </c>
      <c r="G114" s="318">
        <f>'كشف 4'!F31</f>
        <v>0</v>
      </c>
      <c r="H114" s="318">
        <f>'كشف 4'!G31</f>
        <v>0</v>
      </c>
      <c r="I114" s="318">
        <f>'كشف 4'!H31</f>
        <v>0</v>
      </c>
      <c r="J114" s="318">
        <f>'كشف 4'!I31</f>
        <v>0</v>
      </c>
      <c r="K114" s="316">
        <f>'كشف 4'!J31</f>
        <v>0</v>
      </c>
      <c r="L114" s="316">
        <f>'كشف 4'!K31</f>
        <v>0</v>
      </c>
      <c r="M114" s="316">
        <f>'كشف 4'!L31</f>
        <v>0</v>
      </c>
      <c r="N114" s="316">
        <f>'كشف 4'!M31</f>
        <v>0</v>
      </c>
      <c r="O114" s="66">
        <f>'كشف 4'!N31</f>
        <v>0</v>
      </c>
      <c r="P114" s="317">
        <f>'كشف 4'!O31</f>
        <v>0</v>
      </c>
      <c r="Q114" s="318">
        <f>'كشف 4'!P31</f>
        <v>0</v>
      </c>
      <c r="R114" s="318">
        <f>'كشف 4'!Q31</f>
        <v>0</v>
      </c>
      <c r="S114" s="318">
        <f>'كشف 4'!R31</f>
        <v>0</v>
      </c>
      <c r="T114" s="318">
        <f>'كشف 4'!S31</f>
        <v>0</v>
      </c>
      <c r="U114" s="318">
        <f>'كشف 4'!T31</f>
        <v>0</v>
      </c>
      <c r="V114" s="316">
        <f>'كشف 4'!U31</f>
        <v>0</v>
      </c>
      <c r="W114" s="316">
        <f>'كشف 4'!V31</f>
        <v>0</v>
      </c>
      <c r="X114" s="316">
        <f>'كشف 4'!W31</f>
        <v>0</v>
      </c>
      <c r="Y114" s="318">
        <f>'كشف 4'!X31</f>
        <v>0</v>
      </c>
      <c r="Z114" s="19">
        <f>'كشف 4'!Y31</f>
        <v>0</v>
      </c>
      <c r="AA114" s="317">
        <f>'كشف 4'!Z31</f>
        <v>0</v>
      </c>
      <c r="AB114" s="318">
        <f>'كشف 4'!AA31</f>
        <v>0</v>
      </c>
      <c r="AC114" s="318">
        <f>'كشف 4'!AB31</f>
        <v>0</v>
      </c>
      <c r="AD114" s="20">
        <f>'كشف 4'!AC31</f>
        <v>0</v>
      </c>
      <c r="AE114" s="316">
        <f>'كشف 4'!AD31</f>
        <v>0</v>
      </c>
      <c r="AF114" s="20">
        <f>'كشف 4'!AE31</f>
        <v>0</v>
      </c>
      <c r="AG114" s="20">
        <f>'كشف 4'!AF31</f>
        <v>0</v>
      </c>
      <c r="AH114" s="21">
        <f>'كشف 4'!AG31</f>
        <v>0</v>
      </c>
      <c r="AI114" s="20">
        <f>'كشف 4'!AH31</f>
        <v>0</v>
      </c>
      <c r="AJ114" s="20">
        <f>'كشف 4'!AI31</f>
        <v>0</v>
      </c>
      <c r="AK114" s="20">
        <f>'كشف 4'!AJ31</f>
        <v>0</v>
      </c>
      <c r="AL114" s="316">
        <f>'كشف 4'!AK31</f>
        <v>0</v>
      </c>
      <c r="AM114" s="316">
        <f>'كشف 4'!AL31</f>
        <v>0</v>
      </c>
      <c r="AN114" s="316">
        <f>'كشف 4'!AM31</f>
        <v>0</v>
      </c>
      <c r="AO114" s="316">
        <f>'كشف 4'!AN31</f>
        <v>0</v>
      </c>
      <c r="AP114" s="316">
        <f>'كشف 4'!AO31</f>
        <v>0</v>
      </c>
      <c r="AQ114" s="316">
        <f>'كشف 4'!AP31</f>
        <v>0</v>
      </c>
      <c r="AR114" s="316">
        <f>'كشف 4'!AQ31</f>
        <v>0</v>
      </c>
      <c r="AS114" s="316">
        <f>'كشف 4'!AR31</f>
        <v>0</v>
      </c>
      <c r="AT114" s="22">
        <f>'كشف 4'!AS31</f>
        <v>0</v>
      </c>
      <c r="AU114" s="316">
        <f>'كشف 4'!AT31</f>
        <v>0</v>
      </c>
      <c r="AV114" s="316">
        <f>'كشف 4'!AU31</f>
        <v>0</v>
      </c>
      <c r="AW114" s="316">
        <f>'كشف 4'!AV31</f>
        <v>0</v>
      </c>
      <c r="AX114" s="316">
        <f>'كشف 4'!AW31</f>
        <v>0</v>
      </c>
      <c r="AY114" s="316">
        <f>'كشف 4'!AX31</f>
        <v>0</v>
      </c>
      <c r="AZ114" s="316">
        <f>'كشف 4'!AY31</f>
        <v>0</v>
      </c>
      <c r="BA114" s="317">
        <f>'كشف 4'!AZ31</f>
        <v>0</v>
      </c>
      <c r="BB114" s="316">
        <f>'كشف 4'!BA31</f>
        <v>0</v>
      </c>
      <c r="BC114" s="124">
        <f>'كشف 4'!BB31</f>
        <v>0</v>
      </c>
      <c r="BD114" s="316">
        <f>'كشف 4'!BC31</f>
        <v>0</v>
      </c>
      <c r="BE114" s="316">
        <f>'كشف 4'!BD31</f>
        <v>0</v>
      </c>
      <c r="BF114" s="316">
        <f>'كشف 4'!BE31</f>
        <v>0</v>
      </c>
      <c r="BG114" s="316">
        <f>'كشف 4'!BF31</f>
        <v>0</v>
      </c>
      <c r="BH114" s="317">
        <f>'كشف 4'!BG31</f>
        <v>0</v>
      </c>
      <c r="BI114" s="318">
        <f>'كشف 4'!BH31</f>
        <v>0</v>
      </c>
      <c r="BJ114" s="318">
        <f>'كشف 4'!BI31</f>
        <v>0</v>
      </c>
      <c r="BK114" s="318">
        <f>'كشف 4'!BJ31</f>
        <v>0</v>
      </c>
      <c r="BL114" s="318">
        <f>'كشف 4'!BK31</f>
        <v>0</v>
      </c>
      <c r="BM114" s="319">
        <f>'كشف 4'!BL31</f>
        <v>0</v>
      </c>
      <c r="BN114" s="316">
        <f>'كشف 4'!BM31</f>
        <v>0</v>
      </c>
      <c r="BO114" s="316">
        <f>'كشف 4'!BN31</f>
        <v>0</v>
      </c>
      <c r="BP114" s="318">
        <f>'كشف 4'!BO31</f>
        <v>0</v>
      </c>
      <c r="BQ114" s="319">
        <f>'كشف 4'!BP31</f>
        <v>0</v>
      </c>
      <c r="BR114" s="319">
        <f>'كشف 4'!BQ31</f>
        <v>0</v>
      </c>
      <c r="BS114" s="319">
        <f>'كشف 4'!BR31</f>
        <v>0</v>
      </c>
      <c r="BT114" s="319">
        <f>'كشف 4'!BS31</f>
        <v>0</v>
      </c>
      <c r="BU114" s="319">
        <f>'كشف 4'!BT31</f>
        <v>0</v>
      </c>
      <c r="BV114" s="319">
        <f>'كشف 4'!BU31</f>
        <v>0</v>
      </c>
      <c r="BW114" s="319">
        <f>'كشف 4'!BV31</f>
        <v>0</v>
      </c>
      <c r="BX114" s="66">
        <f>'كشف 4'!BW31</f>
        <v>0</v>
      </c>
      <c r="BY114" s="66">
        <f>'كشف 4'!BX31</f>
        <v>0</v>
      </c>
      <c r="BZ114" s="319">
        <f>'كشف 4'!BY31</f>
        <v>0</v>
      </c>
      <c r="CA114" s="319">
        <f>'كشف 4'!BZ31</f>
        <v>0</v>
      </c>
      <c r="CB114" s="66">
        <f>'كشف 4'!CA31</f>
        <v>0</v>
      </c>
      <c r="CC114" s="319">
        <f>'كشف 4'!CB31</f>
        <v>0</v>
      </c>
      <c r="CD114" s="319">
        <f>'كشف 4'!CC31</f>
        <v>0</v>
      </c>
      <c r="CE114" s="319">
        <f>'كشف 4'!CD31</f>
        <v>0</v>
      </c>
      <c r="CF114" s="169">
        <f>'كشف 4'!CE31</f>
        <v>0</v>
      </c>
      <c r="CG114" s="169">
        <f>'كشف 4'!CF31</f>
        <v>0</v>
      </c>
      <c r="CH114" s="319">
        <f>'كشف 4'!CG31</f>
        <v>0</v>
      </c>
      <c r="CI114" s="319">
        <f>'كشف 4'!CH31</f>
        <v>0</v>
      </c>
      <c r="CJ114" s="319">
        <f>'كشف 4'!CI31</f>
        <v>0</v>
      </c>
      <c r="CK114" s="319">
        <f>'كشف 4'!CJ31</f>
        <v>0</v>
      </c>
      <c r="CL114" s="319">
        <f>'كشف 4'!CK31</f>
        <v>0</v>
      </c>
      <c r="CM114" s="319">
        <f>'كشف 4'!CL31</f>
        <v>0</v>
      </c>
      <c r="CN114" s="316">
        <f>'كشف 4'!CM31</f>
        <v>0</v>
      </c>
      <c r="CO114" s="316">
        <f>'كشف 4'!CN31</f>
        <v>0</v>
      </c>
      <c r="CP114" s="316">
        <f>'كشف 4'!CO31</f>
        <v>0</v>
      </c>
      <c r="CQ114" s="316">
        <f>'كشف 4'!CP31</f>
        <v>0</v>
      </c>
      <c r="CR114" s="316">
        <f t="shared" si="23"/>
        <v>0</v>
      </c>
      <c r="CS114" s="316">
        <f t="shared" si="24"/>
        <v>0</v>
      </c>
      <c r="CT114" s="316">
        <f t="shared" si="25"/>
        <v>0</v>
      </c>
      <c r="CU114" s="316">
        <f t="shared" si="26"/>
        <v>0</v>
      </c>
      <c r="CV114" s="316">
        <f t="shared" si="27"/>
        <v>0</v>
      </c>
      <c r="CW114" s="316">
        <f t="shared" si="28"/>
        <v>0</v>
      </c>
      <c r="CX114" s="316">
        <f t="shared" si="29"/>
        <v>0</v>
      </c>
      <c r="CY114" s="316">
        <f t="shared" si="30"/>
        <v>0</v>
      </c>
      <c r="CZ114" s="316">
        <f t="shared" si="31"/>
        <v>0</v>
      </c>
      <c r="DA114" s="316">
        <f t="shared" si="32"/>
        <v>0</v>
      </c>
      <c r="DB114" s="316">
        <f t="shared" si="33"/>
        <v>0</v>
      </c>
      <c r="DC114" s="316">
        <f t="shared" si="34"/>
        <v>0</v>
      </c>
      <c r="DD114" s="316">
        <f t="shared" si="35"/>
        <v>0</v>
      </c>
      <c r="DE114" s="316">
        <f t="shared" si="36"/>
        <v>0</v>
      </c>
      <c r="DF114" s="316">
        <f t="shared" si="37"/>
        <v>0</v>
      </c>
      <c r="DG114" s="316">
        <f t="shared" si="38"/>
        <v>0</v>
      </c>
      <c r="DH114" s="316">
        <f t="shared" si="39"/>
        <v>0</v>
      </c>
      <c r="DI114" s="316">
        <f t="shared" si="40"/>
        <v>0</v>
      </c>
      <c r="DJ114" s="316">
        <f t="shared" si="41"/>
        <v>0</v>
      </c>
      <c r="DK114" s="316">
        <f t="shared" si="42"/>
        <v>0</v>
      </c>
      <c r="DL114" s="316">
        <f t="shared" si="43"/>
        <v>0</v>
      </c>
      <c r="DM114" s="316">
        <f t="shared" si="44"/>
        <v>0</v>
      </c>
    </row>
    <row r="115" spans="1:117" ht="20.25" x14ac:dyDescent="0.2">
      <c r="A115" s="18">
        <v>111</v>
      </c>
      <c r="B115" s="18" t="str">
        <f>'كشف 4'!A32</f>
        <v/>
      </c>
      <c r="C115" s="318">
        <f>'كشف 4'!B32</f>
        <v>0</v>
      </c>
      <c r="D115" s="318">
        <f>'كشف 4'!C32</f>
        <v>0</v>
      </c>
      <c r="E115" s="318">
        <f>'كشف 4'!D32</f>
        <v>0</v>
      </c>
      <c r="F115" s="318">
        <f>'كشف 4'!E32</f>
        <v>0</v>
      </c>
      <c r="G115" s="318">
        <f>'كشف 4'!F32</f>
        <v>0</v>
      </c>
      <c r="H115" s="318">
        <f>'كشف 4'!G32</f>
        <v>0</v>
      </c>
      <c r="I115" s="318">
        <f>'كشف 4'!H32</f>
        <v>0</v>
      </c>
      <c r="J115" s="318">
        <f>'كشف 4'!I32</f>
        <v>0</v>
      </c>
      <c r="K115" s="316">
        <f>'كشف 4'!J32</f>
        <v>0</v>
      </c>
      <c r="L115" s="316">
        <f>'كشف 4'!K32</f>
        <v>0</v>
      </c>
      <c r="M115" s="316">
        <f>'كشف 4'!L32</f>
        <v>0</v>
      </c>
      <c r="N115" s="316">
        <f>'كشف 4'!M32</f>
        <v>0</v>
      </c>
      <c r="O115" s="66">
        <f>'كشف 4'!N32</f>
        <v>0</v>
      </c>
      <c r="P115" s="317">
        <f>'كشف 4'!O32</f>
        <v>0</v>
      </c>
      <c r="Q115" s="318">
        <f>'كشف 4'!P32</f>
        <v>0</v>
      </c>
      <c r="R115" s="318">
        <f>'كشف 4'!Q32</f>
        <v>0</v>
      </c>
      <c r="S115" s="318">
        <f>'كشف 4'!R32</f>
        <v>0</v>
      </c>
      <c r="T115" s="318">
        <f>'كشف 4'!S32</f>
        <v>0</v>
      </c>
      <c r="U115" s="318">
        <f>'كشف 4'!T32</f>
        <v>0</v>
      </c>
      <c r="V115" s="316">
        <f>'كشف 4'!U32</f>
        <v>0</v>
      </c>
      <c r="W115" s="316">
        <f>'كشف 4'!V32</f>
        <v>0</v>
      </c>
      <c r="X115" s="316">
        <f>'كشف 4'!W32</f>
        <v>0</v>
      </c>
      <c r="Y115" s="318">
        <f>'كشف 4'!X32</f>
        <v>0</v>
      </c>
      <c r="Z115" s="19">
        <f>'كشف 4'!Y32</f>
        <v>0</v>
      </c>
      <c r="AA115" s="317">
        <f>'كشف 4'!Z32</f>
        <v>0</v>
      </c>
      <c r="AB115" s="318">
        <f>'كشف 4'!AA32</f>
        <v>0</v>
      </c>
      <c r="AC115" s="318">
        <f>'كشف 4'!AB32</f>
        <v>0</v>
      </c>
      <c r="AD115" s="20">
        <f>'كشف 4'!AC32</f>
        <v>0</v>
      </c>
      <c r="AE115" s="316">
        <f>'كشف 4'!AD32</f>
        <v>0</v>
      </c>
      <c r="AF115" s="20">
        <f>'كشف 4'!AE32</f>
        <v>0</v>
      </c>
      <c r="AG115" s="20">
        <f>'كشف 4'!AF32</f>
        <v>0</v>
      </c>
      <c r="AH115" s="21">
        <f>'كشف 4'!AG32</f>
        <v>0</v>
      </c>
      <c r="AI115" s="20">
        <f>'كشف 4'!AH32</f>
        <v>0</v>
      </c>
      <c r="AJ115" s="20">
        <f>'كشف 4'!AI32</f>
        <v>0</v>
      </c>
      <c r="AK115" s="20">
        <f>'كشف 4'!AJ32</f>
        <v>0</v>
      </c>
      <c r="AL115" s="316">
        <f>'كشف 4'!AK32</f>
        <v>0</v>
      </c>
      <c r="AM115" s="316">
        <f>'كشف 4'!AL32</f>
        <v>0</v>
      </c>
      <c r="AN115" s="316">
        <f>'كشف 4'!AM32</f>
        <v>0</v>
      </c>
      <c r="AO115" s="316">
        <f>'كشف 4'!AN32</f>
        <v>0</v>
      </c>
      <c r="AP115" s="316">
        <f>'كشف 4'!AO32</f>
        <v>0</v>
      </c>
      <c r="AQ115" s="316">
        <f>'كشف 4'!AP32</f>
        <v>0</v>
      </c>
      <c r="AR115" s="316">
        <f>'كشف 4'!AQ32</f>
        <v>0</v>
      </c>
      <c r="AS115" s="316">
        <f>'كشف 4'!AR32</f>
        <v>0</v>
      </c>
      <c r="AT115" s="22">
        <f>'كشف 4'!AS32</f>
        <v>0</v>
      </c>
      <c r="AU115" s="316">
        <f>'كشف 4'!AT32</f>
        <v>0</v>
      </c>
      <c r="AV115" s="316">
        <f>'كشف 4'!AU32</f>
        <v>0</v>
      </c>
      <c r="AW115" s="316">
        <f>'كشف 4'!AV32</f>
        <v>0</v>
      </c>
      <c r="AX115" s="316">
        <f>'كشف 4'!AW32</f>
        <v>0</v>
      </c>
      <c r="AY115" s="316">
        <f>'كشف 4'!AX32</f>
        <v>0</v>
      </c>
      <c r="AZ115" s="316">
        <f>'كشف 4'!AY32</f>
        <v>0</v>
      </c>
      <c r="BA115" s="317">
        <f>'كشف 4'!AZ32</f>
        <v>0</v>
      </c>
      <c r="BB115" s="316">
        <f>'كشف 4'!BA32</f>
        <v>0</v>
      </c>
      <c r="BC115" s="124">
        <f>'كشف 4'!BB32</f>
        <v>0</v>
      </c>
      <c r="BD115" s="316">
        <f>'كشف 4'!BC32</f>
        <v>0</v>
      </c>
      <c r="BE115" s="316">
        <f>'كشف 4'!BD32</f>
        <v>0</v>
      </c>
      <c r="BF115" s="316">
        <f>'كشف 4'!BE32</f>
        <v>0</v>
      </c>
      <c r="BG115" s="316">
        <f>'كشف 4'!BF32</f>
        <v>0</v>
      </c>
      <c r="BH115" s="317">
        <f>'كشف 4'!BG32</f>
        <v>0</v>
      </c>
      <c r="BI115" s="318">
        <f>'كشف 4'!BH32</f>
        <v>0</v>
      </c>
      <c r="BJ115" s="318">
        <f>'كشف 4'!BI32</f>
        <v>0</v>
      </c>
      <c r="BK115" s="318">
        <f>'كشف 4'!BJ32</f>
        <v>0</v>
      </c>
      <c r="BL115" s="318">
        <f>'كشف 4'!BK32</f>
        <v>0</v>
      </c>
      <c r="BM115" s="319">
        <f>'كشف 4'!BL32</f>
        <v>0</v>
      </c>
      <c r="BN115" s="316">
        <f>'كشف 4'!BM32</f>
        <v>0</v>
      </c>
      <c r="BO115" s="316">
        <f>'كشف 4'!BN32</f>
        <v>0</v>
      </c>
      <c r="BP115" s="318">
        <f>'كشف 4'!BO32</f>
        <v>0</v>
      </c>
      <c r="BQ115" s="319">
        <f>'كشف 4'!BP32</f>
        <v>0</v>
      </c>
      <c r="BR115" s="319">
        <f>'كشف 4'!BQ32</f>
        <v>0</v>
      </c>
      <c r="BS115" s="319">
        <f>'كشف 4'!BR32</f>
        <v>0</v>
      </c>
      <c r="BT115" s="319">
        <f>'كشف 4'!BS32</f>
        <v>0</v>
      </c>
      <c r="BU115" s="319">
        <f>'كشف 4'!BT32</f>
        <v>0</v>
      </c>
      <c r="BV115" s="319">
        <f>'كشف 4'!BU32</f>
        <v>0</v>
      </c>
      <c r="BW115" s="319">
        <f>'كشف 4'!BV32</f>
        <v>0</v>
      </c>
      <c r="BX115" s="66">
        <f>'كشف 4'!BW32</f>
        <v>0</v>
      </c>
      <c r="BY115" s="66">
        <f>'كشف 4'!BX32</f>
        <v>0</v>
      </c>
      <c r="BZ115" s="319">
        <f>'كشف 4'!BY32</f>
        <v>0</v>
      </c>
      <c r="CA115" s="319">
        <f>'كشف 4'!BZ32</f>
        <v>0</v>
      </c>
      <c r="CB115" s="66">
        <f>'كشف 4'!CA32</f>
        <v>0</v>
      </c>
      <c r="CC115" s="319">
        <f>'كشف 4'!CB32</f>
        <v>0</v>
      </c>
      <c r="CD115" s="319">
        <f>'كشف 4'!CC32</f>
        <v>0</v>
      </c>
      <c r="CE115" s="319">
        <f>'كشف 4'!CD32</f>
        <v>0</v>
      </c>
      <c r="CF115" s="169">
        <f>'كشف 4'!CE32</f>
        <v>0</v>
      </c>
      <c r="CG115" s="169">
        <f>'كشف 4'!CF32</f>
        <v>0</v>
      </c>
      <c r="CH115" s="319">
        <f>'كشف 4'!CG32</f>
        <v>0</v>
      </c>
      <c r="CI115" s="319">
        <f>'كشف 4'!CH32</f>
        <v>0</v>
      </c>
      <c r="CJ115" s="319">
        <f>'كشف 4'!CI32</f>
        <v>0</v>
      </c>
      <c r="CK115" s="319">
        <f>'كشف 4'!CJ32</f>
        <v>0</v>
      </c>
      <c r="CL115" s="319">
        <f>'كشف 4'!CK32</f>
        <v>0</v>
      </c>
      <c r="CM115" s="319">
        <f>'كشف 4'!CL32</f>
        <v>0</v>
      </c>
      <c r="CN115" s="316">
        <f>'كشف 4'!CM32</f>
        <v>0</v>
      </c>
      <c r="CO115" s="316">
        <f>'كشف 4'!CN32</f>
        <v>0</v>
      </c>
      <c r="CP115" s="316">
        <f>'كشف 4'!CO32</f>
        <v>0</v>
      </c>
      <c r="CQ115" s="316">
        <f>'كشف 4'!CP32</f>
        <v>0</v>
      </c>
      <c r="CR115" s="316">
        <f t="shared" si="23"/>
        <v>0</v>
      </c>
      <c r="CS115" s="316">
        <f t="shared" si="24"/>
        <v>0</v>
      </c>
      <c r="CT115" s="316">
        <f t="shared" si="25"/>
        <v>0</v>
      </c>
      <c r="CU115" s="316">
        <f t="shared" si="26"/>
        <v>0</v>
      </c>
      <c r="CV115" s="316">
        <f t="shared" si="27"/>
        <v>0</v>
      </c>
      <c r="CW115" s="316">
        <f t="shared" si="28"/>
        <v>0</v>
      </c>
      <c r="CX115" s="316">
        <f t="shared" si="29"/>
        <v>0</v>
      </c>
      <c r="CY115" s="316">
        <f t="shared" si="30"/>
        <v>0</v>
      </c>
      <c r="CZ115" s="316">
        <f t="shared" si="31"/>
        <v>0</v>
      </c>
      <c r="DA115" s="316">
        <f t="shared" si="32"/>
        <v>0</v>
      </c>
      <c r="DB115" s="316">
        <f t="shared" si="33"/>
        <v>0</v>
      </c>
      <c r="DC115" s="316">
        <f t="shared" si="34"/>
        <v>0</v>
      </c>
      <c r="DD115" s="316">
        <f t="shared" si="35"/>
        <v>0</v>
      </c>
      <c r="DE115" s="316">
        <f t="shared" si="36"/>
        <v>0</v>
      </c>
      <c r="DF115" s="316">
        <f t="shared" si="37"/>
        <v>0</v>
      </c>
      <c r="DG115" s="316">
        <f t="shared" si="38"/>
        <v>0</v>
      </c>
      <c r="DH115" s="316">
        <f t="shared" si="39"/>
        <v>0</v>
      </c>
      <c r="DI115" s="316">
        <f t="shared" si="40"/>
        <v>0</v>
      </c>
      <c r="DJ115" s="316">
        <f t="shared" si="41"/>
        <v>0</v>
      </c>
      <c r="DK115" s="316">
        <f t="shared" si="42"/>
        <v>0</v>
      </c>
      <c r="DL115" s="316">
        <f t="shared" si="43"/>
        <v>0</v>
      </c>
      <c r="DM115" s="316">
        <f t="shared" si="44"/>
        <v>0</v>
      </c>
    </row>
    <row r="116" spans="1:117" ht="20.25" x14ac:dyDescent="0.2">
      <c r="A116" s="18">
        <v>112</v>
      </c>
      <c r="B116" s="18" t="str">
        <f>'كشف 4'!A33</f>
        <v/>
      </c>
      <c r="C116" s="318">
        <f>'كشف 4'!B33</f>
        <v>0</v>
      </c>
      <c r="D116" s="318">
        <f>'كشف 4'!C33</f>
        <v>0</v>
      </c>
      <c r="E116" s="318">
        <f>'كشف 4'!D33</f>
        <v>0</v>
      </c>
      <c r="F116" s="318">
        <f>'كشف 4'!E33</f>
        <v>0</v>
      </c>
      <c r="G116" s="318">
        <f>'كشف 4'!F33</f>
        <v>0</v>
      </c>
      <c r="H116" s="318">
        <f>'كشف 4'!G33</f>
        <v>0</v>
      </c>
      <c r="I116" s="318">
        <f>'كشف 4'!H33</f>
        <v>0</v>
      </c>
      <c r="J116" s="318">
        <f>'كشف 4'!I33</f>
        <v>0</v>
      </c>
      <c r="K116" s="316">
        <f>'كشف 4'!J33</f>
        <v>0</v>
      </c>
      <c r="L116" s="316">
        <f>'كشف 4'!K33</f>
        <v>0</v>
      </c>
      <c r="M116" s="316">
        <f>'كشف 4'!L33</f>
        <v>0</v>
      </c>
      <c r="N116" s="316">
        <f>'كشف 4'!M33</f>
        <v>0</v>
      </c>
      <c r="O116" s="66">
        <f>'كشف 4'!N33</f>
        <v>0</v>
      </c>
      <c r="P116" s="317">
        <f>'كشف 4'!O33</f>
        <v>0</v>
      </c>
      <c r="Q116" s="318">
        <f>'كشف 4'!P33</f>
        <v>0</v>
      </c>
      <c r="R116" s="318">
        <f>'كشف 4'!Q33</f>
        <v>0</v>
      </c>
      <c r="S116" s="318">
        <f>'كشف 4'!R33</f>
        <v>0</v>
      </c>
      <c r="T116" s="318">
        <f>'كشف 4'!S33</f>
        <v>0</v>
      </c>
      <c r="U116" s="318">
        <f>'كشف 4'!T33</f>
        <v>0</v>
      </c>
      <c r="V116" s="316">
        <f>'كشف 4'!U33</f>
        <v>0</v>
      </c>
      <c r="W116" s="316">
        <f>'كشف 4'!V33</f>
        <v>0</v>
      </c>
      <c r="X116" s="316">
        <f>'كشف 4'!W33</f>
        <v>0</v>
      </c>
      <c r="Y116" s="318">
        <f>'كشف 4'!X33</f>
        <v>0</v>
      </c>
      <c r="Z116" s="19">
        <f>'كشف 4'!Y33</f>
        <v>0</v>
      </c>
      <c r="AA116" s="317">
        <f>'كشف 4'!Z33</f>
        <v>0</v>
      </c>
      <c r="AB116" s="318">
        <f>'كشف 4'!AA33</f>
        <v>0</v>
      </c>
      <c r="AC116" s="318">
        <f>'كشف 4'!AB33</f>
        <v>0</v>
      </c>
      <c r="AD116" s="20">
        <f>'كشف 4'!AC33</f>
        <v>0</v>
      </c>
      <c r="AE116" s="316">
        <f>'كشف 4'!AD33</f>
        <v>0</v>
      </c>
      <c r="AF116" s="20">
        <f>'كشف 4'!AE33</f>
        <v>0</v>
      </c>
      <c r="AG116" s="20">
        <f>'كشف 4'!AF33</f>
        <v>0</v>
      </c>
      <c r="AH116" s="21">
        <f>'كشف 4'!AG33</f>
        <v>0</v>
      </c>
      <c r="AI116" s="20">
        <f>'كشف 4'!AH33</f>
        <v>0</v>
      </c>
      <c r="AJ116" s="20">
        <f>'كشف 4'!AI33</f>
        <v>0</v>
      </c>
      <c r="AK116" s="20">
        <f>'كشف 4'!AJ33</f>
        <v>0</v>
      </c>
      <c r="AL116" s="316">
        <f>'كشف 4'!AK33</f>
        <v>0</v>
      </c>
      <c r="AM116" s="316">
        <f>'كشف 4'!AL33</f>
        <v>0</v>
      </c>
      <c r="AN116" s="316">
        <f>'كشف 4'!AM33</f>
        <v>0</v>
      </c>
      <c r="AO116" s="316">
        <f>'كشف 4'!AN33</f>
        <v>0</v>
      </c>
      <c r="AP116" s="316">
        <f>'كشف 4'!AO33</f>
        <v>0</v>
      </c>
      <c r="AQ116" s="316">
        <f>'كشف 4'!AP33</f>
        <v>0</v>
      </c>
      <c r="AR116" s="316">
        <f>'كشف 4'!AQ33</f>
        <v>0</v>
      </c>
      <c r="AS116" s="316">
        <f>'كشف 4'!AR33</f>
        <v>0</v>
      </c>
      <c r="AT116" s="22">
        <f>'كشف 4'!AS33</f>
        <v>0</v>
      </c>
      <c r="AU116" s="316">
        <f>'كشف 4'!AT33</f>
        <v>0</v>
      </c>
      <c r="AV116" s="316">
        <f>'كشف 4'!AU33</f>
        <v>0</v>
      </c>
      <c r="AW116" s="316">
        <f>'كشف 4'!AV33</f>
        <v>0</v>
      </c>
      <c r="AX116" s="316">
        <f>'كشف 4'!AW33</f>
        <v>0</v>
      </c>
      <c r="AY116" s="316">
        <f>'كشف 4'!AX33</f>
        <v>0</v>
      </c>
      <c r="AZ116" s="316">
        <f>'كشف 4'!AY33</f>
        <v>0</v>
      </c>
      <c r="BA116" s="317">
        <f>'كشف 4'!AZ33</f>
        <v>0</v>
      </c>
      <c r="BB116" s="316">
        <f>'كشف 4'!BA33</f>
        <v>0</v>
      </c>
      <c r="BC116" s="124">
        <f>'كشف 4'!BB33</f>
        <v>0</v>
      </c>
      <c r="BD116" s="316">
        <f>'كشف 4'!BC33</f>
        <v>0</v>
      </c>
      <c r="BE116" s="316">
        <f>'كشف 4'!BD33</f>
        <v>0</v>
      </c>
      <c r="BF116" s="316">
        <f>'كشف 4'!BE33</f>
        <v>0</v>
      </c>
      <c r="BG116" s="316">
        <f>'كشف 4'!BF33</f>
        <v>0</v>
      </c>
      <c r="BH116" s="317">
        <f>'كشف 4'!BG33</f>
        <v>0</v>
      </c>
      <c r="BI116" s="318">
        <f>'كشف 4'!BH33</f>
        <v>0</v>
      </c>
      <c r="BJ116" s="318">
        <f>'كشف 4'!BI33</f>
        <v>0</v>
      </c>
      <c r="BK116" s="318">
        <f>'كشف 4'!BJ33</f>
        <v>0</v>
      </c>
      <c r="BL116" s="318">
        <f>'كشف 4'!BK33</f>
        <v>0</v>
      </c>
      <c r="BM116" s="319">
        <f>'كشف 4'!BL33</f>
        <v>0</v>
      </c>
      <c r="BN116" s="316">
        <f>'كشف 4'!BM33</f>
        <v>0</v>
      </c>
      <c r="BO116" s="316">
        <f>'كشف 4'!BN33</f>
        <v>0</v>
      </c>
      <c r="BP116" s="318">
        <f>'كشف 4'!BO33</f>
        <v>0</v>
      </c>
      <c r="BQ116" s="319">
        <f>'كشف 4'!BP33</f>
        <v>0</v>
      </c>
      <c r="BR116" s="319">
        <f>'كشف 4'!BQ33</f>
        <v>0</v>
      </c>
      <c r="BS116" s="319">
        <f>'كشف 4'!BR33</f>
        <v>0</v>
      </c>
      <c r="BT116" s="319">
        <f>'كشف 4'!BS33</f>
        <v>0</v>
      </c>
      <c r="BU116" s="319">
        <f>'كشف 4'!BT33</f>
        <v>0</v>
      </c>
      <c r="BV116" s="319">
        <f>'كشف 4'!BU33</f>
        <v>0</v>
      </c>
      <c r="BW116" s="319">
        <f>'كشف 4'!BV33</f>
        <v>0</v>
      </c>
      <c r="BX116" s="66">
        <f>'كشف 4'!BW33</f>
        <v>0</v>
      </c>
      <c r="BY116" s="66">
        <f>'كشف 4'!BX33</f>
        <v>0</v>
      </c>
      <c r="BZ116" s="319">
        <f>'كشف 4'!BY33</f>
        <v>0</v>
      </c>
      <c r="CA116" s="319">
        <f>'كشف 4'!BZ33</f>
        <v>0</v>
      </c>
      <c r="CB116" s="66">
        <f>'كشف 4'!CA33</f>
        <v>0</v>
      </c>
      <c r="CC116" s="319">
        <f>'كشف 4'!CB33</f>
        <v>0</v>
      </c>
      <c r="CD116" s="319">
        <f>'كشف 4'!CC33</f>
        <v>0</v>
      </c>
      <c r="CE116" s="319">
        <f>'كشف 4'!CD33</f>
        <v>0</v>
      </c>
      <c r="CF116" s="169">
        <f>'كشف 4'!CE33</f>
        <v>0</v>
      </c>
      <c r="CG116" s="169">
        <f>'كشف 4'!CF33</f>
        <v>0</v>
      </c>
      <c r="CH116" s="319">
        <f>'كشف 4'!CG33</f>
        <v>0</v>
      </c>
      <c r="CI116" s="319">
        <f>'كشف 4'!CH33</f>
        <v>0</v>
      </c>
      <c r="CJ116" s="319">
        <f>'كشف 4'!CI33</f>
        <v>0</v>
      </c>
      <c r="CK116" s="319">
        <f>'كشف 4'!CJ33</f>
        <v>0</v>
      </c>
      <c r="CL116" s="319">
        <f>'كشف 4'!CK33</f>
        <v>0</v>
      </c>
      <c r="CM116" s="319">
        <f>'كشف 4'!CL33</f>
        <v>0</v>
      </c>
      <c r="CN116" s="316">
        <f>'كشف 4'!CM33</f>
        <v>0</v>
      </c>
      <c r="CO116" s="316">
        <f>'كشف 4'!CN33</f>
        <v>0</v>
      </c>
      <c r="CP116" s="316">
        <f>'كشف 4'!CO33</f>
        <v>0</v>
      </c>
      <c r="CQ116" s="316">
        <f>'كشف 4'!CP33</f>
        <v>0</v>
      </c>
      <c r="CR116" s="316">
        <f t="shared" si="23"/>
        <v>0</v>
      </c>
      <c r="CS116" s="316">
        <f t="shared" si="24"/>
        <v>0</v>
      </c>
      <c r="CT116" s="316">
        <f t="shared" si="25"/>
        <v>0</v>
      </c>
      <c r="CU116" s="316">
        <f t="shared" si="26"/>
        <v>0</v>
      </c>
      <c r="CV116" s="316">
        <f t="shared" si="27"/>
        <v>0</v>
      </c>
      <c r="CW116" s="316">
        <f t="shared" si="28"/>
        <v>0</v>
      </c>
      <c r="CX116" s="316">
        <f t="shared" si="29"/>
        <v>0</v>
      </c>
      <c r="CY116" s="316">
        <f t="shared" si="30"/>
        <v>0</v>
      </c>
      <c r="CZ116" s="316">
        <f t="shared" si="31"/>
        <v>0</v>
      </c>
      <c r="DA116" s="316">
        <f t="shared" si="32"/>
        <v>0</v>
      </c>
      <c r="DB116" s="316">
        <f t="shared" si="33"/>
        <v>0</v>
      </c>
      <c r="DC116" s="316">
        <f t="shared" si="34"/>
        <v>0</v>
      </c>
      <c r="DD116" s="316">
        <f t="shared" si="35"/>
        <v>0</v>
      </c>
      <c r="DE116" s="316">
        <f t="shared" si="36"/>
        <v>0</v>
      </c>
      <c r="DF116" s="316">
        <f t="shared" si="37"/>
        <v>0</v>
      </c>
      <c r="DG116" s="316">
        <f t="shared" si="38"/>
        <v>0</v>
      </c>
      <c r="DH116" s="316">
        <f t="shared" si="39"/>
        <v>0</v>
      </c>
      <c r="DI116" s="316">
        <f t="shared" si="40"/>
        <v>0</v>
      </c>
      <c r="DJ116" s="316">
        <f t="shared" si="41"/>
        <v>0</v>
      </c>
      <c r="DK116" s="316">
        <f t="shared" si="42"/>
        <v>0</v>
      </c>
      <c r="DL116" s="316">
        <f t="shared" si="43"/>
        <v>0</v>
      </c>
      <c r="DM116" s="316">
        <f t="shared" si="44"/>
        <v>0</v>
      </c>
    </row>
    <row r="117" spans="1:117" ht="20.25" x14ac:dyDescent="0.2">
      <c r="A117" s="18">
        <v>113</v>
      </c>
      <c r="B117" s="18" t="str">
        <f>'كشف 5'!A6</f>
        <v/>
      </c>
      <c r="C117" s="318">
        <f>'كشف 5'!B6</f>
        <v>0</v>
      </c>
      <c r="D117" s="318">
        <f>'كشف 5'!C6</f>
        <v>0</v>
      </c>
      <c r="E117" s="318">
        <f>'كشف 5'!D6</f>
        <v>0</v>
      </c>
      <c r="F117" s="318">
        <f>'كشف 5'!E6</f>
        <v>0</v>
      </c>
      <c r="G117" s="318">
        <f>'كشف 5'!F6</f>
        <v>0</v>
      </c>
      <c r="H117" s="318">
        <f>'كشف 5'!G6</f>
        <v>0</v>
      </c>
      <c r="I117" s="318">
        <f>'كشف 5'!H6</f>
        <v>0</v>
      </c>
      <c r="J117" s="318">
        <f>'كشف 5'!I6</f>
        <v>0</v>
      </c>
      <c r="K117" s="316">
        <f>'كشف 5'!J6</f>
        <v>0</v>
      </c>
      <c r="L117" s="316">
        <f>'كشف 5'!K6</f>
        <v>0</v>
      </c>
      <c r="M117" s="316">
        <f>'كشف 5'!L6</f>
        <v>0</v>
      </c>
      <c r="N117" s="316">
        <f>'كشف 5'!M6</f>
        <v>0</v>
      </c>
      <c r="O117" s="66">
        <f>'كشف 5'!N6</f>
        <v>0</v>
      </c>
      <c r="P117" s="317">
        <f>'كشف 5'!O6</f>
        <v>0</v>
      </c>
      <c r="Q117" s="318">
        <f>'كشف 5'!P6</f>
        <v>0</v>
      </c>
      <c r="R117" s="318">
        <f>'كشف 5'!Q6</f>
        <v>0</v>
      </c>
      <c r="S117" s="318">
        <f>'كشف 5'!R6</f>
        <v>0</v>
      </c>
      <c r="T117" s="318">
        <f>'كشف 5'!S6</f>
        <v>0</v>
      </c>
      <c r="U117" s="318">
        <f>'كشف 5'!T6</f>
        <v>0</v>
      </c>
      <c r="V117" s="316">
        <f>'كشف 5'!U6</f>
        <v>0</v>
      </c>
      <c r="W117" s="316">
        <f>'كشف 5'!V6</f>
        <v>0</v>
      </c>
      <c r="X117" s="316">
        <f>'كشف 5'!W6</f>
        <v>0</v>
      </c>
      <c r="Y117" s="318">
        <f>'كشف 5'!X6</f>
        <v>0</v>
      </c>
      <c r="Z117" s="19">
        <f>'كشف 5'!Y6</f>
        <v>0</v>
      </c>
      <c r="AA117" s="317">
        <f>'كشف 5'!Z6</f>
        <v>0</v>
      </c>
      <c r="AB117" s="318">
        <f>'كشف 5'!AA6</f>
        <v>0</v>
      </c>
      <c r="AC117" s="318">
        <f>'كشف 5'!AB6</f>
        <v>0</v>
      </c>
      <c r="AD117" s="20">
        <f>'كشف 5'!AC6</f>
        <v>0</v>
      </c>
      <c r="AE117" s="316">
        <f>'كشف 5'!AD6</f>
        <v>0</v>
      </c>
      <c r="AF117" s="20">
        <f>'كشف 5'!AE6</f>
        <v>0</v>
      </c>
      <c r="AG117" s="20">
        <f>'كشف 5'!AF6</f>
        <v>0</v>
      </c>
      <c r="AH117" s="21">
        <f>'كشف 5'!AG6</f>
        <v>0</v>
      </c>
      <c r="AI117" s="20">
        <f>'كشف 5'!AH6</f>
        <v>0</v>
      </c>
      <c r="AJ117" s="20">
        <f>'كشف 5'!AI6</f>
        <v>0</v>
      </c>
      <c r="AK117" s="20">
        <f>'كشف 5'!AJ6</f>
        <v>0</v>
      </c>
      <c r="AL117" s="316">
        <f>'كشف 5'!AK6</f>
        <v>0</v>
      </c>
      <c r="AM117" s="316">
        <f>'كشف 5'!AL6</f>
        <v>0</v>
      </c>
      <c r="AN117" s="316">
        <f>'كشف 5'!AM6</f>
        <v>0</v>
      </c>
      <c r="AO117" s="316">
        <f>'كشف 5'!AN6</f>
        <v>0</v>
      </c>
      <c r="AP117" s="316">
        <f>'كشف 5'!AO6</f>
        <v>0</v>
      </c>
      <c r="AQ117" s="316">
        <f>'كشف 5'!AP6</f>
        <v>0</v>
      </c>
      <c r="AR117" s="316">
        <f>'كشف 5'!AQ6</f>
        <v>0</v>
      </c>
      <c r="AS117" s="316">
        <f>'كشف 5'!AR6</f>
        <v>0</v>
      </c>
      <c r="AT117" s="22">
        <f>'كشف 5'!AS6</f>
        <v>0</v>
      </c>
      <c r="AU117" s="316">
        <f>'كشف 5'!AT6</f>
        <v>0</v>
      </c>
      <c r="AV117" s="316">
        <f>'كشف 5'!AU6</f>
        <v>0</v>
      </c>
      <c r="AW117" s="316">
        <f>'كشف 5'!AV6</f>
        <v>0</v>
      </c>
      <c r="AX117" s="316">
        <f>'كشف 5'!AW6</f>
        <v>0</v>
      </c>
      <c r="AY117" s="316">
        <f>'كشف 5'!AX6</f>
        <v>0</v>
      </c>
      <c r="AZ117" s="316">
        <f>'كشف 5'!AY6</f>
        <v>0</v>
      </c>
      <c r="BA117" s="317">
        <f>'كشف 5'!AZ6</f>
        <v>0</v>
      </c>
      <c r="BB117" s="316">
        <f>'كشف 5'!BA6</f>
        <v>0</v>
      </c>
      <c r="BC117" s="124">
        <f>'كشف 5'!BB6</f>
        <v>0</v>
      </c>
      <c r="BD117" s="316">
        <f>'كشف 5'!BC6</f>
        <v>0</v>
      </c>
      <c r="BE117" s="316">
        <f>'كشف 5'!BD6</f>
        <v>0</v>
      </c>
      <c r="BF117" s="316">
        <f>'كشف 5'!BE6</f>
        <v>0</v>
      </c>
      <c r="BG117" s="316">
        <f>'كشف 5'!BF6</f>
        <v>0</v>
      </c>
      <c r="BH117" s="317">
        <f>'كشف 5'!BG6</f>
        <v>0</v>
      </c>
      <c r="BI117" s="318">
        <f>'كشف 5'!BH6</f>
        <v>0</v>
      </c>
      <c r="BJ117" s="318">
        <f>'كشف 5'!BI6</f>
        <v>0</v>
      </c>
      <c r="BK117" s="318">
        <f>'كشف 5'!BJ6</f>
        <v>0</v>
      </c>
      <c r="BL117" s="318">
        <f>'كشف 5'!BK6</f>
        <v>0</v>
      </c>
      <c r="BM117" s="319">
        <f>'كشف 5'!BL6</f>
        <v>0</v>
      </c>
      <c r="BN117" s="316">
        <f>'كشف 5'!BM6</f>
        <v>0</v>
      </c>
      <c r="BO117" s="316">
        <f>'كشف 5'!BN6</f>
        <v>0</v>
      </c>
      <c r="BP117" s="318">
        <f>'كشف 5'!BO6</f>
        <v>0</v>
      </c>
      <c r="BQ117" s="319">
        <f>'كشف 5'!BP6</f>
        <v>0</v>
      </c>
      <c r="BR117" s="319">
        <f>'كشف 5'!BQ6</f>
        <v>0</v>
      </c>
      <c r="BS117" s="319">
        <f>'كشف 5'!BR6</f>
        <v>0</v>
      </c>
      <c r="BT117" s="319">
        <f>'كشف 5'!BS6</f>
        <v>0</v>
      </c>
      <c r="BU117" s="319">
        <f>'كشف 5'!BT6</f>
        <v>0</v>
      </c>
      <c r="BV117" s="319">
        <f>'كشف 5'!BU6</f>
        <v>0</v>
      </c>
      <c r="BW117" s="319">
        <f>'كشف 5'!BV6</f>
        <v>0</v>
      </c>
      <c r="BX117" s="66">
        <f>'كشف 5'!BW6</f>
        <v>0</v>
      </c>
      <c r="BY117" s="66">
        <f>'كشف 5'!BX6</f>
        <v>0</v>
      </c>
      <c r="BZ117" s="319">
        <f>'كشف 5'!BY6</f>
        <v>0</v>
      </c>
      <c r="CA117" s="319">
        <f>'كشف 5'!BZ6</f>
        <v>0</v>
      </c>
      <c r="CB117" s="66">
        <f>'كشف 5'!CA6</f>
        <v>0</v>
      </c>
      <c r="CC117" s="319">
        <f>'كشف 5'!CB6</f>
        <v>0</v>
      </c>
      <c r="CD117" s="319">
        <f>'كشف 5'!CC6</f>
        <v>0</v>
      </c>
      <c r="CE117" s="319">
        <f>'كشف 5'!CD6</f>
        <v>0</v>
      </c>
      <c r="CF117" s="169">
        <f>'كشف 5'!CE6</f>
        <v>0</v>
      </c>
      <c r="CG117" s="169">
        <f>'كشف 5'!CF6</f>
        <v>0</v>
      </c>
      <c r="CH117" s="319">
        <f>'كشف 5'!CG6</f>
        <v>0</v>
      </c>
      <c r="CI117" s="319">
        <f>'كشف 5'!CH6</f>
        <v>0</v>
      </c>
      <c r="CJ117" s="319">
        <f>'كشف 5'!CI6</f>
        <v>0</v>
      </c>
      <c r="CK117" s="319">
        <f>'كشف 5'!CJ6</f>
        <v>0</v>
      </c>
      <c r="CL117" s="319">
        <f>'كشف 5'!CK6</f>
        <v>0</v>
      </c>
      <c r="CM117" s="319">
        <f>'كشف 5'!CL6</f>
        <v>0</v>
      </c>
      <c r="CN117" s="316">
        <f>'كشف 5'!CM6</f>
        <v>0</v>
      </c>
      <c r="CO117" s="316">
        <f>'كشف 5'!CN6</f>
        <v>0</v>
      </c>
      <c r="CP117" s="316">
        <f>'كشف 5'!CO6</f>
        <v>0</v>
      </c>
      <c r="CQ117" s="316">
        <f>'كشف 5'!CP6</f>
        <v>0</v>
      </c>
      <c r="CR117" s="316">
        <f t="shared" si="23"/>
        <v>0</v>
      </c>
      <c r="CS117" s="316">
        <f t="shared" si="24"/>
        <v>0</v>
      </c>
      <c r="CT117" s="316">
        <f t="shared" si="25"/>
        <v>0</v>
      </c>
      <c r="CU117" s="316">
        <f t="shared" si="26"/>
        <v>0</v>
      </c>
      <c r="CV117" s="316">
        <f t="shared" si="27"/>
        <v>0</v>
      </c>
      <c r="CW117" s="316">
        <f t="shared" si="28"/>
        <v>0</v>
      </c>
      <c r="CX117" s="316">
        <f t="shared" si="29"/>
        <v>0</v>
      </c>
      <c r="CY117" s="316">
        <f t="shared" si="30"/>
        <v>0</v>
      </c>
      <c r="CZ117" s="316">
        <f t="shared" si="31"/>
        <v>0</v>
      </c>
      <c r="DA117" s="316">
        <f t="shared" si="32"/>
        <v>0</v>
      </c>
      <c r="DB117" s="316">
        <f t="shared" si="33"/>
        <v>0</v>
      </c>
      <c r="DC117" s="316">
        <f t="shared" si="34"/>
        <v>0</v>
      </c>
      <c r="DD117" s="316">
        <f t="shared" si="35"/>
        <v>0</v>
      </c>
      <c r="DE117" s="316">
        <f t="shared" si="36"/>
        <v>0</v>
      </c>
      <c r="DF117" s="316">
        <f t="shared" si="37"/>
        <v>0</v>
      </c>
      <c r="DG117" s="316">
        <f t="shared" si="38"/>
        <v>0</v>
      </c>
      <c r="DH117" s="316">
        <f t="shared" si="39"/>
        <v>0</v>
      </c>
      <c r="DI117" s="316">
        <f t="shared" si="40"/>
        <v>0</v>
      </c>
      <c r="DJ117" s="316">
        <f t="shared" si="41"/>
        <v>0</v>
      </c>
      <c r="DK117" s="316">
        <f t="shared" si="42"/>
        <v>0</v>
      </c>
      <c r="DL117" s="316">
        <f t="shared" si="43"/>
        <v>0</v>
      </c>
      <c r="DM117" s="316">
        <f t="shared" si="44"/>
        <v>0</v>
      </c>
    </row>
    <row r="118" spans="1:117" ht="20.25" x14ac:dyDescent="0.2">
      <c r="A118" s="18">
        <v>114</v>
      </c>
      <c r="B118" s="18" t="str">
        <f>'كشف 5'!A7</f>
        <v/>
      </c>
      <c r="C118" s="318">
        <f>'كشف 5'!B7</f>
        <v>0</v>
      </c>
      <c r="D118" s="318">
        <f>'كشف 5'!C7</f>
        <v>0</v>
      </c>
      <c r="E118" s="318">
        <f>'كشف 5'!D7</f>
        <v>0</v>
      </c>
      <c r="F118" s="318">
        <f>'كشف 5'!E7</f>
        <v>0</v>
      </c>
      <c r="G118" s="318">
        <f>'كشف 5'!F7</f>
        <v>0</v>
      </c>
      <c r="H118" s="318">
        <f>'كشف 5'!G7</f>
        <v>0</v>
      </c>
      <c r="I118" s="318">
        <f>'كشف 5'!H7</f>
        <v>0</v>
      </c>
      <c r="J118" s="318">
        <f>'كشف 5'!I7</f>
        <v>0</v>
      </c>
      <c r="K118" s="316">
        <f>'كشف 5'!J7</f>
        <v>0</v>
      </c>
      <c r="L118" s="316">
        <f>'كشف 5'!K7</f>
        <v>0</v>
      </c>
      <c r="M118" s="316">
        <f>'كشف 5'!L7</f>
        <v>0</v>
      </c>
      <c r="N118" s="316">
        <f>'كشف 5'!M7</f>
        <v>0</v>
      </c>
      <c r="O118" s="66">
        <f>'كشف 5'!N7</f>
        <v>0</v>
      </c>
      <c r="P118" s="317">
        <f>'كشف 5'!O7</f>
        <v>0</v>
      </c>
      <c r="Q118" s="318">
        <f>'كشف 5'!P7</f>
        <v>0</v>
      </c>
      <c r="R118" s="318">
        <f>'كشف 5'!Q7</f>
        <v>0</v>
      </c>
      <c r="S118" s="318">
        <f>'كشف 5'!R7</f>
        <v>0</v>
      </c>
      <c r="T118" s="318">
        <f>'كشف 5'!S7</f>
        <v>0</v>
      </c>
      <c r="U118" s="318">
        <f>'كشف 5'!T7</f>
        <v>0</v>
      </c>
      <c r="V118" s="316">
        <f>'كشف 5'!U7</f>
        <v>0</v>
      </c>
      <c r="W118" s="316">
        <f>'كشف 5'!V7</f>
        <v>0</v>
      </c>
      <c r="X118" s="316">
        <f>'كشف 5'!W7</f>
        <v>0</v>
      </c>
      <c r="Y118" s="318">
        <f>'كشف 5'!X7</f>
        <v>0</v>
      </c>
      <c r="Z118" s="19">
        <f>'كشف 5'!Y7</f>
        <v>0</v>
      </c>
      <c r="AA118" s="317">
        <f>'كشف 5'!Z7</f>
        <v>0</v>
      </c>
      <c r="AB118" s="318">
        <f>'كشف 5'!AA7</f>
        <v>0</v>
      </c>
      <c r="AC118" s="318">
        <f>'كشف 5'!AB7</f>
        <v>0</v>
      </c>
      <c r="AD118" s="20">
        <f>'كشف 5'!AC7</f>
        <v>0</v>
      </c>
      <c r="AE118" s="316">
        <f>'كشف 5'!AD7</f>
        <v>0</v>
      </c>
      <c r="AF118" s="20">
        <f>'كشف 5'!AE7</f>
        <v>0</v>
      </c>
      <c r="AG118" s="20">
        <f>'كشف 5'!AF7</f>
        <v>0</v>
      </c>
      <c r="AH118" s="21">
        <f>'كشف 5'!AG7</f>
        <v>0</v>
      </c>
      <c r="AI118" s="20">
        <f>'كشف 5'!AH7</f>
        <v>0</v>
      </c>
      <c r="AJ118" s="20">
        <f>'كشف 5'!AI7</f>
        <v>0</v>
      </c>
      <c r="AK118" s="20">
        <f>'كشف 5'!AJ7</f>
        <v>0</v>
      </c>
      <c r="AL118" s="316">
        <f>'كشف 5'!AK7</f>
        <v>0</v>
      </c>
      <c r="AM118" s="316">
        <f>'كشف 5'!AL7</f>
        <v>0</v>
      </c>
      <c r="AN118" s="316">
        <f>'كشف 5'!AM7</f>
        <v>0</v>
      </c>
      <c r="AO118" s="316">
        <f>'كشف 5'!AN7</f>
        <v>0</v>
      </c>
      <c r="AP118" s="316">
        <f>'كشف 5'!AO7</f>
        <v>0</v>
      </c>
      <c r="AQ118" s="316">
        <f>'كشف 5'!AP7</f>
        <v>0</v>
      </c>
      <c r="AR118" s="316">
        <f>'كشف 5'!AQ7</f>
        <v>0</v>
      </c>
      <c r="AS118" s="316">
        <f>'كشف 5'!AR7</f>
        <v>0</v>
      </c>
      <c r="AT118" s="22">
        <f>'كشف 5'!AS7</f>
        <v>0</v>
      </c>
      <c r="AU118" s="316">
        <f>'كشف 5'!AT7</f>
        <v>0</v>
      </c>
      <c r="AV118" s="316">
        <f>'كشف 5'!AU7</f>
        <v>0</v>
      </c>
      <c r="AW118" s="316">
        <f>'كشف 5'!AV7</f>
        <v>0</v>
      </c>
      <c r="AX118" s="316">
        <f>'كشف 5'!AW7</f>
        <v>0</v>
      </c>
      <c r="AY118" s="316">
        <f>'كشف 5'!AX7</f>
        <v>0</v>
      </c>
      <c r="AZ118" s="316">
        <f>'كشف 5'!AY7</f>
        <v>0</v>
      </c>
      <c r="BA118" s="317">
        <f>'كشف 5'!AZ7</f>
        <v>0</v>
      </c>
      <c r="BB118" s="316">
        <f>'كشف 5'!BA7</f>
        <v>0</v>
      </c>
      <c r="BC118" s="124">
        <f>'كشف 5'!BB7</f>
        <v>0</v>
      </c>
      <c r="BD118" s="316">
        <f>'كشف 5'!BC7</f>
        <v>0</v>
      </c>
      <c r="BE118" s="316">
        <f>'كشف 5'!BD7</f>
        <v>0</v>
      </c>
      <c r="BF118" s="316">
        <f>'كشف 5'!BE7</f>
        <v>0</v>
      </c>
      <c r="BG118" s="316">
        <f>'كشف 5'!BF7</f>
        <v>0</v>
      </c>
      <c r="BH118" s="317">
        <f>'كشف 5'!BG7</f>
        <v>0</v>
      </c>
      <c r="BI118" s="318">
        <f>'كشف 5'!BH7</f>
        <v>0</v>
      </c>
      <c r="BJ118" s="318">
        <f>'كشف 5'!BI7</f>
        <v>0</v>
      </c>
      <c r="BK118" s="318">
        <f>'كشف 5'!BJ7</f>
        <v>0</v>
      </c>
      <c r="BL118" s="318">
        <f>'كشف 5'!BK7</f>
        <v>0</v>
      </c>
      <c r="BM118" s="319">
        <f>'كشف 5'!BL7</f>
        <v>0</v>
      </c>
      <c r="BN118" s="316">
        <f>'كشف 5'!BM7</f>
        <v>0</v>
      </c>
      <c r="BO118" s="316">
        <f>'كشف 5'!BN7</f>
        <v>0</v>
      </c>
      <c r="BP118" s="318">
        <f>'كشف 5'!BO7</f>
        <v>0</v>
      </c>
      <c r="BQ118" s="319">
        <f>'كشف 5'!BP7</f>
        <v>0</v>
      </c>
      <c r="BR118" s="319">
        <f>'كشف 5'!BQ7</f>
        <v>0</v>
      </c>
      <c r="BS118" s="319">
        <f>'كشف 5'!BR7</f>
        <v>0</v>
      </c>
      <c r="BT118" s="319">
        <f>'كشف 5'!BS7</f>
        <v>0</v>
      </c>
      <c r="BU118" s="319">
        <f>'كشف 5'!BT7</f>
        <v>0</v>
      </c>
      <c r="BV118" s="319">
        <f>'كشف 5'!BU7</f>
        <v>0</v>
      </c>
      <c r="BW118" s="319">
        <f>'كشف 5'!BV7</f>
        <v>0</v>
      </c>
      <c r="BX118" s="66">
        <f>'كشف 5'!BW7</f>
        <v>0</v>
      </c>
      <c r="BY118" s="66">
        <f>'كشف 5'!BX7</f>
        <v>0</v>
      </c>
      <c r="BZ118" s="319">
        <f>'كشف 5'!BY7</f>
        <v>0</v>
      </c>
      <c r="CA118" s="319">
        <f>'كشف 5'!BZ7</f>
        <v>0</v>
      </c>
      <c r="CB118" s="66">
        <f>'كشف 5'!CA7</f>
        <v>0</v>
      </c>
      <c r="CC118" s="319">
        <f>'كشف 5'!CB7</f>
        <v>0</v>
      </c>
      <c r="CD118" s="319">
        <f>'كشف 5'!CC7</f>
        <v>0</v>
      </c>
      <c r="CE118" s="319">
        <f>'كشف 5'!CD7</f>
        <v>0</v>
      </c>
      <c r="CF118" s="169">
        <f>'كشف 5'!CE7</f>
        <v>0</v>
      </c>
      <c r="CG118" s="169">
        <f>'كشف 5'!CF7</f>
        <v>0</v>
      </c>
      <c r="CH118" s="319">
        <f>'كشف 5'!CG7</f>
        <v>0</v>
      </c>
      <c r="CI118" s="319">
        <f>'كشف 5'!CH7</f>
        <v>0</v>
      </c>
      <c r="CJ118" s="319">
        <f>'كشف 5'!CI7</f>
        <v>0</v>
      </c>
      <c r="CK118" s="319">
        <f>'كشف 5'!CJ7</f>
        <v>0</v>
      </c>
      <c r="CL118" s="319">
        <f>'كشف 5'!CK7</f>
        <v>0</v>
      </c>
      <c r="CM118" s="319">
        <f>'كشف 5'!CL7</f>
        <v>0</v>
      </c>
      <c r="CN118" s="316">
        <f>'كشف 5'!CM7</f>
        <v>0</v>
      </c>
      <c r="CO118" s="316">
        <f>'كشف 5'!CN7</f>
        <v>0</v>
      </c>
      <c r="CP118" s="316">
        <f>'كشف 5'!CO7</f>
        <v>0</v>
      </c>
      <c r="CQ118" s="316">
        <f>'كشف 5'!CP7</f>
        <v>0</v>
      </c>
      <c r="CR118" s="316">
        <f t="shared" si="23"/>
        <v>0</v>
      </c>
      <c r="CS118" s="316">
        <f t="shared" si="24"/>
        <v>0</v>
      </c>
      <c r="CT118" s="316">
        <f t="shared" si="25"/>
        <v>0</v>
      </c>
      <c r="CU118" s="316">
        <f t="shared" si="26"/>
        <v>0</v>
      </c>
      <c r="CV118" s="316">
        <f t="shared" si="27"/>
        <v>0</v>
      </c>
      <c r="CW118" s="316">
        <f t="shared" si="28"/>
        <v>0</v>
      </c>
      <c r="CX118" s="316">
        <f t="shared" si="29"/>
        <v>0</v>
      </c>
      <c r="CY118" s="316">
        <f t="shared" si="30"/>
        <v>0</v>
      </c>
      <c r="CZ118" s="316">
        <f t="shared" si="31"/>
        <v>0</v>
      </c>
      <c r="DA118" s="316">
        <f t="shared" si="32"/>
        <v>0</v>
      </c>
      <c r="DB118" s="316">
        <f t="shared" si="33"/>
        <v>0</v>
      </c>
      <c r="DC118" s="316">
        <f t="shared" si="34"/>
        <v>0</v>
      </c>
      <c r="DD118" s="316">
        <f t="shared" si="35"/>
        <v>0</v>
      </c>
      <c r="DE118" s="316">
        <f t="shared" si="36"/>
        <v>0</v>
      </c>
      <c r="DF118" s="316">
        <f t="shared" si="37"/>
        <v>0</v>
      </c>
      <c r="DG118" s="316">
        <f t="shared" si="38"/>
        <v>0</v>
      </c>
      <c r="DH118" s="316">
        <f t="shared" si="39"/>
        <v>0</v>
      </c>
      <c r="DI118" s="316">
        <f t="shared" si="40"/>
        <v>0</v>
      </c>
      <c r="DJ118" s="316">
        <f t="shared" si="41"/>
        <v>0</v>
      </c>
      <c r="DK118" s="316">
        <f t="shared" si="42"/>
        <v>0</v>
      </c>
      <c r="DL118" s="316">
        <f t="shared" si="43"/>
        <v>0</v>
      </c>
      <c r="DM118" s="316">
        <f t="shared" si="44"/>
        <v>0</v>
      </c>
    </row>
    <row r="119" spans="1:117" ht="20.25" x14ac:dyDescent="0.2">
      <c r="A119" s="18">
        <v>115</v>
      </c>
      <c r="B119" s="18" t="str">
        <f>'كشف 5'!A8</f>
        <v/>
      </c>
      <c r="C119" s="318">
        <f>'كشف 5'!B8</f>
        <v>0</v>
      </c>
      <c r="D119" s="318">
        <f>'كشف 5'!C8</f>
        <v>0</v>
      </c>
      <c r="E119" s="318">
        <f>'كشف 5'!D8</f>
        <v>0</v>
      </c>
      <c r="F119" s="318">
        <f>'كشف 5'!E8</f>
        <v>0</v>
      </c>
      <c r="G119" s="318">
        <f>'كشف 5'!F8</f>
        <v>0</v>
      </c>
      <c r="H119" s="318">
        <f>'كشف 5'!G8</f>
        <v>0</v>
      </c>
      <c r="I119" s="318">
        <f>'كشف 5'!H8</f>
        <v>0</v>
      </c>
      <c r="J119" s="318">
        <f>'كشف 5'!I8</f>
        <v>0</v>
      </c>
      <c r="K119" s="316">
        <f>'كشف 5'!J8</f>
        <v>0</v>
      </c>
      <c r="L119" s="316">
        <f>'كشف 5'!K8</f>
        <v>0</v>
      </c>
      <c r="M119" s="316">
        <f>'كشف 5'!L8</f>
        <v>0</v>
      </c>
      <c r="N119" s="316">
        <f>'كشف 5'!M8</f>
        <v>0</v>
      </c>
      <c r="O119" s="66">
        <f>'كشف 5'!N8</f>
        <v>0</v>
      </c>
      <c r="P119" s="317">
        <f>'كشف 5'!O8</f>
        <v>0</v>
      </c>
      <c r="Q119" s="318">
        <f>'كشف 5'!P8</f>
        <v>0</v>
      </c>
      <c r="R119" s="318">
        <f>'كشف 5'!Q8</f>
        <v>0</v>
      </c>
      <c r="S119" s="318">
        <f>'كشف 5'!R8</f>
        <v>0</v>
      </c>
      <c r="T119" s="318">
        <f>'كشف 5'!S8</f>
        <v>0</v>
      </c>
      <c r="U119" s="318">
        <f>'كشف 5'!T8</f>
        <v>0</v>
      </c>
      <c r="V119" s="316">
        <f>'كشف 5'!U8</f>
        <v>0</v>
      </c>
      <c r="W119" s="316">
        <f>'كشف 5'!V8</f>
        <v>0</v>
      </c>
      <c r="X119" s="316">
        <f>'كشف 5'!W8</f>
        <v>0</v>
      </c>
      <c r="Y119" s="318">
        <f>'كشف 5'!X8</f>
        <v>0</v>
      </c>
      <c r="Z119" s="19">
        <f>'كشف 5'!Y8</f>
        <v>0</v>
      </c>
      <c r="AA119" s="317">
        <f>'كشف 5'!Z8</f>
        <v>0</v>
      </c>
      <c r="AB119" s="318">
        <f>'كشف 5'!AA8</f>
        <v>0</v>
      </c>
      <c r="AC119" s="318">
        <f>'كشف 5'!AB8</f>
        <v>0</v>
      </c>
      <c r="AD119" s="20">
        <f>'كشف 5'!AC8</f>
        <v>0</v>
      </c>
      <c r="AE119" s="316">
        <f>'كشف 5'!AD8</f>
        <v>0</v>
      </c>
      <c r="AF119" s="20">
        <f>'كشف 5'!AE8</f>
        <v>0</v>
      </c>
      <c r="AG119" s="20">
        <f>'كشف 5'!AF8</f>
        <v>0</v>
      </c>
      <c r="AH119" s="21">
        <f>'كشف 5'!AG8</f>
        <v>0</v>
      </c>
      <c r="AI119" s="20">
        <f>'كشف 5'!AH8</f>
        <v>0</v>
      </c>
      <c r="AJ119" s="20">
        <f>'كشف 5'!AI8</f>
        <v>0</v>
      </c>
      <c r="AK119" s="20">
        <f>'كشف 5'!AJ8</f>
        <v>0</v>
      </c>
      <c r="AL119" s="316">
        <f>'كشف 5'!AK8</f>
        <v>0</v>
      </c>
      <c r="AM119" s="316">
        <f>'كشف 5'!AL8</f>
        <v>0</v>
      </c>
      <c r="AN119" s="316">
        <f>'كشف 5'!AM8</f>
        <v>0</v>
      </c>
      <c r="AO119" s="316">
        <f>'كشف 5'!AN8</f>
        <v>0</v>
      </c>
      <c r="AP119" s="316">
        <f>'كشف 5'!AO8</f>
        <v>0</v>
      </c>
      <c r="AQ119" s="316">
        <f>'كشف 5'!AP8</f>
        <v>0</v>
      </c>
      <c r="AR119" s="316">
        <f>'كشف 5'!AQ8</f>
        <v>0</v>
      </c>
      <c r="AS119" s="316">
        <f>'كشف 5'!AR8</f>
        <v>0</v>
      </c>
      <c r="AT119" s="22">
        <f>'كشف 5'!AS8</f>
        <v>0</v>
      </c>
      <c r="AU119" s="316">
        <f>'كشف 5'!AT8</f>
        <v>0</v>
      </c>
      <c r="AV119" s="316">
        <f>'كشف 5'!AU8</f>
        <v>0</v>
      </c>
      <c r="AW119" s="316">
        <f>'كشف 5'!AV8</f>
        <v>0</v>
      </c>
      <c r="AX119" s="316">
        <f>'كشف 5'!AW8</f>
        <v>0</v>
      </c>
      <c r="AY119" s="316">
        <f>'كشف 5'!AX8</f>
        <v>0</v>
      </c>
      <c r="AZ119" s="316">
        <f>'كشف 5'!AY8</f>
        <v>0</v>
      </c>
      <c r="BA119" s="317">
        <f>'كشف 5'!AZ8</f>
        <v>0</v>
      </c>
      <c r="BB119" s="316">
        <f>'كشف 5'!BA8</f>
        <v>0</v>
      </c>
      <c r="BC119" s="124">
        <f>'كشف 5'!BB8</f>
        <v>0</v>
      </c>
      <c r="BD119" s="316">
        <f>'كشف 5'!BC8</f>
        <v>0</v>
      </c>
      <c r="BE119" s="316">
        <f>'كشف 5'!BD8</f>
        <v>0</v>
      </c>
      <c r="BF119" s="316">
        <f>'كشف 5'!BE8</f>
        <v>0</v>
      </c>
      <c r="BG119" s="316">
        <f>'كشف 5'!BF8</f>
        <v>0</v>
      </c>
      <c r="BH119" s="317">
        <f>'كشف 5'!BG8</f>
        <v>0</v>
      </c>
      <c r="BI119" s="318">
        <f>'كشف 5'!BH8</f>
        <v>0</v>
      </c>
      <c r="BJ119" s="318">
        <f>'كشف 5'!BI8</f>
        <v>0</v>
      </c>
      <c r="BK119" s="318">
        <f>'كشف 5'!BJ8</f>
        <v>0</v>
      </c>
      <c r="BL119" s="318">
        <f>'كشف 5'!BK8</f>
        <v>0</v>
      </c>
      <c r="BM119" s="319">
        <f>'كشف 5'!BL8</f>
        <v>0</v>
      </c>
      <c r="BN119" s="316">
        <f>'كشف 5'!BM8</f>
        <v>0</v>
      </c>
      <c r="BO119" s="316">
        <f>'كشف 5'!BN8</f>
        <v>0</v>
      </c>
      <c r="BP119" s="318">
        <f>'كشف 5'!BO8</f>
        <v>0</v>
      </c>
      <c r="BQ119" s="319">
        <f>'كشف 5'!BP8</f>
        <v>0</v>
      </c>
      <c r="BR119" s="319">
        <f>'كشف 5'!BQ8</f>
        <v>0</v>
      </c>
      <c r="BS119" s="319">
        <f>'كشف 5'!BR8</f>
        <v>0</v>
      </c>
      <c r="BT119" s="319">
        <f>'كشف 5'!BS8</f>
        <v>0</v>
      </c>
      <c r="BU119" s="319">
        <f>'كشف 5'!BT8</f>
        <v>0</v>
      </c>
      <c r="BV119" s="319">
        <f>'كشف 5'!BU8</f>
        <v>0</v>
      </c>
      <c r="BW119" s="319">
        <f>'كشف 5'!BV8</f>
        <v>0</v>
      </c>
      <c r="BX119" s="66">
        <f>'كشف 5'!BW8</f>
        <v>0</v>
      </c>
      <c r="BY119" s="66">
        <f>'كشف 5'!BX8</f>
        <v>0</v>
      </c>
      <c r="BZ119" s="319">
        <f>'كشف 5'!BY8</f>
        <v>0</v>
      </c>
      <c r="CA119" s="319">
        <f>'كشف 5'!BZ8</f>
        <v>0</v>
      </c>
      <c r="CB119" s="66">
        <f>'كشف 5'!CA8</f>
        <v>0</v>
      </c>
      <c r="CC119" s="319">
        <f>'كشف 5'!CB8</f>
        <v>0</v>
      </c>
      <c r="CD119" s="319">
        <f>'كشف 5'!CC8</f>
        <v>0</v>
      </c>
      <c r="CE119" s="319">
        <f>'كشف 5'!CD8</f>
        <v>0</v>
      </c>
      <c r="CF119" s="169">
        <f>'كشف 5'!CE8</f>
        <v>0</v>
      </c>
      <c r="CG119" s="169">
        <f>'كشف 5'!CF8</f>
        <v>0</v>
      </c>
      <c r="CH119" s="319">
        <f>'كشف 5'!CG8</f>
        <v>0</v>
      </c>
      <c r="CI119" s="319">
        <f>'كشف 5'!CH8</f>
        <v>0</v>
      </c>
      <c r="CJ119" s="319">
        <f>'كشف 5'!CI8</f>
        <v>0</v>
      </c>
      <c r="CK119" s="319">
        <f>'كشف 5'!CJ8</f>
        <v>0</v>
      </c>
      <c r="CL119" s="319">
        <f>'كشف 5'!CK8</f>
        <v>0</v>
      </c>
      <c r="CM119" s="319">
        <f>'كشف 5'!CL8</f>
        <v>0</v>
      </c>
      <c r="CN119" s="316">
        <f>'كشف 5'!CM8</f>
        <v>0</v>
      </c>
      <c r="CO119" s="316">
        <f>'كشف 5'!CN8</f>
        <v>0</v>
      </c>
      <c r="CP119" s="316">
        <f>'كشف 5'!CO8</f>
        <v>0</v>
      </c>
      <c r="CQ119" s="316">
        <f>'كشف 5'!CP8</f>
        <v>0</v>
      </c>
      <c r="CR119" s="316">
        <f t="shared" si="23"/>
        <v>0</v>
      </c>
      <c r="CS119" s="316">
        <f t="shared" si="24"/>
        <v>0</v>
      </c>
      <c r="CT119" s="316">
        <f t="shared" si="25"/>
        <v>0</v>
      </c>
      <c r="CU119" s="316">
        <f t="shared" si="26"/>
        <v>0</v>
      </c>
      <c r="CV119" s="316">
        <f t="shared" si="27"/>
        <v>0</v>
      </c>
      <c r="CW119" s="316">
        <f t="shared" si="28"/>
        <v>0</v>
      </c>
      <c r="CX119" s="316">
        <f t="shared" si="29"/>
        <v>0</v>
      </c>
      <c r="CY119" s="316">
        <f t="shared" si="30"/>
        <v>0</v>
      </c>
      <c r="CZ119" s="316">
        <f t="shared" si="31"/>
        <v>0</v>
      </c>
      <c r="DA119" s="316">
        <f t="shared" si="32"/>
        <v>0</v>
      </c>
      <c r="DB119" s="316">
        <f t="shared" si="33"/>
        <v>0</v>
      </c>
      <c r="DC119" s="316">
        <f t="shared" si="34"/>
        <v>0</v>
      </c>
      <c r="DD119" s="316">
        <f t="shared" si="35"/>
        <v>0</v>
      </c>
      <c r="DE119" s="316">
        <f t="shared" si="36"/>
        <v>0</v>
      </c>
      <c r="DF119" s="316">
        <f t="shared" si="37"/>
        <v>0</v>
      </c>
      <c r="DG119" s="316">
        <f t="shared" si="38"/>
        <v>0</v>
      </c>
      <c r="DH119" s="316">
        <f t="shared" si="39"/>
        <v>0</v>
      </c>
      <c r="DI119" s="316">
        <f t="shared" si="40"/>
        <v>0</v>
      </c>
      <c r="DJ119" s="316">
        <f t="shared" si="41"/>
        <v>0</v>
      </c>
      <c r="DK119" s="316">
        <f t="shared" si="42"/>
        <v>0</v>
      </c>
      <c r="DL119" s="316">
        <f t="shared" si="43"/>
        <v>0</v>
      </c>
      <c r="DM119" s="316">
        <f t="shared" si="44"/>
        <v>0</v>
      </c>
    </row>
    <row r="120" spans="1:117" ht="20.25" x14ac:dyDescent="0.2">
      <c r="A120" s="18">
        <v>116</v>
      </c>
      <c r="B120" s="18" t="str">
        <f>'كشف 5'!A9</f>
        <v/>
      </c>
      <c r="C120" s="318">
        <f>'كشف 5'!B9</f>
        <v>0</v>
      </c>
      <c r="D120" s="318">
        <f>'كشف 5'!C9</f>
        <v>0</v>
      </c>
      <c r="E120" s="318">
        <f>'كشف 5'!D9</f>
        <v>0</v>
      </c>
      <c r="F120" s="318">
        <f>'كشف 5'!E9</f>
        <v>0</v>
      </c>
      <c r="G120" s="318">
        <f>'كشف 5'!F9</f>
        <v>0</v>
      </c>
      <c r="H120" s="318">
        <f>'كشف 5'!G9</f>
        <v>0</v>
      </c>
      <c r="I120" s="318">
        <f>'كشف 5'!H9</f>
        <v>0</v>
      </c>
      <c r="J120" s="318">
        <f>'كشف 5'!I9</f>
        <v>0</v>
      </c>
      <c r="K120" s="316">
        <f>'كشف 5'!J9</f>
        <v>0</v>
      </c>
      <c r="L120" s="316">
        <f>'كشف 5'!K9</f>
        <v>0</v>
      </c>
      <c r="M120" s="316">
        <f>'كشف 5'!L9</f>
        <v>0</v>
      </c>
      <c r="N120" s="316">
        <f>'كشف 5'!M9</f>
        <v>0</v>
      </c>
      <c r="O120" s="66">
        <f>'كشف 5'!N9</f>
        <v>0</v>
      </c>
      <c r="P120" s="317">
        <f>'كشف 5'!O9</f>
        <v>0</v>
      </c>
      <c r="Q120" s="318">
        <f>'كشف 5'!P9</f>
        <v>0</v>
      </c>
      <c r="R120" s="318">
        <f>'كشف 5'!Q9</f>
        <v>0</v>
      </c>
      <c r="S120" s="318">
        <f>'كشف 5'!R9</f>
        <v>0</v>
      </c>
      <c r="T120" s="318">
        <f>'كشف 5'!S9</f>
        <v>0</v>
      </c>
      <c r="U120" s="318">
        <f>'كشف 5'!T9</f>
        <v>0</v>
      </c>
      <c r="V120" s="316">
        <f>'كشف 5'!U9</f>
        <v>0</v>
      </c>
      <c r="W120" s="316">
        <f>'كشف 5'!V9</f>
        <v>0</v>
      </c>
      <c r="X120" s="316">
        <f>'كشف 5'!W9</f>
        <v>0</v>
      </c>
      <c r="Y120" s="318">
        <f>'كشف 5'!X9</f>
        <v>0</v>
      </c>
      <c r="Z120" s="19">
        <f>'كشف 5'!Y9</f>
        <v>0</v>
      </c>
      <c r="AA120" s="317">
        <f>'كشف 5'!Z9</f>
        <v>0</v>
      </c>
      <c r="AB120" s="318">
        <f>'كشف 5'!AA9</f>
        <v>0</v>
      </c>
      <c r="AC120" s="318">
        <f>'كشف 5'!AB9</f>
        <v>0</v>
      </c>
      <c r="AD120" s="20">
        <f>'كشف 5'!AC9</f>
        <v>0</v>
      </c>
      <c r="AE120" s="316">
        <f>'كشف 5'!AD9</f>
        <v>0</v>
      </c>
      <c r="AF120" s="20">
        <f>'كشف 5'!AE9</f>
        <v>0</v>
      </c>
      <c r="AG120" s="20">
        <f>'كشف 5'!AF9</f>
        <v>0</v>
      </c>
      <c r="AH120" s="21">
        <f>'كشف 5'!AG9</f>
        <v>0</v>
      </c>
      <c r="AI120" s="20">
        <f>'كشف 5'!AH9</f>
        <v>0</v>
      </c>
      <c r="AJ120" s="20">
        <f>'كشف 5'!AI9</f>
        <v>0</v>
      </c>
      <c r="AK120" s="20">
        <f>'كشف 5'!AJ9</f>
        <v>0</v>
      </c>
      <c r="AL120" s="316">
        <f>'كشف 5'!AK9</f>
        <v>0</v>
      </c>
      <c r="AM120" s="316">
        <f>'كشف 5'!AL9</f>
        <v>0</v>
      </c>
      <c r="AN120" s="316">
        <f>'كشف 5'!AM9</f>
        <v>0</v>
      </c>
      <c r="AO120" s="316">
        <f>'كشف 5'!AN9</f>
        <v>0</v>
      </c>
      <c r="AP120" s="316">
        <f>'كشف 5'!AO9</f>
        <v>0</v>
      </c>
      <c r="AQ120" s="316">
        <f>'كشف 5'!AP9</f>
        <v>0</v>
      </c>
      <c r="AR120" s="316">
        <f>'كشف 5'!AQ9</f>
        <v>0</v>
      </c>
      <c r="AS120" s="316">
        <f>'كشف 5'!AR9</f>
        <v>0</v>
      </c>
      <c r="AT120" s="22">
        <f>'كشف 5'!AS9</f>
        <v>0</v>
      </c>
      <c r="AU120" s="316">
        <f>'كشف 5'!AT9</f>
        <v>0</v>
      </c>
      <c r="AV120" s="316">
        <f>'كشف 5'!AU9</f>
        <v>0</v>
      </c>
      <c r="AW120" s="316">
        <f>'كشف 5'!AV9</f>
        <v>0</v>
      </c>
      <c r="AX120" s="316">
        <f>'كشف 5'!AW9</f>
        <v>0</v>
      </c>
      <c r="AY120" s="316">
        <f>'كشف 5'!AX9</f>
        <v>0</v>
      </c>
      <c r="AZ120" s="316">
        <f>'كشف 5'!AY9</f>
        <v>0</v>
      </c>
      <c r="BA120" s="317">
        <f>'كشف 5'!AZ9</f>
        <v>0</v>
      </c>
      <c r="BB120" s="316">
        <f>'كشف 5'!BA9</f>
        <v>0</v>
      </c>
      <c r="BC120" s="124">
        <f>'كشف 5'!BB9</f>
        <v>0</v>
      </c>
      <c r="BD120" s="316">
        <f>'كشف 5'!BC9</f>
        <v>0</v>
      </c>
      <c r="BE120" s="316">
        <f>'كشف 5'!BD9</f>
        <v>0</v>
      </c>
      <c r="BF120" s="316">
        <f>'كشف 5'!BE9</f>
        <v>0</v>
      </c>
      <c r="BG120" s="316">
        <f>'كشف 5'!BF9</f>
        <v>0</v>
      </c>
      <c r="BH120" s="317">
        <f>'كشف 5'!BG9</f>
        <v>0</v>
      </c>
      <c r="BI120" s="318">
        <f>'كشف 5'!BH9</f>
        <v>0</v>
      </c>
      <c r="BJ120" s="318">
        <f>'كشف 5'!BI9</f>
        <v>0</v>
      </c>
      <c r="BK120" s="318">
        <f>'كشف 5'!BJ9</f>
        <v>0</v>
      </c>
      <c r="BL120" s="318">
        <f>'كشف 5'!BK9</f>
        <v>0</v>
      </c>
      <c r="BM120" s="319">
        <f>'كشف 5'!BL9</f>
        <v>0</v>
      </c>
      <c r="BN120" s="316">
        <f>'كشف 5'!BM9</f>
        <v>0</v>
      </c>
      <c r="BO120" s="316">
        <f>'كشف 5'!BN9</f>
        <v>0</v>
      </c>
      <c r="BP120" s="318">
        <f>'كشف 5'!BO9</f>
        <v>0</v>
      </c>
      <c r="BQ120" s="319">
        <f>'كشف 5'!BP9</f>
        <v>0</v>
      </c>
      <c r="BR120" s="319">
        <f>'كشف 5'!BQ9</f>
        <v>0</v>
      </c>
      <c r="BS120" s="319">
        <f>'كشف 5'!BR9</f>
        <v>0</v>
      </c>
      <c r="BT120" s="319">
        <f>'كشف 5'!BS9</f>
        <v>0</v>
      </c>
      <c r="BU120" s="319">
        <f>'كشف 5'!BT9</f>
        <v>0</v>
      </c>
      <c r="BV120" s="319">
        <f>'كشف 5'!BU9</f>
        <v>0</v>
      </c>
      <c r="BW120" s="319">
        <f>'كشف 5'!BV9</f>
        <v>0</v>
      </c>
      <c r="BX120" s="66">
        <f>'كشف 5'!BW9</f>
        <v>0</v>
      </c>
      <c r="BY120" s="66">
        <f>'كشف 5'!BX9</f>
        <v>0</v>
      </c>
      <c r="BZ120" s="319">
        <f>'كشف 5'!BY9</f>
        <v>0</v>
      </c>
      <c r="CA120" s="319">
        <f>'كشف 5'!BZ9</f>
        <v>0</v>
      </c>
      <c r="CB120" s="66">
        <f>'كشف 5'!CA9</f>
        <v>0</v>
      </c>
      <c r="CC120" s="319">
        <f>'كشف 5'!CB9</f>
        <v>0</v>
      </c>
      <c r="CD120" s="319">
        <f>'كشف 5'!CC9</f>
        <v>0</v>
      </c>
      <c r="CE120" s="319">
        <f>'كشف 5'!CD9</f>
        <v>0</v>
      </c>
      <c r="CF120" s="169">
        <f>'كشف 5'!CE9</f>
        <v>0</v>
      </c>
      <c r="CG120" s="169">
        <f>'كشف 5'!CF9</f>
        <v>0</v>
      </c>
      <c r="CH120" s="319">
        <f>'كشف 5'!CG9</f>
        <v>0</v>
      </c>
      <c r="CI120" s="319">
        <f>'كشف 5'!CH9</f>
        <v>0</v>
      </c>
      <c r="CJ120" s="319">
        <f>'كشف 5'!CI9</f>
        <v>0</v>
      </c>
      <c r="CK120" s="319">
        <f>'كشف 5'!CJ9</f>
        <v>0</v>
      </c>
      <c r="CL120" s="319">
        <f>'كشف 5'!CK9</f>
        <v>0</v>
      </c>
      <c r="CM120" s="319">
        <f>'كشف 5'!CL9</f>
        <v>0</v>
      </c>
      <c r="CN120" s="316">
        <f>'كشف 5'!CM9</f>
        <v>0</v>
      </c>
      <c r="CO120" s="316">
        <f>'كشف 5'!CN9</f>
        <v>0</v>
      </c>
      <c r="CP120" s="316">
        <f>'كشف 5'!CO9</f>
        <v>0</v>
      </c>
      <c r="CQ120" s="316">
        <f>'كشف 5'!CP9</f>
        <v>0</v>
      </c>
      <c r="CR120" s="316">
        <f t="shared" si="23"/>
        <v>0</v>
      </c>
      <c r="CS120" s="316">
        <f t="shared" si="24"/>
        <v>0</v>
      </c>
      <c r="CT120" s="316">
        <f t="shared" si="25"/>
        <v>0</v>
      </c>
      <c r="CU120" s="316">
        <f t="shared" si="26"/>
        <v>0</v>
      </c>
      <c r="CV120" s="316">
        <f t="shared" si="27"/>
        <v>0</v>
      </c>
      <c r="CW120" s="316">
        <f t="shared" si="28"/>
        <v>0</v>
      </c>
      <c r="CX120" s="316">
        <f t="shared" si="29"/>
        <v>0</v>
      </c>
      <c r="CY120" s="316">
        <f t="shared" si="30"/>
        <v>0</v>
      </c>
      <c r="CZ120" s="316">
        <f t="shared" si="31"/>
        <v>0</v>
      </c>
      <c r="DA120" s="316">
        <f t="shared" si="32"/>
        <v>0</v>
      </c>
      <c r="DB120" s="316">
        <f t="shared" si="33"/>
        <v>0</v>
      </c>
      <c r="DC120" s="316">
        <f t="shared" si="34"/>
        <v>0</v>
      </c>
      <c r="DD120" s="316">
        <f t="shared" si="35"/>
        <v>0</v>
      </c>
      <c r="DE120" s="316">
        <f t="shared" si="36"/>
        <v>0</v>
      </c>
      <c r="DF120" s="316">
        <f t="shared" si="37"/>
        <v>0</v>
      </c>
      <c r="DG120" s="316">
        <f t="shared" si="38"/>
        <v>0</v>
      </c>
      <c r="DH120" s="316">
        <f t="shared" si="39"/>
        <v>0</v>
      </c>
      <c r="DI120" s="316">
        <f t="shared" si="40"/>
        <v>0</v>
      </c>
      <c r="DJ120" s="316">
        <f t="shared" si="41"/>
        <v>0</v>
      </c>
      <c r="DK120" s="316">
        <f t="shared" si="42"/>
        <v>0</v>
      </c>
      <c r="DL120" s="316">
        <f t="shared" si="43"/>
        <v>0</v>
      </c>
      <c r="DM120" s="316">
        <f t="shared" si="44"/>
        <v>0</v>
      </c>
    </row>
    <row r="121" spans="1:117" ht="20.25" x14ac:dyDescent="0.2">
      <c r="A121" s="18">
        <v>117</v>
      </c>
      <c r="B121" s="18" t="str">
        <f>'كشف 5'!A10</f>
        <v/>
      </c>
      <c r="C121" s="318">
        <f>'كشف 5'!B10</f>
        <v>0</v>
      </c>
      <c r="D121" s="318">
        <f>'كشف 5'!C10</f>
        <v>0</v>
      </c>
      <c r="E121" s="318">
        <f>'كشف 5'!D10</f>
        <v>0</v>
      </c>
      <c r="F121" s="318">
        <f>'كشف 5'!E10</f>
        <v>0</v>
      </c>
      <c r="G121" s="318">
        <f>'كشف 5'!F10</f>
        <v>0</v>
      </c>
      <c r="H121" s="318">
        <f>'كشف 5'!G10</f>
        <v>0</v>
      </c>
      <c r="I121" s="318">
        <f>'كشف 5'!H10</f>
        <v>0</v>
      </c>
      <c r="J121" s="318">
        <f>'كشف 5'!I10</f>
        <v>0</v>
      </c>
      <c r="K121" s="316">
        <f>'كشف 5'!J10</f>
        <v>0</v>
      </c>
      <c r="L121" s="316">
        <f>'كشف 5'!K10</f>
        <v>0</v>
      </c>
      <c r="M121" s="316">
        <f>'كشف 5'!L10</f>
        <v>0</v>
      </c>
      <c r="N121" s="316">
        <f>'كشف 5'!M10</f>
        <v>0</v>
      </c>
      <c r="O121" s="66">
        <f>'كشف 5'!N10</f>
        <v>0</v>
      </c>
      <c r="P121" s="317">
        <f>'كشف 5'!O10</f>
        <v>0</v>
      </c>
      <c r="Q121" s="318">
        <f>'كشف 5'!P10</f>
        <v>0</v>
      </c>
      <c r="R121" s="318">
        <f>'كشف 5'!Q10</f>
        <v>0</v>
      </c>
      <c r="S121" s="318">
        <f>'كشف 5'!R10</f>
        <v>0</v>
      </c>
      <c r="T121" s="318">
        <f>'كشف 5'!S10</f>
        <v>0</v>
      </c>
      <c r="U121" s="318">
        <f>'كشف 5'!T10</f>
        <v>0</v>
      </c>
      <c r="V121" s="316">
        <f>'كشف 5'!U10</f>
        <v>0</v>
      </c>
      <c r="W121" s="316">
        <f>'كشف 5'!V10</f>
        <v>0</v>
      </c>
      <c r="X121" s="316">
        <f>'كشف 5'!W10</f>
        <v>0</v>
      </c>
      <c r="Y121" s="318">
        <f>'كشف 5'!X10</f>
        <v>0</v>
      </c>
      <c r="Z121" s="19">
        <f>'كشف 5'!Y10</f>
        <v>0</v>
      </c>
      <c r="AA121" s="317">
        <f>'كشف 5'!Z10</f>
        <v>0</v>
      </c>
      <c r="AB121" s="318">
        <f>'كشف 5'!AA10</f>
        <v>0</v>
      </c>
      <c r="AC121" s="318">
        <f>'كشف 5'!AB10</f>
        <v>0</v>
      </c>
      <c r="AD121" s="20">
        <f>'كشف 5'!AC10</f>
        <v>0</v>
      </c>
      <c r="AE121" s="316">
        <f>'كشف 5'!AD10</f>
        <v>0</v>
      </c>
      <c r="AF121" s="20">
        <f>'كشف 5'!AE10</f>
        <v>0</v>
      </c>
      <c r="AG121" s="20">
        <f>'كشف 5'!AF10</f>
        <v>0</v>
      </c>
      <c r="AH121" s="21">
        <f>'كشف 5'!AG10</f>
        <v>0</v>
      </c>
      <c r="AI121" s="20">
        <f>'كشف 5'!AH10</f>
        <v>0</v>
      </c>
      <c r="AJ121" s="20">
        <f>'كشف 5'!AI10</f>
        <v>0</v>
      </c>
      <c r="AK121" s="20">
        <f>'كشف 5'!AJ10</f>
        <v>0</v>
      </c>
      <c r="AL121" s="316">
        <f>'كشف 5'!AK10</f>
        <v>0</v>
      </c>
      <c r="AM121" s="316">
        <f>'كشف 5'!AL10</f>
        <v>0</v>
      </c>
      <c r="AN121" s="316">
        <f>'كشف 5'!AM10</f>
        <v>0</v>
      </c>
      <c r="AO121" s="316">
        <f>'كشف 5'!AN10</f>
        <v>0</v>
      </c>
      <c r="AP121" s="316">
        <f>'كشف 5'!AO10</f>
        <v>0</v>
      </c>
      <c r="AQ121" s="316">
        <f>'كشف 5'!AP10</f>
        <v>0</v>
      </c>
      <c r="AR121" s="316">
        <f>'كشف 5'!AQ10</f>
        <v>0</v>
      </c>
      <c r="AS121" s="316">
        <f>'كشف 5'!AR10</f>
        <v>0</v>
      </c>
      <c r="AT121" s="22">
        <f>'كشف 5'!AS10</f>
        <v>0</v>
      </c>
      <c r="AU121" s="316">
        <f>'كشف 5'!AT10</f>
        <v>0</v>
      </c>
      <c r="AV121" s="316">
        <f>'كشف 5'!AU10</f>
        <v>0</v>
      </c>
      <c r="AW121" s="316">
        <f>'كشف 5'!AV10</f>
        <v>0</v>
      </c>
      <c r="AX121" s="316">
        <f>'كشف 5'!AW10</f>
        <v>0</v>
      </c>
      <c r="AY121" s="316">
        <f>'كشف 5'!AX10</f>
        <v>0</v>
      </c>
      <c r="AZ121" s="316">
        <f>'كشف 5'!AY10</f>
        <v>0</v>
      </c>
      <c r="BA121" s="317">
        <f>'كشف 5'!AZ10</f>
        <v>0</v>
      </c>
      <c r="BB121" s="316">
        <f>'كشف 5'!BA10</f>
        <v>0</v>
      </c>
      <c r="BC121" s="124">
        <f>'كشف 5'!BB10</f>
        <v>0</v>
      </c>
      <c r="BD121" s="316">
        <f>'كشف 5'!BC10</f>
        <v>0</v>
      </c>
      <c r="BE121" s="316">
        <f>'كشف 5'!BD10</f>
        <v>0</v>
      </c>
      <c r="BF121" s="316">
        <f>'كشف 5'!BE10</f>
        <v>0</v>
      </c>
      <c r="BG121" s="316">
        <f>'كشف 5'!BF10</f>
        <v>0</v>
      </c>
      <c r="BH121" s="317">
        <f>'كشف 5'!BG10</f>
        <v>0</v>
      </c>
      <c r="BI121" s="318">
        <f>'كشف 5'!BH10</f>
        <v>0</v>
      </c>
      <c r="BJ121" s="318">
        <f>'كشف 5'!BI10</f>
        <v>0</v>
      </c>
      <c r="BK121" s="318">
        <f>'كشف 5'!BJ10</f>
        <v>0</v>
      </c>
      <c r="BL121" s="318">
        <f>'كشف 5'!BK10</f>
        <v>0</v>
      </c>
      <c r="BM121" s="319">
        <f>'كشف 5'!BL10</f>
        <v>0</v>
      </c>
      <c r="BN121" s="316">
        <f>'كشف 5'!BM10</f>
        <v>0</v>
      </c>
      <c r="BO121" s="316">
        <f>'كشف 5'!BN10</f>
        <v>0</v>
      </c>
      <c r="BP121" s="318">
        <f>'كشف 5'!BO10</f>
        <v>0</v>
      </c>
      <c r="BQ121" s="319">
        <f>'كشف 5'!BP10</f>
        <v>0</v>
      </c>
      <c r="BR121" s="319">
        <f>'كشف 5'!BQ10</f>
        <v>0</v>
      </c>
      <c r="BS121" s="319">
        <f>'كشف 5'!BR10</f>
        <v>0</v>
      </c>
      <c r="BT121" s="319">
        <f>'كشف 5'!BS10</f>
        <v>0</v>
      </c>
      <c r="BU121" s="319">
        <f>'كشف 5'!BT10</f>
        <v>0</v>
      </c>
      <c r="BV121" s="319">
        <f>'كشف 5'!BU10</f>
        <v>0</v>
      </c>
      <c r="BW121" s="319">
        <f>'كشف 5'!BV10</f>
        <v>0</v>
      </c>
      <c r="BX121" s="66">
        <f>'كشف 5'!BW10</f>
        <v>0</v>
      </c>
      <c r="BY121" s="66">
        <f>'كشف 5'!BX10</f>
        <v>0</v>
      </c>
      <c r="BZ121" s="319">
        <f>'كشف 5'!BY10</f>
        <v>0</v>
      </c>
      <c r="CA121" s="319">
        <f>'كشف 5'!BZ10</f>
        <v>0</v>
      </c>
      <c r="CB121" s="66">
        <f>'كشف 5'!CA10</f>
        <v>0</v>
      </c>
      <c r="CC121" s="319">
        <f>'كشف 5'!CB10</f>
        <v>0</v>
      </c>
      <c r="CD121" s="319">
        <f>'كشف 5'!CC10</f>
        <v>0</v>
      </c>
      <c r="CE121" s="319">
        <f>'كشف 5'!CD10</f>
        <v>0</v>
      </c>
      <c r="CF121" s="169">
        <f>'كشف 5'!CE10</f>
        <v>0</v>
      </c>
      <c r="CG121" s="169">
        <f>'كشف 5'!CF10</f>
        <v>0</v>
      </c>
      <c r="CH121" s="319">
        <f>'كشف 5'!CG10</f>
        <v>0</v>
      </c>
      <c r="CI121" s="319">
        <f>'كشف 5'!CH10</f>
        <v>0</v>
      </c>
      <c r="CJ121" s="319">
        <f>'كشف 5'!CI10</f>
        <v>0</v>
      </c>
      <c r="CK121" s="319">
        <f>'كشف 5'!CJ10</f>
        <v>0</v>
      </c>
      <c r="CL121" s="319">
        <f>'كشف 5'!CK10</f>
        <v>0</v>
      </c>
      <c r="CM121" s="319">
        <f>'كشف 5'!CL10</f>
        <v>0</v>
      </c>
      <c r="CN121" s="316">
        <f>'كشف 5'!CM10</f>
        <v>0</v>
      </c>
      <c r="CO121" s="316">
        <f>'كشف 5'!CN10</f>
        <v>0</v>
      </c>
      <c r="CP121" s="316">
        <f>'كشف 5'!CO10</f>
        <v>0</v>
      </c>
      <c r="CQ121" s="316">
        <f>'كشف 5'!CP10</f>
        <v>0</v>
      </c>
      <c r="CR121" s="316">
        <f t="shared" si="23"/>
        <v>0</v>
      </c>
      <c r="CS121" s="316">
        <f t="shared" si="24"/>
        <v>0</v>
      </c>
      <c r="CT121" s="316">
        <f t="shared" si="25"/>
        <v>0</v>
      </c>
      <c r="CU121" s="316">
        <f t="shared" si="26"/>
        <v>0</v>
      </c>
      <c r="CV121" s="316">
        <f t="shared" si="27"/>
        <v>0</v>
      </c>
      <c r="CW121" s="316">
        <f t="shared" si="28"/>
        <v>0</v>
      </c>
      <c r="CX121" s="316">
        <f t="shared" si="29"/>
        <v>0</v>
      </c>
      <c r="CY121" s="316">
        <f t="shared" si="30"/>
        <v>0</v>
      </c>
      <c r="CZ121" s="316">
        <f t="shared" si="31"/>
        <v>0</v>
      </c>
      <c r="DA121" s="316">
        <f t="shared" si="32"/>
        <v>0</v>
      </c>
      <c r="DB121" s="316">
        <f t="shared" si="33"/>
        <v>0</v>
      </c>
      <c r="DC121" s="316">
        <f t="shared" si="34"/>
        <v>0</v>
      </c>
      <c r="DD121" s="316">
        <f t="shared" si="35"/>
        <v>0</v>
      </c>
      <c r="DE121" s="316">
        <f t="shared" si="36"/>
        <v>0</v>
      </c>
      <c r="DF121" s="316">
        <f t="shared" si="37"/>
        <v>0</v>
      </c>
      <c r="DG121" s="316">
        <f t="shared" si="38"/>
        <v>0</v>
      </c>
      <c r="DH121" s="316">
        <f t="shared" si="39"/>
        <v>0</v>
      </c>
      <c r="DI121" s="316">
        <f t="shared" si="40"/>
        <v>0</v>
      </c>
      <c r="DJ121" s="316">
        <f t="shared" si="41"/>
        <v>0</v>
      </c>
      <c r="DK121" s="316">
        <f t="shared" si="42"/>
        <v>0</v>
      </c>
      <c r="DL121" s="316">
        <f t="shared" si="43"/>
        <v>0</v>
      </c>
      <c r="DM121" s="316">
        <f t="shared" si="44"/>
        <v>0</v>
      </c>
    </row>
    <row r="122" spans="1:117" ht="20.25" x14ac:dyDescent="0.2">
      <c r="A122" s="18">
        <v>118</v>
      </c>
      <c r="B122" s="18" t="str">
        <f>'كشف 5'!A11</f>
        <v/>
      </c>
      <c r="C122" s="318">
        <f>'كشف 5'!B11</f>
        <v>0</v>
      </c>
      <c r="D122" s="318">
        <f>'كشف 5'!C11</f>
        <v>0</v>
      </c>
      <c r="E122" s="318">
        <f>'كشف 5'!D11</f>
        <v>0</v>
      </c>
      <c r="F122" s="318">
        <f>'كشف 5'!E11</f>
        <v>0</v>
      </c>
      <c r="G122" s="318">
        <f>'كشف 5'!F11</f>
        <v>0</v>
      </c>
      <c r="H122" s="318">
        <f>'كشف 5'!G11</f>
        <v>0</v>
      </c>
      <c r="I122" s="318">
        <f>'كشف 5'!H11</f>
        <v>0</v>
      </c>
      <c r="J122" s="318">
        <f>'كشف 5'!I11</f>
        <v>0</v>
      </c>
      <c r="K122" s="316">
        <f>'كشف 5'!J11</f>
        <v>0</v>
      </c>
      <c r="L122" s="316">
        <f>'كشف 5'!K11</f>
        <v>0</v>
      </c>
      <c r="M122" s="316">
        <f>'كشف 5'!L11</f>
        <v>0</v>
      </c>
      <c r="N122" s="316">
        <f>'كشف 5'!M11</f>
        <v>0</v>
      </c>
      <c r="O122" s="66">
        <f>'كشف 5'!N11</f>
        <v>0</v>
      </c>
      <c r="P122" s="317">
        <f>'كشف 5'!O11</f>
        <v>0</v>
      </c>
      <c r="Q122" s="318">
        <f>'كشف 5'!P11</f>
        <v>0</v>
      </c>
      <c r="R122" s="318">
        <f>'كشف 5'!Q11</f>
        <v>0</v>
      </c>
      <c r="S122" s="318">
        <f>'كشف 5'!R11</f>
        <v>0</v>
      </c>
      <c r="T122" s="318">
        <f>'كشف 5'!S11</f>
        <v>0</v>
      </c>
      <c r="U122" s="318">
        <f>'كشف 5'!T11</f>
        <v>0</v>
      </c>
      <c r="V122" s="316">
        <f>'كشف 5'!U11</f>
        <v>0</v>
      </c>
      <c r="W122" s="316">
        <f>'كشف 5'!V11</f>
        <v>0</v>
      </c>
      <c r="X122" s="316">
        <f>'كشف 5'!W11</f>
        <v>0</v>
      </c>
      <c r="Y122" s="318">
        <f>'كشف 5'!X11</f>
        <v>0</v>
      </c>
      <c r="Z122" s="19">
        <f>'كشف 5'!Y11</f>
        <v>0</v>
      </c>
      <c r="AA122" s="317">
        <f>'كشف 5'!Z11</f>
        <v>0</v>
      </c>
      <c r="AB122" s="318">
        <f>'كشف 5'!AA11</f>
        <v>0</v>
      </c>
      <c r="AC122" s="318">
        <f>'كشف 5'!AB11</f>
        <v>0</v>
      </c>
      <c r="AD122" s="20">
        <f>'كشف 5'!AC11</f>
        <v>0</v>
      </c>
      <c r="AE122" s="316">
        <f>'كشف 5'!AD11</f>
        <v>0</v>
      </c>
      <c r="AF122" s="20">
        <f>'كشف 5'!AE11</f>
        <v>0</v>
      </c>
      <c r="AG122" s="20">
        <f>'كشف 5'!AF11</f>
        <v>0</v>
      </c>
      <c r="AH122" s="21">
        <f>'كشف 5'!AG11</f>
        <v>0</v>
      </c>
      <c r="AI122" s="20">
        <f>'كشف 5'!AH11</f>
        <v>0</v>
      </c>
      <c r="AJ122" s="20">
        <f>'كشف 5'!AI11</f>
        <v>0</v>
      </c>
      <c r="AK122" s="20">
        <f>'كشف 5'!AJ11</f>
        <v>0</v>
      </c>
      <c r="AL122" s="316">
        <f>'كشف 5'!AK11</f>
        <v>0</v>
      </c>
      <c r="AM122" s="316">
        <f>'كشف 5'!AL11</f>
        <v>0</v>
      </c>
      <c r="AN122" s="316">
        <f>'كشف 5'!AM11</f>
        <v>0</v>
      </c>
      <c r="AO122" s="316">
        <f>'كشف 5'!AN11</f>
        <v>0</v>
      </c>
      <c r="AP122" s="316">
        <f>'كشف 5'!AO11</f>
        <v>0</v>
      </c>
      <c r="AQ122" s="316">
        <f>'كشف 5'!AP11</f>
        <v>0</v>
      </c>
      <c r="AR122" s="316">
        <f>'كشف 5'!AQ11</f>
        <v>0</v>
      </c>
      <c r="AS122" s="316">
        <f>'كشف 5'!AR11</f>
        <v>0</v>
      </c>
      <c r="AT122" s="22">
        <f>'كشف 5'!AS11</f>
        <v>0</v>
      </c>
      <c r="AU122" s="316">
        <f>'كشف 5'!AT11</f>
        <v>0</v>
      </c>
      <c r="AV122" s="316">
        <f>'كشف 5'!AU11</f>
        <v>0</v>
      </c>
      <c r="AW122" s="316">
        <f>'كشف 5'!AV11</f>
        <v>0</v>
      </c>
      <c r="AX122" s="316">
        <f>'كشف 5'!AW11</f>
        <v>0</v>
      </c>
      <c r="AY122" s="316">
        <f>'كشف 5'!AX11</f>
        <v>0</v>
      </c>
      <c r="AZ122" s="316">
        <f>'كشف 5'!AY11</f>
        <v>0</v>
      </c>
      <c r="BA122" s="317">
        <f>'كشف 5'!AZ11</f>
        <v>0</v>
      </c>
      <c r="BB122" s="316">
        <f>'كشف 5'!BA11</f>
        <v>0</v>
      </c>
      <c r="BC122" s="124">
        <f>'كشف 5'!BB11</f>
        <v>0</v>
      </c>
      <c r="BD122" s="316">
        <f>'كشف 5'!BC11</f>
        <v>0</v>
      </c>
      <c r="BE122" s="316">
        <f>'كشف 5'!BD11</f>
        <v>0</v>
      </c>
      <c r="BF122" s="316">
        <f>'كشف 5'!BE11</f>
        <v>0</v>
      </c>
      <c r="BG122" s="316">
        <f>'كشف 5'!BF11</f>
        <v>0</v>
      </c>
      <c r="BH122" s="317">
        <f>'كشف 5'!BG11</f>
        <v>0</v>
      </c>
      <c r="BI122" s="318">
        <f>'كشف 5'!BH11</f>
        <v>0</v>
      </c>
      <c r="BJ122" s="318">
        <f>'كشف 5'!BI11</f>
        <v>0</v>
      </c>
      <c r="BK122" s="318">
        <f>'كشف 5'!BJ11</f>
        <v>0</v>
      </c>
      <c r="BL122" s="318">
        <f>'كشف 5'!BK11</f>
        <v>0</v>
      </c>
      <c r="BM122" s="319">
        <f>'كشف 5'!BL11</f>
        <v>0</v>
      </c>
      <c r="BN122" s="316">
        <f>'كشف 5'!BM11</f>
        <v>0</v>
      </c>
      <c r="BO122" s="316">
        <f>'كشف 5'!BN11</f>
        <v>0</v>
      </c>
      <c r="BP122" s="318">
        <f>'كشف 5'!BO11</f>
        <v>0</v>
      </c>
      <c r="BQ122" s="319">
        <f>'كشف 5'!BP11</f>
        <v>0</v>
      </c>
      <c r="BR122" s="319">
        <f>'كشف 5'!BQ11</f>
        <v>0</v>
      </c>
      <c r="BS122" s="319">
        <f>'كشف 5'!BR11</f>
        <v>0</v>
      </c>
      <c r="BT122" s="319">
        <f>'كشف 5'!BS11</f>
        <v>0</v>
      </c>
      <c r="BU122" s="319">
        <f>'كشف 5'!BT11</f>
        <v>0</v>
      </c>
      <c r="BV122" s="319">
        <f>'كشف 5'!BU11</f>
        <v>0</v>
      </c>
      <c r="BW122" s="319">
        <f>'كشف 5'!BV11</f>
        <v>0</v>
      </c>
      <c r="BX122" s="66">
        <f>'كشف 5'!BW11</f>
        <v>0</v>
      </c>
      <c r="BY122" s="66">
        <f>'كشف 5'!BX11</f>
        <v>0</v>
      </c>
      <c r="BZ122" s="319">
        <f>'كشف 5'!BY11</f>
        <v>0</v>
      </c>
      <c r="CA122" s="319">
        <f>'كشف 5'!BZ11</f>
        <v>0</v>
      </c>
      <c r="CB122" s="66">
        <f>'كشف 5'!CA11</f>
        <v>0</v>
      </c>
      <c r="CC122" s="319">
        <f>'كشف 5'!CB11</f>
        <v>0</v>
      </c>
      <c r="CD122" s="319">
        <f>'كشف 5'!CC11</f>
        <v>0</v>
      </c>
      <c r="CE122" s="319">
        <f>'كشف 5'!CD11</f>
        <v>0</v>
      </c>
      <c r="CF122" s="169">
        <f>'كشف 5'!CE11</f>
        <v>0</v>
      </c>
      <c r="CG122" s="169">
        <f>'كشف 5'!CF11</f>
        <v>0</v>
      </c>
      <c r="CH122" s="319">
        <f>'كشف 5'!CG11</f>
        <v>0</v>
      </c>
      <c r="CI122" s="319">
        <f>'كشف 5'!CH11</f>
        <v>0</v>
      </c>
      <c r="CJ122" s="319">
        <f>'كشف 5'!CI11</f>
        <v>0</v>
      </c>
      <c r="CK122" s="319">
        <f>'كشف 5'!CJ11</f>
        <v>0</v>
      </c>
      <c r="CL122" s="319">
        <f>'كشف 5'!CK11</f>
        <v>0</v>
      </c>
      <c r="CM122" s="319">
        <f>'كشف 5'!CL11</f>
        <v>0</v>
      </c>
      <c r="CN122" s="316">
        <f>'كشف 5'!CM11</f>
        <v>0</v>
      </c>
      <c r="CO122" s="316">
        <f>'كشف 5'!CN11</f>
        <v>0</v>
      </c>
      <c r="CP122" s="316">
        <f>'كشف 5'!CO11</f>
        <v>0</v>
      </c>
      <c r="CQ122" s="316">
        <f>'كشف 5'!CP11</f>
        <v>0</v>
      </c>
      <c r="CR122" s="316">
        <f t="shared" si="23"/>
        <v>0</v>
      </c>
      <c r="CS122" s="316">
        <f t="shared" si="24"/>
        <v>0</v>
      </c>
      <c r="CT122" s="316">
        <f t="shared" si="25"/>
        <v>0</v>
      </c>
      <c r="CU122" s="316">
        <f t="shared" si="26"/>
        <v>0</v>
      </c>
      <c r="CV122" s="316">
        <f t="shared" si="27"/>
        <v>0</v>
      </c>
      <c r="CW122" s="316">
        <f t="shared" si="28"/>
        <v>0</v>
      </c>
      <c r="CX122" s="316">
        <f t="shared" si="29"/>
        <v>0</v>
      </c>
      <c r="CY122" s="316">
        <f t="shared" si="30"/>
        <v>0</v>
      </c>
      <c r="CZ122" s="316">
        <f t="shared" si="31"/>
        <v>0</v>
      </c>
      <c r="DA122" s="316">
        <f t="shared" si="32"/>
        <v>0</v>
      </c>
      <c r="DB122" s="316">
        <f t="shared" si="33"/>
        <v>0</v>
      </c>
      <c r="DC122" s="316">
        <f t="shared" si="34"/>
        <v>0</v>
      </c>
      <c r="DD122" s="316">
        <f t="shared" si="35"/>
        <v>0</v>
      </c>
      <c r="DE122" s="316">
        <f t="shared" si="36"/>
        <v>0</v>
      </c>
      <c r="DF122" s="316">
        <f t="shared" si="37"/>
        <v>0</v>
      </c>
      <c r="DG122" s="316">
        <f t="shared" si="38"/>
        <v>0</v>
      </c>
      <c r="DH122" s="316">
        <f t="shared" si="39"/>
        <v>0</v>
      </c>
      <c r="DI122" s="316">
        <f t="shared" si="40"/>
        <v>0</v>
      </c>
      <c r="DJ122" s="316">
        <f t="shared" si="41"/>
        <v>0</v>
      </c>
      <c r="DK122" s="316">
        <f t="shared" si="42"/>
        <v>0</v>
      </c>
      <c r="DL122" s="316">
        <f t="shared" si="43"/>
        <v>0</v>
      </c>
      <c r="DM122" s="316">
        <f t="shared" si="44"/>
        <v>0</v>
      </c>
    </row>
    <row r="123" spans="1:117" ht="20.25" x14ac:dyDescent="0.2">
      <c r="A123" s="18">
        <v>119</v>
      </c>
      <c r="B123" s="18" t="str">
        <f>'كشف 5'!A12</f>
        <v/>
      </c>
      <c r="C123" s="318">
        <f>'كشف 5'!B12</f>
        <v>0</v>
      </c>
      <c r="D123" s="318">
        <f>'كشف 5'!C12</f>
        <v>0</v>
      </c>
      <c r="E123" s="318">
        <f>'كشف 5'!D12</f>
        <v>0</v>
      </c>
      <c r="F123" s="318">
        <f>'كشف 5'!E12</f>
        <v>0</v>
      </c>
      <c r="G123" s="318">
        <f>'كشف 5'!F12</f>
        <v>0</v>
      </c>
      <c r="H123" s="318">
        <f>'كشف 5'!G12</f>
        <v>0</v>
      </c>
      <c r="I123" s="318">
        <f>'كشف 5'!H12</f>
        <v>0</v>
      </c>
      <c r="J123" s="318">
        <f>'كشف 5'!I12</f>
        <v>0</v>
      </c>
      <c r="K123" s="316">
        <f>'كشف 5'!J12</f>
        <v>0</v>
      </c>
      <c r="L123" s="316">
        <f>'كشف 5'!K12</f>
        <v>0</v>
      </c>
      <c r="M123" s="316">
        <f>'كشف 5'!L12</f>
        <v>0</v>
      </c>
      <c r="N123" s="316">
        <f>'كشف 5'!M12</f>
        <v>0</v>
      </c>
      <c r="O123" s="66">
        <f>'كشف 5'!N12</f>
        <v>0</v>
      </c>
      <c r="P123" s="317">
        <f>'كشف 5'!O12</f>
        <v>0</v>
      </c>
      <c r="Q123" s="318">
        <f>'كشف 5'!P12</f>
        <v>0</v>
      </c>
      <c r="R123" s="318">
        <f>'كشف 5'!Q12</f>
        <v>0</v>
      </c>
      <c r="S123" s="318">
        <f>'كشف 5'!R12</f>
        <v>0</v>
      </c>
      <c r="T123" s="318">
        <f>'كشف 5'!S12</f>
        <v>0</v>
      </c>
      <c r="U123" s="318">
        <f>'كشف 5'!T12</f>
        <v>0</v>
      </c>
      <c r="V123" s="316">
        <f>'كشف 5'!U12</f>
        <v>0</v>
      </c>
      <c r="W123" s="316">
        <f>'كشف 5'!V12</f>
        <v>0</v>
      </c>
      <c r="X123" s="316">
        <f>'كشف 5'!W12</f>
        <v>0</v>
      </c>
      <c r="Y123" s="318">
        <f>'كشف 5'!X12</f>
        <v>0</v>
      </c>
      <c r="Z123" s="19">
        <f>'كشف 5'!Y12</f>
        <v>0</v>
      </c>
      <c r="AA123" s="317">
        <f>'كشف 5'!Z12</f>
        <v>0</v>
      </c>
      <c r="AB123" s="318">
        <f>'كشف 5'!AA12</f>
        <v>0</v>
      </c>
      <c r="AC123" s="318">
        <f>'كشف 5'!AB12</f>
        <v>0</v>
      </c>
      <c r="AD123" s="20">
        <f>'كشف 5'!AC12</f>
        <v>0</v>
      </c>
      <c r="AE123" s="316">
        <f>'كشف 5'!AD12</f>
        <v>0</v>
      </c>
      <c r="AF123" s="20">
        <f>'كشف 5'!AE12</f>
        <v>0</v>
      </c>
      <c r="AG123" s="20">
        <f>'كشف 5'!AF12</f>
        <v>0</v>
      </c>
      <c r="AH123" s="21">
        <f>'كشف 5'!AG12</f>
        <v>0</v>
      </c>
      <c r="AI123" s="20">
        <f>'كشف 5'!AH12</f>
        <v>0</v>
      </c>
      <c r="AJ123" s="20">
        <f>'كشف 5'!AI12</f>
        <v>0</v>
      </c>
      <c r="AK123" s="20">
        <f>'كشف 5'!AJ12</f>
        <v>0</v>
      </c>
      <c r="AL123" s="316">
        <f>'كشف 5'!AK12</f>
        <v>0</v>
      </c>
      <c r="AM123" s="316">
        <f>'كشف 5'!AL12</f>
        <v>0</v>
      </c>
      <c r="AN123" s="316">
        <f>'كشف 5'!AM12</f>
        <v>0</v>
      </c>
      <c r="AO123" s="316">
        <f>'كشف 5'!AN12</f>
        <v>0</v>
      </c>
      <c r="AP123" s="316">
        <f>'كشف 5'!AO12</f>
        <v>0</v>
      </c>
      <c r="AQ123" s="316">
        <f>'كشف 5'!AP12</f>
        <v>0</v>
      </c>
      <c r="AR123" s="316">
        <f>'كشف 5'!AQ12</f>
        <v>0</v>
      </c>
      <c r="AS123" s="316">
        <f>'كشف 5'!AR12</f>
        <v>0</v>
      </c>
      <c r="AT123" s="22">
        <f>'كشف 5'!AS12</f>
        <v>0</v>
      </c>
      <c r="AU123" s="316">
        <f>'كشف 5'!AT12</f>
        <v>0</v>
      </c>
      <c r="AV123" s="316">
        <f>'كشف 5'!AU12</f>
        <v>0</v>
      </c>
      <c r="AW123" s="316">
        <f>'كشف 5'!AV12</f>
        <v>0</v>
      </c>
      <c r="AX123" s="316">
        <f>'كشف 5'!AW12</f>
        <v>0</v>
      </c>
      <c r="AY123" s="316">
        <f>'كشف 5'!AX12</f>
        <v>0</v>
      </c>
      <c r="AZ123" s="316">
        <f>'كشف 5'!AY12</f>
        <v>0</v>
      </c>
      <c r="BA123" s="317">
        <f>'كشف 5'!AZ12</f>
        <v>0</v>
      </c>
      <c r="BB123" s="316">
        <f>'كشف 5'!BA12</f>
        <v>0</v>
      </c>
      <c r="BC123" s="124">
        <f>'كشف 5'!BB12</f>
        <v>0</v>
      </c>
      <c r="BD123" s="316">
        <f>'كشف 5'!BC12</f>
        <v>0</v>
      </c>
      <c r="BE123" s="316">
        <f>'كشف 5'!BD12</f>
        <v>0</v>
      </c>
      <c r="BF123" s="316">
        <f>'كشف 5'!BE12</f>
        <v>0</v>
      </c>
      <c r="BG123" s="316">
        <f>'كشف 5'!BF12</f>
        <v>0</v>
      </c>
      <c r="BH123" s="317">
        <f>'كشف 5'!BG12</f>
        <v>0</v>
      </c>
      <c r="BI123" s="318">
        <f>'كشف 5'!BH12</f>
        <v>0</v>
      </c>
      <c r="BJ123" s="318">
        <f>'كشف 5'!BI12</f>
        <v>0</v>
      </c>
      <c r="BK123" s="318">
        <f>'كشف 5'!BJ12</f>
        <v>0</v>
      </c>
      <c r="BL123" s="318">
        <f>'كشف 5'!BK12</f>
        <v>0</v>
      </c>
      <c r="BM123" s="319">
        <f>'كشف 5'!BL12</f>
        <v>0</v>
      </c>
      <c r="BN123" s="316">
        <f>'كشف 5'!BM12</f>
        <v>0</v>
      </c>
      <c r="BO123" s="316">
        <f>'كشف 5'!BN12</f>
        <v>0</v>
      </c>
      <c r="BP123" s="318">
        <f>'كشف 5'!BO12</f>
        <v>0</v>
      </c>
      <c r="BQ123" s="319">
        <f>'كشف 5'!BP12</f>
        <v>0</v>
      </c>
      <c r="BR123" s="319">
        <f>'كشف 5'!BQ12</f>
        <v>0</v>
      </c>
      <c r="BS123" s="319">
        <f>'كشف 5'!BR12</f>
        <v>0</v>
      </c>
      <c r="BT123" s="319">
        <f>'كشف 5'!BS12</f>
        <v>0</v>
      </c>
      <c r="BU123" s="319">
        <f>'كشف 5'!BT12</f>
        <v>0</v>
      </c>
      <c r="BV123" s="319">
        <f>'كشف 5'!BU12</f>
        <v>0</v>
      </c>
      <c r="BW123" s="319">
        <f>'كشف 5'!BV12</f>
        <v>0</v>
      </c>
      <c r="BX123" s="66">
        <f>'كشف 5'!BW12</f>
        <v>0</v>
      </c>
      <c r="BY123" s="66">
        <f>'كشف 5'!BX12</f>
        <v>0</v>
      </c>
      <c r="BZ123" s="319">
        <f>'كشف 5'!BY12</f>
        <v>0</v>
      </c>
      <c r="CA123" s="319">
        <f>'كشف 5'!BZ12</f>
        <v>0</v>
      </c>
      <c r="CB123" s="66">
        <f>'كشف 5'!CA12</f>
        <v>0</v>
      </c>
      <c r="CC123" s="319">
        <f>'كشف 5'!CB12</f>
        <v>0</v>
      </c>
      <c r="CD123" s="319">
        <f>'كشف 5'!CC12</f>
        <v>0</v>
      </c>
      <c r="CE123" s="319">
        <f>'كشف 5'!CD12</f>
        <v>0</v>
      </c>
      <c r="CF123" s="169">
        <f>'كشف 5'!CE12</f>
        <v>0</v>
      </c>
      <c r="CG123" s="169">
        <f>'كشف 5'!CF12</f>
        <v>0</v>
      </c>
      <c r="CH123" s="319">
        <f>'كشف 5'!CG12</f>
        <v>0</v>
      </c>
      <c r="CI123" s="319">
        <f>'كشف 5'!CH12</f>
        <v>0</v>
      </c>
      <c r="CJ123" s="319">
        <f>'كشف 5'!CI12</f>
        <v>0</v>
      </c>
      <c r="CK123" s="319">
        <f>'كشف 5'!CJ12</f>
        <v>0</v>
      </c>
      <c r="CL123" s="319">
        <f>'كشف 5'!CK12</f>
        <v>0</v>
      </c>
      <c r="CM123" s="319">
        <f>'كشف 5'!CL12</f>
        <v>0</v>
      </c>
      <c r="CN123" s="316">
        <f>'كشف 5'!CM12</f>
        <v>0</v>
      </c>
      <c r="CO123" s="316">
        <f>'كشف 5'!CN12</f>
        <v>0</v>
      </c>
      <c r="CP123" s="316">
        <f>'كشف 5'!CO12</f>
        <v>0</v>
      </c>
      <c r="CQ123" s="316">
        <f>'كشف 5'!CP12</f>
        <v>0</v>
      </c>
      <c r="CR123" s="316">
        <f t="shared" si="23"/>
        <v>0</v>
      </c>
      <c r="CS123" s="316">
        <f t="shared" si="24"/>
        <v>0</v>
      </c>
      <c r="CT123" s="316">
        <f t="shared" si="25"/>
        <v>0</v>
      </c>
      <c r="CU123" s="316">
        <f t="shared" si="26"/>
        <v>0</v>
      </c>
      <c r="CV123" s="316">
        <f t="shared" si="27"/>
        <v>0</v>
      </c>
      <c r="CW123" s="316">
        <f t="shared" si="28"/>
        <v>0</v>
      </c>
      <c r="CX123" s="316">
        <f t="shared" si="29"/>
        <v>0</v>
      </c>
      <c r="CY123" s="316">
        <f t="shared" si="30"/>
        <v>0</v>
      </c>
      <c r="CZ123" s="316">
        <f t="shared" si="31"/>
        <v>0</v>
      </c>
      <c r="DA123" s="316">
        <f t="shared" si="32"/>
        <v>0</v>
      </c>
      <c r="DB123" s="316">
        <f t="shared" si="33"/>
        <v>0</v>
      </c>
      <c r="DC123" s="316">
        <f t="shared" si="34"/>
        <v>0</v>
      </c>
      <c r="DD123" s="316">
        <f t="shared" si="35"/>
        <v>0</v>
      </c>
      <c r="DE123" s="316">
        <f t="shared" si="36"/>
        <v>0</v>
      </c>
      <c r="DF123" s="316">
        <f t="shared" si="37"/>
        <v>0</v>
      </c>
      <c r="DG123" s="316">
        <f t="shared" si="38"/>
        <v>0</v>
      </c>
      <c r="DH123" s="316">
        <f t="shared" si="39"/>
        <v>0</v>
      </c>
      <c r="DI123" s="316">
        <f t="shared" si="40"/>
        <v>0</v>
      </c>
      <c r="DJ123" s="316">
        <f t="shared" si="41"/>
        <v>0</v>
      </c>
      <c r="DK123" s="316">
        <f t="shared" si="42"/>
        <v>0</v>
      </c>
      <c r="DL123" s="316">
        <f t="shared" si="43"/>
        <v>0</v>
      </c>
      <c r="DM123" s="316">
        <f t="shared" si="44"/>
        <v>0</v>
      </c>
    </row>
    <row r="124" spans="1:117" ht="20.25" x14ac:dyDescent="0.2">
      <c r="A124" s="18">
        <v>120</v>
      </c>
      <c r="B124" s="18" t="str">
        <f>'كشف 5'!A13</f>
        <v/>
      </c>
      <c r="C124" s="318">
        <f>'كشف 5'!B13</f>
        <v>0</v>
      </c>
      <c r="D124" s="318">
        <f>'كشف 5'!C13</f>
        <v>0</v>
      </c>
      <c r="E124" s="318">
        <f>'كشف 5'!D13</f>
        <v>0</v>
      </c>
      <c r="F124" s="318">
        <f>'كشف 5'!E13</f>
        <v>0</v>
      </c>
      <c r="G124" s="318">
        <f>'كشف 5'!F13</f>
        <v>0</v>
      </c>
      <c r="H124" s="318">
        <f>'كشف 5'!G13</f>
        <v>0</v>
      </c>
      <c r="I124" s="318">
        <f>'كشف 5'!H13</f>
        <v>0</v>
      </c>
      <c r="J124" s="318">
        <f>'كشف 5'!I13</f>
        <v>0</v>
      </c>
      <c r="K124" s="316">
        <f>'كشف 5'!J13</f>
        <v>0</v>
      </c>
      <c r="L124" s="316">
        <f>'كشف 5'!K13</f>
        <v>0</v>
      </c>
      <c r="M124" s="316">
        <f>'كشف 5'!L13</f>
        <v>0</v>
      </c>
      <c r="N124" s="316">
        <f>'كشف 5'!M13</f>
        <v>0</v>
      </c>
      <c r="O124" s="66">
        <f>'كشف 5'!N13</f>
        <v>0</v>
      </c>
      <c r="P124" s="317">
        <f>'كشف 5'!O13</f>
        <v>0</v>
      </c>
      <c r="Q124" s="318">
        <f>'كشف 5'!P13</f>
        <v>0</v>
      </c>
      <c r="R124" s="318">
        <f>'كشف 5'!Q13</f>
        <v>0</v>
      </c>
      <c r="S124" s="318">
        <f>'كشف 5'!R13</f>
        <v>0</v>
      </c>
      <c r="T124" s="318">
        <f>'كشف 5'!S13</f>
        <v>0</v>
      </c>
      <c r="U124" s="318">
        <f>'كشف 5'!T13</f>
        <v>0</v>
      </c>
      <c r="V124" s="316">
        <f>'كشف 5'!U13</f>
        <v>0</v>
      </c>
      <c r="W124" s="316">
        <f>'كشف 5'!V13</f>
        <v>0</v>
      </c>
      <c r="X124" s="316">
        <f>'كشف 5'!W13</f>
        <v>0</v>
      </c>
      <c r="Y124" s="318">
        <f>'كشف 5'!X13</f>
        <v>0</v>
      </c>
      <c r="Z124" s="19">
        <f>'كشف 5'!Y13</f>
        <v>0</v>
      </c>
      <c r="AA124" s="317">
        <f>'كشف 5'!Z13</f>
        <v>0</v>
      </c>
      <c r="AB124" s="318">
        <f>'كشف 5'!AA13</f>
        <v>0</v>
      </c>
      <c r="AC124" s="318">
        <f>'كشف 5'!AB13</f>
        <v>0</v>
      </c>
      <c r="AD124" s="20">
        <f>'كشف 5'!AC13</f>
        <v>0</v>
      </c>
      <c r="AE124" s="316">
        <f>'كشف 5'!AD13</f>
        <v>0</v>
      </c>
      <c r="AF124" s="20">
        <f>'كشف 5'!AE13</f>
        <v>0</v>
      </c>
      <c r="AG124" s="20">
        <f>'كشف 5'!AF13</f>
        <v>0</v>
      </c>
      <c r="AH124" s="21">
        <f>'كشف 5'!AG13</f>
        <v>0</v>
      </c>
      <c r="AI124" s="20">
        <f>'كشف 5'!AH13</f>
        <v>0</v>
      </c>
      <c r="AJ124" s="20">
        <f>'كشف 5'!AI13</f>
        <v>0</v>
      </c>
      <c r="AK124" s="20">
        <f>'كشف 5'!AJ13</f>
        <v>0</v>
      </c>
      <c r="AL124" s="316">
        <f>'كشف 5'!AK13</f>
        <v>0</v>
      </c>
      <c r="AM124" s="316">
        <f>'كشف 5'!AL13</f>
        <v>0</v>
      </c>
      <c r="AN124" s="316">
        <f>'كشف 5'!AM13</f>
        <v>0</v>
      </c>
      <c r="AO124" s="316">
        <f>'كشف 5'!AN13</f>
        <v>0</v>
      </c>
      <c r="AP124" s="316">
        <f>'كشف 5'!AO13</f>
        <v>0</v>
      </c>
      <c r="AQ124" s="316">
        <f>'كشف 5'!AP13</f>
        <v>0</v>
      </c>
      <c r="AR124" s="316">
        <f>'كشف 5'!AQ13</f>
        <v>0</v>
      </c>
      <c r="AS124" s="316">
        <f>'كشف 5'!AR13</f>
        <v>0</v>
      </c>
      <c r="AT124" s="22">
        <f>'كشف 5'!AS13</f>
        <v>0</v>
      </c>
      <c r="AU124" s="316">
        <f>'كشف 5'!AT13</f>
        <v>0</v>
      </c>
      <c r="AV124" s="316">
        <f>'كشف 5'!AU13</f>
        <v>0</v>
      </c>
      <c r="AW124" s="316">
        <f>'كشف 5'!AV13</f>
        <v>0</v>
      </c>
      <c r="AX124" s="316">
        <f>'كشف 5'!AW13</f>
        <v>0</v>
      </c>
      <c r="AY124" s="316">
        <f>'كشف 5'!AX13</f>
        <v>0</v>
      </c>
      <c r="AZ124" s="316">
        <f>'كشف 5'!AY13</f>
        <v>0</v>
      </c>
      <c r="BA124" s="317">
        <f>'كشف 5'!AZ13</f>
        <v>0</v>
      </c>
      <c r="BB124" s="316">
        <f>'كشف 5'!BA13</f>
        <v>0</v>
      </c>
      <c r="BC124" s="124">
        <f>'كشف 5'!BB13</f>
        <v>0</v>
      </c>
      <c r="BD124" s="316">
        <f>'كشف 5'!BC13</f>
        <v>0</v>
      </c>
      <c r="BE124" s="316">
        <f>'كشف 5'!BD13</f>
        <v>0</v>
      </c>
      <c r="BF124" s="316">
        <f>'كشف 5'!BE13</f>
        <v>0</v>
      </c>
      <c r="BG124" s="316">
        <f>'كشف 5'!BF13</f>
        <v>0</v>
      </c>
      <c r="BH124" s="317">
        <f>'كشف 5'!BG13</f>
        <v>0</v>
      </c>
      <c r="BI124" s="318">
        <f>'كشف 5'!BH13</f>
        <v>0</v>
      </c>
      <c r="BJ124" s="318">
        <f>'كشف 5'!BI13</f>
        <v>0</v>
      </c>
      <c r="BK124" s="318">
        <f>'كشف 5'!BJ13</f>
        <v>0</v>
      </c>
      <c r="BL124" s="318">
        <f>'كشف 5'!BK13</f>
        <v>0</v>
      </c>
      <c r="BM124" s="319">
        <f>'كشف 5'!BL13</f>
        <v>0</v>
      </c>
      <c r="BN124" s="316">
        <f>'كشف 5'!BM13</f>
        <v>0</v>
      </c>
      <c r="BO124" s="316">
        <f>'كشف 5'!BN13</f>
        <v>0</v>
      </c>
      <c r="BP124" s="318">
        <f>'كشف 5'!BO13</f>
        <v>0</v>
      </c>
      <c r="BQ124" s="319">
        <f>'كشف 5'!BP13</f>
        <v>0</v>
      </c>
      <c r="BR124" s="319">
        <f>'كشف 5'!BQ13</f>
        <v>0</v>
      </c>
      <c r="BS124" s="319">
        <f>'كشف 5'!BR13</f>
        <v>0</v>
      </c>
      <c r="BT124" s="319">
        <f>'كشف 5'!BS13</f>
        <v>0</v>
      </c>
      <c r="BU124" s="319">
        <f>'كشف 5'!BT13</f>
        <v>0</v>
      </c>
      <c r="BV124" s="319">
        <f>'كشف 5'!BU13</f>
        <v>0</v>
      </c>
      <c r="BW124" s="319">
        <f>'كشف 5'!BV13</f>
        <v>0</v>
      </c>
      <c r="BX124" s="66">
        <f>'كشف 5'!BW13</f>
        <v>0</v>
      </c>
      <c r="BY124" s="66">
        <f>'كشف 5'!BX13</f>
        <v>0</v>
      </c>
      <c r="BZ124" s="319">
        <f>'كشف 5'!BY13</f>
        <v>0</v>
      </c>
      <c r="CA124" s="319">
        <f>'كشف 5'!BZ13</f>
        <v>0</v>
      </c>
      <c r="CB124" s="66">
        <f>'كشف 5'!CA13</f>
        <v>0</v>
      </c>
      <c r="CC124" s="319">
        <f>'كشف 5'!CB13</f>
        <v>0</v>
      </c>
      <c r="CD124" s="319">
        <f>'كشف 5'!CC13</f>
        <v>0</v>
      </c>
      <c r="CE124" s="319">
        <f>'كشف 5'!CD13</f>
        <v>0</v>
      </c>
      <c r="CF124" s="169">
        <f>'كشف 5'!CE13</f>
        <v>0</v>
      </c>
      <c r="CG124" s="169">
        <f>'كشف 5'!CF13</f>
        <v>0</v>
      </c>
      <c r="CH124" s="319">
        <f>'كشف 5'!CG13</f>
        <v>0</v>
      </c>
      <c r="CI124" s="319">
        <f>'كشف 5'!CH13</f>
        <v>0</v>
      </c>
      <c r="CJ124" s="319">
        <f>'كشف 5'!CI13</f>
        <v>0</v>
      </c>
      <c r="CK124" s="319">
        <f>'كشف 5'!CJ13</f>
        <v>0</v>
      </c>
      <c r="CL124" s="319">
        <f>'كشف 5'!CK13</f>
        <v>0</v>
      </c>
      <c r="CM124" s="319">
        <f>'كشف 5'!CL13</f>
        <v>0</v>
      </c>
      <c r="CN124" s="316">
        <f>'كشف 5'!CM13</f>
        <v>0</v>
      </c>
      <c r="CO124" s="316">
        <f>'كشف 5'!CN13</f>
        <v>0</v>
      </c>
      <c r="CP124" s="316">
        <f>'كشف 5'!CO13</f>
        <v>0</v>
      </c>
      <c r="CQ124" s="316">
        <f>'كشف 5'!CP13</f>
        <v>0</v>
      </c>
      <c r="CR124" s="316">
        <f t="shared" si="23"/>
        <v>0</v>
      </c>
      <c r="CS124" s="316">
        <f t="shared" si="24"/>
        <v>0</v>
      </c>
      <c r="CT124" s="316">
        <f t="shared" si="25"/>
        <v>0</v>
      </c>
      <c r="CU124" s="316">
        <f t="shared" si="26"/>
        <v>0</v>
      </c>
      <c r="CV124" s="316">
        <f t="shared" si="27"/>
        <v>0</v>
      </c>
      <c r="CW124" s="316">
        <f t="shared" si="28"/>
        <v>0</v>
      </c>
      <c r="CX124" s="316">
        <f t="shared" si="29"/>
        <v>0</v>
      </c>
      <c r="CY124" s="316">
        <f t="shared" si="30"/>
        <v>0</v>
      </c>
      <c r="CZ124" s="316">
        <f t="shared" si="31"/>
        <v>0</v>
      </c>
      <c r="DA124" s="316">
        <f t="shared" si="32"/>
        <v>0</v>
      </c>
      <c r="DB124" s="316">
        <f t="shared" si="33"/>
        <v>0</v>
      </c>
      <c r="DC124" s="316">
        <f t="shared" si="34"/>
        <v>0</v>
      </c>
      <c r="DD124" s="316">
        <f t="shared" si="35"/>
        <v>0</v>
      </c>
      <c r="DE124" s="316">
        <f t="shared" si="36"/>
        <v>0</v>
      </c>
      <c r="DF124" s="316">
        <f t="shared" si="37"/>
        <v>0</v>
      </c>
      <c r="DG124" s="316">
        <f t="shared" si="38"/>
        <v>0</v>
      </c>
      <c r="DH124" s="316">
        <f t="shared" si="39"/>
        <v>0</v>
      </c>
      <c r="DI124" s="316">
        <f t="shared" si="40"/>
        <v>0</v>
      </c>
      <c r="DJ124" s="316">
        <f t="shared" si="41"/>
        <v>0</v>
      </c>
      <c r="DK124" s="316">
        <f t="shared" si="42"/>
        <v>0</v>
      </c>
      <c r="DL124" s="316">
        <f t="shared" si="43"/>
        <v>0</v>
      </c>
      <c r="DM124" s="316">
        <f t="shared" si="44"/>
        <v>0</v>
      </c>
    </row>
    <row r="125" spans="1:117" ht="20.25" x14ac:dyDescent="0.2">
      <c r="A125" s="18">
        <v>121</v>
      </c>
      <c r="B125" s="18" t="str">
        <f>'كشف 5'!A14</f>
        <v/>
      </c>
      <c r="C125" s="318">
        <f>'كشف 5'!B14</f>
        <v>0</v>
      </c>
      <c r="D125" s="318">
        <f>'كشف 5'!C14</f>
        <v>0</v>
      </c>
      <c r="E125" s="318">
        <f>'كشف 5'!D14</f>
        <v>0</v>
      </c>
      <c r="F125" s="318">
        <f>'كشف 5'!E14</f>
        <v>0</v>
      </c>
      <c r="G125" s="318">
        <f>'كشف 5'!F14</f>
        <v>0</v>
      </c>
      <c r="H125" s="318">
        <f>'كشف 5'!G14</f>
        <v>0</v>
      </c>
      <c r="I125" s="318">
        <f>'كشف 5'!H14</f>
        <v>0</v>
      </c>
      <c r="J125" s="318">
        <f>'كشف 5'!I14</f>
        <v>0</v>
      </c>
      <c r="K125" s="316">
        <f>'كشف 5'!J14</f>
        <v>0</v>
      </c>
      <c r="L125" s="316">
        <f>'كشف 5'!K14</f>
        <v>0</v>
      </c>
      <c r="M125" s="316">
        <f>'كشف 5'!L14</f>
        <v>0</v>
      </c>
      <c r="N125" s="316">
        <f>'كشف 5'!M14</f>
        <v>0</v>
      </c>
      <c r="O125" s="66">
        <f>'كشف 5'!N14</f>
        <v>0</v>
      </c>
      <c r="P125" s="317">
        <f>'كشف 5'!O14</f>
        <v>0</v>
      </c>
      <c r="Q125" s="318">
        <f>'كشف 5'!P14</f>
        <v>0</v>
      </c>
      <c r="R125" s="318">
        <f>'كشف 5'!Q14</f>
        <v>0</v>
      </c>
      <c r="S125" s="318">
        <f>'كشف 5'!R14</f>
        <v>0</v>
      </c>
      <c r="T125" s="318">
        <f>'كشف 5'!S14</f>
        <v>0</v>
      </c>
      <c r="U125" s="318">
        <f>'كشف 5'!T14</f>
        <v>0</v>
      </c>
      <c r="V125" s="316">
        <f>'كشف 5'!U14</f>
        <v>0</v>
      </c>
      <c r="W125" s="316">
        <f>'كشف 5'!V14</f>
        <v>0</v>
      </c>
      <c r="X125" s="316">
        <f>'كشف 5'!W14</f>
        <v>0</v>
      </c>
      <c r="Y125" s="318">
        <f>'كشف 5'!X14</f>
        <v>0</v>
      </c>
      <c r="Z125" s="19">
        <f>'كشف 5'!Y14</f>
        <v>0</v>
      </c>
      <c r="AA125" s="317">
        <f>'كشف 5'!Z14</f>
        <v>0</v>
      </c>
      <c r="AB125" s="318">
        <f>'كشف 5'!AA14</f>
        <v>0</v>
      </c>
      <c r="AC125" s="318">
        <f>'كشف 5'!AB14</f>
        <v>0</v>
      </c>
      <c r="AD125" s="20">
        <f>'كشف 5'!AC14</f>
        <v>0</v>
      </c>
      <c r="AE125" s="316">
        <f>'كشف 5'!AD14</f>
        <v>0</v>
      </c>
      <c r="AF125" s="20">
        <f>'كشف 5'!AE14</f>
        <v>0</v>
      </c>
      <c r="AG125" s="20">
        <f>'كشف 5'!AF14</f>
        <v>0</v>
      </c>
      <c r="AH125" s="21">
        <f>'كشف 5'!AG14</f>
        <v>0</v>
      </c>
      <c r="AI125" s="20">
        <f>'كشف 5'!AH14</f>
        <v>0</v>
      </c>
      <c r="AJ125" s="20">
        <f>'كشف 5'!AI14</f>
        <v>0</v>
      </c>
      <c r="AK125" s="20">
        <f>'كشف 5'!AJ14</f>
        <v>0</v>
      </c>
      <c r="AL125" s="316">
        <f>'كشف 5'!AK14</f>
        <v>0</v>
      </c>
      <c r="AM125" s="316">
        <f>'كشف 5'!AL14</f>
        <v>0</v>
      </c>
      <c r="AN125" s="316">
        <f>'كشف 5'!AM14</f>
        <v>0</v>
      </c>
      <c r="AO125" s="316">
        <f>'كشف 5'!AN14</f>
        <v>0</v>
      </c>
      <c r="AP125" s="316">
        <f>'كشف 5'!AO14</f>
        <v>0</v>
      </c>
      <c r="AQ125" s="316">
        <f>'كشف 5'!AP14</f>
        <v>0</v>
      </c>
      <c r="AR125" s="316">
        <f>'كشف 5'!AQ14</f>
        <v>0</v>
      </c>
      <c r="AS125" s="316">
        <f>'كشف 5'!AR14</f>
        <v>0</v>
      </c>
      <c r="AT125" s="22">
        <f>'كشف 5'!AS14</f>
        <v>0</v>
      </c>
      <c r="AU125" s="316">
        <f>'كشف 5'!AT14</f>
        <v>0</v>
      </c>
      <c r="AV125" s="316">
        <f>'كشف 5'!AU14</f>
        <v>0</v>
      </c>
      <c r="AW125" s="316">
        <f>'كشف 5'!AV14</f>
        <v>0</v>
      </c>
      <c r="AX125" s="316">
        <f>'كشف 5'!AW14</f>
        <v>0</v>
      </c>
      <c r="AY125" s="316">
        <f>'كشف 5'!AX14</f>
        <v>0</v>
      </c>
      <c r="AZ125" s="316">
        <f>'كشف 5'!AY14</f>
        <v>0</v>
      </c>
      <c r="BA125" s="317">
        <f>'كشف 5'!AZ14</f>
        <v>0</v>
      </c>
      <c r="BB125" s="316">
        <f>'كشف 5'!BA14</f>
        <v>0</v>
      </c>
      <c r="BC125" s="124">
        <f>'كشف 5'!BB14</f>
        <v>0</v>
      </c>
      <c r="BD125" s="316">
        <f>'كشف 5'!BC14</f>
        <v>0</v>
      </c>
      <c r="BE125" s="316">
        <f>'كشف 5'!BD14</f>
        <v>0</v>
      </c>
      <c r="BF125" s="316">
        <f>'كشف 5'!BE14</f>
        <v>0</v>
      </c>
      <c r="BG125" s="316">
        <f>'كشف 5'!BF14</f>
        <v>0</v>
      </c>
      <c r="BH125" s="317">
        <f>'كشف 5'!BG14</f>
        <v>0</v>
      </c>
      <c r="BI125" s="318">
        <f>'كشف 5'!BH14</f>
        <v>0</v>
      </c>
      <c r="BJ125" s="318">
        <f>'كشف 5'!BI14</f>
        <v>0</v>
      </c>
      <c r="BK125" s="318">
        <f>'كشف 5'!BJ14</f>
        <v>0</v>
      </c>
      <c r="BL125" s="318">
        <f>'كشف 5'!BK14</f>
        <v>0</v>
      </c>
      <c r="BM125" s="319">
        <f>'كشف 5'!BL14</f>
        <v>0</v>
      </c>
      <c r="BN125" s="316">
        <f>'كشف 5'!BM14</f>
        <v>0</v>
      </c>
      <c r="BO125" s="316">
        <f>'كشف 5'!BN14</f>
        <v>0</v>
      </c>
      <c r="BP125" s="318">
        <f>'كشف 5'!BO14</f>
        <v>0</v>
      </c>
      <c r="BQ125" s="319">
        <f>'كشف 5'!BP14</f>
        <v>0</v>
      </c>
      <c r="BR125" s="319">
        <f>'كشف 5'!BQ14</f>
        <v>0</v>
      </c>
      <c r="BS125" s="319">
        <f>'كشف 5'!BR14</f>
        <v>0</v>
      </c>
      <c r="BT125" s="319">
        <f>'كشف 5'!BS14</f>
        <v>0</v>
      </c>
      <c r="BU125" s="319">
        <f>'كشف 5'!BT14</f>
        <v>0</v>
      </c>
      <c r="BV125" s="319">
        <f>'كشف 5'!BU14</f>
        <v>0</v>
      </c>
      <c r="BW125" s="319">
        <f>'كشف 5'!BV14</f>
        <v>0</v>
      </c>
      <c r="BX125" s="66">
        <f>'كشف 5'!BW14</f>
        <v>0</v>
      </c>
      <c r="BY125" s="66">
        <f>'كشف 5'!BX14</f>
        <v>0</v>
      </c>
      <c r="BZ125" s="319">
        <f>'كشف 5'!BY14</f>
        <v>0</v>
      </c>
      <c r="CA125" s="319">
        <f>'كشف 5'!BZ14</f>
        <v>0</v>
      </c>
      <c r="CB125" s="66">
        <f>'كشف 5'!CA14</f>
        <v>0</v>
      </c>
      <c r="CC125" s="319">
        <f>'كشف 5'!CB14</f>
        <v>0</v>
      </c>
      <c r="CD125" s="319">
        <f>'كشف 5'!CC14</f>
        <v>0</v>
      </c>
      <c r="CE125" s="319">
        <f>'كشف 5'!CD14</f>
        <v>0</v>
      </c>
      <c r="CF125" s="169">
        <f>'كشف 5'!CE14</f>
        <v>0</v>
      </c>
      <c r="CG125" s="169">
        <f>'كشف 5'!CF14</f>
        <v>0</v>
      </c>
      <c r="CH125" s="319">
        <f>'كشف 5'!CG14</f>
        <v>0</v>
      </c>
      <c r="CI125" s="319">
        <f>'كشف 5'!CH14</f>
        <v>0</v>
      </c>
      <c r="CJ125" s="319">
        <f>'كشف 5'!CI14</f>
        <v>0</v>
      </c>
      <c r="CK125" s="319">
        <f>'كشف 5'!CJ14</f>
        <v>0</v>
      </c>
      <c r="CL125" s="319">
        <f>'كشف 5'!CK14</f>
        <v>0</v>
      </c>
      <c r="CM125" s="319">
        <f>'كشف 5'!CL14</f>
        <v>0</v>
      </c>
      <c r="CN125" s="316">
        <f>'كشف 5'!CM14</f>
        <v>0</v>
      </c>
      <c r="CO125" s="316">
        <f>'كشف 5'!CN14</f>
        <v>0</v>
      </c>
      <c r="CP125" s="316">
        <f>'كشف 5'!CO14</f>
        <v>0</v>
      </c>
      <c r="CQ125" s="316">
        <f>'كشف 5'!CP14</f>
        <v>0</v>
      </c>
      <c r="CR125" s="316">
        <f t="shared" si="23"/>
        <v>0</v>
      </c>
      <c r="CS125" s="316">
        <f t="shared" si="24"/>
        <v>0</v>
      </c>
      <c r="CT125" s="316">
        <f t="shared" si="25"/>
        <v>0</v>
      </c>
      <c r="CU125" s="316">
        <f t="shared" si="26"/>
        <v>0</v>
      </c>
      <c r="CV125" s="316">
        <f t="shared" si="27"/>
        <v>0</v>
      </c>
      <c r="CW125" s="316">
        <f t="shared" si="28"/>
        <v>0</v>
      </c>
      <c r="CX125" s="316">
        <f t="shared" si="29"/>
        <v>0</v>
      </c>
      <c r="CY125" s="316">
        <f t="shared" si="30"/>
        <v>0</v>
      </c>
      <c r="CZ125" s="316">
        <f t="shared" si="31"/>
        <v>0</v>
      </c>
      <c r="DA125" s="316">
        <f t="shared" si="32"/>
        <v>0</v>
      </c>
      <c r="DB125" s="316">
        <f t="shared" si="33"/>
        <v>0</v>
      </c>
      <c r="DC125" s="316">
        <f t="shared" si="34"/>
        <v>0</v>
      </c>
      <c r="DD125" s="316">
        <f t="shared" si="35"/>
        <v>0</v>
      </c>
      <c r="DE125" s="316">
        <f t="shared" si="36"/>
        <v>0</v>
      </c>
      <c r="DF125" s="316">
        <f t="shared" si="37"/>
        <v>0</v>
      </c>
      <c r="DG125" s="316">
        <f t="shared" si="38"/>
        <v>0</v>
      </c>
      <c r="DH125" s="316">
        <f t="shared" si="39"/>
        <v>0</v>
      </c>
      <c r="DI125" s="316">
        <f t="shared" si="40"/>
        <v>0</v>
      </c>
      <c r="DJ125" s="316">
        <f t="shared" si="41"/>
        <v>0</v>
      </c>
      <c r="DK125" s="316">
        <f t="shared" si="42"/>
        <v>0</v>
      </c>
      <c r="DL125" s="316">
        <f t="shared" si="43"/>
        <v>0</v>
      </c>
      <c r="DM125" s="316">
        <f t="shared" si="44"/>
        <v>0</v>
      </c>
    </row>
    <row r="126" spans="1:117" ht="20.25" x14ac:dyDescent="0.2">
      <c r="A126" s="18">
        <v>122</v>
      </c>
      <c r="B126" s="18" t="str">
        <f>'كشف 5'!A15</f>
        <v/>
      </c>
      <c r="C126" s="318">
        <f>'كشف 5'!B15</f>
        <v>0</v>
      </c>
      <c r="D126" s="318">
        <f>'كشف 5'!C15</f>
        <v>0</v>
      </c>
      <c r="E126" s="318">
        <f>'كشف 5'!D15</f>
        <v>0</v>
      </c>
      <c r="F126" s="318">
        <f>'كشف 5'!E15</f>
        <v>0</v>
      </c>
      <c r="G126" s="318">
        <f>'كشف 5'!F15</f>
        <v>0</v>
      </c>
      <c r="H126" s="318">
        <f>'كشف 5'!G15</f>
        <v>0</v>
      </c>
      <c r="I126" s="318">
        <f>'كشف 5'!H15</f>
        <v>0</v>
      </c>
      <c r="J126" s="318">
        <f>'كشف 5'!I15</f>
        <v>0</v>
      </c>
      <c r="K126" s="316">
        <f>'كشف 5'!J15</f>
        <v>0</v>
      </c>
      <c r="L126" s="316">
        <f>'كشف 5'!K15</f>
        <v>0</v>
      </c>
      <c r="M126" s="316">
        <f>'كشف 5'!L15</f>
        <v>0</v>
      </c>
      <c r="N126" s="316">
        <f>'كشف 5'!M15</f>
        <v>0</v>
      </c>
      <c r="O126" s="66">
        <f>'كشف 5'!N15</f>
        <v>0</v>
      </c>
      <c r="P126" s="317">
        <f>'كشف 5'!O15</f>
        <v>0</v>
      </c>
      <c r="Q126" s="318">
        <f>'كشف 5'!P15</f>
        <v>0</v>
      </c>
      <c r="R126" s="318">
        <f>'كشف 5'!Q15</f>
        <v>0</v>
      </c>
      <c r="S126" s="318">
        <f>'كشف 5'!R15</f>
        <v>0</v>
      </c>
      <c r="T126" s="318">
        <f>'كشف 5'!S15</f>
        <v>0</v>
      </c>
      <c r="U126" s="318">
        <f>'كشف 5'!T15</f>
        <v>0</v>
      </c>
      <c r="V126" s="316">
        <f>'كشف 5'!U15</f>
        <v>0</v>
      </c>
      <c r="W126" s="316">
        <f>'كشف 5'!V15</f>
        <v>0</v>
      </c>
      <c r="X126" s="316">
        <f>'كشف 5'!W15</f>
        <v>0</v>
      </c>
      <c r="Y126" s="318">
        <f>'كشف 5'!X15</f>
        <v>0</v>
      </c>
      <c r="Z126" s="19">
        <f>'كشف 5'!Y15</f>
        <v>0</v>
      </c>
      <c r="AA126" s="317">
        <f>'كشف 5'!Z15</f>
        <v>0</v>
      </c>
      <c r="AB126" s="318">
        <f>'كشف 5'!AA15</f>
        <v>0</v>
      </c>
      <c r="AC126" s="318">
        <f>'كشف 5'!AB15</f>
        <v>0</v>
      </c>
      <c r="AD126" s="20">
        <f>'كشف 5'!AC15</f>
        <v>0</v>
      </c>
      <c r="AE126" s="316">
        <f>'كشف 5'!AD15</f>
        <v>0</v>
      </c>
      <c r="AF126" s="20">
        <f>'كشف 5'!AE15</f>
        <v>0</v>
      </c>
      <c r="AG126" s="20">
        <f>'كشف 5'!AF15</f>
        <v>0</v>
      </c>
      <c r="AH126" s="21">
        <f>'كشف 5'!AG15</f>
        <v>0</v>
      </c>
      <c r="AI126" s="20">
        <f>'كشف 5'!AH15</f>
        <v>0</v>
      </c>
      <c r="AJ126" s="20">
        <f>'كشف 5'!AI15</f>
        <v>0</v>
      </c>
      <c r="AK126" s="20">
        <f>'كشف 5'!AJ15</f>
        <v>0</v>
      </c>
      <c r="AL126" s="316">
        <f>'كشف 5'!AK15</f>
        <v>0</v>
      </c>
      <c r="AM126" s="316">
        <f>'كشف 5'!AL15</f>
        <v>0</v>
      </c>
      <c r="AN126" s="316">
        <f>'كشف 5'!AM15</f>
        <v>0</v>
      </c>
      <c r="AO126" s="316">
        <f>'كشف 5'!AN15</f>
        <v>0</v>
      </c>
      <c r="AP126" s="316">
        <f>'كشف 5'!AO15</f>
        <v>0</v>
      </c>
      <c r="AQ126" s="316">
        <f>'كشف 5'!AP15</f>
        <v>0</v>
      </c>
      <c r="AR126" s="316">
        <f>'كشف 5'!AQ15</f>
        <v>0</v>
      </c>
      <c r="AS126" s="316">
        <f>'كشف 5'!AR15</f>
        <v>0</v>
      </c>
      <c r="AT126" s="22">
        <f>'كشف 5'!AS15</f>
        <v>0</v>
      </c>
      <c r="AU126" s="316">
        <f>'كشف 5'!AT15</f>
        <v>0</v>
      </c>
      <c r="AV126" s="316">
        <f>'كشف 5'!AU15</f>
        <v>0</v>
      </c>
      <c r="AW126" s="316">
        <f>'كشف 5'!AV15</f>
        <v>0</v>
      </c>
      <c r="AX126" s="316">
        <f>'كشف 5'!AW15</f>
        <v>0</v>
      </c>
      <c r="AY126" s="316">
        <f>'كشف 5'!AX15</f>
        <v>0</v>
      </c>
      <c r="AZ126" s="316">
        <f>'كشف 5'!AY15</f>
        <v>0</v>
      </c>
      <c r="BA126" s="317">
        <f>'كشف 5'!AZ15</f>
        <v>0</v>
      </c>
      <c r="BB126" s="316">
        <f>'كشف 5'!BA15</f>
        <v>0</v>
      </c>
      <c r="BC126" s="124">
        <f>'كشف 5'!BB15</f>
        <v>0</v>
      </c>
      <c r="BD126" s="316">
        <f>'كشف 5'!BC15</f>
        <v>0</v>
      </c>
      <c r="BE126" s="316">
        <f>'كشف 5'!BD15</f>
        <v>0</v>
      </c>
      <c r="BF126" s="316">
        <f>'كشف 5'!BE15</f>
        <v>0</v>
      </c>
      <c r="BG126" s="316">
        <f>'كشف 5'!BF15</f>
        <v>0</v>
      </c>
      <c r="BH126" s="317">
        <f>'كشف 5'!BG15</f>
        <v>0</v>
      </c>
      <c r="BI126" s="318">
        <f>'كشف 5'!BH15</f>
        <v>0</v>
      </c>
      <c r="BJ126" s="318">
        <f>'كشف 5'!BI15</f>
        <v>0</v>
      </c>
      <c r="BK126" s="318">
        <f>'كشف 5'!BJ15</f>
        <v>0</v>
      </c>
      <c r="BL126" s="318">
        <f>'كشف 5'!BK15</f>
        <v>0</v>
      </c>
      <c r="BM126" s="319">
        <f>'كشف 5'!BL15</f>
        <v>0</v>
      </c>
      <c r="BN126" s="316">
        <f>'كشف 5'!BM15</f>
        <v>0</v>
      </c>
      <c r="BO126" s="316">
        <f>'كشف 5'!BN15</f>
        <v>0</v>
      </c>
      <c r="BP126" s="318">
        <f>'كشف 5'!BO15</f>
        <v>0</v>
      </c>
      <c r="BQ126" s="319">
        <f>'كشف 5'!BP15</f>
        <v>0</v>
      </c>
      <c r="BR126" s="319">
        <f>'كشف 5'!BQ15</f>
        <v>0</v>
      </c>
      <c r="BS126" s="319">
        <f>'كشف 5'!BR15</f>
        <v>0</v>
      </c>
      <c r="BT126" s="319">
        <f>'كشف 5'!BS15</f>
        <v>0</v>
      </c>
      <c r="BU126" s="319">
        <f>'كشف 5'!BT15</f>
        <v>0</v>
      </c>
      <c r="BV126" s="319">
        <f>'كشف 5'!BU15</f>
        <v>0</v>
      </c>
      <c r="BW126" s="319">
        <f>'كشف 5'!BV15</f>
        <v>0</v>
      </c>
      <c r="BX126" s="66">
        <f>'كشف 5'!BW15</f>
        <v>0</v>
      </c>
      <c r="BY126" s="66">
        <f>'كشف 5'!BX15</f>
        <v>0</v>
      </c>
      <c r="BZ126" s="319">
        <f>'كشف 5'!BY15</f>
        <v>0</v>
      </c>
      <c r="CA126" s="319">
        <f>'كشف 5'!BZ15</f>
        <v>0</v>
      </c>
      <c r="CB126" s="66">
        <f>'كشف 5'!CA15</f>
        <v>0</v>
      </c>
      <c r="CC126" s="319">
        <f>'كشف 5'!CB15</f>
        <v>0</v>
      </c>
      <c r="CD126" s="319">
        <f>'كشف 5'!CC15</f>
        <v>0</v>
      </c>
      <c r="CE126" s="319">
        <f>'كشف 5'!CD15</f>
        <v>0</v>
      </c>
      <c r="CF126" s="169">
        <f>'كشف 5'!CE15</f>
        <v>0</v>
      </c>
      <c r="CG126" s="169">
        <f>'كشف 5'!CF15</f>
        <v>0</v>
      </c>
      <c r="CH126" s="319">
        <f>'كشف 5'!CG15</f>
        <v>0</v>
      </c>
      <c r="CI126" s="319">
        <f>'كشف 5'!CH15</f>
        <v>0</v>
      </c>
      <c r="CJ126" s="319">
        <f>'كشف 5'!CI15</f>
        <v>0</v>
      </c>
      <c r="CK126" s="319">
        <f>'كشف 5'!CJ15</f>
        <v>0</v>
      </c>
      <c r="CL126" s="319">
        <f>'كشف 5'!CK15</f>
        <v>0</v>
      </c>
      <c r="CM126" s="319">
        <f>'كشف 5'!CL15</f>
        <v>0</v>
      </c>
      <c r="CN126" s="316">
        <f>'كشف 5'!CM15</f>
        <v>0</v>
      </c>
      <c r="CO126" s="316">
        <f>'كشف 5'!CN15</f>
        <v>0</v>
      </c>
      <c r="CP126" s="316">
        <f>'كشف 5'!CO15</f>
        <v>0</v>
      </c>
      <c r="CQ126" s="316">
        <f>'كشف 5'!CP15</f>
        <v>0</v>
      </c>
      <c r="CR126" s="316">
        <f t="shared" si="23"/>
        <v>0</v>
      </c>
      <c r="CS126" s="316">
        <f t="shared" si="24"/>
        <v>0</v>
      </c>
      <c r="CT126" s="316">
        <f t="shared" si="25"/>
        <v>0</v>
      </c>
      <c r="CU126" s="316">
        <f t="shared" si="26"/>
        <v>0</v>
      </c>
      <c r="CV126" s="316">
        <f t="shared" si="27"/>
        <v>0</v>
      </c>
      <c r="CW126" s="316">
        <f t="shared" si="28"/>
        <v>0</v>
      </c>
      <c r="CX126" s="316">
        <f t="shared" si="29"/>
        <v>0</v>
      </c>
      <c r="CY126" s="316">
        <f t="shared" si="30"/>
        <v>0</v>
      </c>
      <c r="CZ126" s="316">
        <f t="shared" si="31"/>
        <v>0</v>
      </c>
      <c r="DA126" s="316">
        <f t="shared" si="32"/>
        <v>0</v>
      </c>
      <c r="DB126" s="316">
        <f t="shared" si="33"/>
        <v>0</v>
      </c>
      <c r="DC126" s="316">
        <f t="shared" si="34"/>
        <v>0</v>
      </c>
      <c r="DD126" s="316">
        <f t="shared" si="35"/>
        <v>0</v>
      </c>
      <c r="DE126" s="316">
        <f t="shared" si="36"/>
        <v>0</v>
      </c>
      <c r="DF126" s="316">
        <f t="shared" si="37"/>
        <v>0</v>
      </c>
      <c r="DG126" s="316">
        <f t="shared" si="38"/>
        <v>0</v>
      </c>
      <c r="DH126" s="316">
        <f t="shared" si="39"/>
        <v>0</v>
      </c>
      <c r="DI126" s="316">
        <f t="shared" si="40"/>
        <v>0</v>
      </c>
      <c r="DJ126" s="316">
        <f t="shared" si="41"/>
        <v>0</v>
      </c>
      <c r="DK126" s="316">
        <f t="shared" si="42"/>
        <v>0</v>
      </c>
      <c r="DL126" s="316">
        <f t="shared" si="43"/>
        <v>0</v>
      </c>
      <c r="DM126" s="316">
        <f t="shared" si="44"/>
        <v>0</v>
      </c>
    </row>
    <row r="127" spans="1:117" ht="20.25" x14ac:dyDescent="0.2">
      <c r="A127" s="18">
        <v>123</v>
      </c>
      <c r="B127" s="18" t="str">
        <f>'كشف 5'!A16</f>
        <v/>
      </c>
      <c r="C127" s="318">
        <f>'كشف 5'!B16</f>
        <v>0</v>
      </c>
      <c r="D127" s="318">
        <f>'كشف 5'!C16</f>
        <v>0</v>
      </c>
      <c r="E127" s="318">
        <f>'كشف 5'!D16</f>
        <v>0</v>
      </c>
      <c r="F127" s="318">
        <f>'كشف 5'!E16</f>
        <v>0</v>
      </c>
      <c r="G127" s="318">
        <f>'كشف 5'!F16</f>
        <v>0</v>
      </c>
      <c r="H127" s="318">
        <f>'كشف 5'!G16</f>
        <v>0</v>
      </c>
      <c r="I127" s="318">
        <f>'كشف 5'!H16</f>
        <v>0</v>
      </c>
      <c r="J127" s="318">
        <f>'كشف 5'!I16</f>
        <v>0</v>
      </c>
      <c r="K127" s="316">
        <f>'كشف 5'!J16</f>
        <v>0</v>
      </c>
      <c r="L127" s="316">
        <f>'كشف 5'!K16</f>
        <v>0</v>
      </c>
      <c r="M127" s="316">
        <f>'كشف 5'!L16</f>
        <v>0</v>
      </c>
      <c r="N127" s="316">
        <f>'كشف 5'!M16</f>
        <v>0</v>
      </c>
      <c r="O127" s="66">
        <f>'كشف 5'!N16</f>
        <v>0</v>
      </c>
      <c r="P127" s="317">
        <f>'كشف 5'!O16</f>
        <v>0</v>
      </c>
      <c r="Q127" s="318">
        <f>'كشف 5'!P16</f>
        <v>0</v>
      </c>
      <c r="R127" s="318">
        <f>'كشف 5'!Q16</f>
        <v>0</v>
      </c>
      <c r="S127" s="318">
        <f>'كشف 5'!R16</f>
        <v>0</v>
      </c>
      <c r="T127" s="318">
        <f>'كشف 5'!S16</f>
        <v>0</v>
      </c>
      <c r="U127" s="318">
        <f>'كشف 5'!T16</f>
        <v>0</v>
      </c>
      <c r="V127" s="316">
        <f>'كشف 5'!U16</f>
        <v>0</v>
      </c>
      <c r="W127" s="316">
        <f>'كشف 5'!V16</f>
        <v>0</v>
      </c>
      <c r="X127" s="316">
        <f>'كشف 5'!W16</f>
        <v>0</v>
      </c>
      <c r="Y127" s="318">
        <f>'كشف 5'!X16</f>
        <v>0</v>
      </c>
      <c r="Z127" s="19">
        <f>'كشف 5'!Y16</f>
        <v>0</v>
      </c>
      <c r="AA127" s="317">
        <f>'كشف 5'!Z16</f>
        <v>0</v>
      </c>
      <c r="AB127" s="318">
        <f>'كشف 5'!AA16</f>
        <v>0</v>
      </c>
      <c r="AC127" s="318">
        <f>'كشف 5'!AB16</f>
        <v>0</v>
      </c>
      <c r="AD127" s="20">
        <f>'كشف 5'!AC16</f>
        <v>0</v>
      </c>
      <c r="AE127" s="316">
        <f>'كشف 5'!AD16</f>
        <v>0</v>
      </c>
      <c r="AF127" s="20">
        <f>'كشف 5'!AE16</f>
        <v>0</v>
      </c>
      <c r="AG127" s="20">
        <f>'كشف 5'!AF16</f>
        <v>0</v>
      </c>
      <c r="AH127" s="21">
        <f>'كشف 5'!AG16</f>
        <v>0</v>
      </c>
      <c r="AI127" s="20">
        <f>'كشف 5'!AH16</f>
        <v>0</v>
      </c>
      <c r="AJ127" s="20">
        <f>'كشف 5'!AI16</f>
        <v>0</v>
      </c>
      <c r="AK127" s="20">
        <f>'كشف 5'!AJ16</f>
        <v>0</v>
      </c>
      <c r="AL127" s="316">
        <f>'كشف 5'!AK16</f>
        <v>0</v>
      </c>
      <c r="AM127" s="316">
        <f>'كشف 5'!AL16</f>
        <v>0</v>
      </c>
      <c r="AN127" s="316">
        <f>'كشف 5'!AM16</f>
        <v>0</v>
      </c>
      <c r="AO127" s="316">
        <f>'كشف 5'!AN16</f>
        <v>0</v>
      </c>
      <c r="AP127" s="316">
        <f>'كشف 5'!AO16</f>
        <v>0</v>
      </c>
      <c r="AQ127" s="316">
        <f>'كشف 5'!AP16</f>
        <v>0</v>
      </c>
      <c r="AR127" s="316">
        <f>'كشف 5'!AQ16</f>
        <v>0</v>
      </c>
      <c r="AS127" s="316">
        <f>'كشف 5'!AR16</f>
        <v>0</v>
      </c>
      <c r="AT127" s="22">
        <f>'كشف 5'!AS16</f>
        <v>0</v>
      </c>
      <c r="AU127" s="316">
        <f>'كشف 5'!AT16</f>
        <v>0</v>
      </c>
      <c r="AV127" s="316">
        <f>'كشف 5'!AU16</f>
        <v>0</v>
      </c>
      <c r="AW127" s="316">
        <f>'كشف 5'!AV16</f>
        <v>0</v>
      </c>
      <c r="AX127" s="316">
        <f>'كشف 5'!AW16</f>
        <v>0</v>
      </c>
      <c r="AY127" s="316">
        <f>'كشف 5'!AX16</f>
        <v>0</v>
      </c>
      <c r="AZ127" s="316">
        <f>'كشف 5'!AY16</f>
        <v>0</v>
      </c>
      <c r="BA127" s="317">
        <f>'كشف 5'!AZ16</f>
        <v>0</v>
      </c>
      <c r="BB127" s="316">
        <f>'كشف 5'!BA16</f>
        <v>0</v>
      </c>
      <c r="BC127" s="124">
        <f>'كشف 5'!BB16</f>
        <v>0</v>
      </c>
      <c r="BD127" s="316">
        <f>'كشف 5'!BC16</f>
        <v>0</v>
      </c>
      <c r="BE127" s="316">
        <f>'كشف 5'!BD16</f>
        <v>0</v>
      </c>
      <c r="BF127" s="316">
        <f>'كشف 5'!BE16</f>
        <v>0</v>
      </c>
      <c r="BG127" s="316">
        <f>'كشف 5'!BF16</f>
        <v>0</v>
      </c>
      <c r="BH127" s="317">
        <f>'كشف 5'!BG16</f>
        <v>0</v>
      </c>
      <c r="BI127" s="318">
        <f>'كشف 5'!BH16</f>
        <v>0</v>
      </c>
      <c r="BJ127" s="318">
        <f>'كشف 5'!BI16</f>
        <v>0</v>
      </c>
      <c r="BK127" s="318">
        <f>'كشف 5'!BJ16</f>
        <v>0</v>
      </c>
      <c r="BL127" s="318">
        <f>'كشف 5'!BK16</f>
        <v>0</v>
      </c>
      <c r="BM127" s="319">
        <f>'كشف 5'!BL16</f>
        <v>0</v>
      </c>
      <c r="BN127" s="316">
        <f>'كشف 5'!BM16</f>
        <v>0</v>
      </c>
      <c r="BO127" s="316">
        <f>'كشف 5'!BN16</f>
        <v>0</v>
      </c>
      <c r="BP127" s="318">
        <f>'كشف 5'!BO16</f>
        <v>0</v>
      </c>
      <c r="BQ127" s="319">
        <f>'كشف 5'!BP16</f>
        <v>0</v>
      </c>
      <c r="BR127" s="319">
        <f>'كشف 5'!BQ16</f>
        <v>0</v>
      </c>
      <c r="BS127" s="319">
        <f>'كشف 5'!BR16</f>
        <v>0</v>
      </c>
      <c r="BT127" s="319">
        <f>'كشف 5'!BS16</f>
        <v>0</v>
      </c>
      <c r="BU127" s="319">
        <f>'كشف 5'!BT16</f>
        <v>0</v>
      </c>
      <c r="BV127" s="319">
        <f>'كشف 5'!BU16</f>
        <v>0</v>
      </c>
      <c r="BW127" s="319">
        <f>'كشف 5'!BV16</f>
        <v>0</v>
      </c>
      <c r="BX127" s="66">
        <f>'كشف 5'!BW16</f>
        <v>0</v>
      </c>
      <c r="BY127" s="66">
        <f>'كشف 5'!BX16</f>
        <v>0</v>
      </c>
      <c r="BZ127" s="319">
        <f>'كشف 5'!BY16</f>
        <v>0</v>
      </c>
      <c r="CA127" s="319">
        <f>'كشف 5'!BZ16</f>
        <v>0</v>
      </c>
      <c r="CB127" s="66">
        <f>'كشف 5'!CA16</f>
        <v>0</v>
      </c>
      <c r="CC127" s="319">
        <f>'كشف 5'!CB16</f>
        <v>0</v>
      </c>
      <c r="CD127" s="319">
        <f>'كشف 5'!CC16</f>
        <v>0</v>
      </c>
      <c r="CE127" s="319">
        <f>'كشف 5'!CD16</f>
        <v>0</v>
      </c>
      <c r="CF127" s="169">
        <f>'كشف 5'!CE16</f>
        <v>0</v>
      </c>
      <c r="CG127" s="169">
        <f>'كشف 5'!CF16</f>
        <v>0</v>
      </c>
      <c r="CH127" s="319">
        <f>'كشف 5'!CG16</f>
        <v>0</v>
      </c>
      <c r="CI127" s="319">
        <f>'كشف 5'!CH16</f>
        <v>0</v>
      </c>
      <c r="CJ127" s="319">
        <f>'كشف 5'!CI16</f>
        <v>0</v>
      </c>
      <c r="CK127" s="319">
        <f>'كشف 5'!CJ16</f>
        <v>0</v>
      </c>
      <c r="CL127" s="319">
        <f>'كشف 5'!CK16</f>
        <v>0</v>
      </c>
      <c r="CM127" s="319">
        <f>'كشف 5'!CL16</f>
        <v>0</v>
      </c>
      <c r="CN127" s="316">
        <f>'كشف 5'!CM16</f>
        <v>0</v>
      </c>
      <c r="CO127" s="316">
        <f>'كشف 5'!CN16</f>
        <v>0</v>
      </c>
      <c r="CP127" s="316">
        <f>'كشف 5'!CO16</f>
        <v>0</v>
      </c>
      <c r="CQ127" s="316">
        <f>'كشف 5'!CP16</f>
        <v>0</v>
      </c>
      <c r="CR127" s="316">
        <f t="shared" si="23"/>
        <v>0</v>
      </c>
      <c r="CS127" s="316">
        <f t="shared" si="24"/>
        <v>0</v>
      </c>
      <c r="CT127" s="316">
        <f t="shared" si="25"/>
        <v>0</v>
      </c>
      <c r="CU127" s="316">
        <f t="shared" si="26"/>
        <v>0</v>
      </c>
      <c r="CV127" s="316">
        <f t="shared" si="27"/>
        <v>0</v>
      </c>
      <c r="CW127" s="316">
        <f t="shared" si="28"/>
        <v>0</v>
      </c>
      <c r="CX127" s="316">
        <f t="shared" si="29"/>
        <v>0</v>
      </c>
      <c r="CY127" s="316">
        <f t="shared" si="30"/>
        <v>0</v>
      </c>
      <c r="CZ127" s="316">
        <f t="shared" si="31"/>
        <v>0</v>
      </c>
      <c r="DA127" s="316">
        <f t="shared" si="32"/>
        <v>0</v>
      </c>
      <c r="DB127" s="316">
        <f t="shared" si="33"/>
        <v>0</v>
      </c>
      <c r="DC127" s="316">
        <f t="shared" si="34"/>
        <v>0</v>
      </c>
      <c r="DD127" s="316">
        <f t="shared" si="35"/>
        <v>0</v>
      </c>
      <c r="DE127" s="316">
        <f t="shared" si="36"/>
        <v>0</v>
      </c>
      <c r="DF127" s="316">
        <f t="shared" si="37"/>
        <v>0</v>
      </c>
      <c r="DG127" s="316">
        <f t="shared" si="38"/>
        <v>0</v>
      </c>
      <c r="DH127" s="316">
        <f t="shared" si="39"/>
        <v>0</v>
      </c>
      <c r="DI127" s="316">
        <f t="shared" si="40"/>
        <v>0</v>
      </c>
      <c r="DJ127" s="316">
        <f t="shared" si="41"/>
        <v>0</v>
      </c>
      <c r="DK127" s="316">
        <f t="shared" si="42"/>
        <v>0</v>
      </c>
      <c r="DL127" s="316">
        <f t="shared" si="43"/>
        <v>0</v>
      </c>
      <c r="DM127" s="316">
        <f t="shared" si="44"/>
        <v>0</v>
      </c>
    </row>
    <row r="128" spans="1:117" ht="20.25" x14ac:dyDescent="0.2">
      <c r="A128" s="18">
        <v>124</v>
      </c>
      <c r="B128" s="18" t="str">
        <f>'كشف 5'!A17</f>
        <v/>
      </c>
      <c r="C128" s="318">
        <f>'كشف 5'!B17</f>
        <v>0</v>
      </c>
      <c r="D128" s="318">
        <f>'كشف 5'!C17</f>
        <v>0</v>
      </c>
      <c r="E128" s="318">
        <f>'كشف 5'!D17</f>
        <v>0</v>
      </c>
      <c r="F128" s="318">
        <f>'كشف 5'!E17</f>
        <v>0</v>
      </c>
      <c r="G128" s="318">
        <f>'كشف 5'!F17</f>
        <v>0</v>
      </c>
      <c r="H128" s="318">
        <f>'كشف 5'!G17</f>
        <v>0</v>
      </c>
      <c r="I128" s="318">
        <f>'كشف 5'!H17</f>
        <v>0</v>
      </c>
      <c r="J128" s="318">
        <f>'كشف 5'!I17</f>
        <v>0</v>
      </c>
      <c r="K128" s="316">
        <f>'كشف 5'!J17</f>
        <v>0</v>
      </c>
      <c r="L128" s="316">
        <f>'كشف 5'!K17</f>
        <v>0</v>
      </c>
      <c r="M128" s="316">
        <f>'كشف 5'!L17</f>
        <v>0</v>
      </c>
      <c r="N128" s="316">
        <f>'كشف 5'!M17</f>
        <v>0</v>
      </c>
      <c r="O128" s="66">
        <f>'كشف 5'!N17</f>
        <v>0</v>
      </c>
      <c r="P128" s="317">
        <f>'كشف 5'!O17</f>
        <v>0</v>
      </c>
      <c r="Q128" s="318">
        <f>'كشف 5'!P17</f>
        <v>0</v>
      </c>
      <c r="R128" s="318">
        <f>'كشف 5'!Q17</f>
        <v>0</v>
      </c>
      <c r="S128" s="318">
        <f>'كشف 5'!R17</f>
        <v>0</v>
      </c>
      <c r="T128" s="318">
        <f>'كشف 5'!S17</f>
        <v>0</v>
      </c>
      <c r="U128" s="318">
        <f>'كشف 5'!T17</f>
        <v>0</v>
      </c>
      <c r="V128" s="316">
        <f>'كشف 5'!U17</f>
        <v>0</v>
      </c>
      <c r="W128" s="316">
        <f>'كشف 5'!V17</f>
        <v>0</v>
      </c>
      <c r="X128" s="316">
        <f>'كشف 5'!W17</f>
        <v>0</v>
      </c>
      <c r="Y128" s="318">
        <f>'كشف 5'!X17</f>
        <v>0</v>
      </c>
      <c r="Z128" s="19">
        <f>'كشف 5'!Y17</f>
        <v>0</v>
      </c>
      <c r="AA128" s="317">
        <f>'كشف 5'!Z17</f>
        <v>0</v>
      </c>
      <c r="AB128" s="318">
        <f>'كشف 5'!AA17</f>
        <v>0</v>
      </c>
      <c r="AC128" s="318">
        <f>'كشف 5'!AB17</f>
        <v>0</v>
      </c>
      <c r="AD128" s="20">
        <f>'كشف 5'!AC17</f>
        <v>0</v>
      </c>
      <c r="AE128" s="316">
        <f>'كشف 5'!AD17</f>
        <v>0</v>
      </c>
      <c r="AF128" s="20">
        <f>'كشف 5'!AE17</f>
        <v>0</v>
      </c>
      <c r="AG128" s="20">
        <f>'كشف 5'!AF17</f>
        <v>0</v>
      </c>
      <c r="AH128" s="21">
        <f>'كشف 5'!AG17</f>
        <v>0</v>
      </c>
      <c r="AI128" s="20">
        <f>'كشف 5'!AH17</f>
        <v>0</v>
      </c>
      <c r="AJ128" s="20">
        <f>'كشف 5'!AI17</f>
        <v>0</v>
      </c>
      <c r="AK128" s="20">
        <f>'كشف 5'!AJ17</f>
        <v>0</v>
      </c>
      <c r="AL128" s="316">
        <f>'كشف 5'!AK17</f>
        <v>0</v>
      </c>
      <c r="AM128" s="316">
        <f>'كشف 5'!AL17</f>
        <v>0</v>
      </c>
      <c r="AN128" s="316">
        <f>'كشف 5'!AM17</f>
        <v>0</v>
      </c>
      <c r="AO128" s="316">
        <f>'كشف 5'!AN17</f>
        <v>0</v>
      </c>
      <c r="AP128" s="316">
        <f>'كشف 5'!AO17</f>
        <v>0</v>
      </c>
      <c r="AQ128" s="316">
        <f>'كشف 5'!AP17</f>
        <v>0</v>
      </c>
      <c r="AR128" s="316">
        <f>'كشف 5'!AQ17</f>
        <v>0</v>
      </c>
      <c r="AS128" s="316">
        <f>'كشف 5'!AR17</f>
        <v>0</v>
      </c>
      <c r="AT128" s="22">
        <f>'كشف 5'!AS17</f>
        <v>0</v>
      </c>
      <c r="AU128" s="316">
        <f>'كشف 5'!AT17</f>
        <v>0</v>
      </c>
      <c r="AV128" s="316">
        <f>'كشف 5'!AU17</f>
        <v>0</v>
      </c>
      <c r="AW128" s="316">
        <f>'كشف 5'!AV17</f>
        <v>0</v>
      </c>
      <c r="AX128" s="316">
        <f>'كشف 5'!AW17</f>
        <v>0</v>
      </c>
      <c r="AY128" s="316">
        <f>'كشف 5'!AX17</f>
        <v>0</v>
      </c>
      <c r="AZ128" s="316">
        <f>'كشف 5'!AY17</f>
        <v>0</v>
      </c>
      <c r="BA128" s="317">
        <f>'كشف 5'!AZ17</f>
        <v>0</v>
      </c>
      <c r="BB128" s="316">
        <f>'كشف 5'!BA17</f>
        <v>0</v>
      </c>
      <c r="BC128" s="124">
        <f>'كشف 5'!BB17</f>
        <v>0</v>
      </c>
      <c r="BD128" s="316">
        <f>'كشف 5'!BC17</f>
        <v>0</v>
      </c>
      <c r="BE128" s="316">
        <f>'كشف 5'!BD17</f>
        <v>0</v>
      </c>
      <c r="BF128" s="316">
        <f>'كشف 5'!BE17</f>
        <v>0</v>
      </c>
      <c r="BG128" s="316">
        <f>'كشف 5'!BF17</f>
        <v>0</v>
      </c>
      <c r="BH128" s="317">
        <f>'كشف 5'!BG17</f>
        <v>0</v>
      </c>
      <c r="BI128" s="318">
        <f>'كشف 5'!BH17</f>
        <v>0</v>
      </c>
      <c r="BJ128" s="318">
        <f>'كشف 5'!BI17</f>
        <v>0</v>
      </c>
      <c r="BK128" s="318">
        <f>'كشف 5'!BJ17</f>
        <v>0</v>
      </c>
      <c r="BL128" s="318">
        <f>'كشف 5'!BK17</f>
        <v>0</v>
      </c>
      <c r="BM128" s="319">
        <f>'كشف 5'!BL17</f>
        <v>0</v>
      </c>
      <c r="BN128" s="316">
        <f>'كشف 5'!BM17</f>
        <v>0</v>
      </c>
      <c r="BO128" s="316">
        <f>'كشف 5'!BN17</f>
        <v>0</v>
      </c>
      <c r="BP128" s="318">
        <f>'كشف 5'!BO17</f>
        <v>0</v>
      </c>
      <c r="BQ128" s="319">
        <f>'كشف 5'!BP17</f>
        <v>0</v>
      </c>
      <c r="BR128" s="319">
        <f>'كشف 5'!BQ17</f>
        <v>0</v>
      </c>
      <c r="BS128" s="319">
        <f>'كشف 5'!BR17</f>
        <v>0</v>
      </c>
      <c r="BT128" s="319">
        <f>'كشف 5'!BS17</f>
        <v>0</v>
      </c>
      <c r="BU128" s="319">
        <f>'كشف 5'!BT17</f>
        <v>0</v>
      </c>
      <c r="BV128" s="319">
        <f>'كشف 5'!BU17</f>
        <v>0</v>
      </c>
      <c r="BW128" s="319">
        <f>'كشف 5'!BV17</f>
        <v>0</v>
      </c>
      <c r="BX128" s="66">
        <f>'كشف 5'!BW17</f>
        <v>0</v>
      </c>
      <c r="BY128" s="66">
        <f>'كشف 5'!BX17</f>
        <v>0</v>
      </c>
      <c r="BZ128" s="319">
        <f>'كشف 5'!BY17</f>
        <v>0</v>
      </c>
      <c r="CA128" s="319">
        <f>'كشف 5'!BZ17</f>
        <v>0</v>
      </c>
      <c r="CB128" s="66">
        <f>'كشف 5'!CA17</f>
        <v>0</v>
      </c>
      <c r="CC128" s="319">
        <f>'كشف 5'!CB17</f>
        <v>0</v>
      </c>
      <c r="CD128" s="319">
        <f>'كشف 5'!CC17</f>
        <v>0</v>
      </c>
      <c r="CE128" s="319">
        <f>'كشف 5'!CD17</f>
        <v>0</v>
      </c>
      <c r="CF128" s="169">
        <f>'كشف 5'!CE17</f>
        <v>0</v>
      </c>
      <c r="CG128" s="169">
        <f>'كشف 5'!CF17</f>
        <v>0</v>
      </c>
      <c r="CH128" s="319">
        <f>'كشف 5'!CG17</f>
        <v>0</v>
      </c>
      <c r="CI128" s="319">
        <f>'كشف 5'!CH17</f>
        <v>0</v>
      </c>
      <c r="CJ128" s="319">
        <f>'كشف 5'!CI17</f>
        <v>0</v>
      </c>
      <c r="CK128" s="319">
        <f>'كشف 5'!CJ17</f>
        <v>0</v>
      </c>
      <c r="CL128" s="319">
        <f>'كشف 5'!CK17</f>
        <v>0</v>
      </c>
      <c r="CM128" s="319">
        <f>'كشف 5'!CL17</f>
        <v>0</v>
      </c>
      <c r="CN128" s="316">
        <f>'كشف 5'!CM17</f>
        <v>0</v>
      </c>
      <c r="CO128" s="316">
        <f>'كشف 5'!CN17</f>
        <v>0</v>
      </c>
      <c r="CP128" s="316">
        <f>'كشف 5'!CO17</f>
        <v>0</v>
      </c>
      <c r="CQ128" s="316">
        <f>'كشف 5'!CP17</f>
        <v>0</v>
      </c>
      <c r="CR128" s="316">
        <f t="shared" si="23"/>
        <v>0</v>
      </c>
      <c r="CS128" s="316">
        <f t="shared" si="24"/>
        <v>0</v>
      </c>
      <c r="CT128" s="316">
        <f t="shared" si="25"/>
        <v>0</v>
      </c>
      <c r="CU128" s="316">
        <f t="shared" si="26"/>
        <v>0</v>
      </c>
      <c r="CV128" s="316">
        <f t="shared" si="27"/>
        <v>0</v>
      </c>
      <c r="CW128" s="316">
        <f t="shared" si="28"/>
        <v>0</v>
      </c>
      <c r="CX128" s="316">
        <f t="shared" si="29"/>
        <v>0</v>
      </c>
      <c r="CY128" s="316">
        <f t="shared" si="30"/>
        <v>0</v>
      </c>
      <c r="CZ128" s="316">
        <f t="shared" si="31"/>
        <v>0</v>
      </c>
      <c r="DA128" s="316">
        <f t="shared" si="32"/>
        <v>0</v>
      </c>
      <c r="DB128" s="316">
        <f t="shared" si="33"/>
        <v>0</v>
      </c>
      <c r="DC128" s="316">
        <f t="shared" si="34"/>
        <v>0</v>
      </c>
      <c r="DD128" s="316">
        <f t="shared" si="35"/>
        <v>0</v>
      </c>
      <c r="DE128" s="316">
        <f t="shared" si="36"/>
        <v>0</v>
      </c>
      <c r="DF128" s="316">
        <f t="shared" si="37"/>
        <v>0</v>
      </c>
      <c r="DG128" s="316">
        <f t="shared" si="38"/>
        <v>0</v>
      </c>
      <c r="DH128" s="316">
        <f t="shared" si="39"/>
        <v>0</v>
      </c>
      <c r="DI128" s="316">
        <f t="shared" si="40"/>
        <v>0</v>
      </c>
      <c r="DJ128" s="316">
        <f t="shared" si="41"/>
        <v>0</v>
      </c>
      <c r="DK128" s="316">
        <f t="shared" si="42"/>
        <v>0</v>
      </c>
      <c r="DL128" s="316">
        <f t="shared" si="43"/>
        <v>0</v>
      </c>
      <c r="DM128" s="316">
        <f t="shared" si="44"/>
        <v>0</v>
      </c>
    </row>
    <row r="129" spans="1:117" ht="20.25" x14ac:dyDescent="0.2">
      <c r="A129" s="18">
        <v>125</v>
      </c>
      <c r="B129" s="18" t="str">
        <f>'كشف 5'!A18</f>
        <v/>
      </c>
      <c r="C129" s="318">
        <f>'كشف 5'!B18</f>
        <v>0</v>
      </c>
      <c r="D129" s="318">
        <f>'كشف 5'!C18</f>
        <v>0</v>
      </c>
      <c r="E129" s="318">
        <f>'كشف 5'!D18</f>
        <v>0</v>
      </c>
      <c r="F129" s="318">
        <f>'كشف 5'!E18</f>
        <v>0</v>
      </c>
      <c r="G129" s="318">
        <f>'كشف 5'!F18</f>
        <v>0</v>
      </c>
      <c r="H129" s="318">
        <f>'كشف 5'!G18</f>
        <v>0</v>
      </c>
      <c r="I129" s="318">
        <f>'كشف 5'!H18</f>
        <v>0</v>
      </c>
      <c r="J129" s="318">
        <f>'كشف 5'!I18</f>
        <v>0</v>
      </c>
      <c r="K129" s="316">
        <f>'كشف 5'!J18</f>
        <v>0</v>
      </c>
      <c r="L129" s="316">
        <f>'كشف 5'!K18</f>
        <v>0</v>
      </c>
      <c r="M129" s="316">
        <f>'كشف 5'!L18</f>
        <v>0</v>
      </c>
      <c r="N129" s="316">
        <f>'كشف 5'!M18</f>
        <v>0</v>
      </c>
      <c r="O129" s="66">
        <f>'كشف 5'!N18</f>
        <v>0</v>
      </c>
      <c r="P129" s="317">
        <f>'كشف 5'!O18</f>
        <v>0</v>
      </c>
      <c r="Q129" s="318">
        <f>'كشف 5'!P18</f>
        <v>0</v>
      </c>
      <c r="R129" s="318">
        <f>'كشف 5'!Q18</f>
        <v>0</v>
      </c>
      <c r="S129" s="318">
        <f>'كشف 5'!R18</f>
        <v>0</v>
      </c>
      <c r="T129" s="318">
        <f>'كشف 5'!S18</f>
        <v>0</v>
      </c>
      <c r="U129" s="318">
        <f>'كشف 5'!T18</f>
        <v>0</v>
      </c>
      <c r="V129" s="316">
        <f>'كشف 5'!U18</f>
        <v>0</v>
      </c>
      <c r="W129" s="316">
        <f>'كشف 5'!V18</f>
        <v>0</v>
      </c>
      <c r="X129" s="316">
        <f>'كشف 5'!W18</f>
        <v>0</v>
      </c>
      <c r="Y129" s="318">
        <f>'كشف 5'!X18</f>
        <v>0</v>
      </c>
      <c r="Z129" s="19">
        <f>'كشف 5'!Y18</f>
        <v>0</v>
      </c>
      <c r="AA129" s="317">
        <f>'كشف 5'!Z18</f>
        <v>0</v>
      </c>
      <c r="AB129" s="318">
        <f>'كشف 5'!AA18</f>
        <v>0</v>
      </c>
      <c r="AC129" s="318">
        <f>'كشف 5'!AB18</f>
        <v>0</v>
      </c>
      <c r="AD129" s="20">
        <f>'كشف 5'!AC18</f>
        <v>0</v>
      </c>
      <c r="AE129" s="316">
        <f>'كشف 5'!AD18</f>
        <v>0</v>
      </c>
      <c r="AF129" s="20">
        <f>'كشف 5'!AE18</f>
        <v>0</v>
      </c>
      <c r="AG129" s="20">
        <f>'كشف 5'!AF18</f>
        <v>0</v>
      </c>
      <c r="AH129" s="21">
        <f>'كشف 5'!AG18</f>
        <v>0</v>
      </c>
      <c r="AI129" s="20">
        <f>'كشف 5'!AH18</f>
        <v>0</v>
      </c>
      <c r="AJ129" s="20">
        <f>'كشف 5'!AI18</f>
        <v>0</v>
      </c>
      <c r="AK129" s="20">
        <f>'كشف 5'!AJ18</f>
        <v>0</v>
      </c>
      <c r="AL129" s="316">
        <f>'كشف 5'!AK18</f>
        <v>0</v>
      </c>
      <c r="AM129" s="316">
        <f>'كشف 5'!AL18</f>
        <v>0</v>
      </c>
      <c r="AN129" s="316">
        <f>'كشف 5'!AM18</f>
        <v>0</v>
      </c>
      <c r="AO129" s="316">
        <f>'كشف 5'!AN18</f>
        <v>0</v>
      </c>
      <c r="AP129" s="316">
        <f>'كشف 5'!AO18</f>
        <v>0</v>
      </c>
      <c r="AQ129" s="316">
        <f>'كشف 5'!AP18</f>
        <v>0</v>
      </c>
      <c r="AR129" s="316">
        <f>'كشف 5'!AQ18</f>
        <v>0</v>
      </c>
      <c r="AS129" s="316">
        <f>'كشف 5'!AR18</f>
        <v>0</v>
      </c>
      <c r="AT129" s="22">
        <f>'كشف 5'!AS18</f>
        <v>0</v>
      </c>
      <c r="AU129" s="316">
        <f>'كشف 5'!AT18</f>
        <v>0</v>
      </c>
      <c r="AV129" s="316">
        <f>'كشف 5'!AU18</f>
        <v>0</v>
      </c>
      <c r="AW129" s="316">
        <f>'كشف 5'!AV18</f>
        <v>0</v>
      </c>
      <c r="AX129" s="316">
        <f>'كشف 5'!AW18</f>
        <v>0</v>
      </c>
      <c r="AY129" s="316">
        <f>'كشف 5'!AX18</f>
        <v>0</v>
      </c>
      <c r="AZ129" s="316">
        <f>'كشف 5'!AY18</f>
        <v>0</v>
      </c>
      <c r="BA129" s="317">
        <f>'كشف 5'!AZ18</f>
        <v>0</v>
      </c>
      <c r="BB129" s="316">
        <f>'كشف 5'!BA18</f>
        <v>0</v>
      </c>
      <c r="BC129" s="124">
        <f>'كشف 5'!BB18</f>
        <v>0</v>
      </c>
      <c r="BD129" s="316">
        <f>'كشف 5'!BC18</f>
        <v>0</v>
      </c>
      <c r="BE129" s="316">
        <f>'كشف 5'!BD18</f>
        <v>0</v>
      </c>
      <c r="BF129" s="316">
        <f>'كشف 5'!BE18</f>
        <v>0</v>
      </c>
      <c r="BG129" s="316">
        <f>'كشف 5'!BF18</f>
        <v>0</v>
      </c>
      <c r="BH129" s="317">
        <f>'كشف 5'!BG18</f>
        <v>0</v>
      </c>
      <c r="BI129" s="318">
        <f>'كشف 5'!BH18</f>
        <v>0</v>
      </c>
      <c r="BJ129" s="318">
        <f>'كشف 5'!BI18</f>
        <v>0</v>
      </c>
      <c r="BK129" s="318">
        <f>'كشف 5'!BJ18</f>
        <v>0</v>
      </c>
      <c r="BL129" s="318">
        <f>'كشف 5'!BK18</f>
        <v>0</v>
      </c>
      <c r="BM129" s="319">
        <f>'كشف 5'!BL18</f>
        <v>0</v>
      </c>
      <c r="BN129" s="316">
        <f>'كشف 5'!BM18</f>
        <v>0</v>
      </c>
      <c r="BO129" s="316">
        <f>'كشف 5'!BN18</f>
        <v>0</v>
      </c>
      <c r="BP129" s="318">
        <f>'كشف 5'!BO18</f>
        <v>0</v>
      </c>
      <c r="BQ129" s="319">
        <f>'كشف 5'!BP18</f>
        <v>0</v>
      </c>
      <c r="BR129" s="319">
        <f>'كشف 5'!BQ18</f>
        <v>0</v>
      </c>
      <c r="BS129" s="319">
        <f>'كشف 5'!BR18</f>
        <v>0</v>
      </c>
      <c r="BT129" s="319">
        <f>'كشف 5'!BS18</f>
        <v>0</v>
      </c>
      <c r="BU129" s="319">
        <f>'كشف 5'!BT18</f>
        <v>0</v>
      </c>
      <c r="BV129" s="319">
        <f>'كشف 5'!BU18</f>
        <v>0</v>
      </c>
      <c r="BW129" s="319">
        <f>'كشف 5'!BV18</f>
        <v>0</v>
      </c>
      <c r="BX129" s="66">
        <f>'كشف 5'!BW18</f>
        <v>0</v>
      </c>
      <c r="BY129" s="66">
        <f>'كشف 5'!BX18</f>
        <v>0</v>
      </c>
      <c r="BZ129" s="319">
        <f>'كشف 5'!BY18</f>
        <v>0</v>
      </c>
      <c r="CA129" s="319">
        <f>'كشف 5'!BZ18</f>
        <v>0</v>
      </c>
      <c r="CB129" s="66">
        <f>'كشف 5'!CA18</f>
        <v>0</v>
      </c>
      <c r="CC129" s="319">
        <f>'كشف 5'!CB18</f>
        <v>0</v>
      </c>
      <c r="CD129" s="319">
        <f>'كشف 5'!CC18</f>
        <v>0</v>
      </c>
      <c r="CE129" s="319">
        <f>'كشف 5'!CD18</f>
        <v>0</v>
      </c>
      <c r="CF129" s="169">
        <f>'كشف 5'!CE18</f>
        <v>0</v>
      </c>
      <c r="CG129" s="169">
        <f>'كشف 5'!CF18</f>
        <v>0</v>
      </c>
      <c r="CH129" s="319">
        <f>'كشف 5'!CG18</f>
        <v>0</v>
      </c>
      <c r="CI129" s="319">
        <f>'كشف 5'!CH18</f>
        <v>0</v>
      </c>
      <c r="CJ129" s="319">
        <f>'كشف 5'!CI18</f>
        <v>0</v>
      </c>
      <c r="CK129" s="319">
        <f>'كشف 5'!CJ18</f>
        <v>0</v>
      </c>
      <c r="CL129" s="319">
        <f>'كشف 5'!CK18</f>
        <v>0</v>
      </c>
      <c r="CM129" s="319">
        <f>'كشف 5'!CL18</f>
        <v>0</v>
      </c>
      <c r="CN129" s="316">
        <f>'كشف 5'!CM18</f>
        <v>0</v>
      </c>
      <c r="CO129" s="316">
        <f>'كشف 5'!CN18</f>
        <v>0</v>
      </c>
      <c r="CP129" s="316">
        <f>'كشف 5'!CO18</f>
        <v>0</v>
      </c>
      <c r="CQ129" s="316">
        <f>'كشف 5'!CP18</f>
        <v>0</v>
      </c>
      <c r="CR129" s="316">
        <f t="shared" si="23"/>
        <v>0</v>
      </c>
      <c r="CS129" s="316">
        <f t="shared" si="24"/>
        <v>0</v>
      </c>
      <c r="CT129" s="316">
        <f t="shared" si="25"/>
        <v>0</v>
      </c>
      <c r="CU129" s="316">
        <f t="shared" si="26"/>
        <v>0</v>
      </c>
      <c r="CV129" s="316">
        <f t="shared" si="27"/>
        <v>0</v>
      </c>
      <c r="CW129" s="316">
        <f t="shared" si="28"/>
        <v>0</v>
      </c>
      <c r="CX129" s="316">
        <f t="shared" si="29"/>
        <v>0</v>
      </c>
      <c r="CY129" s="316">
        <f t="shared" si="30"/>
        <v>0</v>
      </c>
      <c r="CZ129" s="316">
        <f t="shared" si="31"/>
        <v>0</v>
      </c>
      <c r="DA129" s="316">
        <f t="shared" si="32"/>
        <v>0</v>
      </c>
      <c r="DB129" s="316">
        <f t="shared" si="33"/>
        <v>0</v>
      </c>
      <c r="DC129" s="316">
        <f t="shared" si="34"/>
        <v>0</v>
      </c>
      <c r="DD129" s="316">
        <f t="shared" si="35"/>
        <v>0</v>
      </c>
      <c r="DE129" s="316">
        <f t="shared" si="36"/>
        <v>0</v>
      </c>
      <c r="DF129" s="316">
        <f t="shared" si="37"/>
        <v>0</v>
      </c>
      <c r="DG129" s="316">
        <f t="shared" si="38"/>
        <v>0</v>
      </c>
      <c r="DH129" s="316">
        <f t="shared" si="39"/>
        <v>0</v>
      </c>
      <c r="DI129" s="316">
        <f t="shared" si="40"/>
        <v>0</v>
      </c>
      <c r="DJ129" s="316">
        <f t="shared" si="41"/>
        <v>0</v>
      </c>
      <c r="DK129" s="316">
        <f t="shared" si="42"/>
        <v>0</v>
      </c>
      <c r="DL129" s="316">
        <f t="shared" si="43"/>
        <v>0</v>
      </c>
      <c r="DM129" s="316">
        <f t="shared" si="44"/>
        <v>0</v>
      </c>
    </row>
    <row r="130" spans="1:117" ht="20.25" x14ac:dyDescent="0.2">
      <c r="A130" s="18">
        <v>126</v>
      </c>
      <c r="B130" s="18" t="str">
        <f>'كشف 5'!A19</f>
        <v/>
      </c>
      <c r="C130" s="318">
        <f>'كشف 5'!B19</f>
        <v>0</v>
      </c>
      <c r="D130" s="318">
        <f>'كشف 5'!C19</f>
        <v>0</v>
      </c>
      <c r="E130" s="318">
        <f>'كشف 5'!D19</f>
        <v>0</v>
      </c>
      <c r="F130" s="318">
        <f>'كشف 5'!E19</f>
        <v>0</v>
      </c>
      <c r="G130" s="318">
        <f>'كشف 5'!F19</f>
        <v>0</v>
      </c>
      <c r="H130" s="318">
        <f>'كشف 5'!G19</f>
        <v>0</v>
      </c>
      <c r="I130" s="318">
        <f>'كشف 5'!H19</f>
        <v>0</v>
      </c>
      <c r="J130" s="318">
        <f>'كشف 5'!I19</f>
        <v>0</v>
      </c>
      <c r="K130" s="316">
        <f>'كشف 5'!J19</f>
        <v>0</v>
      </c>
      <c r="L130" s="316">
        <f>'كشف 5'!K19</f>
        <v>0</v>
      </c>
      <c r="M130" s="316">
        <f>'كشف 5'!L19</f>
        <v>0</v>
      </c>
      <c r="N130" s="316">
        <f>'كشف 5'!M19</f>
        <v>0</v>
      </c>
      <c r="O130" s="66">
        <f>'كشف 5'!N19</f>
        <v>0</v>
      </c>
      <c r="P130" s="317">
        <f>'كشف 5'!O19</f>
        <v>0</v>
      </c>
      <c r="Q130" s="318">
        <f>'كشف 5'!P19</f>
        <v>0</v>
      </c>
      <c r="R130" s="318">
        <f>'كشف 5'!Q19</f>
        <v>0</v>
      </c>
      <c r="S130" s="318">
        <f>'كشف 5'!R19</f>
        <v>0</v>
      </c>
      <c r="T130" s="318">
        <f>'كشف 5'!S19</f>
        <v>0</v>
      </c>
      <c r="U130" s="318">
        <f>'كشف 5'!T19</f>
        <v>0</v>
      </c>
      <c r="V130" s="316">
        <f>'كشف 5'!U19</f>
        <v>0</v>
      </c>
      <c r="W130" s="316">
        <f>'كشف 5'!V19</f>
        <v>0</v>
      </c>
      <c r="X130" s="316">
        <f>'كشف 5'!W19</f>
        <v>0</v>
      </c>
      <c r="Y130" s="318">
        <f>'كشف 5'!X19</f>
        <v>0</v>
      </c>
      <c r="Z130" s="19">
        <f>'كشف 5'!Y19</f>
        <v>0</v>
      </c>
      <c r="AA130" s="317">
        <f>'كشف 5'!Z19</f>
        <v>0</v>
      </c>
      <c r="AB130" s="318">
        <f>'كشف 5'!AA19</f>
        <v>0</v>
      </c>
      <c r="AC130" s="318">
        <f>'كشف 5'!AB19</f>
        <v>0</v>
      </c>
      <c r="AD130" s="20">
        <f>'كشف 5'!AC19</f>
        <v>0</v>
      </c>
      <c r="AE130" s="316">
        <f>'كشف 5'!AD19</f>
        <v>0</v>
      </c>
      <c r="AF130" s="20">
        <f>'كشف 5'!AE19</f>
        <v>0</v>
      </c>
      <c r="AG130" s="20">
        <f>'كشف 5'!AF19</f>
        <v>0</v>
      </c>
      <c r="AH130" s="21">
        <f>'كشف 5'!AG19</f>
        <v>0</v>
      </c>
      <c r="AI130" s="20">
        <f>'كشف 5'!AH19</f>
        <v>0</v>
      </c>
      <c r="AJ130" s="20">
        <f>'كشف 5'!AI19</f>
        <v>0</v>
      </c>
      <c r="AK130" s="20">
        <f>'كشف 5'!AJ19</f>
        <v>0</v>
      </c>
      <c r="AL130" s="316">
        <f>'كشف 5'!AK19</f>
        <v>0</v>
      </c>
      <c r="AM130" s="316">
        <f>'كشف 5'!AL19</f>
        <v>0</v>
      </c>
      <c r="AN130" s="316">
        <f>'كشف 5'!AM19</f>
        <v>0</v>
      </c>
      <c r="AO130" s="316">
        <f>'كشف 5'!AN19</f>
        <v>0</v>
      </c>
      <c r="AP130" s="316">
        <f>'كشف 5'!AO19</f>
        <v>0</v>
      </c>
      <c r="AQ130" s="316">
        <f>'كشف 5'!AP19</f>
        <v>0</v>
      </c>
      <c r="AR130" s="316">
        <f>'كشف 5'!AQ19</f>
        <v>0</v>
      </c>
      <c r="AS130" s="316">
        <f>'كشف 5'!AR19</f>
        <v>0</v>
      </c>
      <c r="AT130" s="22">
        <f>'كشف 5'!AS19</f>
        <v>0</v>
      </c>
      <c r="AU130" s="316">
        <f>'كشف 5'!AT19</f>
        <v>0</v>
      </c>
      <c r="AV130" s="316">
        <f>'كشف 5'!AU19</f>
        <v>0</v>
      </c>
      <c r="AW130" s="316">
        <f>'كشف 5'!AV19</f>
        <v>0</v>
      </c>
      <c r="AX130" s="316">
        <f>'كشف 5'!AW19</f>
        <v>0</v>
      </c>
      <c r="AY130" s="316">
        <f>'كشف 5'!AX19</f>
        <v>0</v>
      </c>
      <c r="AZ130" s="316">
        <f>'كشف 5'!AY19</f>
        <v>0</v>
      </c>
      <c r="BA130" s="317">
        <f>'كشف 5'!AZ19</f>
        <v>0</v>
      </c>
      <c r="BB130" s="316">
        <f>'كشف 5'!BA19</f>
        <v>0</v>
      </c>
      <c r="BC130" s="124">
        <f>'كشف 5'!BB19</f>
        <v>0</v>
      </c>
      <c r="BD130" s="316">
        <f>'كشف 5'!BC19</f>
        <v>0</v>
      </c>
      <c r="BE130" s="316">
        <f>'كشف 5'!BD19</f>
        <v>0</v>
      </c>
      <c r="BF130" s="316">
        <f>'كشف 5'!BE19</f>
        <v>0</v>
      </c>
      <c r="BG130" s="316">
        <f>'كشف 5'!BF19</f>
        <v>0</v>
      </c>
      <c r="BH130" s="317">
        <f>'كشف 5'!BG19</f>
        <v>0</v>
      </c>
      <c r="BI130" s="318">
        <f>'كشف 5'!BH19</f>
        <v>0</v>
      </c>
      <c r="BJ130" s="318">
        <f>'كشف 5'!BI19</f>
        <v>0</v>
      </c>
      <c r="BK130" s="318">
        <f>'كشف 5'!BJ19</f>
        <v>0</v>
      </c>
      <c r="BL130" s="318">
        <f>'كشف 5'!BK19</f>
        <v>0</v>
      </c>
      <c r="BM130" s="319">
        <f>'كشف 5'!BL19</f>
        <v>0</v>
      </c>
      <c r="BN130" s="316">
        <f>'كشف 5'!BM19</f>
        <v>0</v>
      </c>
      <c r="BO130" s="316">
        <f>'كشف 5'!BN19</f>
        <v>0</v>
      </c>
      <c r="BP130" s="318">
        <f>'كشف 5'!BO19</f>
        <v>0</v>
      </c>
      <c r="BQ130" s="319">
        <f>'كشف 5'!BP19</f>
        <v>0</v>
      </c>
      <c r="BR130" s="319">
        <f>'كشف 5'!BQ19</f>
        <v>0</v>
      </c>
      <c r="BS130" s="319">
        <f>'كشف 5'!BR19</f>
        <v>0</v>
      </c>
      <c r="BT130" s="319">
        <f>'كشف 5'!BS19</f>
        <v>0</v>
      </c>
      <c r="BU130" s="319">
        <f>'كشف 5'!BT19</f>
        <v>0</v>
      </c>
      <c r="BV130" s="319">
        <f>'كشف 5'!BU19</f>
        <v>0</v>
      </c>
      <c r="BW130" s="319">
        <f>'كشف 5'!BV19</f>
        <v>0</v>
      </c>
      <c r="BX130" s="66">
        <f>'كشف 5'!BW19</f>
        <v>0</v>
      </c>
      <c r="BY130" s="66">
        <f>'كشف 5'!BX19</f>
        <v>0</v>
      </c>
      <c r="BZ130" s="319">
        <f>'كشف 5'!BY19</f>
        <v>0</v>
      </c>
      <c r="CA130" s="319">
        <f>'كشف 5'!BZ19</f>
        <v>0</v>
      </c>
      <c r="CB130" s="66">
        <f>'كشف 5'!CA19</f>
        <v>0</v>
      </c>
      <c r="CC130" s="319">
        <f>'كشف 5'!CB19</f>
        <v>0</v>
      </c>
      <c r="CD130" s="319">
        <f>'كشف 5'!CC19</f>
        <v>0</v>
      </c>
      <c r="CE130" s="319">
        <f>'كشف 5'!CD19</f>
        <v>0</v>
      </c>
      <c r="CF130" s="169">
        <f>'كشف 5'!CE19</f>
        <v>0</v>
      </c>
      <c r="CG130" s="169">
        <f>'كشف 5'!CF19</f>
        <v>0</v>
      </c>
      <c r="CH130" s="319">
        <f>'كشف 5'!CG19</f>
        <v>0</v>
      </c>
      <c r="CI130" s="319">
        <f>'كشف 5'!CH19</f>
        <v>0</v>
      </c>
      <c r="CJ130" s="319">
        <f>'كشف 5'!CI19</f>
        <v>0</v>
      </c>
      <c r="CK130" s="319">
        <f>'كشف 5'!CJ19</f>
        <v>0</v>
      </c>
      <c r="CL130" s="319">
        <f>'كشف 5'!CK19</f>
        <v>0</v>
      </c>
      <c r="CM130" s="319">
        <f>'كشف 5'!CL19</f>
        <v>0</v>
      </c>
      <c r="CN130" s="316">
        <f>'كشف 5'!CM19</f>
        <v>0</v>
      </c>
      <c r="CO130" s="316">
        <f>'كشف 5'!CN19</f>
        <v>0</v>
      </c>
      <c r="CP130" s="316">
        <f>'كشف 5'!CO19</f>
        <v>0</v>
      </c>
      <c r="CQ130" s="316">
        <f>'كشف 5'!CP19</f>
        <v>0</v>
      </c>
      <c r="CR130" s="316">
        <f t="shared" si="23"/>
        <v>0</v>
      </c>
      <c r="CS130" s="316">
        <f t="shared" si="24"/>
        <v>0</v>
      </c>
      <c r="CT130" s="316">
        <f t="shared" si="25"/>
        <v>0</v>
      </c>
      <c r="CU130" s="316">
        <f t="shared" si="26"/>
        <v>0</v>
      </c>
      <c r="CV130" s="316">
        <f t="shared" si="27"/>
        <v>0</v>
      </c>
      <c r="CW130" s="316">
        <f t="shared" si="28"/>
        <v>0</v>
      </c>
      <c r="CX130" s="316">
        <f t="shared" si="29"/>
        <v>0</v>
      </c>
      <c r="CY130" s="316">
        <f t="shared" si="30"/>
        <v>0</v>
      </c>
      <c r="CZ130" s="316">
        <f t="shared" si="31"/>
        <v>0</v>
      </c>
      <c r="DA130" s="316">
        <f t="shared" si="32"/>
        <v>0</v>
      </c>
      <c r="DB130" s="316">
        <f t="shared" si="33"/>
        <v>0</v>
      </c>
      <c r="DC130" s="316">
        <f t="shared" si="34"/>
        <v>0</v>
      </c>
      <c r="DD130" s="316">
        <f t="shared" si="35"/>
        <v>0</v>
      </c>
      <c r="DE130" s="316">
        <f t="shared" si="36"/>
        <v>0</v>
      </c>
      <c r="DF130" s="316">
        <f t="shared" si="37"/>
        <v>0</v>
      </c>
      <c r="DG130" s="316">
        <f t="shared" si="38"/>
        <v>0</v>
      </c>
      <c r="DH130" s="316">
        <f t="shared" si="39"/>
        <v>0</v>
      </c>
      <c r="DI130" s="316">
        <f t="shared" si="40"/>
        <v>0</v>
      </c>
      <c r="DJ130" s="316">
        <f t="shared" si="41"/>
        <v>0</v>
      </c>
      <c r="DK130" s="316">
        <f t="shared" si="42"/>
        <v>0</v>
      </c>
      <c r="DL130" s="316">
        <f t="shared" si="43"/>
        <v>0</v>
      </c>
      <c r="DM130" s="316">
        <f t="shared" si="44"/>
        <v>0</v>
      </c>
    </row>
    <row r="131" spans="1:117" ht="20.25" x14ac:dyDescent="0.2">
      <c r="A131" s="18">
        <v>127</v>
      </c>
      <c r="B131" s="18" t="str">
        <f>'كشف 5'!A20</f>
        <v/>
      </c>
      <c r="C131" s="318">
        <f>'كشف 5'!B20</f>
        <v>0</v>
      </c>
      <c r="D131" s="318">
        <f>'كشف 5'!C20</f>
        <v>0</v>
      </c>
      <c r="E131" s="318">
        <f>'كشف 5'!D20</f>
        <v>0</v>
      </c>
      <c r="F131" s="318">
        <f>'كشف 5'!E20</f>
        <v>0</v>
      </c>
      <c r="G131" s="318">
        <f>'كشف 5'!F20</f>
        <v>0</v>
      </c>
      <c r="H131" s="318">
        <f>'كشف 5'!G20</f>
        <v>0</v>
      </c>
      <c r="I131" s="318">
        <f>'كشف 5'!H20</f>
        <v>0</v>
      </c>
      <c r="J131" s="318">
        <f>'كشف 5'!I20</f>
        <v>0</v>
      </c>
      <c r="K131" s="316">
        <f>'كشف 5'!J20</f>
        <v>0</v>
      </c>
      <c r="L131" s="316">
        <f>'كشف 5'!K20</f>
        <v>0</v>
      </c>
      <c r="M131" s="316">
        <f>'كشف 5'!L20</f>
        <v>0</v>
      </c>
      <c r="N131" s="316">
        <f>'كشف 5'!M20</f>
        <v>0</v>
      </c>
      <c r="O131" s="66">
        <f>'كشف 5'!N20</f>
        <v>0</v>
      </c>
      <c r="P131" s="317">
        <f>'كشف 5'!O20</f>
        <v>0</v>
      </c>
      <c r="Q131" s="318">
        <f>'كشف 5'!P20</f>
        <v>0</v>
      </c>
      <c r="R131" s="318">
        <f>'كشف 5'!Q20</f>
        <v>0</v>
      </c>
      <c r="S131" s="318">
        <f>'كشف 5'!R20</f>
        <v>0</v>
      </c>
      <c r="T131" s="318">
        <f>'كشف 5'!S20</f>
        <v>0</v>
      </c>
      <c r="U131" s="318">
        <f>'كشف 5'!T20</f>
        <v>0</v>
      </c>
      <c r="V131" s="316">
        <f>'كشف 5'!U20</f>
        <v>0</v>
      </c>
      <c r="W131" s="316">
        <f>'كشف 5'!V20</f>
        <v>0</v>
      </c>
      <c r="X131" s="316">
        <f>'كشف 5'!W20</f>
        <v>0</v>
      </c>
      <c r="Y131" s="318">
        <f>'كشف 5'!X20</f>
        <v>0</v>
      </c>
      <c r="Z131" s="19">
        <f>'كشف 5'!Y20</f>
        <v>0</v>
      </c>
      <c r="AA131" s="317">
        <f>'كشف 5'!Z20</f>
        <v>0</v>
      </c>
      <c r="AB131" s="318">
        <f>'كشف 5'!AA20</f>
        <v>0</v>
      </c>
      <c r="AC131" s="318">
        <f>'كشف 5'!AB20</f>
        <v>0</v>
      </c>
      <c r="AD131" s="20">
        <f>'كشف 5'!AC20</f>
        <v>0</v>
      </c>
      <c r="AE131" s="316">
        <f>'كشف 5'!AD20</f>
        <v>0</v>
      </c>
      <c r="AF131" s="20">
        <f>'كشف 5'!AE20</f>
        <v>0</v>
      </c>
      <c r="AG131" s="20">
        <f>'كشف 5'!AF20</f>
        <v>0</v>
      </c>
      <c r="AH131" s="21">
        <f>'كشف 5'!AG20</f>
        <v>0</v>
      </c>
      <c r="AI131" s="20">
        <f>'كشف 5'!AH20</f>
        <v>0</v>
      </c>
      <c r="AJ131" s="20">
        <f>'كشف 5'!AI20</f>
        <v>0</v>
      </c>
      <c r="AK131" s="20">
        <f>'كشف 5'!AJ20</f>
        <v>0</v>
      </c>
      <c r="AL131" s="316">
        <f>'كشف 5'!AK20</f>
        <v>0</v>
      </c>
      <c r="AM131" s="316">
        <f>'كشف 5'!AL20</f>
        <v>0</v>
      </c>
      <c r="AN131" s="316">
        <f>'كشف 5'!AM20</f>
        <v>0</v>
      </c>
      <c r="AO131" s="316">
        <f>'كشف 5'!AN20</f>
        <v>0</v>
      </c>
      <c r="AP131" s="316">
        <f>'كشف 5'!AO20</f>
        <v>0</v>
      </c>
      <c r="AQ131" s="316">
        <f>'كشف 5'!AP20</f>
        <v>0</v>
      </c>
      <c r="AR131" s="316">
        <f>'كشف 5'!AQ20</f>
        <v>0</v>
      </c>
      <c r="AS131" s="316">
        <f>'كشف 5'!AR20</f>
        <v>0</v>
      </c>
      <c r="AT131" s="22">
        <f>'كشف 5'!AS20</f>
        <v>0</v>
      </c>
      <c r="AU131" s="316">
        <f>'كشف 5'!AT20</f>
        <v>0</v>
      </c>
      <c r="AV131" s="316">
        <f>'كشف 5'!AU20</f>
        <v>0</v>
      </c>
      <c r="AW131" s="316">
        <f>'كشف 5'!AV20</f>
        <v>0</v>
      </c>
      <c r="AX131" s="316">
        <f>'كشف 5'!AW20</f>
        <v>0</v>
      </c>
      <c r="AY131" s="316">
        <f>'كشف 5'!AX20</f>
        <v>0</v>
      </c>
      <c r="AZ131" s="316">
        <f>'كشف 5'!AY20</f>
        <v>0</v>
      </c>
      <c r="BA131" s="317">
        <f>'كشف 5'!AZ20</f>
        <v>0</v>
      </c>
      <c r="BB131" s="316">
        <f>'كشف 5'!BA20</f>
        <v>0</v>
      </c>
      <c r="BC131" s="124">
        <f>'كشف 5'!BB20</f>
        <v>0</v>
      </c>
      <c r="BD131" s="316">
        <f>'كشف 5'!BC20</f>
        <v>0</v>
      </c>
      <c r="BE131" s="316">
        <f>'كشف 5'!BD20</f>
        <v>0</v>
      </c>
      <c r="BF131" s="316">
        <f>'كشف 5'!BE20</f>
        <v>0</v>
      </c>
      <c r="BG131" s="316">
        <f>'كشف 5'!BF20</f>
        <v>0</v>
      </c>
      <c r="BH131" s="317">
        <f>'كشف 5'!BG20</f>
        <v>0</v>
      </c>
      <c r="BI131" s="318">
        <f>'كشف 5'!BH20</f>
        <v>0</v>
      </c>
      <c r="BJ131" s="318">
        <f>'كشف 5'!BI20</f>
        <v>0</v>
      </c>
      <c r="BK131" s="318">
        <f>'كشف 5'!BJ20</f>
        <v>0</v>
      </c>
      <c r="BL131" s="318">
        <f>'كشف 5'!BK20</f>
        <v>0</v>
      </c>
      <c r="BM131" s="319">
        <f>'كشف 5'!BL20</f>
        <v>0</v>
      </c>
      <c r="BN131" s="316">
        <f>'كشف 5'!BM20</f>
        <v>0</v>
      </c>
      <c r="BO131" s="316">
        <f>'كشف 5'!BN20</f>
        <v>0</v>
      </c>
      <c r="BP131" s="318">
        <f>'كشف 5'!BO20</f>
        <v>0</v>
      </c>
      <c r="BQ131" s="319">
        <f>'كشف 5'!BP20</f>
        <v>0</v>
      </c>
      <c r="BR131" s="319">
        <f>'كشف 5'!BQ20</f>
        <v>0</v>
      </c>
      <c r="BS131" s="319">
        <f>'كشف 5'!BR20</f>
        <v>0</v>
      </c>
      <c r="BT131" s="319">
        <f>'كشف 5'!BS20</f>
        <v>0</v>
      </c>
      <c r="BU131" s="319">
        <f>'كشف 5'!BT20</f>
        <v>0</v>
      </c>
      <c r="BV131" s="319">
        <f>'كشف 5'!BU20</f>
        <v>0</v>
      </c>
      <c r="BW131" s="319">
        <f>'كشف 5'!BV20</f>
        <v>0</v>
      </c>
      <c r="BX131" s="66">
        <f>'كشف 5'!BW20</f>
        <v>0</v>
      </c>
      <c r="BY131" s="66">
        <f>'كشف 5'!BX20</f>
        <v>0</v>
      </c>
      <c r="BZ131" s="319">
        <f>'كشف 5'!BY20</f>
        <v>0</v>
      </c>
      <c r="CA131" s="319">
        <f>'كشف 5'!BZ20</f>
        <v>0</v>
      </c>
      <c r="CB131" s="66">
        <f>'كشف 5'!CA20</f>
        <v>0</v>
      </c>
      <c r="CC131" s="319">
        <f>'كشف 5'!CB20</f>
        <v>0</v>
      </c>
      <c r="CD131" s="319">
        <f>'كشف 5'!CC20</f>
        <v>0</v>
      </c>
      <c r="CE131" s="319">
        <f>'كشف 5'!CD20</f>
        <v>0</v>
      </c>
      <c r="CF131" s="169">
        <f>'كشف 5'!CE20</f>
        <v>0</v>
      </c>
      <c r="CG131" s="169">
        <f>'كشف 5'!CF20</f>
        <v>0</v>
      </c>
      <c r="CH131" s="319">
        <f>'كشف 5'!CG20</f>
        <v>0</v>
      </c>
      <c r="CI131" s="319">
        <f>'كشف 5'!CH20</f>
        <v>0</v>
      </c>
      <c r="CJ131" s="319">
        <f>'كشف 5'!CI20</f>
        <v>0</v>
      </c>
      <c r="CK131" s="319">
        <f>'كشف 5'!CJ20</f>
        <v>0</v>
      </c>
      <c r="CL131" s="319">
        <f>'كشف 5'!CK20</f>
        <v>0</v>
      </c>
      <c r="CM131" s="319">
        <f>'كشف 5'!CL20</f>
        <v>0</v>
      </c>
      <c r="CN131" s="316">
        <f>'كشف 5'!CM20</f>
        <v>0</v>
      </c>
      <c r="CO131" s="316">
        <f>'كشف 5'!CN20</f>
        <v>0</v>
      </c>
      <c r="CP131" s="316">
        <f>'كشف 5'!CO20</f>
        <v>0</v>
      </c>
      <c r="CQ131" s="316">
        <f>'كشف 5'!CP20</f>
        <v>0</v>
      </c>
      <c r="CR131" s="316">
        <f t="shared" si="23"/>
        <v>0</v>
      </c>
      <c r="CS131" s="316">
        <f t="shared" si="24"/>
        <v>0</v>
      </c>
      <c r="CT131" s="316">
        <f t="shared" si="25"/>
        <v>0</v>
      </c>
      <c r="CU131" s="316">
        <f t="shared" si="26"/>
        <v>0</v>
      </c>
      <c r="CV131" s="316">
        <f t="shared" si="27"/>
        <v>0</v>
      </c>
      <c r="CW131" s="316">
        <f t="shared" si="28"/>
        <v>0</v>
      </c>
      <c r="CX131" s="316">
        <f t="shared" si="29"/>
        <v>0</v>
      </c>
      <c r="CY131" s="316">
        <f t="shared" si="30"/>
        <v>0</v>
      </c>
      <c r="CZ131" s="316">
        <f t="shared" si="31"/>
        <v>0</v>
      </c>
      <c r="DA131" s="316">
        <f t="shared" si="32"/>
        <v>0</v>
      </c>
      <c r="DB131" s="316">
        <f t="shared" si="33"/>
        <v>0</v>
      </c>
      <c r="DC131" s="316">
        <f t="shared" si="34"/>
        <v>0</v>
      </c>
      <c r="DD131" s="316">
        <f t="shared" si="35"/>
        <v>0</v>
      </c>
      <c r="DE131" s="316">
        <f t="shared" si="36"/>
        <v>0</v>
      </c>
      <c r="DF131" s="316">
        <f t="shared" si="37"/>
        <v>0</v>
      </c>
      <c r="DG131" s="316">
        <f t="shared" si="38"/>
        <v>0</v>
      </c>
      <c r="DH131" s="316">
        <f t="shared" si="39"/>
        <v>0</v>
      </c>
      <c r="DI131" s="316">
        <f t="shared" si="40"/>
        <v>0</v>
      </c>
      <c r="DJ131" s="316">
        <f t="shared" si="41"/>
        <v>0</v>
      </c>
      <c r="DK131" s="316">
        <f t="shared" si="42"/>
        <v>0</v>
      </c>
      <c r="DL131" s="316">
        <f t="shared" si="43"/>
        <v>0</v>
      </c>
      <c r="DM131" s="316">
        <f t="shared" si="44"/>
        <v>0</v>
      </c>
    </row>
    <row r="132" spans="1:117" ht="20.25" x14ac:dyDescent="0.2">
      <c r="A132" s="18">
        <v>128</v>
      </c>
      <c r="B132" s="18" t="str">
        <f>'كشف 5'!A21</f>
        <v/>
      </c>
      <c r="C132" s="318">
        <f>'كشف 5'!B21</f>
        <v>0</v>
      </c>
      <c r="D132" s="318">
        <f>'كشف 5'!C21</f>
        <v>0</v>
      </c>
      <c r="E132" s="318">
        <f>'كشف 5'!D21</f>
        <v>0</v>
      </c>
      <c r="F132" s="318">
        <f>'كشف 5'!E21</f>
        <v>0</v>
      </c>
      <c r="G132" s="318">
        <f>'كشف 5'!F21</f>
        <v>0</v>
      </c>
      <c r="H132" s="318">
        <f>'كشف 5'!G21</f>
        <v>0</v>
      </c>
      <c r="I132" s="318">
        <f>'كشف 5'!H21</f>
        <v>0</v>
      </c>
      <c r="J132" s="318">
        <f>'كشف 5'!I21</f>
        <v>0</v>
      </c>
      <c r="K132" s="316">
        <f>'كشف 5'!J21</f>
        <v>0</v>
      </c>
      <c r="L132" s="316">
        <f>'كشف 5'!K21</f>
        <v>0</v>
      </c>
      <c r="M132" s="316">
        <f>'كشف 5'!L21</f>
        <v>0</v>
      </c>
      <c r="N132" s="316">
        <f>'كشف 5'!M21</f>
        <v>0</v>
      </c>
      <c r="O132" s="66">
        <f>'كشف 5'!N21</f>
        <v>0</v>
      </c>
      <c r="P132" s="317">
        <f>'كشف 5'!O21</f>
        <v>0</v>
      </c>
      <c r="Q132" s="318">
        <f>'كشف 5'!P21</f>
        <v>0</v>
      </c>
      <c r="R132" s="318">
        <f>'كشف 5'!Q21</f>
        <v>0</v>
      </c>
      <c r="S132" s="318">
        <f>'كشف 5'!R21</f>
        <v>0</v>
      </c>
      <c r="T132" s="318">
        <f>'كشف 5'!S21</f>
        <v>0</v>
      </c>
      <c r="U132" s="318">
        <f>'كشف 5'!T21</f>
        <v>0</v>
      </c>
      <c r="V132" s="316">
        <f>'كشف 5'!U21</f>
        <v>0</v>
      </c>
      <c r="W132" s="316">
        <f>'كشف 5'!V21</f>
        <v>0</v>
      </c>
      <c r="X132" s="316">
        <f>'كشف 5'!W21</f>
        <v>0</v>
      </c>
      <c r="Y132" s="318">
        <f>'كشف 5'!X21</f>
        <v>0</v>
      </c>
      <c r="Z132" s="19">
        <f>'كشف 5'!Y21</f>
        <v>0</v>
      </c>
      <c r="AA132" s="317">
        <f>'كشف 5'!Z21</f>
        <v>0</v>
      </c>
      <c r="AB132" s="318">
        <f>'كشف 5'!AA21</f>
        <v>0</v>
      </c>
      <c r="AC132" s="318">
        <f>'كشف 5'!AB21</f>
        <v>0</v>
      </c>
      <c r="AD132" s="20">
        <f>'كشف 5'!AC21</f>
        <v>0</v>
      </c>
      <c r="AE132" s="316">
        <f>'كشف 5'!AD21</f>
        <v>0</v>
      </c>
      <c r="AF132" s="20">
        <f>'كشف 5'!AE21</f>
        <v>0</v>
      </c>
      <c r="AG132" s="20">
        <f>'كشف 5'!AF21</f>
        <v>0</v>
      </c>
      <c r="AH132" s="21">
        <f>'كشف 5'!AG21</f>
        <v>0</v>
      </c>
      <c r="AI132" s="20">
        <f>'كشف 5'!AH21</f>
        <v>0</v>
      </c>
      <c r="AJ132" s="20">
        <f>'كشف 5'!AI21</f>
        <v>0</v>
      </c>
      <c r="AK132" s="20">
        <f>'كشف 5'!AJ21</f>
        <v>0</v>
      </c>
      <c r="AL132" s="316">
        <f>'كشف 5'!AK21</f>
        <v>0</v>
      </c>
      <c r="AM132" s="316">
        <f>'كشف 5'!AL21</f>
        <v>0</v>
      </c>
      <c r="AN132" s="316">
        <f>'كشف 5'!AM21</f>
        <v>0</v>
      </c>
      <c r="AO132" s="316">
        <f>'كشف 5'!AN21</f>
        <v>0</v>
      </c>
      <c r="AP132" s="316">
        <f>'كشف 5'!AO21</f>
        <v>0</v>
      </c>
      <c r="AQ132" s="316">
        <f>'كشف 5'!AP21</f>
        <v>0</v>
      </c>
      <c r="AR132" s="316">
        <f>'كشف 5'!AQ21</f>
        <v>0</v>
      </c>
      <c r="AS132" s="316">
        <f>'كشف 5'!AR21</f>
        <v>0</v>
      </c>
      <c r="AT132" s="22">
        <f>'كشف 5'!AS21</f>
        <v>0</v>
      </c>
      <c r="AU132" s="316">
        <f>'كشف 5'!AT21</f>
        <v>0</v>
      </c>
      <c r="AV132" s="316">
        <f>'كشف 5'!AU21</f>
        <v>0</v>
      </c>
      <c r="AW132" s="316">
        <f>'كشف 5'!AV21</f>
        <v>0</v>
      </c>
      <c r="AX132" s="316">
        <f>'كشف 5'!AW21</f>
        <v>0</v>
      </c>
      <c r="AY132" s="316">
        <f>'كشف 5'!AX21</f>
        <v>0</v>
      </c>
      <c r="AZ132" s="316">
        <f>'كشف 5'!AY21</f>
        <v>0</v>
      </c>
      <c r="BA132" s="317">
        <f>'كشف 5'!AZ21</f>
        <v>0</v>
      </c>
      <c r="BB132" s="316">
        <f>'كشف 5'!BA21</f>
        <v>0</v>
      </c>
      <c r="BC132" s="124">
        <f>'كشف 5'!BB21</f>
        <v>0</v>
      </c>
      <c r="BD132" s="316">
        <f>'كشف 5'!BC21</f>
        <v>0</v>
      </c>
      <c r="BE132" s="316">
        <f>'كشف 5'!BD21</f>
        <v>0</v>
      </c>
      <c r="BF132" s="316">
        <f>'كشف 5'!BE21</f>
        <v>0</v>
      </c>
      <c r="BG132" s="316">
        <f>'كشف 5'!BF21</f>
        <v>0</v>
      </c>
      <c r="BH132" s="317">
        <f>'كشف 5'!BG21</f>
        <v>0</v>
      </c>
      <c r="BI132" s="318">
        <f>'كشف 5'!BH21</f>
        <v>0</v>
      </c>
      <c r="BJ132" s="318">
        <f>'كشف 5'!BI21</f>
        <v>0</v>
      </c>
      <c r="BK132" s="318">
        <f>'كشف 5'!BJ21</f>
        <v>0</v>
      </c>
      <c r="BL132" s="318">
        <f>'كشف 5'!BK21</f>
        <v>0</v>
      </c>
      <c r="BM132" s="319">
        <f>'كشف 5'!BL21</f>
        <v>0</v>
      </c>
      <c r="BN132" s="316">
        <f>'كشف 5'!BM21</f>
        <v>0</v>
      </c>
      <c r="BO132" s="316">
        <f>'كشف 5'!BN21</f>
        <v>0</v>
      </c>
      <c r="BP132" s="318">
        <f>'كشف 5'!BO21</f>
        <v>0</v>
      </c>
      <c r="BQ132" s="319">
        <f>'كشف 5'!BP21</f>
        <v>0</v>
      </c>
      <c r="BR132" s="319">
        <f>'كشف 5'!BQ21</f>
        <v>0</v>
      </c>
      <c r="BS132" s="319">
        <f>'كشف 5'!BR21</f>
        <v>0</v>
      </c>
      <c r="BT132" s="319">
        <f>'كشف 5'!BS21</f>
        <v>0</v>
      </c>
      <c r="BU132" s="319">
        <f>'كشف 5'!BT21</f>
        <v>0</v>
      </c>
      <c r="BV132" s="319">
        <f>'كشف 5'!BU21</f>
        <v>0</v>
      </c>
      <c r="BW132" s="319">
        <f>'كشف 5'!BV21</f>
        <v>0</v>
      </c>
      <c r="BX132" s="66">
        <f>'كشف 5'!BW21</f>
        <v>0</v>
      </c>
      <c r="BY132" s="66">
        <f>'كشف 5'!BX21</f>
        <v>0</v>
      </c>
      <c r="BZ132" s="319">
        <f>'كشف 5'!BY21</f>
        <v>0</v>
      </c>
      <c r="CA132" s="319">
        <f>'كشف 5'!BZ21</f>
        <v>0</v>
      </c>
      <c r="CB132" s="66">
        <f>'كشف 5'!CA21</f>
        <v>0</v>
      </c>
      <c r="CC132" s="319">
        <f>'كشف 5'!CB21</f>
        <v>0</v>
      </c>
      <c r="CD132" s="319">
        <f>'كشف 5'!CC21</f>
        <v>0</v>
      </c>
      <c r="CE132" s="319">
        <f>'كشف 5'!CD21</f>
        <v>0</v>
      </c>
      <c r="CF132" s="169">
        <f>'كشف 5'!CE21</f>
        <v>0</v>
      </c>
      <c r="CG132" s="169">
        <f>'كشف 5'!CF21</f>
        <v>0</v>
      </c>
      <c r="CH132" s="319">
        <f>'كشف 5'!CG21</f>
        <v>0</v>
      </c>
      <c r="CI132" s="319">
        <f>'كشف 5'!CH21</f>
        <v>0</v>
      </c>
      <c r="CJ132" s="319">
        <f>'كشف 5'!CI21</f>
        <v>0</v>
      </c>
      <c r="CK132" s="319">
        <f>'كشف 5'!CJ21</f>
        <v>0</v>
      </c>
      <c r="CL132" s="319">
        <f>'كشف 5'!CK21</f>
        <v>0</v>
      </c>
      <c r="CM132" s="319">
        <f>'كشف 5'!CL21</f>
        <v>0</v>
      </c>
      <c r="CN132" s="316">
        <f>'كشف 5'!CM21</f>
        <v>0</v>
      </c>
      <c r="CO132" s="316">
        <f>'كشف 5'!CN21</f>
        <v>0</v>
      </c>
      <c r="CP132" s="316">
        <f>'كشف 5'!CO21</f>
        <v>0</v>
      </c>
      <c r="CQ132" s="316">
        <f>'كشف 5'!CP21</f>
        <v>0</v>
      </c>
      <c r="CR132" s="316">
        <f t="shared" si="23"/>
        <v>0</v>
      </c>
      <c r="CS132" s="316">
        <f t="shared" si="24"/>
        <v>0</v>
      </c>
      <c r="CT132" s="316">
        <f t="shared" si="25"/>
        <v>0</v>
      </c>
      <c r="CU132" s="316">
        <f t="shared" si="26"/>
        <v>0</v>
      </c>
      <c r="CV132" s="316">
        <f t="shared" si="27"/>
        <v>0</v>
      </c>
      <c r="CW132" s="316">
        <f t="shared" si="28"/>
        <v>0</v>
      </c>
      <c r="CX132" s="316">
        <f t="shared" si="29"/>
        <v>0</v>
      </c>
      <c r="CY132" s="316">
        <f t="shared" si="30"/>
        <v>0</v>
      </c>
      <c r="CZ132" s="316">
        <f t="shared" si="31"/>
        <v>0</v>
      </c>
      <c r="DA132" s="316">
        <f t="shared" si="32"/>
        <v>0</v>
      </c>
      <c r="DB132" s="316">
        <f t="shared" si="33"/>
        <v>0</v>
      </c>
      <c r="DC132" s="316">
        <f t="shared" si="34"/>
        <v>0</v>
      </c>
      <c r="DD132" s="316">
        <f t="shared" si="35"/>
        <v>0</v>
      </c>
      <c r="DE132" s="316">
        <f t="shared" si="36"/>
        <v>0</v>
      </c>
      <c r="DF132" s="316">
        <f t="shared" si="37"/>
        <v>0</v>
      </c>
      <c r="DG132" s="316">
        <f t="shared" si="38"/>
        <v>0</v>
      </c>
      <c r="DH132" s="316">
        <f t="shared" si="39"/>
        <v>0</v>
      </c>
      <c r="DI132" s="316">
        <f t="shared" si="40"/>
        <v>0</v>
      </c>
      <c r="DJ132" s="316">
        <f t="shared" si="41"/>
        <v>0</v>
      </c>
      <c r="DK132" s="316">
        <f t="shared" si="42"/>
        <v>0</v>
      </c>
      <c r="DL132" s="316">
        <f t="shared" si="43"/>
        <v>0</v>
      </c>
      <c r="DM132" s="316">
        <f t="shared" si="44"/>
        <v>0</v>
      </c>
    </row>
    <row r="133" spans="1:117" ht="20.25" x14ac:dyDescent="0.2">
      <c r="A133" s="18">
        <v>129</v>
      </c>
      <c r="B133" s="18" t="str">
        <f>'كشف 5'!A22</f>
        <v/>
      </c>
      <c r="C133" s="318">
        <f>'كشف 5'!B22</f>
        <v>0</v>
      </c>
      <c r="D133" s="318">
        <f>'كشف 5'!C22</f>
        <v>0</v>
      </c>
      <c r="E133" s="318">
        <f>'كشف 5'!D22</f>
        <v>0</v>
      </c>
      <c r="F133" s="318">
        <f>'كشف 5'!E22</f>
        <v>0</v>
      </c>
      <c r="G133" s="318">
        <f>'كشف 5'!F22</f>
        <v>0</v>
      </c>
      <c r="H133" s="318">
        <f>'كشف 5'!G22</f>
        <v>0</v>
      </c>
      <c r="I133" s="318">
        <f>'كشف 5'!H22</f>
        <v>0</v>
      </c>
      <c r="J133" s="318">
        <f>'كشف 5'!I22</f>
        <v>0</v>
      </c>
      <c r="K133" s="316">
        <f>'كشف 5'!J22</f>
        <v>0</v>
      </c>
      <c r="L133" s="316">
        <f>'كشف 5'!K22</f>
        <v>0</v>
      </c>
      <c r="M133" s="316">
        <f>'كشف 5'!L22</f>
        <v>0</v>
      </c>
      <c r="N133" s="316">
        <f>'كشف 5'!M22</f>
        <v>0</v>
      </c>
      <c r="O133" s="66">
        <f>'كشف 5'!N22</f>
        <v>0</v>
      </c>
      <c r="P133" s="317">
        <f>'كشف 5'!O22</f>
        <v>0</v>
      </c>
      <c r="Q133" s="318">
        <f>'كشف 5'!P22</f>
        <v>0</v>
      </c>
      <c r="R133" s="318">
        <f>'كشف 5'!Q22</f>
        <v>0</v>
      </c>
      <c r="S133" s="318">
        <f>'كشف 5'!R22</f>
        <v>0</v>
      </c>
      <c r="T133" s="318">
        <f>'كشف 5'!S22</f>
        <v>0</v>
      </c>
      <c r="U133" s="318">
        <f>'كشف 5'!T22</f>
        <v>0</v>
      </c>
      <c r="V133" s="316">
        <f>'كشف 5'!U22</f>
        <v>0</v>
      </c>
      <c r="W133" s="316">
        <f>'كشف 5'!V22</f>
        <v>0</v>
      </c>
      <c r="X133" s="316">
        <f>'كشف 5'!W22</f>
        <v>0</v>
      </c>
      <c r="Y133" s="318">
        <f>'كشف 5'!X22</f>
        <v>0</v>
      </c>
      <c r="Z133" s="19">
        <f>'كشف 5'!Y22</f>
        <v>0</v>
      </c>
      <c r="AA133" s="317">
        <f>'كشف 5'!Z22</f>
        <v>0</v>
      </c>
      <c r="AB133" s="318">
        <f>'كشف 5'!AA22</f>
        <v>0</v>
      </c>
      <c r="AC133" s="318">
        <f>'كشف 5'!AB22</f>
        <v>0</v>
      </c>
      <c r="AD133" s="20">
        <f>'كشف 5'!AC22</f>
        <v>0</v>
      </c>
      <c r="AE133" s="316">
        <f>'كشف 5'!AD22</f>
        <v>0</v>
      </c>
      <c r="AF133" s="20">
        <f>'كشف 5'!AE22</f>
        <v>0</v>
      </c>
      <c r="AG133" s="20">
        <f>'كشف 5'!AF22</f>
        <v>0</v>
      </c>
      <c r="AH133" s="21">
        <f>'كشف 5'!AG22</f>
        <v>0</v>
      </c>
      <c r="AI133" s="20">
        <f>'كشف 5'!AH22</f>
        <v>0</v>
      </c>
      <c r="AJ133" s="20">
        <f>'كشف 5'!AI22</f>
        <v>0</v>
      </c>
      <c r="AK133" s="20">
        <f>'كشف 5'!AJ22</f>
        <v>0</v>
      </c>
      <c r="AL133" s="316">
        <f>'كشف 5'!AK22</f>
        <v>0</v>
      </c>
      <c r="AM133" s="316">
        <f>'كشف 5'!AL22</f>
        <v>0</v>
      </c>
      <c r="AN133" s="316">
        <f>'كشف 5'!AM22</f>
        <v>0</v>
      </c>
      <c r="AO133" s="316">
        <f>'كشف 5'!AN22</f>
        <v>0</v>
      </c>
      <c r="AP133" s="316">
        <f>'كشف 5'!AO22</f>
        <v>0</v>
      </c>
      <c r="AQ133" s="316">
        <f>'كشف 5'!AP22</f>
        <v>0</v>
      </c>
      <c r="AR133" s="316">
        <f>'كشف 5'!AQ22</f>
        <v>0</v>
      </c>
      <c r="AS133" s="316">
        <f>'كشف 5'!AR22</f>
        <v>0</v>
      </c>
      <c r="AT133" s="22">
        <f>'كشف 5'!AS22</f>
        <v>0</v>
      </c>
      <c r="AU133" s="316">
        <f>'كشف 5'!AT22</f>
        <v>0</v>
      </c>
      <c r="AV133" s="316">
        <f>'كشف 5'!AU22</f>
        <v>0</v>
      </c>
      <c r="AW133" s="316">
        <f>'كشف 5'!AV22</f>
        <v>0</v>
      </c>
      <c r="AX133" s="316">
        <f>'كشف 5'!AW22</f>
        <v>0</v>
      </c>
      <c r="AY133" s="316">
        <f>'كشف 5'!AX22</f>
        <v>0</v>
      </c>
      <c r="AZ133" s="316">
        <f>'كشف 5'!AY22</f>
        <v>0</v>
      </c>
      <c r="BA133" s="317">
        <f>'كشف 5'!AZ22</f>
        <v>0</v>
      </c>
      <c r="BB133" s="316">
        <f>'كشف 5'!BA22</f>
        <v>0</v>
      </c>
      <c r="BC133" s="124">
        <f>'كشف 5'!BB22</f>
        <v>0</v>
      </c>
      <c r="BD133" s="316">
        <f>'كشف 5'!BC22</f>
        <v>0</v>
      </c>
      <c r="BE133" s="316">
        <f>'كشف 5'!BD22</f>
        <v>0</v>
      </c>
      <c r="BF133" s="316">
        <f>'كشف 5'!BE22</f>
        <v>0</v>
      </c>
      <c r="BG133" s="316">
        <f>'كشف 5'!BF22</f>
        <v>0</v>
      </c>
      <c r="BH133" s="317">
        <f>'كشف 5'!BG22</f>
        <v>0</v>
      </c>
      <c r="BI133" s="318">
        <f>'كشف 5'!BH22</f>
        <v>0</v>
      </c>
      <c r="BJ133" s="318">
        <f>'كشف 5'!BI22</f>
        <v>0</v>
      </c>
      <c r="BK133" s="318">
        <f>'كشف 5'!BJ22</f>
        <v>0</v>
      </c>
      <c r="BL133" s="318">
        <f>'كشف 5'!BK22</f>
        <v>0</v>
      </c>
      <c r="BM133" s="319">
        <f>'كشف 5'!BL22</f>
        <v>0</v>
      </c>
      <c r="BN133" s="316">
        <f>'كشف 5'!BM22</f>
        <v>0</v>
      </c>
      <c r="BO133" s="316">
        <f>'كشف 5'!BN22</f>
        <v>0</v>
      </c>
      <c r="BP133" s="318">
        <f>'كشف 5'!BO22</f>
        <v>0</v>
      </c>
      <c r="BQ133" s="319">
        <f>'كشف 5'!BP22</f>
        <v>0</v>
      </c>
      <c r="BR133" s="319">
        <f>'كشف 5'!BQ22</f>
        <v>0</v>
      </c>
      <c r="BS133" s="319">
        <f>'كشف 5'!BR22</f>
        <v>0</v>
      </c>
      <c r="BT133" s="319">
        <f>'كشف 5'!BS22</f>
        <v>0</v>
      </c>
      <c r="BU133" s="319">
        <f>'كشف 5'!BT22</f>
        <v>0</v>
      </c>
      <c r="BV133" s="319">
        <f>'كشف 5'!BU22</f>
        <v>0</v>
      </c>
      <c r="BW133" s="319">
        <f>'كشف 5'!BV22</f>
        <v>0</v>
      </c>
      <c r="BX133" s="66">
        <f>'كشف 5'!BW22</f>
        <v>0</v>
      </c>
      <c r="BY133" s="66">
        <f>'كشف 5'!BX22</f>
        <v>0</v>
      </c>
      <c r="BZ133" s="319">
        <f>'كشف 5'!BY22</f>
        <v>0</v>
      </c>
      <c r="CA133" s="319">
        <f>'كشف 5'!BZ22</f>
        <v>0</v>
      </c>
      <c r="CB133" s="66">
        <f>'كشف 5'!CA22</f>
        <v>0</v>
      </c>
      <c r="CC133" s="319">
        <f>'كشف 5'!CB22</f>
        <v>0</v>
      </c>
      <c r="CD133" s="319">
        <f>'كشف 5'!CC22</f>
        <v>0</v>
      </c>
      <c r="CE133" s="319">
        <f>'كشف 5'!CD22</f>
        <v>0</v>
      </c>
      <c r="CF133" s="169">
        <f>'كشف 5'!CE22</f>
        <v>0</v>
      </c>
      <c r="CG133" s="169">
        <f>'كشف 5'!CF22</f>
        <v>0</v>
      </c>
      <c r="CH133" s="319">
        <f>'كشف 5'!CG22</f>
        <v>0</v>
      </c>
      <c r="CI133" s="319">
        <f>'كشف 5'!CH22</f>
        <v>0</v>
      </c>
      <c r="CJ133" s="319">
        <f>'كشف 5'!CI22</f>
        <v>0</v>
      </c>
      <c r="CK133" s="319">
        <f>'كشف 5'!CJ22</f>
        <v>0</v>
      </c>
      <c r="CL133" s="319">
        <f>'كشف 5'!CK22</f>
        <v>0</v>
      </c>
      <c r="CM133" s="319">
        <f>'كشف 5'!CL22</f>
        <v>0</v>
      </c>
      <c r="CN133" s="316">
        <f>'كشف 5'!CM22</f>
        <v>0</v>
      </c>
      <c r="CO133" s="316">
        <f>'كشف 5'!CN22</f>
        <v>0</v>
      </c>
      <c r="CP133" s="316">
        <f>'كشف 5'!CO22</f>
        <v>0</v>
      </c>
      <c r="CQ133" s="316">
        <f>'كشف 5'!CP22</f>
        <v>0</v>
      </c>
      <c r="CR133" s="316">
        <f t="shared" si="23"/>
        <v>0</v>
      </c>
      <c r="CS133" s="316">
        <f t="shared" si="24"/>
        <v>0</v>
      </c>
      <c r="CT133" s="316">
        <f t="shared" si="25"/>
        <v>0</v>
      </c>
      <c r="CU133" s="316">
        <f t="shared" si="26"/>
        <v>0</v>
      </c>
      <c r="CV133" s="316">
        <f t="shared" si="27"/>
        <v>0</v>
      </c>
      <c r="CW133" s="316">
        <f t="shared" si="28"/>
        <v>0</v>
      </c>
      <c r="CX133" s="316">
        <f t="shared" si="29"/>
        <v>0</v>
      </c>
      <c r="CY133" s="316">
        <f t="shared" si="30"/>
        <v>0</v>
      </c>
      <c r="CZ133" s="316">
        <f t="shared" si="31"/>
        <v>0</v>
      </c>
      <c r="DA133" s="316">
        <f t="shared" si="32"/>
        <v>0</v>
      </c>
      <c r="DB133" s="316">
        <f t="shared" si="33"/>
        <v>0</v>
      </c>
      <c r="DC133" s="316">
        <f t="shared" si="34"/>
        <v>0</v>
      </c>
      <c r="DD133" s="316">
        <f t="shared" si="35"/>
        <v>0</v>
      </c>
      <c r="DE133" s="316">
        <f t="shared" si="36"/>
        <v>0</v>
      </c>
      <c r="DF133" s="316">
        <f t="shared" si="37"/>
        <v>0</v>
      </c>
      <c r="DG133" s="316">
        <f t="shared" si="38"/>
        <v>0</v>
      </c>
      <c r="DH133" s="316">
        <f t="shared" si="39"/>
        <v>0</v>
      </c>
      <c r="DI133" s="316">
        <f t="shared" si="40"/>
        <v>0</v>
      </c>
      <c r="DJ133" s="316">
        <f t="shared" si="41"/>
        <v>0</v>
      </c>
      <c r="DK133" s="316">
        <f t="shared" si="42"/>
        <v>0</v>
      </c>
      <c r="DL133" s="316">
        <f t="shared" si="43"/>
        <v>0</v>
      </c>
      <c r="DM133" s="316">
        <f t="shared" si="44"/>
        <v>0</v>
      </c>
    </row>
    <row r="134" spans="1:117" ht="20.25" x14ac:dyDescent="0.2">
      <c r="A134" s="18">
        <v>130</v>
      </c>
      <c r="B134" s="18" t="str">
        <f>'كشف 5'!A23</f>
        <v/>
      </c>
      <c r="C134" s="318">
        <f>'كشف 5'!B23</f>
        <v>0</v>
      </c>
      <c r="D134" s="318">
        <f>'كشف 5'!C23</f>
        <v>0</v>
      </c>
      <c r="E134" s="318">
        <f>'كشف 5'!D23</f>
        <v>0</v>
      </c>
      <c r="F134" s="318">
        <f>'كشف 5'!E23</f>
        <v>0</v>
      </c>
      <c r="G134" s="318">
        <f>'كشف 5'!F23</f>
        <v>0</v>
      </c>
      <c r="H134" s="318">
        <f>'كشف 5'!G23</f>
        <v>0</v>
      </c>
      <c r="I134" s="318">
        <f>'كشف 5'!H23</f>
        <v>0</v>
      </c>
      <c r="J134" s="318">
        <f>'كشف 5'!I23</f>
        <v>0</v>
      </c>
      <c r="K134" s="316">
        <f>'كشف 5'!J23</f>
        <v>0</v>
      </c>
      <c r="L134" s="316">
        <f>'كشف 5'!K23</f>
        <v>0</v>
      </c>
      <c r="M134" s="316">
        <f>'كشف 5'!L23</f>
        <v>0</v>
      </c>
      <c r="N134" s="316">
        <f>'كشف 5'!M23</f>
        <v>0</v>
      </c>
      <c r="O134" s="66">
        <f>'كشف 5'!N23</f>
        <v>0</v>
      </c>
      <c r="P134" s="317">
        <f>'كشف 5'!O23</f>
        <v>0</v>
      </c>
      <c r="Q134" s="318">
        <f>'كشف 5'!P23</f>
        <v>0</v>
      </c>
      <c r="R134" s="318">
        <f>'كشف 5'!Q23</f>
        <v>0</v>
      </c>
      <c r="S134" s="318">
        <f>'كشف 5'!R23</f>
        <v>0</v>
      </c>
      <c r="T134" s="318">
        <f>'كشف 5'!S23</f>
        <v>0</v>
      </c>
      <c r="U134" s="318">
        <f>'كشف 5'!T23</f>
        <v>0</v>
      </c>
      <c r="V134" s="316">
        <f>'كشف 5'!U23</f>
        <v>0</v>
      </c>
      <c r="W134" s="316">
        <f>'كشف 5'!V23</f>
        <v>0</v>
      </c>
      <c r="X134" s="316">
        <f>'كشف 5'!W23</f>
        <v>0</v>
      </c>
      <c r="Y134" s="318">
        <f>'كشف 5'!X23</f>
        <v>0</v>
      </c>
      <c r="Z134" s="19">
        <f>'كشف 5'!Y23</f>
        <v>0</v>
      </c>
      <c r="AA134" s="317">
        <f>'كشف 5'!Z23</f>
        <v>0</v>
      </c>
      <c r="AB134" s="318">
        <f>'كشف 5'!AA23</f>
        <v>0</v>
      </c>
      <c r="AC134" s="318">
        <f>'كشف 5'!AB23</f>
        <v>0</v>
      </c>
      <c r="AD134" s="20">
        <f>'كشف 5'!AC23</f>
        <v>0</v>
      </c>
      <c r="AE134" s="316">
        <f>'كشف 5'!AD23</f>
        <v>0</v>
      </c>
      <c r="AF134" s="20">
        <f>'كشف 5'!AE23</f>
        <v>0</v>
      </c>
      <c r="AG134" s="20">
        <f>'كشف 5'!AF23</f>
        <v>0</v>
      </c>
      <c r="AH134" s="21">
        <f>'كشف 5'!AG23</f>
        <v>0</v>
      </c>
      <c r="AI134" s="20">
        <f>'كشف 5'!AH23</f>
        <v>0</v>
      </c>
      <c r="AJ134" s="20">
        <f>'كشف 5'!AI23</f>
        <v>0</v>
      </c>
      <c r="AK134" s="20">
        <f>'كشف 5'!AJ23</f>
        <v>0</v>
      </c>
      <c r="AL134" s="316">
        <f>'كشف 5'!AK23</f>
        <v>0</v>
      </c>
      <c r="AM134" s="316">
        <f>'كشف 5'!AL23</f>
        <v>0</v>
      </c>
      <c r="AN134" s="316">
        <f>'كشف 5'!AM23</f>
        <v>0</v>
      </c>
      <c r="AO134" s="316">
        <f>'كشف 5'!AN23</f>
        <v>0</v>
      </c>
      <c r="AP134" s="316">
        <f>'كشف 5'!AO23</f>
        <v>0</v>
      </c>
      <c r="AQ134" s="316">
        <f>'كشف 5'!AP23</f>
        <v>0</v>
      </c>
      <c r="AR134" s="316">
        <f>'كشف 5'!AQ23</f>
        <v>0</v>
      </c>
      <c r="AS134" s="316">
        <f>'كشف 5'!AR23</f>
        <v>0</v>
      </c>
      <c r="AT134" s="22">
        <f>'كشف 5'!AS23</f>
        <v>0</v>
      </c>
      <c r="AU134" s="316">
        <f>'كشف 5'!AT23</f>
        <v>0</v>
      </c>
      <c r="AV134" s="316">
        <f>'كشف 5'!AU23</f>
        <v>0</v>
      </c>
      <c r="AW134" s="316">
        <f>'كشف 5'!AV23</f>
        <v>0</v>
      </c>
      <c r="AX134" s="316">
        <f>'كشف 5'!AW23</f>
        <v>0</v>
      </c>
      <c r="AY134" s="316">
        <f>'كشف 5'!AX23</f>
        <v>0</v>
      </c>
      <c r="AZ134" s="316">
        <f>'كشف 5'!AY23</f>
        <v>0</v>
      </c>
      <c r="BA134" s="317">
        <f>'كشف 5'!AZ23</f>
        <v>0</v>
      </c>
      <c r="BB134" s="316">
        <f>'كشف 5'!BA23</f>
        <v>0</v>
      </c>
      <c r="BC134" s="124">
        <f>'كشف 5'!BB23</f>
        <v>0</v>
      </c>
      <c r="BD134" s="316">
        <f>'كشف 5'!BC23</f>
        <v>0</v>
      </c>
      <c r="BE134" s="316">
        <f>'كشف 5'!BD23</f>
        <v>0</v>
      </c>
      <c r="BF134" s="316">
        <f>'كشف 5'!BE23</f>
        <v>0</v>
      </c>
      <c r="BG134" s="316">
        <f>'كشف 5'!BF23</f>
        <v>0</v>
      </c>
      <c r="BH134" s="317">
        <f>'كشف 5'!BG23</f>
        <v>0</v>
      </c>
      <c r="BI134" s="318">
        <f>'كشف 5'!BH23</f>
        <v>0</v>
      </c>
      <c r="BJ134" s="318">
        <f>'كشف 5'!BI23</f>
        <v>0</v>
      </c>
      <c r="BK134" s="318">
        <f>'كشف 5'!BJ23</f>
        <v>0</v>
      </c>
      <c r="BL134" s="318">
        <f>'كشف 5'!BK23</f>
        <v>0</v>
      </c>
      <c r="BM134" s="319">
        <f>'كشف 5'!BL23</f>
        <v>0</v>
      </c>
      <c r="BN134" s="316">
        <f>'كشف 5'!BM23</f>
        <v>0</v>
      </c>
      <c r="BO134" s="316">
        <f>'كشف 5'!BN23</f>
        <v>0</v>
      </c>
      <c r="BP134" s="318">
        <f>'كشف 5'!BO23</f>
        <v>0</v>
      </c>
      <c r="BQ134" s="319">
        <f>'كشف 5'!BP23</f>
        <v>0</v>
      </c>
      <c r="BR134" s="319">
        <f>'كشف 5'!BQ23</f>
        <v>0</v>
      </c>
      <c r="BS134" s="319">
        <f>'كشف 5'!BR23</f>
        <v>0</v>
      </c>
      <c r="BT134" s="319">
        <f>'كشف 5'!BS23</f>
        <v>0</v>
      </c>
      <c r="BU134" s="319">
        <f>'كشف 5'!BT23</f>
        <v>0</v>
      </c>
      <c r="BV134" s="319">
        <f>'كشف 5'!BU23</f>
        <v>0</v>
      </c>
      <c r="BW134" s="319">
        <f>'كشف 5'!BV23</f>
        <v>0</v>
      </c>
      <c r="BX134" s="66">
        <f>'كشف 5'!BW23</f>
        <v>0</v>
      </c>
      <c r="BY134" s="66">
        <f>'كشف 5'!BX23</f>
        <v>0</v>
      </c>
      <c r="BZ134" s="319">
        <f>'كشف 5'!BY23</f>
        <v>0</v>
      </c>
      <c r="CA134" s="319">
        <f>'كشف 5'!BZ23</f>
        <v>0</v>
      </c>
      <c r="CB134" s="66">
        <f>'كشف 5'!CA23</f>
        <v>0</v>
      </c>
      <c r="CC134" s="319">
        <f>'كشف 5'!CB23</f>
        <v>0</v>
      </c>
      <c r="CD134" s="319">
        <f>'كشف 5'!CC23</f>
        <v>0</v>
      </c>
      <c r="CE134" s="319">
        <f>'كشف 5'!CD23</f>
        <v>0</v>
      </c>
      <c r="CF134" s="169">
        <f>'كشف 5'!CE23</f>
        <v>0</v>
      </c>
      <c r="CG134" s="169">
        <f>'كشف 5'!CF23</f>
        <v>0</v>
      </c>
      <c r="CH134" s="319">
        <f>'كشف 5'!CG23</f>
        <v>0</v>
      </c>
      <c r="CI134" s="319">
        <f>'كشف 5'!CH23</f>
        <v>0</v>
      </c>
      <c r="CJ134" s="319">
        <f>'كشف 5'!CI23</f>
        <v>0</v>
      </c>
      <c r="CK134" s="319">
        <f>'كشف 5'!CJ23</f>
        <v>0</v>
      </c>
      <c r="CL134" s="319">
        <f>'كشف 5'!CK23</f>
        <v>0</v>
      </c>
      <c r="CM134" s="319">
        <f>'كشف 5'!CL23</f>
        <v>0</v>
      </c>
      <c r="CN134" s="316">
        <f>'كشف 5'!CM23</f>
        <v>0</v>
      </c>
      <c r="CO134" s="316">
        <f>'كشف 5'!CN23</f>
        <v>0</v>
      </c>
      <c r="CP134" s="316">
        <f>'كشف 5'!CO23</f>
        <v>0</v>
      </c>
      <c r="CQ134" s="316">
        <f>'كشف 5'!CP23</f>
        <v>0</v>
      </c>
      <c r="CR134" s="316">
        <f t="shared" ref="CR134:CR197" si="45">CP134</f>
        <v>0</v>
      </c>
      <c r="CS134" s="316">
        <f t="shared" ref="CS134:CS197" si="46">BR134</f>
        <v>0</v>
      </c>
      <c r="CT134" s="316">
        <f t="shared" ref="CT134:CT197" si="47">BS134</f>
        <v>0</v>
      </c>
      <c r="CU134" s="316">
        <f t="shared" ref="CU134:CU197" si="48">BT134</f>
        <v>0</v>
      </c>
      <c r="CV134" s="316">
        <f t="shared" ref="CV134:CV197" si="49">BU134</f>
        <v>0</v>
      </c>
      <c r="CW134" s="316">
        <f t="shared" ref="CW134:CW197" si="50">BV134</f>
        <v>0</v>
      </c>
      <c r="CX134" s="316">
        <f t="shared" ref="CX134:CX197" si="51">BW134</f>
        <v>0</v>
      </c>
      <c r="CY134" s="316">
        <f t="shared" ref="CY134:CY197" si="52">BX134</f>
        <v>0</v>
      </c>
      <c r="CZ134" s="316">
        <f t="shared" ref="CZ134:CZ197" si="53">BY134</f>
        <v>0</v>
      </c>
      <c r="DA134" s="316">
        <f t="shared" ref="DA134:DA197" si="54">BZ134</f>
        <v>0</v>
      </c>
      <c r="DB134" s="316">
        <f t="shared" ref="DB134:DB197" si="55">CA134</f>
        <v>0</v>
      </c>
      <c r="DC134" s="316">
        <f t="shared" ref="DC134:DC197" si="56">CB134</f>
        <v>0</v>
      </c>
      <c r="DD134" s="316">
        <f t="shared" ref="DD134:DD197" si="57">CC134</f>
        <v>0</v>
      </c>
      <c r="DE134" s="316">
        <f t="shared" ref="DE134:DE197" si="58">CD134</f>
        <v>0</v>
      </c>
      <c r="DF134" s="316">
        <f t="shared" ref="DF134:DF197" si="59">CE134</f>
        <v>0</v>
      </c>
      <c r="DG134" s="316">
        <f t="shared" ref="DG134:DG197" si="60">CF134</f>
        <v>0</v>
      </c>
      <c r="DH134" s="316">
        <f t="shared" ref="DH134:DH197" si="61">CG134</f>
        <v>0</v>
      </c>
      <c r="DI134" s="316">
        <f t="shared" ref="DI134:DI197" si="62">CH134</f>
        <v>0</v>
      </c>
      <c r="DJ134" s="316">
        <f t="shared" ref="DJ134:DJ197" si="63">CI134</f>
        <v>0</v>
      </c>
      <c r="DK134" s="316">
        <f t="shared" ref="DK134:DK197" si="64">CJ134</f>
        <v>0</v>
      </c>
      <c r="DL134" s="316">
        <f t="shared" ref="DL134:DL197" si="65">CK134</f>
        <v>0</v>
      </c>
      <c r="DM134" s="316">
        <f t="shared" ref="DM134:DM197" si="66">CL134</f>
        <v>0</v>
      </c>
    </row>
    <row r="135" spans="1:117" ht="20.25" x14ac:dyDescent="0.2">
      <c r="A135" s="18">
        <v>131</v>
      </c>
      <c r="B135" s="18" t="str">
        <f>'كشف 5'!A24</f>
        <v/>
      </c>
      <c r="C135" s="318">
        <f>'كشف 5'!B24</f>
        <v>0</v>
      </c>
      <c r="D135" s="318">
        <f>'كشف 5'!C24</f>
        <v>0</v>
      </c>
      <c r="E135" s="318">
        <f>'كشف 5'!D24</f>
        <v>0</v>
      </c>
      <c r="F135" s="318">
        <f>'كشف 5'!E24</f>
        <v>0</v>
      </c>
      <c r="G135" s="318">
        <f>'كشف 5'!F24</f>
        <v>0</v>
      </c>
      <c r="H135" s="318">
        <f>'كشف 5'!G24</f>
        <v>0</v>
      </c>
      <c r="I135" s="318">
        <f>'كشف 5'!H24</f>
        <v>0</v>
      </c>
      <c r="J135" s="318">
        <f>'كشف 5'!I24</f>
        <v>0</v>
      </c>
      <c r="K135" s="316">
        <f>'كشف 5'!J24</f>
        <v>0</v>
      </c>
      <c r="L135" s="316">
        <f>'كشف 5'!K24</f>
        <v>0</v>
      </c>
      <c r="M135" s="316">
        <f>'كشف 5'!L24</f>
        <v>0</v>
      </c>
      <c r="N135" s="316">
        <f>'كشف 5'!M24</f>
        <v>0</v>
      </c>
      <c r="O135" s="66">
        <f>'كشف 5'!N24</f>
        <v>0</v>
      </c>
      <c r="P135" s="317">
        <f>'كشف 5'!O24</f>
        <v>0</v>
      </c>
      <c r="Q135" s="318">
        <f>'كشف 5'!P24</f>
        <v>0</v>
      </c>
      <c r="R135" s="318">
        <f>'كشف 5'!Q24</f>
        <v>0</v>
      </c>
      <c r="S135" s="318">
        <f>'كشف 5'!R24</f>
        <v>0</v>
      </c>
      <c r="T135" s="318">
        <f>'كشف 5'!S24</f>
        <v>0</v>
      </c>
      <c r="U135" s="318">
        <f>'كشف 5'!T24</f>
        <v>0</v>
      </c>
      <c r="V135" s="316">
        <f>'كشف 5'!U24</f>
        <v>0</v>
      </c>
      <c r="W135" s="316">
        <f>'كشف 5'!V24</f>
        <v>0</v>
      </c>
      <c r="X135" s="316">
        <f>'كشف 5'!W24</f>
        <v>0</v>
      </c>
      <c r="Y135" s="318">
        <f>'كشف 5'!X24</f>
        <v>0</v>
      </c>
      <c r="Z135" s="19">
        <f>'كشف 5'!Y24</f>
        <v>0</v>
      </c>
      <c r="AA135" s="317">
        <f>'كشف 5'!Z24</f>
        <v>0</v>
      </c>
      <c r="AB135" s="318">
        <f>'كشف 5'!AA24</f>
        <v>0</v>
      </c>
      <c r="AC135" s="318">
        <f>'كشف 5'!AB24</f>
        <v>0</v>
      </c>
      <c r="AD135" s="20">
        <f>'كشف 5'!AC24</f>
        <v>0</v>
      </c>
      <c r="AE135" s="316">
        <f>'كشف 5'!AD24</f>
        <v>0</v>
      </c>
      <c r="AF135" s="20">
        <f>'كشف 5'!AE24</f>
        <v>0</v>
      </c>
      <c r="AG135" s="20">
        <f>'كشف 5'!AF24</f>
        <v>0</v>
      </c>
      <c r="AH135" s="21">
        <f>'كشف 5'!AG24</f>
        <v>0</v>
      </c>
      <c r="AI135" s="20">
        <f>'كشف 5'!AH24</f>
        <v>0</v>
      </c>
      <c r="AJ135" s="20">
        <f>'كشف 5'!AI24</f>
        <v>0</v>
      </c>
      <c r="AK135" s="20">
        <f>'كشف 5'!AJ24</f>
        <v>0</v>
      </c>
      <c r="AL135" s="316">
        <f>'كشف 5'!AK24</f>
        <v>0</v>
      </c>
      <c r="AM135" s="316">
        <f>'كشف 5'!AL24</f>
        <v>0</v>
      </c>
      <c r="AN135" s="316">
        <f>'كشف 5'!AM24</f>
        <v>0</v>
      </c>
      <c r="AO135" s="316">
        <f>'كشف 5'!AN24</f>
        <v>0</v>
      </c>
      <c r="AP135" s="316">
        <f>'كشف 5'!AO24</f>
        <v>0</v>
      </c>
      <c r="AQ135" s="316">
        <f>'كشف 5'!AP24</f>
        <v>0</v>
      </c>
      <c r="AR135" s="316">
        <f>'كشف 5'!AQ24</f>
        <v>0</v>
      </c>
      <c r="AS135" s="316">
        <f>'كشف 5'!AR24</f>
        <v>0</v>
      </c>
      <c r="AT135" s="22">
        <f>'كشف 5'!AS24</f>
        <v>0</v>
      </c>
      <c r="AU135" s="316">
        <f>'كشف 5'!AT24</f>
        <v>0</v>
      </c>
      <c r="AV135" s="316">
        <f>'كشف 5'!AU24</f>
        <v>0</v>
      </c>
      <c r="AW135" s="316">
        <f>'كشف 5'!AV24</f>
        <v>0</v>
      </c>
      <c r="AX135" s="316">
        <f>'كشف 5'!AW24</f>
        <v>0</v>
      </c>
      <c r="AY135" s="316">
        <f>'كشف 5'!AX24</f>
        <v>0</v>
      </c>
      <c r="AZ135" s="316">
        <f>'كشف 5'!AY24</f>
        <v>0</v>
      </c>
      <c r="BA135" s="317">
        <f>'كشف 5'!AZ24</f>
        <v>0</v>
      </c>
      <c r="BB135" s="316">
        <f>'كشف 5'!BA24</f>
        <v>0</v>
      </c>
      <c r="BC135" s="124">
        <f>'كشف 5'!BB24</f>
        <v>0</v>
      </c>
      <c r="BD135" s="316">
        <f>'كشف 5'!BC24</f>
        <v>0</v>
      </c>
      <c r="BE135" s="316">
        <f>'كشف 5'!BD24</f>
        <v>0</v>
      </c>
      <c r="BF135" s="316">
        <f>'كشف 5'!BE24</f>
        <v>0</v>
      </c>
      <c r="BG135" s="316">
        <f>'كشف 5'!BF24</f>
        <v>0</v>
      </c>
      <c r="BH135" s="317">
        <f>'كشف 5'!BG24</f>
        <v>0</v>
      </c>
      <c r="BI135" s="318">
        <f>'كشف 5'!BH24</f>
        <v>0</v>
      </c>
      <c r="BJ135" s="318">
        <f>'كشف 5'!BI24</f>
        <v>0</v>
      </c>
      <c r="BK135" s="318">
        <f>'كشف 5'!BJ24</f>
        <v>0</v>
      </c>
      <c r="BL135" s="318">
        <f>'كشف 5'!BK24</f>
        <v>0</v>
      </c>
      <c r="BM135" s="319">
        <f>'كشف 5'!BL24</f>
        <v>0</v>
      </c>
      <c r="BN135" s="316">
        <f>'كشف 5'!BM24</f>
        <v>0</v>
      </c>
      <c r="BO135" s="316">
        <f>'كشف 5'!BN24</f>
        <v>0</v>
      </c>
      <c r="BP135" s="318">
        <f>'كشف 5'!BO24</f>
        <v>0</v>
      </c>
      <c r="BQ135" s="319">
        <f>'كشف 5'!BP24</f>
        <v>0</v>
      </c>
      <c r="BR135" s="319">
        <f>'كشف 5'!BQ24</f>
        <v>0</v>
      </c>
      <c r="BS135" s="319">
        <f>'كشف 5'!BR24</f>
        <v>0</v>
      </c>
      <c r="BT135" s="319">
        <f>'كشف 5'!BS24</f>
        <v>0</v>
      </c>
      <c r="BU135" s="319">
        <f>'كشف 5'!BT24</f>
        <v>0</v>
      </c>
      <c r="BV135" s="319">
        <f>'كشف 5'!BU24</f>
        <v>0</v>
      </c>
      <c r="BW135" s="319">
        <f>'كشف 5'!BV24</f>
        <v>0</v>
      </c>
      <c r="BX135" s="66">
        <f>'كشف 5'!BW24</f>
        <v>0</v>
      </c>
      <c r="BY135" s="66">
        <f>'كشف 5'!BX24</f>
        <v>0</v>
      </c>
      <c r="BZ135" s="319">
        <f>'كشف 5'!BY24</f>
        <v>0</v>
      </c>
      <c r="CA135" s="319">
        <f>'كشف 5'!BZ24</f>
        <v>0</v>
      </c>
      <c r="CB135" s="66">
        <f>'كشف 5'!CA24</f>
        <v>0</v>
      </c>
      <c r="CC135" s="319">
        <f>'كشف 5'!CB24</f>
        <v>0</v>
      </c>
      <c r="CD135" s="319">
        <f>'كشف 5'!CC24</f>
        <v>0</v>
      </c>
      <c r="CE135" s="319">
        <f>'كشف 5'!CD24</f>
        <v>0</v>
      </c>
      <c r="CF135" s="169">
        <f>'كشف 5'!CE24</f>
        <v>0</v>
      </c>
      <c r="CG135" s="169">
        <f>'كشف 5'!CF24</f>
        <v>0</v>
      </c>
      <c r="CH135" s="319">
        <f>'كشف 5'!CG24</f>
        <v>0</v>
      </c>
      <c r="CI135" s="319">
        <f>'كشف 5'!CH24</f>
        <v>0</v>
      </c>
      <c r="CJ135" s="319">
        <f>'كشف 5'!CI24</f>
        <v>0</v>
      </c>
      <c r="CK135" s="319">
        <f>'كشف 5'!CJ24</f>
        <v>0</v>
      </c>
      <c r="CL135" s="319">
        <f>'كشف 5'!CK24</f>
        <v>0</v>
      </c>
      <c r="CM135" s="319">
        <f>'كشف 5'!CL24</f>
        <v>0</v>
      </c>
      <c r="CN135" s="316">
        <f>'كشف 5'!CM24</f>
        <v>0</v>
      </c>
      <c r="CO135" s="316">
        <f>'كشف 5'!CN24</f>
        <v>0</v>
      </c>
      <c r="CP135" s="316">
        <f>'كشف 5'!CO24</f>
        <v>0</v>
      </c>
      <c r="CQ135" s="316">
        <f>'كشف 5'!CP24</f>
        <v>0</v>
      </c>
      <c r="CR135" s="316">
        <f t="shared" si="45"/>
        <v>0</v>
      </c>
      <c r="CS135" s="316">
        <f t="shared" si="46"/>
        <v>0</v>
      </c>
      <c r="CT135" s="316">
        <f t="shared" si="47"/>
        <v>0</v>
      </c>
      <c r="CU135" s="316">
        <f t="shared" si="48"/>
        <v>0</v>
      </c>
      <c r="CV135" s="316">
        <f t="shared" si="49"/>
        <v>0</v>
      </c>
      <c r="CW135" s="316">
        <f t="shared" si="50"/>
        <v>0</v>
      </c>
      <c r="CX135" s="316">
        <f t="shared" si="51"/>
        <v>0</v>
      </c>
      <c r="CY135" s="316">
        <f t="shared" si="52"/>
        <v>0</v>
      </c>
      <c r="CZ135" s="316">
        <f t="shared" si="53"/>
        <v>0</v>
      </c>
      <c r="DA135" s="316">
        <f t="shared" si="54"/>
        <v>0</v>
      </c>
      <c r="DB135" s="316">
        <f t="shared" si="55"/>
        <v>0</v>
      </c>
      <c r="DC135" s="316">
        <f t="shared" si="56"/>
        <v>0</v>
      </c>
      <c r="DD135" s="316">
        <f t="shared" si="57"/>
        <v>0</v>
      </c>
      <c r="DE135" s="316">
        <f t="shared" si="58"/>
        <v>0</v>
      </c>
      <c r="DF135" s="316">
        <f t="shared" si="59"/>
        <v>0</v>
      </c>
      <c r="DG135" s="316">
        <f t="shared" si="60"/>
        <v>0</v>
      </c>
      <c r="DH135" s="316">
        <f t="shared" si="61"/>
        <v>0</v>
      </c>
      <c r="DI135" s="316">
        <f t="shared" si="62"/>
        <v>0</v>
      </c>
      <c r="DJ135" s="316">
        <f t="shared" si="63"/>
        <v>0</v>
      </c>
      <c r="DK135" s="316">
        <f t="shared" si="64"/>
        <v>0</v>
      </c>
      <c r="DL135" s="316">
        <f t="shared" si="65"/>
        <v>0</v>
      </c>
      <c r="DM135" s="316">
        <f t="shared" si="66"/>
        <v>0</v>
      </c>
    </row>
    <row r="136" spans="1:117" ht="20.25" x14ac:dyDescent="0.2">
      <c r="A136" s="18">
        <v>132</v>
      </c>
      <c r="B136" s="18" t="str">
        <f>'كشف 5'!A25</f>
        <v/>
      </c>
      <c r="C136" s="318">
        <f>'كشف 5'!B25</f>
        <v>0</v>
      </c>
      <c r="D136" s="318">
        <f>'كشف 5'!C25</f>
        <v>0</v>
      </c>
      <c r="E136" s="318">
        <f>'كشف 5'!D25</f>
        <v>0</v>
      </c>
      <c r="F136" s="318">
        <f>'كشف 5'!E25</f>
        <v>0</v>
      </c>
      <c r="G136" s="318">
        <f>'كشف 5'!F25</f>
        <v>0</v>
      </c>
      <c r="H136" s="318">
        <f>'كشف 5'!G25</f>
        <v>0</v>
      </c>
      <c r="I136" s="318">
        <f>'كشف 5'!H25</f>
        <v>0</v>
      </c>
      <c r="J136" s="318">
        <f>'كشف 5'!I25</f>
        <v>0</v>
      </c>
      <c r="K136" s="316">
        <f>'كشف 5'!J25</f>
        <v>0</v>
      </c>
      <c r="L136" s="316">
        <f>'كشف 5'!K25</f>
        <v>0</v>
      </c>
      <c r="M136" s="316">
        <f>'كشف 5'!L25</f>
        <v>0</v>
      </c>
      <c r="N136" s="316">
        <f>'كشف 5'!M25</f>
        <v>0</v>
      </c>
      <c r="O136" s="66">
        <f>'كشف 5'!N25</f>
        <v>0</v>
      </c>
      <c r="P136" s="317">
        <f>'كشف 5'!O25</f>
        <v>0</v>
      </c>
      <c r="Q136" s="318">
        <f>'كشف 5'!P25</f>
        <v>0</v>
      </c>
      <c r="R136" s="318">
        <f>'كشف 5'!Q25</f>
        <v>0</v>
      </c>
      <c r="S136" s="318">
        <f>'كشف 5'!R25</f>
        <v>0</v>
      </c>
      <c r="T136" s="318">
        <f>'كشف 5'!S25</f>
        <v>0</v>
      </c>
      <c r="U136" s="318">
        <f>'كشف 5'!T25</f>
        <v>0</v>
      </c>
      <c r="V136" s="316">
        <f>'كشف 5'!U25</f>
        <v>0</v>
      </c>
      <c r="W136" s="316">
        <f>'كشف 5'!V25</f>
        <v>0</v>
      </c>
      <c r="X136" s="316">
        <f>'كشف 5'!W25</f>
        <v>0</v>
      </c>
      <c r="Y136" s="318">
        <f>'كشف 5'!X25</f>
        <v>0</v>
      </c>
      <c r="Z136" s="19">
        <f>'كشف 5'!Y25</f>
        <v>0</v>
      </c>
      <c r="AA136" s="317">
        <f>'كشف 5'!Z25</f>
        <v>0</v>
      </c>
      <c r="AB136" s="318">
        <f>'كشف 5'!AA25</f>
        <v>0</v>
      </c>
      <c r="AC136" s="318">
        <f>'كشف 5'!AB25</f>
        <v>0</v>
      </c>
      <c r="AD136" s="20">
        <f>'كشف 5'!AC25</f>
        <v>0</v>
      </c>
      <c r="AE136" s="316">
        <f>'كشف 5'!AD25</f>
        <v>0</v>
      </c>
      <c r="AF136" s="20">
        <f>'كشف 5'!AE25</f>
        <v>0</v>
      </c>
      <c r="AG136" s="20">
        <f>'كشف 5'!AF25</f>
        <v>0</v>
      </c>
      <c r="AH136" s="21">
        <f>'كشف 5'!AG25</f>
        <v>0</v>
      </c>
      <c r="AI136" s="20">
        <f>'كشف 5'!AH25</f>
        <v>0</v>
      </c>
      <c r="AJ136" s="20">
        <f>'كشف 5'!AI25</f>
        <v>0</v>
      </c>
      <c r="AK136" s="20">
        <f>'كشف 5'!AJ25</f>
        <v>0</v>
      </c>
      <c r="AL136" s="316">
        <f>'كشف 5'!AK25</f>
        <v>0</v>
      </c>
      <c r="AM136" s="316">
        <f>'كشف 5'!AL25</f>
        <v>0</v>
      </c>
      <c r="AN136" s="316">
        <f>'كشف 5'!AM25</f>
        <v>0</v>
      </c>
      <c r="AO136" s="316">
        <f>'كشف 5'!AN25</f>
        <v>0</v>
      </c>
      <c r="AP136" s="316">
        <f>'كشف 5'!AO25</f>
        <v>0</v>
      </c>
      <c r="AQ136" s="316">
        <f>'كشف 5'!AP25</f>
        <v>0</v>
      </c>
      <c r="AR136" s="316">
        <f>'كشف 5'!AQ25</f>
        <v>0</v>
      </c>
      <c r="AS136" s="316">
        <f>'كشف 5'!AR25</f>
        <v>0</v>
      </c>
      <c r="AT136" s="22">
        <f>'كشف 5'!AS25</f>
        <v>0</v>
      </c>
      <c r="AU136" s="316">
        <f>'كشف 5'!AT25</f>
        <v>0</v>
      </c>
      <c r="AV136" s="316">
        <f>'كشف 5'!AU25</f>
        <v>0</v>
      </c>
      <c r="AW136" s="316">
        <f>'كشف 5'!AV25</f>
        <v>0</v>
      </c>
      <c r="AX136" s="316">
        <f>'كشف 5'!AW25</f>
        <v>0</v>
      </c>
      <c r="AY136" s="316">
        <f>'كشف 5'!AX25</f>
        <v>0</v>
      </c>
      <c r="AZ136" s="316">
        <f>'كشف 5'!AY25</f>
        <v>0</v>
      </c>
      <c r="BA136" s="317">
        <f>'كشف 5'!AZ25</f>
        <v>0</v>
      </c>
      <c r="BB136" s="316">
        <f>'كشف 5'!BA25</f>
        <v>0</v>
      </c>
      <c r="BC136" s="124">
        <f>'كشف 5'!BB25</f>
        <v>0</v>
      </c>
      <c r="BD136" s="316">
        <f>'كشف 5'!BC25</f>
        <v>0</v>
      </c>
      <c r="BE136" s="316">
        <f>'كشف 5'!BD25</f>
        <v>0</v>
      </c>
      <c r="BF136" s="316">
        <f>'كشف 5'!BE25</f>
        <v>0</v>
      </c>
      <c r="BG136" s="316">
        <f>'كشف 5'!BF25</f>
        <v>0</v>
      </c>
      <c r="BH136" s="317">
        <f>'كشف 5'!BG25</f>
        <v>0</v>
      </c>
      <c r="BI136" s="318">
        <f>'كشف 5'!BH25</f>
        <v>0</v>
      </c>
      <c r="BJ136" s="318">
        <f>'كشف 5'!BI25</f>
        <v>0</v>
      </c>
      <c r="BK136" s="318">
        <f>'كشف 5'!BJ25</f>
        <v>0</v>
      </c>
      <c r="BL136" s="318">
        <f>'كشف 5'!BK25</f>
        <v>0</v>
      </c>
      <c r="BM136" s="319">
        <f>'كشف 5'!BL25</f>
        <v>0</v>
      </c>
      <c r="BN136" s="316">
        <f>'كشف 5'!BM25</f>
        <v>0</v>
      </c>
      <c r="BO136" s="316">
        <f>'كشف 5'!BN25</f>
        <v>0</v>
      </c>
      <c r="BP136" s="318">
        <f>'كشف 5'!BO25</f>
        <v>0</v>
      </c>
      <c r="BQ136" s="319">
        <f>'كشف 5'!BP25</f>
        <v>0</v>
      </c>
      <c r="BR136" s="319">
        <f>'كشف 5'!BQ25</f>
        <v>0</v>
      </c>
      <c r="BS136" s="319">
        <f>'كشف 5'!BR25</f>
        <v>0</v>
      </c>
      <c r="BT136" s="319">
        <f>'كشف 5'!BS25</f>
        <v>0</v>
      </c>
      <c r="BU136" s="319">
        <f>'كشف 5'!BT25</f>
        <v>0</v>
      </c>
      <c r="BV136" s="319">
        <f>'كشف 5'!BU25</f>
        <v>0</v>
      </c>
      <c r="BW136" s="319">
        <f>'كشف 5'!BV25</f>
        <v>0</v>
      </c>
      <c r="BX136" s="66">
        <f>'كشف 5'!BW25</f>
        <v>0</v>
      </c>
      <c r="BY136" s="66">
        <f>'كشف 5'!BX25</f>
        <v>0</v>
      </c>
      <c r="BZ136" s="319">
        <f>'كشف 5'!BY25</f>
        <v>0</v>
      </c>
      <c r="CA136" s="319">
        <f>'كشف 5'!BZ25</f>
        <v>0</v>
      </c>
      <c r="CB136" s="66">
        <f>'كشف 5'!CA25</f>
        <v>0</v>
      </c>
      <c r="CC136" s="319">
        <f>'كشف 5'!CB25</f>
        <v>0</v>
      </c>
      <c r="CD136" s="319">
        <f>'كشف 5'!CC25</f>
        <v>0</v>
      </c>
      <c r="CE136" s="319">
        <f>'كشف 5'!CD25</f>
        <v>0</v>
      </c>
      <c r="CF136" s="169">
        <f>'كشف 5'!CE25</f>
        <v>0</v>
      </c>
      <c r="CG136" s="169">
        <f>'كشف 5'!CF25</f>
        <v>0</v>
      </c>
      <c r="CH136" s="319">
        <f>'كشف 5'!CG25</f>
        <v>0</v>
      </c>
      <c r="CI136" s="319">
        <f>'كشف 5'!CH25</f>
        <v>0</v>
      </c>
      <c r="CJ136" s="319">
        <f>'كشف 5'!CI25</f>
        <v>0</v>
      </c>
      <c r="CK136" s="319">
        <f>'كشف 5'!CJ25</f>
        <v>0</v>
      </c>
      <c r="CL136" s="319">
        <f>'كشف 5'!CK25</f>
        <v>0</v>
      </c>
      <c r="CM136" s="319">
        <f>'كشف 5'!CL25</f>
        <v>0</v>
      </c>
      <c r="CN136" s="316">
        <f>'كشف 5'!CM25</f>
        <v>0</v>
      </c>
      <c r="CO136" s="316">
        <f>'كشف 5'!CN25</f>
        <v>0</v>
      </c>
      <c r="CP136" s="316">
        <f>'كشف 5'!CO25</f>
        <v>0</v>
      </c>
      <c r="CQ136" s="316">
        <f>'كشف 5'!CP25</f>
        <v>0</v>
      </c>
      <c r="CR136" s="316">
        <f t="shared" si="45"/>
        <v>0</v>
      </c>
      <c r="CS136" s="316">
        <f t="shared" si="46"/>
        <v>0</v>
      </c>
      <c r="CT136" s="316">
        <f t="shared" si="47"/>
        <v>0</v>
      </c>
      <c r="CU136" s="316">
        <f t="shared" si="48"/>
        <v>0</v>
      </c>
      <c r="CV136" s="316">
        <f t="shared" si="49"/>
        <v>0</v>
      </c>
      <c r="CW136" s="316">
        <f t="shared" si="50"/>
        <v>0</v>
      </c>
      <c r="CX136" s="316">
        <f t="shared" si="51"/>
        <v>0</v>
      </c>
      <c r="CY136" s="316">
        <f t="shared" si="52"/>
        <v>0</v>
      </c>
      <c r="CZ136" s="316">
        <f t="shared" si="53"/>
        <v>0</v>
      </c>
      <c r="DA136" s="316">
        <f t="shared" si="54"/>
        <v>0</v>
      </c>
      <c r="DB136" s="316">
        <f t="shared" si="55"/>
        <v>0</v>
      </c>
      <c r="DC136" s="316">
        <f t="shared" si="56"/>
        <v>0</v>
      </c>
      <c r="DD136" s="316">
        <f t="shared" si="57"/>
        <v>0</v>
      </c>
      <c r="DE136" s="316">
        <f t="shared" si="58"/>
        <v>0</v>
      </c>
      <c r="DF136" s="316">
        <f t="shared" si="59"/>
        <v>0</v>
      </c>
      <c r="DG136" s="316">
        <f t="shared" si="60"/>
        <v>0</v>
      </c>
      <c r="DH136" s="316">
        <f t="shared" si="61"/>
        <v>0</v>
      </c>
      <c r="DI136" s="316">
        <f t="shared" si="62"/>
        <v>0</v>
      </c>
      <c r="DJ136" s="316">
        <f t="shared" si="63"/>
        <v>0</v>
      </c>
      <c r="DK136" s="316">
        <f t="shared" si="64"/>
        <v>0</v>
      </c>
      <c r="DL136" s="316">
        <f t="shared" si="65"/>
        <v>0</v>
      </c>
      <c r="DM136" s="316">
        <f t="shared" si="66"/>
        <v>0</v>
      </c>
    </row>
    <row r="137" spans="1:117" ht="20.25" x14ac:dyDescent="0.2">
      <c r="A137" s="18">
        <v>133</v>
      </c>
      <c r="B137" s="18" t="str">
        <f>'كشف 5'!A26</f>
        <v/>
      </c>
      <c r="C137" s="318">
        <f>'كشف 5'!B26</f>
        <v>0</v>
      </c>
      <c r="D137" s="318">
        <f>'كشف 5'!C26</f>
        <v>0</v>
      </c>
      <c r="E137" s="318">
        <f>'كشف 5'!D26</f>
        <v>0</v>
      </c>
      <c r="F137" s="318">
        <f>'كشف 5'!E26</f>
        <v>0</v>
      </c>
      <c r="G137" s="318">
        <f>'كشف 5'!F26</f>
        <v>0</v>
      </c>
      <c r="H137" s="318">
        <f>'كشف 5'!G26</f>
        <v>0</v>
      </c>
      <c r="I137" s="318">
        <f>'كشف 5'!H26</f>
        <v>0</v>
      </c>
      <c r="J137" s="318">
        <f>'كشف 5'!I26</f>
        <v>0</v>
      </c>
      <c r="K137" s="316">
        <f>'كشف 5'!J26</f>
        <v>0</v>
      </c>
      <c r="L137" s="316">
        <f>'كشف 5'!K26</f>
        <v>0</v>
      </c>
      <c r="M137" s="316">
        <f>'كشف 5'!L26</f>
        <v>0</v>
      </c>
      <c r="N137" s="316">
        <f>'كشف 5'!M26</f>
        <v>0</v>
      </c>
      <c r="O137" s="66">
        <f>'كشف 5'!N26</f>
        <v>0</v>
      </c>
      <c r="P137" s="317">
        <f>'كشف 5'!O26</f>
        <v>0</v>
      </c>
      <c r="Q137" s="318">
        <f>'كشف 5'!P26</f>
        <v>0</v>
      </c>
      <c r="R137" s="318">
        <f>'كشف 5'!Q26</f>
        <v>0</v>
      </c>
      <c r="S137" s="318">
        <f>'كشف 5'!R26</f>
        <v>0</v>
      </c>
      <c r="T137" s="318">
        <f>'كشف 5'!S26</f>
        <v>0</v>
      </c>
      <c r="U137" s="318">
        <f>'كشف 5'!T26</f>
        <v>0</v>
      </c>
      <c r="V137" s="316">
        <f>'كشف 5'!U26</f>
        <v>0</v>
      </c>
      <c r="W137" s="316">
        <f>'كشف 5'!V26</f>
        <v>0</v>
      </c>
      <c r="X137" s="316">
        <f>'كشف 5'!W26</f>
        <v>0</v>
      </c>
      <c r="Y137" s="318">
        <f>'كشف 5'!X26</f>
        <v>0</v>
      </c>
      <c r="Z137" s="19">
        <f>'كشف 5'!Y26</f>
        <v>0</v>
      </c>
      <c r="AA137" s="317">
        <f>'كشف 5'!Z26</f>
        <v>0</v>
      </c>
      <c r="AB137" s="318">
        <f>'كشف 5'!AA26</f>
        <v>0</v>
      </c>
      <c r="AC137" s="318">
        <f>'كشف 5'!AB26</f>
        <v>0</v>
      </c>
      <c r="AD137" s="20">
        <f>'كشف 5'!AC26</f>
        <v>0</v>
      </c>
      <c r="AE137" s="316">
        <f>'كشف 5'!AD26</f>
        <v>0</v>
      </c>
      <c r="AF137" s="20">
        <f>'كشف 5'!AE26</f>
        <v>0</v>
      </c>
      <c r="AG137" s="20">
        <f>'كشف 5'!AF26</f>
        <v>0</v>
      </c>
      <c r="AH137" s="21">
        <f>'كشف 5'!AG26</f>
        <v>0</v>
      </c>
      <c r="AI137" s="20">
        <f>'كشف 5'!AH26</f>
        <v>0</v>
      </c>
      <c r="AJ137" s="20">
        <f>'كشف 5'!AI26</f>
        <v>0</v>
      </c>
      <c r="AK137" s="20">
        <f>'كشف 5'!AJ26</f>
        <v>0</v>
      </c>
      <c r="AL137" s="316">
        <f>'كشف 5'!AK26</f>
        <v>0</v>
      </c>
      <c r="AM137" s="316">
        <f>'كشف 5'!AL26</f>
        <v>0</v>
      </c>
      <c r="AN137" s="316">
        <f>'كشف 5'!AM26</f>
        <v>0</v>
      </c>
      <c r="AO137" s="316">
        <f>'كشف 5'!AN26</f>
        <v>0</v>
      </c>
      <c r="AP137" s="316">
        <f>'كشف 5'!AO26</f>
        <v>0</v>
      </c>
      <c r="AQ137" s="316">
        <f>'كشف 5'!AP26</f>
        <v>0</v>
      </c>
      <c r="AR137" s="316">
        <f>'كشف 5'!AQ26</f>
        <v>0</v>
      </c>
      <c r="AS137" s="316">
        <f>'كشف 5'!AR26</f>
        <v>0</v>
      </c>
      <c r="AT137" s="22">
        <f>'كشف 5'!AS26</f>
        <v>0</v>
      </c>
      <c r="AU137" s="316">
        <f>'كشف 5'!AT26</f>
        <v>0</v>
      </c>
      <c r="AV137" s="316">
        <f>'كشف 5'!AU26</f>
        <v>0</v>
      </c>
      <c r="AW137" s="316">
        <f>'كشف 5'!AV26</f>
        <v>0</v>
      </c>
      <c r="AX137" s="316">
        <f>'كشف 5'!AW26</f>
        <v>0</v>
      </c>
      <c r="AY137" s="316">
        <f>'كشف 5'!AX26</f>
        <v>0</v>
      </c>
      <c r="AZ137" s="316">
        <f>'كشف 5'!AY26</f>
        <v>0</v>
      </c>
      <c r="BA137" s="317">
        <f>'كشف 5'!AZ26</f>
        <v>0</v>
      </c>
      <c r="BB137" s="316">
        <f>'كشف 5'!BA26</f>
        <v>0</v>
      </c>
      <c r="BC137" s="124">
        <f>'كشف 5'!BB26</f>
        <v>0</v>
      </c>
      <c r="BD137" s="316">
        <f>'كشف 5'!BC26</f>
        <v>0</v>
      </c>
      <c r="BE137" s="316">
        <f>'كشف 5'!BD26</f>
        <v>0</v>
      </c>
      <c r="BF137" s="316">
        <f>'كشف 5'!BE26</f>
        <v>0</v>
      </c>
      <c r="BG137" s="316">
        <f>'كشف 5'!BF26</f>
        <v>0</v>
      </c>
      <c r="BH137" s="317">
        <f>'كشف 5'!BG26</f>
        <v>0</v>
      </c>
      <c r="BI137" s="318">
        <f>'كشف 5'!BH26</f>
        <v>0</v>
      </c>
      <c r="BJ137" s="318">
        <f>'كشف 5'!BI26</f>
        <v>0</v>
      </c>
      <c r="BK137" s="318">
        <f>'كشف 5'!BJ26</f>
        <v>0</v>
      </c>
      <c r="BL137" s="318">
        <f>'كشف 5'!BK26</f>
        <v>0</v>
      </c>
      <c r="BM137" s="319">
        <f>'كشف 5'!BL26</f>
        <v>0</v>
      </c>
      <c r="BN137" s="316">
        <f>'كشف 5'!BM26</f>
        <v>0</v>
      </c>
      <c r="BO137" s="316">
        <f>'كشف 5'!BN26</f>
        <v>0</v>
      </c>
      <c r="BP137" s="318">
        <f>'كشف 5'!BO26</f>
        <v>0</v>
      </c>
      <c r="BQ137" s="319">
        <f>'كشف 5'!BP26</f>
        <v>0</v>
      </c>
      <c r="BR137" s="319">
        <f>'كشف 5'!BQ26</f>
        <v>0</v>
      </c>
      <c r="BS137" s="319">
        <f>'كشف 5'!BR26</f>
        <v>0</v>
      </c>
      <c r="BT137" s="319">
        <f>'كشف 5'!BS26</f>
        <v>0</v>
      </c>
      <c r="BU137" s="319">
        <f>'كشف 5'!BT26</f>
        <v>0</v>
      </c>
      <c r="BV137" s="319">
        <f>'كشف 5'!BU26</f>
        <v>0</v>
      </c>
      <c r="BW137" s="319">
        <f>'كشف 5'!BV26</f>
        <v>0</v>
      </c>
      <c r="BX137" s="66">
        <f>'كشف 5'!BW26</f>
        <v>0</v>
      </c>
      <c r="BY137" s="66">
        <f>'كشف 5'!BX26</f>
        <v>0</v>
      </c>
      <c r="BZ137" s="319">
        <f>'كشف 5'!BY26</f>
        <v>0</v>
      </c>
      <c r="CA137" s="319">
        <f>'كشف 5'!BZ26</f>
        <v>0</v>
      </c>
      <c r="CB137" s="66">
        <f>'كشف 5'!CA26</f>
        <v>0</v>
      </c>
      <c r="CC137" s="319">
        <f>'كشف 5'!CB26</f>
        <v>0</v>
      </c>
      <c r="CD137" s="319">
        <f>'كشف 5'!CC26</f>
        <v>0</v>
      </c>
      <c r="CE137" s="319">
        <f>'كشف 5'!CD26</f>
        <v>0</v>
      </c>
      <c r="CF137" s="169">
        <f>'كشف 5'!CE26</f>
        <v>0</v>
      </c>
      <c r="CG137" s="169">
        <f>'كشف 5'!CF26</f>
        <v>0</v>
      </c>
      <c r="CH137" s="319">
        <f>'كشف 5'!CG26</f>
        <v>0</v>
      </c>
      <c r="CI137" s="319">
        <f>'كشف 5'!CH26</f>
        <v>0</v>
      </c>
      <c r="CJ137" s="319">
        <f>'كشف 5'!CI26</f>
        <v>0</v>
      </c>
      <c r="CK137" s="319">
        <f>'كشف 5'!CJ26</f>
        <v>0</v>
      </c>
      <c r="CL137" s="319">
        <f>'كشف 5'!CK26</f>
        <v>0</v>
      </c>
      <c r="CM137" s="319">
        <f>'كشف 5'!CL26</f>
        <v>0</v>
      </c>
      <c r="CN137" s="316">
        <f>'كشف 5'!CM26</f>
        <v>0</v>
      </c>
      <c r="CO137" s="316">
        <f>'كشف 5'!CN26</f>
        <v>0</v>
      </c>
      <c r="CP137" s="316">
        <f>'كشف 5'!CO26</f>
        <v>0</v>
      </c>
      <c r="CQ137" s="316">
        <f>'كشف 5'!CP26</f>
        <v>0</v>
      </c>
      <c r="CR137" s="316">
        <f t="shared" si="45"/>
        <v>0</v>
      </c>
      <c r="CS137" s="316">
        <f t="shared" si="46"/>
        <v>0</v>
      </c>
      <c r="CT137" s="316">
        <f t="shared" si="47"/>
        <v>0</v>
      </c>
      <c r="CU137" s="316">
        <f t="shared" si="48"/>
        <v>0</v>
      </c>
      <c r="CV137" s="316">
        <f t="shared" si="49"/>
        <v>0</v>
      </c>
      <c r="CW137" s="316">
        <f t="shared" si="50"/>
        <v>0</v>
      </c>
      <c r="CX137" s="316">
        <f t="shared" si="51"/>
        <v>0</v>
      </c>
      <c r="CY137" s="316">
        <f t="shared" si="52"/>
        <v>0</v>
      </c>
      <c r="CZ137" s="316">
        <f t="shared" si="53"/>
        <v>0</v>
      </c>
      <c r="DA137" s="316">
        <f t="shared" si="54"/>
        <v>0</v>
      </c>
      <c r="DB137" s="316">
        <f t="shared" si="55"/>
        <v>0</v>
      </c>
      <c r="DC137" s="316">
        <f t="shared" si="56"/>
        <v>0</v>
      </c>
      <c r="DD137" s="316">
        <f t="shared" si="57"/>
        <v>0</v>
      </c>
      <c r="DE137" s="316">
        <f t="shared" si="58"/>
        <v>0</v>
      </c>
      <c r="DF137" s="316">
        <f t="shared" si="59"/>
        <v>0</v>
      </c>
      <c r="DG137" s="316">
        <f t="shared" si="60"/>
        <v>0</v>
      </c>
      <c r="DH137" s="316">
        <f t="shared" si="61"/>
        <v>0</v>
      </c>
      <c r="DI137" s="316">
        <f t="shared" si="62"/>
        <v>0</v>
      </c>
      <c r="DJ137" s="316">
        <f t="shared" si="63"/>
        <v>0</v>
      </c>
      <c r="DK137" s="316">
        <f t="shared" si="64"/>
        <v>0</v>
      </c>
      <c r="DL137" s="316">
        <f t="shared" si="65"/>
        <v>0</v>
      </c>
      <c r="DM137" s="316">
        <f t="shared" si="66"/>
        <v>0</v>
      </c>
    </row>
    <row r="138" spans="1:117" ht="20.25" x14ac:dyDescent="0.2">
      <c r="A138" s="18">
        <v>134</v>
      </c>
      <c r="B138" s="18" t="str">
        <f>'كشف 5'!A27</f>
        <v/>
      </c>
      <c r="C138" s="318">
        <f>'كشف 5'!B27</f>
        <v>0</v>
      </c>
      <c r="D138" s="318">
        <f>'كشف 5'!C27</f>
        <v>0</v>
      </c>
      <c r="E138" s="318">
        <f>'كشف 5'!D27</f>
        <v>0</v>
      </c>
      <c r="F138" s="318">
        <f>'كشف 5'!E27</f>
        <v>0</v>
      </c>
      <c r="G138" s="318">
        <f>'كشف 5'!F27</f>
        <v>0</v>
      </c>
      <c r="H138" s="318">
        <f>'كشف 5'!G27</f>
        <v>0</v>
      </c>
      <c r="I138" s="318">
        <f>'كشف 5'!H27</f>
        <v>0</v>
      </c>
      <c r="J138" s="318">
        <f>'كشف 5'!I27</f>
        <v>0</v>
      </c>
      <c r="K138" s="316">
        <f>'كشف 5'!J27</f>
        <v>0</v>
      </c>
      <c r="L138" s="316">
        <f>'كشف 5'!K27</f>
        <v>0</v>
      </c>
      <c r="M138" s="316">
        <f>'كشف 5'!L27</f>
        <v>0</v>
      </c>
      <c r="N138" s="316">
        <f>'كشف 5'!M27</f>
        <v>0</v>
      </c>
      <c r="O138" s="66">
        <f>'كشف 5'!N27</f>
        <v>0</v>
      </c>
      <c r="P138" s="317">
        <f>'كشف 5'!O27</f>
        <v>0</v>
      </c>
      <c r="Q138" s="318">
        <f>'كشف 5'!P27</f>
        <v>0</v>
      </c>
      <c r="R138" s="318">
        <f>'كشف 5'!Q27</f>
        <v>0</v>
      </c>
      <c r="S138" s="318">
        <f>'كشف 5'!R27</f>
        <v>0</v>
      </c>
      <c r="T138" s="318">
        <f>'كشف 5'!S27</f>
        <v>0</v>
      </c>
      <c r="U138" s="318">
        <f>'كشف 5'!T27</f>
        <v>0</v>
      </c>
      <c r="V138" s="316">
        <f>'كشف 5'!U27</f>
        <v>0</v>
      </c>
      <c r="W138" s="316">
        <f>'كشف 5'!V27</f>
        <v>0</v>
      </c>
      <c r="X138" s="316">
        <f>'كشف 5'!W27</f>
        <v>0</v>
      </c>
      <c r="Y138" s="318">
        <f>'كشف 5'!X27</f>
        <v>0</v>
      </c>
      <c r="Z138" s="19">
        <f>'كشف 5'!Y27</f>
        <v>0</v>
      </c>
      <c r="AA138" s="317">
        <f>'كشف 5'!Z27</f>
        <v>0</v>
      </c>
      <c r="AB138" s="318">
        <f>'كشف 5'!AA27</f>
        <v>0</v>
      </c>
      <c r="AC138" s="318">
        <f>'كشف 5'!AB27</f>
        <v>0</v>
      </c>
      <c r="AD138" s="20">
        <f>'كشف 5'!AC27</f>
        <v>0</v>
      </c>
      <c r="AE138" s="316">
        <f>'كشف 5'!AD27</f>
        <v>0</v>
      </c>
      <c r="AF138" s="20">
        <f>'كشف 5'!AE27</f>
        <v>0</v>
      </c>
      <c r="AG138" s="20">
        <f>'كشف 5'!AF27</f>
        <v>0</v>
      </c>
      <c r="AH138" s="21">
        <f>'كشف 5'!AG27</f>
        <v>0</v>
      </c>
      <c r="AI138" s="20">
        <f>'كشف 5'!AH27</f>
        <v>0</v>
      </c>
      <c r="AJ138" s="20">
        <f>'كشف 5'!AI27</f>
        <v>0</v>
      </c>
      <c r="AK138" s="20">
        <f>'كشف 5'!AJ27</f>
        <v>0</v>
      </c>
      <c r="AL138" s="316">
        <f>'كشف 5'!AK27</f>
        <v>0</v>
      </c>
      <c r="AM138" s="316">
        <f>'كشف 5'!AL27</f>
        <v>0</v>
      </c>
      <c r="AN138" s="316">
        <f>'كشف 5'!AM27</f>
        <v>0</v>
      </c>
      <c r="AO138" s="316">
        <f>'كشف 5'!AN27</f>
        <v>0</v>
      </c>
      <c r="AP138" s="316">
        <f>'كشف 5'!AO27</f>
        <v>0</v>
      </c>
      <c r="AQ138" s="316">
        <f>'كشف 5'!AP27</f>
        <v>0</v>
      </c>
      <c r="AR138" s="316">
        <f>'كشف 5'!AQ27</f>
        <v>0</v>
      </c>
      <c r="AS138" s="316">
        <f>'كشف 5'!AR27</f>
        <v>0</v>
      </c>
      <c r="AT138" s="22">
        <f>'كشف 5'!AS27</f>
        <v>0</v>
      </c>
      <c r="AU138" s="316">
        <f>'كشف 5'!AT27</f>
        <v>0</v>
      </c>
      <c r="AV138" s="316">
        <f>'كشف 5'!AU27</f>
        <v>0</v>
      </c>
      <c r="AW138" s="316">
        <f>'كشف 5'!AV27</f>
        <v>0</v>
      </c>
      <c r="AX138" s="316">
        <f>'كشف 5'!AW27</f>
        <v>0</v>
      </c>
      <c r="AY138" s="316">
        <f>'كشف 5'!AX27</f>
        <v>0</v>
      </c>
      <c r="AZ138" s="316">
        <f>'كشف 5'!AY27</f>
        <v>0</v>
      </c>
      <c r="BA138" s="317">
        <f>'كشف 5'!AZ27</f>
        <v>0</v>
      </c>
      <c r="BB138" s="316">
        <f>'كشف 5'!BA27</f>
        <v>0</v>
      </c>
      <c r="BC138" s="124">
        <f>'كشف 5'!BB27</f>
        <v>0</v>
      </c>
      <c r="BD138" s="316">
        <f>'كشف 5'!BC27</f>
        <v>0</v>
      </c>
      <c r="BE138" s="316">
        <f>'كشف 5'!BD27</f>
        <v>0</v>
      </c>
      <c r="BF138" s="316">
        <f>'كشف 5'!BE27</f>
        <v>0</v>
      </c>
      <c r="BG138" s="316">
        <f>'كشف 5'!BF27</f>
        <v>0</v>
      </c>
      <c r="BH138" s="317">
        <f>'كشف 5'!BG27</f>
        <v>0</v>
      </c>
      <c r="BI138" s="318">
        <f>'كشف 5'!BH27</f>
        <v>0</v>
      </c>
      <c r="BJ138" s="318">
        <f>'كشف 5'!BI27</f>
        <v>0</v>
      </c>
      <c r="BK138" s="318">
        <f>'كشف 5'!BJ27</f>
        <v>0</v>
      </c>
      <c r="BL138" s="318">
        <f>'كشف 5'!BK27</f>
        <v>0</v>
      </c>
      <c r="BM138" s="319">
        <f>'كشف 5'!BL27</f>
        <v>0</v>
      </c>
      <c r="BN138" s="316">
        <f>'كشف 5'!BM27</f>
        <v>0</v>
      </c>
      <c r="BO138" s="316">
        <f>'كشف 5'!BN27</f>
        <v>0</v>
      </c>
      <c r="BP138" s="318">
        <f>'كشف 5'!BO27</f>
        <v>0</v>
      </c>
      <c r="BQ138" s="319">
        <f>'كشف 5'!BP27</f>
        <v>0</v>
      </c>
      <c r="BR138" s="319">
        <f>'كشف 5'!BQ27</f>
        <v>0</v>
      </c>
      <c r="BS138" s="319">
        <f>'كشف 5'!BR27</f>
        <v>0</v>
      </c>
      <c r="BT138" s="319">
        <f>'كشف 5'!BS27</f>
        <v>0</v>
      </c>
      <c r="BU138" s="319">
        <f>'كشف 5'!BT27</f>
        <v>0</v>
      </c>
      <c r="BV138" s="319">
        <f>'كشف 5'!BU27</f>
        <v>0</v>
      </c>
      <c r="BW138" s="319">
        <f>'كشف 5'!BV27</f>
        <v>0</v>
      </c>
      <c r="BX138" s="66">
        <f>'كشف 5'!BW27</f>
        <v>0</v>
      </c>
      <c r="BY138" s="66">
        <f>'كشف 5'!BX27</f>
        <v>0</v>
      </c>
      <c r="BZ138" s="319">
        <f>'كشف 5'!BY27</f>
        <v>0</v>
      </c>
      <c r="CA138" s="319">
        <f>'كشف 5'!BZ27</f>
        <v>0</v>
      </c>
      <c r="CB138" s="66">
        <f>'كشف 5'!CA27</f>
        <v>0</v>
      </c>
      <c r="CC138" s="319">
        <f>'كشف 5'!CB27</f>
        <v>0</v>
      </c>
      <c r="CD138" s="319">
        <f>'كشف 5'!CC27</f>
        <v>0</v>
      </c>
      <c r="CE138" s="319">
        <f>'كشف 5'!CD27</f>
        <v>0</v>
      </c>
      <c r="CF138" s="169">
        <f>'كشف 5'!CE27</f>
        <v>0</v>
      </c>
      <c r="CG138" s="169">
        <f>'كشف 5'!CF27</f>
        <v>0</v>
      </c>
      <c r="CH138" s="319">
        <f>'كشف 5'!CG27</f>
        <v>0</v>
      </c>
      <c r="CI138" s="319">
        <f>'كشف 5'!CH27</f>
        <v>0</v>
      </c>
      <c r="CJ138" s="319">
        <f>'كشف 5'!CI27</f>
        <v>0</v>
      </c>
      <c r="CK138" s="319">
        <f>'كشف 5'!CJ27</f>
        <v>0</v>
      </c>
      <c r="CL138" s="319">
        <f>'كشف 5'!CK27</f>
        <v>0</v>
      </c>
      <c r="CM138" s="319">
        <f>'كشف 5'!CL27</f>
        <v>0</v>
      </c>
      <c r="CN138" s="316">
        <f>'كشف 5'!CM27</f>
        <v>0</v>
      </c>
      <c r="CO138" s="316">
        <f>'كشف 5'!CN27</f>
        <v>0</v>
      </c>
      <c r="CP138" s="316">
        <f>'كشف 5'!CO27</f>
        <v>0</v>
      </c>
      <c r="CQ138" s="316">
        <f>'كشف 5'!CP27</f>
        <v>0</v>
      </c>
      <c r="CR138" s="316">
        <f t="shared" si="45"/>
        <v>0</v>
      </c>
      <c r="CS138" s="316">
        <f t="shared" si="46"/>
        <v>0</v>
      </c>
      <c r="CT138" s="316">
        <f t="shared" si="47"/>
        <v>0</v>
      </c>
      <c r="CU138" s="316">
        <f t="shared" si="48"/>
        <v>0</v>
      </c>
      <c r="CV138" s="316">
        <f t="shared" si="49"/>
        <v>0</v>
      </c>
      <c r="CW138" s="316">
        <f t="shared" si="50"/>
        <v>0</v>
      </c>
      <c r="CX138" s="316">
        <f t="shared" si="51"/>
        <v>0</v>
      </c>
      <c r="CY138" s="316">
        <f t="shared" si="52"/>
        <v>0</v>
      </c>
      <c r="CZ138" s="316">
        <f t="shared" si="53"/>
        <v>0</v>
      </c>
      <c r="DA138" s="316">
        <f t="shared" si="54"/>
        <v>0</v>
      </c>
      <c r="DB138" s="316">
        <f t="shared" si="55"/>
        <v>0</v>
      </c>
      <c r="DC138" s="316">
        <f t="shared" si="56"/>
        <v>0</v>
      </c>
      <c r="DD138" s="316">
        <f t="shared" si="57"/>
        <v>0</v>
      </c>
      <c r="DE138" s="316">
        <f t="shared" si="58"/>
        <v>0</v>
      </c>
      <c r="DF138" s="316">
        <f t="shared" si="59"/>
        <v>0</v>
      </c>
      <c r="DG138" s="316">
        <f t="shared" si="60"/>
        <v>0</v>
      </c>
      <c r="DH138" s="316">
        <f t="shared" si="61"/>
        <v>0</v>
      </c>
      <c r="DI138" s="316">
        <f t="shared" si="62"/>
        <v>0</v>
      </c>
      <c r="DJ138" s="316">
        <f t="shared" si="63"/>
        <v>0</v>
      </c>
      <c r="DK138" s="316">
        <f t="shared" si="64"/>
        <v>0</v>
      </c>
      <c r="DL138" s="316">
        <f t="shared" si="65"/>
        <v>0</v>
      </c>
      <c r="DM138" s="316">
        <f t="shared" si="66"/>
        <v>0</v>
      </c>
    </row>
    <row r="139" spans="1:117" ht="20.25" x14ac:dyDescent="0.2">
      <c r="A139" s="18">
        <v>135</v>
      </c>
      <c r="B139" s="18" t="str">
        <f>'كشف 5'!A28</f>
        <v/>
      </c>
      <c r="C139" s="318">
        <f>'كشف 5'!B28</f>
        <v>0</v>
      </c>
      <c r="D139" s="318">
        <f>'كشف 5'!C28</f>
        <v>0</v>
      </c>
      <c r="E139" s="318">
        <f>'كشف 5'!D28</f>
        <v>0</v>
      </c>
      <c r="F139" s="318">
        <f>'كشف 5'!E28</f>
        <v>0</v>
      </c>
      <c r="G139" s="318">
        <f>'كشف 5'!F28</f>
        <v>0</v>
      </c>
      <c r="H139" s="318">
        <f>'كشف 5'!G28</f>
        <v>0</v>
      </c>
      <c r="I139" s="318">
        <f>'كشف 5'!H28</f>
        <v>0</v>
      </c>
      <c r="J139" s="318">
        <f>'كشف 5'!I28</f>
        <v>0</v>
      </c>
      <c r="K139" s="316">
        <f>'كشف 5'!J28</f>
        <v>0</v>
      </c>
      <c r="L139" s="316">
        <f>'كشف 5'!K28</f>
        <v>0</v>
      </c>
      <c r="M139" s="316">
        <f>'كشف 5'!L28</f>
        <v>0</v>
      </c>
      <c r="N139" s="316">
        <f>'كشف 5'!M28</f>
        <v>0</v>
      </c>
      <c r="O139" s="66">
        <f>'كشف 5'!N28</f>
        <v>0</v>
      </c>
      <c r="P139" s="317">
        <f>'كشف 5'!O28</f>
        <v>0</v>
      </c>
      <c r="Q139" s="318">
        <f>'كشف 5'!P28</f>
        <v>0</v>
      </c>
      <c r="R139" s="318">
        <f>'كشف 5'!Q28</f>
        <v>0</v>
      </c>
      <c r="S139" s="318">
        <f>'كشف 5'!R28</f>
        <v>0</v>
      </c>
      <c r="T139" s="318">
        <f>'كشف 5'!S28</f>
        <v>0</v>
      </c>
      <c r="U139" s="318">
        <f>'كشف 5'!T28</f>
        <v>0</v>
      </c>
      <c r="V139" s="316">
        <f>'كشف 5'!U28</f>
        <v>0</v>
      </c>
      <c r="W139" s="316">
        <f>'كشف 5'!V28</f>
        <v>0</v>
      </c>
      <c r="X139" s="316">
        <f>'كشف 5'!W28</f>
        <v>0</v>
      </c>
      <c r="Y139" s="318">
        <f>'كشف 5'!X28</f>
        <v>0</v>
      </c>
      <c r="Z139" s="19">
        <f>'كشف 5'!Y28</f>
        <v>0</v>
      </c>
      <c r="AA139" s="317">
        <f>'كشف 5'!Z28</f>
        <v>0</v>
      </c>
      <c r="AB139" s="318">
        <f>'كشف 5'!AA28</f>
        <v>0</v>
      </c>
      <c r="AC139" s="318">
        <f>'كشف 5'!AB28</f>
        <v>0</v>
      </c>
      <c r="AD139" s="20">
        <f>'كشف 5'!AC28</f>
        <v>0</v>
      </c>
      <c r="AE139" s="316">
        <f>'كشف 5'!AD28</f>
        <v>0</v>
      </c>
      <c r="AF139" s="20">
        <f>'كشف 5'!AE28</f>
        <v>0</v>
      </c>
      <c r="AG139" s="20">
        <f>'كشف 5'!AF28</f>
        <v>0</v>
      </c>
      <c r="AH139" s="21">
        <f>'كشف 5'!AG28</f>
        <v>0</v>
      </c>
      <c r="AI139" s="20">
        <f>'كشف 5'!AH28</f>
        <v>0</v>
      </c>
      <c r="AJ139" s="20">
        <f>'كشف 5'!AI28</f>
        <v>0</v>
      </c>
      <c r="AK139" s="20">
        <f>'كشف 5'!AJ28</f>
        <v>0</v>
      </c>
      <c r="AL139" s="316">
        <f>'كشف 5'!AK28</f>
        <v>0</v>
      </c>
      <c r="AM139" s="316">
        <f>'كشف 5'!AL28</f>
        <v>0</v>
      </c>
      <c r="AN139" s="316">
        <f>'كشف 5'!AM28</f>
        <v>0</v>
      </c>
      <c r="AO139" s="316">
        <f>'كشف 5'!AN28</f>
        <v>0</v>
      </c>
      <c r="AP139" s="316">
        <f>'كشف 5'!AO28</f>
        <v>0</v>
      </c>
      <c r="AQ139" s="316">
        <f>'كشف 5'!AP28</f>
        <v>0</v>
      </c>
      <c r="AR139" s="316">
        <f>'كشف 5'!AQ28</f>
        <v>0</v>
      </c>
      <c r="AS139" s="316">
        <f>'كشف 5'!AR28</f>
        <v>0</v>
      </c>
      <c r="AT139" s="22">
        <f>'كشف 5'!AS28</f>
        <v>0</v>
      </c>
      <c r="AU139" s="316">
        <f>'كشف 5'!AT28</f>
        <v>0</v>
      </c>
      <c r="AV139" s="316">
        <f>'كشف 5'!AU28</f>
        <v>0</v>
      </c>
      <c r="AW139" s="316">
        <f>'كشف 5'!AV28</f>
        <v>0</v>
      </c>
      <c r="AX139" s="316">
        <f>'كشف 5'!AW28</f>
        <v>0</v>
      </c>
      <c r="AY139" s="316">
        <f>'كشف 5'!AX28</f>
        <v>0</v>
      </c>
      <c r="AZ139" s="316">
        <f>'كشف 5'!AY28</f>
        <v>0</v>
      </c>
      <c r="BA139" s="317">
        <f>'كشف 5'!AZ28</f>
        <v>0</v>
      </c>
      <c r="BB139" s="316">
        <f>'كشف 5'!BA28</f>
        <v>0</v>
      </c>
      <c r="BC139" s="124">
        <f>'كشف 5'!BB28</f>
        <v>0</v>
      </c>
      <c r="BD139" s="316">
        <f>'كشف 5'!BC28</f>
        <v>0</v>
      </c>
      <c r="BE139" s="316">
        <f>'كشف 5'!BD28</f>
        <v>0</v>
      </c>
      <c r="BF139" s="316">
        <f>'كشف 5'!BE28</f>
        <v>0</v>
      </c>
      <c r="BG139" s="316">
        <f>'كشف 5'!BF28</f>
        <v>0</v>
      </c>
      <c r="BH139" s="317">
        <f>'كشف 5'!BG28</f>
        <v>0</v>
      </c>
      <c r="BI139" s="318">
        <f>'كشف 5'!BH28</f>
        <v>0</v>
      </c>
      <c r="BJ139" s="318">
        <f>'كشف 5'!BI28</f>
        <v>0</v>
      </c>
      <c r="BK139" s="318">
        <f>'كشف 5'!BJ28</f>
        <v>0</v>
      </c>
      <c r="BL139" s="318">
        <f>'كشف 5'!BK28</f>
        <v>0</v>
      </c>
      <c r="BM139" s="319">
        <f>'كشف 5'!BL28</f>
        <v>0</v>
      </c>
      <c r="BN139" s="316">
        <f>'كشف 5'!BM28</f>
        <v>0</v>
      </c>
      <c r="BO139" s="316">
        <f>'كشف 5'!BN28</f>
        <v>0</v>
      </c>
      <c r="BP139" s="318">
        <f>'كشف 5'!BO28</f>
        <v>0</v>
      </c>
      <c r="BQ139" s="319">
        <f>'كشف 5'!BP28</f>
        <v>0</v>
      </c>
      <c r="BR139" s="319">
        <f>'كشف 5'!BQ28</f>
        <v>0</v>
      </c>
      <c r="BS139" s="319">
        <f>'كشف 5'!BR28</f>
        <v>0</v>
      </c>
      <c r="BT139" s="319">
        <f>'كشف 5'!BS28</f>
        <v>0</v>
      </c>
      <c r="BU139" s="319">
        <f>'كشف 5'!BT28</f>
        <v>0</v>
      </c>
      <c r="BV139" s="319">
        <f>'كشف 5'!BU28</f>
        <v>0</v>
      </c>
      <c r="BW139" s="319">
        <f>'كشف 5'!BV28</f>
        <v>0</v>
      </c>
      <c r="BX139" s="66">
        <f>'كشف 5'!BW28</f>
        <v>0</v>
      </c>
      <c r="BY139" s="66">
        <f>'كشف 5'!BX28</f>
        <v>0</v>
      </c>
      <c r="BZ139" s="319">
        <f>'كشف 5'!BY28</f>
        <v>0</v>
      </c>
      <c r="CA139" s="319">
        <f>'كشف 5'!BZ28</f>
        <v>0</v>
      </c>
      <c r="CB139" s="66">
        <f>'كشف 5'!CA28</f>
        <v>0</v>
      </c>
      <c r="CC139" s="319">
        <f>'كشف 5'!CB28</f>
        <v>0</v>
      </c>
      <c r="CD139" s="319">
        <f>'كشف 5'!CC28</f>
        <v>0</v>
      </c>
      <c r="CE139" s="319">
        <f>'كشف 5'!CD28</f>
        <v>0</v>
      </c>
      <c r="CF139" s="169">
        <f>'كشف 5'!CE28</f>
        <v>0</v>
      </c>
      <c r="CG139" s="169">
        <f>'كشف 5'!CF28</f>
        <v>0</v>
      </c>
      <c r="CH139" s="319">
        <f>'كشف 5'!CG28</f>
        <v>0</v>
      </c>
      <c r="CI139" s="319">
        <f>'كشف 5'!CH28</f>
        <v>0</v>
      </c>
      <c r="CJ139" s="319">
        <f>'كشف 5'!CI28</f>
        <v>0</v>
      </c>
      <c r="CK139" s="319">
        <f>'كشف 5'!CJ28</f>
        <v>0</v>
      </c>
      <c r="CL139" s="319">
        <f>'كشف 5'!CK28</f>
        <v>0</v>
      </c>
      <c r="CM139" s="319">
        <f>'كشف 5'!CL28</f>
        <v>0</v>
      </c>
      <c r="CN139" s="316">
        <f>'كشف 5'!CM28</f>
        <v>0</v>
      </c>
      <c r="CO139" s="316">
        <f>'كشف 5'!CN28</f>
        <v>0</v>
      </c>
      <c r="CP139" s="316">
        <f>'كشف 5'!CO28</f>
        <v>0</v>
      </c>
      <c r="CQ139" s="316">
        <f>'كشف 5'!CP28</f>
        <v>0</v>
      </c>
      <c r="CR139" s="316">
        <f t="shared" si="45"/>
        <v>0</v>
      </c>
      <c r="CS139" s="316">
        <f t="shared" si="46"/>
        <v>0</v>
      </c>
      <c r="CT139" s="316">
        <f t="shared" si="47"/>
        <v>0</v>
      </c>
      <c r="CU139" s="316">
        <f t="shared" si="48"/>
        <v>0</v>
      </c>
      <c r="CV139" s="316">
        <f t="shared" si="49"/>
        <v>0</v>
      </c>
      <c r="CW139" s="316">
        <f t="shared" si="50"/>
        <v>0</v>
      </c>
      <c r="CX139" s="316">
        <f t="shared" si="51"/>
        <v>0</v>
      </c>
      <c r="CY139" s="316">
        <f t="shared" si="52"/>
        <v>0</v>
      </c>
      <c r="CZ139" s="316">
        <f t="shared" si="53"/>
        <v>0</v>
      </c>
      <c r="DA139" s="316">
        <f t="shared" si="54"/>
        <v>0</v>
      </c>
      <c r="DB139" s="316">
        <f t="shared" si="55"/>
        <v>0</v>
      </c>
      <c r="DC139" s="316">
        <f t="shared" si="56"/>
        <v>0</v>
      </c>
      <c r="DD139" s="316">
        <f t="shared" si="57"/>
        <v>0</v>
      </c>
      <c r="DE139" s="316">
        <f t="shared" si="58"/>
        <v>0</v>
      </c>
      <c r="DF139" s="316">
        <f t="shared" si="59"/>
        <v>0</v>
      </c>
      <c r="DG139" s="316">
        <f t="shared" si="60"/>
        <v>0</v>
      </c>
      <c r="DH139" s="316">
        <f t="shared" si="61"/>
        <v>0</v>
      </c>
      <c r="DI139" s="316">
        <f t="shared" si="62"/>
        <v>0</v>
      </c>
      <c r="DJ139" s="316">
        <f t="shared" si="63"/>
        <v>0</v>
      </c>
      <c r="DK139" s="316">
        <f t="shared" si="64"/>
        <v>0</v>
      </c>
      <c r="DL139" s="316">
        <f t="shared" si="65"/>
        <v>0</v>
      </c>
      <c r="DM139" s="316">
        <f t="shared" si="66"/>
        <v>0</v>
      </c>
    </row>
    <row r="140" spans="1:117" ht="20.25" x14ac:dyDescent="0.2">
      <c r="A140" s="18">
        <v>136</v>
      </c>
      <c r="B140" s="18" t="str">
        <f>'كشف 5'!A29</f>
        <v/>
      </c>
      <c r="C140" s="318">
        <f>'كشف 5'!B29</f>
        <v>0</v>
      </c>
      <c r="D140" s="318">
        <f>'كشف 5'!C29</f>
        <v>0</v>
      </c>
      <c r="E140" s="318">
        <f>'كشف 5'!D29</f>
        <v>0</v>
      </c>
      <c r="F140" s="318">
        <f>'كشف 5'!E29</f>
        <v>0</v>
      </c>
      <c r="G140" s="318">
        <f>'كشف 5'!F29</f>
        <v>0</v>
      </c>
      <c r="H140" s="318">
        <f>'كشف 5'!G29</f>
        <v>0</v>
      </c>
      <c r="I140" s="318">
        <f>'كشف 5'!H29</f>
        <v>0</v>
      </c>
      <c r="J140" s="318">
        <f>'كشف 5'!I29</f>
        <v>0</v>
      </c>
      <c r="K140" s="316">
        <f>'كشف 5'!J29</f>
        <v>0</v>
      </c>
      <c r="L140" s="316">
        <f>'كشف 5'!K29</f>
        <v>0</v>
      </c>
      <c r="M140" s="316">
        <f>'كشف 5'!L29</f>
        <v>0</v>
      </c>
      <c r="N140" s="316">
        <f>'كشف 5'!M29</f>
        <v>0</v>
      </c>
      <c r="O140" s="66">
        <f>'كشف 5'!N29</f>
        <v>0</v>
      </c>
      <c r="P140" s="317">
        <f>'كشف 5'!O29</f>
        <v>0</v>
      </c>
      <c r="Q140" s="318">
        <f>'كشف 5'!P29</f>
        <v>0</v>
      </c>
      <c r="R140" s="318">
        <f>'كشف 5'!Q29</f>
        <v>0</v>
      </c>
      <c r="S140" s="318">
        <f>'كشف 5'!R29</f>
        <v>0</v>
      </c>
      <c r="T140" s="318">
        <f>'كشف 5'!S29</f>
        <v>0</v>
      </c>
      <c r="U140" s="318">
        <f>'كشف 5'!T29</f>
        <v>0</v>
      </c>
      <c r="V140" s="316">
        <f>'كشف 5'!U29</f>
        <v>0</v>
      </c>
      <c r="W140" s="316">
        <f>'كشف 5'!V29</f>
        <v>0</v>
      </c>
      <c r="X140" s="316">
        <f>'كشف 5'!W29</f>
        <v>0</v>
      </c>
      <c r="Y140" s="318">
        <f>'كشف 5'!X29</f>
        <v>0</v>
      </c>
      <c r="Z140" s="19">
        <f>'كشف 5'!Y29</f>
        <v>0</v>
      </c>
      <c r="AA140" s="317">
        <f>'كشف 5'!Z29</f>
        <v>0</v>
      </c>
      <c r="AB140" s="318">
        <f>'كشف 5'!AA29</f>
        <v>0</v>
      </c>
      <c r="AC140" s="318">
        <f>'كشف 5'!AB29</f>
        <v>0</v>
      </c>
      <c r="AD140" s="20">
        <f>'كشف 5'!AC29</f>
        <v>0</v>
      </c>
      <c r="AE140" s="316">
        <f>'كشف 5'!AD29</f>
        <v>0</v>
      </c>
      <c r="AF140" s="20">
        <f>'كشف 5'!AE29</f>
        <v>0</v>
      </c>
      <c r="AG140" s="20">
        <f>'كشف 5'!AF29</f>
        <v>0</v>
      </c>
      <c r="AH140" s="21">
        <f>'كشف 5'!AG29</f>
        <v>0</v>
      </c>
      <c r="AI140" s="20">
        <f>'كشف 5'!AH29</f>
        <v>0</v>
      </c>
      <c r="AJ140" s="20">
        <f>'كشف 5'!AI29</f>
        <v>0</v>
      </c>
      <c r="AK140" s="20">
        <f>'كشف 5'!AJ29</f>
        <v>0</v>
      </c>
      <c r="AL140" s="316">
        <f>'كشف 5'!AK29</f>
        <v>0</v>
      </c>
      <c r="AM140" s="316">
        <f>'كشف 5'!AL29</f>
        <v>0</v>
      </c>
      <c r="AN140" s="316">
        <f>'كشف 5'!AM29</f>
        <v>0</v>
      </c>
      <c r="AO140" s="316">
        <f>'كشف 5'!AN29</f>
        <v>0</v>
      </c>
      <c r="AP140" s="316">
        <f>'كشف 5'!AO29</f>
        <v>0</v>
      </c>
      <c r="AQ140" s="316">
        <f>'كشف 5'!AP29</f>
        <v>0</v>
      </c>
      <c r="AR140" s="316">
        <f>'كشف 5'!AQ29</f>
        <v>0</v>
      </c>
      <c r="AS140" s="316">
        <f>'كشف 5'!AR29</f>
        <v>0</v>
      </c>
      <c r="AT140" s="22">
        <f>'كشف 5'!AS29</f>
        <v>0</v>
      </c>
      <c r="AU140" s="316">
        <f>'كشف 5'!AT29</f>
        <v>0</v>
      </c>
      <c r="AV140" s="316">
        <f>'كشف 5'!AU29</f>
        <v>0</v>
      </c>
      <c r="AW140" s="316">
        <f>'كشف 5'!AV29</f>
        <v>0</v>
      </c>
      <c r="AX140" s="316">
        <f>'كشف 5'!AW29</f>
        <v>0</v>
      </c>
      <c r="AY140" s="316">
        <f>'كشف 5'!AX29</f>
        <v>0</v>
      </c>
      <c r="AZ140" s="316">
        <f>'كشف 5'!AY29</f>
        <v>0</v>
      </c>
      <c r="BA140" s="317">
        <f>'كشف 5'!AZ29</f>
        <v>0</v>
      </c>
      <c r="BB140" s="316">
        <f>'كشف 5'!BA29</f>
        <v>0</v>
      </c>
      <c r="BC140" s="124">
        <f>'كشف 5'!BB29</f>
        <v>0</v>
      </c>
      <c r="BD140" s="316">
        <f>'كشف 5'!BC29</f>
        <v>0</v>
      </c>
      <c r="BE140" s="316">
        <f>'كشف 5'!BD29</f>
        <v>0</v>
      </c>
      <c r="BF140" s="316">
        <f>'كشف 5'!BE29</f>
        <v>0</v>
      </c>
      <c r="BG140" s="316">
        <f>'كشف 5'!BF29</f>
        <v>0</v>
      </c>
      <c r="BH140" s="317">
        <f>'كشف 5'!BG29</f>
        <v>0</v>
      </c>
      <c r="BI140" s="318">
        <f>'كشف 5'!BH29</f>
        <v>0</v>
      </c>
      <c r="BJ140" s="318">
        <f>'كشف 5'!BI29</f>
        <v>0</v>
      </c>
      <c r="BK140" s="318">
        <f>'كشف 5'!BJ29</f>
        <v>0</v>
      </c>
      <c r="BL140" s="318">
        <f>'كشف 5'!BK29</f>
        <v>0</v>
      </c>
      <c r="BM140" s="319">
        <f>'كشف 5'!BL29</f>
        <v>0</v>
      </c>
      <c r="BN140" s="316">
        <f>'كشف 5'!BM29</f>
        <v>0</v>
      </c>
      <c r="BO140" s="316">
        <f>'كشف 5'!BN29</f>
        <v>0</v>
      </c>
      <c r="BP140" s="318">
        <f>'كشف 5'!BO29</f>
        <v>0</v>
      </c>
      <c r="BQ140" s="319">
        <f>'كشف 5'!BP29</f>
        <v>0</v>
      </c>
      <c r="BR140" s="319">
        <f>'كشف 5'!BQ29</f>
        <v>0</v>
      </c>
      <c r="BS140" s="319">
        <f>'كشف 5'!BR29</f>
        <v>0</v>
      </c>
      <c r="BT140" s="319">
        <f>'كشف 5'!BS29</f>
        <v>0</v>
      </c>
      <c r="BU140" s="319">
        <f>'كشف 5'!BT29</f>
        <v>0</v>
      </c>
      <c r="BV140" s="319">
        <f>'كشف 5'!BU29</f>
        <v>0</v>
      </c>
      <c r="BW140" s="319">
        <f>'كشف 5'!BV29</f>
        <v>0</v>
      </c>
      <c r="BX140" s="66">
        <f>'كشف 5'!BW29</f>
        <v>0</v>
      </c>
      <c r="BY140" s="66">
        <f>'كشف 5'!BX29</f>
        <v>0</v>
      </c>
      <c r="BZ140" s="319">
        <f>'كشف 5'!BY29</f>
        <v>0</v>
      </c>
      <c r="CA140" s="319">
        <f>'كشف 5'!BZ29</f>
        <v>0</v>
      </c>
      <c r="CB140" s="66">
        <f>'كشف 5'!CA29</f>
        <v>0</v>
      </c>
      <c r="CC140" s="319">
        <f>'كشف 5'!CB29</f>
        <v>0</v>
      </c>
      <c r="CD140" s="319">
        <f>'كشف 5'!CC29</f>
        <v>0</v>
      </c>
      <c r="CE140" s="319">
        <f>'كشف 5'!CD29</f>
        <v>0</v>
      </c>
      <c r="CF140" s="169">
        <f>'كشف 5'!CE29</f>
        <v>0</v>
      </c>
      <c r="CG140" s="169">
        <f>'كشف 5'!CF29</f>
        <v>0</v>
      </c>
      <c r="CH140" s="319">
        <f>'كشف 5'!CG29</f>
        <v>0</v>
      </c>
      <c r="CI140" s="319">
        <f>'كشف 5'!CH29</f>
        <v>0</v>
      </c>
      <c r="CJ140" s="319">
        <f>'كشف 5'!CI29</f>
        <v>0</v>
      </c>
      <c r="CK140" s="319">
        <f>'كشف 5'!CJ29</f>
        <v>0</v>
      </c>
      <c r="CL140" s="319">
        <f>'كشف 5'!CK29</f>
        <v>0</v>
      </c>
      <c r="CM140" s="319">
        <f>'كشف 5'!CL29</f>
        <v>0</v>
      </c>
      <c r="CN140" s="316">
        <f>'كشف 5'!CM29</f>
        <v>0</v>
      </c>
      <c r="CO140" s="316">
        <f>'كشف 5'!CN29</f>
        <v>0</v>
      </c>
      <c r="CP140" s="316">
        <f>'كشف 5'!CO29</f>
        <v>0</v>
      </c>
      <c r="CQ140" s="316">
        <f>'كشف 5'!CP29</f>
        <v>0</v>
      </c>
      <c r="CR140" s="316">
        <f t="shared" si="45"/>
        <v>0</v>
      </c>
      <c r="CS140" s="316">
        <f t="shared" si="46"/>
        <v>0</v>
      </c>
      <c r="CT140" s="316">
        <f t="shared" si="47"/>
        <v>0</v>
      </c>
      <c r="CU140" s="316">
        <f t="shared" si="48"/>
        <v>0</v>
      </c>
      <c r="CV140" s="316">
        <f t="shared" si="49"/>
        <v>0</v>
      </c>
      <c r="CW140" s="316">
        <f t="shared" si="50"/>
        <v>0</v>
      </c>
      <c r="CX140" s="316">
        <f t="shared" si="51"/>
        <v>0</v>
      </c>
      <c r="CY140" s="316">
        <f t="shared" si="52"/>
        <v>0</v>
      </c>
      <c r="CZ140" s="316">
        <f t="shared" si="53"/>
        <v>0</v>
      </c>
      <c r="DA140" s="316">
        <f t="shared" si="54"/>
        <v>0</v>
      </c>
      <c r="DB140" s="316">
        <f t="shared" si="55"/>
        <v>0</v>
      </c>
      <c r="DC140" s="316">
        <f t="shared" si="56"/>
        <v>0</v>
      </c>
      <c r="DD140" s="316">
        <f t="shared" si="57"/>
        <v>0</v>
      </c>
      <c r="DE140" s="316">
        <f t="shared" si="58"/>
        <v>0</v>
      </c>
      <c r="DF140" s="316">
        <f t="shared" si="59"/>
        <v>0</v>
      </c>
      <c r="DG140" s="316">
        <f t="shared" si="60"/>
        <v>0</v>
      </c>
      <c r="DH140" s="316">
        <f t="shared" si="61"/>
        <v>0</v>
      </c>
      <c r="DI140" s="316">
        <f t="shared" si="62"/>
        <v>0</v>
      </c>
      <c r="DJ140" s="316">
        <f t="shared" si="63"/>
        <v>0</v>
      </c>
      <c r="DK140" s="316">
        <f t="shared" si="64"/>
        <v>0</v>
      </c>
      <c r="DL140" s="316">
        <f t="shared" si="65"/>
        <v>0</v>
      </c>
      <c r="DM140" s="316">
        <f t="shared" si="66"/>
        <v>0</v>
      </c>
    </row>
    <row r="141" spans="1:117" ht="20.25" x14ac:dyDescent="0.2">
      <c r="A141" s="18">
        <v>137</v>
      </c>
      <c r="B141" s="18" t="str">
        <f>'كشف 5'!A30</f>
        <v/>
      </c>
      <c r="C141" s="318">
        <f>'كشف 5'!B30</f>
        <v>0</v>
      </c>
      <c r="D141" s="318">
        <f>'كشف 5'!C30</f>
        <v>0</v>
      </c>
      <c r="E141" s="318">
        <f>'كشف 5'!D30</f>
        <v>0</v>
      </c>
      <c r="F141" s="318">
        <f>'كشف 5'!E30</f>
        <v>0</v>
      </c>
      <c r="G141" s="318">
        <f>'كشف 5'!F30</f>
        <v>0</v>
      </c>
      <c r="H141" s="318">
        <f>'كشف 5'!G30</f>
        <v>0</v>
      </c>
      <c r="I141" s="318">
        <f>'كشف 5'!H30</f>
        <v>0</v>
      </c>
      <c r="J141" s="318">
        <f>'كشف 5'!I30</f>
        <v>0</v>
      </c>
      <c r="K141" s="316">
        <f>'كشف 5'!J30</f>
        <v>0</v>
      </c>
      <c r="L141" s="316">
        <f>'كشف 5'!K30</f>
        <v>0</v>
      </c>
      <c r="M141" s="316">
        <f>'كشف 5'!L30</f>
        <v>0</v>
      </c>
      <c r="N141" s="316">
        <f>'كشف 5'!M30</f>
        <v>0</v>
      </c>
      <c r="O141" s="66">
        <f>'كشف 5'!N30</f>
        <v>0</v>
      </c>
      <c r="P141" s="317">
        <f>'كشف 5'!O30</f>
        <v>0</v>
      </c>
      <c r="Q141" s="318">
        <f>'كشف 5'!P30</f>
        <v>0</v>
      </c>
      <c r="R141" s="318">
        <f>'كشف 5'!Q30</f>
        <v>0</v>
      </c>
      <c r="S141" s="318">
        <f>'كشف 5'!R30</f>
        <v>0</v>
      </c>
      <c r="T141" s="318">
        <f>'كشف 5'!S30</f>
        <v>0</v>
      </c>
      <c r="U141" s="318">
        <f>'كشف 5'!T30</f>
        <v>0</v>
      </c>
      <c r="V141" s="316">
        <f>'كشف 5'!U30</f>
        <v>0</v>
      </c>
      <c r="W141" s="316">
        <f>'كشف 5'!V30</f>
        <v>0</v>
      </c>
      <c r="X141" s="316">
        <f>'كشف 5'!W30</f>
        <v>0</v>
      </c>
      <c r="Y141" s="318">
        <f>'كشف 5'!X30</f>
        <v>0</v>
      </c>
      <c r="Z141" s="19">
        <f>'كشف 5'!Y30</f>
        <v>0</v>
      </c>
      <c r="AA141" s="317">
        <f>'كشف 5'!Z30</f>
        <v>0</v>
      </c>
      <c r="AB141" s="318">
        <f>'كشف 5'!AA30</f>
        <v>0</v>
      </c>
      <c r="AC141" s="318">
        <f>'كشف 5'!AB30</f>
        <v>0</v>
      </c>
      <c r="AD141" s="20">
        <f>'كشف 5'!AC30</f>
        <v>0</v>
      </c>
      <c r="AE141" s="316">
        <f>'كشف 5'!AD30</f>
        <v>0</v>
      </c>
      <c r="AF141" s="20">
        <f>'كشف 5'!AE30</f>
        <v>0</v>
      </c>
      <c r="AG141" s="20">
        <f>'كشف 5'!AF30</f>
        <v>0</v>
      </c>
      <c r="AH141" s="21">
        <f>'كشف 5'!AG30</f>
        <v>0</v>
      </c>
      <c r="AI141" s="20">
        <f>'كشف 5'!AH30</f>
        <v>0</v>
      </c>
      <c r="AJ141" s="20">
        <f>'كشف 5'!AI30</f>
        <v>0</v>
      </c>
      <c r="AK141" s="20">
        <f>'كشف 5'!AJ30</f>
        <v>0</v>
      </c>
      <c r="AL141" s="316">
        <f>'كشف 5'!AK30</f>
        <v>0</v>
      </c>
      <c r="AM141" s="316">
        <f>'كشف 5'!AL30</f>
        <v>0</v>
      </c>
      <c r="AN141" s="316">
        <f>'كشف 5'!AM30</f>
        <v>0</v>
      </c>
      <c r="AO141" s="316">
        <f>'كشف 5'!AN30</f>
        <v>0</v>
      </c>
      <c r="AP141" s="316">
        <f>'كشف 5'!AO30</f>
        <v>0</v>
      </c>
      <c r="AQ141" s="316">
        <f>'كشف 5'!AP30</f>
        <v>0</v>
      </c>
      <c r="AR141" s="316">
        <f>'كشف 5'!AQ30</f>
        <v>0</v>
      </c>
      <c r="AS141" s="316">
        <f>'كشف 5'!AR30</f>
        <v>0</v>
      </c>
      <c r="AT141" s="22">
        <f>'كشف 5'!AS30</f>
        <v>0</v>
      </c>
      <c r="AU141" s="316">
        <f>'كشف 5'!AT30</f>
        <v>0</v>
      </c>
      <c r="AV141" s="316">
        <f>'كشف 5'!AU30</f>
        <v>0</v>
      </c>
      <c r="AW141" s="316">
        <f>'كشف 5'!AV30</f>
        <v>0</v>
      </c>
      <c r="AX141" s="316">
        <f>'كشف 5'!AW30</f>
        <v>0</v>
      </c>
      <c r="AY141" s="316">
        <f>'كشف 5'!AX30</f>
        <v>0</v>
      </c>
      <c r="AZ141" s="316">
        <f>'كشف 5'!AY30</f>
        <v>0</v>
      </c>
      <c r="BA141" s="317">
        <f>'كشف 5'!AZ30</f>
        <v>0</v>
      </c>
      <c r="BB141" s="316">
        <f>'كشف 5'!BA30</f>
        <v>0</v>
      </c>
      <c r="BC141" s="124">
        <f>'كشف 5'!BB30</f>
        <v>0</v>
      </c>
      <c r="BD141" s="316">
        <f>'كشف 5'!BC30</f>
        <v>0</v>
      </c>
      <c r="BE141" s="316">
        <f>'كشف 5'!BD30</f>
        <v>0</v>
      </c>
      <c r="BF141" s="316">
        <f>'كشف 5'!BE30</f>
        <v>0</v>
      </c>
      <c r="BG141" s="316">
        <f>'كشف 5'!BF30</f>
        <v>0</v>
      </c>
      <c r="BH141" s="317">
        <f>'كشف 5'!BG30</f>
        <v>0</v>
      </c>
      <c r="BI141" s="318">
        <f>'كشف 5'!BH30</f>
        <v>0</v>
      </c>
      <c r="BJ141" s="318">
        <f>'كشف 5'!BI30</f>
        <v>0</v>
      </c>
      <c r="BK141" s="318">
        <f>'كشف 5'!BJ30</f>
        <v>0</v>
      </c>
      <c r="BL141" s="318">
        <f>'كشف 5'!BK30</f>
        <v>0</v>
      </c>
      <c r="BM141" s="319">
        <f>'كشف 5'!BL30</f>
        <v>0</v>
      </c>
      <c r="BN141" s="316">
        <f>'كشف 5'!BM30</f>
        <v>0</v>
      </c>
      <c r="BO141" s="316">
        <f>'كشف 5'!BN30</f>
        <v>0</v>
      </c>
      <c r="BP141" s="318">
        <f>'كشف 5'!BO30</f>
        <v>0</v>
      </c>
      <c r="BQ141" s="319">
        <f>'كشف 5'!BP30</f>
        <v>0</v>
      </c>
      <c r="BR141" s="319">
        <f>'كشف 5'!BQ30</f>
        <v>0</v>
      </c>
      <c r="BS141" s="319">
        <f>'كشف 5'!BR30</f>
        <v>0</v>
      </c>
      <c r="BT141" s="319">
        <f>'كشف 5'!BS30</f>
        <v>0</v>
      </c>
      <c r="BU141" s="319">
        <f>'كشف 5'!BT30</f>
        <v>0</v>
      </c>
      <c r="BV141" s="319">
        <f>'كشف 5'!BU30</f>
        <v>0</v>
      </c>
      <c r="BW141" s="319">
        <f>'كشف 5'!BV30</f>
        <v>0</v>
      </c>
      <c r="BX141" s="66">
        <f>'كشف 5'!BW30</f>
        <v>0</v>
      </c>
      <c r="BY141" s="66">
        <f>'كشف 5'!BX30</f>
        <v>0</v>
      </c>
      <c r="BZ141" s="319">
        <f>'كشف 5'!BY30</f>
        <v>0</v>
      </c>
      <c r="CA141" s="319">
        <f>'كشف 5'!BZ30</f>
        <v>0</v>
      </c>
      <c r="CB141" s="66">
        <f>'كشف 5'!CA30</f>
        <v>0</v>
      </c>
      <c r="CC141" s="319">
        <f>'كشف 5'!CB30</f>
        <v>0</v>
      </c>
      <c r="CD141" s="319">
        <f>'كشف 5'!CC30</f>
        <v>0</v>
      </c>
      <c r="CE141" s="319">
        <f>'كشف 5'!CD30</f>
        <v>0</v>
      </c>
      <c r="CF141" s="169">
        <f>'كشف 5'!CE30</f>
        <v>0</v>
      </c>
      <c r="CG141" s="169">
        <f>'كشف 5'!CF30</f>
        <v>0</v>
      </c>
      <c r="CH141" s="319">
        <f>'كشف 5'!CG30</f>
        <v>0</v>
      </c>
      <c r="CI141" s="319">
        <f>'كشف 5'!CH30</f>
        <v>0</v>
      </c>
      <c r="CJ141" s="319">
        <f>'كشف 5'!CI30</f>
        <v>0</v>
      </c>
      <c r="CK141" s="319">
        <f>'كشف 5'!CJ30</f>
        <v>0</v>
      </c>
      <c r="CL141" s="319">
        <f>'كشف 5'!CK30</f>
        <v>0</v>
      </c>
      <c r="CM141" s="319">
        <f>'كشف 5'!CL30</f>
        <v>0</v>
      </c>
      <c r="CN141" s="316">
        <f>'كشف 5'!CM30</f>
        <v>0</v>
      </c>
      <c r="CO141" s="316">
        <f>'كشف 5'!CN30</f>
        <v>0</v>
      </c>
      <c r="CP141" s="316">
        <f>'كشف 5'!CO30</f>
        <v>0</v>
      </c>
      <c r="CQ141" s="316">
        <f>'كشف 5'!CP30</f>
        <v>0</v>
      </c>
      <c r="CR141" s="316">
        <f t="shared" si="45"/>
        <v>0</v>
      </c>
      <c r="CS141" s="316">
        <f t="shared" si="46"/>
        <v>0</v>
      </c>
      <c r="CT141" s="316">
        <f t="shared" si="47"/>
        <v>0</v>
      </c>
      <c r="CU141" s="316">
        <f t="shared" si="48"/>
        <v>0</v>
      </c>
      <c r="CV141" s="316">
        <f t="shared" si="49"/>
        <v>0</v>
      </c>
      <c r="CW141" s="316">
        <f t="shared" si="50"/>
        <v>0</v>
      </c>
      <c r="CX141" s="316">
        <f t="shared" si="51"/>
        <v>0</v>
      </c>
      <c r="CY141" s="316">
        <f t="shared" si="52"/>
        <v>0</v>
      </c>
      <c r="CZ141" s="316">
        <f t="shared" si="53"/>
        <v>0</v>
      </c>
      <c r="DA141" s="316">
        <f t="shared" si="54"/>
        <v>0</v>
      </c>
      <c r="DB141" s="316">
        <f t="shared" si="55"/>
        <v>0</v>
      </c>
      <c r="DC141" s="316">
        <f t="shared" si="56"/>
        <v>0</v>
      </c>
      <c r="DD141" s="316">
        <f t="shared" si="57"/>
        <v>0</v>
      </c>
      <c r="DE141" s="316">
        <f t="shared" si="58"/>
        <v>0</v>
      </c>
      <c r="DF141" s="316">
        <f t="shared" si="59"/>
        <v>0</v>
      </c>
      <c r="DG141" s="316">
        <f t="shared" si="60"/>
        <v>0</v>
      </c>
      <c r="DH141" s="316">
        <f t="shared" si="61"/>
        <v>0</v>
      </c>
      <c r="DI141" s="316">
        <f t="shared" si="62"/>
        <v>0</v>
      </c>
      <c r="DJ141" s="316">
        <f t="shared" si="63"/>
        <v>0</v>
      </c>
      <c r="DK141" s="316">
        <f t="shared" si="64"/>
        <v>0</v>
      </c>
      <c r="DL141" s="316">
        <f t="shared" si="65"/>
        <v>0</v>
      </c>
      <c r="DM141" s="316">
        <f t="shared" si="66"/>
        <v>0</v>
      </c>
    </row>
    <row r="142" spans="1:117" ht="20.25" x14ac:dyDescent="0.2">
      <c r="A142" s="18">
        <v>138</v>
      </c>
      <c r="B142" s="18" t="str">
        <f>'كشف 5'!A31</f>
        <v/>
      </c>
      <c r="C142" s="318">
        <f>'كشف 5'!B31</f>
        <v>0</v>
      </c>
      <c r="D142" s="318">
        <f>'كشف 5'!C31</f>
        <v>0</v>
      </c>
      <c r="E142" s="318">
        <f>'كشف 5'!D31</f>
        <v>0</v>
      </c>
      <c r="F142" s="318">
        <f>'كشف 5'!E31</f>
        <v>0</v>
      </c>
      <c r="G142" s="318">
        <f>'كشف 5'!F31</f>
        <v>0</v>
      </c>
      <c r="H142" s="318">
        <f>'كشف 5'!G31</f>
        <v>0</v>
      </c>
      <c r="I142" s="318">
        <f>'كشف 5'!H31</f>
        <v>0</v>
      </c>
      <c r="J142" s="318">
        <f>'كشف 5'!I31</f>
        <v>0</v>
      </c>
      <c r="K142" s="316">
        <f>'كشف 5'!J31</f>
        <v>0</v>
      </c>
      <c r="L142" s="316">
        <f>'كشف 5'!K31</f>
        <v>0</v>
      </c>
      <c r="M142" s="316">
        <f>'كشف 5'!L31</f>
        <v>0</v>
      </c>
      <c r="N142" s="316">
        <f>'كشف 5'!M31</f>
        <v>0</v>
      </c>
      <c r="O142" s="66">
        <f>'كشف 5'!N31</f>
        <v>0</v>
      </c>
      <c r="P142" s="317">
        <f>'كشف 5'!O31</f>
        <v>0</v>
      </c>
      <c r="Q142" s="318">
        <f>'كشف 5'!P31</f>
        <v>0</v>
      </c>
      <c r="R142" s="318">
        <f>'كشف 5'!Q31</f>
        <v>0</v>
      </c>
      <c r="S142" s="318">
        <f>'كشف 5'!R31</f>
        <v>0</v>
      </c>
      <c r="T142" s="318">
        <f>'كشف 5'!S31</f>
        <v>0</v>
      </c>
      <c r="U142" s="318">
        <f>'كشف 5'!T31</f>
        <v>0</v>
      </c>
      <c r="V142" s="316">
        <f>'كشف 5'!U31</f>
        <v>0</v>
      </c>
      <c r="W142" s="316">
        <f>'كشف 5'!V31</f>
        <v>0</v>
      </c>
      <c r="X142" s="316">
        <f>'كشف 5'!W31</f>
        <v>0</v>
      </c>
      <c r="Y142" s="318">
        <f>'كشف 5'!X31</f>
        <v>0</v>
      </c>
      <c r="Z142" s="19">
        <f>'كشف 5'!Y31</f>
        <v>0</v>
      </c>
      <c r="AA142" s="317">
        <f>'كشف 5'!Z31</f>
        <v>0</v>
      </c>
      <c r="AB142" s="318">
        <f>'كشف 5'!AA31</f>
        <v>0</v>
      </c>
      <c r="AC142" s="318">
        <f>'كشف 5'!AB31</f>
        <v>0</v>
      </c>
      <c r="AD142" s="20">
        <f>'كشف 5'!AC31</f>
        <v>0</v>
      </c>
      <c r="AE142" s="316">
        <f>'كشف 5'!AD31</f>
        <v>0</v>
      </c>
      <c r="AF142" s="20">
        <f>'كشف 5'!AE31</f>
        <v>0</v>
      </c>
      <c r="AG142" s="20">
        <f>'كشف 5'!AF31</f>
        <v>0</v>
      </c>
      <c r="AH142" s="21">
        <f>'كشف 5'!AG31</f>
        <v>0</v>
      </c>
      <c r="AI142" s="20">
        <f>'كشف 5'!AH31</f>
        <v>0</v>
      </c>
      <c r="AJ142" s="20">
        <f>'كشف 5'!AI31</f>
        <v>0</v>
      </c>
      <c r="AK142" s="20">
        <f>'كشف 5'!AJ31</f>
        <v>0</v>
      </c>
      <c r="AL142" s="316">
        <f>'كشف 5'!AK31</f>
        <v>0</v>
      </c>
      <c r="AM142" s="316">
        <f>'كشف 5'!AL31</f>
        <v>0</v>
      </c>
      <c r="AN142" s="316">
        <f>'كشف 5'!AM31</f>
        <v>0</v>
      </c>
      <c r="AO142" s="316">
        <f>'كشف 5'!AN31</f>
        <v>0</v>
      </c>
      <c r="AP142" s="316">
        <f>'كشف 5'!AO31</f>
        <v>0</v>
      </c>
      <c r="AQ142" s="316">
        <f>'كشف 5'!AP31</f>
        <v>0</v>
      </c>
      <c r="AR142" s="316">
        <f>'كشف 5'!AQ31</f>
        <v>0</v>
      </c>
      <c r="AS142" s="316">
        <f>'كشف 5'!AR31</f>
        <v>0</v>
      </c>
      <c r="AT142" s="22">
        <f>'كشف 5'!AS31</f>
        <v>0</v>
      </c>
      <c r="AU142" s="316">
        <f>'كشف 5'!AT31</f>
        <v>0</v>
      </c>
      <c r="AV142" s="316">
        <f>'كشف 5'!AU31</f>
        <v>0</v>
      </c>
      <c r="AW142" s="316">
        <f>'كشف 5'!AV31</f>
        <v>0</v>
      </c>
      <c r="AX142" s="316">
        <f>'كشف 5'!AW31</f>
        <v>0</v>
      </c>
      <c r="AY142" s="316">
        <f>'كشف 5'!AX31</f>
        <v>0</v>
      </c>
      <c r="AZ142" s="316">
        <f>'كشف 5'!AY31</f>
        <v>0</v>
      </c>
      <c r="BA142" s="317">
        <f>'كشف 5'!AZ31</f>
        <v>0</v>
      </c>
      <c r="BB142" s="316">
        <f>'كشف 5'!BA31</f>
        <v>0</v>
      </c>
      <c r="BC142" s="124">
        <f>'كشف 5'!BB31</f>
        <v>0</v>
      </c>
      <c r="BD142" s="316">
        <f>'كشف 5'!BC31</f>
        <v>0</v>
      </c>
      <c r="BE142" s="316">
        <f>'كشف 5'!BD31</f>
        <v>0</v>
      </c>
      <c r="BF142" s="316">
        <f>'كشف 5'!BE31</f>
        <v>0</v>
      </c>
      <c r="BG142" s="316">
        <f>'كشف 5'!BF31</f>
        <v>0</v>
      </c>
      <c r="BH142" s="317">
        <f>'كشف 5'!BG31</f>
        <v>0</v>
      </c>
      <c r="BI142" s="318">
        <f>'كشف 5'!BH31</f>
        <v>0</v>
      </c>
      <c r="BJ142" s="318">
        <f>'كشف 5'!BI31</f>
        <v>0</v>
      </c>
      <c r="BK142" s="318">
        <f>'كشف 5'!BJ31</f>
        <v>0</v>
      </c>
      <c r="BL142" s="318">
        <f>'كشف 5'!BK31</f>
        <v>0</v>
      </c>
      <c r="BM142" s="319">
        <f>'كشف 5'!BL31</f>
        <v>0</v>
      </c>
      <c r="BN142" s="316">
        <f>'كشف 5'!BM31</f>
        <v>0</v>
      </c>
      <c r="BO142" s="316">
        <f>'كشف 5'!BN31</f>
        <v>0</v>
      </c>
      <c r="BP142" s="318">
        <f>'كشف 5'!BO31</f>
        <v>0</v>
      </c>
      <c r="BQ142" s="319">
        <f>'كشف 5'!BP31</f>
        <v>0</v>
      </c>
      <c r="BR142" s="319">
        <f>'كشف 5'!BQ31</f>
        <v>0</v>
      </c>
      <c r="BS142" s="319">
        <f>'كشف 5'!BR31</f>
        <v>0</v>
      </c>
      <c r="BT142" s="319">
        <f>'كشف 5'!BS31</f>
        <v>0</v>
      </c>
      <c r="BU142" s="319">
        <f>'كشف 5'!BT31</f>
        <v>0</v>
      </c>
      <c r="BV142" s="319">
        <f>'كشف 5'!BU31</f>
        <v>0</v>
      </c>
      <c r="BW142" s="319">
        <f>'كشف 5'!BV31</f>
        <v>0</v>
      </c>
      <c r="BX142" s="66">
        <f>'كشف 5'!BW31</f>
        <v>0</v>
      </c>
      <c r="BY142" s="66">
        <f>'كشف 5'!BX31</f>
        <v>0</v>
      </c>
      <c r="BZ142" s="319">
        <f>'كشف 5'!BY31</f>
        <v>0</v>
      </c>
      <c r="CA142" s="319">
        <f>'كشف 5'!BZ31</f>
        <v>0</v>
      </c>
      <c r="CB142" s="66">
        <f>'كشف 5'!CA31</f>
        <v>0</v>
      </c>
      <c r="CC142" s="319">
        <f>'كشف 5'!CB31</f>
        <v>0</v>
      </c>
      <c r="CD142" s="319">
        <f>'كشف 5'!CC31</f>
        <v>0</v>
      </c>
      <c r="CE142" s="319">
        <f>'كشف 5'!CD31</f>
        <v>0</v>
      </c>
      <c r="CF142" s="169">
        <f>'كشف 5'!CE31</f>
        <v>0</v>
      </c>
      <c r="CG142" s="169">
        <f>'كشف 5'!CF31</f>
        <v>0</v>
      </c>
      <c r="CH142" s="319">
        <f>'كشف 5'!CG31</f>
        <v>0</v>
      </c>
      <c r="CI142" s="319">
        <f>'كشف 5'!CH31</f>
        <v>0</v>
      </c>
      <c r="CJ142" s="319">
        <f>'كشف 5'!CI31</f>
        <v>0</v>
      </c>
      <c r="CK142" s="319">
        <f>'كشف 5'!CJ31</f>
        <v>0</v>
      </c>
      <c r="CL142" s="319">
        <f>'كشف 5'!CK31</f>
        <v>0</v>
      </c>
      <c r="CM142" s="319">
        <f>'كشف 5'!CL31</f>
        <v>0</v>
      </c>
      <c r="CN142" s="316">
        <f>'كشف 5'!CM31</f>
        <v>0</v>
      </c>
      <c r="CO142" s="316">
        <f>'كشف 5'!CN31</f>
        <v>0</v>
      </c>
      <c r="CP142" s="316">
        <f>'كشف 5'!CO31</f>
        <v>0</v>
      </c>
      <c r="CQ142" s="316">
        <f>'كشف 5'!CP31</f>
        <v>0</v>
      </c>
      <c r="CR142" s="316">
        <f t="shared" si="45"/>
        <v>0</v>
      </c>
      <c r="CS142" s="316">
        <f t="shared" si="46"/>
        <v>0</v>
      </c>
      <c r="CT142" s="316">
        <f t="shared" si="47"/>
        <v>0</v>
      </c>
      <c r="CU142" s="316">
        <f t="shared" si="48"/>
        <v>0</v>
      </c>
      <c r="CV142" s="316">
        <f t="shared" si="49"/>
        <v>0</v>
      </c>
      <c r="CW142" s="316">
        <f t="shared" si="50"/>
        <v>0</v>
      </c>
      <c r="CX142" s="316">
        <f t="shared" si="51"/>
        <v>0</v>
      </c>
      <c r="CY142" s="316">
        <f t="shared" si="52"/>
        <v>0</v>
      </c>
      <c r="CZ142" s="316">
        <f t="shared" si="53"/>
        <v>0</v>
      </c>
      <c r="DA142" s="316">
        <f t="shared" si="54"/>
        <v>0</v>
      </c>
      <c r="DB142" s="316">
        <f t="shared" si="55"/>
        <v>0</v>
      </c>
      <c r="DC142" s="316">
        <f t="shared" si="56"/>
        <v>0</v>
      </c>
      <c r="DD142" s="316">
        <f t="shared" si="57"/>
        <v>0</v>
      </c>
      <c r="DE142" s="316">
        <f t="shared" si="58"/>
        <v>0</v>
      </c>
      <c r="DF142" s="316">
        <f t="shared" si="59"/>
        <v>0</v>
      </c>
      <c r="DG142" s="316">
        <f t="shared" si="60"/>
        <v>0</v>
      </c>
      <c r="DH142" s="316">
        <f t="shared" si="61"/>
        <v>0</v>
      </c>
      <c r="DI142" s="316">
        <f t="shared" si="62"/>
        <v>0</v>
      </c>
      <c r="DJ142" s="316">
        <f t="shared" si="63"/>
        <v>0</v>
      </c>
      <c r="DK142" s="316">
        <f t="shared" si="64"/>
        <v>0</v>
      </c>
      <c r="DL142" s="316">
        <f t="shared" si="65"/>
        <v>0</v>
      </c>
      <c r="DM142" s="316">
        <f t="shared" si="66"/>
        <v>0</v>
      </c>
    </row>
    <row r="143" spans="1:117" ht="20.25" x14ac:dyDescent="0.2">
      <c r="A143" s="18">
        <v>139</v>
      </c>
      <c r="B143" s="18" t="str">
        <f>'كشف 5'!A32</f>
        <v/>
      </c>
      <c r="C143" s="318">
        <f>'كشف 5'!B32</f>
        <v>0</v>
      </c>
      <c r="D143" s="318">
        <f>'كشف 5'!C32</f>
        <v>0</v>
      </c>
      <c r="E143" s="318">
        <f>'كشف 5'!D32</f>
        <v>0</v>
      </c>
      <c r="F143" s="318">
        <f>'كشف 5'!E32</f>
        <v>0</v>
      </c>
      <c r="G143" s="318">
        <f>'كشف 5'!F32</f>
        <v>0</v>
      </c>
      <c r="H143" s="318">
        <f>'كشف 5'!G32</f>
        <v>0</v>
      </c>
      <c r="I143" s="318">
        <f>'كشف 5'!H32</f>
        <v>0</v>
      </c>
      <c r="J143" s="318">
        <f>'كشف 5'!I32</f>
        <v>0</v>
      </c>
      <c r="K143" s="316">
        <f>'كشف 5'!J32</f>
        <v>0</v>
      </c>
      <c r="L143" s="316">
        <f>'كشف 5'!K32</f>
        <v>0</v>
      </c>
      <c r="M143" s="316">
        <f>'كشف 5'!L32</f>
        <v>0</v>
      </c>
      <c r="N143" s="316">
        <f>'كشف 5'!M32</f>
        <v>0</v>
      </c>
      <c r="O143" s="66">
        <f>'كشف 5'!N32</f>
        <v>0</v>
      </c>
      <c r="P143" s="317">
        <f>'كشف 5'!O32</f>
        <v>0</v>
      </c>
      <c r="Q143" s="318">
        <f>'كشف 5'!P32</f>
        <v>0</v>
      </c>
      <c r="R143" s="318">
        <f>'كشف 5'!Q32</f>
        <v>0</v>
      </c>
      <c r="S143" s="318">
        <f>'كشف 5'!R32</f>
        <v>0</v>
      </c>
      <c r="T143" s="318">
        <f>'كشف 5'!S32</f>
        <v>0</v>
      </c>
      <c r="U143" s="318">
        <f>'كشف 5'!T32</f>
        <v>0</v>
      </c>
      <c r="V143" s="316">
        <f>'كشف 5'!U32</f>
        <v>0</v>
      </c>
      <c r="W143" s="316">
        <f>'كشف 5'!V32</f>
        <v>0</v>
      </c>
      <c r="X143" s="316">
        <f>'كشف 5'!W32</f>
        <v>0</v>
      </c>
      <c r="Y143" s="318">
        <f>'كشف 5'!X32</f>
        <v>0</v>
      </c>
      <c r="Z143" s="19">
        <f>'كشف 5'!Y32</f>
        <v>0</v>
      </c>
      <c r="AA143" s="317">
        <f>'كشف 5'!Z32</f>
        <v>0</v>
      </c>
      <c r="AB143" s="318">
        <f>'كشف 5'!AA32</f>
        <v>0</v>
      </c>
      <c r="AC143" s="318">
        <f>'كشف 5'!AB32</f>
        <v>0</v>
      </c>
      <c r="AD143" s="20">
        <f>'كشف 5'!AC32</f>
        <v>0</v>
      </c>
      <c r="AE143" s="316">
        <f>'كشف 5'!AD32</f>
        <v>0</v>
      </c>
      <c r="AF143" s="20">
        <f>'كشف 5'!AE32</f>
        <v>0</v>
      </c>
      <c r="AG143" s="20">
        <f>'كشف 5'!AF32</f>
        <v>0</v>
      </c>
      <c r="AH143" s="21">
        <f>'كشف 5'!AG32</f>
        <v>0</v>
      </c>
      <c r="AI143" s="20">
        <f>'كشف 5'!AH32</f>
        <v>0</v>
      </c>
      <c r="AJ143" s="20">
        <f>'كشف 5'!AI32</f>
        <v>0</v>
      </c>
      <c r="AK143" s="20">
        <f>'كشف 5'!AJ32</f>
        <v>0</v>
      </c>
      <c r="AL143" s="316">
        <f>'كشف 5'!AK32</f>
        <v>0</v>
      </c>
      <c r="AM143" s="316">
        <f>'كشف 5'!AL32</f>
        <v>0</v>
      </c>
      <c r="AN143" s="316">
        <f>'كشف 5'!AM32</f>
        <v>0</v>
      </c>
      <c r="AO143" s="316">
        <f>'كشف 5'!AN32</f>
        <v>0</v>
      </c>
      <c r="AP143" s="316">
        <f>'كشف 5'!AO32</f>
        <v>0</v>
      </c>
      <c r="AQ143" s="316">
        <f>'كشف 5'!AP32</f>
        <v>0</v>
      </c>
      <c r="AR143" s="316">
        <f>'كشف 5'!AQ32</f>
        <v>0</v>
      </c>
      <c r="AS143" s="316">
        <f>'كشف 5'!AR32</f>
        <v>0</v>
      </c>
      <c r="AT143" s="22">
        <f>'كشف 5'!AS32</f>
        <v>0</v>
      </c>
      <c r="AU143" s="316">
        <f>'كشف 5'!AT32</f>
        <v>0</v>
      </c>
      <c r="AV143" s="316">
        <f>'كشف 5'!AU32</f>
        <v>0</v>
      </c>
      <c r="AW143" s="316">
        <f>'كشف 5'!AV32</f>
        <v>0</v>
      </c>
      <c r="AX143" s="316">
        <f>'كشف 5'!AW32</f>
        <v>0</v>
      </c>
      <c r="AY143" s="316">
        <f>'كشف 5'!AX32</f>
        <v>0</v>
      </c>
      <c r="AZ143" s="316">
        <f>'كشف 5'!AY32</f>
        <v>0</v>
      </c>
      <c r="BA143" s="317">
        <f>'كشف 5'!AZ32</f>
        <v>0</v>
      </c>
      <c r="BB143" s="316">
        <f>'كشف 5'!BA32</f>
        <v>0</v>
      </c>
      <c r="BC143" s="124">
        <f>'كشف 5'!BB32</f>
        <v>0</v>
      </c>
      <c r="BD143" s="316">
        <f>'كشف 5'!BC32</f>
        <v>0</v>
      </c>
      <c r="BE143" s="316">
        <f>'كشف 5'!BD32</f>
        <v>0</v>
      </c>
      <c r="BF143" s="316">
        <f>'كشف 5'!BE32</f>
        <v>0</v>
      </c>
      <c r="BG143" s="316">
        <f>'كشف 5'!BF32</f>
        <v>0</v>
      </c>
      <c r="BH143" s="317">
        <f>'كشف 5'!BG32</f>
        <v>0</v>
      </c>
      <c r="BI143" s="318">
        <f>'كشف 5'!BH32</f>
        <v>0</v>
      </c>
      <c r="BJ143" s="318">
        <f>'كشف 5'!BI32</f>
        <v>0</v>
      </c>
      <c r="BK143" s="318">
        <f>'كشف 5'!BJ32</f>
        <v>0</v>
      </c>
      <c r="BL143" s="318">
        <f>'كشف 5'!BK32</f>
        <v>0</v>
      </c>
      <c r="BM143" s="319">
        <f>'كشف 5'!BL32</f>
        <v>0</v>
      </c>
      <c r="BN143" s="316">
        <f>'كشف 5'!BM32</f>
        <v>0</v>
      </c>
      <c r="BO143" s="316">
        <f>'كشف 5'!BN32</f>
        <v>0</v>
      </c>
      <c r="BP143" s="318">
        <f>'كشف 5'!BO32</f>
        <v>0</v>
      </c>
      <c r="BQ143" s="319">
        <f>'كشف 5'!BP32</f>
        <v>0</v>
      </c>
      <c r="BR143" s="319">
        <f>'كشف 5'!BQ32</f>
        <v>0</v>
      </c>
      <c r="BS143" s="319">
        <f>'كشف 5'!BR32</f>
        <v>0</v>
      </c>
      <c r="BT143" s="319">
        <f>'كشف 5'!BS32</f>
        <v>0</v>
      </c>
      <c r="BU143" s="319">
        <f>'كشف 5'!BT32</f>
        <v>0</v>
      </c>
      <c r="BV143" s="319">
        <f>'كشف 5'!BU32</f>
        <v>0</v>
      </c>
      <c r="BW143" s="319">
        <f>'كشف 5'!BV32</f>
        <v>0</v>
      </c>
      <c r="BX143" s="66">
        <f>'كشف 5'!BW32</f>
        <v>0</v>
      </c>
      <c r="BY143" s="66">
        <f>'كشف 5'!BX32</f>
        <v>0</v>
      </c>
      <c r="BZ143" s="319">
        <f>'كشف 5'!BY32</f>
        <v>0</v>
      </c>
      <c r="CA143" s="319">
        <f>'كشف 5'!BZ32</f>
        <v>0</v>
      </c>
      <c r="CB143" s="66">
        <f>'كشف 5'!CA32</f>
        <v>0</v>
      </c>
      <c r="CC143" s="319">
        <f>'كشف 5'!CB32</f>
        <v>0</v>
      </c>
      <c r="CD143" s="319">
        <f>'كشف 5'!CC32</f>
        <v>0</v>
      </c>
      <c r="CE143" s="319">
        <f>'كشف 5'!CD32</f>
        <v>0</v>
      </c>
      <c r="CF143" s="169">
        <f>'كشف 5'!CE32</f>
        <v>0</v>
      </c>
      <c r="CG143" s="169">
        <f>'كشف 5'!CF32</f>
        <v>0</v>
      </c>
      <c r="CH143" s="319">
        <f>'كشف 5'!CG32</f>
        <v>0</v>
      </c>
      <c r="CI143" s="319">
        <f>'كشف 5'!CH32</f>
        <v>0</v>
      </c>
      <c r="CJ143" s="319">
        <f>'كشف 5'!CI32</f>
        <v>0</v>
      </c>
      <c r="CK143" s="319">
        <f>'كشف 5'!CJ32</f>
        <v>0</v>
      </c>
      <c r="CL143" s="319">
        <f>'كشف 5'!CK32</f>
        <v>0</v>
      </c>
      <c r="CM143" s="319">
        <f>'كشف 5'!CL32</f>
        <v>0</v>
      </c>
      <c r="CN143" s="316">
        <f>'كشف 5'!CM32</f>
        <v>0</v>
      </c>
      <c r="CO143" s="316">
        <f>'كشف 5'!CN32</f>
        <v>0</v>
      </c>
      <c r="CP143" s="316">
        <f>'كشف 5'!CO32</f>
        <v>0</v>
      </c>
      <c r="CQ143" s="316">
        <f>'كشف 5'!CP32</f>
        <v>0</v>
      </c>
      <c r="CR143" s="316">
        <f t="shared" si="45"/>
        <v>0</v>
      </c>
      <c r="CS143" s="316">
        <f t="shared" si="46"/>
        <v>0</v>
      </c>
      <c r="CT143" s="316">
        <f t="shared" si="47"/>
        <v>0</v>
      </c>
      <c r="CU143" s="316">
        <f t="shared" si="48"/>
        <v>0</v>
      </c>
      <c r="CV143" s="316">
        <f t="shared" si="49"/>
        <v>0</v>
      </c>
      <c r="CW143" s="316">
        <f t="shared" si="50"/>
        <v>0</v>
      </c>
      <c r="CX143" s="316">
        <f t="shared" si="51"/>
        <v>0</v>
      </c>
      <c r="CY143" s="316">
        <f t="shared" si="52"/>
        <v>0</v>
      </c>
      <c r="CZ143" s="316">
        <f t="shared" si="53"/>
        <v>0</v>
      </c>
      <c r="DA143" s="316">
        <f t="shared" si="54"/>
        <v>0</v>
      </c>
      <c r="DB143" s="316">
        <f t="shared" si="55"/>
        <v>0</v>
      </c>
      <c r="DC143" s="316">
        <f t="shared" si="56"/>
        <v>0</v>
      </c>
      <c r="DD143" s="316">
        <f t="shared" si="57"/>
        <v>0</v>
      </c>
      <c r="DE143" s="316">
        <f t="shared" si="58"/>
        <v>0</v>
      </c>
      <c r="DF143" s="316">
        <f t="shared" si="59"/>
        <v>0</v>
      </c>
      <c r="DG143" s="316">
        <f t="shared" si="60"/>
        <v>0</v>
      </c>
      <c r="DH143" s="316">
        <f t="shared" si="61"/>
        <v>0</v>
      </c>
      <c r="DI143" s="316">
        <f t="shared" si="62"/>
        <v>0</v>
      </c>
      <c r="DJ143" s="316">
        <f t="shared" si="63"/>
        <v>0</v>
      </c>
      <c r="DK143" s="316">
        <f t="shared" si="64"/>
        <v>0</v>
      </c>
      <c r="DL143" s="316">
        <f t="shared" si="65"/>
        <v>0</v>
      </c>
      <c r="DM143" s="316">
        <f t="shared" si="66"/>
        <v>0</v>
      </c>
    </row>
    <row r="144" spans="1:117" ht="20.25" x14ac:dyDescent="0.2">
      <c r="A144" s="18">
        <v>140</v>
      </c>
      <c r="B144" s="18" t="str">
        <f>'كشف 5'!A33</f>
        <v/>
      </c>
      <c r="C144" s="318">
        <f>'كشف 5'!B33</f>
        <v>0</v>
      </c>
      <c r="D144" s="318">
        <f>'كشف 5'!C33</f>
        <v>0</v>
      </c>
      <c r="E144" s="318">
        <f>'كشف 5'!D33</f>
        <v>0</v>
      </c>
      <c r="F144" s="318">
        <f>'كشف 5'!E33</f>
        <v>0</v>
      </c>
      <c r="G144" s="318">
        <f>'كشف 5'!F33</f>
        <v>0</v>
      </c>
      <c r="H144" s="318">
        <f>'كشف 5'!G33</f>
        <v>0</v>
      </c>
      <c r="I144" s="318">
        <f>'كشف 5'!H33</f>
        <v>0</v>
      </c>
      <c r="J144" s="318">
        <f>'كشف 5'!I33</f>
        <v>0</v>
      </c>
      <c r="K144" s="316">
        <f>'كشف 5'!J33</f>
        <v>0</v>
      </c>
      <c r="L144" s="316">
        <f>'كشف 5'!K33</f>
        <v>0</v>
      </c>
      <c r="M144" s="316">
        <f>'كشف 5'!L33</f>
        <v>0</v>
      </c>
      <c r="N144" s="316">
        <f>'كشف 5'!M33</f>
        <v>0</v>
      </c>
      <c r="O144" s="66">
        <f>'كشف 5'!N33</f>
        <v>0</v>
      </c>
      <c r="P144" s="317">
        <f>'كشف 5'!O33</f>
        <v>0</v>
      </c>
      <c r="Q144" s="318">
        <f>'كشف 5'!P33</f>
        <v>0</v>
      </c>
      <c r="R144" s="318">
        <f>'كشف 5'!Q33</f>
        <v>0</v>
      </c>
      <c r="S144" s="318">
        <f>'كشف 5'!R33</f>
        <v>0</v>
      </c>
      <c r="T144" s="318">
        <f>'كشف 5'!S33</f>
        <v>0</v>
      </c>
      <c r="U144" s="318">
        <f>'كشف 5'!T33</f>
        <v>0</v>
      </c>
      <c r="V144" s="316">
        <f>'كشف 5'!U33</f>
        <v>0</v>
      </c>
      <c r="W144" s="316">
        <f>'كشف 5'!V33</f>
        <v>0</v>
      </c>
      <c r="X144" s="316">
        <f>'كشف 5'!W33</f>
        <v>0</v>
      </c>
      <c r="Y144" s="318">
        <f>'كشف 5'!X33</f>
        <v>0</v>
      </c>
      <c r="Z144" s="19">
        <f>'كشف 5'!Y33</f>
        <v>0</v>
      </c>
      <c r="AA144" s="317">
        <f>'كشف 5'!Z33</f>
        <v>0</v>
      </c>
      <c r="AB144" s="318">
        <f>'كشف 5'!AA33</f>
        <v>0</v>
      </c>
      <c r="AC144" s="318">
        <f>'كشف 5'!AB33</f>
        <v>0</v>
      </c>
      <c r="AD144" s="20">
        <f>'كشف 5'!AC33</f>
        <v>0</v>
      </c>
      <c r="AE144" s="316">
        <f>'كشف 5'!AD33</f>
        <v>0</v>
      </c>
      <c r="AF144" s="20">
        <f>'كشف 5'!AE33</f>
        <v>0</v>
      </c>
      <c r="AG144" s="20">
        <f>'كشف 5'!AF33</f>
        <v>0</v>
      </c>
      <c r="AH144" s="21">
        <f>'كشف 5'!AG33</f>
        <v>0</v>
      </c>
      <c r="AI144" s="20">
        <f>'كشف 5'!AH33</f>
        <v>0</v>
      </c>
      <c r="AJ144" s="20">
        <f>'كشف 5'!AI33</f>
        <v>0</v>
      </c>
      <c r="AK144" s="20">
        <f>'كشف 5'!AJ33</f>
        <v>0</v>
      </c>
      <c r="AL144" s="316">
        <f>'كشف 5'!AK33</f>
        <v>0</v>
      </c>
      <c r="AM144" s="316">
        <f>'كشف 5'!AL33</f>
        <v>0</v>
      </c>
      <c r="AN144" s="316">
        <f>'كشف 5'!AM33</f>
        <v>0</v>
      </c>
      <c r="AO144" s="316">
        <f>'كشف 5'!AN33</f>
        <v>0</v>
      </c>
      <c r="AP144" s="316">
        <f>'كشف 5'!AO33</f>
        <v>0</v>
      </c>
      <c r="AQ144" s="316">
        <f>'كشف 5'!AP33</f>
        <v>0</v>
      </c>
      <c r="AR144" s="316">
        <f>'كشف 5'!AQ33</f>
        <v>0</v>
      </c>
      <c r="AS144" s="316">
        <f>'كشف 5'!AR33</f>
        <v>0</v>
      </c>
      <c r="AT144" s="22">
        <f>'كشف 5'!AS33</f>
        <v>0</v>
      </c>
      <c r="AU144" s="316">
        <f>'كشف 5'!AT33</f>
        <v>0</v>
      </c>
      <c r="AV144" s="316">
        <f>'كشف 5'!AU33</f>
        <v>0</v>
      </c>
      <c r="AW144" s="316">
        <f>'كشف 5'!AV33</f>
        <v>0</v>
      </c>
      <c r="AX144" s="316">
        <f>'كشف 5'!AW33</f>
        <v>0</v>
      </c>
      <c r="AY144" s="316">
        <f>'كشف 5'!AX33</f>
        <v>0</v>
      </c>
      <c r="AZ144" s="316">
        <f>'كشف 5'!AY33</f>
        <v>0</v>
      </c>
      <c r="BA144" s="317">
        <f>'كشف 5'!AZ33</f>
        <v>0</v>
      </c>
      <c r="BB144" s="316">
        <f>'كشف 5'!BA33</f>
        <v>0</v>
      </c>
      <c r="BC144" s="124">
        <f>'كشف 5'!BB33</f>
        <v>0</v>
      </c>
      <c r="BD144" s="316">
        <f>'كشف 5'!BC33</f>
        <v>0</v>
      </c>
      <c r="BE144" s="316">
        <f>'كشف 5'!BD33</f>
        <v>0</v>
      </c>
      <c r="BF144" s="316">
        <f>'كشف 5'!BE33</f>
        <v>0</v>
      </c>
      <c r="BG144" s="316">
        <f>'كشف 5'!BF33</f>
        <v>0</v>
      </c>
      <c r="BH144" s="317">
        <f>'كشف 5'!BG33</f>
        <v>0</v>
      </c>
      <c r="BI144" s="318">
        <f>'كشف 5'!BH33</f>
        <v>0</v>
      </c>
      <c r="BJ144" s="318">
        <f>'كشف 5'!BI33</f>
        <v>0</v>
      </c>
      <c r="BK144" s="318">
        <f>'كشف 5'!BJ33</f>
        <v>0</v>
      </c>
      <c r="BL144" s="318">
        <f>'كشف 5'!BK33</f>
        <v>0</v>
      </c>
      <c r="BM144" s="319">
        <f>'كشف 5'!BL33</f>
        <v>0</v>
      </c>
      <c r="BN144" s="316">
        <f>'كشف 5'!BM33</f>
        <v>0</v>
      </c>
      <c r="BO144" s="316">
        <f>'كشف 5'!BN33</f>
        <v>0</v>
      </c>
      <c r="BP144" s="318">
        <f>'كشف 5'!BO33</f>
        <v>0</v>
      </c>
      <c r="BQ144" s="319">
        <f>'كشف 5'!BP33</f>
        <v>0</v>
      </c>
      <c r="BR144" s="319">
        <f>'كشف 5'!BQ33</f>
        <v>0</v>
      </c>
      <c r="BS144" s="319">
        <f>'كشف 5'!BR33</f>
        <v>0</v>
      </c>
      <c r="BT144" s="319">
        <f>'كشف 5'!BS33</f>
        <v>0</v>
      </c>
      <c r="BU144" s="319">
        <f>'كشف 5'!BT33</f>
        <v>0</v>
      </c>
      <c r="BV144" s="319">
        <f>'كشف 5'!BU33</f>
        <v>0</v>
      </c>
      <c r="BW144" s="319">
        <f>'كشف 5'!BV33</f>
        <v>0</v>
      </c>
      <c r="BX144" s="66">
        <f>'كشف 5'!BW33</f>
        <v>0</v>
      </c>
      <c r="BY144" s="66">
        <f>'كشف 5'!BX33</f>
        <v>0</v>
      </c>
      <c r="BZ144" s="319">
        <f>'كشف 5'!BY33</f>
        <v>0</v>
      </c>
      <c r="CA144" s="319">
        <f>'كشف 5'!BZ33</f>
        <v>0</v>
      </c>
      <c r="CB144" s="66">
        <f>'كشف 5'!CA33</f>
        <v>0</v>
      </c>
      <c r="CC144" s="319">
        <f>'كشف 5'!CB33</f>
        <v>0</v>
      </c>
      <c r="CD144" s="319">
        <f>'كشف 5'!CC33</f>
        <v>0</v>
      </c>
      <c r="CE144" s="319">
        <f>'كشف 5'!CD33</f>
        <v>0</v>
      </c>
      <c r="CF144" s="169">
        <f>'كشف 5'!CE33</f>
        <v>0</v>
      </c>
      <c r="CG144" s="169">
        <f>'كشف 5'!CF33</f>
        <v>0</v>
      </c>
      <c r="CH144" s="319">
        <f>'كشف 5'!CG33</f>
        <v>0</v>
      </c>
      <c r="CI144" s="319">
        <f>'كشف 5'!CH33</f>
        <v>0</v>
      </c>
      <c r="CJ144" s="319">
        <f>'كشف 5'!CI33</f>
        <v>0</v>
      </c>
      <c r="CK144" s="319">
        <f>'كشف 5'!CJ33</f>
        <v>0</v>
      </c>
      <c r="CL144" s="319">
        <f>'كشف 5'!CK33</f>
        <v>0</v>
      </c>
      <c r="CM144" s="319">
        <f>'كشف 5'!CL33</f>
        <v>0</v>
      </c>
      <c r="CN144" s="316">
        <f>'كشف 5'!CM33</f>
        <v>0</v>
      </c>
      <c r="CO144" s="316">
        <f>'كشف 5'!CN33</f>
        <v>0</v>
      </c>
      <c r="CP144" s="316">
        <f>'كشف 5'!CO33</f>
        <v>0</v>
      </c>
      <c r="CQ144" s="316">
        <f>'كشف 5'!CP33</f>
        <v>0</v>
      </c>
      <c r="CR144" s="316">
        <f t="shared" si="45"/>
        <v>0</v>
      </c>
      <c r="CS144" s="316">
        <f t="shared" si="46"/>
        <v>0</v>
      </c>
      <c r="CT144" s="316">
        <f t="shared" si="47"/>
        <v>0</v>
      </c>
      <c r="CU144" s="316">
        <f t="shared" si="48"/>
        <v>0</v>
      </c>
      <c r="CV144" s="316">
        <f t="shared" si="49"/>
        <v>0</v>
      </c>
      <c r="CW144" s="316">
        <f t="shared" si="50"/>
        <v>0</v>
      </c>
      <c r="CX144" s="316">
        <f t="shared" si="51"/>
        <v>0</v>
      </c>
      <c r="CY144" s="316">
        <f t="shared" si="52"/>
        <v>0</v>
      </c>
      <c r="CZ144" s="316">
        <f t="shared" si="53"/>
        <v>0</v>
      </c>
      <c r="DA144" s="316">
        <f t="shared" si="54"/>
        <v>0</v>
      </c>
      <c r="DB144" s="316">
        <f t="shared" si="55"/>
        <v>0</v>
      </c>
      <c r="DC144" s="316">
        <f t="shared" si="56"/>
        <v>0</v>
      </c>
      <c r="DD144" s="316">
        <f t="shared" si="57"/>
        <v>0</v>
      </c>
      <c r="DE144" s="316">
        <f t="shared" si="58"/>
        <v>0</v>
      </c>
      <c r="DF144" s="316">
        <f t="shared" si="59"/>
        <v>0</v>
      </c>
      <c r="DG144" s="316">
        <f t="shared" si="60"/>
        <v>0</v>
      </c>
      <c r="DH144" s="316">
        <f t="shared" si="61"/>
        <v>0</v>
      </c>
      <c r="DI144" s="316">
        <f t="shared" si="62"/>
        <v>0</v>
      </c>
      <c r="DJ144" s="316">
        <f t="shared" si="63"/>
        <v>0</v>
      </c>
      <c r="DK144" s="316">
        <f t="shared" si="64"/>
        <v>0</v>
      </c>
      <c r="DL144" s="316">
        <f t="shared" si="65"/>
        <v>0</v>
      </c>
      <c r="DM144" s="316">
        <f t="shared" si="66"/>
        <v>0</v>
      </c>
    </row>
    <row r="145" spans="1:117" ht="20.25" x14ac:dyDescent="0.2">
      <c r="A145" s="18">
        <v>141</v>
      </c>
      <c r="B145" s="18" t="str">
        <f>'كشف 6'!A6</f>
        <v/>
      </c>
      <c r="C145" s="318">
        <f>'كشف 6'!B6</f>
        <v>0</v>
      </c>
      <c r="D145" s="318">
        <f>'كشف 6'!C6</f>
        <v>0</v>
      </c>
      <c r="E145" s="318">
        <f>'كشف 6'!D6</f>
        <v>0</v>
      </c>
      <c r="F145" s="318">
        <f>'كشف 6'!E6</f>
        <v>0</v>
      </c>
      <c r="G145" s="318">
        <f>'كشف 6'!F6</f>
        <v>0</v>
      </c>
      <c r="H145" s="318">
        <f>'كشف 6'!G6</f>
        <v>0</v>
      </c>
      <c r="I145" s="318">
        <f>'كشف 6'!H6</f>
        <v>0</v>
      </c>
      <c r="J145" s="318">
        <f>'كشف 6'!I6</f>
        <v>0</v>
      </c>
      <c r="K145" s="316">
        <f>'كشف 6'!J6</f>
        <v>0</v>
      </c>
      <c r="L145" s="316">
        <f>'كشف 6'!K6</f>
        <v>0</v>
      </c>
      <c r="M145" s="316">
        <f>'كشف 6'!L6</f>
        <v>0</v>
      </c>
      <c r="N145" s="316">
        <f>'كشف 6'!M6</f>
        <v>0</v>
      </c>
      <c r="O145" s="66">
        <f>'كشف 6'!N6</f>
        <v>0</v>
      </c>
      <c r="P145" s="317">
        <f>'كشف 6'!O6</f>
        <v>0</v>
      </c>
      <c r="Q145" s="318">
        <f>'كشف 6'!P6</f>
        <v>0</v>
      </c>
      <c r="R145" s="318">
        <f>'كشف 6'!Q6</f>
        <v>0</v>
      </c>
      <c r="S145" s="318">
        <f>'كشف 6'!R6</f>
        <v>0</v>
      </c>
      <c r="T145" s="318">
        <f>'كشف 6'!S6</f>
        <v>0</v>
      </c>
      <c r="U145" s="318">
        <f>'كشف 6'!T6</f>
        <v>0</v>
      </c>
      <c r="V145" s="316">
        <f>'كشف 6'!U6</f>
        <v>0</v>
      </c>
      <c r="W145" s="316">
        <f>'كشف 6'!V6</f>
        <v>0</v>
      </c>
      <c r="X145" s="316">
        <f>'كشف 6'!W6</f>
        <v>0</v>
      </c>
      <c r="Y145" s="318">
        <f>'كشف 6'!X6</f>
        <v>0</v>
      </c>
      <c r="Z145" s="19">
        <f>'كشف 6'!Y6</f>
        <v>0</v>
      </c>
      <c r="AA145" s="317">
        <f>'كشف 6'!Z6</f>
        <v>0</v>
      </c>
      <c r="AB145" s="318">
        <f>'كشف 6'!AA6</f>
        <v>0</v>
      </c>
      <c r="AC145" s="318">
        <f>'كشف 6'!AB6</f>
        <v>0</v>
      </c>
      <c r="AD145" s="20">
        <f>'كشف 6'!AC6</f>
        <v>0</v>
      </c>
      <c r="AE145" s="316">
        <f>'كشف 6'!AD6</f>
        <v>0</v>
      </c>
      <c r="AF145" s="20">
        <f>'كشف 6'!AE6</f>
        <v>0</v>
      </c>
      <c r="AG145" s="20">
        <f>'كشف 6'!AF6</f>
        <v>0</v>
      </c>
      <c r="AH145" s="21">
        <f>'كشف 6'!AG6</f>
        <v>0</v>
      </c>
      <c r="AI145" s="20">
        <f>'كشف 6'!AH6</f>
        <v>0</v>
      </c>
      <c r="AJ145" s="20">
        <f>'كشف 6'!AI6</f>
        <v>0</v>
      </c>
      <c r="AK145" s="20">
        <f>'كشف 6'!AJ6</f>
        <v>0</v>
      </c>
      <c r="AL145" s="316">
        <f>'كشف 6'!AK6</f>
        <v>0</v>
      </c>
      <c r="AM145" s="316">
        <f>'كشف 6'!AL6</f>
        <v>0</v>
      </c>
      <c r="AN145" s="316">
        <f>'كشف 6'!AM6</f>
        <v>0</v>
      </c>
      <c r="AO145" s="316">
        <f>'كشف 6'!AN6</f>
        <v>0</v>
      </c>
      <c r="AP145" s="316">
        <f>'كشف 6'!AO6</f>
        <v>0</v>
      </c>
      <c r="AQ145" s="316">
        <f>'كشف 6'!AP6</f>
        <v>0</v>
      </c>
      <c r="AR145" s="316">
        <f>'كشف 6'!AQ6</f>
        <v>0</v>
      </c>
      <c r="AS145" s="316">
        <f>'كشف 6'!AR6</f>
        <v>0</v>
      </c>
      <c r="AT145" s="22">
        <f>'كشف 6'!AS6</f>
        <v>0</v>
      </c>
      <c r="AU145" s="316">
        <f>'كشف 6'!AT6</f>
        <v>0</v>
      </c>
      <c r="AV145" s="316">
        <f>'كشف 6'!AU6</f>
        <v>0</v>
      </c>
      <c r="AW145" s="316">
        <f>'كشف 6'!AV6</f>
        <v>0</v>
      </c>
      <c r="AX145" s="316">
        <f>'كشف 6'!AW6</f>
        <v>0</v>
      </c>
      <c r="AY145" s="316">
        <f>'كشف 6'!AX6</f>
        <v>0</v>
      </c>
      <c r="AZ145" s="316">
        <f>'كشف 6'!AY6</f>
        <v>0</v>
      </c>
      <c r="BA145" s="317">
        <f>'كشف 6'!AZ6</f>
        <v>0</v>
      </c>
      <c r="BB145" s="316">
        <f>'كشف 6'!BA6</f>
        <v>0</v>
      </c>
      <c r="BC145" s="124">
        <f>'كشف 6'!BB6</f>
        <v>0</v>
      </c>
      <c r="BD145" s="316">
        <f>'كشف 6'!BC6</f>
        <v>0</v>
      </c>
      <c r="BE145" s="316">
        <f>'كشف 6'!BD6</f>
        <v>0</v>
      </c>
      <c r="BF145" s="316">
        <f>'كشف 6'!BE6</f>
        <v>0</v>
      </c>
      <c r="BG145" s="316">
        <f>'كشف 6'!BF6</f>
        <v>0</v>
      </c>
      <c r="BH145" s="317">
        <f>'كشف 6'!BG6</f>
        <v>0</v>
      </c>
      <c r="BI145" s="318">
        <f>'كشف 6'!BH6</f>
        <v>0</v>
      </c>
      <c r="BJ145" s="318">
        <f>'كشف 6'!BI6</f>
        <v>0</v>
      </c>
      <c r="BK145" s="318">
        <f>'كشف 6'!BJ6</f>
        <v>0</v>
      </c>
      <c r="BL145" s="318">
        <f>'كشف 6'!BK6</f>
        <v>0</v>
      </c>
      <c r="BM145" s="319">
        <f>'كشف 6'!BL6</f>
        <v>0</v>
      </c>
      <c r="BN145" s="316">
        <f>'كشف 6'!BM6</f>
        <v>0</v>
      </c>
      <c r="BO145" s="316">
        <f>'كشف 6'!BN6</f>
        <v>0</v>
      </c>
      <c r="BP145" s="318">
        <f>'كشف 6'!BO6</f>
        <v>0</v>
      </c>
      <c r="BQ145" s="319">
        <f>'كشف 6'!BP6</f>
        <v>0</v>
      </c>
      <c r="BR145" s="319">
        <f>'كشف 6'!BQ6</f>
        <v>0</v>
      </c>
      <c r="BS145" s="319">
        <f>'كشف 6'!BR6</f>
        <v>0</v>
      </c>
      <c r="BT145" s="319">
        <f>'كشف 6'!BS6</f>
        <v>0</v>
      </c>
      <c r="BU145" s="319">
        <f>'كشف 6'!BT6</f>
        <v>0</v>
      </c>
      <c r="BV145" s="319">
        <f>'كشف 6'!BU6</f>
        <v>0</v>
      </c>
      <c r="BW145" s="319">
        <f>'كشف 6'!BV6</f>
        <v>0</v>
      </c>
      <c r="BX145" s="66">
        <f>'كشف 6'!BW6</f>
        <v>0</v>
      </c>
      <c r="BY145" s="66">
        <f>'كشف 6'!BX6</f>
        <v>0</v>
      </c>
      <c r="BZ145" s="319">
        <f>'كشف 6'!BY6</f>
        <v>0</v>
      </c>
      <c r="CA145" s="319">
        <f>'كشف 6'!BZ6</f>
        <v>0</v>
      </c>
      <c r="CB145" s="66">
        <f>'كشف 6'!CA6</f>
        <v>0</v>
      </c>
      <c r="CC145" s="319">
        <f>'كشف 6'!CB6</f>
        <v>0</v>
      </c>
      <c r="CD145" s="319">
        <f>'كشف 6'!CC6</f>
        <v>0</v>
      </c>
      <c r="CE145" s="319">
        <f>'كشف 6'!CD6</f>
        <v>0</v>
      </c>
      <c r="CF145" s="169">
        <f>'كشف 6'!CE6</f>
        <v>0</v>
      </c>
      <c r="CG145" s="169">
        <f>'كشف 6'!CF6</f>
        <v>0</v>
      </c>
      <c r="CH145" s="319">
        <f>'كشف 6'!CG6</f>
        <v>0</v>
      </c>
      <c r="CI145" s="319">
        <f>'كشف 6'!CH6</f>
        <v>0</v>
      </c>
      <c r="CJ145" s="319">
        <f>'كشف 6'!CI6</f>
        <v>0</v>
      </c>
      <c r="CK145" s="319">
        <f>'كشف 6'!CJ6</f>
        <v>0</v>
      </c>
      <c r="CL145" s="319">
        <f>'كشف 6'!CK6</f>
        <v>0</v>
      </c>
      <c r="CM145" s="319">
        <f>'كشف 6'!CL6</f>
        <v>0</v>
      </c>
      <c r="CN145" s="316">
        <f>'كشف 6'!CM6</f>
        <v>0</v>
      </c>
      <c r="CO145" s="316">
        <f>'كشف 6'!CN6</f>
        <v>0</v>
      </c>
      <c r="CP145" s="316">
        <f>'كشف 6'!CO6</f>
        <v>0</v>
      </c>
      <c r="CQ145" s="316">
        <f>'كشف 6'!CP6</f>
        <v>0</v>
      </c>
      <c r="CR145" s="316">
        <f t="shared" si="45"/>
        <v>0</v>
      </c>
      <c r="CS145" s="316">
        <f t="shared" si="46"/>
        <v>0</v>
      </c>
      <c r="CT145" s="316">
        <f t="shared" si="47"/>
        <v>0</v>
      </c>
      <c r="CU145" s="316">
        <f t="shared" si="48"/>
        <v>0</v>
      </c>
      <c r="CV145" s="316">
        <f t="shared" si="49"/>
        <v>0</v>
      </c>
      <c r="CW145" s="316">
        <f t="shared" si="50"/>
        <v>0</v>
      </c>
      <c r="CX145" s="316">
        <f t="shared" si="51"/>
        <v>0</v>
      </c>
      <c r="CY145" s="316">
        <f t="shared" si="52"/>
        <v>0</v>
      </c>
      <c r="CZ145" s="316">
        <f t="shared" si="53"/>
        <v>0</v>
      </c>
      <c r="DA145" s="316">
        <f t="shared" si="54"/>
        <v>0</v>
      </c>
      <c r="DB145" s="316">
        <f t="shared" si="55"/>
        <v>0</v>
      </c>
      <c r="DC145" s="316">
        <f t="shared" si="56"/>
        <v>0</v>
      </c>
      <c r="DD145" s="316">
        <f t="shared" si="57"/>
        <v>0</v>
      </c>
      <c r="DE145" s="316">
        <f t="shared" si="58"/>
        <v>0</v>
      </c>
      <c r="DF145" s="316">
        <f t="shared" si="59"/>
        <v>0</v>
      </c>
      <c r="DG145" s="316">
        <f t="shared" si="60"/>
        <v>0</v>
      </c>
      <c r="DH145" s="316">
        <f t="shared" si="61"/>
        <v>0</v>
      </c>
      <c r="DI145" s="316">
        <f t="shared" si="62"/>
        <v>0</v>
      </c>
      <c r="DJ145" s="316">
        <f t="shared" si="63"/>
        <v>0</v>
      </c>
      <c r="DK145" s="316">
        <f t="shared" si="64"/>
        <v>0</v>
      </c>
      <c r="DL145" s="316">
        <f t="shared" si="65"/>
        <v>0</v>
      </c>
      <c r="DM145" s="316">
        <f t="shared" si="66"/>
        <v>0</v>
      </c>
    </row>
    <row r="146" spans="1:117" ht="20.25" x14ac:dyDescent="0.2">
      <c r="A146" s="18">
        <v>142</v>
      </c>
      <c r="B146" s="18" t="str">
        <f>'كشف 6'!A7</f>
        <v/>
      </c>
      <c r="C146" s="318">
        <f>'كشف 6'!B7</f>
        <v>0</v>
      </c>
      <c r="D146" s="318">
        <f>'كشف 6'!C7</f>
        <v>0</v>
      </c>
      <c r="E146" s="318">
        <f>'كشف 6'!D7</f>
        <v>0</v>
      </c>
      <c r="F146" s="318">
        <f>'كشف 6'!E7</f>
        <v>0</v>
      </c>
      <c r="G146" s="318">
        <f>'كشف 6'!F7</f>
        <v>0</v>
      </c>
      <c r="H146" s="318">
        <f>'كشف 6'!G7</f>
        <v>0</v>
      </c>
      <c r="I146" s="318">
        <f>'كشف 6'!H7</f>
        <v>0</v>
      </c>
      <c r="J146" s="318">
        <f>'كشف 6'!I7</f>
        <v>0</v>
      </c>
      <c r="K146" s="316">
        <f>'كشف 6'!J7</f>
        <v>0</v>
      </c>
      <c r="L146" s="316">
        <f>'كشف 6'!K7</f>
        <v>0</v>
      </c>
      <c r="M146" s="316">
        <f>'كشف 6'!L7</f>
        <v>0</v>
      </c>
      <c r="N146" s="316">
        <f>'كشف 6'!M7</f>
        <v>0</v>
      </c>
      <c r="O146" s="66">
        <f>'كشف 6'!N7</f>
        <v>0</v>
      </c>
      <c r="P146" s="317">
        <f>'كشف 6'!O7</f>
        <v>0</v>
      </c>
      <c r="Q146" s="318">
        <f>'كشف 6'!P7</f>
        <v>0</v>
      </c>
      <c r="R146" s="318">
        <f>'كشف 6'!Q7</f>
        <v>0</v>
      </c>
      <c r="S146" s="318">
        <f>'كشف 6'!R7</f>
        <v>0</v>
      </c>
      <c r="T146" s="318">
        <f>'كشف 6'!S7</f>
        <v>0</v>
      </c>
      <c r="U146" s="318">
        <f>'كشف 6'!T7</f>
        <v>0</v>
      </c>
      <c r="V146" s="316">
        <f>'كشف 6'!U7</f>
        <v>0</v>
      </c>
      <c r="W146" s="316">
        <f>'كشف 6'!V7</f>
        <v>0</v>
      </c>
      <c r="X146" s="316">
        <f>'كشف 6'!W7</f>
        <v>0</v>
      </c>
      <c r="Y146" s="318">
        <f>'كشف 6'!X7</f>
        <v>0</v>
      </c>
      <c r="Z146" s="19">
        <f>'كشف 6'!Y7</f>
        <v>0</v>
      </c>
      <c r="AA146" s="317">
        <f>'كشف 6'!Z7</f>
        <v>0</v>
      </c>
      <c r="AB146" s="318">
        <f>'كشف 6'!AA7</f>
        <v>0</v>
      </c>
      <c r="AC146" s="318">
        <f>'كشف 6'!AB7</f>
        <v>0</v>
      </c>
      <c r="AD146" s="20">
        <f>'كشف 6'!AC7</f>
        <v>0</v>
      </c>
      <c r="AE146" s="316">
        <f>'كشف 6'!AD7</f>
        <v>0</v>
      </c>
      <c r="AF146" s="20">
        <f>'كشف 6'!AE7</f>
        <v>0</v>
      </c>
      <c r="AG146" s="20">
        <f>'كشف 6'!AF7</f>
        <v>0</v>
      </c>
      <c r="AH146" s="21">
        <f>'كشف 6'!AG7</f>
        <v>0</v>
      </c>
      <c r="AI146" s="20">
        <f>'كشف 6'!AH7</f>
        <v>0</v>
      </c>
      <c r="AJ146" s="20">
        <f>'كشف 6'!AI7</f>
        <v>0</v>
      </c>
      <c r="AK146" s="20">
        <f>'كشف 6'!AJ7</f>
        <v>0</v>
      </c>
      <c r="AL146" s="316">
        <f>'كشف 6'!AK7</f>
        <v>0</v>
      </c>
      <c r="AM146" s="316">
        <f>'كشف 6'!AL7</f>
        <v>0</v>
      </c>
      <c r="AN146" s="316">
        <f>'كشف 6'!AM7</f>
        <v>0</v>
      </c>
      <c r="AO146" s="316">
        <f>'كشف 6'!AN7</f>
        <v>0</v>
      </c>
      <c r="AP146" s="316">
        <f>'كشف 6'!AO7</f>
        <v>0</v>
      </c>
      <c r="AQ146" s="316">
        <f>'كشف 6'!AP7</f>
        <v>0</v>
      </c>
      <c r="AR146" s="316">
        <f>'كشف 6'!AQ7</f>
        <v>0</v>
      </c>
      <c r="AS146" s="316">
        <f>'كشف 6'!AR7</f>
        <v>0</v>
      </c>
      <c r="AT146" s="22">
        <f>'كشف 6'!AS7</f>
        <v>0</v>
      </c>
      <c r="AU146" s="316">
        <f>'كشف 6'!AT7</f>
        <v>0</v>
      </c>
      <c r="AV146" s="316">
        <f>'كشف 6'!AU7</f>
        <v>0</v>
      </c>
      <c r="AW146" s="316">
        <f>'كشف 6'!AV7</f>
        <v>0</v>
      </c>
      <c r="AX146" s="316">
        <f>'كشف 6'!AW7</f>
        <v>0</v>
      </c>
      <c r="AY146" s="316">
        <f>'كشف 6'!AX7</f>
        <v>0</v>
      </c>
      <c r="AZ146" s="316">
        <f>'كشف 6'!AY7</f>
        <v>0</v>
      </c>
      <c r="BA146" s="317">
        <f>'كشف 6'!AZ7</f>
        <v>0</v>
      </c>
      <c r="BB146" s="316">
        <f>'كشف 6'!BA7</f>
        <v>0</v>
      </c>
      <c r="BC146" s="124">
        <f>'كشف 6'!BB7</f>
        <v>0</v>
      </c>
      <c r="BD146" s="316">
        <f>'كشف 6'!BC7</f>
        <v>0</v>
      </c>
      <c r="BE146" s="316">
        <f>'كشف 6'!BD7</f>
        <v>0</v>
      </c>
      <c r="BF146" s="316">
        <f>'كشف 6'!BE7</f>
        <v>0</v>
      </c>
      <c r="BG146" s="316">
        <f>'كشف 6'!BF7</f>
        <v>0</v>
      </c>
      <c r="BH146" s="317">
        <f>'كشف 6'!BG7</f>
        <v>0</v>
      </c>
      <c r="BI146" s="318">
        <f>'كشف 6'!BH7</f>
        <v>0</v>
      </c>
      <c r="BJ146" s="318">
        <f>'كشف 6'!BI7</f>
        <v>0</v>
      </c>
      <c r="BK146" s="318">
        <f>'كشف 6'!BJ7</f>
        <v>0</v>
      </c>
      <c r="BL146" s="318">
        <f>'كشف 6'!BK7</f>
        <v>0</v>
      </c>
      <c r="BM146" s="319">
        <f>'كشف 6'!BL7</f>
        <v>0</v>
      </c>
      <c r="BN146" s="316">
        <f>'كشف 6'!BM7</f>
        <v>0</v>
      </c>
      <c r="BO146" s="316">
        <f>'كشف 6'!BN7</f>
        <v>0</v>
      </c>
      <c r="BP146" s="318">
        <f>'كشف 6'!BO7</f>
        <v>0</v>
      </c>
      <c r="BQ146" s="319">
        <f>'كشف 6'!BP7</f>
        <v>0</v>
      </c>
      <c r="BR146" s="319">
        <f>'كشف 6'!BQ7</f>
        <v>0</v>
      </c>
      <c r="BS146" s="319">
        <f>'كشف 6'!BR7</f>
        <v>0</v>
      </c>
      <c r="BT146" s="319">
        <f>'كشف 6'!BS7</f>
        <v>0</v>
      </c>
      <c r="BU146" s="319">
        <f>'كشف 6'!BT7</f>
        <v>0</v>
      </c>
      <c r="BV146" s="319">
        <f>'كشف 6'!BU7</f>
        <v>0</v>
      </c>
      <c r="BW146" s="319">
        <f>'كشف 6'!BV7</f>
        <v>0</v>
      </c>
      <c r="BX146" s="66">
        <f>'كشف 6'!BW7</f>
        <v>0</v>
      </c>
      <c r="BY146" s="66">
        <f>'كشف 6'!BX7</f>
        <v>0</v>
      </c>
      <c r="BZ146" s="319">
        <f>'كشف 6'!BY7</f>
        <v>0</v>
      </c>
      <c r="CA146" s="319">
        <f>'كشف 6'!BZ7</f>
        <v>0</v>
      </c>
      <c r="CB146" s="66">
        <f>'كشف 6'!CA7</f>
        <v>0</v>
      </c>
      <c r="CC146" s="319">
        <f>'كشف 6'!CB7</f>
        <v>0</v>
      </c>
      <c r="CD146" s="319">
        <f>'كشف 6'!CC7</f>
        <v>0</v>
      </c>
      <c r="CE146" s="319">
        <f>'كشف 6'!CD7</f>
        <v>0</v>
      </c>
      <c r="CF146" s="169">
        <f>'كشف 6'!CE7</f>
        <v>0</v>
      </c>
      <c r="CG146" s="169">
        <f>'كشف 6'!CF7</f>
        <v>0</v>
      </c>
      <c r="CH146" s="319">
        <f>'كشف 6'!CG7</f>
        <v>0</v>
      </c>
      <c r="CI146" s="319">
        <f>'كشف 6'!CH7</f>
        <v>0</v>
      </c>
      <c r="CJ146" s="319">
        <f>'كشف 6'!CI7</f>
        <v>0</v>
      </c>
      <c r="CK146" s="319">
        <f>'كشف 6'!CJ7</f>
        <v>0</v>
      </c>
      <c r="CL146" s="319">
        <f>'كشف 6'!CK7</f>
        <v>0</v>
      </c>
      <c r="CM146" s="319">
        <f>'كشف 6'!CL7</f>
        <v>0</v>
      </c>
      <c r="CN146" s="316">
        <f>'كشف 6'!CM7</f>
        <v>0</v>
      </c>
      <c r="CO146" s="316">
        <f>'كشف 6'!CN7</f>
        <v>0</v>
      </c>
      <c r="CP146" s="316">
        <f>'كشف 6'!CO7</f>
        <v>0</v>
      </c>
      <c r="CQ146" s="316">
        <f>'كشف 6'!CP7</f>
        <v>0</v>
      </c>
      <c r="CR146" s="316">
        <f t="shared" si="45"/>
        <v>0</v>
      </c>
      <c r="CS146" s="316">
        <f t="shared" si="46"/>
        <v>0</v>
      </c>
      <c r="CT146" s="316">
        <f t="shared" si="47"/>
        <v>0</v>
      </c>
      <c r="CU146" s="316">
        <f t="shared" si="48"/>
        <v>0</v>
      </c>
      <c r="CV146" s="316">
        <f t="shared" si="49"/>
        <v>0</v>
      </c>
      <c r="CW146" s="316">
        <f t="shared" si="50"/>
        <v>0</v>
      </c>
      <c r="CX146" s="316">
        <f t="shared" si="51"/>
        <v>0</v>
      </c>
      <c r="CY146" s="316">
        <f t="shared" si="52"/>
        <v>0</v>
      </c>
      <c r="CZ146" s="316">
        <f t="shared" si="53"/>
        <v>0</v>
      </c>
      <c r="DA146" s="316">
        <f t="shared" si="54"/>
        <v>0</v>
      </c>
      <c r="DB146" s="316">
        <f t="shared" si="55"/>
        <v>0</v>
      </c>
      <c r="DC146" s="316">
        <f t="shared" si="56"/>
        <v>0</v>
      </c>
      <c r="DD146" s="316">
        <f t="shared" si="57"/>
        <v>0</v>
      </c>
      <c r="DE146" s="316">
        <f t="shared" si="58"/>
        <v>0</v>
      </c>
      <c r="DF146" s="316">
        <f t="shared" si="59"/>
        <v>0</v>
      </c>
      <c r="DG146" s="316">
        <f t="shared" si="60"/>
        <v>0</v>
      </c>
      <c r="DH146" s="316">
        <f t="shared" si="61"/>
        <v>0</v>
      </c>
      <c r="DI146" s="316">
        <f t="shared" si="62"/>
        <v>0</v>
      </c>
      <c r="DJ146" s="316">
        <f t="shared" si="63"/>
        <v>0</v>
      </c>
      <c r="DK146" s="316">
        <f t="shared" si="64"/>
        <v>0</v>
      </c>
      <c r="DL146" s="316">
        <f t="shared" si="65"/>
        <v>0</v>
      </c>
      <c r="DM146" s="316">
        <f t="shared" si="66"/>
        <v>0</v>
      </c>
    </row>
    <row r="147" spans="1:117" ht="20.25" x14ac:dyDescent="0.2">
      <c r="A147" s="18">
        <v>143</v>
      </c>
      <c r="B147" s="18" t="str">
        <f>'كشف 6'!A8</f>
        <v/>
      </c>
      <c r="C147" s="318">
        <f>'كشف 6'!B8</f>
        <v>0</v>
      </c>
      <c r="D147" s="318">
        <f>'كشف 6'!C8</f>
        <v>0</v>
      </c>
      <c r="E147" s="318">
        <f>'كشف 6'!D8</f>
        <v>0</v>
      </c>
      <c r="F147" s="318">
        <f>'كشف 6'!E8</f>
        <v>0</v>
      </c>
      <c r="G147" s="318">
        <f>'كشف 6'!F8</f>
        <v>0</v>
      </c>
      <c r="H147" s="318">
        <f>'كشف 6'!G8</f>
        <v>0</v>
      </c>
      <c r="I147" s="318">
        <f>'كشف 6'!H8</f>
        <v>0</v>
      </c>
      <c r="J147" s="318">
        <f>'كشف 6'!I8</f>
        <v>0</v>
      </c>
      <c r="K147" s="316">
        <f>'كشف 6'!J8</f>
        <v>0</v>
      </c>
      <c r="L147" s="316">
        <f>'كشف 6'!K8</f>
        <v>0</v>
      </c>
      <c r="M147" s="316">
        <f>'كشف 6'!L8</f>
        <v>0</v>
      </c>
      <c r="N147" s="316">
        <f>'كشف 6'!M8</f>
        <v>0</v>
      </c>
      <c r="O147" s="66">
        <f>'كشف 6'!N8</f>
        <v>0</v>
      </c>
      <c r="P147" s="317">
        <f>'كشف 6'!O8</f>
        <v>0</v>
      </c>
      <c r="Q147" s="318">
        <f>'كشف 6'!P8</f>
        <v>0</v>
      </c>
      <c r="R147" s="318">
        <f>'كشف 6'!Q8</f>
        <v>0</v>
      </c>
      <c r="S147" s="318">
        <f>'كشف 6'!R8</f>
        <v>0</v>
      </c>
      <c r="T147" s="318">
        <f>'كشف 6'!S8</f>
        <v>0</v>
      </c>
      <c r="U147" s="318">
        <f>'كشف 6'!T8</f>
        <v>0</v>
      </c>
      <c r="V147" s="316">
        <f>'كشف 6'!U8</f>
        <v>0</v>
      </c>
      <c r="W147" s="316">
        <f>'كشف 6'!V8</f>
        <v>0</v>
      </c>
      <c r="X147" s="316">
        <f>'كشف 6'!W8</f>
        <v>0</v>
      </c>
      <c r="Y147" s="318">
        <f>'كشف 6'!X8</f>
        <v>0</v>
      </c>
      <c r="Z147" s="19">
        <f>'كشف 6'!Y8</f>
        <v>0</v>
      </c>
      <c r="AA147" s="317">
        <f>'كشف 6'!Z8</f>
        <v>0</v>
      </c>
      <c r="AB147" s="318">
        <f>'كشف 6'!AA8</f>
        <v>0</v>
      </c>
      <c r="AC147" s="318">
        <f>'كشف 6'!AB8</f>
        <v>0</v>
      </c>
      <c r="AD147" s="20">
        <f>'كشف 6'!AC8</f>
        <v>0</v>
      </c>
      <c r="AE147" s="316">
        <f>'كشف 6'!AD8</f>
        <v>0</v>
      </c>
      <c r="AF147" s="20">
        <f>'كشف 6'!AE8</f>
        <v>0</v>
      </c>
      <c r="AG147" s="20">
        <f>'كشف 6'!AF8</f>
        <v>0</v>
      </c>
      <c r="AH147" s="21">
        <f>'كشف 6'!AG8</f>
        <v>0</v>
      </c>
      <c r="AI147" s="20">
        <f>'كشف 6'!AH8</f>
        <v>0</v>
      </c>
      <c r="AJ147" s="20">
        <f>'كشف 6'!AI8</f>
        <v>0</v>
      </c>
      <c r="AK147" s="20">
        <f>'كشف 6'!AJ8</f>
        <v>0</v>
      </c>
      <c r="AL147" s="316">
        <f>'كشف 6'!AK8</f>
        <v>0</v>
      </c>
      <c r="AM147" s="316">
        <f>'كشف 6'!AL8</f>
        <v>0</v>
      </c>
      <c r="AN147" s="316">
        <f>'كشف 6'!AM8</f>
        <v>0</v>
      </c>
      <c r="AO147" s="316">
        <f>'كشف 6'!AN8</f>
        <v>0</v>
      </c>
      <c r="AP147" s="316">
        <f>'كشف 6'!AO8</f>
        <v>0</v>
      </c>
      <c r="AQ147" s="316">
        <f>'كشف 6'!AP8</f>
        <v>0</v>
      </c>
      <c r="AR147" s="316">
        <f>'كشف 6'!AQ8</f>
        <v>0</v>
      </c>
      <c r="AS147" s="316">
        <f>'كشف 6'!AR8</f>
        <v>0</v>
      </c>
      <c r="AT147" s="22">
        <f>'كشف 6'!AS8</f>
        <v>0</v>
      </c>
      <c r="AU147" s="316">
        <f>'كشف 6'!AT8</f>
        <v>0</v>
      </c>
      <c r="AV147" s="316">
        <f>'كشف 6'!AU8</f>
        <v>0</v>
      </c>
      <c r="AW147" s="316">
        <f>'كشف 6'!AV8</f>
        <v>0</v>
      </c>
      <c r="AX147" s="316">
        <f>'كشف 6'!AW8</f>
        <v>0</v>
      </c>
      <c r="AY147" s="316">
        <f>'كشف 6'!AX8</f>
        <v>0</v>
      </c>
      <c r="AZ147" s="316">
        <f>'كشف 6'!AY8</f>
        <v>0</v>
      </c>
      <c r="BA147" s="317">
        <f>'كشف 6'!AZ8</f>
        <v>0</v>
      </c>
      <c r="BB147" s="316">
        <f>'كشف 6'!BA8</f>
        <v>0</v>
      </c>
      <c r="BC147" s="124">
        <f>'كشف 6'!BB8</f>
        <v>0</v>
      </c>
      <c r="BD147" s="316">
        <f>'كشف 6'!BC8</f>
        <v>0</v>
      </c>
      <c r="BE147" s="316">
        <f>'كشف 6'!BD8</f>
        <v>0</v>
      </c>
      <c r="BF147" s="316">
        <f>'كشف 6'!BE8</f>
        <v>0</v>
      </c>
      <c r="BG147" s="316">
        <f>'كشف 6'!BF8</f>
        <v>0</v>
      </c>
      <c r="BH147" s="317">
        <f>'كشف 6'!BG8</f>
        <v>0</v>
      </c>
      <c r="BI147" s="318">
        <f>'كشف 6'!BH8</f>
        <v>0</v>
      </c>
      <c r="BJ147" s="318">
        <f>'كشف 6'!BI8</f>
        <v>0</v>
      </c>
      <c r="BK147" s="318">
        <f>'كشف 6'!BJ8</f>
        <v>0</v>
      </c>
      <c r="BL147" s="318">
        <f>'كشف 6'!BK8</f>
        <v>0</v>
      </c>
      <c r="BM147" s="319">
        <f>'كشف 6'!BL8</f>
        <v>0</v>
      </c>
      <c r="BN147" s="316">
        <f>'كشف 6'!BM8</f>
        <v>0</v>
      </c>
      <c r="BO147" s="316">
        <f>'كشف 6'!BN8</f>
        <v>0</v>
      </c>
      <c r="BP147" s="318">
        <f>'كشف 6'!BO8</f>
        <v>0</v>
      </c>
      <c r="BQ147" s="319">
        <f>'كشف 6'!BP8</f>
        <v>0</v>
      </c>
      <c r="BR147" s="319">
        <f>'كشف 6'!BQ8</f>
        <v>0</v>
      </c>
      <c r="BS147" s="319">
        <f>'كشف 6'!BR8</f>
        <v>0</v>
      </c>
      <c r="BT147" s="319">
        <f>'كشف 6'!BS8</f>
        <v>0</v>
      </c>
      <c r="BU147" s="319">
        <f>'كشف 6'!BT8</f>
        <v>0</v>
      </c>
      <c r="BV147" s="319">
        <f>'كشف 6'!BU8</f>
        <v>0</v>
      </c>
      <c r="BW147" s="319">
        <f>'كشف 6'!BV8</f>
        <v>0</v>
      </c>
      <c r="BX147" s="66">
        <f>'كشف 6'!BW8</f>
        <v>0</v>
      </c>
      <c r="BY147" s="66">
        <f>'كشف 6'!BX8</f>
        <v>0</v>
      </c>
      <c r="BZ147" s="319">
        <f>'كشف 6'!BY8</f>
        <v>0</v>
      </c>
      <c r="CA147" s="319">
        <f>'كشف 6'!BZ8</f>
        <v>0</v>
      </c>
      <c r="CB147" s="66">
        <f>'كشف 6'!CA8</f>
        <v>0</v>
      </c>
      <c r="CC147" s="319">
        <f>'كشف 6'!CB8</f>
        <v>0</v>
      </c>
      <c r="CD147" s="319">
        <f>'كشف 6'!CC8</f>
        <v>0</v>
      </c>
      <c r="CE147" s="319">
        <f>'كشف 6'!CD8</f>
        <v>0</v>
      </c>
      <c r="CF147" s="169">
        <f>'كشف 6'!CE8</f>
        <v>0</v>
      </c>
      <c r="CG147" s="169">
        <f>'كشف 6'!CF8</f>
        <v>0</v>
      </c>
      <c r="CH147" s="319">
        <f>'كشف 6'!CG8</f>
        <v>0</v>
      </c>
      <c r="CI147" s="319">
        <f>'كشف 6'!CH8</f>
        <v>0</v>
      </c>
      <c r="CJ147" s="319">
        <f>'كشف 6'!CI8</f>
        <v>0</v>
      </c>
      <c r="CK147" s="319">
        <f>'كشف 6'!CJ8</f>
        <v>0</v>
      </c>
      <c r="CL147" s="319">
        <f>'كشف 6'!CK8</f>
        <v>0</v>
      </c>
      <c r="CM147" s="319">
        <f>'كشف 6'!CL8</f>
        <v>0</v>
      </c>
      <c r="CN147" s="316">
        <f>'كشف 6'!CM8</f>
        <v>0</v>
      </c>
      <c r="CO147" s="316">
        <f>'كشف 6'!CN8</f>
        <v>0</v>
      </c>
      <c r="CP147" s="316">
        <f>'كشف 6'!CO8</f>
        <v>0</v>
      </c>
      <c r="CQ147" s="316">
        <f>'كشف 6'!CP8</f>
        <v>0</v>
      </c>
      <c r="CR147" s="316">
        <f t="shared" si="45"/>
        <v>0</v>
      </c>
      <c r="CS147" s="316">
        <f t="shared" si="46"/>
        <v>0</v>
      </c>
      <c r="CT147" s="316">
        <f t="shared" si="47"/>
        <v>0</v>
      </c>
      <c r="CU147" s="316">
        <f t="shared" si="48"/>
        <v>0</v>
      </c>
      <c r="CV147" s="316">
        <f t="shared" si="49"/>
        <v>0</v>
      </c>
      <c r="CW147" s="316">
        <f t="shared" si="50"/>
        <v>0</v>
      </c>
      <c r="CX147" s="316">
        <f t="shared" si="51"/>
        <v>0</v>
      </c>
      <c r="CY147" s="316">
        <f t="shared" si="52"/>
        <v>0</v>
      </c>
      <c r="CZ147" s="316">
        <f t="shared" si="53"/>
        <v>0</v>
      </c>
      <c r="DA147" s="316">
        <f t="shared" si="54"/>
        <v>0</v>
      </c>
      <c r="DB147" s="316">
        <f t="shared" si="55"/>
        <v>0</v>
      </c>
      <c r="DC147" s="316">
        <f t="shared" si="56"/>
        <v>0</v>
      </c>
      <c r="DD147" s="316">
        <f t="shared" si="57"/>
        <v>0</v>
      </c>
      <c r="DE147" s="316">
        <f t="shared" si="58"/>
        <v>0</v>
      </c>
      <c r="DF147" s="316">
        <f t="shared" si="59"/>
        <v>0</v>
      </c>
      <c r="DG147" s="316">
        <f t="shared" si="60"/>
        <v>0</v>
      </c>
      <c r="DH147" s="316">
        <f t="shared" si="61"/>
        <v>0</v>
      </c>
      <c r="DI147" s="316">
        <f t="shared" si="62"/>
        <v>0</v>
      </c>
      <c r="DJ147" s="316">
        <f t="shared" si="63"/>
        <v>0</v>
      </c>
      <c r="DK147" s="316">
        <f t="shared" si="64"/>
        <v>0</v>
      </c>
      <c r="DL147" s="316">
        <f t="shared" si="65"/>
        <v>0</v>
      </c>
      <c r="DM147" s="316">
        <f t="shared" si="66"/>
        <v>0</v>
      </c>
    </row>
    <row r="148" spans="1:117" ht="20.25" x14ac:dyDescent="0.2">
      <c r="A148" s="18">
        <v>144</v>
      </c>
      <c r="B148" s="18" t="str">
        <f>'كشف 6'!A9</f>
        <v/>
      </c>
      <c r="C148" s="318">
        <f>'كشف 6'!B9</f>
        <v>0</v>
      </c>
      <c r="D148" s="318">
        <f>'كشف 6'!C9</f>
        <v>0</v>
      </c>
      <c r="E148" s="318">
        <f>'كشف 6'!D9</f>
        <v>0</v>
      </c>
      <c r="F148" s="318">
        <f>'كشف 6'!E9</f>
        <v>0</v>
      </c>
      <c r="G148" s="318">
        <f>'كشف 6'!F9</f>
        <v>0</v>
      </c>
      <c r="H148" s="318">
        <f>'كشف 6'!G9</f>
        <v>0</v>
      </c>
      <c r="I148" s="318">
        <f>'كشف 6'!H9</f>
        <v>0</v>
      </c>
      <c r="J148" s="318">
        <f>'كشف 6'!I9</f>
        <v>0</v>
      </c>
      <c r="K148" s="316">
        <f>'كشف 6'!J9</f>
        <v>0</v>
      </c>
      <c r="L148" s="316">
        <f>'كشف 6'!K9</f>
        <v>0</v>
      </c>
      <c r="M148" s="316">
        <f>'كشف 6'!L9</f>
        <v>0</v>
      </c>
      <c r="N148" s="316">
        <f>'كشف 6'!M9</f>
        <v>0</v>
      </c>
      <c r="O148" s="66">
        <f>'كشف 6'!N9</f>
        <v>0</v>
      </c>
      <c r="P148" s="317">
        <f>'كشف 6'!O9</f>
        <v>0</v>
      </c>
      <c r="Q148" s="318">
        <f>'كشف 6'!P9</f>
        <v>0</v>
      </c>
      <c r="R148" s="318">
        <f>'كشف 6'!Q9</f>
        <v>0</v>
      </c>
      <c r="S148" s="318">
        <f>'كشف 6'!R9</f>
        <v>0</v>
      </c>
      <c r="T148" s="318">
        <f>'كشف 6'!S9</f>
        <v>0</v>
      </c>
      <c r="U148" s="318">
        <f>'كشف 6'!T9</f>
        <v>0</v>
      </c>
      <c r="V148" s="316">
        <f>'كشف 6'!U9</f>
        <v>0</v>
      </c>
      <c r="W148" s="316">
        <f>'كشف 6'!V9</f>
        <v>0</v>
      </c>
      <c r="X148" s="316">
        <f>'كشف 6'!W9</f>
        <v>0</v>
      </c>
      <c r="Y148" s="318">
        <f>'كشف 6'!X9</f>
        <v>0</v>
      </c>
      <c r="Z148" s="19">
        <f>'كشف 6'!Y9</f>
        <v>0</v>
      </c>
      <c r="AA148" s="317">
        <f>'كشف 6'!Z9</f>
        <v>0</v>
      </c>
      <c r="AB148" s="318">
        <f>'كشف 6'!AA9</f>
        <v>0</v>
      </c>
      <c r="AC148" s="318">
        <f>'كشف 6'!AB9</f>
        <v>0</v>
      </c>
      <c r="AD148" s="20">
        <f>'كشف 6'!AC9</f>
        <v>0</v>
      </c>
      <c r="AE148" s="316">
        <f>'كشف 6'!AD9</f>
        <v>0</v>
      </c>
      <c r="AF148" s="20">
        <f>'كشف 6'!AE9</f>
        <v>0</v>
      </c>
      <c r="AG148" s="20">
        <f>'كشف 6'!AF9</f>
        <v>0</v>
      </c>
      <c r="AH148" s="21">
        <f>'كشف 6'!AG9</f>
        <v>0</v>
      </c>
      <c r="AI148" s="20">
        <f>'كشف 6'!AH9</f>
        <v>0</v>
      </c>
      <c r="AJ148" s="20">
        <f>'كشف 6'!AI9</f>
        <v>0</v>
      </c>
      <c r="AK148" s="20">
        <f>'كشف 6'!AJ9</f>
        <v>0</v>
      </c>
      <c r="AL148" s="316">
        <f>'كشف 6'!AK9</f>
        <v>0</v>
      </c>
      <c r="AM148" s="316">
        <f>'كشف 6'!AL9</f>
        <v>0</v>
      </c>
      <c r="AN148" s="316">
        <f>'كشف 6'!AM9</f>
        <v>0</v>
      </c>
      <c r="AO148" s="316">
        <f>'كشف 6'!AN9</f>
        <v>0</v>
      </c>
      <c r="AP148" s="316">
        <f>'كشف 6'!AO9</f>
        <v>0</v>
      </c>
      <c r="AQ148" s="316">
        <f>'كشف 6'!AP9</f>
        <v>0</v>
      </c>
      <c r="AR148" s="316">
        <f>'كشف 6'!AQ9</f>
        <v>0</v>
      </c>
      <c r="AS148" s="316">
        <f>'كشف 6'!AR9</f>
        <v>0</v>
      </c>
      <c r="AT148" s="22">
        <f>'كشف 6'!AS9</f>
        <v>0</v>
      </c>
      <c r="AU148" s="316">
        <f>'كشف 6'!AT9</f>
        <v>0</v>
      </c>
      <c r="AV148" s="316">
        <f>'كشف 6'!AU9</f>
        <v>0</v>
      </c>
      <c r="AW148" s="316">
        <f>'كشف 6'!AV9</f>
        <v>0</v>
      </c>
      <c r="AX148" s="316">
        <f>'كشف 6'!AW9</f>
        <v>0</v>
      </c>
      <c r="AY148" s="316">
        <f>'كشف 6'!AX9</f>
        <v>0</v>
      </c>
      <c r="AZ148" s="316">
        <f>'كشف 6'!AY9</f>
        <v>0</v>
      </c>
      <c r="BA148" s="317">
        <f>'كشف 6'!AZ9</f>
        <v>0</v>
      </c>
      <c r="BB148" s="316">
        <f>'كشف 6'!BA9</f>
        <v>0</v>
      </c>
      <c r="BC148" s="124">
        <f>'كشف 6'!BB9</f>
        <v>0</v>
      </c>
      <c r="BD148" s="316">
        <f>'كشف 6'!BC9</f>
        <v>0</v>
      </c>
      <c r="BE148" s="316">
        <f>'كشف 6'!BD9</f>
        <v>0</v>
      </c>
      <c r="BF148" s="316">
        <f>'كشف 6'!BE9</f>
        <v>0</v>
      </c>
      <c r="BG148" s="316">
        <f>'كشف 6'!BF9</f>
        <v>0</v>
      </c>
      <c r="BH148" s="317">
        <f>'كشف 6'!BG9</f>
        <v>0</v>
      </c>
      <c r="BI148" s="318">
        <f>'كشف 6'!BH9</f>
        <v>0</v>
      </c>
      <c r="BJ148" s="318">
        <f>'كشف 6'!BI9</f>
        <v>0</v>
      </c>
      <c r="BK148" s="318">
        <f>'كشف 6'!BJ9</f>
        <v>0</v>
      </c>
      <c r="BL148" s="318">
        <f>'كشف 6'!BK9</f>
        <v>0</v>
      </c>
      <c r="BM148" s="319">
        <f>'كشف 6'!BL9</f>
        <v>0</v>
      </c>
      <c r="BN148" s="316">
        <f>'كشف 6'!BM9</f>
        <v>0</v>
      </c>
      <c r="BO148" s="316">
        <f>'كشف 6'!BN9</f>
        <v>0</v>
      </c>
      <c r="BP148" s="318">
        <f>'كشف 6'!BO9</f>
        <v>0</v>
      </c>
      <c r="BQ148" s="319">
        <f>'كشف 6'!BP9</f>
        <v>0</v>
      </c>
      <c r="BR148" s="319">
        <f>'كشف 6'!BQ9</f>
        <v>0</v>
      </c>
      <c r="BS148" s="319">
        <f>'كشف 6'!BR9</f>
        <v>0</v>
      </c>
      <c r="BT148" s="319">
        <f>'كشف 6'!BS9</f>
        <v>0</v>
      </c>
      <c r="BU148" s="319">
        <f>'كشف 6'!BT9</f>
        <v>0</v>
      </c>
      <c r="BV148" s="319">
        <f>'كشف 6'!BU9</f>
        <v>0</v>
      </c>
      <c r="BW148" s="319">
        <f>'كشف 6'!BV9</f>
        <v>0</v>
      </c>
      <c r="BX148" s="66">
        <f>'كشف 6'!BW9</f>
        <v>0</v>
      </c>
      <c r="BY148" s="66">
        <f>'كشف 6'!BX9</f>
        <v>0</v>
      </c>
      <c r="BZ148" s="319">
        <f>'كشف 6'!BY9</f>
        <v>0</v>
      </c>
      <c r="CA148" s="319">
        <f>'كشف 6'!BZ9</f>
        <v>0</v>
      </c>
      <c r="CB148" s="66">
        <f>'كشف 6'!CA9</f>
        <v>0</v>
      </c>
      <c r="CC148" s="319">
        <f>'كشف 6'!CB9</f>
        <v>0</v>
      </c>
      <c r="CD148" s="319">
        <f>'كشف 6'!CC9</f>
        <v>0</v>
      </c>
      <c r="CE148" s="319">
        <f>'كشف 6'!CD9</f>
        <v>0</v>
      </c>
      <c r="CF148" s="169">
        <f>'كشف 6'!CE9</f>
        <v>0</v>
      </c>
      <c r="CG148" s="169">
        <f>'كشف 6'!CF9</f>
        <v>0</v>
      </c>
      <c r="CH148" s="319">
        <f>'كشف 6'!CG9</f>
        <v>0</v>
      </c>
      <c r="CI148" s="319">
        <f>'كشف 6'!CH9</f>
        <v>0</v>
      </c>
      <c r="CJ148" s="319">
        <f>'كشف 6'!CI9</f>
        <v>0</v>
      </c>
      <c r="CK148" s="319">
        <f>'كشف 6'!CJ9</f>
        <v>0</v>
      </c>
      <c r="CL148" s="319">
        <f>'كشف 6'!CK9</f>
        <v>0</v>
      </c>
      <c r="CM148" s="319">
        <f>'كشف 6'!CL9</f>
        <v>0</v>
      </c>
      <c r="CN148" s="316">
        <f>'كشف 6'!CM9</f>
        <v>0</v>
      </c>
      <c r="CO148" s="316">
        <f>'كشف 6'!CN9</f>
        <v>0</v>
      </c>
      <c r="CP148" s="316">
        <f>'كشف 6'!CO9</f>
        <v>0</v>
      </c>
      <c r="CQ148" s="316">
        <f>'كشف 6'!CP9</f>
        <v>0</v>
      </c>
      <c r="CR148" s="316">
        <f t="shared" si="45"/>
        <v>0</v>
      </c>
      <c r="CS148" s="316">
        <f t="shared" si="46"/>
        <v>0</v>
      </c>
      <c r="CT148" s="316">
        <f t="shared" si="47"/>
        <v>0</v>
      </c>
      <c r="CU148" s="316">
        <f t="shared" si="48"/>
        <v>0</v>
      </c>
      <c r="CV148" s="316">
        <f t="shared" si="49"/>
        <v>0</v>
      </c>
      <c r="CW148" s="316">
        <f t="shared" si="50"/>
        <v>0</v>
      </c>
      <c r="CX148" s="316">
        <f t="shared" si="51"/>
        <v>0</v>
      </c>
      <c r="CY148" s="316">
        <f t="shared" si="52"/>
        <v>0</v>
      </c>
      <c r="CZ148" s="316">
        <f t="shared" si="53"/>
        <v>0</v>
      </c>
      <c r="DA148" s="316">
        <f t="shared" si="54"/>
        <v>0</v>
      </c>
      <c r="DB148" s="316">
        <f t="shared" si="55"/>
        <v>0</v>
      </c>
      <c r="DC148" s="316">
        <f t="shared" si="56"/>
        <v>0</v>
      </c>
      <c r="DD148" s="316">
        <f t="shared" si="57"/>
        <v>0</v>
      </c>
      <c r="DE148" s="316">
        <f t="shared" si="58"/>
        <v>0</v>
      </c>
      <c r="DF148" s="316">
        <f t="shared" si="59"/>
        <v>0</v>
      </c>
      <c r="DG148" s="316">
        <f t="shared" si="60"/>
        <v>0</v>
      </c>
      <c r="DH148" s="316">
        <f t="shared" si="61"/>
        <v>0</v>
      </c>
      <c r="DI148" s="316">
        <f t="shared" si="62"/>
        <v>0</v>
      </c>
      <c r="DJ148" s="316">
        <f t="shared" si="63"/>
        <v>0</v>
      </c>
      <c r="DK148" s="316">
        <f t="shared" si="64"/>
        <v>0</v>
      </c>
      <c r="DL148" s="316">
        <f t="shared" si="65"/>
        <v>0</v>
      </c>
      <c r="DM148" s="316">
        <f t="shared" si="66"/>
        <v>0</v>
      </c>
    </row>
    <row r="149" spans="1:117" ht="20.25" x14ac:dyDescent="0.2">
      <c r="A149" s="18">
        <v>145</v>
      </c>
      <c r="B149" s="18" t="str">
        <f>'كشف 6'!A10</f>
        <v/>
      </c>
      <c r="C149" s="318">
        <f>'كشف 6'!B10</f>
        <v>0</v>
      </c>
      <c r="D149" s="318">
        <f>'كشف 6'!C10</f>
        <v>0</v>
      </c>
      <c r="E149" s="318">
        <f>'كشف 6'!D10</f>
        <v>0</v>
      </c>
      <c r="F149" s="318">
        <f>'كشف 6'!E10</f>
        <v>0</v>
      </c>
      <c r="G149" s="318">
        <f>'كشف 6'!F10</f>
        <v>0</v>
      </c>
      <c r="H149" s="318">
        <f>'كشف 6'!G10</f>
        <v>0</v>
      </c>
      <c r="I149" s="318">
        <f>'كشف 6'!H10</f>
        <v>0</v>
      </c>
      <c r="J149" s="318">
        <f>'كشف 6'!I10</f>
        <v>0</v>
      </c>
      <c r="K149" s="316">
        <f>'كشف 6'!J10</f>
        <v>0</v>
      </c>
      <c r="L149" s="316">
        <f>'كشف 6'!K10</f>
        <v>0</v>
      </c>
      <c r="M149" s="316">
        <f>'كشف 6'!L10</f>
        <v>0</v>
      </c>
      <c r="N149" s="316">
        <f>'كشف 6'!M10</f>
        <v>0</v>
      </c>
      <c r="O149" s="66">
        <f>'كشف 6'!N10</f>
        <v>0</v>
      </c>
      <c r="P149" s="317">
        <f>'كشف 6'!O10</f>
        <v>0</v>
      </c>
      <c r="Q149" s="318">
        <f>'كشف 6'!P10</f>
        <v>0</v>
      </c>
      <c r="R149" s="318">
        <f>'كشف 6'!Q10</f>
        <v>0</v>
      </c>
      <c r="S149" s="318">
        <f>'كشف 6'!R10</f>
        <v>0</v>
      </c>
      <c r="T149" s="318">
        <f>'كشف 6'!S10</f>
        <v>0</v>
      </c>
      <c r="U149" s="318">
        <f>'كشف 6'!T10</f>
        <v>0</v>
      </c>
      <c r="V149" s="316">
        <f>'كشف 6'!U10</f>
        <v>0</v>
      </c>
      <c r="W149" s="316">
        <f>'كشف 6'!V10</f>
        <v>0</v>
      </c>
      <c r="X149" s="316">
        <f>'كشف 6'!W10</f>
        <v>0</v>
      </c>
      <c r="Y149" s="318">
        <f>'كشف 6'!X10</f>
        <v>0</v>
      </c>
      <c r="Z149" s="19">
        <f>'كشف 6'!Y10</f>
        <v>0</v>
      </c>
      <c r="AA149" s="317">
        <f>'كشف 6'!Z10</f>
        <v>0</v>
      </c>
      <c r="AB149" s="318">
        <f>'كشف 6'!AA10</f>
        <v>0</v>
      </c>
      <c r="AC149" s="318">
        <f>'كشف 6'!AB10</f>
        <v>0</v>
      </c>
      <c r="AD149" s="20">
        <f>'كشف 6'!AC10</f>
        <v>0</v>
      </c>
      <c r="AE149" s="316">
        <f>'كشف 6'!AD10</f>
        <v>0</v>
      </c>
      <c r="AF149" s="20">
        <f>'كشف 6'!AE10</f>
        <v>0</v>
      </c>
      <c r="AG149" s="20">
        <f>'كشف 6'!AF10</f>
        <v>0</v>
      </c>
      <c r="AH149" s="21">
        <f>'كشف 6'!AG10</f>
        <v>0</v>
      </c>
      <c r="AI149" s="20">
        <f>'كشف 6'!AH10</f>
        <v>0</v>
      </c>
      <c r="AJ149" s="20">
        <f>'كشف 6'!AI10</f>
        <v>0</v>
      </c>
      <c r="AK149" s="20">
        <f>'كشف 6'!AJ10</f>
        <v>0</v>
      </c>
      <c r="AL149" s="316">
        <f>'كشف 6'!AK10</f>
        <v>0</v>
      </c>
      <c r="AM149" s="316">
        <f>'كشف 6'!AL10</f>
        <v>0</v>
      </c>
      <c r="AN149" s="316">
        <f>'كشف 6'!AM10</f>
        <v>0</v>
      </c>
      <c r="AO149" s="316">
        <f>'كشف 6'!AN10</f>
        <v>0</v>
      </c>
      <c r="AP149" s="316">
        <f>'كشف 6'!AO10</f>
        <v>0</v>
      </c>
      <c r="AQ149" s="316">
        <f>'كشف 6'!AP10</f>
        <v>0</v>
      </c>
      <c r="AR149" s="316">
        <f>'كشف 6'!AQ10</f>
        <v>0</v>
      </c>
      <c r="AS149" s="316">
        <f>'كشف 6'!AR10</f>
        <v>0</v>
      </c>
      <c r="AT149" s="22">
        <f>'كشف 6'!AS10</f>
        <v>0</v>
      </c>
      <c r="AU149" s="316">
        <f>'كشف 6'!AT10</f>
        <v>0</v>
      </c>
      <c r="AV149" s="316">
        <f>'كشف 6'!AU10</f>
        <v>0</v>
      </c>
      <c r="AW149" s="316">
        <f>'كشف 6'!AV10</f>
        <v>0</v>
      </c>
      <c r="AX149" s="316">
        <f>'كشف 6'!AW10</f>
        <v>0</v>
      </c>
      <c r="AY149" s="316">
        <f>'كشف 6'!AX10</f>
        <v>0</v>
      </c>
      <c r="AZ149" s="316">
        <f>'كشف 6'!AY10</f>
        <v>0</v>
      </c>
      <c r="BA149" s="317">
        <f>'كشف 6'!AZ10</f>
        <v>0</v>
      </c>
      <c r="BB149" s="316">
        <f>'كشف 6'!BA10</f>
        <v>0</v>
      </c>
      <c r="BC149" s="124">
        <f>'كشف 6'!BB10</f>
        <v>0</v>
      </c>
      <c r="BD149" s="316">
        <f>'كشف 6'!BC10</f>
        <v>0</v>
      </c>
      <c r="BE149" s="316">
        <f>'كشف 6'!BD10</f>
        <v>0</v>
      </c>
      <c r="BF149" s="316">
        <f>'كشف 6'!BE10</f>
        <v>0</v>
      </c>
      <c r="BG149" s="316">
        <f>'كشف 6'!BF10</f>
        <v>0</v>
      </c>
      <c r="BH149" s="317">
        <f>'كشف 6'!BG10</f>
        <v>0</v>
      </c>
      <c r="BI149" s="318">
        <f>'كشف 6'!BH10</f>
        <v>0</v>
      </c>
      <c r="BJ149" s="318">
        <f>'كشف 6'!BI10</f>
        <v>0</v>
      </c>
      <c r="BK149" s="318">
        <f>'كشف 6'!BJ10</f>
        <v>0</v>
      </c>
      <c r="BL149" s="318">
        <f>'كشف 6'!BK10</f>
        <v>0</v>
      </c>
      <c r="BM149" s="319">
        <f>'كشف 6'!BL10</f>
        <v>0</v>
      </c>
      <c r="BN149" s="316">
        <f>'كشف 6'!BM10</f>
        <v>0</v>
      </c>
      <c r="BO149" s="316">
        <f>'كشف 6'!BN10</f>
        <v>0</v>
      </c>
      <c r="BP149" s="318">
        <f>'كشف 6'!BO10</f>
        <v>0</v>
      </c>
      <c r="BQ149" s="319">
        <f>'كشف 6'!BP10</f>
        <v>0</v>
      </c>
      <c r="BR149" s="319">
        <f>'كشف 6'!BQ10</f>
        <v>0</v>
      </c>
      <c r="BS149" s="319">
        <f>'كشف 6'!BR10</f>
        <v>0</v>
      </c>
      <c r="BT149" s="319">
        <f>'كشف 6'!BS10</f>
        <v>0</v>
      </c>
      <c r="BU149" s="319">
        <f>'كشف 6'!BT10</f>
        <v>0</v>
      </c>
      <c r="BV149" s="319">
        <f>'كشف 6'!BU10</f>
        <v>0</v>
      </c>
      <c r="BW149" s="319">
        <f>'كشف 6'!BV10</f>
        <v>0</v>
      </c>
      <c r="BX149" s="66">
        <f>'كشف 6'!BW10</f>
        <v>0</v>
      </c>
      <c r="BY149" s="66">
        <f>'كشف 6'!BX10</f>
        <v>0</v>
      </c>
      <c r="BZ149" s="319">
        <f>'كشف 6'!BY10</f>
        <v>0</v>
      </c>
      <c r="CA149" s="319">
        <f>'كشف 6'!BZ10</f>
        <v>0</v>
      </c>
      <c r="CB149" s="66">
        <f>'كشف 6'!CA10</f>
        <v>0</v>
      </c>
      <c r="CC149" s="319">
        <f>'كشف 6'!CB10</f>
        <v>0</v>
      </c>
      <c r="CD149" s="319">
        <f>'كشف 6'!CC10</f>
        <v>0</v>
      </c>
      <c r="CE149" s="319">
        <f>'كشف 6'!CD10</f>
        <v>0</v>
      </c>
      <c r="CF149" s="169">
        <f>'كشف 6'!CE10</f>
        <v>0</v>
      </c>
      <c r="CG149" s="169">
        <f>'كشف 6'!CF10</f>
        <v>0</v>
      </c>
      <c r="CH149" s="319">
        <f>'كشف 6'!CG10</f>
        <v>0</v>
      </c>
      <c r="CI149" s="319">
        <f>'كشف 6'!CH10</f>
        <v>0</v>
      </c>
      <c r="CJ149" s="319">
        <f>'كشف 6'!CI10</f>
        <v>0</v>
      </c>
      <c r="CK149" s="319">
        <f>'كشف 6'!CJ10</f>
        <v>0</v>
      </c>
      <c r="CL149" s="319">
        <f>'كشف 6'!CK10</f>
        <v>0</v>
      </c>
      <c r="CM149" s="319">
        <f>'كشف 6'!CL10</f>
        <v>0</v>
      </c>
      <c r="CN149" s="316">
        <f>'كشف 6'!CM10</f>
        <v>0</v>
      </c>
      <c r="CO149" s="316">
        <f>'كشف 6'!CN10</f>
        <v>0</v>
      </c>
      <c r="CP149" s="316">
        <f>'كشف 6'!CO10</f>
        <v>0</v>
      </c>
      <c r="CQ149" s="316">
        <f>'كشف 6'!CP10</f>
        <v>0</v>
      </c>
      <c r="CR149" s="316">
        <f t="shared" si="45"/>
        <v>0</v>
      </c>
      <c r="CS149" s="316">
        <f t="shared" si="46"/>
        <v>0</v>
      </c>
      <c r="CT149" s="316">
        <f t="shared" si="47"/>
        <v>0</v>
      </c>
      <c r="CU149" s="316">
        <f t="shared" si="48"/>
        <v>0</v>
      </c>
      <c r="CV149" s="316">
        <f t="shared" si="49"/>
        <v>0</v>
      </c>
      <c r="CW149" s="316">
        <f t="shared" si="50"/>
        <v>0</v>
      </c>
      <c r="CX149" s="316">
        <f t="shared" si="51"/>
        <v>0</v>
      </c>
      <c r="CY149" s="316">
        <f t="shared" si="52"/>
        <v>0</v>
      </c>
      <c r="CZ149" s="316">
        <f t="shared" si="53"/>
        <v>0</v>
      </c>
      <c r="DA149" s="316">
        <f t="shared" si="54"/>
        <v>0</v>
      </c>
      <c r="DB149" s="316">
        <f t="shared" si="55"/>
        <v>0</v>
      </c>
      <c r="DC149" s="316">
        <f t="shared" si="56"/>
        <v>0</v>
      </c>
      <c r="DD149" s="316">
        <f t="shared" si="57"/>
        <v>0</v>
      </c>
      <c r="DE149" s="316">
        <f t="shared" si="58"/>
        <v>0</v>
      </c>
      <c r="DF149" s="316">
        <f t="shared" si="59"/>
        <v>0</v>
      </c>
      <c r="DG149" s="316">
        <f t="shared" si="60"/>
        <v>0</v>
      </c>
      <c r="DH149" s="316">
        <f t="shared" si="61"/>
        <v>0</v>
      </c>
      <c r="DI149" s="316">
        <f t="shared" si="62"/>
        <v>0</v>
      </c>
      <c r="DJ149" s="316">
        <f t="shared" si="63"/>
        <v>0</v>
      </c>
      <c r="DK149" s="316">
        <f t="shared" si="64"/>
        <v>0</v>
      </c>
      <c r="DL149" s="316">
        <f t="shared" si="65"/>
        <v>0</v>
      </c>
      <c r="DM149" s="316">
        <f t="shared" si="66"/>
        <v>0</v>
      </c>
    </row>
    <row r="150" spans="1:117" ht="20.25" x14ac:dyDescent="0.2">
      <c r="A150" s="18">
        <v>146</v>
      </c>
      <c r="B150" s="18" t="str">
        <f>'كشف 6'!A11</f>
        <v/>
      </c>
      <c r="C150" s="318">
        <f>'كشف 6'!B11</f>
        <v>0</v>
      </c>
      <c r="D150" s="318">
        <f>'كشف 6'!C11</f>
        <v>0</v>
      </c>
      <c r="E150" s="318">
        <f>'كشف 6'!D11</f>
        <v>0</v>
      </c>
      <c r="F150" s="318">
        <f>'كشف 6'!E11</f>
        <v>0</v>
      </c>
      <c r="G150" s="318">
        <f>'كشف 6'!F11</f>
        <v>0</v>
      </c>
      <c r="H150" s="318">
        <f>'كشف 6'!G11</f>
        <v>0</v>
      </c>
      <c r="I150" s="318">
        <f>'كشف 6'!H11</f>
        <v>0</v>
      </c>
      <c r="J150" s="318">
        <f>'كشف 6'!I11</f>
        <v>0</v>
      </c>
      <c r="K150" s="316">
        <f>'كشف 6'!J11</f>
        <v>0</v>
      </c>
      <c r="L150" s="316">
        <f>'كشف 6'!K11</f>
        <v>0</v>
      </c>
      <c r="M150" s="316">
        <f>'كشف 6'!L11</f>
        <v>0</v>
      </c>
      <c r="N150" s="316">
        <f>'كشف 6'!M11</f>
        <v>0</v>
      </c>
      <c r="O150" s="66">
        <f>'كشف 6'!N11</f>
        <v>0</v>
      </c>
      <c r="P150" s="317">
        <f>'كشف 6'!O11</f>
        <v>0</v>
      </c>
      <c r="Q150" s="318">
        <f>'كشف 6'!P11</f>
        <v>0</v>
      </c>
      <c r="R150" s="318">
        <f>'كشف 6'!Q11</f>
        <v>0</v>
      </c>
      <c r="S150" s="318">
        <f>'كشف 6'!R11</f>
        <v>0</v>
      </c>
      <c r="T150" s="318">
        <f>'كشف 6'!S11</f>
        <v>0</v>
      </c>
      <c r="U150" s="318">
        <f>'كشف 6'!T11</f>
        <v>0</v>
      </c>
      <c r="V150" s="316">
        <f>'كشف 6'!U11</f>
        <v>0</v>
      </c>
      <c r="W150" s="316">
        <f>'كشف 6'!V11</f>
        <v>0</v>
      </c>
      <c r="X150" s="316">
        <f>'كشف 6'!W11</f>
        <v>0</v>
      </c>
      <c r="Y150" s="318">
        <f>'كشف 6'!X11</f>
        <v>0</v>
      </c>
      <c r="Z150" s="19">
        <f>'كشف 6'!Y11</f>
        <v>0</v>
      </c>
      <c r="AA150" s="317">
        <f>'كشف 6'!Z11</f>
        <v>0</v>
      </c>
      <c r="AB150" s="318">
        <f>'كشف 6'!AA11</f>
        <v>0</v>
      </c>
      <c r="AC150" s="318">
        <f>'كشف 6'!AB11</f>
        <v>0</v>
      </c>
      <c r="AD150" s="20">
        <f>'كشف 6'!AC11</f>
        <v>0</v>
      </c>
      <c r="AE150" s="316">
        <f>'كشف 6'!AD11</f>
        <v>0</v>
      </c>
      <c r="AF150" s="20">
        <f>'كشف 6'!AE11</f>
        <v>0</v>
      </c>
      <c r="AG150" s="20">
        <f>'كشف 6'!AF11</f>
        <v>0</v>
      </c>
      <c r="AH150" s="21">
        <f>'كشف 6'!AG11</f>
        <v>0</v>
      </c>
      <c r="AI150" s="20">
        <f>'كشف 6'!AH11</f>
        <v>0</v>
      </c>
      <c r="AJ150" s="20">
        <f>'كشف 6'!AI11</f>
        <v>0</v>
      </c>
      <c r="AK150" s="20">
        <f>'كشف 6'!AJ11</f>
        <v>0</v>
      </c>
      <c r="AL150" s="316">
        <f>'كشف 6'!AK11</f>
        <v>0</v>
      </c>
      <c r="AM150" s="316">
        <f>'كشف 6'!AL11</f>
        <v>0</v>
      </c>
      <c r="AN150" s="316">
        <f>'كشف 6'!AM11</f>
        <v>0</v>
      </c>
      <c r="AO150" s="316">
        <f>'كشف 6'!AN11</f>
        <v>0</v>
      </c>
      <c r="AP150" s="316">
        <f>'كشف 6'!AO11</f>
        <v>0</v>
      </c>
      <c r="AQ150" s="316">
        <f>'كشف 6'!AP11</f>
        <v>0</v>
      </c>
      <c r="AR150" s="316">
        <f>'كشف 6'!AQ11</f>
        <v>0</v>
      </c>
      <c r="AS150" s="316">
        <f>'كشف 6'!AR11</f>
        <v>0</v>
      </c>
      <c r="AT150" s="22">
        <f>'كشف 6'!AS11</f>
        <v>0</v>
      </c>
      <c r="AU150" s="316">
        <f>'كشف 6'!AT11</f>
        <v>0</v>
      </c>
      <c r="AV150" s="316">
        <f>'كشف 6'!AU11</f>
        <v>0</v>
      </c>
      <c r="AW150" s="316">
        <f>'كشف 6'!AV11</f>
        <v>0</v>
      </c>
      <c r="AX150" s="316">
        <f>'كشف 6'!AW11</f>
        <v>0</v>
      </c>
      <c r="AY150" s="316">
        <f>'كشف 6'!AX11</f>
        <v>0</v>
      </c>
      <c r="AZ150" s="316">
        <f>'كشف 6'!AY11</f>
        <v>0</v>
      </c>
      <c r="BA150" s="317">
        <f>'كشف 6'!AZ11</f>
        <v>0</v>
      </c>
      <c r="BB150" s="316">
        <f>'كشف 6'!BA11</f>
        <v>0</v>
      </c>
      <c r="BC150" s="124">
        <f>'كشف 6'!BB11</f>
        <v>0</v>
      </c>
      <c r="BD150" s="316">
        <f>'كشف 6'!BC11</f>
        <v>0</v>
      </c>
      <c r="BE150" s="316">
        <f>'كشف 6'!BD11</f>
        <v>0</v>
      </c>
      <c r="BF150" s="316">
        <f>'كشف 6'!BE11</f>
        <v>0</v>
      </c>
      <c r="BG150" s="316">
        <f>'كشف 6'!BF11</f>
        <v>0</v>
      </c>
      <c r="BH150" s="317">
        <f>'كشف 6'!BG11</f>
        <v>0</v>
      </c>
      <c r="BI150" s="318">
        <f>'كشف 6'!BH11</f>
        <v>0</v>
      </c>
      <c r="BJ150" s="318">
        <f>'كشف 6'!BI11</f>
        <v>0</v>
      </c>
      <c r="BK150" s="318">
        <f>'كشف 6'!BJ11</f>
        <v>0</v>
      </c>
      <c r="BL150" s="318">
        <f>'كشف 6'!BK11</f>
        <v>0</v>
      </c>
      <c r="BM150" s="319">
        <f>'كشف 6'!BL11</f>
        <v>0</v>
      </c>
      <c r="BN150" s="316">
        <f>'كشف 6'!BM11</f>
        <v>0</v>
      </c>
      <c r="BO150" s="316">
        <f>'كشف 6'!BN11</f>
        <v>0</v>
      </c>
      <c r="BP150" s="318">
        <f>'كشف 6'!BO11</f>
        <v>0</v>
      </c>
      <c r="BQ150" s="319">
        <f>'كشف 6'!BP11</f>
        <v>0</v>
      </c>
      <c r="BR150" s="319">
        <f>'كشف 6'!BQ11</f>
        <v>0</v>
      </c>
      <c r="BS150" s="319">
        <f>'كشف 6'!BR11</f>
        <v>0</v>
      </c>
      <c r="BT150" s="319">
        <f>'كشف 6'!BS11</f>
        <v>0</v>
      </c>
      <c r="BU150" s="319">
        <f>'كشف 6'!BT11</f>
        <v>0</v>
      </c>
      <c r="BV150" s="319">
        <f>'كشف 6'!BU11</f>
        <v>0</v>
      </c>
      <c r="BW150" s="319">
        <f>'كشف 6'!BV11</f>
        <v>0</v>
      </c>
      <c r="BX150" s="66">
        <f>'كشف 6'!BW11</f>
        <v>0</v>
      </c>
      <c r="BY150" s="66">
        <f>'كشف 6'!BX11</f>
        <v>0</v>
      </c>
      <c r="BZ150" s="319">
        <f>'كشف 6'!BY11</f>
        <v>0</v>
      </c>
      <c r="CA150" s="319">
        <f>'كشف 6'!BZ11</f>
        <v>0</v>
      </c>
      <c r="CB150" s="66">
        <f>'كشف 6'!CA11</f>
        <v>0</v>
      </c>
      <c r="CC150" s="319">
        <f>'كشف 6'!CB11</f>
        <v>0</v>
      </c>
      <c r="CD150" s="319">
        <f>'كشف 6'!CC11</f>
        <v>0</v>
      </c>
      <c r="CE150" s="319">
        <f>'كشف 6'!CD11</f>
        <v>0</v>
      </c>
      <c r="CF150" s="169">
        <f>'كشف 6'!CE11</f>
        <v>0</v>
      </c>
      <c r="CG150" s="169">
        <f>'كشف 6'!CF11</f>
        <v>0</v>
      </c>
      <c r="CH150" s="319">
        <f>'كشف 6'!CG11</f>
        <v>0</v>
      </c>
      <c r="CI150" s="319">
        <f>'كشف 6'!CH11</f>
        <v>0</v>
      </c>
      <c r="CJ150" s="319">
        <f>'كشف 6'!CI11</f>
        <v>0</v>
      </c>
      <c r="CK150" s="319">
        <f>'كشف 6'!CJ11</f>
        <v>0</v>
      </c>
      <c r="CL150" s="319">
        <f>'كشف 6'!CK11</f>
        <v>0</v>
      </c>
      <c r="CM150" s="319">
        <f>'كشف 6'!CL11</f>
        <v>0</v>
      </c>
      <c r="CN150" s="316">
        <f>'كشف 6'!CM11</f>
        <v>0</v>
      </c>
      <c r="CO150" s="316">
        <f>'كشف 6'!CN11</f>
        <v>0</v>
      </c>
      <c r="CP150" s="316">
        <f>'كشف 6'!CO11</f>
        <v>0</v>
      </c>
      <c r="CQ150" s="316">
        <f>'كشف 6'!CP11</f>
        <v>0</v>
      </c>
      <c r="CR150" s="316">
        <f t="shared" si="45"/>
        <v>0</v>
      </c>
      <c r="CS150" s="316">
        <f t="shared" si="46"/>
        <v>0</v>
      </c>
      <c r="CT150" s="316">
        <f t="shared" si="47"/>
        <v>0</v>
      </c>
      <c r="CU150" s="316">
        <f t="shared" si="48"/>
        <v>0</v>
      </c>
      <c r="CV150" s="316">
        <f t="shared" si="49"/>
        <v>0</v>
      </c>
      <c r="CW150" s="316">
        <f t="shared" si="50"/>
        <v>0</v>
      </c>
      <c r="CX150" s="316">
        <f t="shared" si="51"/>
        <v>0</v>
      </c>
      <c r="CY150" s="316">
        <f t="shared" si="52"/>
        <v>0</v>
      </c>
      <c r="CZ150" s="316">
        <f t="shared" si="53"/>
        <v>0</v>
      </c>
      <c r="DA150" s="316">
        <f t="shared" si="54"/>
        <v>0</v>
      </c>
      <c r="DB150" s="316">
        <f t="shared" si="55"/>
        <v>0</v>
      </c>
      <c r="DC150" s="316">
        <f t="shared" si="56"/>
        <v>0</v>
      </c>
      <c r="DD150" s="316">
        <f t="shared" si="57"/>
        <v>0</v>
      </c>
      <c r="DE150" s="316">
        <f t="shared" si="58"/>
        <v>0</v>
      </c>
      <c r="DF150" s="316">
        <f t="shared" si="59"/>
        <v>0</v>
      </c>
      <c r="DG150" s="316">
        <f t="shared" si="60"/>
        <v>0</v>
      </c>
      <c r="DH150" s="316">
        <f t="shared" si="61"/>
        <v>0</v>
      </c>
      <c r="DI150" s="316">
        <f t="shared" si="62"/>
        <v>0</v>
      </c>
      <c r="DJ150" s="316">
        <f t="shared" si="63"/>
        <v>0</v>
      </c>
      <c r="DK150" s="316">
        <f t="shared" si="64"/>
        <v>0</v>
      </c>
      <c r="DL150" s="316">
        <f t="shared" si="65"/>
        <v>0</v>
      </c>
      <c r="DM150" s="316">
        <f t="shared" si="66"/>
        <v>0</v>
      </c>
    </row>
    <row r="151" spans="1:117" ht="20.25" x14ac:dyDescent="0.2">
      <c r="A151" s="18">
        <v>147</v>
      </c>
      <c r="B151" s="18" t="str">
        <f>'كشف 6'!A12</f>
        <v/>
      </c>
      <c r="C151" s="318">
        <f>'كشف 6'!B12</f>
        <v>0</v>
      </c>
      <c r="D151" s="318">
        <f>'كشف 6'!C12</f>
        <v>0</v>
      </c>
      <c r="E151" s="318">
        <f>'كشف 6'!D12</f>
        <v>0</v>
      </c>
      <c r="F151" s="318">
        <f>'كشف 6'!E12</f>
        <v>0</v>
      </c>
      <c r="G151" s="318">
        <f>'كشف 6'!F12</f>
        <v>0</v>
      </c>
      <c r="H151" s="318">
        <f>'كشف 6'!G12</f>
        <v>0</v>
      </c>
      <c r="I151" s="318">
        <f>'كشف 6'!H12</f>
        <v>0</v>
      </c>
      <c r="J151" s="318">
        <f>'كشف 6'!I12</f>
        <v>0</v>
      </c>
      <c r="K151" s="316">
        <f>'كشف 6'!J12</f>
        <v>0</v>
      </c>
      <c r="L151" s="316">
        <f>'كشف 6'!K12</f>
        <v>0</v>
      </c>
      <c r="M151" s="316">
        <f>'كشف 6'!L12</f>
        <v>0</v>
      </c>
      <c r="N151" s="316">
        <f>'كشف 6'!M12</f>
        <v>0</v>
      </c>
      <c r="O151" s="66">
        <f>'كشف 6'!N12</f>
        <v>0</v>
      </c>
      <c r="P151" s="317">
        <f>'كشف 6'!O12</f>
        <v>0</v>
      </c>
      <c r="Q151" s="318">
        <f>'كشف 6'!P12</f>
        <v>0</v>
      </c>
      <c r="R151" s="318">
        <f>'كشف 6'!Q12</f>
        <v>0</v>
      </c>
      <c r="S151" s="318">
        <f>'كشف 6'!R12</f>
        <v>0</v>
      </c>
      <c r="T151" s="318">
        <f>'كشف 6'!S12</f>
        <v>0</v>
      </c>
      <c r="U151" s="318">
        <f>'كشف 6'!T12</f>
        <v>0</v>
      </c>
      <c r="V151" s="316">
        <f>'كشف 6'!U12</f>
        <v>0</v>
      </c>
      <c r="W151" s="316">
        <f>'كشف 6'!V12</f>
        <v>0</v>
      </c>
      <c r="X151" s="316">
        <f>'كشف 6'!W12</f>
        <v>0</v>
      </c>
      <c r="Y151" s="318">
        <f>'كشف 6'!X12</f>
        <v>0</v>
      </c>
      <c r="Z151" s="19">
        <f>'كشف 6'!Y12</f>
        <v>0</v>
      </c>
      <c r="AA151" s="317">
        <f>'كشف 6'!Z12</f>
        <v>0</v>
      </c>
      <c r="AB151" s="318">
        <f>'كشف 6'!AA12</f>
        <v>0</v>
      </c>
      <c r="AC151" s="318">
        <f>'كشف 6'!AB12</f>
        <v>0</v>
      </c>
      <c r="AD151" s="20">
        <f>'كشف 6'!AC12</f>
        <v>0</v>
      </c>
      <c r="AE151" s="316">
        <f>'كشف 6'!AD12</f>
        <v>0</v>
      </c>
      <c r="AF151" s="20">
        <f>'كشف 6'!AE12</f>
        <v>0</v>
      </c>
      <c r="AG151" s="20">
        <f>'كشف 6'!AF12</f>
        <v>0</v>
      </c>
      <c r="AH151" s="21">
        <f>'كشف 6'!AG12</f>
        <v>0</v>
      </c>
      <c r="AI151" s="20">
        <f>'كشف 6'!AH12</f>
        <v>0</v>
      </c>
      <c r="AJ151" s="20">
        <f>'كشف 6'!AI12</f>
        <v>0</v>
      </c>
      <c r="AK151" s="20">
        <f>'كشف 6'!AJ12</f>
        <v>0</v>
      </c>
      <c r="AL151" s="316">
        <f>'كشف 6'!AK12</f>
        <v>0</v>
      </c>
      <c r="AM151" s="316">
        <f>'كشف 6'!AL12</f>
        <v>0</v>
      </c>
      <c r="AN151" s="316">
        <f>'كشف 6'!AM12</f>
        <v>0</v>
      </c>
      <c r="AO151" s="316">
        <f>'كشف 6'!AN12</f>
        <v>0</v>
      </c>
      <c r="AP151" s="316">
        <f>'كشف 6'!AO12</f>
        <v>0</v>
      </c>
      <c r="AQ151" s="316">
        <f>'كشف 6'!AP12</f>
        <v>0</v>
      </c>
      <c r="AR151" s="316">
        <f>'كشف 6'!AQ12</f>
        <v>0</v>
      </c>
      <c r="AS151" s="316">
        <f>'كشف 6'!AR12</f>
        <v>0</v>
      </c>
      <c r="AT151" s="22">
        <f>'كشف 6'!AS12</f>
        <v>0</v>
      </c>
      <c r="AU151" s="316">
        <f>'كشف 6'!AT12</f>
        <v>0</v>
      </c>
      <c r="AV151" s="316">
        <f>'كشف 6'!AU12</f>
        <v>0</v>
      </c>
      <c r="AW151" s="316">
        <f>'كشف 6'!AV12</f>
        <v>0</v>
      </c>
      <c r="AX151" s="316">
        <f>'كشف 6'!AW12</f>
        <v>0</v>
      </c>
      <c r="AY151" s="316">
        <f>'كشف 6'!AX12</f>
        <v>0</v>
      </c>
      <c r="AZ151" s="316">
        <f>'كشف 6'!AY12</f>
        <v>0</v>
      </c>
      <c r="BA151" s="317">
        <f>'كشف 6'!AZ12</f>
        <v>0</v>
      </c>
      <c r="BB151" s="316">
        <f>'كشف 6'!BA12</f>
        <v>0</v>
      </c>
      <c r="BC151" s="124">
        <f>'كشف 6'!BB12</f>
        <v>0</v>
      </c>
      <c r="BD151" s="316">
        <f>'كشف 6'!BC12</f>
        <v>0</v>
      </c>
      <c r="BE151" s="316">
        <f>'كشف 6'!BD12</f>
        <v>0</v>
      </c>
      <c r="BF151" s="316">
        <f>'كشف 6'!BE12</f>
        <v>0</v>
      </c>
      <c r="BG151" s="316">
        <f>'كشف 6'!BF12</f>
        <v>0</v>
      </c>
      <c r="BH151" s="317">
        <f>'كشف 6'!BG12</f>
        <v>0</v>
      </c>
      <c r="BI151" s="318">
        <f>'كشف 6'!BH12</f>
        <v>0</v>
      </c>
      <c r="BJ151" s="318">
        <f>'كشف 6'!BI12</f>
        <v>0</v>
      </c>
      <c r="BK151" s="318">
        <f>'كشف 6'!BJ12</f>
        <v>0</v>
      </c>
      <c r="BL151" s="318">
        <f>'كشف 6'!BK12</f>
        <v>0</v>
      </c>
      <c r="BM151" s="319">
        <f>'كشف 6'!BL12</f>
        <v>0</v>
      </c>
      <c r="BN151" s="316">
        <f>'كشف 6'!BM12</f>
        <v>0</v>
      </c>
      <c r="BO151" s="316">
        <f>'كشف 6'!BN12</f>
        <v>0</v>
      </c>
      <c r="BP151" s="318">
        <f>'كشف 6'!BO12</f>
        <v>0</v>
      </c>
      <c r="BQ151" s="319">
        <f>'كشف 6'!BP12</f>
        <v>0</v>
      </c>
      <c r="BR151" s="319">
        <f>'كشف 6'!BQ12</f>
        <v>0</v>
      </c>
      <c r="BS151" s="319">
        <f>'كشف 6'!BR12</f>
        <v>0</v>
      </c>
      <c r="BT151" s="319">
        <f>'كشف 6'!BS12</f>
        <v>0</v>
      </c>
      <c r="BU151" s="319">
        <f>'كشف 6'!BT12</f>
        <v>0</v>
      </c>
      <c r="BV151" s="319">
        <f>'كشف 6'!BU12</f>
        <v>0</v>
      </c>
      <c r="BW151" s="319">
        <f>'كشف 6'!BV12</f>
        <v>0</v>
      </c>
      <c r="BX151" s="66">
        <f>'كشف 6'!BW12</f>
        <v>0</v>
      </c>
      <c r="BY151" s="66">
        <f>'كشف 6'!BX12</f>
        <v>0</v>
      </c>
      <c r="BZ151" s="319">
        <f>'كشف 6'!BY12</f>
        <v>0</v>
      </c>
      <c r="CA151" s="319">
        <f>'كشف 6'!BZ12</f>
        <v>0</v>
      </c>
      <c r="CB151" s="66">
        <f>'كشف 6'!CA12</f>
        <v>0</v>
      </c>
      <c r="CC151" s="319">
        <f>'كشف 6'!CB12</f>
        <v>0</v>
      </c>
      <c r="CD151" s="319">
        <f>'كشف 6'!CC12</f>
        <v>0</v>
      </c>
      <c r="CE151" s="319">
        <f>'كشف 6'!CD12</f>
        <v>0</v>
      </c>
      <c r="CF151" s="169">
        <f>'كشف 6'!CE12</f>
        <v>0</v>
      </c>
      <c r="CG151" s="169">
        <f>'كشف 6'!CF12</f>
        <v>0</v>
      </c>
      <c r="CH151" s="319">
        <f>'كشف 6'!CG12</f>
        <v>0</v>
      </c>
      <c r="CI151" s="319">
        <f>'كشف 6'!CH12</f>
        <v>0</v>
      </c>
      <c r="CJ151" s="319">
        <f>'كشف 6'!CI12</f>
        <v>0</v>
      </c>
      <c r="CK151" s="319">
        <f>'كشف 6'!CJ12</f>
        <v>0</v>
      </c>
      <c r="CL151" s="319">
        <f>'كشف 6'!CK12</f>
        <v>0</v>
      </c>
      <c r="CM151" s="319">
        <f>'كشف 6'!CL12</f>
        <v>0</v>
      </c>
      <c r="CN151" s="316">
        <f>'كشف 6'!CM12</f>
        <v>0</v>
      </c>
      <c r="CO151" s="316">
        <f>'كشف 6'!CN12</f>
        <v>0</v>
      </c>
      <c r="CP151" s="316">
        <f>'كشف 6'!CO12</f>
        <v>0</v>
      </c>
      <c r="CQ151" s="316">
        <f>'كشف 6'!CP12</f>
        <v>0</v>
      </c>
      <c r="CR151" s="316">
        <f t="shared" si="45"/>
        <v>0</v>
      </c>
      <c r="CS151" s="316">
        <f t="shared" si="46"/>
        <v>0</v>
      </c>
      <c r="CT151" s="316">
        <f t="shared" si="47"/>
        <v>0</v>
      </c>
      <c r="CU151" s="316">
        <f t="shared" si="48"/>
        <v>0</v>
      </c>
      <c r="CV151" s="316">
        <f t="shared" si="49"/>
        <v>0</v>
      </c>
      <c r="CW151" s="316">
        <f t="shared" si="50"/>
        <v>0</v>
      </c>
      <c r="CX151" s="316">
        <f t="shared" si="51"/>
        <v>0</v>
      </c>
      <c r="CY151" s="316">
        <f t="shared" si="52"/>
        <v>0</v>
      </c>
      <c r="CZ151" s="316">
        <f t="shared" si="53"/>
        <v>0</v>
      </c>
      <c r="DA151" s="316">
        <f t="shared" si="54"/>
        <v>0</v>
      </c>
      <c r="DB151" s="316">
        <f t="shared" si="55"/>
        <v>0</v>
      </c>
      <c r="DC151" s="316">
        <f t="shared" si="56"/>
        <v>0</v>
      </c>
      <c r="DD151" s="316">
        <f t="shared" si="57"/>
        <v>0</v>
      </c>
      <c r="DE151" s="316">
        <f t="shared" si="58"/>
        <v>0</v>
      </c>
      <c r="DF151" s="316">
        <f t="shared" si="59"/>
        <v>0</v>
      </c>
      <c r="DG151" s="316">
        <f t="shared" si="60"/>
        <v>0</v>
      </c>
      <c r="DH151" s="316">
        <f t="shared" si="61"/>
        <v>0</v>
      </c>
      <c r="DI151" s="316">
        <f t="shared" si="62"/>
        <v>0</v>
      </c>
      <c r="DJ151" s="316">
        <f t="shared" si="63"/>
        <v>0</v>
      </c>
      <c r="DK151" s="316">
        <f t="shared" si="64"/>
        <v>0</v>
      </c>
      <c r="DL151" s="316">
        <f t="shared" si="65"/>
        <v>0</v>
      </c>
      <c r="DM151" s="316">
        <f t="shared" si="66"/>
        <v>0</v>
      </c>
    </row>
    <row r="152" spans="1:117" ht="20.25" x14ac:dyDescent="0.2">
      <c r="A152" s="18">
        <v>148</v>
      </c>
      <c r="B152" s="18" t="str">
        <f>'كشف 6'!A13</f>
        <v/>
      </c>
      <c r="C152" s="318">
        <f>'كشف 6'!B13</f>
        <v>0</v>
      </c>
      <c r="D152" s="318">
        <f>'كشف 6'!C13</f>
        <v>0</v>
      </c>
      <c r="E152" s="318">
        <f>'كشف 6'!D13</f>
        <v>0</v>
      </c>
      <c r="F152" s="318">
        <f>'كشف 6'!E13</f>
        <v>0</v>
      </c>
      <c r="G152" s="318">
        <f>'كشف 6'!F13</f>
        <v>0</v>
      </c>
      <c r="H152" s="318">
        <f>'كشف 6'!G13</f>
        <v>0</v>
      </c>
      <c r="I152" s="318">
        <f>'كشف 6'!H13</f>
        <v>0</v>
      </c>
      <c r="J152" s="318">
        <f>'كشف 6'!I13</f>
        <v>0</v>
      </c>
      <c r="K152" s="316">
        <f>'كشف 6'!J13</f>
        <v>0</v>
      </c>
      <c r="L152" s="316">
        <f>'كشف 6'!K13</f>
        <v>0</v>
      </c>
      <c r="M152" s="316">
        <f>'كشف 6'!L13</f>
        <v>0</v>
      </c>
      <c r="N152" s="316">
        <f>'كشف 6'!M13</f>
        <v>0</v>
      </c>
      <c r="O152" s="66">
        <f>'كشف 6'!N13</f>
        <v>0</v>
      </c>
      <c r="P152" s="317">
        <f>'كشف 6'!O13</f>
        <v>0</v>
      </c>
      <c r="Q152" s="318">
        <f>'كشف 6'!P13</f>
        <v>0</v>
      </c>
      <c r="R152" s="318">
        <f>'كشف 6'!Q13</f>
        <v>0</v>
      </c>
      <c r="S152" s="318">
        <f>'كشف 6'!R13</f>
        <v>0</v>
      </c>
      <c r="T152" s="318">
        <f>'كشف 6'!S13</f>
        <v>0</v>
      </c>
      <c r="U152" s="318">
        <f>'كشف 6'!T13</f>
        <v>0</v>
      </c>
      <c r="V152" s="316">
        <f>'كشف 6'!U13</f>
        <v>0</v>
      </c>
      <c r="W152" s="316">
        <f>'كشف 6'!V13</f>
        <v>0</v>
      </c>
      <c r="X152" s="316">
        <f>'كشف 6'!W13</f>
        <v>0</v>
      </c>
      <c r="Y152" s="318">
        <f>'كشف 6'!X13</f>
        <v>0</v>
      </c>
      <c r="Z152" s="19">
        <f>'كشف 6'!Y13</f>
        <v>0</v>
      </c>
      <c r="AA152" s="317">
        <f>'كشف 6'!Z13</f>
        <v>0</v>
      </c>
      <c r="AB152" s="318">
        <f>'كشف 6'!AA13</f>
        <v>0</v>
      </c>
      <c r="AC152" s="318">
        <f>'كشف 6'!AB13</f>
        <v>0</v>
      </c>
      <c r="AD152" s="20">
        <f>'كشف 6'!AC13</f>
        <v>0</v>
      </c>
      <c r="AE152" s="316">
        <f>'كشف 6'!AD13</f>
        <v>0</v>
      </c>
      <c r="AF152" s="20">
        <f>'كشف 6'!AE13</f>
        <v>0</v>
      </c>
      <c r="AG152" s="20">
        <f>'كشف 6'!AF13</f>
        <v>0</v>
      </c>
      <c r="AH152" s="21">
        <f>'كشف 6'!AG13</f>
        <v>0</v>
      </c>
      <c r="AI152" s="20">
        <f>'كشف 6'!AH13</f>
        <v>0</v>
      </c>
      <c r="AJ152" s="20">
        <f>'كشف 6'!AI13</f>
        <v>0</v>
      </c>
      <c r="AK152" s="20">
        <f>'كشف 6'!AJ13</f>
        <v>0</v>
      </c>
      <c r="AL152" s="316">
        <f>'كشف 6'!AK13</f>
        <v>0</v>
      </c>
      <c r="AM152" s="316">
        <f>'كشف 6'!AL13</f>
        <v>0</v>
      </c>
      <c r="AN152" s="316">
        <f>'كشف 6'!AM13</f>
        <v>0</v>
      </c>
      <c r="AO152" s="316">
        <f>'كشف 6'!AN13</f>
        <v>0</v>
      </c>
      <c r="AP152" s="316">
        <f>'كشف 6'!AO13</f>
        <v>0</v>
      </c>
      <c r="AQ152" s="316">
        <f>'كشف 6'!AP13</f>
        <v>0</v>
      </c>
      <c r="AR152" s="316">
        <f>'كشف 6'!AQ13</f>
        <v>0</v>
      </c>
      <c r="AS152" s="316">
        <f>'كشف 6'!AR13</f>
        <v>0</v>
      </c>
      <c r="AT152" s="22">
        <f>'كشف 6'!AS13</f>
        <v>0</v>
      </c>
      <c r="AU152" s="316">
        <f>'كشف 6'!AT13</f>
        <v>0</v>
      </c>
      <c r="AV152" s="316">
        <f>'كشف 6'!AU13</f>
        <v>0</v>
      </c>
      <c r="AW152" s="316">
        <f>'كشف 6'!AV13</f>
        <v>0</v>
      </c>
      <c r="AX152" s="316">
        <f>'كشف 6'!AW13</f>
        <v>0</v>
      </c>
      <c r="AY152" s="316">
        <f>'كشف 6'!AX13</f>
        <v>0</v>
      </c>
      <c r="AZ152" s="316">
        <f>'كشف 6'!AY13</f>
        <v>0</v>
      </c>
      <c r="BA152" s="317">
        <f>'كشف 6'!AZ13</f>
        <v>0</v>
      </c>
      <c r="BB152" s="316">
        <f>'كشف 6'!BA13</f>
        <v>0</v>
      </c>
      <c r="BC152" s="124">
        <f>'كشف 6'!BB13</f>
        <v>0</v>
      </c>
      <c r="BD152" s="316">
        <f>'كشف 6'!BC13</f>
        <v>0</v>
      </c>
      <c r="BE152" s="316">
        <f>'كشف 6'!BD13</f>
        <v>0</v>
      </c>
      <c r="BF152" s="316">
        <f>'كشف 6'!BE13</f>
        <v>0</v>
      </c>
      <c r="BG152" s="316">
        <f>'كشف 6'!BF13</f>
        <v>0</v>
      </c>
      <c r="BH152" s="317">
        <f>'كشف 6'!BG13</f>
        <v>0</v>
      </c>
      <c r="BI152" s="318">
        <f>'كشف 6'!BH13</f>
        <v>0</v>
      </c>
      <c r="BJ152" s="318">
        <f>'كشف 6'!BI13</f>
        <v>0</v>
      </c>
      <c r="BK152" s="318">
        <f>'كشف 6'!BJ13</f>
        <v>0</v>
      </c>
      <c r="BL152" s="318">
        <f>'كشف 6'!BK13</f>
        <v>0</v>
      </c>
      <c r="BM152" s="319">
        <f>'كشف 6'!BL13</f>
        <v>0</v>
      </c>
      <c r="BN152" s="316">
        <f>'كشف 6'!BM13</f>
        <v>0</v>
      </c>
      <c r="BO152" s="316">
        <f>'كشف 6'!BN13</f>
        <v>0</v>
      </c>
      <c r="BP152" s="318">
        <f>'كشف 6'!BO13</f>
        <v>0</v>
      </c>
      <c r="BQ152" s="319">
        <f>'كشف 6'!BP13</f>
        <v>0</v>
      </c>
      <c r="BR152" s="319">
        <f>'كشف 6'!BQ13</f>
        <v>0</v>
      </c>
      <c r="BS152" s="319">
        <f>'كشف 6'!BR13</f>
        <v>0</v>
      </c>
      <c r="BT152" s="319">
        <f>'كشف 6'!BS13</f>
        <v>0</v>
      </c>
      <c r="BU152" s="319">
        <f>'كشف 6'!BT13</f>
        <v>0</v>
      </c>
      <c r="BV152" s="319">
        <f>'كشف 6'!BU13</f>
        <v>0</v>
      </c>
      <c r="BW152" s="319">
        <f>'كشف 6'!BV13</f>
        <v>0</v>
      </c>
      <c r="BX152" s="66">
        <f>'كشف 6'!BW13</f>
        <v>0</v>
      </c>
      <c r="BY152" s="66">
        <f>'كشف 6'!BX13</f>
        <v>0</v>
      </c>
      <c r="BZ152" s="319">
        <f>'كشف 6'!BY13</f>
        <v>0</v>
      </c>
      <c r="CA152" s="319">
        <f>'كشف 6'!BZ13</f>
        <v>0</v>
      </c>
      <c r="CB152" s="66">
        <f>'كشف 6'!CA13</f>
        <v>0</v>
      </c>
      <c r="CC152" s="319">
        <f>'كشف 6'!CB13</f>
        <v>0</v>
      </c>
      <c r="CD152" s="319">
        <f>'كشف 6'!CC13</f>
        <v>0</v>
      </c>
      <c r="CE152" s="319">
        <f>'كشف 6'!CD13</f>
        <v>0</v>
      </c>
      <c r="CF152" s="169">
        <f>'كشف 6'!CE13</f>
        <v>0</v>
      </c>
      <c r="CG152" s="169">
        <f>'كشف 6'!CF13</f>
        <v>0</v>
      </c>
      <c r="CH152" s="319">
        <f>'كشف 6'!CG13</f>
        <v>0</v>
      </c>
      <c r="CI152" s="319">
        <f>'كشف 6'!CH13</f>
        <v>0</v>
      </c>
      <c r="CJ152" s="319">
        <f>'كشف 6'!CI13</f>
        <v>0</v>
      </c>
      <c r="CK152" s="319">
        <f>'كشف 6'!CJ13</f>
        <v>0</v>
      </c>
      <c r="CL152" s="319">
        <f>'كشف 6'!CK13</f>
        <v>0</v>
      </c>
      <c r="CM152" s="319">
        <f>'كشف 6'!CL13</f>
        <v>0</v>
      </c>
      <c r="CN152" s="316">
        <f>'كشف 6'!CM13</f>
        <v>0</v>
      </c>
      <c r="CO152" s="316">
        <f>'كشف 6'!CN13</f>
        <v>0</v>
      </c>
      <c r="CP152" s="316">
        <f>'كشف 6'!CO13</f>
        <v>0</v>
      </c>
      <c r="CQ152" s="316">
        <f>'كشف 6'!CP13</f>
        <v>0</v>
      </c>
      <c r="CR152" s="316">
        <f t="shared" si="45"/>
        <v>0</v>
      </c>
      <c r="CS152" s="316">
        <f t="shared" si="46"/>
        <v>0</v>
      </c>
      <c r="CT152" s="316">
        <f t="shared" si="47"/>
        <v>0</v>
      </c>
      <c r="CU152" s="316">
        <f t="shared" si="48"/>
        <v>0</v>
      </c>
      <c r="CV152" s="316">
        <f t="shared" si="49"/>
        <v>0</v>
      </c>
      <c r="CW152" s="316">
        <f t="shared" si="50"/>
        <v>0</v>
      </c>
      <c r="CX152" s="316">
        <f t="shared" si="51"/>
        <v>0</v>
      </c>
      <c r="CY152" s="316">
        <f t="shared" si="52"/>
        <v>0</v>
      </c>
      <c r="CZ152" s="316">
        <f t="shared" si="53"/>
        <v>0</v>
      </c>
      <c r="DA152" s="316">
        <f t="shared" si="54"/>
        <v>0</v>
      </c>
      <c r="DB152" s="316">
        <f t="shared" si="55"/>
        <v>0</v>
      </c>
      <c r="DC152" s="316">
        <f t="shared" si="56"/>
        <v>0</v>
      </c>
      <c r="DD152" s="316">
        <f t="shared" si="57"/>
        <v>0</v>
      </c>
      <c r="DE152" s="316">
        <f t="shared" si="58"/>
        <v>0</v>
      </c>
      <c r="DF152" s="316">
        <f t="shared" si="59"/>
        <v>0</v>
      </c>
      <c r="DG152" s="316">
        <f t="shared" si="60"/>
        <v>0</v>
      </c>
      <c r="DH152" s="316">
        <f t="shared" si="61"/>
        <v>0</v>
      </c>
      <c r="DI152" s="316">
        <f t="shared" si="62"/>
        <v>0</v>
      </c>
      <c r="DJ152" s="316">
        <f t="shared" si="63"/>
        <v>0</v>
      </c>
      <c r="DK152" s="316">
        <f t="shared" si="64"/>
        <v>0</v>
      </c>
      <c r="DL152" s="316">
        <f t="shared" si="65"/>
        <v>0</v>
      </c>
      <c r="DM152" s="316">
        <f t="shared" si="66"/>
        <v>0</v>
      </c>
    </row>
    <row r="153" spans="1:117" ht="20.25" x14ac:dyDescent="0.2">
      <c r="A153" s="18">
        <v>149</v>
      </c>
      <c r="B153" s="18" t="str">
        <f>'كشف 6'!A14</f>
        <v/>
      </c>
      <c r="C153" s="318">
        <f>'كشف 6'!B14</f>
        <v>0</v>
      </c>
      <c r="D153" s="318">
        <f>'كشف 6'!C14</f>
        <v>0</v>
      </c>
      <c r="E153" s="318">
        <f>'كشف 6'!D14</f>
        <v>0</v>
      </c>
      <c r="F153" s="318">
        <f>'كشف 6'!E14</f>
        <v>0</v>
      </c>
      <c r="G153" s="318">
        <f>'كشف 6'!F14</f>
        <v>0</v>
      </c>
      <c r="H153" s="318">
        <f>'كشف 6'!G14</f>
        <v>0</v>
      </c>
      <c r="I153" s="318">
        <f>'كشف 6'!H14</f>
        <v>0</v>
      </c>
      <c r="J153" s="318">
        <f>'كشف 6'!I14</f>
        <v>0</v>
      </c>
      <c r="K153" s="316">
        <f>'كشف 6'!J14</f>
        <v>0</v>
      </c>
      <c r="L153" s="316">
        <f>'كشف 6'!K14</f>
        <v>0</v>
      </c>
      <c r="M153" s="316">
        <f>'كشف 6'!L14</f>
        <v>0</v>
      </c>
      <c r="N153" s="316">
        <f>'كشف 6'!M14</f>
        <v>0</v>
      </c>
      <c r="O153" s="66">
        <f>'كشف 6'!N14</f>
        <v>0</v>
      </c>
      <c r="P153" s="317">
        <f>'كشف 6'!O14</f>
        <v>0</v>
      </c>
      <c r="Q153" s="318">
        <f>'كشف 6'!P14</f>
        <v>0</v>
      </c>
      <c r="R153" s="318">
        <f>'كشف 6'!Q14</f>
        <v>0</v>
      </c>
      <c r="S153" s="318">
        <f>'كشف 6'!R14</f>
        <v>0</v>
      </c>
      <c r="T153" s="318">
        <f>'كشف 6'!S14</f>
        <v>0</v>
      </c>
      <c r="U153" s="318">
        <f>'كشف 6'!T14</f>
        <v>0</v>
      </c>
      <c r="V153" s="316">
        <f>'كشف 6'!U14</f>
        <v>0</v>
      </c>
      <c r="W153" s="316">
        <f>'كشف 6'!V14</f>
        <v>0</v>
      </c>
      <c r="X153" s="316">
        <f>'كشف 6'!W14</f>
        <v>0</v>
      </c>
      <c r="Y153" s="318">
        <f>'كشف 6'!X14</f>
        <v>0</v>
      </c>
      <c r="Z153" s="19">
        <f>'كشف 6'!Y14</f>
        <v>0</v>
      </c>
      <c r="AA153" s="317">
        <f>'كشف 6'!Z14</f>
        <v>0</v>
      </c>
      <c r="AB153" s="318">
        <f>'كشف 6'!AA14</f>
        <v>0</v>
      </c>
      <c r="AC153" s="318">
        <f>'كشف 6'!AB14</f>
        <v>0</v>
      </c>
      <c r="AD153" s="20">
        <f>'كشف 6'!AC14</f>
        <v>0</v>
      </c>
      <c r="AE153" s="316">
        <f>'كشف 6'!AD14</f>
        <v>0</v>
      </c>
      <c r="AF153" s="20">
        <f>'كشف 6'!AE14</f>
        <v>0</v>
      </c>
      <c r="AG153" s="20">
        <f>'كشف 6'!AF14</f>
        <v>0</v>
      </c>
      <c r="AH153" s="21">
        <f>'كشف 6'!AG14</f>
        <v>0</v>
      </c>
      <c r="AI153" s="20">
        <f>'كشف 6'!AH14</f>
        <v>0</v>
      </c>
      <c r="AJ153" s="20">
        <f>'كشف 6'!AI14</f>
        <v>0</v>
      </c>
      <c r="AK153" s="20">
        <f>'كشف 6'!AJ14</f>
        <v>0</v>
      </c>
      <c r="AL153" s="316">
        <f>'كشف 6'!AK14</f>
        <v>0</v>
      </c>
      <c r="AM153" s="316">
        <f>'كشف 6'!AL14</f>
        <v>0</v>
      </c>
      <c r="AN153" s="316">
        <f>'كشف 6'!AM14</f>
        <v>0</v>
      </c>
      <c r="AO153" s="316">
        <f>'كشف 6'!AN14</f>
        <v>0</v>
      </c>
      <c r="AP153" s="316">
        <f>'كشف 6'!AO14</f>
        <v>0</v>
      </c>
      <c r="AQ153" s="316">
        <f>'كشف 6'!AP14</f>
        <v>0</v>
      </c>
      <c r="AR153" s="316">
        <f>'كشف 6'!AQ14</f>
        <v>0</v>
      </c>
      <c r="AS153" s="316">
        <f>'كشف 6'!AR14</f>
        <v>0</v>
      </c>
      <c r="AT153" s="22">
        <f>'كشف 6'!AS14</f>
        <v>0</v>
      </c>
      <c r="AU153" s="316">
        <f>'كشف 6'!AT14</f>
        <v>0</v>
      </c>
      <c r="AV153" s="316">
        <f>'كشف 6'!AU14</f>
        <v>0</v>
      </c>
      <c r="AW153" s="316">
        <f>'كشف 6'!AV14</f>
        <v>0</v>
      </c>
      <c r="AX153" s="316">
        <f>'كشف 6'!AW14</f>
        <v>0</v>
      </c>
      <c r="AY153" s="316">
        <f>'كشف 6'!AX14</f>
        <v>0</v>
      </c>
      <c r="AZ153" s="316">
        <f>'كشف 6'!AY14</f>
        <v>0</v>
      </c>
      <c r="BA153" s="317">
        <f>'كشف 6'!AZ14</f>
        <v>0</v>
      </c>
      <c r="BB153" s="316">
        <f>'كشف 6'!BA14</f>
        <v>0</v>
      </c>
      <c r="BC153" s="124">
        <f>'كشف 6'!BB14</f>
        <v>0</v>
      </c>
      <c r="BD153" s="316">
        <f>'كشف 6'!BC14</f>
        <v>0</v>
      </c>
      <c r="BE153" s="316">
        <f>'كشف 6'!BD14</f>
        <v>0</v>
      </c>
      <c r="BF153" s="316">
        <f>'كشف 6'!BE14</f>
        <v>0</v>
      </c>
      <c r="BG153" s="316">
        <f>'كشف 6'!BF14</f>
        <v>0</v>
      </c>
      <c r="BH153" s="317">
        <f>'كشف 6'!BG14</f>
        <v>0</v>
      </c>
      <c r="BI153" s="318">
        <f>'كشف 6'!BH14</f>
        <v>0</v>
      </c>
      <c r="BJ153" s="318">
        <f>'كشف 6'!BI14</f>
        <v>0</v>
      </c>
      <c r="BK153" s="318">
        <f>'كشف 6'!BJ14</f>
        <v>0</v>
      </c>
      <c r="BL153" s="318">
        <f>'كشف 6'!BK14</f>
        <v>0</v>
      </c>
      <c r="BM153" s="319">
        <f>'كشف 6'!BL14</f>
        <v>0</v>
      </c>
      <c r="BN153" s="316">
        <f>'كشف 6'!BM14</f>
        <v>0</v>
      </c>
      <c r="BO153" s="316">
        <f>'كشف 6'!BN14</f>
        <v>0</v>
      </c>
      <c r="BP153" s="318">
        <f>'كشف 6'!BO14</f>
        <v>0</v>
      </c>
      <c r="BQ153" s="319">
        <f>'كشف 6'!BP14</f>
        <v>0</v>
      </c>
      <c r="BR153" s="319">
        <f>'كشف 6'!BQ14</f>
        <v>0</v>
      </c>
      <c r="BS153" s="319">
        <f>'كشف 6'!BR14</f>
        <v>0</v>
      </c>
      <c r="BT153" s="319">
        <f>'كشف 6'!BS14</f>
        <v>0</v>
      </c>
      <c r="BU153" s="319">
        <f>'كشف 6'!BT14</f>
        <v>0</v>
      </c>
      <c r="BV153" s="319">
        <f>'كشف 6'!BU14</f>
        <v>0</v>
      </c>
      <c r="BW153" s="319">
        <f>'كشف 6'!BV14</f>
        <v>0</v>
      </c>
      <c r="BX153" s="66">
        <f>'كشف 6'!BW14</f>
        <v>0</v>
      </c>
      <c r="BY153" s="66">
        <f>'كشف 6'!BX14</f>
        <v>0</v>
      </c>
      <c r="BZ153" s="319">
        <f>'كشف 6'!BY14</f>
        <v>0</v>
      </c>
      <c r="CA153" s="319">
        <f>'كشف 6'!BZ14</f>
        <v>0</v>
      </c>
      <c r="CB153" s="66">
        <f>'كشف 6'!CA14</f>
        <v>0</v>
      </c>
      <c r="CC153" s="319">
        <f>'كشف 6'!CB14</f>
        <v>0</v>
      </c>
      <c r="CD153" s="319">
        <f>'كشف 6'!CC14</f>
        <v>0</v>
      </c>
      <c r="CE153" s="319">
        <f>'كشف 6'!CD14</f>
        <v>0</v>
      </c>
      <c r="CF153" s="169">
        <f>'كشف 6'!CE14</f>
        <v>0</v>
      </c>
      <c r="CG153" s="169">
        <f>'كشف 6'!CF14</f>
        <v>0</v>
      </c>
      <c r="CH153" s="319">
        <f>'كشف 6'!CG14</f>
        <v>0</v>
      </c>
      <c r="CI153" s="319">
        <f>'كشف 6'!CH14</f>
        <v>0</v>
      </c>
      <c r="CJ153" s="319">
        <f>'كشف 6'!CI14</f>
        <v>0</v>
      </c>
      <c r="CK153" s="319">
        <f>'كشف 6'!CJ14</f>
        <v>0</v>
      </c>
      <c r="CL153" s="319">
        <f>'كشف 6'!CK14</f>
        <v>0</v>
      </c>
      <c r="CM153" s="319">
        <f>'كشف 6'!CL14</f>
        <v>0</v>
      </c>
      <c r="CN153" s="316">
        <f>'كشف 6'!CM14</f>
        <v>0</v>
      </c>
      <c r="CO153" s="316">
        <f>'كشف 6'!CN14</f>
        <v>0</v>
      </c>
      <c r="CP153" s="316">
        <f>'كشف 6'!CO14</f>
        <v>0</v>
      </c>
      <c r="CQ153" s="316">
        <f>'كشف 6'!CP14</f>
        <v>0</v>
      </c>
      <c r="CR153" s="316">
        <f t="shared" si="45"/>
        <v>0</v>
      </c>
      <c r="CS153" s="316">
        <f t="shared" si="46"/>
        <v>0</v>
      </c>
      <c r="CT153" s="316">
        <f t="shared" si="47"/>
        <v>0</v>
      </c>
      <c r="CU153" s="316">
        <f t="shared" si="48"/>
        <v>0</v>
      </c>
      <c r="CV153" s="316">
        <f t="shared" si="49"/>
        <v>0</v>
      </c>
      <c r="CW153" s="316">
        <f t="shared" si="50"/>
        <v>0</v>
      </c>
      <c r="CX153" s="316">
        <f t="shared" si="51"/>
        <v>0</v>
      </c>
      <c r="CY153" s="316">
        <f t="shared" si="52"/>
        <v>0</v>
      </c>
      <c r="CZ153" s="316">
        <f t="shared" si="53"/>
        <v>0</v>
      </c>
      <c r="DA153" s="316">
        <f t="shared" si="54"/>
        <v>0</v>
      </c>
      <c r="DB153" s="316">
        <f t="shared" si="55"/>
        <v>0</v>
      </c>
      <c r="DC153" s="316">
        <f t="shared" si="56"/>
        <v>0</v>
      </c>
      <c r="DD153" s="316">
        <f t="shared" si="57"/>
        <v>0</v>
      </c>
      <c r="DE153" s="316">
        <f t="shared" si="58"/>
        <v>0</v>
      </c>
      <c r="DF153" s="316">
        <f t="shared" si="59"/>
        <v>0</v>
      </c>
      <c r="DG153" s="316">
        <f t="shared" si="60"/>
        <v>0</v>
      </c>
      <c r="DH153" s="316">
        <f t="shared" si="61"/>
        <v>0</v>
      </c>
      <c r="DI153" s="316">
        <f t="shared" si="62"/>
        <v>0</v>
      </c>
      <c r="DJ153" s="316">
        <f t="shared" si="63"/>
        <v>0</v>
      </c>
      <c r="DK153" s="316">
        <f t="shared" si="64"/>
        <v>0</v>
      </c>
      <c r="DL153" s="316">
        <f t="shared" si="65"/>
        <v>0</v>
      </c>
      <c r="DM153" s="316">
        <f t="shared" si="66"/>
        <v>0</v>
      </c>
    </row>
    <row r="154" spans="1:117" ht="20.25" x14ac:dyDescent="0.2">
      <c r="A154" s="18">
        <v>150</v>
      </c>
      <c r="B154" s="18" t="str">
        <f>'كشف 6'!A15</f>
        <v/>
      </c>
      <c r="C154" s="318">
        <f>'كشف 6'!B15</f>
        <v>0</v>
      </c>
      <c r="D154" s="318">
        <f>'كشف 6'!C15</f>
        <v>0</v>
      </c>
      <c r="E154" s="318">
        <f>'كشف 6'!D15</f>
        <v>0</v>
      </c>
      <c r="F154" s="318">
        <f>'كشف 6'!E15</f>
        <v>0</v>
      </c>
      <c r="G154" s="318">
        <f>'كشف 6'!F15</f>
        <v>0</v>
      </c>
      <c r="H154" s="318">
        <f>'كشف 6'!G15</f>
        <v>0</v>
      </c>
      <c r="I154" s="318">
        <f>'كشف 6'!H15</f>
        <v>0</v>
      </c>
      <c r="J154" s="318">
        <f>'كشف 6'!I15</f>
        <v>0</v>
      </c>
      <c r="K154" s="316">
        <f>'كشف 6'!J15</f>
        <v>0</v>
      </c>
      <c r="L154" s="316">
        <f>'كشف 6'!K15</f>
        <v>0</v>
      </c>
      <c r="M154" s="316">
        <f>'كشف 6'!L15</f>
        <v>0</v>
      </c>
      <c r="N154" s="316">
        <f>'كشف 6'!M15</f>
        <v>0</v>
      </c>
      <c r="O154" s="66">
        <f>'كشف 6'!N15</f>
        <v>0</v>
      </c>
      <c r="P154" s="317">
        <f>'كشف 6'!O15</f>
        <v>0</v>
      </c>
      <c r="Q154" s="318">
        <f>'كشف 6'!P15</f>
        <v>0</v>
      </c>
      <c r="R154" s="318">
        <f>'كشف 6'!Q15</f>
        <v>0</v>
      </c>
      <c r="S154" s="318">
        <f>'كشف 6'!R15</f>
        <v>0</v>
      </c>
      <c r="T154" s="318">
        <f>'كشف 6'!S15</f>
        <v>0</v>
      </c>
      <c r="U154" s="318">
        <f>'كشف 6'!T15</f>
        <v>0</v>
      </c>
      <c r="V154" s="316">
        <f>'كشف 6'!U15</f>
        <v>0</v>
      </c>
      <c r="W154" s="316">
        <f>'كشف 6'!V15</f>
        <v>0</v>
      </c>
      <c r="X154" s="316">
        <f>'كشف 6'!W15</f>
        <v>0</v>
      </c>
      <c r="Y154" s="318">
        <f>'كشف 6'!X15</f>
        <v>0</v>
      </c>
      <c r="Z154" s="19">
        <f>'كشف 6'!Y15</f>
        <v>0</v>
      </c>
      <c r="AA154" s="317">
        <f>'كشف 6'!Z15</f>
        <v>0</v>
      </c>
      <c r="AB154" s="318">
        <f>'كشف 6'!AA15</f>
        <v>0</v>
      </c>
      <c r="AC154" s="318">
        <f>'كشف 6'!AB15</f>
        <v>0</v>
      </c>
      <c r="AD154" s="20">
        <f>'كشف 6'!AC15</f>
        <v>0</v>
      </c>
      <c r="AE154" s="316">
        <f>'كشف 6'!AD15</f>
        <v>0</v>
      </c>
      <c r="AF154" s="20">
        <f>'كشف 6'!AE15</f>
        <v>0</v>
      </c>
      <c r="AG154" s="20">
        <f>'كشف 6'!AF15</f>
        <v>0</v>
      </c>
      <c r="AH154" s="21">
        <f>'كشف 6'!AG15</f>
        <v>0</v>
      </c>
      <c r="AI154" s="20">
        <f>'كشف 6'!AH15</f>
        <v>0</v>
      </c>
      <c r="AJ154" s="20">
        <f>'كشف 6'!AI15</f>
        <v>0</v>
      </c>
      <c r="AK154" s="20">
        <f>'كشف 6'!AJ15</f>
        <v>0</v>
      </c>
      <c r="AL154" s="316">
        <f>'كشف 6'!AK15</f>
        <v>0</v>
      </c>
      <c r="AM154" s="316">
        <f>'كشف 6'!AL15</f>
        <v>0</v>
      </c>
      <c r="AN154" s="316">
        <f>'كشف 6'!AM15</f>
        <v>0</v>
      </c>
      <c r="AO154" s="316">
        <f>'كشف 6'!AN15</f>
        <v>0</v>
      </c>
      <c r="AP154" s="316">
        <f>'كشف 6'!AO15</f>
        <v>0</v>
      </c>
      <c r="AQ154" s="316">
        <f>'كشف 6'!AP15</f>
        <v>0</v>
      </c>
      <c r="AR154" s="316">
        <f>'كشف 6'!AQ15</f>
        <v>0</v>
      </c>
      <c r="AS154" s="316">
        <f>'كشف 6'!AR15</f>
        <v>0</v>
      </c>
      <c r="AT154" s="22">
        <f>'كشف 6'!AS15</f>
        <v>0</v>
      </c>
      <c r="AU154" s="316">
        <f>'كشف 6'!AT15</f>
        <v>0</v>
      </c>
      <c r="AV154" s="316">
        <f>'كشف 6'!AU15</f>
        <v>0</v>
      </c>
      <c r="AW154" s="316">
        <f>'كشف 6'!AV15</f>
        <v>0</v>
      </c>
      <c r="AX154" s="316">
        <f>'كشف 6'!AW15</f>
        <v>0</v>
      </c>
      <c r="AY154" s="316">
        <f>'كشف 6'!AX15</f>
        <v>0</v>
      </c>
      <c r="AZ154" s="316">
        <f>'كشف 6'!AY15</f>
        <v>0</v>
      </c>
      <c r="BA154" s="317">
        <f>'كشف 6'!AZ15</f>
        <v>0</v>
      </c>
      <c r="BB154" s="316">
        <f>'كشف 6'!BA15</f>
        <v>0</v>
      </c>
      <c r="BC154" s="124">
        <f>'كشف 6'!BB15</f>
        <v>0</v>
      </c>
      <c r="BD154" s="316">
        <f>'كشف 6'!BC15</f>
        <v>0</v>
      </c>
      <c r="BE154" s="316">
        <f>'كشف 6'!BD15</f>
        <v>0</v>
      </c>
      <c r="BF154" s="316">
        <f>'كشف 6'!BE15</f>
        <v>0</v>
      </c>
      <c r="BG154" s="316">
        <f>'كشف 6'!BF15</f>
        <v>0</v>
      </c>
      <c r="BH154" s="317">
        <f>'كشف 6'!BG15</f>
        <v>0</v>
      </c>
      <c r="BI154" s="318">
        <f>'كشف 6'!BH15</f>
        <v>0</v>
      </c>
      <c r="BJ154" s="318">
        <f>'كشف 6'!BI15</f>
        <v>0</v>
      </c>
      <c r="BK154" s="318">
        <f>'كشف 6'!BJ15</f>
        <v>0</v>
      </c>
      <c r="BL154" s="318">
        <f>'كشف 6'!BK15</f>
        <v>0</v>
      </c>
      <c r="BM154" s="319">
        <f>'كشف 6'!BL15</f>
        <v>0</v>
      </c>
      <c r="BN154" s="316">
        <f>'كشف 6'!BM15</f>
        <v>0</v>
      </c>
      <c r="BO154" s="316">
        <f>'كشف 6'!BN15</f>
        <v>0</v>
      </c>
      <c r="BP154" s="318">
        <f>'كشف 6'!BO15</f>
        <v>0</v>
      </c>
      <c r="BQ154" s="319">
        <f>'كشف 6'!BP15</f>
        <v>0</v>
      </c>
      <c r="BR154" s="319">
        <f>'كشف 6'!BQ15</f>
        <v>0</v>
      </c>
      <c r="BS154" s="319">
        <f>'كشف 6'!BR15</f>
        <v>0</v>
      </c>
      <c r="BT154" s="319">
        <f>'كشف 6'!BS15</f>
        <v>0</v>
      </c>
      <c r="BU154" s="319">
        <f>'كشف 6'!BT15</f>
        <v>0</v>
      </c>
      <c r="BV154" s="319">
        <f>'كشف 6'!BU15</f>
        <v>0</v>
      </c>
      <c r="BW154" s="319">
        <f>'كشف 6'!BV15</f>
        <v>0</v>
      </c>
      <c r="BX154" s="66">
        <f>'كشف 6'!BW15</f>
        <v>0</v>
      </c>
      <c r="BY154" s="66">
        <f>'كشف 6'!BX15</f>
        <v>0</v>
      </c>
      <c r="BZ154" s="319">
        <f>'كشف 6'!BY15</f>
        <v>0</v>
      </c>
      <c r="CA154" s="319">
        <f>'كشف 6'!BZ15</f>
        <v>0</v>
      </c>
      <c r="CB154" s="66">
        <f>'كشف 6'!CA15</f>
        <v>0</v>
      </c>
      <c r="CC154" s="319">
        <f>'كشف 6'!CB15</f>
        <v>0</v>
      </c>
      <c r="CD154" s="319">
        <f>'كشف 6'!CC15</f>
        <v>0</v>
      </c>
      <c r="CE154" s="319">
        <f>'كشف 6'!CD15</f>
        <v>0</v>
      </c>
      <c r="CF154" s="169">
        <f>'كشف 6'!CE15</f>
        <v>0</v>
      </c>
      <c r="CG154" s="169">
        <f>'كشف 6'!CF15</f>
        <v>0</v>
      </c>
      <c r="CH154" s="319">
        <f>'كشف 6'!CG15</f>
        <v>0</v>
      </c>
      <c r="CI154" s="319">
        <f>'كشف 6'!CH15</f>
        <v>0</v>
      </c>
      <c r="CJ154" s="319">
        <f>'كشف 6'!CI15</f>
        <v>0</v>
      </c>
      <c r="CK154" s="319">
        <f>'كشف 6'!CJ15</f>
        <v>0</v>
      </c>
      <c r="CL154" s="319">
        <f>'كشف 6'!CK15</f>
        <v>0</v>
      </c>
      <c r="CM154" s="319">
        <f>'كشف 6'!CL15</f>
        <v>0</v>
      </c>
      <c r="CN154" s="316">
        <f>'كشف 6'!CM15</f>
        <v>0</v>
      </c>
      <c r="CO154" s="316">
        <f>'كشف 6'!CN15</f>
        <v>0</v>
      </c>
      <c r="CP154" s="316">
        <f>'كشف 6'!CO15</f>
        <v>0</v>
      </c>
      <c r="CQ154" s="316">
        <f>'كشف 6'!CP15</f>
        <v>0</v>
      </c>
      <c r="CR154" s="316">
        <f t="shared" si="45"/>
        <v>0</v>
      </c>
      <c r="CS154" s="316">
        <f t="shared" si="46"/>
        <v>0</v>
      </c>
      <c r="CT154" s="316">
        <f t="shared" si="47"/>
        <v>0</v>
      </c>
      <c r="CU154" s="316">
        <f t="shared" si="48"/>
        <v>0</v>
      </c>
      <c r="CV154" s="316">
        <f t="shared" si="49"/>
        <v>0</v>
      </c>
      <c r="CW154" s="316">
        <f t="shared" si="50"/>
        <v>0</v>
      </c>
      <c r="CX154" s="316">
        <f t="shared" si="51"/>
        <v>0</v>
      </c>
      <c r="CY154" s="316">
        <f t="shared" si="52"/>
        <v>0</v>
      </c>
      <c r="CZ154" s="316">
        <f t="shared" si="53"/>
        <v>0</v>
      </c>
      <c r="DA154" s="316">
        <f t="shared" si="54"/>
        <v>0</v>
      </c>
      <c r="DB154" s="316">
        <f t="shared" si="55"/>
        <v>0</v>
      </c>
      <c r="DC154" s="316">
        <f t="shared" si="56"/>
        <v>0</v>
      </c>
      <c r="DD154" s="316">
        <f t="shared" si="57"/>
        <v>0</v>
      </c>
      <c r="DE154" s="316">
        <f t="shared" si="58"/>
        <v>0</v>
      </c>
      <c r="DF154" s="316">
        <f t="shared" si="59"/>
        <v>0</v>
      </c>
      <c r="DG154" s="316">
        <f t="shared" si="60"/>
        <v>0</v>
      </c>
      <c r="DH154" s="316">
        <f t="shared" si="61"/>
        <v>0</v>
      </c>
      <c r="DI154" s="316">
        <f t="shared" si="62"/>
        <v>0</v>
      </c>
      <c r="DJ154" s="316">
        <f t="shared" si="63"/>
        <v>0</v>
      </c>
      <c r="DK154" s="316">
        <f t="shared" si="64"/>
        <v>0</v>
      </c>
      <c r="DL154" s="316">
        <f t="shared" si="65"/>
        <v>0</v>
      </c>
      <c r="DM154" s="316">
        <f t="shared" si="66"/>
        <v>0</v>
      </c>
    </row>
    <row r="155" spans="1:117" ht="20.25" x14ac:dyDescent="0.2">
      <c r="A155" s="18">
        <v>151</v>
      </c>
      <c r="B155" s="18" t="str">
        <f>'كشف 6'!A16</f>
        <v/>
      </c>
      <c r="C155" s="318">
        <f>'كشف 6'!B16</f>
        <v>0</v>
      </c>
      <c r="D155" s="318">
        <f>'كشف 6'!C16</f>
        <v>0</v>
      </c>
      <c r="E155" s="318">
        <f>'كشف 6'!D16</f>
        <v>0</v>
      </c>
      <c r="F155" s="318">
        <f>'كشف 6'!E16</f>
        <v>0</v>
      </c>
      <c r="G155" s="318">
        <f>'كشف 6'!F16</f>
        <v>0</v>
      </c>
      <c r="H155" s="318">
        <f>'كشف 6'!G16</f>
        <v>0</v>
      </c>
      <c r="I155" s="318">
        <f>'كشف 6'!H16</f>
        <v>0</v>
      </c>
      <c r="J155" s="318">
        <f>'كشف 6'!I16</f>
        <v>0</v>
      </c>
      <c r="K155" s="316">
        <f>'كشف 6'!J16</f>
        <v>0</v>
      </c>
      <c r="L155" s="316">
        <f>'كشف 6'!K16</f>
        <v>0</v>
      </c>
      <c r="M155" s="316">
        <f>'كشف 6'!L16</f>
        <v>0</v>
      </c>
      <c r="N155" s="316">
        <f>'كشف 6'!M16</f>
        <v>0</v>
      </c>
      <c r="O155" s="66">
        <f>'كشف 6'!N16</f>
        <v>0</v>
      </c>
      <c r="P155" s="317">
        <f>'كشف 6'!O16</f>
        <v>0</v>
      </c>
      <c r="Q155" s="318">
        <f>'كشف 6'!P16</f>
        <v>0</v>
      </c>
      <c r="R155" s="318">
        <f>'كشف 6'!Q16</f>
        <v>0</v>
      </c>
      <c r="S155" s="318">
        <f>'كشف 6'!R16</f>
        <v>0</v>
      </c>
      <c r="T155" s="318">
        <f>'كشف 6'!S16</f>
        <v>0</v>
      </c>
      <c r="U155" s="318">
        <f>'كشف 6'!T16</f>
        <v>0</v>
      </c>
      <c r="V155" s="316">
        <f>'كشف 6'!U16</f>
        <v>0</v>
      </c>
      <c r="W155" s="316">
        <f>'كشف 6'!V16</f>
        <v>0</v>
      </c>
      <c r="X155" s="316">
        <f>'كشف 6'!W16</f>
        <v>0</v>
      </c>
      <c r="Y155" s="318">
        <f>'كشف 6'!X16</f>
        <v>0</v>
      </c>
      <c r="Z155" s="19">
        <f>'كشف 6'!Y16</f>
        <v>0</v>
      </c>
      <c r="AA155" s="317">
        <f>'كشف 6'!Z16</f>
        <v>0</v>
      </c>
      <c r="AB155" s="318">
        <f>'كشف 6'!AA16</f>
        <v>0</v>
      </c>
      <c r="AC155" s="318">
        <f>'كشف 6'!AB16</f>
        <v>0</v>
      </c>
      <c r="AD155" s="20">
        <f>'كشف 6'!AC16</f>
        <v>0</v>
      </c>
      <c r="AE155" s="316">
        <f>'كشف 6'!AD16</f>
        <v>0</v>
      </c>
      <c r="AF155" s="20">
        <f>'كشف 6'!AE16</f>
        <v>0</v>
      </c>
      <c r="AG155" s="20">
        <f>'كشف 6'!AF16</f>
        <v>0</v>
      </c>
      <c r="AH155" s="21">
        <f>'كشف 6'!AG16</f>
        <v>0</v>
      </c>
      <c r="AI155" s="20">
        <f>'كشف 6'!AH16</f>
        <v>0</v>
      </c>
      <c r="AJ155" s="20">
        <f>'كشف 6'!AI16</f>
        <v>0</v>
      </c>
      <c r="AK155" s="20">
        <f>'كشف 6'!AJ16</f>
        <v>0</v>
      </c>
      <c r="AL155" s="316">
        <f>'كشف 6'!AK16</f>
        <v>0</v>
      </c>
      <c r="AM155" s="316">
        <f>'كشف 6'!AL16</f>
        <v>0</v>
      </c>
      <c r="AN155" s="316">
        <f>'كشف 6'!AM16</f>
        <v>0</v>
      </c>
      <c r="AO155" s="316">
        <f>'كشف 6'!AN16</f>
        <v>0</v>
      </c>
      <c r="AP155" s="316">
        <f>'كشف 6'!AO16</f>
        <v>0</v>
      </c>
      <c r="AQ155" s="316">
        <f>'كشف 6'!AP16</f>
        <v>0</v>
      </c>
      <c r="AR155" s="316">
        <f>'كشف 6'!AQ16</f>
        <v>0</v>
      </c>
      <c r="AS155" s="316">
        <f>'كشف 6'!AR16</f>
        <v>0</v>
      </c>
      <c r="AT155" s="22">
        <f>'كشف 6'!AS16</f>
        <v>0</v>
      </c>
      <c r="AU155" s="316">
        <f>'كشف 6'!AT16</f>
        <v>0</v>
      </c>
      <c r="AV155" s="316">
        <f>'كشف 6'!AU16</f>
        <v>0</v>
      </c>
      <c r="AW155" s="316">
        <f>'كشف 6'!AV16</f>
        <v>0</v>
      </c>
      <c r="AX155" s="316">
        <f>'كشف 6'!AW16</f>
        <v>0</v>
      </c>
      <c r="AY155" s="316">
        <f>'كشف 6'!AX16</f>
        <v>0</v>
      </c>
      <c r="AZ155" s="316">
        <f>'كشف 6'!AY16</f>
        <v>0</v>
      </c>
      <c r="BA155" s="317">
        <f>'كشف 6'!AZ16</f>
        <v>0</v>
      </c>
      <c r="BB155" s="316">
        <f>'كشف 6'!BA16</f>
        <v>0</v>
      </c>
      <c r="BC155" s="124">
        <f>'كشف 6'!BB16</f>
        <v>0</v>
      </c>
      <c r="BD155" s="316">
        <f>'كشف 6'!BC16</f>
        <v>0</v>
      </c>
      <c r="BE155" s="316">
        <f>'كشف 6'!BD16</f>
        <v>0</v>
      </c>
      <c r="BF155" s="316">
        <f>'كشف 6'!BE16</f>
        <v>0</v>
      </c>
      <c r="BG155" s="316">
        <f>'كشف 6'!BF16</f>
        <v>0</v>
      </c>
      <c r="BH155" s="317">
        <f>'كشف 6'!BG16</f>
        <v>0</v>
      </c>
      <c r="BI155" s="318">
        <f>'كشف 6'!BH16</f>
        <v>0</v>
      </c>
      <c r="BJ155" s="318">
        <f>'كشف 6'!BI16</f>
        <v>0</v>
      </c>
      <c r="BK155" s="318">
        <f>'كشف 6'!BJ16</f>
        <v>0</v>
      </c>
      <c r="BL155" s="318">
        <f>'كشف 6'!BK16</f>
        <v>0</v>
      </c>
      <c r="BM155" s="319">
        <f>'كشف 6'!BL16</f>
        <v>0</v>
      </c>
      <c r="BN155" s="316">
        <f>'كشف 6'!BM16</f>
        <v>0</v>
      </c>
      <c r="BO155" s="316">
        <f>'كشف 6'!BN16</f>
        <v>0</v>
      </c>
      <c r="BP155" s="318">
        <f>'كشف 6'!BO16</f>
        <v>0</v>
      </c>
      <c r="BQ155" s="319">
        <f>'كشف 6'!BP16</f>
        <v>0</v>
      </c>
      <c r="BR155" s="319">
        <f>'كشف 6'!BQ16</f>
        <v>0</v>
      </c>
      <c r="BS155" s="319">
        <f>'كشف 6'!BR16</f>
        <v>0</v>
      </c>
      <c r="BT155" s="319">
        <f>'كشف 6'!BS16</f>
        <v>0</v>
      </c>
      <c r="BU155" s="319">
        <f>'كشف 6'!BT16</f>
        <v>0</v>
      </c>
      <c r="BV155" s="319">
        <f>'كشف 6'!BU16</f>
        <v>0</v>
      </c>
      <c r="BW155" s="319">
        <f>'كشف 6'!BV16</f>
        <v>0</v>
      </c>
      <c r="BX155" s="66">
        <f>'كشف 6'!BW16</f>
        <v>0</v>
      </c>
      <c r="BY155" s="66">
        <f>'كشف 6'!BX16</f>
        <v>0</v>
      </c>
      <c r="BZ155" s="319">
        <f>'كشف 6'!BY16</f>
        <v>0</v>
      </c>
      <c r="CA155" s="319">
        <f>'كشف 6'!BZ16</f>
        <v>0</v>
      </c>
      <c r="CB155" s="66">
        <f>'كشف 6'!CA16</f>
        <v>0</v>
      </c>
      <c r="CC155" s="319">
        <f>'كشف 6'!CB16</f>
        <v>0</v>
      </c>
      <c r="CD155" s="319">
        <f>'كشف 6'!CC16</f>
        <v>0</v>
      </c>
      <c r="CE155" s="319">
        <f>'كشف 6'!CD16</f>
        <v>0</v>
      </c>
      <c r="CF155" s="169">
        <f>'كشف 6'!CE16</f>
        <v>0</v>
      </c>
      <c r="CG155" s="169">
        <f>'كشف 6'!CF16</f>
        <v>0</v>
      </c>
      <c r="CH155" s="319">
        <f>'كشف 6'!CG16</f>
        <v>0</v>
      </c>
      <c r="CI155" s="319">
        <f>'كشف 6'!CH16</f>
        <v>0</v>
      </c>
      <c r="CJ155" s="319">
        <f>'كشف 6'!CI16</f>
        <v>0</v>
      </c>
      <c r="CK155" s="319">
        <f>'كشف 6'!CJ16</f>
        <v>0</v>
      </c>
      <c r="CL155" s="319">
        <f>'كشف 6'!CK16</f>
        <v>0</v>
      </c>
      <c r="CM155" s="319">
        <f>'كشف 6'!CL16</f>
        <v>0</v>
      </c>
      <c r="CN155" s="316">
        <f>'كشف 6'!CM16</f>
        <v>0</v>
      </c>
      <c r="CO155" s="316">
        <f>'كشف 6'!CN16</f>
        <v>0</v>
      </c>
      <c r="CP155" s="316">
        <f>'كشف 6'!CO16</f>
        <v>0</v>
      </c>
      <c r="CQ155" s="316">
        <f>'كشف 6'!CP16</f>
        <v>0</v>
      </c>
      <c r="CR155" s="316">
        <f t="shared" si="45"/>
        <v>0</v>
      </c>
      <c r="CS155" s="316">
        <f t="shared" si="46"/>
        <v>0</v>
      </c>
      <c r="CT155" s="316">
        <f t="shared" si="47"/>
        <v>0</v>
      </c>
      <c r="CU155" s="316">
        <f t="shared" si="48"/>
        <v>0</v>
      </c>
      <c r="CV155" s="316">
        <f t="shared" si="49"/>
        <v>0</v>
      </c>
      <c r="CW155" s="316">
        <f t="shared" si="50"/>
        <v>0</v>
      </c>
      <c r="CX155" s="316">
        <f t="shared" si="51"/>
        <v>0</v>
      </c>
      <c r="CY155" s="316">
        <f t="shared" si="52"/>
        <v>0</v>
      </c>
      <c r="CZ155" s="316">
        <f t="shared" si="53"/>
        <v>0</v>
      </c>
      <c r="DA155" s="316">
        <f t="shared" si="54"/>
        <v>0</v>
      </c>
      <c r="DB155" s="316">
        <f t="shared" si="55"/>
        <v>0</v>
      </c>
      <c r="DC155" s="316">
        <f t="shared" si="56"/>
        <v>0</v>
      </c>
      <c r="DD155" s="316">
        <f t="shared" si="57"/>
        <v>0</v>
      </c>
      <c r="DE155" s="316">
        <f t="shared" si="58"/>
        <v>0</v>
      </c>
      <c r="DF155" s="316">
        <f t="shared" si="59"/>
        <v>0</v>
      </c>
      <c r="DG155" s="316">
        <f t="shared" si="60"/>
        <v>0</v>
      </c>
      <c r="DH155" s="316">
        <f t="shared" si="61"/>
        <v>0</v>
      </c>
      <c r="DI155" s="316">
        <f t="shared" si="62"/>
        <v>0</v>
      </c>
      <c r="DJ155" s="316">
        <f t="shared" si="63"/>
        <v>0</v>
      </c>
      <c r="DK155" s="316">
        <f t="shared" si="64"/>
        <v>0</v>
      </c>
      <c r="DL155" s="316">
        <f t="shared" si="65"/>
        <v>0</v>
      </c>
      <c r="DM155" s="316">
        <f t="shared" si="66"/>
        <v>0</v>
      </c>
    </row>
    <row r="156" spans="1:117" ht="20.25" x14ac:dyDescent="0.2">
      <c r="A156" s="18">
        <v>152</v>
      </c>
      <c r="B156" s="18" t="str">
        <f>'كشف 6'!A17</f>
        <v/>
      </c>
      <c r="C156" s="318">
        <f>'كشف 6'!B17</f>
        <v>0</v>
      </c>
      <c r="D156" s="318">
        <f>'كشف 6'!C17</f>
        <v>0</v>
      </c>
      <c r="E156" s="318">
        <f>'كشف 6'!D17</f>
        <v>0</v>
      </c>
      <c r="F156" s="318">
        <f>'كشف 6'!E17</f>
        <v>0</v>
      </c>
      <c r="G156" s="318">
        <f>'كشف 6'!F17</f>
        <v>0</v>
      </c>
      <c r="H156" s="318">
        <f>'كشف 6'!G17</f>
        <v>0</v>
      </c>
      <c r="I156" s="318">
        <f>'كشف 6'!H17</f>
        <v>0</v>
      </c>
      <c r="J156" s="318">
        <f>'كشف 6'!I17</f>
        <v>0</v>
      </c>
      <c r="K156" s="316">
        <f>'كشف 6'!J17</f>
        <v>0</v>
      </c>
      <c r="L156" s="316">
        <f>'كشف 6'!K17</f>
        <v>0</v>
      </c>
      <c r="M156" s="316">
        <f>'كشف 6'!L17</f>
        <v>0</v>
      </c>
      <c r="N156" s="316">
        <f>'كشف 6'!M17</f>
        <v>0</v>
      </c>
      <c r="O156" s="66">
        <f>'كشف 6'!N17</f>
        <v>0</v>
      </c>
      <c r="P156" s="317">
        <f>'كشف 6'!O17</f>
        <v>0</v>
      </c>
      <c r="Q156" s="318">
        <f>'كشف 6'!P17</f>
        <v>0</v>
      </c>
      <c r="R156" s="318">
        <f>'كشف 6'!Q17</f>
        <v>0</v>
      </c>
      <c r="S156" s="318">
        <f>'كشف 6'!R17</f>
        <v>0</v>
      </c>
      <c r="T156" s="318">
        <f>'كشف 6'!S17</f>
        <v>0</v>
      </c>
      <c r="U156" s="318">
        <f>'كشف 6'!T17</f>
        <v>0</v>
      </c>
      <c r="V156" s="316">
        <f>'كشف 6'!U17</f>
        <v>0</v>
      </c>
      <c r="W156" s="316">
        <f>'كشف 6'!V17</f>
        <v>0</v>
      </c>
      <c r="X156" s="316">
        <f>'كشف 6'!W17</f>
        <v>0</v>
      </c>
      <c r="Y156" s="318">
        <f>'كشف 6'!X17</f>
        <v>0</v>
      </c>
      <c r="Z156" s="19">
        <f>'كشف 6'!Y17</f>
        <v>0</v>
      </c>
      <c r="AA156" s="317">
        <f>'كشف 6'!Z17</f>
        <v>0</v>
      </c>
      <c r="AB156" s="318">
        <f>'كشف 6'!AA17</f>
        <v>0</v>
      </c>
      <c r="AC156" s="318">
        <f>'كشف 6'!AB17</f>
        <v>0</v>
      </c>
      <c r="AD156" s="20">
        <f>'كشف 6'!AC17</f>
        <v>0</v>
      </c>
      <c r="AE156" s="316">
        <f>'كشف 6'!AD17</f>
        <v>0</v>
      </c>
      <c r="AF156" s="20">
        <f>'كشف 6'!AE17</f>
        <v>0</v>
      </c>
      <c r="AG156" s="20">
        <f>'كشف 6'!AF17</f>
        <v>0</v>
      </c>
      <c r="AH156" s="21">
        <f>'كشف 6'!AG17</f>
        <v>0</v>
      </c>
      <c r="AI156" s="20">
        <f>'كشف 6'!AH17</f>
        <v>0</v>
      </c>
      <c r="AJ156" s="20">
        <f>'كشف 6'!AI17</f>
        <v>0</v>
      </c>
      <c r="AK156" s="20">
        <f>'كشف 6'!AJ17</f>
        <v>0</v>
      </c>
      <c r="AL156" s="316">
        <f>'كشف 6'!AK17</f>
        <v>0</v>
      </c>
      <c r="AM156" s="316">
        <f>'كشف 6'!AL17</f>
        <v>0</v>
      </c>
      <c r="AN156" s="316">
        <f>'كشف 6'!AM17</f>
        <v>0</v>
      </c>
      <c r="AO156" s="316">
        <f>'كشف 6'!AN17</f>
        <v>0</v>
      </c>
      <c r="AP156" s="316">
        <f>'كشف 6'!AO17</f>
        <v>0</v>
      </c>
      <c r="AQ156" s="316">
        <f>'كشف 6'!AP17</f>
        <v>0</v>
      </c>
      <c r="AR156" s="316">
        <f>'كشف 6'!AQ17</f>
        <v>0</v>
      </c>
      <c r="AS156" s="316">
        <f>'كشف 6'!AR17</f>
        <v>0</v>
      </c>
      <c r="AT156" s="22">
        <f>'كشف 6'!AS17</f>
        <v>0</v>
      </c>
      <c r="AU156" s="316">
        <f>'كشف 6'!AT17</f>
        <v>0</v>
      </c>
      <c r="AV156" s="316">
        <f>'كشف 6'!AU17</f>
        <v>0</v>
      </c>
      <c r="AW156" s="316">
        <f>'كشف 6'!AV17</f>
        <v>0</v>
      </c>
      <c r="AX156" s="316">
        <f>'كشف 6'!AW17</f>
        <v>0</v>
      </c>
      <c r="AY156" s="316">
        <f>'كشف 6'!AX17</f>
        <v>0</v>
      </c>
      <c r="AZ156" s="316">
        <f>'كشف 6'!AY17</f>
        <v>0</v>
      </c>
      <c r="BA156" s="317">
        <f>'كشف 6'!AZ17</f>
        <v>0</v>
      </c>
      <c r="BB156" s="316">
        <f>'كشف 6'!BA17</f>
        <v>0</v>
      </c>
      <c r="BC156" s="124">
        <f>'كشف 6'!BB17</f>
        <v>0</v>
      </c>
      <c r="BD156" s="316">
        <f>'كشف 6'!BC17</f>
        <v>0</v>
      </c>
      <c r="BE156" s="316">
        <f>'كشف 6'!BD17</f>
        <v>0</v>
      </c>
      <c r="BF156" s="316">
        <f>'كشف 6'!BE17</f>
        <v>0</v>
      </c>
      <c r="BG156" s="316">
        <f>'كشف 6'!BF17</f>
        <v>0</v>
      </c>
      <c r="BH156" s="317">
        <f>'كشف 6'!BG17</f>
        <v>0</v>
      </c>
      <c r="BI156" s="318">
        <f>'كشف 6'!BH17</f>
        <v>0</v>
      </c>
      <c r="BJ156" s="318">
        <f>'كشف 6'!BI17</f>
        <v>0</v>
      </c>
      <c r="BK156" s="318">
        <f>'كشف 6'!BJ17</f>
        <v>0</v>
      </c>
      <c r="BL156" s="318">
        <f>'كشف 6'!BK17</f>
        <v>0</v>
      </c>
      <c r="BM156" s="319">
        <f>'كشف 6'!BL17</f>
        <v>0</v>
      </c>
      <c r="BN156" s="316">
        <f>'كشف 6'!BM17</f>
        <v>0</v>
      </c>
      <c r="BO156" s="316">
        <f>'كشف 6'!BN17</f>
        <v>0</v>
      </c>
      <c r="BP156" s="318">
        <f>'كشف 6'!BO17</f>
        <v>0</v>
      </c>
      <c r="BQ156" s="319">
        <f>'كشف 6'!BP17</f>
        <v>0</v>
      </c>
      <c r="BR156" s="319">
        <f>'كشف 6'!BQ17</f>
        <v>0</v>
      </c>
      <c r="BS156" s="319">
        <f>'كشف 6'!BR17</f>
        <v>0</v>
      </c>
      <c r="BT156" s="319">
        <f>'كشف 6'!BS17</f>
        <v>0</v>
      </c>
      <c r="BU156" s="319">
        <f>'كشف 6'!BT17</f>
        <v>0</v>
      </c>
      <c r="BV156" s="319">
        <f>'كشف 6'!BU17</f>
        <v>0</v>
      </c>
      <c r="BW156" s="319">
        <f>'كشف 6'!BV17</f>
        <v>0</v>
      </c>
      <c r="BX156" s="66">
        <f>'كشف 6'!BW17</f>
        <v>0</v>
      </c>
      <c r="BY156" s="66">
        <f>'كشف 6'!BX17</f>
        <v>0</v>
      </c>
      <c r="BZ156" s="319">
        <f>'كشف 6'!BY17</f>
        <v>0</v>
      </c>
      <c r="CA156" s="319">
        <f>'كشف 6'!BZ17</f>
        <v>0</v>
      </c>
      <c r="CB156" s="66">
        <f>'كشف 6'!CA17</f>
        <v>0</v>
      </c>
      <c r="CC156" s="319">
        <f>'كشف 6'!CB17</f>
        <v>0</v>
      </c>
      <c r="CD156" s="319">
        <f>'كشف 6'!CC17</f>
        <v>0</v>
      </c>
      <c r="CE156" s="319">
        <f>'كشف 6'!CD17</f>
        <v>0</v>
      </c>
      <c r="CF156" s="169">
        <f>'كشف 6'!CE17</f>
        <v>0</v>
      </c>
      <c r="CG156" s="169">
        <f>'كشف 6'!CF17</f>
        <v>0</v>
      </c>
      <c r="CH156" s="319">
        <f>'كشف 6'!CG17</f>
        <v>0</v>
      </c>
      <c r="CI156" s="319">
        <f>'كشف 6'!CH17</f>
        <v>0</v>
      </c>
      <c r="CJ156" s="319">
        <f>'كشف 6'!CI17</f>
        <v>0</v>
      </c>
      <c r="CK156" s="319">
        <f>'كشف 6'!CJ17</f>
        <v>0</v>
      </c>
      <c r="CL156" s="319">
        <f>'كشف 6'!CK17</f>
        <v>0</v>
      </c>
      <c r="CM156" s="319">
        <f>'كشف 6'!CL17</f>
        <v>0</v>
      </c>
      <c r="CN156" s="316">
        <f>'كشف 6'!CM17</f>
        <v>0</v>
      </c>
      <c r="CO156" s="316">
        <f>'كشف 6'!CN17</f>
        <v>0</v>
      </c>
      <c r="CP156" s="316">
        <f>'كشف 6'!CO17</f>
        <v>0</v>
      </c>
      <c r="CQ156" s="316">
        <f>'كشف 6'!CP17</f>
        <v>0</v>
      </c>
      <c r="CR156" s="316">
        <f t="shared" si="45"/>
        <v>0</v>
      </c>
      <c r="CS156" s="316">
        <f t="shared" si="46"/>
        <v>0</v>
      </c>
      <c r="CT156" s="316">
        <f t="shared" si="47"/>
        <v>0</v>
      </c>
      <c r="CU156" s="316">
        <f t="shared" si="48"/>
        <v>0</v>
      </c>
      <c r="CV156" s="316">
        <f t="shared" si="49"/>
        <v>0</v>
      </c>
      <c r="CW156" s="316">
        <f t="shared" si="50"/>
        <v>0</v>
      </c>
      <c r="CX156" s="316">
        <f t="shared" si="51"/>
        <v>0</v>
      </c>
      <c r="CY156" s="316">
        <f t="shared" si="52"/>
        <v>0</v>
      </c>
      <c r="CZ156" s="316">
        <f t="shared" si="53"/>
        <v>0</v>
      </c>
      <c r="DA156" s="316">
        <f t="shared" si="54"/>
        <v>0</v>
      </c>
      <c r="DB156" s="316">
        <f t="shared" si="55"/>
        <v>0</v>
      </c>
      <c r="DC156" s="316">
        <f t="shared" si="56"/>
        <v>0</v>
      </c>
      <c r="DD156" s="316">
        <f t="shared" si="57"/>
        <v>0</v>
      </c>
      <c r="DE156" s="316">
        <f t="shared" si="58"/>
        <v>0</v>
      </c>
      <c r="DF156" s="316">
        <f t="shared" si="59"/>
        <v>0</v>
      </c>
      <c r="DG156" s="316">
        <f t="shared" si="60"/>
        <v>0</v>
      </c>
      <c r="DH156" s="316">
        <f t="shared" si="61"/>
        <v>0</v>
      </c>
      <c r="DI156" s="316">
        <f t="shared" si="62"/>
        <v>0</v>
      </c>
      <c r="DJ156" s="316">
        <f t="shared" si="63"/>
        <v>0</v>
      </c>
      <c r="DK156" s="316">
        <f t="shared" si="64"/>
        <v>0</v>
      </c>
      <c r="DL156" s="316">
        <f t="shared" si="65"/>
        <v>0</v>
      </c>
      <c r="DM156" s="316">
        <f t="shared" si="66"/>
        <v>0</v>
      </c>
    </row>
    <row r="157" spans="1:117" ht="20.25" x14ac:dyDescent="0.2">
      <c r="A157" s="18">
        <v>153</v>
      </c>
      <c r="B157" s="18" t="str">
        <f>'كشف 6'!A18</f>
        <v/>
      </c>
      <c r="C157" s="318">
        <f>'كشف 6'!B18</f>
        <v>0</v>
      </c>
      <c r="D157" s="318">
        <f>'كشف 6'!C18</f>
        <v>0</v>
      </c>
      <c r="E157" s="318">
        <f>'كشف 6'!D18</f>
        <v>0</v>
      </c>
      <c r="F157" s="318">
        <f>'كشف 6'!E18</f>
        <v>0</v>
      </c>
      <c r="G157" s="318">
        <f>'كشف 6'!F18</f>
        <v>0</v>
      </c>
      <c r="H157" s="318">
        <f>'كشف 6'!G18</f>
        <v>0</v>
      </c>
      <c r="I157" s="318">
        <f>'كشف 6'!H18</f>
        <v>0</v>
      </c>
      <c r="J157" s="318">
        <f>'كشف 6'!I18</f>
        <v>0</v>
      </c>
      <c r="K157" s="316">
        <f>'كشف 6'!J18</f>
        <v>0</v>
      </c>
      <c r="L157" s="316">
        <f>'كشف 6'!K18</f>
        <v>0</v>
      </c>
      <c r="M157" s="316">
        <f>'كشف 6'!L18</f>
        <v>0</v>
      </c>
      <c r="N157" s="316">
        <f>'كشف 6'!M18</f>
        <v>0</v>
      </c>
      <c r="O157" s="66">
        <f>'كشف 6'!N18</f>
        <v>0</v>
      </c>
      <c r="P157" s="317">
        <f>'كشف 6'!O18</f>
        <v>0</v>
      </c>
      <c r="Q157" s="318">
        <f>'كشف 6'!P18</f>
        <v>0</v>
      </c>
      <c r="R157" s="318">
        <f>'كشف 6'!Q18</f>
        <v>0</v>
      </c>
      <c r="S157" s="318">
        <f>'كشف 6'!R18</f>
        <v>0</v>
      </c>
      <c r="T157" s="318">
        <f>'كشف 6'!S18</f>
        <v>0</v>
      </c>
      <c r="U157" s="318">
        <f>'كشف 6'!T18</f>
        <v>0</v>
      </c>
      <c r="V157" s="316">
        <f>'كشف 6'!U18</f>
        <v>0</v>
      </c>
      <c r="W157" s="316">
        <f>'كشف 6'!V18</f>
        <v>0</v>
      </c>
      <c r="X157" s="316">
        <f>'كشف 6'!W18</f>
        <v>0</v>
      </c>
      <c r="Y157" s="318">
        <f>'كشف 6'!X18</f>
        <v>0</v>
      </c>
      <c r="Z157" s="19">
        <f>'كشف 6'!Y18</f>
        <v>0</v>
      </c>
      <c r="AA157" s="317">
        <f>'كشف 6'!Z18</f>
        <v>0</v>
      </c>
      <c r="AB157" s="318">
        <f>'كشف 6'!AA18</f>
        <v>0</v>
      </c>
      <c r="AC157" s="318">
        <f>'كشف 6'!AB18</f>
        <v>0</v>
      </c>
      <c r="AD157" s="20">
        <f>'كشف 6'!AC18</f>
        <v>0</v>
      </c>
      <c r="AE157" s="316">
        <f>'كشف 6'!AD18</f>
        <v>0</v>
      </c>
      <c r="AF157" s="20">
        <f>'كشف 6'!AE18</f>
        <v>0</v>
      </c>
      <c r="AG157" s="20">
        <f>'كشف 6'!AF18</f>
        <v>0</v>
      </c>
      <c r="AH157" s="21">
        <f>'كشف 6'!AG18</f>
        <v>0</v>
      </c>
      <c r="AI157" s="20">
        <f>'كشف 6'!AH18</f>
        <v>0</v>
      </c>
      <c r="AJ157" s="20">
        <f>'كشف 6'!AI18</f>
        <v>0</v>
      </c>
      <c r="AK157" s="20">
        <f>'كشف 6'!AJ18</f>
        <v>0</v>
      </c>
      <c r="AL157" s="316">
        <f>'كشف 6'!AK18</f>
        <v>0</v>
      </c>
      <c r="AM157" s="316">
        <f>'كشف 6'!AL18</f>
        <v>0</v>
      </c>
      <c r="AN157" s="316">
        <f>'كشف 6'!AM18</f>
        <v>0</v>
      </c>
      <c r="AO157" s="316">
        <f>'كشف 6'!AN18</f>
        <v>0</v>
      </c>
      <c r="AP157" s="316">
        <f>'كشف 6'!AO18</f>
        <v>0</v>
      </c>
      <c r="AQ157" s="316">
        <f>'كشف 6'!AP18</f>
        <v>0</v>
      </c>
      <c r="AR157" s="316">
        <f>'كشف 6'!AQ18</f>
        <v>0</v>
      </c>
      <c r="AS157" s="316">
        <f>'كشف 6'!AR18</f>
        <v>0</v>
      </c>
      <c r="AT157" s="22">
        <f>'كشف 6'!AS18</f>
        <v>0</v>
      </c>
      <c r="AU157" s="316">
        <f>'كشف 6'!AT18</f>
        <v>0</v>
      </c>
      <c r="AV157" s="316">
        <f>'كشف 6'!AU18</f>
        <v>0</v>
      </c>
      <c r="AW157" s="316">
        <f>'كشف 6'!AV18</f>
        <v>0</v>
      </c>
      <c r="AX157" s="316">
        <f>'كشف 6'!AW18</f>
        <v>0</v>
      </c>
      <c r="AY157" s="316">
        <f>'كشف 6'!AX18</f>
        <v>0</v>
      </c>
      <c r="AZ157" s="316">
        <f>'كشف 6'!AY18</f>
        <v>0</v>
      </c>
      <c r="BA157" s="317">
        <f>'كشف 6'!AZ18</f>
        <v>0</v>
      </c>
      <c r="BB157" s="316">
        <f>'كشف 6'!BA18</f>
        <v>0</v>
      </c>
      <c r="BC157" s="124">
        <f>'كشف 6'!BB18</f>
        <v>0</v>
      </c>
      <c r="BD157" s="316">
        <f>'كشف 6'!BC18</f>
        <v>0</v>
      </c>
      <c r="BE157" s="316">
        <f>'كشف 6'!BD18</f>
        <v>0</v>
      </c>
      <c r="BF157" s="316">
        <f>'كشف 6'!BE18</f>
        <v>0</v>
      </c>
      <c r="BG157" s="316">
        <f>'كشف 6'!BF18</f>
        <v>0</v>
      </c>
      <c r="BH157" s="317">
        <f>'كشف 6'!BG18</f>
        <v>0</v>
      </c>
      <c r="BI157" s="318">
        <f>'كشف 6'!BH18</f>
        <v>0</v>
      </c>
      <c r="BJ157" s="318">
        <f>'كشف 6'!BI18</f>
        <v>0</v>
      </c>
      <c r="BK157" s="318">
        <f>'كشف 6'!BJ18</f>
        <v>0</v>
      </c>
      <c r="BL157" s="318">
        <f>'كشف 6'!BK18</f>
        <v>0</v>
      </c>
      <c r="BM157" s="319">
        <f>'كشف 6'!BL18</f>
        <v>0</v>
      </c>
      <c r="BN157" s="316">
        <f>'كشف 6'!BM18</f>
        <v>0</v>
      </c>
      <c r="BO157" s="316">
        <f>'كشف 6'!BN18</f>
        <v>0</v>
      </c>
      <c r="BP157" s="318">
        <f>'كشف 6'!BO18</f>
        <v>0</v>
      </c>
      <c r="BQ157" s="319">
        <f>'كشف 6'!BP18</f>
        <v>0</v>
      </c>
      <c r="BR157" s="319">
        <f>'كشف 6'!BQ18</f>
        <v>0</v>
      </c>
      <c r="BS157" s="319">
        <f>'كشف 6'!BR18</f>
        <v>0</v>
      </c>
      <c r="BT157" s="319">
        <f>'كشف 6'!BS18</f>
        <v>0</v>
      </c>
      <c r="BU157" s="319">
        <f>'كشف 6'!BT18</f>
        <v>0</v>
      </c>
      <c r="BV157" s="319">
        <f>'كشف 6'!BU18</f>
        <v>0</v>
      </c>
      <c r="BW157" s="319">
        <f>'كشف 6'!BV18</f>
        <v>0</v>
      </c>
      <c r="BX157" s="66">
        <f>'كشف 6'!BW18</f>
        <v>0</v>
      </c>
      <c r="BY157" s="66">
        <f>'كشف 6'!BX18</f>
        <v>0</v>
      </c>
      <c r="BZ157" s="319">
        <f>'كشف 6'!BY18</f>
        <v>0</v>
      </c>
      <c r="CA157" s="319">
        <f>'كشف 6'!BZ18</f>
        <v>0</v>
      </c>
      <c r="CB157" s="66">
        <f>'كشف 6'!CA18</f>
        <v>0</v>
      </c>
      <c r="CC157" s="319">
        <f>'كشف 6'!CB18</f>
        <v>0</v>
      </c>
      <c r="CD157" s="319">
        <f>'كشف 6'!CC18</f>
        <v>0</v>
      </c>
      <c r="CE157" s="319">
        <f>'كشف 6'!CD18</f>
        <v>0</v>
      </c>
      <c r="CF157" s="169">
        <f>'كشف 6'!CE18</f>
        <v>0</v>
      </c>
      <c r="CG157" s="169">
        <f>'كشف 6'!CF18</f>
        <v>0</v>
      </c>
      <c r="CH157" s="319">
        <f>'كشف 6'!CG18</f>
        <v>0</v>
      </c>
      <c r="CI157" s="319">
        <f>'كشف 6'!CH18</f>
        <v>0</v>
      </c>
      <c r="CJ157" s="319">
        <f>'كشف 6'!CI18</f>
        <v>0</v>
      </c>
      <c r="CK157" s="319">
        <f>'كشف 6'!CJ18</f>
        <v>0</v>
      </c>
      <c r="CL157" s="319">
        <f>'كشف 6'!CK18</f>
        <v>0</v>
      </c>
      <c r="CM157" s="319">
        <f>'كشف 6'!CL18</f>
        <v>0</v>
      </c>
      <c r="CN157" s="316">
        <f>'كشف 6'!CM18</f>
        <v>0</v>
      </c>
      <c r="CO157" s="316">
        <f>'كشف 6'!CN18</f>
        <v>0</v>
      </c>
      <c r="CP157" s="316">
        <f>'كشف 6'!CO18</f>
        <v>0</v>
      </c>
      <c r="CQ157" s="316">
        <f>'كشف 6'!CP18</f>
        <v>0</v>
      </c>
      <c r="CR157" s="316">
        <f t="shared" si="45"/>
        <v>0</v>
      </c>
      <c r="CS157" s="316">
        <f t="shared" si="46"/>
        <v>0</v>
      </c>
      <c r="CT157" s="316">
        <f t="shared" si="47"/>
        <v>0</v>
      </c>
      <c r="CU157" s="316">
        <f t="shared" si="48"/>
        <v>0</v>
      </c>
      <c r="CV157" s="316">
        <f t="shared" si="49"/>
        <v>0</v>
      </c>
      <c r="CW157" s="316">
        <f t="shared" si="50"/>
        <v>0</v>
      </c>
      <c r="CX157" s="316">
        <f t="shared" si="51"/>
        <v>0</v>
      </c>
      <c r="CY157" s="316">
        <f t="shared" si="52"/>
        <v>0</v>
      </c>
      <c r="CZ157" s="316">
        <f t="shared" si="53"/>
        <v>0</v>
      </c>
      <c r="DA157" s="316">
        <f t="shared" si="54"/>
        <v>0</v>
      </c>
      <c r="DB157" s="316">
        <f t="shared" si="55"/>
        <v>0</v>
      </c>
      <c r="DC157" s="316">
        <f t="shared" si="56"/>
        <v>0</v>
      </c>
      <c r="DD157" s="316">
        <f t="shared" si="57"/>
        <v>0</v>
      </c>
      <c r="DE157" s="316">
        <f t="shared" si="58"/>
        <v>0</v>
      </c>
      <c r="DF157" s="316">
        <f t="shared" si="59"/>
        <v>0</v>
      </c>
      <c r="DG157" s="316">
        <f t="shared" si="60"/>
        <v>0</v>
      </c>
      <c r="DH157" s="316">
        <f t="shared" si="61"/>
        <v>0</v>
      </c>
      <c r="DI157" s="316">
        <f t="shared" si="62"/>
        <v>0</v>
      </c>
      <c r="DJ157" s="316">
        <f t="shared" si="63"/>
        <v>0</v>
      </c>
      <c r="DK157" s="316">
        <f t="shared" si="64"/>
        <v>0</v>
      </c>
      <c r="DL157" s="316">
        <f t="shared" si="65"/>
        <v>0</v>
      </c>
      <c r="DM157" s="316">
        <f t="shared" si="66"/>
        <v>0</v>
      </c>
    </row>
    <row r="158" spans="1:117" ht="20.25" x14ac:dyDescent="0.2">
      <c r="A158" s="18">
        <v>154</v>
      </c>
      <c r="B158" s="18" t="str">
        <f>'كشف 6'!A19</f>
        <v/>
      </c>
      <c r="C158" s="318">
        <f>'كشف 6'!B19</f>
        <v>0</v>
      </c>
      <c r="D158" s="318">
        <f>'كشف 6'!C19</f>
        <v>0</v>
      </c>
      <c r="E158" s="318">
        <f>'كشف 6'!D19</f>
        <v>0</v>
      </c>
      <c r="F158" s="318">
        <f>'كشف 6'!E19</f>
        <v>0</v>
      </c>
      <c r="G158" s="318">
        <f>'كشف 6'!F19</f>
        <v>0</v>
      </c>
      <c r="H158" s="318">
        <f>'كشف 6'!G19</f>
        <v>0</v>
      </c>
      <c r="I158" s="318">
        <f>'كشف 6'!H19</f>
        <v>0</v>
      </c>
      <c r="J158" s="318">
        <f>'كشف 6'!I19</f>
        <v>0</v>
      </c>
      <c r="K158" s="316">
        <f>'كشف 6'!J19</f>
        <v>0</v>
      </c>
      <c r="L158" s="316">
        <f>'كشف 6'!K19</f>
        <v>0</v>
      </c>
      <c r="M158" s="316">
        <f>'كشف 6'!L19</f>
        <v>0</v>
      </c>
      <c r="N158" s="316">
        <f>'كشف 6'!M19</f>
        <v>0</v>
      </c>
      <c r="O158" s="66">
        <f>'كشف 6'!N19</f>
        <v>0</v>
      </c>
      <c r="P158" s="317">
        <f>'كشف 6'!O19</f>
        <v>0</v>
      </c>
      <c r="Q158" s="318">
        <f>'كشف 6'!P19</f>
        <v>0</v>
      </c>
      <c r="R158" s="318">
        <f>'كشف 6'!Q19</f>
        <v>0</v>
      </c>
      <c r="S158" s="318">
        <f>'كشف 6'!R19</f>
        <v>0</v>
      </c>
      <c r="T158" s="318">
        <f>'كشف 6'!S19</f>
        <v>0</v>
      </c>
      <c r="U158" s="318">
        <f>'كشف 6'!T19</f>
        <v>0</v>
      </c>
      <c r="V158" s="316">
        <f>'كشف 6'!U19</f>
        <v>0</v>
      </c>
      <c r="W158" s="316">
        <f>'كشف 6'!V19</f>
        <v>0</v>
      </c>
      <c r="X158" s="316">
        <f>'كشف 6'!W19</f>
        <v>0</v>
      </c>
      <c r="Y158" s="318">
        <f>'كشف 6'!X19</f>
        <v>0</v>
      </c>
      <c r="Z158" s="19">
        <f>'كشف 6'!Y19</f>
        <v>0</v>
      </c>
      <c r="AA158" s="317">
        <f>'كشف 6'!Z19</f>
        <v>0</v>
      </c>
      <c r="AB158" s="318">
        <f>'كشف 6'!AA19</f>
        <v>0</v>
      </c>
      <c r="AC158" s="318">
        <f>'كشف 6'!AB19</f>
        <v>0</v>
      </c>
      <c r="AD158" s="20">
        <f>'كشف 6'!AC19</f>
        <v>0</v>
      </c>
      <c r="AE158" s="316">
        <f>'كشف 6'!AD19</f>
        <v>0</v>
      </c>
      <c r="AF158" s="20">
        <f>'كشف 6'!AE19</f>
        <v>0</v>
      </c>
      <c r="AG158" s="20">
        <f>'كشف 6'!AF19</f>
        <v>0</v>
      </c>
      <c r="AH158" s="21">
        <f>'كشف 6'!AG19</f>
        <v>0</v>
      </c>
      <c r="AI158" s="20">
        <f>'كشف 6'!AH19</f>
        <v>0</v>
      </c>
      <c r="AJ158" s="20">
        <f>'كشف 6'!AI19</f>
        <v>0</v>
      </c>
      <c r="AK158" s="20">
        <f>'كشف 6'!AJ19</f>
        <v>0</v>
      </c>
      <c r="AL158" s="316">
        <f>'كشف 6'!AK19</f>
        <v>0</v>
      </c>
      <c r="AM158" s="316">
        <f>'كشف 6'!AL19</f>
        <v>0</v>
      </c>
      <c r="AN158" s="316">
        <f>'كشف 6'!AM19</f>
        <v>0</v>
      </c>
      <c r="AO158" s="316">
        <f>'كشف 6'!AN19</f>
        <v>0</v>
      </c>
      <c r="AP158" s="316">
        <f>'كشف 6'!AO19</f>
        <v>0</v>
      </c>
      <c r="AQ158" s="316">
        <f>'كشف 6'!AP19</f>
        <v>0</v>
      </c>
      <c r="AR158" s="316">
        <f>'كشف 6'!AQ19</f>
        <v>0</v>
      </c>
      <c r="AS158" s="316">
        <f>'كشف 6'!AR19</f>
        <v>0</v>
      </c>
      <c r="AT158" s="22">
        <f>'كشف 6'!AS19</f>
        <v>0</v>
      </c>
      <c r="AU158" s="316">
        <f>'كشف 6'!AT19</f>
        <v>0</v>
      </c>
      <c r="AV158" s="316">
        <f>'كشف 6'!AU19</f>
        <v>0</v>
      </c>
      <c r="AW158" s="316">
        <f>'كشف 6'!AV19</f>
        <v>0</v>
      </c>
      <c r="AX158" s="316">
        <f>'كشف 6'!AW19</f>
        <v>0</v>
      </c>
      <c r="AY158" s="316">
        <f>'كشف 6'!AX19</f>
        <v>0</v>
      </c>
      <c r="AZ158" s="316">
        <f>'كشف 6'!AY19</f>
        <v>0</v>
      </c>
      <c r="BA158" s="317">
        <f>'كشف 6'!AZ19</f>
        <v>0</v>
      </c>
      <c r="BB158" s="316">
        <f>'كشف 6'!BA19</f>
        <v>0</v>
      </c>
      <c r="BC158" s="124">
        <f>'كشف 6'!BB19</f>
        <v>0</v>
      </c>
      <c r="BD158" s="316">
        <f>'كشف 6'!BC19</f>
        <v>0</v>
      </c>
      <c r="BE158" s="316">
        <f>'كشف 6'!BD19</f>
        <v>0</v>
      </c>
      <c r="BF158" s="316">
        <f>'كشف 6'!BE19</f>
        <v>0</v>
      </c>
      <c r="BG158" s="316">
        <f>'كشف 6'!BF19</f>
        <v>0</v>
      </c>
      <c r="BH158" s="317">
        <f>'كشف 6'!BG19</f>
        <v>0</v>
      </c>
      <c r="BI158" s="318">
        <f>'كشف 6'!BH19</f>
        <v>0</v>
      </c>
      <c r="BJ158" s="318">
        <f>'كشف 6'!BI19</f>
        <v>0</v>
      </c>
      <c r="BK158" s="318">
        <f>'كشف 6'!BJ19</f>
        <v>0</v>
      </c>
      <c r="BL158" s="318">
        <f>'كشف 6'!BK19</f>
        <v>0</v>
      </c>
      <c r="BM158" s="319">
        <f>'كشف 6'!BL19</f>
        <v>0</v>
      </c>
      <c r="BN158" s="316">
        <f>'كشف 6'!BM19</f>
        <v>0</v>
      </c>
      <c r="BO158" s="316">
        <f>'كشف 6'!BN19</f>
        <v>0</v>
      </c>
      <c r="BP158" s="318">
        <f>'كشف 6'!BO19</f>
        <v>0</v>
      </c>
      <c r="BQ158" s="319">
        <f>'كشف 6'!BP19</f>
        <v>0</v>
      </c>
      <c r="BR158" s="319">
        <f>'كشف 6'!BQ19</f>
        <v>0</v>
      </c>
      <c r="BS158" s="319">
        <f>'كشف 6'!BR19</f>
        <v>0</v>
      </c>
      <c r="BT158" s="319">
        <f>'كشف 6'!BS19</f>
        <v>0</v>
      </c>
      <c r="BU158" s="319">
        <f>'كشف 6'!BT19</f>
        <v>0</v>
      </c>
      <c r="BV158" s="319">
        <f>'كشف 6'!BU19</f>
        <v>0</v>
      </c>
      <c r="BW158" s="319">
        <f>'كشف 6'!BV19</f>
        <v>0</v>
      </c>
      <c r="BX158" s="66">
        <f>'كشف 6'!BW19</f>
        <v>0</v>
      </c>
      <c r="BY158" s="66">
        <f>'كشف 6'!BX19</f>
        <v>0</v>
      </c>
      <c r="BZ158" s="319">
        <f>'كشف 6'!BY19</f>
        <v>0</v>
      </c>
      <c r="CA158" s="319">
        <f>'كشف 6'!BZ19</f>
        <v>0</v>
      </c>
      <c r="CB158" s="66">
        <f>'كشف 6'!CA19</f>
        <v>0</v>
      </c>
      <c r="CC158" s="319">
        <f>'كشف 6'!CB19</f>
        <v>0</v>
      </c>
      <c r="CD158" s="319">
        <f>'كشف 6'!CC19</f>
        <v>0</v>
      </c>
      <c r="CE158" s="319">
        <f>'كشف 6'!CD19</f>
        <v>0</v>
      </c>
      <c r="CF158" s="169">
        <f>'كشف 6'!CE19</f>
        <v>0</v>
      </c>
      <c r="CG158" s="169">
        <f>'كشف 6'!CF19</f>
        <v>0</v>
      </c>
      <c r="CH158" s="319">
        <f>'كشف 6'!CG19</f>
        <v>0</v>
      </c>
      <c r="CI158" s="319">
        <f>'كشف 6'!CH19</f>
        <v>0</v>
      </c>
      <c r="CJ158" s="319">
        <f>'كشف 6'!CI19</f>
        <v>0</v>
      </c>
      <c r="CK158" s="319">
        <f>'كشف 6'!CJ19</f>
        <v>0</v>
      </c>
      <c r="CL158" s="319">
        <f>'كشف 6'!CK19</f>
        <v>0</v>
      </c>
      <c r="CM158" s="319">
        <f>'كشف 6'!CL19</f>
        <v>0</v>
      </c>
      <c r="CN158" s="316">
        <f>'كشف 6'!CM19</f>
        <v>0</v>
      </c>
      <c r="CO158" s="316">
        <f>'كشف 6'!CN19</f>
        <v>0</v>
      </c>
      <c r="CP158" s="316">
        <f>'كشف 6'!CO19</f>
        <v>0</v>
      </c>
      <c r="CQ158" s="316">
        <f>'كشف 6'!CP19</f>
        <v>0</v>
      </c>
      <c r="CR158" s="316">
        <f t="shared" si="45"/>
        <v>0</v>
      </c>
      <c r="CS158" s="316">
        <f t="shared" si="46"/>
        <v>0</v>
      </c>
      <c r="CT158" s="316">
        <f t="shared" si="47"/>
        <v>0</v>
      </c>
      <c r="CU158" s="316">
        <f t="shared" si="48"/>
        <v>0</v>
      </c>
      <c r="CV158" s="316">
        <f t="shared" si="49"/>
        <v>0</v>
      </c>
      <c r="CW158" s="316">
        <f t="shared" si="50"/>
        <v>0</v>
      </c>
      <c r="CX158" s="316">
        <f t="shared" si="51"/>
        <v>0</v>
      </c>
      <c r="CY158" s="316">
        <f t="shared" si="52"/>
        <v>0</v>
      </c>
      <c r="CZ158" s="316">
        <f t="shared" si="53"/>
        <v>0</v>
      </c>
      <c r="DA158" s="316">
        <f t="shared" si="54"/>
        <v>0</v>
      </c>
      <c r="DB158" s="316">
        <f t="shared" si="55"/>
        <v>0</v>
      </c>
      <c r="DC158" s="316">
        <f t="shared" si="56"/>
        <v>0</v>
      </c>
      <c r="DD158" s="316">
        <f t="shared" si="57"/>
        <v>0</v>
      </c>
      <c r="DE158" s="316">
        <f t="shared" si="58"/>
        <v>0</v>
      </c>
      <c r="DF158" s="316">
        <f t="shared" si="59"/>
        <v>0</v>
      </c>
      <c r="DG158" s="316">
        <f t="shared" si="60"/>
        <v>0</v>
      </c>
      <c r="DH158" s="316">
        <f t="shared" si="61"/>
        <v>0</v>
      </c>
      <c r="DI158" s="316">
        <f t="shared" si="62"/>
        <v>0</v>
      </c>
      <c r="DJ158" s="316">
        <f t="shared" si="63"/>
        <v>0</v>
      </c>
      <c r="DK158" s="316">
        <f t="shared" si="64"/>
        <v>0</v>
      </c>
      <c r="DL158" s="316">
        <f t="shared" si="65"/>
        <v>0</v>
      </c>
      <c r="DM158" s="316">
        <f t="shared" si="66"/>
        <v>0</v>
      </c>
    </row>
    <row r="159" spans="1:117" ht="20.25" x14ac:dyDescent="0.2">
      <c r="A159" s="18">
        <v>155</v>
      </c>
      <c r="B159" s="18" t="str">
        <f>'كشف 6'!A20</f>
        <v/>
      </c>
      <c r="C159" s="318">
        <f>'كشف 6'!B20</f>
        <v>0</v>
      </c>
      <c r="D159" s="318">
        <f>'كشف 6'!C20</f>
        <v>0</v>
      </c>
      <c r="E159" s="318">
        <f>'كشف 6'!D20</f>
        <v>0</v>
      </c>
      <c r="F159" s="318">
        <f>'كشف 6'!E20</f>
        <v>0</v>
      </c>
      <c r="G159" s="318">
        <f>'كشف 6'!F20</f>
        <v>0</v>
      </c>
      <c r="H159" s="318">
        <f>'كشف 6'!G20</f>
        <v>0</v>
      </c>
      <c r="I159" s="318">
        <f>'كشف 6'!H20</f>
        <v>0</v>
      </c>
      <c r="J159" s="318">
        <f>'كشف 6'!I20</f>
        <v>0</v>
      </c>
      <c r="K159" s="316">
        <f>'كشف 6'!J20</f>
        <v>0</v>
      </c>
      <c r="L159" s="316">
        <f>'كشف 6'!K20</f>
        <v>0</v>
      </c>
      <c r="M159" s="316">
        <f>'كشف 6'!L20</f>
        <v>0</v>
      </c>
      <c r="N159" s="316">
        <f>'كشف 6'!M20</f>
        <v>0</v>
      </c>
      <c r="O159" s="66">
        <f>'كشف 6'!N20</f>
        <v>0</v>
      </c>
      <c r="P159" s="317">
        <f>'كشف 6'!O20</f>
        <v>0</v>
      </c>
      <c r="Q159" s="318">
        <f>'كشف 6'!P20</f>
        <v>0</v>
      </c>
      <c r="R159" s="318">
        <f>'كشف 6'!Q20</f>
        <v>0</v>
      </c>
      <c r="S159" s="318">
        <f>'كشف 6'!R20</f>
        <v>0</v>
      </c>
      <c r="T159" s="318">
        <f>'كشف 6'!S20</f>
        <v>0</v>
      </c>
      <c r="U159" s="318">
        <f>'كشف 6'!T20</f>
        <v>0</v>
      </c>
      <c r="V159" s="316">
        <f>'كشف 6'!U20</f>
        <v>0</v>
      </c>
      <c r="W159" s="316">
        <f>'كشف 6'!V20</f>
        <v>0</v>
      </c>
      <c r="X159" s="316">
        <f>'كشف 6'!W20</f>
        <v>0</v>
      </c>
      <c r="Y159" s="318">
        <f>'كشف 6'!X20</f>
        <v>0</v>
      </c>
      <c r="Z159" s="19">
        <f>'كشف 6'!Y20</f>
        <v>0</v>
      </c>
      <c r="AA159" s="317">
        <f>'كشف 6'!Z20</f>
        <v>0</v>
      </c>
      <c r="AB159" s="318">
        <f>'كشف 6'!AA20</f>
        <v>0</v>
      </c>
      <c r="AC159" s="318">
        <f>'كشف 6'!AB20</f>
        <v>0</v>
      </c>
      <c r="AD159" s="20">
        <f>'كشف 6'!AC20</f>
        <v>0</v>
      </c>
      <c r="AE159" s="316">
        <f>'كشف 6'!AD20</f>
        <v>0</v>
      </c>
      <c r="AF159" s="20">
        <f>'كشف 6'!AE20</f>
        <v>0</v>
      </c>
      <c r="AG159" s="20">
        <f>'كشف 6'!AF20</f>
        <v>0</v>
      </c>
      <c r="AH159" s="21">
        <f>'كشف 6'!AG20</f>
        <v>0</v>
      </c>
      <c r="AI159" s="20">
        <f>'كشف 6'!AH20</f>
        <v>0</v>
      </c>
      <c r="AJ159" s="20">
        <f>'كشف 6'!AI20</f>
        <v>0</v>
      </c>
      <c r="AK159" s="20">
        <f>'كشف 6'!AJ20</f>
        <v>0</v>
      </c>
      <c r="AL159" s="316">
        <f>'كشف 6'!AK20</f>
        <v>0</v>
      </c>
      <c r="AM159" s="316">
        <f>'كشف 6'!AL20</f>
        <v>0</v>
      </c>
      <c r="AN159" s="316">
        <f>'كشف 6'!AM20</f>
        <v>0</v>
      </c>
      <c r="AO159" s="316">
        <f>'كشف 6'!AN20</f>
        <v>0</v>
      </c>
      <c r="AP159" s="316">
        <f>'كشف 6'!AO20</f>
        <v>0</v>
      </c>
      <c r="AQ159" s="316">
        <f>'كشف 6'!AP20</f>
        <v>0</v>
      </c>
      <c r="AR159" s="316">
        <f>'كشف 6'!AQ20</f>
        <v>0</v>
      </c>
      <c r="AS159" s="316">
        <f>'كشف 6'!AR20</f>
        <v>0</v>
      </c>
      <c r="AT159" s="22">
        <f>'كشف 6'!AS20</f>
        <v>0</v>
      </c>
      <c r="AU159" s="316">
        <f>'كشف 6'!AT20</f>
        <v>0</v>
      </c>
      <c r="AV159" s="316">
        <f>'كشف 6'!AU20</f>
        <v>0</v>
      </c>
      <c r="AW159" s="316">
        <f>'كشف 6'!AV20</f>
        <v>0</v>
      </c>
      <c r="AX159" s="316">
        <f>'كشف 6'!AW20</f>
        <v>0</v>
      </c>
      <c r="AY159" s="316">
        <f>'كشف 6'!AX20</f>
        <v>0</v>
      </c>
      <c r="AZ159" s="316">
        <f>'كشف 6'!AY20</f>
        <v>0</v>
      </c>
      <c r="BA159" s="317">
        <f>'كشف 6'!AZ20</f>
        <v>0</v>
      </c>
      <c r="BB159" s="316">
        <f>'كشف 6'!BA20</f>
        <v>0</v>
      </c>
      <c r="BC159" s="124">
        <f>'كشف 6'!BB20</f>
        <v>0</v>
      </c>
      <c r="BD159" s="316">
        <f>'كشف 6'!BC20</f>
        <v>0</v>
      </c>
      <c r="BE159" s="316">
        <f>'كشف 6'!BD20</f>
        <v>0</v>
      </c>
      <c r="BF159" s="316">
        <f>'كشف 6'!BE20</f>
        <v>0</v>
      </c>
      <c r="BG159" s="316">
        <f>'كشف 6'!BF20</f>
        <v>0</v>
      </c>
      <c r="BH159" s="317">
        <f>'كشف 6'!BG20</f>
        <v>0</v>
      </c>
      <c r="BI159" s="318">
        <f>'كشف 6'!BH20</f>
        <v>0</v>
      </c>
      <c r="BJ159" s="318">
        <f>'كشف 6'!BI20</f>
        <v>0</v>
      </c>
      <c r="BK159" s="318">
        <f>'كشف 6'!BJ20</f>
        <v>0</v>
      </c>
      <c r="BL159" s="318">
        <f>'كشف 6'!BK20</f>
        <v>0</v>
      </c>
      <c r="BM159" s="319">
        <f>'كشف 6'!BL20</f>
        <v>0</v>
      </c>
      <c r="BN159" s="316">
        <f>'كشف 6'!BM20</f>
        <v>0</v>
      </c>
      <c r="BO159" s="316">
        <f>'كشف 6'!BN20</f>
        <v>0</v>
      </c>
      <c r="BP159" s="318">
        <f>'كشف 6'!BO20</f>
        <v>0</v>
      </c>
      <c r="BQ159" s="319">
        <f>'كشف 6'!BP20</f>
        <v>0</v>
      </c>
      <c r="BR159" s="319">
        <f>'كشف 6'!BQ20</f>
        <v>0</v>
      </c>
      <c r="BS159" s="319">
        <f>'كشف 6'!BR20</f>
        <v>0</v>
      </c>
      <c r="BT159" s="319">
        <f>'كشف 6'!BS20</f>
        <v>0</v>
      </c>
      <c r="BU159" s="319">
        <f>'كشف 6'!BT20</f>
        <v>0</v>
      </c>
      <c r="BV159" s="319">
        <f>'كشف 6'!BU20</f>
        <v>0</v>
      </c>
      <c r="BW159" s="319">
        <f>'كشف 6'!BV20</f>
        <v>0</v>
      </c>
      <c r="BX159" s="66">
        <f>'كشف 6'!BW20</f>
        <v>0</v>
      </c>
      <c r="BY159" s="66">
        <f>'كشف 6'!BX20</f>
        <v>0</v>
      </c>
      <c r="BZ159" s="319">
        <f>'كشف 6'!BY20</f>
        <v>0</v>
      </c>
      <c r="CA159" s="319">
        <f>'كشف 6'!BZ20</f>
        <v>0</v>
      </c>
      <c r="CB159" s="66">
        <f>'كشف 6'!CA20</f>
        <v>0</v>
      </c>
      <c r="CC159" s="319">
        <f>'كشف 6'!CB20</f>
        <v>0</v>
      </c>
      <c r="CD159" s="319">
        <f>'كشف 6'!CC20</f>
        <v>0</v>
      </c>
      <c r="CE159" s="319">
        <f>'كشف 6'!CD20</f>
        <v>0</v>
      </c>
      <c r="CF159" s="169">
        <f>'كشف 6'!CE20</f>
        <v>0</v>
      </c>
      <c r="CG159" s="169">
        <f>'كشف 6'!CF20</f>
        <v>0</v>
      </c>
      <c r="CH159" s="319">
        <f>'كشف 6'!CG20</f>
        <v>0</v>
      </c>
      <c r="CI159" s="319">
        <f>'كشف 6'!CH20</f>
        <v>0</v>
      </c>
      <c r="CJ159" s="319">
        <f>'كشف 6'!CI20</f>
        <v>0</v>
      </c>
      <c r="CK159" s="319">
        <f>'كشف 6'!CJ20</f>
        <v>0</v>
      </c>
      <c r="CL159" s="319">
        <f>'كشف 6'!CK20</f>
        <v>0</v>
      </c>
      <c r="CM159" s="319">
        <f>'كشف 6'!CL20</f>
        <v>0</v>
      </c>
      <c r="CN159" s="316">
        <f>'كشف 6'!CM20</f>
        <v>0</v>
      </c>
      <c r="CO159" s="316">
        <f>'كشف 6'!CN20</f>
        <v>0</v>
      </c>
      <c r="CP159" s="316">
        <f>'كشف 6'!CO20</f>
        <v>0</v>
      </c>
      <c r="CQ159" s="316">
        <f>'كشف 6'!CP20</f>
        <v>0</v>
      </c>
      <c r="CR159" s="316">
        <f t="shared" si="45"/>
        <v>0</v>
      </c>
      <c r="CS159" s="316">
        <f t="shared" si="46"/>
        <v>0</v>
      </c>
      <c r="CT159" s="316">
        <f t="shared" si="47"/>
        <v>0</v>
      </c>
      <c r="CU159" s="316">
        <f t="shared" si="48"/>
        <v>0</v>
      </c>
      <c r="CV159" s="316">
        <f t="shared" si="49"/>
        <v>0</v>
      </c>
      <c r="CW159" s="316">
        <f t="shared" si="50"/>
        <v>0</v>
      </c>
      <c r="CX159" s="316">
        <f t="shared" si="51"/>
        <v>0</v>
      </c>
      <c r="CY159" s="316">
        <f t="shared" si="52"/>
        <v>0</v>
      </c>
      <c r="CZ159" s="316">
        <f t="shared" si="53"/>
        <v>0</v>
      </c>
      <c r="DA159" s="316">
        <f t="shared" si="54"/>
        <v>0</v>
      </c>
      <c r="DB159" s="316">
        <f t="shared" si="55"/>
        <v>0</v>
      </c>
      <c r="DC159" s="316">
        <f t="shared" si="56"/>
        <v>0</v>
      </c>
      <c r="DD159" s="316">
        <f t="shared" si="57"/>
        <v>0</v>
      </c>
      <c r="DE159" s="316">
        <f t="shared" si="58"/>
        <v>0</v>
      </c>
      <c r="DF159" s="316">
        <f t="shared" si="59"/>
        <v>0</v>
      </c>
      <c r="DG159" s="316">
        <f t="shared" si="60"/>
        <v>0</v>
      </c>
      <c r="DH159" s="316">
        <f t="shared" si="61"/>
        <v>0</v>
      </c>
      <c r="DI159" s="316">
        <f t="shared" si="62"/>
        <v>0</v>
      </c>
      <c r="DJ159" s="316">
        <f t="shared" si="63"/>
        <v>0</v>
      </c>
      <c r="DK159" s="316">
        <f t="shared" si="64"/>
        <v>0</v>
      </c>
      <c r="DL159" s="316">
        <f t="shared" si="65"/>
        <v>0</v>
      </c>
      <c r="DM159" s="316">
        <f t="shared" si="66"/>
        <v>0</v>
      </c>
    </row>
    <row r="160" spans="1:117" ht="20.25" x14ac:dyDescent="0.2">
      <c r="A160" s="18">
        <v>156</v>
      </c>
      <c r="B160" s="18" t="str">
        <f>'كشف 6'!A21</f>
        <v/>
      </c>
      <c r="C160" s="318">
        <f>'كشف 6'!B21</f>
        <v>0</v>
      </c>
      <c r="D160" s="318">
        <f>'كشف 6'!C21</f>
        <v>0</v>
      </c>
      <c r="E160" s="318">
        <f>'كشف 6'!D21</f>
        <v>0</v>
      </c>
      <c r="F160" s="318">
        <f>'كشف 6'!E21</f>
        <v>0</v>
      </c>
      <c r="G160" s="318">
        <f>'كشف 6'!F21</f>
        <v>0</v>
      </c>
      <c r="H160" s="318">
        <f>'كشف 6'!G21</f>
        <v>0</v>
      </c>
      <c r="I160" s="318">
        <f>'كشف 6'!H21</f>
        <v>0</v>
      </c>
      <c r="J160" s="318">
        <f>'كشف 6'!I21</f>
        <v>0</v>
      </c>
      <c r="K160" s="316">
        <f>'كشف 6'!J21</f>
        <v>0</v>
      </c>
      <c r="L160" s="316">
        <f>'كشف 6'!K21</f>
        <v>0</v>
      </c>
      <c r="M160" s="316">
        <f>'كشف 6'!L21</f>
        <v>0</v>
      </c>
      <c r="N160" s="316">
        <f>'كشف 6'!M21</f>
        <v>0</v>
      </c>
      <c r="O160" s="66">
        <f>'كشف 6'!N21</f>
        <v>0</v>
      </c>
      <c r="P160" s="317">
        <f>'كشف 6'!O21</f>
        <v>0</v>
      </c>
      <c r="Q160" s="318">
        <f>'كشف 6'!P21</f>
        <v>0</v>
      </c>
      <c r="R160" s="318">
        <f>'كشف 6'!Q21</f>
        <v>0</v>
      </c>
      <c r="S160" s="318">
        <f>'كشف 6'!R21</f>
        <v>0</v>
      </c>
      <c r="T160" s="318">
        <f>'كشف 6'!S21</f>
        <v>0</v>
      </c>
      <c r="U160" s="318">
        <f>'كشف 6'!T21</f>
        <v>0</v>
      </c>
      <c r="V160" s="316">
        <f>'كشف 6'!U21</f>
        <v>0</v>
      </c>
      <c r="W160" s="316">
        <f>'كشف 6'!V21</f>
        <v>0</v>
      </c>
      <c r="X160" s="316">
        <f>'كشف 6'!W21</f>
        <v>0</v>
      </c>
      <c r="Y160" s="318">
        <f>'كشف 6'!X21</f>
        <v>0</v>
      </c>
      <c r="Z160" s="19">
        <f>'كشف 6'!Y21</f>
        <v>0</v>
      </c>
      <c r="AA160" s="317">
        <f>'كشف 6'!Z21</f>
        <v>0</v>
      </c>
      <c r="AB160" s="318">
        <f>'كشف 6'!AA21</f>
        <v>0</v>
      </c>
      <c r="AC160" s="318">
        <f>'كشف 6'!AB21</f>
        <v>0</v>
      </c>
      <c r="AD160" s="20">
        <f>'كشف 6'!AC21</f>
        <v>0</v>
      </c>
      <c r="AE160" s="316">
        <f>'كشف 6'!AD21</f>
        <v>0</v>
      </c>
      <c r="AF160" s="20">
        <f>'كشف 6'!AE21</f>
        <v>0</v>
      </c>
      <c r="AG160" s="20">
        <f>'كشف 6'!AF21</f>
        <v>0</v>
      </c>
      <c r="AH160" s="21">
        <f>'كشف 6'!AG21</f>
        <v>0</v>
      </c>
      <c r="AI160" s="20">
        <f>'كشف 6'!AH21</f>
        <v>0</v>
      </c>
      <c r="AJ160" s="20">
        <f>'كشف 6'!AI21</f>
        <v>0</v>
      </c>
      <c r="AK160" s="20">
        <f>'كشف 6'!AJ21</f>
        <v>0</v>
      </c>
      <c r="AL160" s="316">
        <f>'كشف 6'!AK21</f>
        <v>0</v>
      </c>
      <c r="AM160" s="316">
        <f>'كشف 6'!AL21</f>
        <v>0</v>
      </c>
      <c r="AN160" s="316">
        <f>'كشف 6'!AM21</f>
        <v>0</v>
      </c>
      <c r="AO160" s="316">
        <f>'كشف 6'!AN21</f>
        <v>0</v>
      </c>
      <c r="AP160" s="316">
        <f>'كشف 6'!AO21</f>
        <v>0</v>
      </c>
      <c r="AQ160" s="316">
        <f>'كشف 6'!AP21</f>
        <v>0</v>
      </c>
      <c r="AR160" s="316">
        <f>'كشف 6'!AQ21</f>
        <v>0</v>
      </c>
      <c r="AS160" s="316">
        <f>'كشف 6'!AR21</f>
        <v>0</v>
      </c>
      <c r="AT160" s="22">
        <f>'كشف 6'!AS21</f>
        <v>0</v>
      </c>
      <c r="AU160" s="316">
        <f>'كشف 6'!AT21</f>
        <v>0</v>
      </c>
      <c r="AV160" s="316">
        <f>'كشف 6'!AU21</f>
        <v>0</v>
      </c>
      <c r="AW160" s="316">
        <f>'كشف 6'!AV21</f>
        <v>0</v>
      </c>
      <c r="AX160" s="316">
        <f>'كشف 6'!AW21</f>
        <v>0</v>
      </c>
      <c r="AY160" s="316">
        <f>'كشف 6'!AX21</f>
        <v>0</v>
      </c>
      <c r="AZ160" s="316">
        <f>'كشف 6'!AY21</f>
        <v>0</v>
      </c>
      <c r="BA160" s="317">
        <f>'كشف 6'!AZ21</f>
        <v>0</v>
      </c>
      <c r="BB160" s="316">
        <f>'كشف 6'!BA21</f>
        <v>0</v>
      </c>
      <c r="BC160" s="124">
        <f>'كشف 6'!BB21</f>
        <v>0</v>
      </c>
      <c r="BD160" s="316">
        <f>'كشف 6'!BC21</f>
        <v>0</v>
      </c>
      <c r="BE160" s="316">
        <f>'كشف 6'!BD21</f>
        <v>0</v>
      </c>
      <c r="BF160" s="316">
        <f>'كشف 6'!BE21</f>
        <v>0</v>
      </c>
      <c r="BG160" s="316">
        <f>'كشف 6'!BF21</f>
        <v>0</v>
      </c>
      <c r="BH160" s="317">
        <f>'كشف 6'!BG21</f>
        <v>0</v>
      </c>
      <c r="BI160" s="318">
        <f>'كشف 6'!BH21</f>
        <v>0</v>
      </c>
      <c r="BJ160" s="318">
        <f>'كشف 6'!BI21</f>
        <v>0</v>
      </c>
      <c r="BK160" s="318">
        <f>'كشف 6'!BJ21</f>
        <v>0</v>
      </c>
      <c r="BL160" s="318">
        <f>'كشف 6'!BK21</f>
        <v>0</v>
      </c>
      <c r="BM160" s="319">
        <f>'كشف 6'!BL21</f>
        <v>0</v>
      </c>
      <c r="BN160" s="316">
        <f>'كشف 6'!BM21</f>
        <v>0</v>
      </c>
      <c r="BO160" s="316">
        <f>'كشف 6'!BN21</f>
        <v>0</v>
      </c>
      <c r="BP160" s="318">
        <f>'كشف 6'!BO21</f>
        <v>0</v>
      </c>
      <c r="BQ160" s="319">
        <f>'كشف 6'!BP21</f>
        <v>0</v>
      </c>
      <c r="BR160" s="319">
        <f>'كشف 6'!BQ21</f>
        <v>0</v>
      </c>
      <c r="BS160" s="319">
        <f>'كشف 6'!BR21</f>
        <v>0</v>
      </c>
      <c r="BT160" s="319">
        <f>'كشف 6'!BS21</f>
        <v>0</v>
      </c>
      <c r="BU160" s="319">
        <f>'كشف 6'!BT21</f>
        <v>0</v>
      </c>
      <c r="BV160" s="319">
        <f>'كشف 6'!BU21</f>
        <v>0</v>
      </c>
      <c r="BW160" s="319">
        <f>'كشف 6'!BV21</f>
        <v>0</v>
      </c>
      <c r="BX160" s="66">
        <f>'كشف 6'!BW21</f>
        <v>0</v>
      </c>
      <c r="BY160" s="66">
        <f>'كشف 6'!BX21</f>
        <v>0</v>
      </c>
      <c r="BZ160" s="319">
        <f>'كشف 6'!BY21</f>
        <v>0</v>
      </c>
      <c r="CA160" s="319">
        <f>'كشف 6'!BZ21</f>
        <v>0</v>
      </c>
      <c r="CB160" s="66">
        <f>'كشف 6'!CA21</f>
        <v>0</v>
      </c>
      <c r="CC160" s="319">
        <f>'كشف 6'!CB21</f>
        <v>0</v>
      </c>
      <c r="CD160" s="319">
        <f>'كشف 6'!CC21</f>
        <v>0</v>
      </c>
      <c r="CE160" s="319">
        <f>'كشف 6'!CD21</f>
        <v>0</v>
      </c>
      <c r="CF160" s="169">
        <f>'كشف 6'!CE21</f>
        <v>0</v>
      </c>
      <c r="CG160" s="169">
        <f>'كشف 6'!CF21</f>
        <v>0</v>
      </c>
      <c r="CH160" s="319">
        <f>'كشف 6'!CG21</f>
        <v>0</v>
      </c>
      <c r="CI160" s="319">
        <f>'كشف 6'!CH21</f>
        <v>0</v>
      </c>
      <c r="CJ160" s="319">
        <f>'كشف 6'!CI21</f>
        <v>0</v>
      </c>
      <c r="CK160" s="319">
        <f>'كشف 6'!CJ21</f>
        <v>0</v>
      </c>
      <c r="CL160" s="319">
        <f>'كشف 6'!CK21</f>
        <v>0</v>
      </c>
      <c r="CM160" s="319">
        <f>'كشف 6'!CL21</f>
        <v>0</v>
      </c>
      <c r="CN160" s="316">
        <f>'كشف 6'!CM21</f>
        <v>0</v>
      </c>
      <c r="CO160" s="316">
        <f>'كشف 6'!CN21</f>
        <v>0</v>
      </c>
      <c r="CP160" s="316">
        <f>'كشف 6'!CO21</f>
        <v>0</v>
      </c>
      <c r="CQ160" s="316">
        <f>'كشف 6'!CP21</f>
        <v>0</v>
      </c>
      <c r="CR160" s="316">
        <f t="shared" si="45"/>
        <v>0</v>
      </c>
      <c r="CS160" s="316">
        <f t="shared" si="46"/>
        <v>0</v>
      </c>
      <c r="CT160" s="316">
        <f t="shared" si="47"/>
        <v>0</v>
      </c>
      <c r="CU160" s="316">
        <f t="shared" si="48"/>
        <v>0</v>
      </c>
      <c r="CV160" s="316">
        <f t="shared" si="49"/>
        <v>0</v>
      </c>
      <c r="CW160" s="316">
        <f t="shared" si="50"/>
        <v>0</v>
      </c>
      <c r="CX160" s="316">
        <f t="shared" si="51"/>
        <v>0</v>
      </c>
      <c r="CY160" s="316">
        <f t="shared" si="52"/>
        <v>0</v>
      </c>
      <c r="CZ160" s="316">
        <f t="shared" si="53"/>
        <v>0</v>
      </c>
      <c r="DA160" s="316">
        <f t="shared" si="54"/>
        <v>0</v>
      </c>
      <c r="DB160" s="316">
        <f t="shared" si="55"/>
        <v>0</v>
      </c>
      <c r="DC160" s="316">
        <f t="shared" si="56"/>
        <v>0</v>
      </c>
      <c r="DD160" s="316">
        <f t="shared" si="57"/>
        <v>0</v>
      </c>
      <c r="DE160" s="316">
        <f t="shared" si="58"/>
        <v>0</v>
      </c>
      <c r="DF160" s="316">
        <f t="shared" si="59"/>
        <v>0</v>
      </c>
      <c r="DG160" s="316">
        <f t="shared" si="60"/>
        <v>0</v>
      </c>
      <c r="DH160" s="316">
        <f t="shared" si="61"/>
        <v>0</v>
      </c>
      <c r="DI160" s="316">
        <f t="shared" si="62"/>
        <v>0</v>
      </c>
      <c r="DJ160" s="316">
        <f t="shared" si="63"/>
        <v>0</v>
      </c>
      <c r="DK160" s="316">
        <f t="shared" si="64"/>
        <v>0</v>
      </c>
      <c r="DL160" s="316">
        <f t="shared" si="65"/>
        <v>0</v>
      </c>
      <c r="DM160" s="316">
        <f t="shared" si="66"/>
        <v>0</v>
      </c>
    </row>
    <row r="161" spans="1:117" ht="20.25" x14ac:dyDescent="0.2">
      <c r="A161" s="18">
        <v>157</v>
      </c>
      <c r="B161" s="18" t="str">
        <f>'كشف 6'!A22</f>
        <v/>
      </c>
      <c r="C161" s="318">
        <f>'كشف 6'!B22</f>
        <v>0</v>
      </c>
      <c r="D161" s="318">
        <f>'كشف 6'!C22</f>
        <v>0</v>
      </c>
      <c r="E161" s="318">
        <f>'كشف 6'!D22</f>
        <v>0</v>
      </c>
      <c r="F161" s="318">
        <f>'كشف 6'!E22</f>
        <v>0</v>
      </c>
      <c r="G161" s="318">
        <f>'كشف 6'!F22</f>
        <v>0</v>
      </c>
      <c r="H161" s="318">
        <f>'كشف 6'!G22</f>
        <v>0</v>
      </c>
      <c r="I161" s="318">
        <f>'كشف 6'!H22</f>
        <v>0</v>
      </c>
      <c r="J161" s="318">
        <f>'كشف 6'!I22</f>
        <v>0</v>
      </c>
      <c r="K161" s="316">
        <f>'كشف 6'!J22</f>
        <v>0</v>
      </c>
      <c r="L161" s="316">
        <f>'كشف 6'!K22</f>
        <v>0</v>
      </c>
      <c r="M161" s="316">
        <f>'كشف 6'!L22</f>
        <v>0</v>
      </c>
      <c r="N161" s="316">
        <f>'كشف 6'!M22</f>
        <v>0</v>
      </c>
      <c r="O161" s="66">
        <f>'كشف 6'!N22</f>
        <v>0</v>
      </c>
      <c r="P161" s="317">
        <f>'كشف 6'!O22</f>
        <v>0</v>
      </c>
      <c r="Q161" s="318">
        <f>'كشف 6'!P22</f>
        <v>0</v>
      </c>
      <c r="R161" s="318">
        <f>'كشف 6'!Q22</f>
        <v>0</v>
      </c>
      <c r="S161" s="318">
        <f>'كشف 6'!R22</f>
        <v>0</v>
      </c>
      <c r="T161" s="318">
        <f>'كشف 6'!S22</f>
        <v>0</v>
      </c>
      <c r="U161" s="318">
        <f>'كشف 6'!T22</f>
        <v>0</v>
      </c>
      <c r="V161" s="316">
        <f>'كشف 6'!U22</f>
        <v>0</v>
      </c>
      <c r="W161" s="316">
        <f>'كشف 6'!V22</f>
        <v>0</v>
      </c>
      <c r="X161" s="316">
        <f>'كشف 6'!W22</f>
        <v>0</v>
      </c>
      <c r="Y161" s="318">
        <f>'كشف 6'!X22</f>
        <v>0</v>
      </c>
      <c r="Z161" s="19">
        <f>'كشف 6'!Y22</f>
        <v>0</v>
      </c>
      <c r="AA161" s="317">
        <f>'كشف 6'!Z22</f>
        <v>0</v>
      </c>
      <c r="AB161" s="318">
        <f>'كشف 6'!AA22</f>
        <v>0</v>
      </c>
      <c r="AC161" s="318">
        <f>'كشف 6'!AB22</f>
        <v>0</v>
      </c>
      <c r="AD161" s="20">
        <f>'كشف 6'!AC22</f>
        <v>0</v>
      </c>
      <c r="AE161" s="316">
        <f>'كشف 6'!AD22</f>
        <v>0</v>
      </c>
      <c r="AF161" s="20">
        <f>'كشف 6'!AE22</f>
        <v>0</v>
      </c>
      <c r="AG161" s="20">
        <f>'كشف 6'!AF22</f>
        <v>0</v>
      </c>
      <c r="AH161" s="21">
        <f>'كشف 6'!AG22</f>
        <v>0</v>
      </c>
      <c r="AI161" s="20">
        <f>'كشف 6'!AH22</f>
        <v>0</v>
      </c>
      <c r="AJ161" s="20">
        <f>'كشف 6'!AI22</f>
        <v>0</v>
      </c>
      <c r="AK161" s="20">
        <f>'كشف 6'!AJ22</f>
        <v>0</v>
      </c>
      <c r="AL161" s="316">
        <f>'كشف 6'!AK22</f>
        <v>0</v>
      </c>
      <c r="AM161" s="316">
        <f>'كشف 6'!AL22</f>
        <v>0</v>
      </c>
      <c r="AN161" s="316">
        <f>'كشف 6'!AM22</f>
        <v>0</v>
      </c>
      <c r="AO161" s="316">
        <f>'كشف 6'!AN22</f>
        <v>0</v>
      </c>
      <c r="AP161" s="316">
        <f>'كشف 6'!AO22</f>
        <v>0</v>
      </c>
      <c r="AQ161" s="316">
        <f>'كشف 6'!AP22</f>
        <v>0</v>
      </c>
      <c r="AR161" s="316">
        <f>'كشف 6'!AQ22</f>
        <v>0</v>
      </c>
      <c r="AS161" s="316">
        <f>'كشف 6'!AR22</f>
        <v>0</v>
      </c>
      <c r="AT161" s="22">
        <f>'كشف 6'!AS22</f>
        <v>0</v>
      </c>
      <c r="AU161" s="316">
        <f>'كشف 6'!AT22</f>
        <v>0</v>
      </c>
      <c r="AV161" s="316">
        <f>'كشف 6'!AU22</f>
        <v>0</v>
      </c>
      <c r="AW161" s="316">
        <f>'كشف 6'!AV22</f>
        <v>0</v>
      </c>
      <c r="AX161" s="316">
        <f>'كشف 6'!AW22</f>
        <v>0</v>
      </c>
      <c r="AY161" s="316">
        <f>'كشف 6'!AX22</f>
        <v>0</v>
      </c>
      <c r="AZ161" s="316">
        <f>'كشف 6'!AY22</f>
        <v>0</v>
      </c>
      <c r="BA161" s="317">
        <f>'كشف 6'!AZ22</f>
        <v>0</v>
      </c>
      <c r="BB161" s="316">
        <f>'كشف 6'!BA22</f>
        <v>0</v>
      </c>
      <c r="BC161" s="124">
        <f>'كشف 6'!BB22</f>
        <v>0</v>
      </c>
      <c r="BD161" s="316">
        <f>'كشف 6'!BC22</f>
        <v>0</v>
      </c>
      <c r="BE161" s="316">
        <f>'كشف 6'!BD22</f>
        <v>0</v>
      </c>
      <c r="BF161" s="316">
        <f>'كشف 6'!BE22</f>
        <v>0</v>
      </c>
      <c r="BG161" s="316">
        <f>'كشف 6'!BF22</f>
        <v>0</v>
      </c>
      <c r="BH161" s="317">
        <f>'كشف 6'!BG22</f>
        <v>0</v>
      </c>
      <c r="BI161" s="318">
        <f>'كشف 6'!BH22</f>
        <v>0</v>
      </c>
      <c r="BJ161" s="318">
        <f>'كشف 6'!BI22</f>
        <v>0</v>
      </c>
      <c r="BK161" s="318">
        <f>'كشف 6'!BJ22</f>
        <v>0</v>
      </c>
      <c r="BL161" s="318">
        <f>'كشف 6'!BK22</f>
        <v>0</v>
      </c>
      <c r="BM161" s="319">
        <f>'كشف 6'!BL22</f>
        <v>0</v>
      </c>
      <c r="BN161" s="316">
        <f>'كشف 6'!BM22</f>
        <v>0</v>
      </c>
      <c r="BO161" s="316">
        <f>'كشف 6'!BN22</f>
        <v>0</v>
      </c>
      <c r="BP161" s="318">
        <f>'كشف 6'!BO22</f>
        <v>0</v>
      </c>
      <c r="BQ161" s="319">
        <f>'كشف 6'!BP22</f>
        <v>0</v>
      </c>
      <c r="BR161" s="319">
        <f>'كشف 6'!BQ22</f>
        <v>0</v>
      </c>
      <c r="BS161" s="319">
        <f>'كشف 6'!BR22</f>
        <v>0</v>
      </c>
      <c r="BT161" s="319">
        <f>'كشف 6'!BS22</f>
        <v>0</v>
      </c>
      <c r="BU161" s="319">
        <f>'كشف 6'!BT22</f>
        <v>0</v>
      </c>
      <c r="BV161" s="319">
        <f>'كشف 6'!BU22</f>
        <v>0</v>
      </c>
      <c r="BW161" s="319">
        <f>'كشف 6'!BV22</f>
        <v>0</v>
      </c>
      <c r="BX161" s="66">
        <f>'كشف 6'!BW22</f>
        <v>0</v>
      </c>
      <c r="BY161" s="66">
        <f>'كشف 6'!BX22</f>
        <v>0</v>
      </c>
      <c r="BZ161" s="319">
        <f>'كشف 6'!BY22</f>
        <v>0</v>
      </c>
      <c r="CA161" s="319">
        <f>'كشف 6'!BZ22</f>
        <v>0</v>
      </c>
      <c r="CB161" s="66">
        <f>'كشف 6'!CA22</f>
        <v>0</v>
      </c>
      <c r="CC161" s="319">
        <f>'كشف 6'!CB22</f>
        <v>0</v>
      </c>
      <c r="CD161" s="319">
        <f>'كشف 6'!CC22</f>
        <v>0</v>
      </c>
      <c r="CE161" s="319">
        <f>'كشف 6'!CD22</f>
        <v>0</v>
      </c>
      <c r="CF161" s="169">
        <f>'كشف 6'!CE22</f>
        <v>0</v>
      </c>
      <c r="CG161" s="169">
        <f>'كشف 6'!CF22</f>
        <v>0</v>
      </c>
      <c r="CH161" s="319">
        <f>'كشف 6'!CG22</f>
        <v>0</v>
      </c>
      <c r="CI161" s="319">
        <f>'كشف 6'!CH22</f>
        <v>0</v>
      </c>
      <c r="CJ161" s="319">
        <f>'كشف 6'!CI22</f>
        <v>0</v>
      </c>
      <c r="CK161" s="319">
        <f>'كشف 6'!CJ22</f>
        <v>0</v>
      </c>
      <c r="CL161" s="319">
        <f>'كشف 6'!CK22</f>
        <v>0</v>
      </c>
      <c r="CM161" s="319">
        <f>'كشف 6'!CL22</f>
        <v>0</v>
      </c>
      <c r="CN161" s="316">
        <f>'كشف 6'!CM22</f>
        <v>0</v>
      </c>
      <c r="CO161" s="316">
        <f>'كشف 6'!CN22</f>
        <v>0</v>
      </c>
      <c r="CP161" s="316">
        <f>'كشف 6'!CO22</f>
        <v>0</v>
      </c>
      <c r="CQ161" s="316">
        <f>'كشف 6'!CP22</f>
        <v>0</v>
      </c>
      <c r="CR161" s="316">
        <f t="shared" si="45"/>
        <v>0</v>
      </c>
      <c r="CS161" s="316">
        <f t="shared" si="46"/>
        <v>0</v>
      </c>
      <c r="CT161" s="316">
        <f t="shared" si="47"/>
        <v>0</v>
      </c>
      <c r="CU161" s="316">
        <f t="shared" si="48"/>
        <v>0</v>
      </c>
      <c r="CV161" s="316">
        <f t="shared" si="49"/>
        <v>0</v>
      </c>
      <c r="CW161" s="316">
        <f t="shared" si="50"/>
        <v>0</v>
      </c>
      <c r="CX161" s="316">
        <f t="shared" si="51"/>
        <v>0</v>
      </c>
      <c r="CY161" s="316">
        <f t="shared" si="52"/>
        <v>0</v>
      </c>
      <c r="CZ161" s="316">
        <f t="shared" si="53"/>
        <v>0</v>
      </c>
      <c r="DA161" s="316">
        <f t="shared" si="54"/>
        <v>0</v>
      </c>
      <c r="DB161" s="316">
        <f t="shared" si="55"/>
        <v>0</v>
      </c>
      <c r="DC161" s="316">
        <f t="shared" si="56"/>
        <v>0</v>
      </c>
      <c r="DD161" s="316">
        <f t="shared" si="57"/>
        <v>0</v>
      </c>
      <c r="DE161" s="316">
        <f t="shared" si="58"/>
        <v>0</v>
      </c>
      <c r="DF161" s="316">
        <f t="shared" si="59"/>
        <v>0</v>
      </c>
      <c r="DG161" s="316">
        <f t="shared" si="60"/>
        <v>0</v>
      </c>
      <c r="DH161" s="316">
        <f t="shared" si="61"/>
        <v>0</v>
      </c>
      <c r="DI161" s="316">
        <f t="shared" si="62"/>
        <v>0</v>
      </c>
      <c r="DJ161" s="316">
        <f t="shared" si="63"/>
        <v>0</v>
      </c>
      <c r="DK161" s="316">
        <f t="shared" si="64"/>
        <v>0</v>
      </c>
      <c r="DL161" s="316">
        <f t="shared" si="65"/>
        <v>0</v>
      </c>
      <c r="DM161" s="316">
        <f t="shared" si="66"/>
        <v>0</v>
      </c>
    </row>
    <row r="162" spans="1:117" ht="20.25" x14ac:dyDescent="0.2">
      <c r="A162" s="18">
        <v>158</v>
      </c>
      <c r="B162" s="18" t="str">
        <f>'كشف 6'!A23</f>
        <v/>
      </c>
      <c r="C162" s="318">
        <f>'كشف 6'!B23</f>
        <v>0</v>
      </c>
      <c r="D162" s="318">
        <f>'كشف 6'!C23</f>
        <v>0</v>
      </c>
      <c r="E162" s="318">
        <f>'كشف 6'!D23</f>
        <v>0</v>
      </c>
      <c r="F162" s="318">
        <f>'كشف 6'!E23</f>
        <v>0</v>
      </c>
      <c r="G162" s="318">
        <f>'كشف 6'!F23</f>
        <v>0</v>
      </c>
      <c r="H162" s="318">
        <f>'كشف 6'!G23</f>
        <v>0</v>
      </c>
      <c r="I162" s="318">
        <f>'كشف 6'!H23</f>
        <v>0</v>
      </c>
      <c r="J162" s="318">
        <f>'كشف 6'!I23</f>
        <v>0</v>
      </c>
      <c r="K162" s="316">
        <f>'كشف 6'!J23</f>
        <v>0</v>
      </c>
      <c r="L162" s="316">
        <f>'كشف 6'!K23</f>
        <v>0</v>
      </c>
      <c r="M162" s="316">
        <f>'كشف 6'!L23</f>
        <v>0</v>
      </c>
      <c r="N162" s="316">
        <f>'كشف 6'!M23</f>
        <v>0</v>
      </c>
      <c r="O162" s="66">
        <f>'كشف 6'!N23</f>
        <v>0</v>
      </c>
      <c r="P162" s="317">
        <f>'كشف 6'!O23</f>
        <v>0</v>
      </c>
      <c r="Q162" s="318">
        <f>'كشف 6'!P23</f>
        <v>0</v>
      </c>
      <c r="R162" s="318">
        <f>'كشف 6'!Q23</f>
        <v>0</v>
      </c>
      <c r="S162" s="318">
        <f>'كشف 6'!R23</f>
        <v>0</v>
      </c>
      <c r="T162" s="318">
        <f>'كشف 6'!S23</f>
        <v>0</v>
      </c>
      <c r="U162" s="318">
        <f>'كشف 6'!T23</f>
        <v>0</v>
      </c>
      <c r="V162" s="316">
        <f>'كشف 6'!U23</f>
        <v>0</v>
      </c>
      <c r="W162" s="316">
        <f>'كشف 6'!V23</f>
        <v>0</v>
      </c>
      <c r="X162" s="316">
        <f>'كشف 6'!W23</f>
        <v>0</v>
      </c>
      <c r="Y162" s="318">
        <f>'كشف 6'!X23</f>
        <v>0</v>
      </c>
      <c r="Z162" s="19">
        <f>'كشف 6'!Y23</f>
        <v>0</v>
      </c>
      <c r="AA162" s="317">
        <f>'كشف 6'!Z23</f>
        <v>0</v>
      </c>
      <c r="AB162" s="318">
        <f>'كشف 6'!AA23</f>
        <v>0</v>
      </c>
      <c r="AC162" s="318">
        <f>'كشف 6'!AB23</f>
        <v>0</v>
      </c>
      <c r="AD162" s="20">
        <f>'كشف 6'!AC23</f>
        <v>0</v>
      </c>
      <c r="AE162" s="316">
        <f>'كشف 6'!AD23</f>
        <v>0</v>
      </c>
      <c r="AF162" s="20">
        <f>'كشف 6'!AE23</f>
        <v>0</v>
      </c>
      <c r="AG162" s="20">
        <f>'كشف 6'!AF23</f>
        <v>0</v>
      </c>
      <c r="AH162" s="21">
        <f>'كشف 6'!AG23</f>
        <v>0</v>
      </c>
      <c r="AI162" s="20">
        <f>'كشف 6'!AH23</f>
        <v>0</v>
      </c>
      <c r="AJ162" s="20">
        <f>'كشف 6'!AI23</f>
        <v>0</v>
      </c>
      <c r="AK162" s="20">
        <f>'كشف 6'!AJ23</f>
        <v>0</v>
      </c>
      <c r="AL162" s="316">
        <f>'كشف 6'!AK23</f>
        <v>0</v>
      </c>
      <c r="AM162" s="316">
        <f>'كشف 6'!AL23</f>
        <v>0</v>
      </c>
      <c r="AN162" s="316">
        <f>'كشف 6'!AM23</f>
        <v>0</v>
      </c>
      <c r="AO162" s="316">
        <f>'كشف 6'!AN23</f>
        <v>0</v>
      </c>
      <c r="AP162" s="316">
        <f>'كشف 6'!AO23</f>
        <v>0</v>
      </c>
      <c r="AQ162" s="316">
        <f>'كشف 6'!AP23</f>
        <v>0</v>
      </c>
      <c r="AR162" s="316">
        <f>'كشف 6'!AQ23</f>
        <v>0</v>
      </c>
      <c r="AS162" s="316">
        <f>'كشف 6'!AR23</f>
        <v>0</v>
      </c>
      <c r="AT162" s="22">
        <f>'كشف 6'!AS23</f>
        <v>0</v>
      </c>
      <c r="AU162" s="316">
        <f>'كشف 6'!AT23</f>
        <v>0</v>
      </c>
      <c r="AV162" s="316">
        <f>'كشف 6'!AU23</f>
        <v>0</v>
      </c>
      <c r="AW162" s="316">
        <f>'كشف 6'!AV23</f>
        <v>0</v>
      </c>
      <c r="AX162" s="316">
        <f>'كشف 6'!AW23</f>
        <v>0</v>
      </c>
      <c r="AY162" s="316">
        <f>'كشف 6'!AX23</f>
        <v>0</v>
      </c>
      <c r="AZ162" s="316">
        <f>'كشف 6'!AY23</f>
        <v>0</v>
      </c>
      <c r="BA162" s="317">
        <f>'كشف 6'!AZ23</f>
        <v>0</v>
      </c>
      <c r="BB162" s="316">
        <f>'كشف 6'!BA23</f>
        <v>0</v>
      </c>
      <c r="BC162" s="124">
        <f>'كشف 6'!BB23</f>
        <v>0</v>
      </c>
      <c r="BD162" s="316">
        <f>'كشف 6'!BC23</f>
        <v>0</v>
      </c>
      <c r="BE162" s="316">
        <f>'كشف 6'!BD23</f>
        <v>0</v>
      </c>
      <c r="BF162" s="316">
        <f>'كشف 6'!BE23</f>
        <v>0</v>
      </c>
      <c r="BG162" s="316">
        <f>'كشف 6'!BF23</f>
        <v>0</v>
      </c>
      <c r="BH162" s="317">
        <f>'كشف 6'!BG23</f>
        <v>0</v>
      </c>
      <c r="BI162" s="318">
        <f>'كشف 6'!BH23</f>
        <v>0</v>
      </c>
      <c r="BJ162" s="318">
        <f>'كشف 6'!BI23</f>
        <v>0</v>
      </c>
      <c r="BK162" s="318">
        <f>'كشف 6'!BJ23</f>
        <v>0</v>
      </c>
      <c r="BL162" s="318">
        <f>'كشف 6'!BK23</f>
        <v>0</v>
      </c>
      <c r="BM162" s="319">
        <f>'كشف 6'!BL23</f>
        <v>0</v>
      </c>
      <c r="BN162" s="316">
        <f>'كشف 6'!BM23</f>
        <v>0</v>
      </c>
      <c r="BO162" s="316">
        <f>'كشف 6'!BN23</f>
        <v>0</v>
      </c>
      <c r="BP162" s="318">
        <f>'كشف 6'!BO23</f>
        <v>0</v>
      </c>
      <c r="BQ162" s="319">
        <f>'كشف 6'!BP23</f>
        <v>0</v>
      </c>
      <c r="BR162" s="319">
        <f>'كشف 6'!BQ23</f>
        <v>0</v>
      </c>
      <c r="BS162" s="319">
        <f>'كشف 6'!BR23</f>
        <v>0</v>
      </c>
      <c r="BT162" s="319">
        <f>'كشف 6'!BS23</f>
        <v>0</v>
      </c>
      <c r="BU162" s="319">
        <f>'كشف 6'!BT23</f>
        <v>0</v>
      </c>
      <c r="BV162" s="319">
        <f>'كشف 6'!BU23</f>
        <v>0</v>
      </c>
      <c r="BW162" s="319">
        <f>'كشف 6'!BV23</f>
        <v>0</v>
      </c>
      <c r="BX162" s="66">
        <f>'كشف 6'!BW23</f>
        <v>0</v>
      </c>
      <c r="BY162" s="66">
        <f>'كشف 6'!BX23</f>
        <v>0</v>
      </c>
      <c r="BZ162" s="319">
        <f>'كشف 6'!BY23</f>
        <v>0</v>
      </c>
      <c r="CA162" s="319">
        <f>'كشف 6'!BZ23</f>
        <v>0</v>
      </c>
      <c r="CB162" s="66">
        <f>'كشف 6'!CA23</f>
        <v>0</v>
      </c>
      <c r="CC162" s="319">
        <f>'كشف 6'!CB23</f>
        <v>0</v>
      </c>
      <c r="CD162" s="319">
        <f>'كشف 6'!CC23</f>
        <v>0</v>
      </c>
      <c r="CE162" s="319">
        <f>'كشف 6'!CD23</f>
        <v>0</v>
      </c>
      <c r="CF162" s="169">
        <f>'كشف 6'!CE23</f>
        <v>0</v>
      </c>
      <c r="CG162" s="169">
        <f>'كشف 6'!CF23</f>
        <v>0</v>
      </c>
      <c r="CH162" s="319">
        <f>'كشف 6'!CG23</f>
        <v>0</v>
      </c>
      <c r="CI162" s="319">
        <f>'كشف 6'!CH23</f>
        <v>0</v>
      </c>
      <c r="CJ162" s="319">
        <f>'كشف 6'!CI23</f>
        <v>0</v>
      </c>
      <c r="CK162" s="319">
        <f>'كشف 6'!CJ23</f>
        <v>0</v>
      </c>
      <c r="CL162" s="319">
        <f>'كشف 6'!CK23</f>
        <v>0</v>
      </c>
      <c r="CM162" s="319">
        <f>'كشف 6'!CL23</f>
        <v>0</v>
      </c>
      <c r="CN162" s="316">
        <f>'كشف 6'!CM23</f>
        <v>0</v>
      </c>
      <c r="CO162" s="316">
        <f>'كشف 6'!CN23</f>
        <v>0</v>
      </c>
      <c r="CP162" s="316">
        <f>'كشف 6'!CO23</f>
        <v>0</v>
      </c>
      <c r="CQ162" s="316">
        <f>'كشف 6'!CP23</f>
        <v>0</v>
      </c>
      <c r="CR162" s="316">
        <f t="shared" si="45"/>
        <v>0</v>
      </c>
      <c r="CS162" s="316">
        <f t="shared" si="46"/>
        <v>0</v>
      </c>
      <c r="CT162" s="316">
        <f t="shared" si="47"/>
        <v>0</v>
      </c>
      <c r="CU162" s="316">
        <f t="shared" si="48"/>
        <v>0</v>
      </c>
      <c r="CV162" s="316">
        <f t="shared" si="49"/>
        <v>0</v>
      </c>
      <c r="CW162" s="316">
        <f t="shared" si="50"/>
        <v>0</v>
      </c>
      <c r="CX162" s="316">
        <f t="shared" si="51"/>
        <v>0</v>
      </c>
      <c r="CY162" s="316">
        <f t="shared" si="52"/>
        <v>0</v>
      </c>
      <c r="CZ162" s="316">
        <f t="shared" si="53"/>
        <v>0</v>
      </c>
      <c r="DA162" s="316">
        <f t="shared" si="54"/>
        <v>0</v>
      </c>
      <c r="DB162" s="316">
        <f t="shared" si="55"/>
        <v>0</v>
      </c>
      <c r="DC162" s="316">
        <f t="shared" si="56"/>
        <v>0</v>
      </c>
      <c r="DD162" s="316">
        <f t="shared" si="57"/>
        <v>0</v>
      </c>
      <c r="DE162" s="316">
        <f t="shared" si="58"/>
        <v>0</v>
      </c>
      <c r="DF162" s="316">
        <f t="shared" si="59"/>
        <v>0</v>
      </c>
      <c r="DG162" s="316">
        <f t="shared" si="60"/>
        <v>0</v>
      </c>
      <c r="DH162" s="316">
        <f t="shared" si="61"/>
        <v>0</v>
      </c>
      <c r="DI162" s="316">
        <f t="shared" si="62"/>
        <v>0</v>
      </c>
      <c r="DJ162" s="316">
        <f t="shared" si="63"/>
        <v>0</v>
      </c>
      <c r="DK162" s="316">
        <f t="shared" si="64"/>
        <v>0</v>
      </c>
      <c r="DL162" s="316">
        <f t="shared" si="65"/>
        <v>0</v>
      </c>
      <c r="DM162" s="316">
        <f t="shared" si="66"/>
        <v>0</v>
      </c>
    </row>
    <row r="163" spans="1:117" ht="20.25" x14ac:dyDescent="0.2">
      <c r="A163" s="18">
        <v>159</v>
      </c>
      <c r="B163" s="18" t="str">
        <f>'كشف 6'!A24</f>
        <v/>
      </c>
      <c r="C163" s="318">
        <f>'كشف 6'!B24</f>
        <v>0</v>
      </c>
      <c r="D163" s="318">
        <f>'كشف 6'!C24</f>
        <v>0</v>
      </c>
      <c r="E163" s="318">
        <f>'كشف 6'!D24</f>
        <v>0</v>
      </c>
      <c r="F163" s="318">
        <f>'كشف 6'!E24</f>
        <v>0</v>
      </c>
      <c r="G163" s="318">
        <f>'كشف 6'!F24</f>
        <v>0</v>
      </c>
      <c r="H163" s="318">
        <f>'كشف 6'!G24</f>
        <v>0</v>
      </c>
      <c r="I163" s="318">
        <f>'كشف 6'!H24</f>
        <v>0</v>
      </c>
      <c r="J163" s="318">
        <f>'كشف 6'!I24</f>
        <v>0</v>
      </c>
      <c r="K163" s="316">
        <f>'كشف 6'!J24</f>
        <v>0</v>
      </c>
      <c r="L163" s="316">
        <f>'كشف 6'!K24</f>
        <v>0</v>
      </c>
      <c r="M163" s="316">
        <f>'كشف 6'!L24</f>
        <v>0</v>
      </c>
      <c r="N163" s="316">
        <f>'كشف 6'!M24</f>
        <v>0</v>
      </c>
      <c r="O163" s="66">
        <f>'كشف 6'!N24</f>
        <v>0</v>
      </c>
      <c r="P163" s="317">
        <f>'كشف 6'!O24</f>
        <v>0</v>
      </c>
      <c r="Q163" s="318">
        <f>'كشف 6'!P24</f>
        <v>0</v>
      </c>
      <c r="R163" s="318">
        <f>'كشف 6'!Q24</f>
        <v>0</v>
      </c>
      <c r="S163" s="318">
        <f>'كشف 6'!R24</f>
        <v>0</v>
      </c>
      <c r="T163" s="318">
        <f>'كشف 6'!S24</f>
        <v>0</v>
      </c>
      <c r="U163" s="318">
        <f>'كشف 6'!T24</f>
        <v>0</v>
      </c>
      <c r="V163" s="316">
        <f>'كشف 6'!U24</f>
        <v>0</v>
      </c>
      <c r="W163" s="316">
        <f>'كشف 6'!V24</f>
        <v>0</v>
      </c>
      <c r="X163" s="316">
        <f>'كشف 6'!W24</f>
        <v>0</v>
      </c>
      <c r="Y163" s="318">
        <f>'كشف 6'!X24</f>
        <v>0</v>
      </c>
      <c r="Z163" s="19">
        <f>'كشف 6'!Y24</f>
        <v>0</v>
      </c>
      <c r="AA163" s="317">
        <f>'كشف 6'!Z24</f>
        <v>0</v>
      </c>
      <c r="AB163" s="318">
        <f>'كشف 6'!AA24</f>
        <v>0</v>
      </c>
      <c r="AC163" s="318">
        <f>'كشف 6'!AB24</f>
        <v>0</v>
      </c>
      <c r="AD163" s="20">
        <f>'كشف 6'!AC24</f>
        <v>0</v>
      </c>
      <c r="AE163" s="316">
        <f>'كشف 6'!AD24</f>
        <v>0</v>
      </c>
      <c r="AF163" s="20">
        <f>'كشف 6'!AE24</f>
        <v>0</v>
      </c>
      <c r="AG163" s="20">
        <f>'كشف 6'!AF24</f>
        <v>0</v>
      </c>
      <c r="AH163" s="21">
        <f>'كشف 6'!AG24</f>
        <v>0</v>
      </c>
      <c r="AI163" s="20">
        <f>'كشف 6'!AH24</f>
        <v>0</v>
      </c>
      <c r="AJ163" s="20">
        <f>'كشف 6'!AI24</f>
        <v>0</v>
      </c>
      <c r="AK163" s="20">
        <f>'كشف 6'!AJ24</f>
        <v>0</v>
      </c>
      <c r="AL163" s="316">
        <f>'كشف 6'!AK24</f>
        <v>0</v>
      </c>
      <c r="AM163" s="316">
        <f>'كشف 6'!AL24</f>
        <v>0</v>
      </c>
      <c r="AN163" s="316">
        <f>'كشف 6'!AM24</f>
        <v>0</v>
      </c>
      <c r="AO163" s="316">
        <f>'كشف 6'!AN24</f>
        <v>0</v>
      </c>
      <c r="AP163" s="316">
        <f>'كشف 6'!AO24</f>
        <v>0</v>
      </c>
      <c r="AQ163" s="316">
        <f>'كشف 6'!AP24</f>
        <v>0</v>
      </c>
      <c r="AR163" s="316">
        <f>'كشف 6'!AQ24</f>
        <v>0</v>
      </c>
      <c r="AS163" s="316">
        <f>'كشف 6'!AR24</f>
        <v>0</v>
      </c>
      <c r="AT163" s="22">
        <f>'كشف 6'!AS24</f>
        <v>0</v>
      </c>
      <c r="AU163" s="316">
        <f>'كشف 6'!AT24</f>
        <v>0</v>
      </c>
      <c r="AV163" s="316">
        <f>'كشف 6'!AU24</f>
        <v>0</v>
      </c>
      <c r="AW163" s="316">
        <f>'كشف 6'!AV24</f>
        <v>0</v>
      </c>
      <c r="AX163" s="316">
        <f>'كشف 6'!AW24</f>
        <v>0</v>
      </c>
      <c r="AY163" s="316">
        <f>'كشف 6'!AX24</f>
        <v>0</v>
      </c>
      <c r="AZ163" s="316">
        <f>'كشف 6'!AY24</f>
        <v>0</v>
      </c>
      <c r="BA163" s="317">
        <f>'كشف 6'!AZ24</f>
        <v>0</v>
      </c>
      <c r="BB163" s="316">
        <f>'كشف 6'!BA24</f>
        <v>0</v>
      </c>
      <c r="BC163" s="124">
        <f>'كشف 6'!BB24</f>
        <v>0</v>
      </c>
      <c r="BD163" s="316">
        <f>'كشف 6'!BC24</f>
        <v>0</v>
      </c>
      <c r="BE163" s="316">
        <f>'كشف 6'!BD24</f>
        <v>0</v>
      </c>
      <c r="BF163" s="316">
        <f>'كشف 6'!BE24</f>
        <v>0</v>
      </c>
      <c r="BG163" s="316">
        <f>'كشف 6'!BF24</f>
        <v>0</v>
      </c>
      <c r="BH163" s="317">
        <f>'كشف 6'!BG24</f>
        <v>0</v>
      </c>
      <c r="BI163" s="318">
        <f>'كشف 6'!BH24</f>
        <v>0</v>
      </c>
      <c r="BJ163" s="318">
        <f>'كشف 6'!BI24</f>
        <v>0</v>
      </c>
      <c r="BK163" s="318">
        <f>'كشف 6'!BJ24</f>
        <v>0</v>
      </c>
      <c r="BL163" s="318">
        <f>'كشف 6'!BK24</f>
        <v>0</v>
      </c>
      <c r="BM163" s="319">
        <f>'كشف 6'!BL24</f>
        <v>0</v>
      </c>
      <c r="BN163" s="316">
        <f>'كشف 6'!BM24</f>
        <v>0</v>
      </c>
      <c r="BO163" s="316">
        <f>'كشف 6'!BN24</f>
        <v>0</v>
      </c>
      <c r="BP163" s="318">
        <f>'كشف 6'!BO24</f>
        <v>0</v>
      </c>
      <c r="BQ163" s="319">
        <f>'كشف 6'!BP24</f>
        <v>0</v>
      </c>
      <c r="BR163" s="319">
        <f>'كشف 6'!BQ24</f>
        <v>0</v>
      </c>
      <c r="BS163" s="319">
        <f>'كشف 6'!BR24</f>
        <v>0</v>
      </c>
      <c r="BT163" s="319">
        <f>'كشف 6'!BS24</f>
        <v>0</v>
      </c>
      <c r="BU163" s="319">
        <f>'كشف 6'!BT24</f>
        <v>0</v>
      </c>
      <c r="BV163" s="319">
        <f>'كشف 6'!BU24</f>
        <v>0</v>
      </c>
      <c r="BW163" s="319">
        <f>'كشف 6'!BV24</f>
        <v>0</v>
      </c>
      <c r="BX163" s="66">
        <f>'كشف 6'!BW24</f>
        <v>0</v>
      </c>
      <c r="BY163" s="66">
        <f>'كشف 6'!BX24</f>
        <v>0</v>
      </c>
      <c r="BZ163" s="319">
        <f>'كشف 6'!BY24</f>
        <v>0</v>
      </c>
      <c r="CA163" s="319">
        <f>'كشف 6'!BZ24</f>
        <v>0</v>
      </c>
      <c r="CB163" s="66">
        <f>'كشف 6'!CA24</f>
        <v>0</v>
      </c>
      <c r="CC163" s="319">
        <f>'كشف 6'!CB24</f>
        <v>0</v>
      </c>
      <c r="CD163" s="319">
        <f>'كشف 6'!CC24</f>
        <v>0</v>
      </c>
      <c r="CE163" s="319">
        <f>'كشف 6'!CD24</f>
        <v>0</v>
      </c>
      <c r="CF163" s="169">
        <f>'كشف 6'!CE24</f>
        <v>0</v>
      </c>
      <c r="CG163" s="169">
        <f>'كشف 6'!CF24</f>
        <v>0</v>
      </c>
      <c r="CH163" s="319">
        <f>'كشف 6'!CG24</f>
        <v>0</v>
      </c>
      <c r="CI163" s="319">
        <f>'كشف 6'!CH24</f>
        <v>0</v>
      </c>
      <c r="CJ163" s="319">
        <f>'كشف 6'!CI24</f>
        <v>0</v>
      </c>
      <c r="CK163" s="319">
        <f>'كشف 6'!CJ24</f>
        <v>0</v>
      </c>
      <c r="CL163" s="319">
        <f>'كشف 6'!CK24</f>
        <v>0</v>
      </c>
      <c r="CM163" s="319">
        <f>'كشف 6'!CL24</f>
        <v>0</v>
      </c>
      <c r="CN163" s="316">
        <f>'كشف 6'!CM24</f>
        <v>0</v>
      </c>
      <c r="CO163" s="316">
        <f>'كشف 6'!CN24</f>
        <v>0</v>
      </c>
      <c r="CP163" s="316">
        <f>'كشف 6'!CO24</f>
        <v>0</v>
      </c>
      <c r="CQ163" s="316">
        <f>'كشف 6'!CP24</f>
        <v>0</v>
      </c>
      <c r="CR163" s="316">
        <f t="shared" si="45"/>
        <v>0</v>
      </c>
      <c r="CS163" s="316">
        <f t="shared" si="46"/>
        <v>0</v>
      </c>
      <c r="CT163" s="316">
        <f t="shared" si="47"/>
        <v>0</v>
      </c>
      <c r="CU163" s="316">
        <f t="shared" si="48"/>
        <v>0</v>
      </c>
      <c r="CV163" s="316">
        <f t="shared" si="49"/>
        <v>0</v>
      </c>
      <c r="CW163" s="316">
        <f t="shared" si="50"/>
        <v>0</v>
      </c>
      <c r="CX163" s="316">
        <f t="shared" si="51"/>
        <v>0</v>
      </c>
      <c r="CY163" s="316">
        <f t="shared" si="52"/>
        <v>0</v>
      </c>
      <c r="CZ163" s="316">
        <f t="shared" si="53"/>
        <v>0</v>
      </c>
      <c r="DA163" s="316">
        <f t="shared" si="54"/>
        <v>0</v>
      </c>
      <c r="DB163" s="316">
        <f t="shared" si="55"/>
        <v>0</v>
      </c>
      <c r="DC163" s="316">
        <f t="shared" si="56"/>
        <v>0</v>
      </c>
      <c r="DD163" s="316">
        <f t="shared" si="57"/>
        <v>0</v>
      </c>
      <c r="DE163" s="316">
        <f t="shared" si="58"/>
        <v>0</v>
      </c>
      <c r="DF163" s="316">
        <f t="shared" si="59"/>
        <v>0</v>
      </c>
      <c r="DG163" s="316">
        <f t="shared" si="60"/>
        <v>0</v>
      </c>
      <c r="DH163" s="316">
        <f t="shared" si="61"/>
        <v>0</v>
      </c>
      <c r="DI163" s="316">
        <f t="shared" si="62"/>
        <v>0</v>
      </c>
      <c r="DJ163" s="316">
        <f t="shared" si="63"/>
        <v>0</v>
      </c>
      <c r="DK163" s="316">
        <f t="shared" si="64"/>
        <v>0</v>
      </c>
      <c r="DL163" s="316">
        <f t="shared" si="65"/>
        <v>0</v>
      </c>
      <c r="DM163" s="316">
        <f t="shared" si="66"/>
        <v>0</v>
      </c>
    </row>
    <row r="164" spans="1:117" ht="20.25" x14ac:dyDescent="0.2">
      <c r="A164" s="18">
        <v>160</v>
      </c>
      <c r="B164" s="18" t="str">
        <f>'كشف 6'!A25</f>
        <v/>
      </c>
      <c r="C164" s="318">
        <f>'كشف 6'!B25</f>
        <v>0</v>
      </c>
      <c r="D164" s="318">
        <f>'كشف 6'!C25</f>
        <v>0</v>
      </c>
      <c r="E164" s="318">
        <f>'كشف 6'!D25</f>
        <v>0</v>
      </c>
      <c r="F164" s="318">
        <f>'كشف 6'!E25</f>
        <v>0</v>
      </c>
      <c r="G164" s="318">
        <f>'كشف 6'!F25</f>
        <v>0</v>
      </c>
      <c r="H164" s="318">
        <f>'كشف 6'!G25</f>
        <v>0</v>
      </c>
      <c r="I164" s="318">
        <f>'كشف 6'!H25</f>
        <v>0</v>
      </c>
      <c r="J164" s="318">
        <f>'كشف 6'!I25</f>
        <v>0</v>
      </c>
      <c r="K164" s="316">
        <f>'كشف 6'!J25</f>
        <v>0</v>
      </c>
      <c r="L164" s="316">
        <f>'كشف 6'!K25</f>
        <v>0</v>
      </c>
      <c r="M164" s="316">
        <f>'كشف 6'!L25</f>
        <v>0</v>
      </c>
      <c r="N164" s="316">
        <f>'كشف 6'!M25</f>
        <v>0</v>
      </c>
      <c r="O164" s="66">
        <f>'كشف 6'!N25</f>
        <v>0</v>
      </c>
      <c r="P164" s="317">
        <f>'كشف 6'!O25</f>
        <v>0</v>
      </c>
      <c r="Q164" s="318">
        <f>'كشف 6'!P25</f>
        <v>0</v>
      </c>
      <c r="R164" s="318">
        <f>'كشف 6'!Q25</f>
        <v>0</v>
      </c>
      <c r="S164" s="318">
        <f>'كشف 6'!R25</f>
        <v>0</v>
      </c>
      <c r="T164" s="318">
        <f>'كشف 6'!S25</f>
        <v>0</v>
      </c>
      <c r="U164" s="318">
        <f>'كشف 6'!T25</f>
        <v>0</v>
      </c>
      <c r="V164" s="316">
        <f>'كشف 6'!U25</f>
        <v>0</v>
      </c>
      <c r="W164" s="316">
        <f>'كشف 6'!V25</f>
        <v>0</v>
      </c>
      <c r="X164" s="316">
        <f>'كشف 6'!W25</f>
        <v>0</v>
      </c>
      <c r="Y164" s="318">
        <f>'كشف 6'!X25</f>
        <v>0</v>
      </c>
      <c r="Z164" s="19">
        <f>'كشف 6'!Y25</f>
        <v>0</v>
      </c>
      <c r="AA164" s="317">
        <f>'كشف 6'!Z25</f>
        <v>0</v>
      </c>
      <c r="AB164" s="318">
        <f>'كشف 6'!AA25</f>
        <v>0</v>
      </c>
      <c r="AC164" s="318">
        <f>'كشف 6'!AB25</f>
        <v>0</v>
      </c>
      <c r="AD164" s="20">
        <f>'كشف 6'!AC25</f>
        <v>0</v>
      </c>
      <c r="AE164" s="316">
        <f>'كشف 6'!AD25</f>
        <v>0</v>
      </c>
      <c r="AF164" s="20">
        <f>'كشف 6'!AE25</f>
        <v>0</v>
      </c>
      <c r="AG164" s="20">
        <f>'كشف 6'!AF25</f>
        <v>0</v>
      </c>
      <c r="AH164" s="21">
        <f>'كشف 6'!AG25</f>
        <v>0</v>
      </c>
      <c r="AI164" s="20">
        <f>'كشف 6'!AH25</f>
        <v>0</v>
      </c>
      <c r="AJ164" s="20">
        <f>'كشف 6'!AI25</f>
        <v>0</v>
      </c>
      <c r="AK164" s="20">
        <f>'كشف 6'!AJ25</f>
        <v>0</v>
      </c>
      <c r="AL164" s="316">
        <f>'كشف 6'!AK25</f>
        <v>0</v>
      </c>
      <c r="AM164" s="316">
        <f>'كشف 6'!AL25</f>
        <v>0</v>
      </c>
      <c r="AN164" s="316">
        <f>'كشف 6'!AM25</f>
        <v>0</v>
      </c>
      <c r="AO164" s="316">
        <f>'كشف 6'!AN25</f>
        <v>0</v>
      </c>
      <c r="AP164" s="316">
        <f>'كشف 6'!AO25</f>
        <v>0</v>
      </c>
      <c r="AQ164" s="316">
        <f>'كشف 6'!AP25</f>
        <v>0</v>
      </c>
      <c r="AR164" s="316">
        <f>'كشف 6'!AQ25</f>
        <v>0</v>
      </c>
      <c r="AS164" s="316">
        <f>'كشف 6'!AR25</f>
        <v>0</v>
      </c>
      <c r="AT164" s="22">
        <f>'كشف 6'!AS25</f>
        <v>0</v>
      </c>
      <c r="AU164" s="316">
        <f>'كشف 6'!AT25</f>
        <v>0</v>
      </c>
      <c r="AV164" s="316">
        <f>'كشف 6'!AU25</f>
        <v>0</v>
      </c>
      <c r="AW164" s="316">
        <f>'كشف 6'!AV25</f>
        <v>0</v>
      </c>
      <c r="AX164" s="316">
        <f>'كشف 6'!AW25</f>
        <v>0</v>
      </c>
      <c r="AY164" s="316">
        <f>'كشف 6'!AX25</f>
        <v>0</v>
      </c>
      <c r="AZ164" s="316">
        <f>'كشف 6'!AY25</f>
        <v>0</v>
      </c>
      <c r="BA164" s="317">
        <f>'كشف 6'!AZ25</f>
        <v>0</v>
      </c>
      <c r="BB164" s="316">
        <f>'كشف 6'!BA25</f>
        <v>0</v>
      </c>
      <c r="BC164" s="124">
        <f>'كشف 6'!BB25</f>
        <v>0</v>
      </c>
      <c r="BD164" s="316">
        <f>'كشف 6'!BC25</f>
        <v>0</v>
      </c>
      <c r="BE164" s="316">
        <f>'كشف 6'!BD25</f>
        <v>0</v>
      </c>
      <c r="BF164" s="316">
        <f>'كشف 6'!BE25</f>
        <v>0</v>
      </c>
      <c r="BG164" s="316">
        <f>'كشف 6'!BF25</f>
        <v>0</v>
      </c>
      <c r="BH164" s="317">
        <f>'كشف 6'!BG25</f>
        <v>0</v>
      </c>
      <c r="BI164" s="318">
        <f>'كشف 6'!BH25</f>
        <v>0</v>
      </c>
      <c r="BJ164" s="318">
        <f>'كشف 6'!BI25</f>
        <v>0</v>
      </c>
      <c r="BK164" s="318">
        <f>'كشف 6'!BJ25</f>
        <v>0</v>
      </c>
      <c r="BL164" s="318">
        <f>'كشف 6'!BK25</f>
        <v>0</v>
      </c>
      <c r="BM164" s="319">
        <f>'كشف 6'!BL25</f>
        <v>0</v>
      </c>
      <c r="BN164" s="316">
        <f>'كشف 6'!BM25</f>
        <v>0</v>
      </c>
      <c r="BO164" s="316">
        <f>'كشف 6'!BN25</f>
        <v>0</v>
      </c>
      <c r="BP164" s="318">
        <f>'كشف 6'!BO25</f>
        <v>0</v>
      </c>
      <c r="BQ164" s="319">
        <f>'كشف 6'!BP25</f>
        <v>0</v>
      </c>
      <c r="BR164" s="319">
        <f>'كشف 6'!BQ25</f>
        <v>0</v>
      </c>
      <c r="BS164" s="319">
        <f>'كشف 6'!BR25</f>
        <v>0</v>
      </c>
      <c r="BT164" s="319">
        <f>'كشف 6'!BS25</f>
        <v>0</v>
      </c>
      <c r="BU164" s="319">
        <f>'كشف 6'!BT25</f>
        <v>0</v>
      </c>
      <c r="BV164" s="319">
        <f>'كشف 6'!BU25</f>
        <v>0</v>
      </c>
      <c r="BW164" s="319">
        <f>'كشف 6'!BV25</f>
        <v>0</v>
      </c>
      <c r="BX164" s="66">
        <f>'كشف 6'!BW25</f>
        <v>0</v>
      </c>
      <c r="BY164" s="66">
        <f>'كشف 6'!BX25</f>
        <v>0</v>
      </c>
      <c r="BZ164" s="319">
        <f>'كشف 6'!BY25</f>
        <v>0</v>
      </c>
      <c r="CA164" s="319">
        <f>'كشف 6'!BZ25</f>
        <v>0</v>
      </c>
      <c r="CB164" s="66">
        <f>'كشف 6'!CA25</f>
        <v>0</v>
      </c>
      <c r="CC164" s="319">
        <f>'كشف 6'!CB25</f>
        <v>0</v>
      </c>
      <c r="CD164" s="319">
        <f>'كشف 6'!CC25</f>
        <v>0</v>
      </c>
      <c r="CE164" s="319">
        <f>'كشف 6'!CD25</f>
        <v>0</v>
      </c>
      <c r="CF164" s="169">
        <f>'كشف 6'!CE25</f>
        <v>0</v>
      </c>
      <c r="CG164" s="169">
        <f>'كشف 6'!CF25</f>
        <v>0</v>
      </c>
      <c r="CH164" s="319">
        <f>'كشف 6'!CG25</f>
        <v>0</v>
      </c>
      <c r="CI164" s="319">
        <f>'كشف 6'!CH25</f>
        <v>0</v>
      </c>
      <c r="CJ164" s="319">
        <f>'كشف 6'!CI25</f>
        <v>0</v>
      </c>
      <c r="CK164" s="319">
        <f>'كشف 6'!CJ25</f>
        <v>0</v>
      </c>
      <c r="CL164" s="319">
        <f>'كشف 6'!CK25</f>
        <v>0</v>
      </c>
      <c r="CM164" s="319">
        <f>'كشف 6'!CL25</f>
        <v>0</v>
      </c>
      <c r="CN164" s="316">
        <f>'كشف 6'!CM25</f>
        <v>0</v>
      </c>
      <c r="CO164" s="316">
        <f>'كشف 6'!CN25</f>
        <v>0</v>
      </c>
      <c r="CP164" s="316">
        <f>'كشف 6'!CO25</f>
        <v>0</v>
      </c>
      <c r="CQ164" s="316">
        <f>'كشف 6'!CP25</f>
        <v>0</v>
      </c>
      <c r="CR164" s="316">
        <f t="shared" si="45"/>
        <v>0</v>
      </c>
      <c r="CS164" s="316">
        <f t="shared" si="46"/>
        <v>0</v>
      </c>
      <c r="CT164" s="316">
        <f t="shared" si="47"/>
        <v>0</v>
      </c>
      <c r="CU164" s="316">
        <f t="shared" si="48"/>
        <v>0</v>
      </c>
      <c r="CV164" s="316">
        <f t="shared" si="49"/>
        <v>0</v>
      </c>
      <c r="CW164" s="316">
        <f t="shared" si="50"/>
        <v>0</v>
      </c>
      <c r="CX164" s="316">
        <f t="shared" si="51"/>
        <v>0</v>
      </c>
      <c r="CY164" s="316">
        <f t="shared" si="52"/>
        <v>0</v>
      </c>
      <c r="CZ164" s="316">
        <f t="shared" si="53"/>
        <v>0</v>
      </c>
      <c r="DA164" s="316">
        <f t="shared" si="54"/>
        <v>0</v>
      </c>
      <c r="DB164" s="316">
        <f t="shared" si="55"/>
        <v>0</v>
      </c>
      <c r="DC164" s="316">
        <f t="shared" si="56"/>
        <v>0</v>
      </c>
      <c r="DD164" s="316">
        <f t="shared" si="57"/>
        <v>0</v>
      </c>
      <c r="DE164" s="316">
        <f t="shared" si="58"/>
        <v>0</v>
      </c>
      <c r="DF164" s="316">
        <f t="shared" si="59"/>
        <v>0</v>
      </c>
      <c r="DG164" s="316">
        <f t="shared" si="60"/>
        <v>0</v>
      </c>
      <c r="DH164" s="316">
        <f t="shared" si="61"/>
        <v>0</v>
      </c>
      <c r="DI164" s="316">
        <f t="shared" si="62"/>
        <v>0</v>
      </c>
      <c r="DJ164" s="316">
        <f t="shared" si="63"/>
        <v>0</v>
      </c>
      <c r="DK164" s="316">
        <f t="shared" si="64"/>
        <v>0</v>
      </c>
      <c r="DL164" s="316">
        <f t="shared" si="65"/>
        <v>0</v>
      </c>
      <c r="DM164" s="316">
        <f t="shared" si="66"/>
        <v>0</v>
      </c>
    </row>
    <row r="165" spans="1:117" ht="20.25" x14ac:dyDescent="0.2">
      <c r="A165" s="18">
        <v>161</v>
      </c>
      <c r="B165" s="18" t="str">
        <f>'كشف 6'!A26</f>
        <v/>
      </c>
      <c r="C165" s="318">
        <f>'كشف 6'!B26</f>
        <v>0</v>
      </c>
      <c r="D165" s="318">
        <f>'كشف 6'!C26</f>
        <v>0</v>
      </c>
      <c r="E165" s="318">
        <f>'كشف 6'!D26</f>
        <v>0</v>
      </c>
      <c r="F165" s="318">
        <f>'كشف 6'!E26</f>
        <v>0</v>
      </c>
      <c r="G165" s="318">
        <f>'كشف 6'!F26</f>
        <v>0</v>
      </c>
      <c r="H165" s="318">
        <f>'كشف 6'!G26</f>
        <v>0</v>
      </c>
      <c r="I165" s="318">
        <f>'كشف 6'!H26</f>
        <v>0</v>
      </c>
      <c r="J165" s="318">
        <f>'كشف 6'!I26</f>
        <v>0</v>
      </c>
      <c r="K165" s="316">
        <f>'كشف 6'!J26</f>
        <v>0</v>
      </c>
      <c r="L165" s="316">
        <f>'كشف 6'!K26</f>
        <v>0</v>
      </c>
      <c r="M165" s="316">
        <f>'كشف 6'!L26</f>
        <v>0</v>
      </c>
      <c r="N165" s="316">
        <f>'كشف 6'!M26</f>
        <v>0</v>
      </c>
      <c r="O165" s="66">
        <f>'كشف 6'!N26</f>
        <v>0</v>
      </c>
      <c r="P165" s="317">
        <f>'كشف 6'!O26</f>
        <v>0</v>
      </c>
      <c r="Q165" s="318">
        <f>'كشف 6'!P26</f>
        <v>0</v>
      </c>
      <c r="R165" s="318">
        <f>'كشف 6'!Q26</f>
        <v>0</v>
      </c>
      <c r="S165" s="318">
        <f>'كشف 6'!R26</f>
        <v>0</v>
      </c>
      <c r="T165" s="318">
        <f>'كشف 6'!S26</f>
        <v>0</v>
      </c>
      <c r="U165" s="318">
        <f>'كشف 6'!T26</f>
        <v>0</v>
      </c>
      <c r="V165" s="316">
        <f>'كشف 6'!U26</f>
        <v>0</v>
      </c>
      <c r="W165" s="316">
        <f>'كشف 6'!V26</f>
        <v>0</v>
      </c>
      <c r="X165" s="316">
        <f>'كشف 6'!W26</f>
        <v>0</v>
      </c>
      <c r="Y165" s="318">
        <f>'كشف 6'!X26</f>
        <v>0</v>
      </c>
      <c r="Z165" s="19">
        <f>'كشف 6'!Y26</f>
        <v>0</v>
      </c>
      <c r="AA165" s="317">
        <f>'كشف 6'!Z26</f>
        <v>0</v>
      </c>
      <c r="AB165" s="318">
        <f>'كشف 6'!AA26</f>
        <v>0</v>
      </c>
      <c r="AC165" s="318">
        <f>'كشف 6'!AB26</f>
        <v>0</v>
      </c>
      <c r="AD165" s="20">
        <f>'كشف 6'!AC26</f>
        <v>0</v>
      </c>
      <c r="AE165" s="316">
        <f>'كشف 6'!AD26</f>
        <v>0</v>
      </c>
      <c r="AF165" s="20">
        <f>'كشف 6'!AE26</f>
        <v>0</v>
      </c>
      <c r="AG165" s="20">
        <f>'كشف 6'!AF26</f>
        <v>0</v>
      </c>
      <c r="AH165" s="21">
        <f>'كشف 6'!AG26</f>
        <v>0</v>
      </c>
      <c r="AI165" s="20">
        <f>'كشف 6'!AH26</f>
        <v>0</v>
      </c>
      <c r="AJ165" s="20">
        <f>'كشف 6'!AI26</f>
        <v>0</v>
      </c>
      <c r="AK165" s="20">
        <f>'كشف 6'!AJ26</f>
        <v>0</v>
      </c>
      <c r="AL165" s="316">
        <f>'كشف 6'!AK26</f>
        <v>0</v>
      </c>
      <c r="AM165" s="316">
        <f>'كشف 6'!AL26</f>
        <v>0</v>
      </c>
      <c r="AN165" s="316">
        <f>'كشف 6'!AM26</f>
        <v>0</v>
      </c>
      <c r="AO165" s="316">
        <f>'كشف 6'!AN26</f>
        <v>0</v>
      </c>
      <c r="AP165" s="316">
        <f>'كشف 6'!AO26</f>
        <v>0</v>
      </c>
      <c r="AQ165" s="316">
        <f>'كشف 6'!AP26</f>
        <v>0</v>
      </c>
      <c r="AR165" s="316">
        <f>'كشف 6'!AQ26</f>
        <v>0</v>
      </c>
      <c r="AS165" s="316">
        <f>'كشف 6'!AR26</f>
        <v>0</v>
      </c>
      <c r="AT165" s="22">
        <f>'كشف 6'!AS26</f>
        <v>0</v>
      </c>
      <c r="AU165" s="316">
        <f>'كشف 6'!AT26</f>
        <v>0</v>
      </c>
      <c r="AV165" s="316">
        <f>'كشف 6'!AU26</f>
        <v>0</v>
      </c>
      <c r="AW165" s="316">
        <f>'كشف 6'!AV26</f>
        <v>0</v>
      </c>
      <c r="AX165" s="316">
        <f>'كشف 6'!AW26</f>
        <v>0</v>
      </c>
      <c r="AY165" s="316">
        <f>'كشف 6'!AX26</f>
        <v>0</v>
      </c>
      <c r="AZ165" s="316">
        <f>'كشف 6'!AY26</f>
        <v>0</v>
      </c>
      <c r="BA165" s="317">
        <f>'كشف 6'!AZ26</f>
        <v>0</v>
      </c>
      <c r="BB165" s="316">
        <f>'كشف 6'!BA26</f>
        <v>0</v>
      </c>
      <c r="BC165" s="124">
        <f>'كشف 6'!BB26</f>
        <v>0</v>
      </c>
      <c r="BD165" s="316">
        <f>'كشف 6'!BC26</f>
        <v>0</v>
      </c>
      <c r="BE165" s="316">
        <f>'كشف 6'!BD26</f>
        <v>0</v>
      </c>
      <c r="BF165" s="316">
        <f>'كشف 6'!BE26</f>
        <v>0</v>
      </c>
      <c r="BG165" s="316">
        <f>'كشف 6'!BF26</f>
        <v>0</v>
      </c>
      <c r="BH165" s="317">
        <f>'كشف 6'!BG26</f>
        <v>0</v>
      </c>
      <c r="BI165" s="318">
        <f>'كشف 6'!BH26</f>
        <v>0</v>
      </c>
      <c r="BJ165" s="318">
        <f>'كشف 6'!BI26</f>
        <v>0</v>
      </c>
      <c r="BK165" s="318">
        <f>'كشف 6'!BJ26</f>
        <v>0</v>
      </c>
      <c r="BL165" s="318">
        <f>'كشف 6'!BK26</f>
        <v>0</v>
      </c>
      <c r="BM165" s="319">
        <f>'كشف 6'!BL26</f>
        <v>0</v>
      </c>
      <c r="BN165" s="316">
        <f>'كشف 6'!BM26</f>
        <v>0</v>
      </c>
      <c r="BO165" s="316">
        <f>'كشف 6'!BN26</f>
        <v>0</v>
      </c>
      <c r="BP165" s="318">
        <f>'كشف 6'!BO26</f>
        <v>0</v>
      </c>
      <c r="BQ165" s="319">
        <f>'كشف 6'!BP26</f>
        <v>0</v>
      </c>
      <c r="BR165" s="319">
        <f>'كشف 6'!BQ26</f>
        <v>0</v>
      </c>
      <c r="BS165" s="319">
        <f>'كشف 6'!BR26</f>
        <v>0</v>
      </c>
      <c r="BT165" s="319">
        <f>'كشف 6'!BS26</f>
        <v>0</v>
      </c>
      <c r="BU165" s="319">
        <f>'كشف 6'!BT26</f>
        <v>0</v>
      </c>
      <c r="BV165" s="319">
        <f>'كشف 6'!BU26</f>
        <v>0</v>
      </c>
      <c r="BW165" s="319">
        <f>'كشف 6'!BV26</f>
        <v>0</v>
      </c>
      <c r="BX165" s="66">
        <f>'كشف 6'!BW26</f>
        <v>0</v>
      </c>
      <c r="BY165" s="66">
        <f>'كشف 6'!BX26</f>
        <v>0</v>
      </c>
      <c r="BZ165" s="319">
        <f>'كشف 6'!BY26</f>
        <v>0</v>
      </c>
      <c r="CA165" s="319">
        <f>'كشف 6'!BZ26</f>
        <v>0</v>
      </c>
      <c r="CB165" s="66">
        <f>'كشف 6'!CA26</f>
        <v>0</v>
      </c>
      <c r="CC165" s="319">
        <f>'كشف 6'!CB26</f>
        <v>0</v>
      </c>
      <c r="CD165" s="319">
        <f>'كشف 6'!CC26</f>
        <v>0</v>
      </c>
      <c r="CE165" s="319">
        <f>'كشف 6'!CD26</f>
        <v>0</v>
      </c>
      <c r="CF165" s="169">
        <f>'كشف 6'!CE26</f>
        <v>0</v>
      </c>
      <c r="CG165" s="169">
        <f>'كشف 6'!CF26</f>
        <v>0</v>
      </c>
      <c r="CH165" s="319">
        <f>'كشف 6'!CG26</f>
        <v>0</v>
      </c>
      <c r="CI165" s="319">
        <f>'كشف 6'!CH26</f>
        <v>0</v>
      </c>
      <c r="CJ165" s="319">
        <f>'كشف 6'!CI26</f>
        <v>0</v>
      </c>
      <c r="CK165" s="319">
        <f>'كشف 6'!CJ26</f>
        <v>0</v>
      </c>
      <c r="CL165" s="319">
        <f>'كشف 6'!CK26</f>
        <v>0</v>
      </c>
      <c r="CM165" s="319">
        <f>'كشف 6'!CL26</f>
        <v>0</v>
      </c>
      <c r="CN165" s="316">
        <f>'كشف 6'!CM26</f>
        <v>0</v>
      </c>
      <c r="CO165" s="316">
        <f>'كشف 6'!CN26</f>
        <v>0</v>
      </c>
      <c r="CP165" s="316">
        <f>'كشف 6'!CO26</f>
        <v>0</v>
      </c>
      <c r="CQ165" s="316">
        <f>'كشف 6'!CP26</f>
        <v>0</v>
      </c>
      <c r="CR165" s="316">
        <f t="shared" si="45"/>
        <v>0</v>
      </c>
      <c r="CS165" s="316">
        <f t="shared" si="46"/>
        <v>0</v>
      </c>
      <c r="CT165" s="316">
        <f t="shared" si="47"/>
        <v>0</v>
      </c>
      <c r="CU165" s="316">
        <f t="shared" si="48"/>
        <v>0</v>
      </c>
      <c r="CV165" s="316">
        <f t="shared" si="49"/>
        <v>0</v>
      </c>
      <c r="CW165" s="316">
        <f t="shared" si="50"/>
        <v>0</v>
      </c>
      <c r="CX165" s="316">
        <f t="shared" si="51"/>
        <v>0</v>
      </c>
      <c r="CY165" s="316">
        <f t="shared" si="52"/>
        <v>0</v>
      </c>
      <c r="CZ165" s="316">
        <f t="shared" si="53"/>
        <v>0</v>
      </c>
      <c r="DA165" s="316">
        <f t="shared" si="54"/>
        <v>0</v>
      </c>
      <c r="DB165" s="316">
        <f t="shared" si="55"/>
        <v>0</v>
      </c>
      <c r="DC165" s="316">
        <f t="shared" si="56"/>
        <v>0</v>
      </c>
      <c r="DD165" s="316">
        <f t="shared" si="57"/>
        <v>0</v>
      </c>
      <c r="DE165" s="316">
        <f t="shared" si="58"/>
        <v>0</v>
      </c>
      <c r="DF165" s="316">
        <f t="shared" si="59"/>
        <v>0</v>
      </c>
      <c r="DG165" s="316">
        <f t="shared" si="60"/>
        <v>0</v>
      </c>
      <c r="DH165" s="316">
        <f t="shared" si="61"/>
        <v>0</v>
      </c>
      <c r="DI165" s="316">
        <f t="shared" si="62"/>
        <v>0</v>
      </c>
      <c r="DJ165" s="316">
        <f t="shared" si="63"/>
        <v>0</v>
      </c>
      <c r="DK165" s="316">
        <f t="shared" si="64"/>
        <v>0</v>
      </c>
      <c r="DL165" s="316">
        <f t="shared" si="65"/>
        <v>0</v>
      </c>
      <c r="DM165" s="316">
        <f t="shared" si="66"/>
        <v>0</v>
      </c>
    </row>
    <row r="166" spans="1:117" ht="20.25" x14ac:dyDescent="0.2">
      <c r="A166" s="18">
        <v>162</v>
      </c>
      <c r="B166" s="18" t="str">
        <f>'كشف 6'!A27</f>
        <v/>
      </c>
      <c r="C166" s="318">
        <f>'كشف 6'!B27</f>
        <v>0</v>
      </c>
      <c r="D166" s="318">
        <f>'كشف 6'!C27</f>
        <v>0</v>
      </c>
      <c r="E166" s="318">
        <f>'كشف 6'!D27</f>
        <v>0</v>
      </c>
      <c r="F166" s="318">
        <f>'كشف 6'!E27</f>
        <v>0</v>
      </c>
      <c r="G166" s="318">
        <f>'كشف 6'!F27</f>
        <v>0</v>
      </c>
      <c r="H166" s="318">
        <f>'كشف 6'!G27</f>
        <v>0</v>
      </c>
      <c r="I166" s="318">
        <f>'كشف 6'!H27</f>
        <v>0</v>
      </c>
      <c r="J166" s="318">
        <f>'كشف 6'!I27</f>
        <v>0</v>
      </c>
      <c r="K166" s="316">
        <f>'كشف 6'!J27</f>
        <v>0</v>
      </c>
      <c r="L166" s="316">
        <f>'كشف 6'!K27</f>
        <v>0</v>
      </c>
      <c r="M166" s="316">
        <f>'كشف 6'!L27</f>
        <v>0</v>
      </c>
      <c r="N166" s="316">
        <f>'كشف 6'!M27</f>
        <v>0</v>
      </c>
      <c r="O166" s="66">
        <f>'كشف 6'!N27</f>
        <v>0</v>
      </c>
      <c r="P166" s="317">
        <f>'كشف 6'!O27</f>
        <v>0</v>
      </c>
      <c r="Q166" s="318">
        <f>'كشف 6'!P27</f>
        <v>0</v>
      </c>
      <c r="R166" s="318">
        <f>'كشف 6'!Q27</f>
        <v>0</v>
      </c>
      <c r="S166" s="318">
        <f>'كشف 6'!R27</f>
        <v>0</v>
      </c>
      <c r="T166" s="318">
        <f>'كشف 6'!S27</f>
        <v>0</v>
      </c>
      <c r="U166" s="318">
        <f>'كشف 6'!T27</f>
        <v>0</v>
      </c>
      <c r="V166" s="316">
        <f>'كشف 6'!U27</f>
        <v>0</v>
      </c>
      <c r="W166" s="316">
        <f>'كشف 6'!V27</f>
        <v>0</v>
      </c>
      <c r="X166" s="316">
        <f>'كشف 6'!W27</f>
        <v>0</v>
      </c>
      <c r="Y166" s="318">
        <f>'كشف 6'!X27</f>
        <v>0</v>
      </c>
      <c r="Z166" s="19">
        <f>'كشف 6'!Y27</f>
        <v>0</v>
      </c>
      <c r="AA166" s="317">
        <f>'كشف 6'!Z27</f>
        <v>0</v>
      </c>
      <c r="AB166" s="318">
        <f>'كشف 6'!AA27</f>
        <v>0</v>
      </c>
      <c r="AC166" s="318">
        <f>'كشف 6'!AB27</f>
        <v>0</v>
      </c>
      <c r="AD166" s="20">
        <f>'كشف 6'!AC27</f>
        <v>0</v>
      </c>
      <c r="AE166" s="316">
        <f>'كشف 6'!AD27</f>
        <v>0</v>
      </c>
      <c r="AF166" s="20">
        <f>'كشف 6'!AE27</f>
        <v>0</v>
      </c>
      <c r="AG166" s="20">
        <f>'كشف 6'!AF27</f>
        <v>0</v>
      </c>
      <c r="AH166" s="21">
        <f>'كشف 6'!AG27</f>
        <v>0</v>
      </c>
      <c r="AI166" s="20">
        <f>'كشف 6'!AH27</f>
        <v>0</v>
      </c>
      <c r="AJ166" s="20">
        <f>'كشف 6'!AI27</f>
        <v>0</v>
      </c>
      <c r="AK166" s="20">
        <f>'كشف 6'!AJ27</f>
        <v>0</v>
      </c>
      <c r="AL166" s="316">
        <f>'كشف 6'!AK27</f>
        <v>0</v>
      </c>
      <c r="AM166" s="316">
        <f>'كشف 6'!AL27</f>
        <v>0</v>
      </c>
      <c r="AN166" s="316">
        <f>'كشف 6'!AM27</f>
        <v>0</v>
      </c>
      <c r="AO166" s="316">
        <f>'كشف 6'!AN27</f>
        <v>0</v>
      </c>
      <c r="AP166" s="316">
        <f>'كشف 6'!AO27</f>
        <v>0</v>
      </c>
      <c r="AQ166" s="316">
        <f>'كشف 6'!AP27</f>
        <v>0</v>
      </c>
      <c r="AR166" s="316">
        <f>'كشف 6'!AQ27</f>
        <v>0</v>
      </c>
      <c r="AS166" s="316">
        <f>'كشف 6'!AR27</f>
        <v>0</v>
      </c>
      <c r="AT166" s="22">
        <f>'كشف 6'!AS27</f>
        <v>0</v>
      </c>
      <c r="AU166" s="316">
        <f>'كشف 6'!AT27</f>
        <v>0</v>
      </c>
      <c r="AV166" s="316">
        <f>'كشف 6'!AU27</f>
        <v>0</v>
      </c>
      <c r="AW166" s="316">
        <f>'كشف 6'!AV27</f>
        <v>0</v>
      </c>
      <c r="AX166" s="316">
        <f>'كشف 6'!AW27</f>
        <v>0</v>
      </c>
      <c r="AY166" s="316">
        <f>'كشف 6'!AX27</f>
        <v>0</v>
      </c>
      <c r="AZ166" s="316">
        <f>'كشف 6'!AY27</f>
        <v>0</v>
      </c>
      <c r="BA166" s="317">
        <f>'كشف 6'!AZ27</f>
        <v>0</v>
      </c>
      <c r="BB166" s="316">
        <f>'كشف 6'!BA27</f>
        <v>0</v>
      </c>
      <c r="BC166" s="124">
        <f>'كشف 6'!BB27</f>
        <v>0</v>
      </c>
      <c r="BD166" s="316">
        <f>'كشف 6'!BC27</f>
        <v>0</v>
      </c>
      <c r="BE166" s="316">
        <f>'كشف 6'!BD27</f>
        <v>0</v>
      </c>
      <c r="BF166" s="316">
        <f>'كشف 6'!BE27</f>
        <v>0</v>
      </c>
      <c r="BG166" s="316">
        <f>'كشف 6'!BF27</f>
        <v>0</v>
      </c>
      <c r="BH166" s="317">
        <f>'كشف 6'!BG27</f>
        <v>0</v>
      </c>
      <c r="BI166" s="318">
        <f>'كشف 6'!BH27</f>
        <v>0</v>
      </c>
      <c r="BJ166" s="318">
        <f>'كشف 6'!BI27</f>
        <v>0</v>
      </c>
      <c r="BK166" s="318">
        <f>'كشف 6'!BJ27</f>
        <v>0</v>
      </c>
      <c r="BL166" s="318">
        <f>'كشف 6'!BK27</f>
        <v>0</v>
      </c>
      <c r="BM166" s="319">
        <f>'كشف 6'!BL27</f>
        <v>0</v>
      </c>
      <c r="BN166" s="316">
        <f>'كشف 6'!BM27</f>
        <v>0</v>
      </c>
      <c r="BO166" s="316">
        <f>'كشف 6'!BN27</f>
        <v>0</v>
      </c>
      <c r="BP166" s="318">
        <f>'كشف 6'!BO27</f>
        <v>0</v>
      </c>
      <c r="BQ166" s="319">
        <f>'كشف 6'!BP27</f>
        <v>0</v>
      </c>
      <c r="BR166" s="319">
        <f>'كشف 6'!BQ27</f>
        <v>0</v>
      </c>
      <c r="BS166" s="319">
        <f>'كشف 6'!BR27</f>
        <v>0</v>
      </c>
      <c r="BT166" s="319">
        <f>'كشف 6'!BS27</f>
        <v>0</v>
      </c>
      <c r="BU166" s="319">
        <f>'كشف 6'!BT27</f>
        <v>0</v>
      </c>
      <c r="BV166" s="319">
        <f>'كشف 6'!BU27</f>
        <v>0</v>
      </c>
      <c r="BW166" s="319">
        <f>'كشف 6'!BV27</f>
        <v>0</v>
      </c>
      <c r="BX166" s="66">
        <f>'كشف 6'!BW27</f>
        <v>0</v>
      </c>
      <c r="BY166" s="66">
        <f>'كشف 6'!BX27</f>
        <v>0</v>
      </c>
      <c r="BZ166" s="319">
        <f>'كشف 6'!BY27</f>
        <v>0</v>
      </c>
      <c r="CA166" s="319">
        <f>'كشف 6'!BZ27</f>
        <v>0</v>
      </c>
      <c r="CB166" s="66">
        <f>'كشف 6'!CA27</f>
        <v>0</v>
      </c>
      <c r="CC166" s="319">
        <f>'كشف 6'!CB27</f>
        <v>0</v>
      </c>
      <c r="CD166" s="319">
        <f>'كشف 6'!CC27</f>
        <v>0</v>
      </c>
      <c r="CE166" s="319">
        <f>'كشف 6'!CD27</f>
        <v>0</v>
      </c>
      <c r="CF166" s="169">
        <f>'كشف 6'!CE27</f>
        <v>0</v>
      </c>
      <c r="CG166" s="169">
        <f>'كشف 6'!CF27</f>
        <v>0</v>
      </c>
      <c r="CH166" s="319">
        <f>'كشف 6'!CG27</f>
        <v>0</v>
      </c>
      <c r="CI166" s="319">
        <f>'كشف 6'!CH27</f>
        <v>0</v>
      </c>
      <c r="CJ166" s="319">
        <f>'كشف 6'!CI27</f>
        <v>0</v>
      </c>
      <c r="CK166" s="319">
        <f>'كشف 6'!CJ27</f>
        <v>0</v>
      </c>
      <c r="CL166" s="319">
        <f>'كشف 6'!CK27</f>
        <v>0</v>
      </c>
      <c r="CM166" s="319">
        <f>'كشف 6'!CL27</f>
        <v>0</v>
      </c>
      <c r="CN166" s="316">
        <f>'كشف 6'!CM27</f>
        <v>0</v>
      </c>
      <c r="CO166" s="316">
        <f>'كشف 6'!CN27</f>
        <v>0</v>
      </c>
      <c r="CP166" s="316">
        <f>'كشف 6'!CO27</f>
        <v>0</v>
      </c>
      <c r="CQ166" s="316">
        <f>'كشف 6'!CP27</f>
        <v>0</v>
      </c>
      <c r="CR166" s="316">
        <f t="shared" si="45"/>
        <v>0</v>
      </c>
      <c r="CS166" s="316">
        <f t="shared" si="46"/>
        <v>0</v>
      </c>
      <c r="CT166" s="316">
        <f t="shared" si="47"/>
        <v>0</v>
      </c>
      <c r="CU166" s="316">
        <f t="shared" si="48"/>
        <v>0</v>
      </c>
      <c r="CV166" s="316">
        <f t="shared" si="49"/>
        <v>0</v>
      </c>
      <c r="CW166" s="316">
        <f t="shared" si="50"/>
        <v>0</v>
      </c>
      <c r="CX166" s="316">
        <f t="shared" si="51"/>
        <v>0</v>
      </c>
      <c r="CY166" s="316">
        <f t="shared" si="52"/>
        <v>0</v>
      </c>
      <c r="CZ166" s="316">
        <f t="shared" si="53"/>
        <v>0</v>
      </c>
      <c r="DA166" s="316">
        <f t="shared" si="54"/>
        <v>0</v>
      </c>
      <c r="DB166" s="316">
        <f t="shared" si="55"/>
        <v>0</v>
      </c>
      <c r="DC166" s="316">
        <f t="shared" si="56"/>
        <v>0</v>
      </c>
      <c r="DD166" s="316">
        <f t="shared" si="57"/>
        <v>0</v>
      </c>
      <c r="DE166" s="316">
        <f t="shared" si="58"/>
        <v>0</v>
      </c>
      <c r="DF166" s="316">
        <f t="shared" si="59"/>
        <v>0</v>
      </c>
      <c r="DG166" s="316">
        <f t="shared" si="60"/>
        <v>0</v>
      </c>
      <c r="DH166" s="316">
        <f t="shared" si="61"/>
        <v>0</v>
      </c>
      <c r="DI166" s="316">
        <f t="shared" si="62"/>
        <v>0</v>
      </c>
      <c r="DJ166" s="316">
        <f t="shared" si="63"/>
        <v>0</v>
      </c>
      <c r="DK166" s="316">
        <f t="shared" si="64"/>
        <v>0</v>
      </c>
      <c r="DL166" s="316">
        <f t="shared" si="65"/>
        <v>0</v>
      </c>
      <c r="DM166" s="316">
        <f t="shared" si="66"/>
        <v>0</v>
      </c>
    </row>
    <row r="167" spans="1:117" ht="20.25" x14ac:dyDescent="0.2">
      <c r="A167" s="18">
        <v>163</v>
      </c>
      <c r="B167" s="18" t="str">
        <f>'كشف 6'!A28</f>
        <v/>
      </c>
      <c r="C167" s="318">
        <f>'كشف 6'!B28</f>
        <v>0</v>
      </c>
      <c r="D167" s="318">
        <f>'كشف 6'!C28</f>
        <v>0</v>
      </c>
      <c r="E167" s="318">
        <f>'كشف 6'!D28</f>
        <v>0</v>
      </c>
      <c r="F167" s="318">
        <f>'كشف 6'!E28</f>
        <v>0</v>
      </c>
      <c r="G167" s="318">
        <f>'كشف 6'!F28</f>
        <v>0</v>
      </c>
      <c r="H167" s="318">
        <f>'كشف 6'!G28</f>
        <v>0</v>
      </c>
      <c r="I167" s="318">
        <f>'كشف 6'!H28</f>
        <v>0</v>
      </c>
      <c r="J167" s="318">
        <f>'كشف 6'!I28</f>
        <v>0</v>
      </c>
      <c r="K167" s="316">
        <f>'كشف 6'!J28</f>
        <v>0</v>
      </c>
      <c r="L167" s="316">
        <f>'كشف 6'!K28</f>
        <v>0</v>
      </c>
      <c r="M167" s="316">
        <f>'كشف 6'!L28</f>
        <v>0</v>
      </c>
      <c r="N167" s="316">
        <f>'كشف 6'!M28</f>
        <v>0</v>
      </c>
      <c r="O167" s="66">
        <f>'كشف 6'!N28</f>
        <v>0</v>
      </c>
      <c r="P167" s="317">
        <f>'كشف 6'!O28</f>
        <v>0</v>
      </c>
      <c r="Q167" s="318">
        <f>'كشف 6'!P28</f>
        <v>0</v>
      </c>
      <c r="R167" s="318">
        <f>'كشف 6'!Q28</f>
        <v>0</v>
      </c>
      <c r="S167" s="318">
        <f>'كشف 6'!R28</f>
        <v>0</v>
      </c>
      <c r="T167" s="318">
        <f>'كشف 6'!S28</f>
        <v>0</v>
      </c>
      <c r="U167" s="318">
        <f>'كشف 6'!T28</f>
        <v>0</v>
      </c>
      <c r="V167" s="316">
        <f>'كشف 6'!U28</f>
        <v>0</v>
      </c>
      <c r="W167" s="316">
        <f>'كشف 6'!V28</f>
        <v>0</v>
      </c>
      <c r="X167" s="316">
        <f>'كشف 6'!W28</f>
        <v>0</v>
      </c>
      <c r="Y167" s="318">
        <f>'كشف 6'!X28</f>
        <v>0</v>
      </c>
      <c r="Z167" s="19">
        <f>'كشف 6'!Y28</f>
        <v>0</v>
      </c>
      <c r="AA167" s="317">
        <f>'كشف 6'!Z28</f>
        <v>0</v>
      </c>
      <c r="AB167" s="318">
        <f>'كشف 6'!AA28</f>
        <v>0</v>
      </c>
      <c r="AC167" s="318">
        <f>'كشف 6'!AB28</f>
        <v>0</v>
      </c>
      <c r="AD167" s="20">
        <f>'كشف 6'!AC28</f>
        <v>0</v>
      </c>
      <c r="AE167" s="316">
        <f>'كشف 6'!AD28</f>
        <v>0</v>
      </c>
      <c r="AF167" s="20">
        <f>'كشف 6'!AE28</f>
        <v>0</v>
      </c>
      <c r="AG167" s="20">
        <f>'كشف 6'!AF28</f>
        <v>0</v>
      </c>
      <c r="AH167" s="21">
        <f>'كشف 6'!AG28</f>
        <v>0</v>
      </c>
      <c r="AI167" s="20">
        <f>'كشف 6'!AH28</f>
        <v>0</v>
      </c>
      <c r="AJ167" s="20">
        <f>'كشف 6'!AI28</f>
        <v>0</v>
      </c>
      <c r="AK167" s="20">
        <f>'كشف 6'!AJ28</f>
        <v>0</v>
      </c>
      <c r="AL167" s="316">
        <f>'كشف 6'!AK28</f>
        <v>0</v>
      </c>
      <c r="AM167" s="316">
        <f>'كشف 6'!AL28</f>
        <v>0</v>
      </c>
      <c r="AN167" s="316">
        <f>'كشف 6'!AM28</f>
        <v>0</v>
      </c>
      <c r="AO167" s="316">
        <f>'كشف 6'!AN28</f>
        <v>0</v>
      </c>
      <c r="AP167" s="316">
        <f>'كشف 6'!AO28</f>
        <v>0</v>
      </c>
      <c r="AQ167" s="316">
        <f>'كشف 6'!AP28</f>
        <v>0</v>
      </c>
      <c r="AR167" s="316">
        <f>'كشف 6'!AQ28</f>
        <v>0</v>
      </c>
      <c r="AS167" s="316">
        <f>'كشف 6'!AR28</f>
        <v>0</v>
      </c>
      <c r="AT167" s="22">
        <f>'كشف 6'!AS28</f>
        <v>0</v>
      </c>
      <c r="AU167" s="316">
        <f>'كشف 6'!AT28</f>
        <v>0</v>
      </c>
      <c r="AV167" s="316">
        <f>'كشف 6'!AU28</f>
        <v>0</v>
      </c>
      <c r="AW167" s="316">
        <f>'كشف 6'!AV28</f>
        <v>0</v>
      </c>
      <c r="AX167" s="316">
        <f>'كشف 6'!AW28</f>
        <v>0</v>
      </c>
      <c r="AY167" s="316">
        <f>'كشف 6'!AX28</f>
        <v>0</v>
      </c>
      <c r="AZ167" s="316">
        <f>'كشف 6'!AY28</f>
        <v>0</v>
      </c>
      <c r="BA167" s="317">
        <f>'كشف 6'!AZ28</f>
        <v>0</v>
      </c>
      <c r="BB167" s="316">
        <f>'كشف 6'!BA28</f>
        <v>0</v>
      </c>
      <c r="BC167" s="124">
        <f>'كشف 6'!BB28</f>
        <v>0</v>
      </c>
      <c r="BD167" s="316">
        <f>'كشف 6'!BC28</f>
        <v>0</v>
      </c>
      <c r="BE167" s="316">
        <f>'كشف 6'!BD28</f>
        <v>0</v>
      </c>
      <c r="BF167" s="316">
        <f>'كشف 6'!BE28</f>
        <v>0</v>
      </c>
      <c r="BG167" s="316">
        <f>'كشف 6'!BF28</f>
        <v>0</v>
      </c>
      <c r="BH167" s="317">
        <f>'كشف 6'!BG28</f>
        <v>0</v>
      </c>
      <c r="BI167" s="318">
        <f>'كشف 6'!BH28</f>
        <v>0</v>
      </c>
      <c r="BJ167" s="318">
        <f>'كشف 6'!BI28</f>
        <v>0</v>
      </c>
      <c r="BK167" s="318">
        <f>'كشف 6'!BJ28</f>
        <v>0</v>
      </c>
      <c r="BL167" s="318">
        <f>'كشف 6'!BK28</f>
        <v>0</v>
      </c>
      <c r="BM167" s="319">
        <f>'كشف 6'!BL28</f>
        <v>0</v>
      </c>
      <c r="BN167" s="316">
        <f>'كشف 6'!BM28</f>
        <v>0</v>
      </c>
      <c r="BO167" s="316">
        <f>'كشف 6'!BN28</f>
        <v>0</v>
      </c>
      <c r="BP167" s="318">
        <f>'كشف 6'!BO28</f>
        <v>0</v>
      </c>
      <c r="BQ167" s="319">
        <f>'كشف 6'!BP28</f>
        <v>0</v>
      </c>
      <c r="BR167" s="319">
        <f>'كشف 6'!BQ28</f>
        <v>0</v>
      </c>
      <c r="BS167" s="319">
        <f>'كشف 6'!BR28</f>
        <v>0</v>
      </c>
      <c r="BT167" s="319">
        <f>'كشف 6'!BS28</f>
        <v>0</v>
      </c>
      <c r="BU167" s="319">
        <f>'كشف 6'!BT28</f>
        <v>0</v>
      </c>
      <c r="BV167" s="319">
        <f>'كشف 6'!BU28</f>
        <v>0</v>
      </c>
      <c r="BW167" s="319">
        <f>'كشف 6'!BV28</f>
        <v>0</v>
      </c>
      <c r="BX167" s="66">
        <f>'كشف 6'!BW28</f>
        <v>0</v>
      </c>
      <c r="BY167" s="66">
        <f>'كشف 6'!BX28</f>
        <v>0</v>
      </c>
      <c r="BZ167" s="319">
        <f>'كشف 6'!BY28</f>
        <v>0</v>
      </c>
      <c r="CA167" s="319">
        <f>'كشف 6'!BZ28</f>
        <v>0</v>
      </c>
      <c r="CB167" s="66">
        <f>'كشف 6'!CA28</f>
        <v>0</v>
      </c>
      <c r="CC167" s="319">
        <f>'كشف 6'!CB28</f>
        <v>0</v>
      </c>
      <c r="CD167" s="319">
        <f>'كشف 6'!CC28</f>
        <v>0</v>
      </c>
      <c r="CE167" s="319">
        <f>'كشف 6'!CD28</f>
        <v>0</v>
      </c>
      <c r="CF167" s="169">
        <f>'كشف 6'!CE28</f>
        <v>0</v>
      </c>
      <c r="CG167" s="169">
        <f>'كشف 6'!CF28</f>
        <v>0</v>
      </c>
      <c r="CH167" s="319">
        <f>'كشف 6'!CG28</f>
        <v>0</v>
      </c>
      <c r="CI167" s="319">
        <f>'كشف 6'!CH28</f>
        <v>0</v>
      </c>
      <c r="CJ167" s="319">
        <f>'كشف 6'!CI28</f>
        <v>0</v>
      </c>
      <c r="CK167" s="319">
        <f>'كشف 6'!CJ28</f>
        <v>0</v>
      </c>
      <c r="CL167" s="319">
        <f>'كشف 6'!CK28</f>
        <v>0</v>
      </c>
      <c r="CM167" s="319">
        <f>'كشف 6'!CL28</f>
        <v>0</v>
      </c>
      <c r="CN167" s="316">
        <f>'كشف 6'!CM28</f>
        <v>0</v>
      </c>
      <c r="CO167" s="316">
        <f>'كشف 6'!CN28</f>
        <v>0</v>
      </c>
      <c r="CP167" s="316">
        <f>'كشف 6'!CO28</f>
        <v>0</v>
      </c>
      <c r="CQ167" s="316">
        <f>'كشف 6'!CP28</f>
        <v>0</v>
      </c>
      <c r="CR167" s="316">
        <f t="shared" si="45"/>
        <v>0</v>
      </c>
      <c r="CS167" s="316">
        <f t="shared" si="46"/>
        <v>0</v>
      </c>
      <c r="CT167" s="316">
        <f t="shared" si="47"/>
        <v>0</v>
      </c>
      <c r="CU167" s="316">
        <f t="shared" si="48"/>
        <v>0</v>
      </c>
      <c r="CV167" s="316">
        <f t="shared" si="49"/>
        <v>0</v>
      </c>
      <c r="CW167" s="316">
        <f t="shared" si="50"/>
        <v>0</v>
      </c>
      <c r="CX167" s="316">
        <f t="shared" si="51"/>
        <v>0</v>
      </c>
      <c r="CY167" s="316">
        <f t="shared" si="52"/>
        <v>0</v>
      </c>
      <c r="CZ167" s="316">
        <f t="shared" si="53"/>
        <v>0</v>
      </c>
      <c r="DA167" s="316">
        <f t="shared" si="54"/>
        <v>0</v>
      </c>
      <c r="DB167" s="316">
        <f t="shared" si="55"/>
        <v>0</v>
      </c>
      <c r="DC167" s="316">
        <f t="shared" si="56"/>
        <v>0</v>
      </c>
      <c r="DD167" s="316">
        <f t="shared" si="57"/>
        <v>0</v>
      </c>
      <c r="DE167" s="316">
        <f t="shared" si="58"/>
        <v>0</v>
      </c>
      <c r="DF167" s="316">
        <f t="shared" si="59"/>
        <v>0</v>
      </c>
      <c r="DG167" s="316">
        <f t="shared" si="60"/>
        <v>0</v>
      </c>
      <c r="DH167" s="316">
        <f t="shared" si="61"/>
        <v>0</v>
      </c>
      <c r="DI167" s="316">
        <f t="shared" si="62"/>
        <v>0</v>
      </c>
      <c r="DJ167" s="316">
        <f t="shared" si="63"/>
        <v>0</v>
      </c>
      <c r="DK167" s="316">
        <f t="shared" si="64"/>
        <v>0</v>
      </c>
      <c r="DL167" s="316">
        <f t="shared" si="65"/>
        <v>0</v>
      </c>
      <c r="DM167" s="316">
        <f t="shared" si="66"/>
        <v>0</v>
      </c>
    </row>
    <row r="168" spans="1:117" ht="20.25" x14ac:dyDescent="0.2">
      <c r="A168" s="18">
        <v>164</v>
      </c>
      <c r="B168" s="18" t="str">
        <f>'كشف 6'!A29</f>
        <v/>
      </c>
      <c r="C168" s="318">
        <f>'كشف 6'!B29</f>
        <v>0</v>
      </c>
      <c r="D168" s="318">
        <f>'كشف 6'!C29</f>
        <v>0</v>
      </c>
      <c r="E168" s="318">
        <f>'كشف 6'!D29</f>
        <v>0</v>
      </c>
      <c r="F168" s="318">
        <f>'كشف 6'!E29</f>
        <v>0</v>
      </c>
      <c r="G168" s="318">
        <f>'كشف 6'!F29</f>
        <v>0</v>
      </c>
      <c r="H168" s="318">
        <f>'كشف 6'!G29</f>
        <v>0</v>
      </c>
      <c r="I168" s="318">
        <f>'كشف 6'!H29</f>
        <v>0</v>
      </c>
      <c r="J168" s="318">
        <f>'كشف 6'!I29</f>
        <v>0</v>
      </c>
      <c r="K168" s="316">
        <f>'كشف 6'!J29</f>
        <v>0</v>
      </c>
      <c r="L168" s="316">
        <f>'كشف 6'!K29</f>
        <v>0</v>
      </c>
      <c r="M168" s="316">
        <f>'كشف 6'!L29</f>
        <v>0</v>
      </c>
      <c r="N168" s="316">
        <f>'كشف 6'!M29</f>
        <v>0</v>
      </c>
      <c r="O168" s="66">
        <f>'كشف 6'!N29</f>
        <v>0</v>
      </c>
      <c r="P168" s="317">
        <f>'كشف 6'!O29</f>
        <v>0</v>
      </c>
      <c r="Q168" s="318">
        <f>'كشف 6'!P29</f>
        <v>0</v>
      </c>
      <c r="R168" s="318">
        <f>'كشف 6'!Q29</f>
        <v>0</v>
      </c>
      <c r="S168" s="318">
        <f>'كشف 6'!R29</f>
        <v>0</v>
      </c>
      <c r="T168" s="318">
        <f>'كشف 6'!S29</f>
        <v>0</v>
      </c>
      <c r="U168" s="318">
        <f>'كشف 6'!T29</f>
        <v>0</v>
      </c>
      <c r="V168" s="316">
        <f>'كشف 6'!U29</f>
        <v>0</v>
      </c>
      <c r="W168" s="316">
        <f>'كشف 6'!V29</f>
        <v>0</v>
      </c>
      <c r="X168" s="316">
        <f>'كشف 6'!W29</f>
        <v>0</v>
      </c>
      <c r="Y168" s="318">
        <f>'كشف 6'!X29</f>
        <v>0</v>
      </c>
      <c r="Z168" s="19">
        <f>'كشف 6'!Y29</f>
        <v>0</v>
      </c>
      <c r="AA168" s="317">
        <f>'كشف 6'!Z29</f>
        <v>0</v>
      </c>
      <c r="AB168" s="318">
        <f>'كشف 6'!AA29</f>
        <v>0</v>
      </c>
      <c r="AC168" s="318">
        <f>'كشف 6'!AB29</f>
        <v>0</v>
      </c>
      <c r="AD168" s="20">
        <f>'كشف 6'!AC29</f>
        <v>0</v>
      </c>
      <c r="AE168" s="316">
        <f>'كشف 6'!AD29</f>
        <v>0</v>
      </c>
      <c r="AF168" s="20">
        <f>'كشف 6'!AE29</f>
        <v>0</v>
      </c>
      <c r="AG168" s="20">
        <f>'كشف 6'!AF29</f>
        <v>0</v>
      </c>
      <c r="AH168" s="21">
        <f>'كشف 6'!AG29</f>
        <v>0</v>
      </c>
      <c r="AI168" s="20">
        <f>'كشف 6'!AH29</f>
        <v>0</v>
      </c>
      <c r="AJ168" s="20">
        <f>'كشف 6'!AI29</f>
        <v>0</v>
      </c>
      <c r="AK168" s="20">
        <f>'كشف 6'!AJ29</f>
        <v>0</v>
      </c>
      <c r="AL168" s="316">
        <f>'كشف 6'!AK29</f>
        <v>0</v>
      </c>
      <c r="AM168" s="316">
        <f>'كشف 6'!AL29</f>
        <v>0</v>
      </c>
      <c r="AN168" s="316">
        <f>'كشف 6'!AM29</f>
        <v>0</v>
      </c>
      <c r="AO168" s="316">
        <f>'كشف 6'!AN29</f>
        <v>0</v>
      </c>
      <c r="AP168" s="316">
        <f>'كشف 6'!AO29</f>
        <v>0</v>
      </c>
      <c r="AQ168" s="316">
        <f>'كشف 6'!AP29</f>
        <v>0</v>
      </c>
      <c r="AR168" s="316">
        <f>'كشف 6'!AQ29</f>
        <v>0</v>
      </c>
      <c r="AS168" s="316">
        <f>'كشف 6'!AR29</f>
        <v>0</v>
      </c>
      <c r="AT168" s="22">
        <f>'كشف 6'!AS29</f>
        <v>0</v>
      </c>
      <c r="AU168" s="316">
        <f>'كشف 6'!AT29</f>
        <v>0</v>
      </c>
      <c r="AV168" s="316">
        <f>'كشف 6'!AU29</f>
        <v>0</v>
      </c>
      <c r="AW168" s="316">
        <f>'كشف 6'!AV29</f>
        <v>0</v>
      </c>
      <c r="AX168" s="316">
        <f>'كشف 6'!AW29</f>
        <v>0</v>
      </c>
      <c r="AY168" s="316">
        <f>'كشف 6'!AX29</f>
        <v>0</v>
      </c>
      <c r="AZ168" s="316">
        <f>'كشف 6'!AY29</f>
        <v>0</v>
      </c>
      <c r="BA168" s="317">
        <f>'كشف 6'!AZ29</f>
        <v>0</v>
      </c>
      <c r="BB168" s="316">
        <f>'كشف 6'!BA29</f>
        <v>0</v>
      </c>
      <c r="BC168" s="124">
        <f>'كشف 6'!BB29</f>
        <v>0</v>
      </c>
      <c r="BD168" s="316">
        <f>'كشف 6'!BC29</f>
        <v>0</v>
      </c>
      <c r="BE168" s="316">
        <f>'كشف 6'!BD29</f>
        <v>0</v>
      </c>
      <c r="BF168" s="316">
        <f>'كشف 6'!BE29</f>
        <v>0</v>
      </c>
      <c r="BG168" s="316">
        <f>'كشف 6'!BF29</f>
        <v>0</v>
      </c>
      <c r="BH168" s="317">
        <f>'كشف 6'!BG29</f>
        <v>0</v>
      </c>
      <c r="BI168" s="318">
        <f>'كشف 6'!BH29</f>
        <v>0</v>
      </c>
      <c r="BJ168" s="318">
        <f>'كشف 6'!BI29</f>
        <v>0</v>
      </c>
      <c r="BK168" s="318">
        <f>'كشف 6'!BJ29</f>
        <v>0</v>
      </c>
      <c r="BL168" s="318">
        <f>'كشف 6'!BK29</f>
        <v>0</v>
      </c>
      <c r="BM168" s="319">
        <f>'كشف 6'!BL29</f>
        <v>0</v>
      </c>
      <c r="BN168" s="316">
        <f>'كشف 6'!BM29</f>
        <v>0</v>
      </c>
      <c r="BO168" s="316">
        <f>'كشف 6'!BN29</f>
        <v>0</v>
      </c>
      <c r="BP168" s="318">
        <f>'كشف 6'!BO29</f>
        <v>0</v>
      </c>
      <c r="BQ168" s="319">
        <f>'كشف 6'!BP29</f>
        <v>0</v>
      </c>
      <c r="BR168" s="319">
        <f>'كشف 6'!BQ29</f>
        <v>0</v>
      </c>
      <c r="BS168" s="319">
        <f>'كشف 6'!BR29</f>
        <v>0</v>
      </c>
      <c r="BT168" s="319">
        <f>'كشف 6'!BS29</f>
        <v>0</v>
      </c>
      <c r="BU168" s="319">
        <f>'كشف 6'!BT29</f>
        <v>0</v>
      </c>
      <c r="BV168" s="319">
        <f>'كشف 6'!BU29</f>
        <v>0</v>
      </c>
      <c r="BW168" s="319">
        <f>'كشف 6'!BV29</f>
        <v>0</v>
      </c>
      <c r="BX168" s="66">
        <f>'كشف 6'!BW29</f>
        <v>0</v>
      </c>
      <c r="BY168" s="66">
        <f>'كشف 6'!BX29</f>
        <v>0</v>
      </c>
      <c r="BZ168" s="319">
        <f>'كشف 6'!BY29</f>
        <v>0</v>
      </c>
      <c r="CA168" s="319">
        <f>'كشف 6'!BZ29</f>
        <v>0</v>
      </c>
      <c r="CB168" s="66">
        <f>'كشف 6'!CA29</f>
        <v>0</v>
      </c>
      <c r="CC168" s="319">
        <f>'كشف 6'!CB29</f>
        <v>0</v>
      </c>
      <c r="CD168" s="319">
        <f>'كشف 6'!CC29</f>
        <v>0</v>
      </c>
      <c r="CE168" s="319">
        <f>'كشف 6'!CD29</f>
        <v>0</v>
      </c>
      <c r="CF168" s="169">
        <f>'كشف 6'!CE29</f>
        <v>0</v>
      </c>
      <c r="CG168" s="169">
        <f>'كشف 6'!CF29</f>
        <v>0</v>
      </c>
      <c r="CH168" s="319">
        <f>'كشف 6'!CG29</f>
        <v>0</v>
      </c>
      <c r="CI168" s="319">
        <f>'كشف 6'!CH29</f>
        <v>0</v>
      </c>
      <c r="CJ168" s="319">
        <f>'كشف 6'!CI29</f>
        <v>0</v>
      </c>
      <c r="CK168" s="319">
        <f>'كشف 6'!CJ29</f>
        <v>0</v>
      </c>
      <c r="CL168" s="319">
        <f>'كشف 6'!CK29</f>
        <v>0</v>
      </c>
      <c r="CM168" s="319">
        <f>'كشف 6'!CL29</f>
        <v>0</v>
      </c>
      <c r="CN168" s="316">
        <f>'كشف 6'!CM29</f>
        <v>0</v>
      </c>
      <c r="CO168" s="316">
        <f>'كشف 6'!CN29</f>
        <v>0</v>
      </c>
      <c r="CP168" s="316">
        <f>'كشف 6'!CO29</f>
        <v>0</v>
      </c>
      <c r="CQ168" s="316">
        <f>'كشف 6'!CP29</f>
        <v>0</v>
      </c>
      <c r="CR168" s="316">
        <f t="shared" si="45"/>
        <v>0</v>
      </c>
      <c r="CS168" s="316">
        <f t="shared" si="46"/>
        <v>0</v>
      </c>
      <c r="CT168" s="316">
        <f t="shared" si="47"/>
        <v>0</v>
      </c>
      <c r="CU168" s="316">
        <f t="shared" si="48"/>
        <v>0</v>
      </c>
      <c r="CV168" s="316">
        <f t="shared" si="49"/>
        <v>0</v>
      </c>
      <c r="CW168" s="316">
        <f t="shared" si="50"/>
        <v>0</v>
      </c>
      <c r="CX168" s="316">
        <f t="shared" si="51"/>
        <v>0</v>
      </c>
      <c r="CY168" s="316">
        <f t="shared" si="52"/>
        <v>0</v>
      </c>
      <c r="CZ168" s="316">
        <f t="shared" si="53"/>
        <v>0</v>
      </c>
      <c r="DA168" s="316">
        <f t="shared" si="54"/>
        <v>0</v>
      </c>
      <c r="DB168" s="316">
        <f t="shared" si="55"/>
        <v>0</v>
      </c>
      <c r="DC168" s="316">
        <f t="shared" si="56"/>
        <v>0</v>
      </c>
      <c r="DD168" s="316">
        <f t="shared" si="57"/>
        <v>0</v>
      </c>
      <c r="DE168" s="316">
        <f t="shared" si="58"/>
        <v>0</v>
      </c>
      <c r="DF168" s="316">
        <f t="shared" si="59"/>
        <v>0</v>
      </c>
      <c r="DG168" s="316">
        <f t="shared" si="60"/>
        <v>0</v>
      </c>
      <c r="DH168" s="316">
        <f t="shared" si="61"/>
        <v>0</v>
      </c>
      <c r="DI168" s="316">
        <f t="shared" si="62"/>
        <v>0</v>
      </c>
      <c r="DJ168" s="316">
        <f t="shared" si="63"/>
        <v>0</v>
      </c>
      <c r="DK168" s="316">
        <f t="shared" si="64"/>
        <v>0</v>
      </c>
      <c r="DL168" s="316">
        <f t="shared" si="65"/>
        <v>0</v>
      </c>
      <c r="DM168" s="316">
        <f t="shared" si="66"/>
        <v>0</v>
      </c>
    </row>
    <row r="169" spans="1:117" ht="20.25" x14ac:dyDescent="0.2">
      <c r="A169" s="18">
        <v>165</v>
      </c>
      <c r="B169" s="18" t="str">
        <f>'كشف 6'!A30</f>
        <v/>
      </c>
      <c r="C169" s="318">
        <f>'كشف 6'!B30</f>
        <v>0</v>
      </c>
      <c r="D169" s="318">
        <f>'كشف 6'!C30</f>
        <v>0</v>
      </c>
      <c r="E169" s="318">
        <f>'كشف 6'!D30</f>
        <v>0</v>
      </c>
      <c r="F169" s="318">
        <f>'كشف 6'!E30</f>
        <v>0</v>
      </c>
      <c r="G169" s="318">
        <f>'كشف 6'!F30</f>
        <v>0</v>
      </c>
      <c r="H169" s="318">
        <f>'كشف 6'!G30</f>
        <v>0</v>
      </c>
      <c r="I169" s="318">
        <f>'كشف 6'!H30</f>
        <v>0</v>
      </c>
      <c r="J169" s="318">
        <f>'كشف 6'!I30</f>
        <v>0</v>
      </c>
      <c r="K169" s="316">
        <f>'كشف 6'!J30</f>
        <v>0</v>
      </c>
      <c r="L169" s="316">
        <f>'كشف 6'!K30</f>
        <v>0</v>
      </c>
      <c r="M169" s="316">
        <f>'كشف 6'!L30</f>
        <v>0</v>
      </c>
      <c r="N169" s="316">
        <f>'كشف 6'!M30</f>
        <v>0</v>
      </c>
      <c r="O169" s="66">
        <f>'كشف 6'!N30</f>
        <v>0</v>
      </c>
      <c r="P169" s="317">
        <f>'كشف 6'!O30</f>
        <v>0</v>
      </c>
      <c r="Q169" s="318">
        <f>'كشف 6'!P30</f>
        <v>0</v>
      </c>
      <c r="R169" s="318">
        <f>'كشف 6'!Q30</f>
        <v>0</v>
      </c>
      <c r="S169" s="318">
        <f>'كشف 6'!R30</f>
        <v>0</v>
      </c>
      <c r="T169" s="318">
        <f>'كشف 6'!S30</f>
        <v>0</v>
      </c>
      <c r="U169" s="318">
        <f>'كشف 6'!T30</f>
        <v>0</v>
      </c>
      <c r="V169" s="316">
        <f>'كشف 6'!U30</f>
        <v>0</v>
      </c>
      <c r="W169" s="316">
        <f>'كشف 6'!V30</f>
        <v>0</v>
      </c>
      <c r="X169" s="316">
        <f>'كشف 6'!W30</f>
        <v>0</v>
      </c>
      <c r="Y169" s="318">
        <f>'كشف 6'!X30</f>
        <v>0</v>
      </c>
      <c r="Z169" s="19">
        <f>'كشف 6'!Y30</f>
        <v>0</v>
      </c>
      <c r="AA169" s="317">
        <f>'كشف 6'!Z30</f>
        <v>0</v>
      </c>
      <c r="AB169" s="318">
        <f>'كشف 6'!AA30</f>
        <v>0</v>
      </c>
      <c r="AC169" s="318">
        <f>'كشف 6'!AB30</f>
        <v>0</v>
      </c>
      <c r="AD169" s="20">
        <f>'كشف 6'!AC30</f>
        <v>0</v>
      </c>
      <c r="AE169" s="316">
        <f>'كشف 6'!AD30</f>
        <v>0</v>
      </c>
      <c r="AF169" s="20">
        <f>'كشف 6'!AE30</f>
        <v>0</v>
      </c>
      <c r="AG169" s="20">
        <f>'كشف 6'!AF30</f>
        <v>0</v>
      </c>
      <c r="AH169" s="21">
        <f>'كشف 6'!AG30</f>
        <v>0</v>
      </c>
      <c r="AI169" s="20">
        <f>'كشف 6'!AH30</f>
        <v>0</v>
      </c>
      <c r="AJ169" s="20">
        <f>'كشف 6'!AI30</f>
        <v>0</v>
      </c>
      <c r="AK169" s="20">
        <f>'كشف 6'!AJ30</f>
        <v>0</v>
      </c>
      <c r="AL169" s="316">
        <f>'كشف 6'!AK30</f>
        <v>0</v>
      </c>
      <c r="AM169" s="316">
        <f>'كشف 6'!AL30</f>
        <v>0</v>
      </c>
      <c r="AN169" s="316">
        <f>'كشف 6'!AM30</f>
        <v>0</v>
      </c>
      <c r="AO169" s="316">
        <f>'كشف 6'!AN30</f>
        <v>0</v>
      </c>
      <c r="AP169" s="316">
        <f>'كشف 6'!AO30</f>
        <v>0</v>
      </c>
      <c r="AQ169" s="316">
        <f>'كشف 6'!AP30</f>
        <v>0</v>
      </c>
      <c r="AR169" s="316">
        <f>'كشف 6'!AQ30</f>
        <v>0</v>
      </c>
      <c r="AS169" s="316">
        <f>'كشف 6'!AR30</f>
        <v>0</v>
      </c>
      <c r="AT169" s="22">
        <f>'كشف 6'!AS30</f>
        <v>0</v>
      </c>
      <c r="AU169" s="316">
        <f>'كشف 6'!AT30</f>
        <v>0</v>
      </c>
      <c r="AV169" s="316">
        <f>'كشف 6'!AU30</f>
        <v>0</v>
      </c>
      <c r="AW169" s="316">
        <f>'كشف 6'!AV30</f>
        <v>0</v>
      </c>
      <c r="AX169" s="316">
        <f>'كشف 6'!AW30</f>
        <v>0</v>
      </c>
      <c r="AY169" s="316">
        <f>'كشف 6'!AX30</f>
        <v>0</v>
      </c>
      <c r="AZ169" s="316">
        <f>'كشف 6'!AY30</f>
        <v>0</v>
      </c>
      <c r="BA169" s="317">
        <f>'كشف 6'!AZ30</f>
        <v>0</v>
      </c>
      <c r="BB169" s="316">
        <f>'كشف 6'!BA30</f>
        <v>0</v>
      </c>
      <c r="BC169" s="124">
        <f>'كشف 6'!BB30</f>
        <v>0</v>
      </c>
      <c r="BD169" s="316">
        <f>'كشف 6'!BC30</f>
        <v>0</v>
      </c>
      <c r="BE169" s="316">
        <f>'كشف 6'!BD30</f>
        <v>0</v>
      </c>
      <c r="BF169" s="316">
        <f>'كشف 6'!BE30</f>
        <v>0</v>
      </c>
      <c r="BG169" s="316">
        <f>'كشف 6'!BF30</f>
        <v>0</v>
      </c>
      <c r="BH169" s="317">
        <f>'كشف 6'!BG30</f>
        <v>0</v>
      </c>
      <c r="BI169" s="318">
        <f>'كشف 6'!BH30</f>
        <v>0</v>
      </c>
      <c r="BJ169" s="318">
        <f>'كشف 6'!BI30</f>
        <v>0</v>
      </c>
      <c r="BK169" s="318">
        <f>'كشف 6'!BJ30</f>
        <v>0</v>
      </c>
      <c r="BL169" s="318">
        <f>'كشف 6'!BK30</f>
        <v>0</v>
      </c>
      <c r="BM169" s="319">
        <f>'كشف 6'!BL30</f>
        <v>0</v>
      </c>
      <c r="BN169" s="316">
        <f>'كشف 6'!BM30</f>
        <v>0</v>
      </c>
      <c r="BO169" s="316">
        <f>'كشف 6'!BN30</f>
        <v>0</v>
      </c>
      <c r="BP169" s="318">
        <f>'كشف 6'!BO30</f>
        <v>0</v>
      </c>
      <c r="BQ169" s="319">
        <f>'كشف 6'!BP30</f>
        <v>0</v>
      </c>
      <c r="BR169" s="319">
        <f>'كشف 6'!BQ30</f>
        <v>0</v>
      </c>
      <c r="BS169" s="319">
        <f>'كشف 6'!BR30</f>
        <v>0</v>
      </c>
      <c r="BT169" s="319">
        <f>'كشف 6'!BS30</f>
        <v>0</v>
      </c>
      <c r="BU169" s="319">
        <f>'كشف 6'!BT30</f>
        <v>0</v>
      </c>
      <c r="BV169" s="319">
        <f>'كشف 6'!BU30</f>
        <v>0</v>
      </c>
      <c r="BW169" s="319">
        <f>'كشف 6'!BV30</f>
        <v>0</v>
      </c>
      <c r="BX169" s="66">
        <f>'كشف 6'!BW30</f>
        <v>0</v>
      </c>
      <c r="BY169" s="66">
        <f>'كشف 6'!BX30</f>
        <v>0</v>
      </c>
      <c r="BZ169" s="319">
        <f>'كشف 6'!BY30</f>
        <v>0</v>
      </c>
      <c r="CA169" s="319">
        <f>'كشف 6'!BZ30</f>
        <v>0</v>
      </c>
      <c r="CB169" s="66">
        <f>'كشف 6'!CA30</f>
        <v>0</v>
      </c>
      <c r="CC169" s="319">
        <f>'كشف 6'!CB30</f>
        <v>0</v>
      </c>
      <c r="CD169" s="319">
        <f>'كشف 6'!CC30</f>
        <v>0</v>
      </c>
      <c r="CE169" s="319">
        <f>'كشف 6'!CD30</f>
        <v>0</v>
      </c>
      <c r="CF169" s="169">
        <f>'كشف 6'!CE30</f>
        <v>0</v>
      </c>
      <c r="CG169" s="169">
        <f>'كشف 6'!CF30</f>
        <v>0</v>
      </c>
      <c r="CH169" s="319">
        <f>'كشف 6'!CG30</f>
        <v>0</v>
      </c>
      <c r="CI169" s="319">
        <f>'كشف 6'!CH30</f>
        <v>0</v>
      </c>
      <c r="CJ169" s="319">
        <f>'كشف 6'!CI30</f>
        <v>0</v>
      </c>
      <c r="CK169" s="319">
        <f>'كشف 6'!CJ30</f>
        <v>0</v>
      </c>
      <c r="CL169" s="319">
        <f>'كشف 6'!CK30</f>
        <v>0</v>
      </c>
      <c r="CM169" s="319">
        <f>'كشف 6'!CL30</f>
        <v>0</v>
      </c>
      <c r="CN169" s="316">
        <f>'كشف 6'!CM30</f>
        <v>0</v>
      </c>
      <c r="CO169" s="316">
        <f>'كشف 6'!CN30</f>
        <v>0</v>
      </c>
      <c r="CP169" s="316">
        <f>'كشف 6'!CO30</f>
        <v>0</v>
      </c>
      <c r="CQ169" s="316">
        <f>'كشف 6'!CP30</f>
        <v>0</v>
      </c>
      <c r="CR169" s="316">
        <f t="shared" si="45"/>
        <v>0</v>
      </c>
      <c r="CS169" s="316">
        <f t="shared" si="46"/>
        <v>0</v>
      </c>
      <c r="CT169" s="316">
        <f t="shared" si="47"/>
        <v>0</v>
      </c>
      <c r="CU169" s="316">
        <f t="shared" si="48"/>
        <v>0</v>
      </c>
      <c r="CV169" s="316">
        <f t="shared" si="49"/>
        <v>0</v>
      </c>
      <c r="CW169" s="316">
        <f t="shared" si="50"/>
        <v>0</v>
      </c>
      <c r="CX169" s="316">
        <f t="shared" si="51"/>
        <v>0</v>
      </c>
      <c r="CY169" s="316">
        <f t="shared" si="52"/>
        <v>0</v>
      </c>
      <c r="CZ169" s="316">
        <f t="shared" si="53"/>
        <v>0</v>
      </c>
      <c r="DA169" s="316">
        <f t="shared" si="54"/>
        <v>0</v>
      </c>
      <c r="DB169" s="316">
        <f t="shared" si="55"/>
        <v>0</v>
      </c>
      <c r="DC169" s="316">
        <f t="shared" si="56"/>
        <v>0</v>
      </c>
      <c r="DD169" s="316">
        <f t="shared" si="57"/>
        <v>0</v>
      </c>
      <c r="DE169" s="316">
        <f t="shared" si="58"/>
        <v>0</v>
      </c>
      <c r="DF169" s="316">
        <f t="shared" si="59"/>
        <v>0</v>
      </c>
      <c r="DG169" s="316">
        <f t="shared" si="60"/>
        <v>0</v>
      </c>
      <c r="DH169" s="316">
        <f t="shared" si="61"/>
        <v>0</v>
      </c>
      <c r="DI169" s="316">
        <f t="shared" si="62"/>
        <v>0</v>
      </c>
      <c r="DJ169" s="316">
        <f t="shared" si="63"/>
        <v>0</v>
      </c>
      <c r="DK169" s="316">
        <f t="shared" si="64"/>
        <v>0</v>
      </c>
      <c r="DL169" s="316">
        <f t="shared" si="65"/>
        <v>0</v>
      </c>
      <c r="DM169" s="316">
        <f t="shared" si="66"/>
        <v>0</v>
      </c>
    </row>
    <row r="170" spans="1:117" ht="20.25" x14ac:dyDescent="0.2">
      <c r="A170" s="18">
        <v>166</v>
      </c>
      <c r="B170" s="18" t="str">
        <f>'كشف 6'!A31</f>
        <v/>
      </c>
      <c r="C170" s="318">
        <f>'كشف 6'!B31</f>
        <v>0</v>
      </c>
      <c r="D170" s="318">
        <f>'كشف 6'!C31</f>
        <v>0</v>
      </c>
      <c r="E170" s="318">
        <f>'كشف 6'!D31</f>
        <v>0</v>
      </c>
      <c r="F170" s="318">
        <f>'كشف 6'!E31</f>
        <v>0</v>
      </c>
      <c r="G170" s="318">
        <f>'كشف 6'!F31</f>
        <v>0</v>
      </c>
      <c r="H170" s="318">
        <f>'كشف 6'!G31</f>
        <v>0</v>
      </c>
      <c r="I170" s="318">
        <f>'كشف 6'!H31</f>
        <v>0</v>
      </c>
      <c r="J170" s="318">
        <f>'كشف 6'!I31</f>
        <v>0</v>
      </c>
      <c r="K170" s="316">
        <f>'كشف 6'!J31</f>
        <v>0</v>
      </c>
      <c r="L170" s="316">
        <f>'كشف 6'!K31</f>
        <v>0</v>
      </c>
      <c r="M170" s="316">
        <f>'كشف 6'!L31</f>
        <v>0</v>
      </c>
      <c r="N170" s="316">
        <f>'كشف 6'!M31</f>
        <v>0</v>
      </c>
      <c r="O170" s="66">
        <f>'كشف 6'!N31</f>
        <v>0</v>
      </c>
      <c r="P170" s="317">
        <f>'كشف 6'!O31</f>
        <v>0</v>
      </c>
      <c r="Q170" s="318">
        <f>'كشف 6'!P31</f>
        <v>0</v>
      </c>
      <c r="R170" s="318">
        <f>'كشف 6'!Q31</f>
        <v>0</v>
      </c>
      <c r="S170" s="318">
        <f>'كشف 6'!R31</f>
        <v>0</v>
      </c>
      <c r="T170" s="318">
        <f>'كشف 6'!S31</f>
        <v>0</v>
      </c>
      <c r="U170" s="318">
        <f>'كشف 6'!T31</f>
        <v>0</v>
      </c>
      <c r="V170" s="316">
        <f>'كشف 6'!U31</f>
        <v>0</v>
      </c>
      <c r="W170" s="316">
        <f>'كشف 6'!V31</f>
        <v>0</v>
      </c>
      <c r="X170" s="316">
        <f>'كشف 6'!W31</f>
        <v>0</v>
      </c>
      <c r="Y170" s="318">
        <f>'كشف 6'!X31</f>
        <v>0</v>
      </c>
      <c r="Z170" s="19">
        <f>'كشف 6'!Y31</f>
        <v>0</v>
      </c>
      <c r="AA170" s="317">
        <f>'كشف 6'!Z31</f>
        <v>0</v>
      </c>
      <c r="AB170" s="318">
        <f>'كشف 6'!AA31</f>
        <v>0</v>
      </c>
      <c r="AC170" s="318">
        <f>'كشف 6'!AB31</f>
        <v>0</v>
      </c>
      <c r="AD170" s="20">
        <f>'كشف 6'!AC31</f>
        <v>0</v>
      </c>
      <c r="AE170" s="316">
        <f>'كشف 6'!AD31</f>
        <v>0</v>
      </c>
      <c r="AF170" s="20">
        <f>'كشف 6'!AE31</f>
        <v>0</v>
      </c>
      <c r="AG170" s="20">
        <f>'كشف 6'!AF31</f>
        <v>0</v>
      </c>
      <c r="AH170" s="21">
        <f>'كشف 6'!AG31</f>
        <v>0</v>
      </c>
      <c r="AI170" s="20">
        <f>'كشف 6'!AH31</f>
        <v>0</v>
      </c>
      <c r="AJ170" s="20">
        <f>'كشف 6'!AI31</f>
        <v>0</v>
      </c>
      <c r="AK170" s="20">
        <f>'كشف 6'!AJ31</f>
        <v>0</v>
      </c>
      <c r="AL170" s="316">
        <f>'كشف 6'!AK31</f>
        <v>0</v>
      </c>
      <c r="AM170" s="316">
        <f>'كشف 6'!AL31</f>
        <v>0</v>
      </c>
      <c r="AN170" s="316">
        <f>'كشف 6'!AM31</f>
        <v>0</v>
      </c>
      <c r="AO170" s="316">
        <f>'كشف 6'!AN31</f>
        <v>0</v>
      </c>
      <c r="AP170" s="316">
        <f>'كشف 6'!AO31</f>
        <v>0</v>
      </c>
      <c r="AQ170" s="316">
        <f>'كشف 6'!AP31</f>
        <v>0</v>
      </c>
      <c r="AR170" s="316">
        <f>'كشف 6'!AQ31</f>
        <v>0</v>
      </c>
      <c r="AS170" s="316">
        <f>'كشف 6'!AR31</f>
        <v>0</v>
      </c>
      <c r="AT170" s="22">
        <f>'كشف 6'!AS31</f>
        <v>0</v>
      </c>
      <c r="AU170" s="316">
        <f>'كشف 6'!AT31</f>
        <v>0</v>
      </c>
      <c r="AV170" s="316">
        <f>'كشف 6'!AU31</f>
        <v>0</v>
      </c>
      <c r="AW170" s="316">
        <f>'كشف 6'!AV31</f>
        <v>0</v>
      </c>
      <c r="AX170" s="316">
        <f>'كشف 6'!AW31</f>
        <v>0</v>
      </c>
      <c r="AY170" s="316">
        <f>'كشف 6'!AX31</f>
        <v>0</v>
      </c>
      <c r="AZ170" s="316">
        <f>'كشف 6'!AY31</f>
        <v>0</v>
      </c>
      <c r="BA170" s="317">
        <f>'كشف 6'!AZ31</f>
        <v>0</v>
      </c>
      <c r="BB170" s="316">
        <f>'كشف 6'!BA31</f>
        <v>0</v>
      </c>
      <c r="BC170" s="124">
        <f>'كشف 6'!BB31</f>
        <v>0</v>
      </c>
      <c r="BD170" s="316">
        <f>'كشف 6'!BC31</f>
        <v>0</v>
      </c>
      <c r="BE170" s="316">
        <f>'كشف 6'!BD31</f>
        <v>0</v>
      </c>
      <c r="BF170" s="316">
        <f>'كشف 6'!BE31</f>
        <v>0</v>
      </c>
      <c r="BG170" s="316">
        <f>'كشف 6'!BF31</f>
        <v>0</v>
      </c>
      <c r="BH170" s="317">
        <f>'كشف 6'!BG31</f>
        <v>0</v>
      </c>
      <c r="BI170" s="318">
        <f>'كشف 6'!BH31</f>
        <v>0</v>
      </c>
      <c r="BJ170" s="318">
        <f>'كشف 6'!BI31</f>
        <v>0</v>
      </c>
      <c r="BK170" s="318">
        <f>'كشف 6'!BJ31</f>
        <v>0</v>
      </c>
      <c r="BL170" s="318">
        <f>'كشف 6'!BK31</f>
        <v>0</v>
      </c>
      <c r="BM170" s="319">
        <f>'كشف 6'!BL31</f>
        <v>0</v>
      </c>
      <c r="BN170" s="316">
        <f>'كشف 6'!BM31</f>
        <v>0</v>
      </c>
      <c r="BO170" s="316">
        <f>'كشف 6'!BN31</f>
        <v>0</v>
      </c>
      <c r="BP170" s="318">
        <f>'كشف 6'!BO31</f>
        <v>0</v>
      </c>
      <c r="BQ170" s="319">
        <f>'كشف 6'!BP31</f>
        <v>0</v>
      </c>
      <c r="BR170" s="319">
        <f>'كشف 6'!BQ31</f>
        <v>0</v>
      </c>
      <c r="BS170" s="319">
        <f>'كشف 6'!BR31</f>
        <v>0</v>
      </c>
      <c r="BT170" s="319">
        <f>'كشف 6'!BS31</f>
        <v>0</v>
      </c>
      <c r="BU170" s="319">
        <f>'كشف 6'!BT31</f>
        <v>0</v>
      </c>
      <c r="BV170" s="319">
        <f>'كشف 6'!BU31</f>
        <v>0</v>
      </c>
      <c r="BW170" s="319">
        <f>'كشف 6'!BV31</f>
        <v>0</v>
      </c>
      <c r="BX170" s="66">
        <f>'كشف 6'!BW31</f>
        <v>0</v>
      </c>
      <c r="BY170" s="66">
        <f>'كشف 6'!BX31</f>
        <v>0</v>
      </c>
      <c r="BZ170" s="319">
        <f>'كشف 6'!BY31</f>
        <v>0</v>
      </c>
      <c r="CA170" s="319">
        <f>'كشف 6'!BZ31</f>
        <v>0</v>
      </c>
      <c r="CB170" s="66">
        <f>'كشف 6'!CA31</f>
        <v>0</v>
      </c>
      <c r="CC170" s="319">
        <f>'كشف 6'!CB31</f>
        <v>0</v>
      </c>
      <c r="CD170" s="319">
        <f>'كشف 6'!CC31</f>
        <v>0</v>
      </c>
      <c r="CE170" s="319">
        <f>'كشف 6'!CD31</f>
        <v>0</v>
      </c>
      <c r="CF170" s="169">
        <f>'كشف 6'!CE31</f>
        <v>0</v>
      </c>
      <c r="CG170" s="169">
        <f>'كشف 6'!CF31</f>
        <v>0</v>
      </c>
      <c r="CH170" s="319">
        <f>'كشف 6'!CG31</f>
        <v>0</v>
      </c>
      <c r="CI170" s="319">
        <f>'كشف 6'!CH31</f>
        <v>0</v>
      </c>
      <c r="CJ170" s="319">
        <f>'كشف 6'!CI31</f>
        <v>0</v>
      </c>
      <c r="CK170" s="319">
        <f>'كشف 6'!CJ31</f>
        <v>0</v>
      </c>
      <c r="CL170" s="319">
        <f>'كشف 6'!CK31</f>
        <v>0</v>
      </c>
      <c r="CM170" s="319">
        <f>'كشف 6'!CL31</f>
        <v>0</v>
      </c>
      <c r="CN170" s="316">
        <f>'كشف 6'!CM31</f>
        <v>0</v>
      </c>
      <c r="CO170" s="316">
        <f>'كشف 6'!CN31</f>
        <v>0</v>
      </c>
      <c r="CP170" s="316">
        <f>'كشف 6'!CO31</f>
        <v>0</v>
      </c>
      <c r="CQ170" s="316">
        <f>'كشف 6'!CP31</f>
        <v>0</v>
      </c>
      <c r="CR170" s="316">
        <f t="shared" si="45"/>
        <v>0</v>
      </c>
      <c r="CS170" s="316">
        <f t="shared" si="46"/>
        <v>0</v>
      </c>
      <c r="CT170" s="316">
        <f t="shared" si="47"/>
        <v>0</v>
      </c>
      <c r="CU170" s="316">
        <f t="shared" si="48"/>
        <v>0</v>
      </c>
      <c r="CV170" s="316">
        <f t="shared" si="49"/>
        <v>0</v>
      </c>
      <c r="CW170" s="316">
        <f t="shared" si="50"/>
        <v>0</v>
      </c>
      <c r="CX170" s="316">
        <f t="shared" si="51"/>
        <v>0</v>
      </c>
      <c r="CY170" s="316">
        <f t="shared" si="52"/>
        <v>0</v>
      </c>
      <c r="CZ170" s="316">
        <f t="shared" si="53"/>
        <v>0</v>
      </c>
      <c r="DA170" s="316">
        <f t="shared" si="54"/>
        <v>0</v>
      </c>
      <c r="DB170" s="316">
        <f t="shared" si="55"/>
        <v>0</v>
      </c>
      <c r="DC170" s="316">
        <f t="shared" si="56"/>
        <v>0</v>
      </c>
      <c r="DD170" s="316">
        <f t="shared" si="57"/>
        <v>0</v>
      </c>
      <c r="DE170" s="316">
        <f t="shared" si="58"/>
        <v>0</v>
      </c>
      <c r="DF170" s="316">
        <f t="shared" si="59"/>
        <v>0</v>
      </c>
      <c r="DG170" s="316">
        <f t="shared" si="60"/>
        <v>0</v>
      </c>
      <c r="DH170" s="316">
        <f t="shared" si="61"/>
        <v>0</v>
      </c>
      <c r="DI170" s="316">
        <f t="shared" si="62"/>
        <v>0</v>
      </c>
      <c r="DJ170" s="316">
        <f t="shared" si="63"/>
        <v>0</v>
      </c>
      <c r="DK170" s="316">
        <f t="shared" si="64"/>
        <v>0</v>
      </c>
      <c r="DL170" s="316">
        <f t="shared" si="65"/>
        <v>0</v>
      </c>
      <c r="DM170" s="316">
        <f t="shared" si="66"/>
        <v>0</v>
      </c>
    </row>
    <row r="171" spans="1:117" ht="20.25" x14ac:dyDescent="0.2">
      <c r="A171" s="18">
        <v>167</v>
      </c>
      <c r="B171" s="18" t="str">
        <f>'كشف 6'!A32</f>
        <v/>
      </c>
      <c r="C171" s="318">
        <f>'كشف 6'!B32</f>
        <v>0</v>
      </c>
      <c r="D171" s="318">
        <f>'كشف 6'!C32</f>
        <v>0</v>
      </c>
      <c r="E171" s="318">
        <f>'كشف 6'!D32</f>
        <v>0</v>
      </c>
      <c r="F171" s="318">
        <f>'كشف 6'!E32</f>
        <v>0</v>
      </c>
      <c r="G171" s="318">
        <f>'كشف 6'!F32</f>
        <v>0</v>
      </c>
      <c r="H171" s="318">
        <f>'كشف 6'!G32</f>
        <v>0</v>
      </c>
      <c r="I171" s="318">
        <f>'كشف 6'!H32</f>
        <v>0</v>
      </c>
      <c r="J171" s="318">
        <f>'كشف 6'!I32</f>
        <v>0</v>
      </c>
      <c r="K171" s="316">
        <f>'كشف 6'!J32</f>
        <v>0</v>
      </c>
      <c r="L171" s="316">
        <f>'كشف 6'!K32</f>
        <v>0</v>
      </c>
      <c r="M171" s="316">
        <f>'كشف 6'!L32</f>
        <v>0</v>
      </c>
      <c r="N171" s="316">
        <f>'كشف 6'!M32</f>
        <v>0</v>
      </c>
      <c r="O171" s="66">
        <f>'كشف 6'!N32</f>
        <v>0</v>
      </c>
      <c r="P171" s="317">
        <f>'كشف 6'!O32</f>
        <v>0</v>
      </c>
      <c r="Q171" s="318">
        <f>'كشف 6'!P32</f>
        <v>0</v>
      </c>
      <c r="R171" s="318">
        <f>'كشف 6'!Q32</f>
        <v>0</v>
      </c>
      <c r="S171" s="318">
        <f>'كشف 6'!R32</f>
        <v>0</v>
      </c>
      <c r="T171" s="318">
        <f>'كشف 6'!S32</f>
        <v>0</v>
      </c>
      <c r="U171" s="318">
        <f>'كشف 6'!T32</f>
        <v>0</v>
      </c>
      <c r="V171" s="316">
        <f>'كشف 6'!U32</f>
        <v>0</v>
      </c>
      <c r="W171" s="316">
        <f>'كشف 6'!V32</f>
        <v>0</v>
      </c>
      <c r="X171" s="316">
        <f>'كشف 6'!W32</f>
        <v>0</v>
      </c>
      <c r="Y171" s="318">
        <f>'كشف 6'!X32</f>
        <v>0</v>
      </c>
      <c r="Z171" s="19">
        <f>'كشف 6'!Y32</f>
        <v>0</v>
      </c>
      <c r="AA171" s="317">
        <f>'كشف 6'!Z32</f>
        <v>0</v>
      </c>
      <c r="AB171" s="318">
        <f>'كشف 6'!AA32</f>
        <v>0</v>
      </c>
      <c r="AC171" s="318">
        <f>'كشف 6'!AB32</f>
        <v>0</v>
      </c>
      <c r="AD171" s="20">
        <f>'كشف 6'!AC32</f>
        <v>0</v>
      </c>
      <c r="AE171" s="316">
        <f>'كشف 6'!AD32</f>
        <v>0</v>
      </c>
      <c r="AF171" s="20">
        <f>'كشف 6'!AE32</f>
        <v>0</v>
      </c>
      <c r="AG171" s="20">
        <f>'كشف 6'!AF32</f>
        <v>0</v>
      </c>
      <c r="AH171" s="21">
        <f>'كشف 6'!AG32</f>
        <v>0</v>
      </c>
      <c r="AI171" s="20">
        <f>'كشف 6'!AH32</f>
        <v>0</v>
      </c>
      <c r="AJ171" s="20">
        <f>'كشف 6'!AI32</f>
        <v>0</v>
      </c>
      <c r="AK171" s="20">
        <f>'كشف 6'!AJ32</f>
        <v>0</v>
      </c>
      <c r="AL171" s="316">
        <f>'كشف 6'!AK32</f>
        <v>0</v>
      </c>
      <c r="AM171" s="316">
        <f>'كشف 6'!AL32</f>
        <v>0</v>
      </c>
      <c r="AN171" s="316">
        <f>'كشف 6'!AM32</f>
        <v>0</v>
      </c>
      <c r="AO171" s="316">
        <f>'كشف 6'!AN32</f>
        <v>0</v>
      </c>
      <c r="AP171" s="316">
        <f>'كشف 6'!AO32</f>
        <v>0</v>
      </c>
      <c r="AQ171" s="316">
        <f>'كشف 6'!AP32</f>
        <v>0</v>
      </c>
      <c r="AR171" s="316">
        <f>'كشف 6'!AQ32</f>
        <v>0</v>
      </c>
      <c r="AS171" s="316">
        <f>'كشف 6'!AR32</f>
        <v>0</v>
      </c>
      <c r="AT171" s="22">
        <f>'كشف 6'!AS32</f>
        <v>0</v>
      </c>
      <c r="AU171" s="316">
        <f>'كشف 6'!AT32</f>
        <v>0</v>
      </c>
      <c r="AV171" s="316">
        <f>'كشف 6'!AU32</f>
        <v>0</v>
      </c>
      <c r="AW171" s="316">
        <f>'كشف 6'!AV32</f>
        <v>0</v>
      </c>
      <c r="AX171" s="316">
        <f>'كشف 6'!AW32</f>
        <v>0</v>
      </c>
      <c r="AY171" s="316">
        <f>'كشف 6'!AX32</f>
        <v>0</v>
      </c>
      <c r="AZ171" s="316">
        <f>'كشف 6'!AY32</f>
        <v>0</v>
      </c>
      <c r="BA171" s="317">
        <f>'كشف 6'!AZ32</f>
        <v>0</v>
      </c>
      <c r="BB171" s="316">
        <f>'كشف 6'!BA32</f>
        <v>0</v>
      </c>
      <c r="BC171" s="124">
        <f>'كشف 6'!BB32</f>
        <v>0</v>
      </c>
      <c r="BD171" s="316">
        <f>'كشف 6'!BC32</f>
        <v>0</v>
      </c>
      <c r="BE171" s="316">
        <f>'كشف 6'!BD32</f>
        <v>0</v>
      </c>
      <c r="BF171" s="316">
        <f>'كشف 6'!BE32</f>
        <v>0</v>
      </c>
      <c r="BG171" s="316">
        <f>'كشف 6'!BF32</f>
        <v>0</v>
      </c>
      <c r="BH171" s="317">
        <f>'كشف 6'!BG32</f>
        <v>0</v>
      </c>
      <c r="BI171" s="318">
        <f>'كشف 6'!BH32</f>
        <v>0</v>
      </c>
      <c r="BJ171" s="318">
        <f>'كشف 6'!BI32</f>
        <v>0</v>
      </c>
      <c r="BK171" s="318">
        <f>'كشف 6'!BJ32</f>
        <v>0</v>
      </c>
      <c r="BL171" s="318">
        <f>'كشف 6'!BK32</f>
        <v>0</v>
      </c>
      <c r="BM171" s="319">
        <f>'كشف 6'!BL32</f>
        <v>0</v>
      </c>
      <c r="BN171" s="316">
        <f>'كشف 6'!BM32</f>
        <v>0</v>
      </c>
      <c r="BO171" s="316">
        <f>'كشف 6'!BN32</f>
        <v>0</v>
      </c>
      <c r="BP171" s="318">
        <f>'كشف 6'!BO32</f>
        <v>0</v>
      </c>
      <c r="BQ171" s="319">
        <f>'كشف 6'!BP32</f>
        <v>0</v>
      </c>
      <c r="BR171" s="319">
        <f>'كشف 6'!BQ32</f>
        <v>0</v>
      </c>
      <c r="BS171" s="319">
        <f>'كشف 6'!BR32</f>
        <v>0</v>
      </c>
      <c r="BT171" s="319">
        <f>'كشف 6'!BS32</f>
        <v>0</v>
      </c>
      <c r="BU171" s="319">
        <f>'كشف 6'!BT32</f>
        <v>0</v>
      </c>
      <c r="BV171" s="319">
        <f>'كشف 6'!BU32</f>
        <v>0</v>
      </c>
      <c r="BW171" s="319">
        <f>'كشف 6'!BV32</f>
        <v>0</v>
      </c>
      <c r="BX171" s="66">
        <f>'كشف 6'!BW32</f>
        <v>0</v>
      </c>
      <c r="BY171" s="66">
        <f>'كشف 6'!BX32</f>
        <v>0</v>
      </c>
      <c r="BZ171" s="319">
        <f>'كشف 6'!BY32</f>
        <v>0</v>
      </c>
      <c r="CA171" s="319">
        <f>'كشف 6'!BZ32</f>
        <v>0</v>
      </c>
      <c r="CB171" s="66">
        <f>'كشف 6'!CA32</f>
        <v>0</v>
      </c>
      <c r="CC171" s="319">
        <f>'كشف 6'!CB32</f>
        <v>0</v>
      </c>
      <c r="CD171" s="319">
        <f>'كشف 6'!CC32</f>
        <v>0</v>
      </c>
      <c r="CE171" s="319">
        <f>'كشف 6'!CD32</f>
        <v>0</v>
      </c>
      <c r="CF171" s="169">
        <f>'كشف 6'!CE32</f>
        <v>0</v>
      </c>
      <c r="CG171" s="169">
        <f>'كشف 6'!CF32</f>
        <v>0</v>
      </c>
      <c r="CH171" s="319">
        <f>'كشف 6'!CG32</f>
        <v>0</v>
      </c>
      <c r="CI171" s="319">
        <f>'كشف 6'!CH32</f>
        <v>0</v>
      </c>
      <c r="CJ171" s="319">
        <f>'كشف 6'!CI32</f>
        <v>0</v>
      </c>
      <c r="CK171" s="319">
        <f>'كشف 6'!CJ32</f>
        <v>0</v>
      </c>
      <c r="CL171" s="319">
        <f>'كشف 6'!CK32</f>
        <v>0</v>
      </c>
      <c r="CM171" s="319">
        <f>'كشف 6'!CL32</f>
        <v>0</v>
      </c>
      <c r="CN171" s="316">
        <f>'كشف 6'!CM32</f>
        <v>0</v>
      </c>
      <c r="CO171" s="316">
        <f>'كشف 6'!CN32</f>
        <v>0</v>
      </c>
      <c r="CP171" s="316">
        <f>'كشف 6'!CO32</f>
        <v>0</v>
      </c>
      <c r="CQ171" s="316">
        <f>'كشف 6'!CP32</f>
        <v>0</v>
      </c>
      <c r="CR171" s="316">
        <f t="shared" si="45"/>
        <v>0</v>
      </c>
      <c r="CS171" s="316">
        <f t="shared" si="46"/>
        <v>0</v>
      </c>
      <c r="CT171" s="316">
        <f t="shared" si="47"/>
        <v>0</v>
      </c>
      <c r="CU171" s="316">
        <f t="shared" si="48"/>
        <v>0</v>
      </c>
      <c r="CV171" s="316">
        <f t="shared" si="49"/>
        <v>0</v>
      </c>
      <c r="CW171" s="316">
        <f t="shared" si="50"/>
        <v>0</v>
      </c>
      <c r="CX171" s="316">
        <f t="shared" si="51"/>
        <v>0</v>
      </c>
      <c r="CY171" s="316">
        <f t="shared" si="52"/>
        <v>0</v>
      </c>
      <c r="CZ171" s="316">
        <f t="shared" si="53"/>
        <v>0</v>
      </c>
      <c r="DA171" s="316">
        <f t="shared" si="54"/>
        <v>0</v>
      </c>
      <c r="DB171" s="316">
        <f t="shared" si="55"/>
        <v>0</v>
      </c>
      <c r="DC171" s="316">
        <f t="shared" si="56"/>
        <v>0</v>
      </c>
      <c r="DD171" s="316">
        <f t="shared" si="57"/>
        <v>0</v>
      </c>
      <c r="DE171" s="316">
        <f t="shared" si="58"/>
        <v>0</v>
      </c>
      <c r="DF171" s="316">
        <f t="shared" si="59"/>
        <v>0</v>
      </c>
      <c r="DG171" s="316">
        <f t="shared" si="60"/>
        <v>0</v>
      </c>
      <c r="DH171" s="316">
        <f t="shared" si="61"/>
        <v>0</v>
      </c>
      <c r="DI171" s="316">
        <f t="shared" si="62"/>
        <v>0</v>
      </c>
      <c r="DJ171" s="316">
        <f t="shared" si="63"/>
        <v>0</v>
      </c>
      <c r="DK171" s="316">
        <f t="shared" si="64"/>
        <v>0</v>
      </c>
      <c r="DL171" s="316">
        <f t="shared" si="65"/>
        <v>0</v>
      </c>
      <c r="DM171" s="316">
        <f t="shared" si="66"/>
        <v>0</v>
      </c>
    </row>
    <row r="172" spans="1:117" ht="20.25" x14ac:dyDescent="0.2">
      <c r="A172" s="18">
        <v>168</v>
      </c>
      <c r="B172" s="18" t="str">
        <f>'كشف 6'!A33</f>
        <v/>
      </c>
      <c r="C172" s="318">
        <f>'كشف 6'!B33</f>
        <v>0</v>
      </c>
      <c r="D172" s="318">
        <f>'كشف 6'!C33</f>
        <v>0</v>
      </c>
      <c r="E172" s="318">
        <f>'كشف 6'!D33</f>
        <v>0</v>
      </c>
      <c r="F172" s="318">
        <f>'كشف 6'!E33</f>
        <v>0</v>
      </c>
      <c r="G172" s="318">
        <f>'كشف 6'!F33</f>
        <v>0</v>
      </c>
      <c r="H172" s="318">
        <f>'كشف 6'!G33</f>
        <v>0</v>
      </c>
      <c r="I172" s="318">
        <f>'كشف 6'!H33</f>
        <v>0</v>
      </c>
      <c r="J172" s="318">
        <f>'كشف 6'!I33</f>
        <v>0</v>
      </c>
      <c r="K172" s="316">
        <f>'كشف 6'!J33</f>
        <v>0</v>
      </c>
      <c r="L172" s="316">
        <f>'كشف 6'!K33</f>
        <v>0</v>
      </c>
      <c r="M172" s="316">
        <f>'كشف 6'!L33</f>
        <v>0</v>
      </c>
      <c r="N172" s="316">
        <f>'كشف 6'!M33</f>
        <v>0</v>
      </c>
      <c r="O172" s="66">
        <f>'كشف 6'!N33</f>
        <v>0</v>
      </c>
      <c r="P172" s="317">
        <f>'كشف 6'!O33</f>
        <v>0</v>
      </c>
      <c r="Q172" s="318">
        <f>'كشف 6'!P33</f>
        <v>0</v>
      </c>
      <c r="R172" s="318">
        <f>'كشف 6'!Q33</f>
        <v>0</v>
      </c>
      <c r="S172" s="318">
        <f>'كشف 6'!R33</f>
        <v>0</v>
      </c>
      <c r="T172" s="318">
        <f>'كشف 6'!S33</f>
        <v>0</v>
      </c>
      <c r="U172" s="318">
        <f>'كشف 6'!T33</f>
        <v>0</v>
      </c>
      <c r="V172" s="316">
        <f>'كشف 6'!U33</f>
        <v>0</v>
      </c>
      <c r="W172" s="316">
        <f>'كشف 6'!V33</f>
        <v>0</v>
      </c>
      <c r="X172" s="316">
        <f>'كشف 6'!W33</f>
        <v>0</v>
      </c>
      <c r="Y172" s="318">
        <f>'كشف 6'!X33</f>
        <v>0</v>
      </c>
      <c r="Z172" s="19">
        <f>'كشف 6'!Y33</f>
        <v>0</v>
      </c>
      <c r="AA172" s="317">
        <f>'كشف 6'!Z33</f>
        <v>0</v>
      </c>
      <c r="AB172" s="318">
        <f>'كشف 6'!AA33</f>
        <v>0</v>
      </c>
      <c r="AC172" s="318">
        <f>'كشف 6'!AB33</f>
        <v>0</v>
      </c>
      <c r="AD172" s="20">
        <f>'كشف 6'!AC33</f>
        <v>0</v>
      </c>
      <c r="AE172" s="316">
        <f>'كشف 6'!AD33</f>
        <v>0</v>
      </c>
      <c r="AF172" s="20">
        <f>'كشف 6'!AE33</f>
        <v>0</v>
      </c>
      <c r="AG172" s="20">
        <f>'كشف 6'!AF33</f>
        <v>0</v>
      </c>
      <c r="AH172" s="21">
        <f>'كشف 6'!AG33</f>
        <v>0</v>
      </c>
      <c r="AI172" s="20">
        <f>'كشف 6'!AH33</f>
        <v>0</v>
      </c>
      <c r="AJ172" s="20">
        <f>'كشف 6'!AI33</f>
        <v>0</v>
      </c>
      <c r="AK172" s="20">
        <f>'كشف 6'!AJ33</f>
        <v>0</v>
      </c>
      <c r="AL172" s="316">
        <f>'كشف 6'!AK33</f>
        <v>0</v>
      </c>
      <c r="AM172" s="316">
        <f>'كشف 6'!AL33</f>
        <v>0</v>
      </c>
      <c r="AN172" s="316">
        <f>'كشف 6'!AM33</f>
        <v>0</v>
      </c>
      <c r="AO172" s="316">
        <f>'كشف 6'!AN33</f>
        <v>0</v>
      </c>
      <c r="AP172" s="316">
        <f>'كشف 6'!AO33</f>
        <v>0</v>
      </c>
      <c r="AQ172" s="316">
        <f>'كشف 6'!AP33</f>
        <v>0</v>
      </c>
      <c r="AR172" s="316">
        <f>'كشف 6'!AQ33</f>
        <v>0</v>
      </c>
      <c r="AS172" s="316">
        <f>'كشف 6'!AR33</f>
        <v>0</v>
      </c>
      <c r="AT172" s="22">
        <f>'كشف 6'!AS33</f>
        <v>0</v>
      </c>
      <c r="AU172" s="316">
        <f>'كشف 6'!AT33</f>
        <v>0</v>
      </c>
      <c r="AV172" s="316">
        <f>'كشف 6'!AU33</f>
        <v>0</v>
      </c>
      <c r="AW172" s="316">
        <f>'كشف 6'!AV33</f>
        <v>0</v>
      </c>
      <c r="AX172" s="316">
        <f>'كشف 6'!AW33</f>
        <v>0</v>
      </c>
      <c r="AY172" s="316">
        <f>'كشف 6'!AX33</f>
        <v>0</v>
      </c>
      <c r="AZ172" s="316">
        <f>'كشف 6'!AY33</f>
        <v>0</v>
      </c>
      <c r="BA172" s="317">
        <f>'كشف 6'!AZ33</f>
        <v>0</v>
      </c>
      <c r="BB172" s="316">
        <f>'كشف 6'!BA33</f>
        <v>0</v>
      </c>
      <c r="BC172" s="124">
        <f>'كشف 6'!BB33</f>
        <v>0</v>
      </c>
      <c r="BD172" s="316">
        <f>'كشف 6'!BC33</f>
        <v>0</v>
      </c>
      <c r="BE172" s="316">
        <f>'كشف 6'!BD33</f>
        <v>0</v>
      </c>
      <c r="BF172" s="316">
        <f>'كشف 6'!BE33</f>
        <v>0</v>
      </c>
      <c r="BG172" s="316">
        <f>'كشف 6'!BF33</f>
        <v>0</v>
      </c>
      <c r="BH172" s="317">
        <f>'كشف 6'!BG33</f>
        <v>0</v>
      </c>
      <c r="BI172" s="318">
        <f>'كشف 6'!BH33</f>
        <v>0</v>
      </c>
      <c r="BJ172" s="318">
        <f>'كشف 6'!BI33</f>
        <v>0</v>
      </c>
      <c r="BK172" s="318">
        <f>'كشف 6'!BJ33</f>
        <v>0</v>
      </c>
      <c r="BL172" s="318">
        <f>'كشف 6'!BK33</f>
        <v>0</v>
      </c>
      <c r="BM172" s="319">
        <f>'كشف 6'!BL33</f>
        <v>0</v>
      </c>
      <c r="BN172" s="316">
        <f>'كشف 6'!BM33</f>
        <v>0</v>
      </c>
      <c r="BO172" s="316">
        <f>'كشف 6'!BN33</f>
        <v>0</v>
      </c>
      <c r="BP172" s="318">
        <f>'كشف 6'!BO33</f>
        <v>0</v>
      </c>
      <c r="BQ172" s="319">
        <f>'كشف 6'!BP33</f>
        <v>0</v>
      </c>
      <c r="BR172" s="319">
        <f>'كشف 6'!BQ33</f>
        <v>0</v>
      </c>
      <c r="BS172" s="319">
        <f>'كشف 6'!BR33</f>
        <v>0</v>
      </c>
      <c r="BT172" s="319">
        <f>'كشف 6'!BS33</f>
        <v>0</v>
      </c>
      <c r="BU172" s="319">
        <f>'كشف 6'!BT33</f>
        <v>0</v>
      </c>
      <c r="BV172" s="319">
        <f>'كشف 6'!BU33</f>
        <v>0</v>
      </c>
      <c r="BW172" s="319">
        <f>'كشف 6'!BV33</f>
        <v>0</v>
      </c>
      <c r="BX172" s="66">
        <f>'كشف 6'!BW33</f>
        <v>0</v>
      </c>
      <c r="BY172" s="66">
        <f>'كشف 6'!BX33</f>
        <v>0</v>
      </c>
      <c r="BZ172" s="319">
        <f>'كشف 6'!BY33</f>
        <v>0</v>
      </c>
      <c r="CA172" s="319">
        <f>'كشف 6'!BZ33</f>
        <v>0</v>
      </c>
      <c r="CB172" s="66">
        <f>'كشف 6'!CA33</f>
        <v>0</v>
      </c>
      <c r="CC172" s="319">
        <f>'كشف 6'!CB33</f>
        <v>0</v>
      </c>
      <c r="CD172" s="319">
        <f>'كشف 6'!CC33</f>
        <v>0</v>
      </c>
      <c r="CE172" s="319">
        <f>'كشف 6'!CD33</f>
        <v>0</v>
      </c>
      <c r="CF172" s="169">
        <f>'كشف 6'!CE33</f>
        <v>0</v>
      </c>
      <c r="CG172" s="169">
        <f>'كشف 6'!CF33</f>
        <v>0</v>
      </c>
      <c r="CH172" s="319">
        <f>'كشف 6'!CG33</f>
        <v>0</v>
      </c>
      <c r="CI172" s="319">
        <f>'كشف 6'!CH33</f>
        <v>0</v>
      </c>
      <c r="CJ172" s="319">
        <f>'كشف 6'!CI33</f>
        <v>0</v>
      </c>
      <c r="CK172" s="319">
        <f>'كشف 6'!CJ33</f>
        <v>0</v>
      </c>
      <c r="CL172" s="319">
        <f>'كشف 6'!CK33</f>
        <v>0</v>
      </c>
      <c r="CM172" s="319">
        <f>'كشف 6'!CL33</f>
        <v>0</v>
      </c>
      <c r="CN172" s="316">
        <f>'كشف 6'!CM33</f>
        <v>0</v>
      </c>
      <c r="CO172" s="316">
        <f>'كشف 6'!CN33</f>
        <v>0</v>
      </c>
      <c r="CP172" s="316">
        <f>'كشف 6'!CO33</f>
        <v>0</v>
      </c>
      <c r="CQ172" s="316">
        <f>'كشف 6'!CP33</f>
        <v>0</v>
      </c>
      <c r="CR172" s="316">
        <f t="shared" si="45"/>
        <v>0</v>
      </c>
      <c r="CS172" s="316">
        <f t="shared" si="46"/>
        <v>0</v>
      </c>
      <c r="CT172" s="316">
        <f t="shared" si="47"/>
        <v>0</v>
      </c>
      <c r="CU172" s="316">
        <f t="shared" si="48"/>
        <v>0</v>
      </c>
      <c r="CV172" s="316">
        <f t="shared" si="49"/>
        <v>0</v>
      </c>
      <c r="CW172" s="316">
        <f t="shared" si="50"/>
        <v>0</v>
      </c>
      <c r="CX172" s="316">
        <f t="shared" si="51"/>
        <v>0</v>
      </c>
      <c r="CY172" s="316">
        <f t="shared" si="52"/>
        <v>0</v>
      </c>
      <c r="CZ172" s="316">
        <f t="shared" si="53"/>
        <v>0</v>
      </c>
      <c r="DA172" s="316">
        <f t="shared" si="54"/>
        <v>0</v>
      </c>
      <c r="DB172" s="316">
        <f t="shared" si="55"/>
        <v>0</v>
      </c>
      <c r="DC172" s="316">
        <f t="shared" si="56"/>
        <v>0</v>
      </c>
      <c r="DD172" s="316">
        <f t="shared" si="57"/>
        <v>0</v>
      </c>
      <c r="DE172" s="316">
        <f t="shared" si="58"/>
        <v>0</v>
      </c>
      <c r="DF172" s="316">
        <f t="shared" si="59"/>
        <v>0</v>
      </c>
      <c r="DG172" s="316">
        <f t="shared" si="60"/>
        <v>0</v>
      </c>
      <c r="DH172" s="316">
        <f t="shared" si="61"/>
        <v>0</v>
      </c>
      <c r="DI172" s="316">
        <f t="shared" si="62"/>
        <v>0</v>
      </c>
      <c r="DJ172" s="316">
        <f t="shared" si="63"/>
        <v>0</v>
      </c>
      <c r="DK172" s="316">
        <f t="shared" si="64"/>
        <v>0</v>
      </c>
      <c r="DL172" s="316">
        <f t="shared" si="65"/>
        <v>0</v>
      </c>
      <c r="DM172" s="316">
        <f t="shared" si="66"/>
        <v>0</v>
      </c>
    </row>
    <row r="173" spans="1:117" s="293" customFormat="1" ht="20.25" x14ac:dyDescent="0.2">
      <c r="A173" s="290">
        <v>169</v>
      </c>
      <c r="B173" s="290" t="str">
        <f>'كشف البنك'!A6</f>
        <v/>
      </c>
      <c r="C173" s="291">
        <f>'كشف البنك'!B6</f>
        <v>0</v>
      </c>
      <c r="D173" s="291">
        <f>'كشف البنك'!C6</f>
        <v>0</v>
      </c>
      <c r="E173" s="291">
        <f>'كشف البنك'!D6</f>
        <v>0</v>
      </c>
      <c r="F173" s="291">
        <f>'كشف البنك'!E6</f>
        <v>0</v>
      </c>
      <c r="G173" s="291">
        <f>'كشف البنك'!F6</f>
        <v>0</v>
      </c>
      <c r="H173" s="291">
        <f>'كشف البنك'!G6</f>
        <v>0</v>
      </c>
      <c r="I173" s="291">
        <f>'كشف البنك'!H6</f>
        <v>0</v>
      </c>
      <c r="J173" s="291">
        <f>'كشف البنك'!I6</f>
        <v>0</v>
      </c>
      <c r="K173" s="291">
        <f>'كشف البنك'!J6</f>
        <v>0</v>
      </c>
      <c r="L173" s="291">
        <f>'كشف البنك'!K6</f>
        <v>0</v>
      </c>
      <c r="M173" s="291">
        <f>'كشف البنك'!L6</f>
        <v>0</v>
      </c>
      <c r="N173" s="291">
        <f>'كشف البنك'!M6</f>
        <v>0</v>
      </c>
      <c r="O173" s="290">
        <f>'كشف البنك'!N6</f>
        <v>0</v>
      </c>
      <c r="P173" s="291">
        <f>'كشف البنك'!O6</f>
        <v>0</v>
      </c>
      <c r="Q173" s="291">
        <f>'كشف البنك'!P6</f>
        <v>0</v>
      </c>
      <c r="R173" s="291">
        <f>'كشف البنك'!Q6</f>
        <v>0</v>
      </c>
      <c r="S173" s="291">
        <f>'كشف البنك'!R6</f>
        <v>0</v>
      </c>
      <c r="T173" s="291">
        <f>'كشف البنك'!S6</f>
        <v>0</v>
      </c>
      <c r="U173" s="291">
        <f>'كشف البنك'!T6</f>
        <v>0</v>
      </c>
      <c r="V173" s="291">
        <f>'كشف البنك'!U6</f>
        <v>0</v>
      </c>
      <c r="W173" s="291">
        <f>'كشف البنك'!V6</f>
        <v>0</v>
      </c>
      <c r="X173" s="291">
        <f>'كشف البنك'!W6</f>
        <v>0</v>
      </c>
      <c r="Y173" s="291">
        <f>'كشف البنك'!X6</f>
        <v>0</v>
      </c>
      <c r="Z173" s="290">
        <f>'كشف البنك'!Y6</f>
        <v>0</v>
      </c>
      <c r="AA173" s="291">
        <f>'كشف البنك'!Z6</f>
        <v>0</v>
      </c>
      <c r="AB173" s="291">
        <f>'كشف البنك'!AA6</f>
        <v>0</v>
      </c>
      <c r="AC173" s="291">
        <f>'كشف البنك'!AB6</f>
        <v>0</v>
      </c>
      <c r="AD173" s="290">
        <f>'كشف البنك'!AC6</f>
        <v>0</v>
      </c>
      <c r="AE173" s="291">
        <f>'كشف البنك'!AD6</f>
        <v>0</v>
      </c>
      <c r="AF173" s="290">
        <f>'كشف البنك'!AE6</f>
        <v>0</v>
      </c>
      <c r="AG173" s="290">
        <f>'كشف البنك'!AF6</f>
        <v>0</v>
      </c>
      <c r="AH173" s="292">
        <f>'كشف البنك'!AG6</f>
        <v>0</v>
      </c>
      <c r="AI173" s="290">
        <f>'كشف البنك'!AH6</f>
        <v>0</v>
      </c>
      <c r="AJ173" s="290">
        <f>'كشف البنك'!AI6</f>
        <v>0</v>
      </c>
      <c r="AK173" s="290">
        <f>'كشف البنك'!AJ6</f>
        <v>0</v>
      </c>
      <c r="AL173" s="291">
        <f>'كشف البنك'!AK6</f>
        <v>0</v>
      </c>
      <c r="AM173" s="291">
        <f>'كشف البنك'!AL6</f>
        <v>0</v>
      </c>
      <c r="AN173" s="291">
        <f>'كشف البنك'!AM6</f>
        <v>0</v>
      </c>
      <c r="AO173" s="291">
        <f>'كشف البنك'!AN6</f>
        <v>0</v>
      </c>
      <c r="AP173" s="291">
        <f>'كشف البنك'!AO6</f>
        <v>0</v>
      </c>
      <c r="AQ173" s="291">
        <f>'كشف البنك'!AP6</f>
        <v>0</v>
      </c>
      <c r="AR173" s="291">
        <f>'كشف البنك'!AQ6</f>
        <v>0</v>
      </c>
      <c r="AS173" s="291">
        <f>'كشف البنك'!AR6</f>
        <v>0</v>
      </c>
      <c r="AT173" s="290">
        <f>'كشف البنك'!AS6</f>
        <v>0</v>
      </c>
      <c r="AU173" s="291">
        <f>'كشف البنك'!AT6</f>
        <v>0</v>
      </c>
      <c r="AV173" s="291">
        <f>'كشف البنك'!AU6</f>
        <v>0</v>
      </c>
      <c r="AW173" s="291">
        <f>'كشف البنك'!AV6</f>
        <v>0</v>
      </c>
      <c r="AX173" s="291">
        <f>'كشف البنك'!AW6</f>
        <v>0</v>
      </c>
      <c r="AY173" s="291">
        <f>'كشف البنك'!AX6</f>
        <v>0</v>
      </c>
      <c r="AZ173" s="291">
        <f>'كشف البنك'!AY6</f>
        <v>0</v>
      </c>
      <c r="BA173" s="291">
        <f>'كشف البنك'!AZ6</f>
        <v>0</v>
      </c>
      <c r="BB173" s="291">
        <f>'كشف البنك'!BA6</f>
        <v>0</v>
      </c>
      <c r="BC173" s="292">
        <f>'كشف البنك'!BB6</f>
        <v>0</v>
      </c>
      <c r="BD173" s="291">
        <f>'كشف البنك'!BC6</f>
        <v>0</v>
      </c>
      <c r="BE173" s="291">
        <f>'كشف البنك'!BD6</f>
        <v>0</v>
      </c>
      <c r="BF173" s="291">
        <f>'كشف البنك'!BE6</f>
        <v>0</v>
      </c>
      <c r="BG173" s="291">
        <f>'كشف البنك'!BF6</f>
        <v>0</v>
      </c>
      <c r="BH173" s="291">
        <f>'كشف البنك'!BG6</f>
        <v>0</v>
      </c>
      <c r="BI173" s="291">
        <f>'كشف البنك'!BH6</f>
        <v>0</v>
      </c>
      <c r="BJ173" s="291">
        <f>'كشف البنك'!BI6</f>
        <v>0</v>
      </c>
      <c r="BK173" s="291">
        <f>'كشف البنك'!BJ6</f>
        <v>0</v>
      </c>
      <c r="BL173" s="291">
        <f>'كشف البنك'!BK6</f>
        <v>0</v>
      </c>
      <c r="BM173" s="291">
        <f>'كشف البنك'!BL6</f>
        <v>0</v>
      </c>
      <c r="BN173" s="291">
        <f>'كشف البنك'!BM6</f>
        <v>0</v>
      </c>
      <c r="BO173" s="291">
        <f>'كشف البنك'!BN6</f>
        <v>0</v>
      </c>
      <c r="BP173" s="291">
        <f>'كشف البنك'!BO6</f>
        <v>0</v>
      </c>
      <c r="BQ173" s="291">
        <f>'كشف البنك'!BP6</f>
        <v>0</v>
      </c>
      <c r="BR173" s="291">
        <f>'كشف البنك'!BQ6</f>
        <v>0</v>
      </c>
      <c r="BS173" s="291">
        <f>'كشف البنك'!BR6</f>
        <v>0</v>
      </c>
      <c r="BT173" s="291">
        <f>'كشف البنك'!BS6</f>
        <v>0</v>
      </c>
      <c r="BU173" s="291">
        <f>'كشف البنك'!BT6</f>
        <v>0</v>
      </c>
      <c r="BV173" s="291">
        <f>'كشف البنك'!BU6</f>
        <v>0</v>
      </c>
      <c r="BW173" s="291">
        <f>'كشف البنك'!BV6</f>
        <v>0</v>
      </c>
      <c r="BX173" s="290">
        <f>'كشف البنك'!BW6</f>
        <v>0</v>
      </c>
      <c r="BY173" s="290">
        <f>'كشف البنك'!BX6</f>
        <v>0</v>
      </c>
      <c r="BZ173" s="291">
        <f>'كشف البنك'!BY6</f>
        <v>0</v>
      </c>
      <c r="CA173" s="291">
        <f>'كشف البنك'!BZ6</f>
        <v>0</v>
      </c>
      <c r="CB173" s="290">
        <f>'كشف البنك'!CA6</f>
        <v>0</v>
      </c>
      <c r="CC173" s="291">
        <f>'كشف البنك'!CB6</f>
        <v>0</v>
      </c>
      <c r="CD173" s="291">
        <f>'كشف البنك'!CC6</f>
        <v>0</v>
      </c>
      <c r="CE173" s="291">
        <f>'كشف البنك'!CD6</f>
        <v>0</v>
      </c>
      <c r="CF173" s="291">
        <f>'كشف البنك'!CE6</f>
        <v>0</v>
      </c>
      <c r="CG173" s="291">
        <f>'كشف البنك'!CF6</f>
        <v>0</v>
      </c>
      <c r="CH173" s="291">
        <f>'كشف البنك'!CG6</f>
        <v>0</v>
      </c>
      <c r="CI173" s="291">
        <f>'كشف البنك'!CH6</f>
        <v>0</v>
      </c>
      <c r="CJ173" s="291">
        <f>'كشف البنك'!CI6</f>
        <v>0</v>
      </c>
      <c r="CK173" s="291">
        <f>'كشف البنك'!CJ6</f>
        <v>0</v>
      </c>
      <c r="CL173" s="291">
        <f>'كشف البنك'!CK6</f>
        <v>0</v>
      </c>
      <c r="CM173" s="291">
        <f>'كشف البنك'!CL6</f>
        <v>0</v>
      </c>
      <c r="CN173" s="291">
        <f>'كشف البنك'!CM6</f>
        <v>0</v>
      </c>
      <c r="CO173" s="291">
        <f>'كشف البنك'!CN6</f>
        <v>0</v>
      </c>
      <c r="CP173" s="291">
        <f>'كشف البنك'!CO6</f>
        <v>0</v>
      </c>
      <c r="CQ173" s="291">
        <f>'كشف البنك'!CP6</f>
        <v>0</v>
      </c>
      <c r="CR173" s="291">
        <f t="shared" si="45"/>
        <v>0</v>
      </c>
      <c r="CS173" s="291">
        <f t="shared" si="46"/>
        <v>0</v>
      </c>
      <c r="CT173" s="291">
        <f t="shared" si="47"/>
        <v>0</v>
      </c>
      <c r="CU173" s="291">
        <f t="shared" si="48"/>
        <v>0</v>
      </c>
      <c r="CV173" s="291">
        <f t="shared" si="49"/>
        <v>0</v>
      </c>
      <c r="CW173" s="291">
        <f t="shared" si="50"/>
        <v>0</v>
      </c>
      <c r="CX173" s="291">
        <f t="shared" si="51"/>
        <v>0</v>
      </c>
      <c r="CY173" s="291">
        <f t="shared" si="52"/>
        <v>0</v>
      </c>
      <c r="CZ173" s="291">
        <f t="shared" si="53"/>
        <v>0</v>
      </c>
      <c r="DA173" s="291">
        <f t="shared" si="54"/>
        <v>0</v>
      </c>
      <c r="DB173" s="291">
        <f t="shared" si="55"/>
        <v>0</v>
      </c>
      <c r="DC173" s="291">
        <f t="shared" si="56"/>
        <v>0</v>
      </c>
      <c r="DD173" s="291">
        <f t="shared" si="57"/>
        <v>0</v>
      </c>
      <c r="DE173" s="291">
        <f t="shared" si="58"/>
        <v>0</v>
      </c>
      <c r="DF173" s="291">
        <f t="shared" si="59"/>
        <v>0</v>
      </c>
      <c r="DG173" s="291">
        <f t="shared" si="60"/>
        <v>0</v>
      </c>
      <c r="DH173" s="291">
        <f t="shared" si="61"/>
        <v>0</v>
      </c>
      <c r="DI173" s="291">
        <f t="shared" si="62"/>
        <v>0</v>
      </c>
      <c r="DJ173" s="291">
        <f t="shared" si="63"/>
        <v>0</v>
      </c>
      <c r="DK173" s="291">
        <f t="shared" si="64"/>
        <v>0</v>
      </c>
      <c r="DL173" s="291">
        <f t="shared" si="65"/>
        <v>0</v>
      </c>
      <c r="DM173" s="291">
        <f t="shared" si="66"/>
        <v>0</v>
      </c>
    </row>
    <row r="174" spans="1:117" ht="20.25" x14ac:dyDescent="0.2">
      <c r="A174" s="18">
        <v>170</v>
      </c>
      <c r="B174" s="18" t="str">
        <f>'كشف البنك'!A7</f>
        <v/>
      </c>
      <c r="C174" s="318">
        <f>'كشف البنك'!B7</f>
        <v>0</v>
      </c>
      <c r="D174" s="318">
        <f>'كشف البنك'!C7</f>
        <v>0</v>
      </c>
      <c r="E174" s="318">
        <f>'كشف البنك'!D7</f>
        <v>0</v>
      </c>
      <c r="F174" s="318">
        <f>'كشف البنك'!E7</f>
        <v>0</v>
      </c>
      <c r="G174" s="318">
        <f>'كشف البنك'!F7</f>
        <v>0</v>
      </c>
      <c r="H174" s="318">
        <f>'كشف البنك'!G7</f>
        <v>0</v>
      </c>
      <c r="I174" s="318">
        <f>'كشف البنك'!H7</f>
        <v>0</v>
      </c>
      <c r="J174" s="318">
        <f>'كشف البنك'!I7</f>
        <v>0</v>
      </c>
      <c r="K174" s="316">
        <f>'كشف البنك'!J7</f>
        <v>0</v>
      </c>
      <c r="L174" s="316">
        <f>'كشف البنك'!K7</f>
        <v>0</v>
      </c>
      <c r="M174" s="316">
        <f>'كشف البنك'!L7</f>
        <v>0</v>
      </c>
      <c r="N174" s="316">
        <f>'كشف البنك'!M7</f>
        <v>0</v>
      </c>
      <c r="O174" s="66">
        <f>'كشف البنك'!N7</f>
        <v>0</v>
      </c>
      <c r="P174" s="317">
        <f>'كشف البنك'!O7</f>
        <v>0</v>
      </c>
      <c r="Q174" s="318">
        <f>'كشف البنك'!P7</f>
        <v>0</v>
      </c>
      <c r="R174" s="318">
        <f>'كشف البنك'!Q7</f>
        <v>0</v>
      </c>
      <c r="S174" s="318">
        <f>'كشف البنك'!R7</f>
        <v>0</v>
      </c>
      <c r="T174" s="318">
        <f>'كشف البنك'!S7</f>
        <v>0</v>
      </c>
      <c r="U174" s="318">
        <f>'كشف البنك'!T7</f>
        <v>0</v>
      </c>
      <c r="V174" s="316">
        <f>'كشف البنك'!U7</f>
        <v>0</v>
      </c>
      <c r="W174" s="316">
        <f>'كشف البنك'!V7</f>
        <v>0</v>
      </c>
      <c r="X174" s="316">
        <f>'كشف البنك'!W7</f>
        <v>0</v>
      </c>
      <c r="Y174" s="318">
        <f>'كشف البنك'!X7</f>
        <v>0</v>
      </c>
      <c r="Z174" s="19">
        <f>'كشف البنك'!Y7</f>
        <v>0</v>
      </c>
      <c r="AA174" s="317">
        <f>'كشف البنك'!Z7</f>
        <v>0</v>
      </c>
      <c r="AB174" s="318">
        <f>'كشف البنك'!AA7</f>
        <v>0</v>
      </c>
      <c r="AC174" s="318">
        <f>'كشف البنك'!AB7</f>
        <v>0</v>
      </c>
      <c r="AD174" s="20">
        <f>'كشف البنك'!AC7</f>
        <v>0</v>
      </c>
      <c r="AE174" s="316">
        <f>'كشف البنك'!AD7</f>
        <v>0</v>
      </c>
      <c r="AF174" s="20">
        <f>'كشف البنك'!AE7</f>
        <v>0</v>
      </c>
      <c r="AG174" s="20">
        <f>'كشف البنك'!AF7</f>
        <v>0</v>
      </c>
      <c r="AH174" s="21">
        <f>'كشف البنك'!AG7</f>
        <v>0</v>
      </c>
      <c r="AI174" s="20">
        <f>'كشف البنك'!AH7</f>
        <v>0</v>
      </c>
      <c r="AJ174" s="20">
        <f>'كشف البنك'!AI7</f>
        <v>0</v>
      </c>
      <c r="AK174" s="20">
        <f>'كشف البنك'!AJ7</f>
        <v>0</v>
      </c>
      <c r="AL174" s="316">
        <f>'كشف البنك'!AK7</f>
        <v>0</v>
      </c>
      <c r="AM174" s="316">
        <f>'كشف البنك'!AL7</f>
        <v>0</v>
      </c>
      <c r="AN174" s="316">
        <f>'كشف البنك'!AM7</f>
        <v>0</v>
      </c>
      <c r="AO174" s="316">
        <f>'كشف البنك'!AN7</f>
        <v>0</v>
      </c>
      <c r="AP174" s="316">
        <f>'كشف البنك'!AO7</f>
        <v>0</v>
      </c>
      <c r="AQ174" s="316">
        <f>'كشف البنك'!AP7</f>
        <v>0</v>
      </c>
      <c r="AR174" s="316">
        <f>'كشف البنك'!AQ7</f>
        <v>0</v>
      </c>
      <c r="AS174" s="316">
        <f>'كشف البنك'!AR7</f>
        <v>0</v>
      </c>
      <c r="AT174" s="22">
        <f>'كشف البنك'!AS7</f>
        <v>0</v>
      </c>
      <c r="AU174" s="316">
        <f>'كشف البنك'!AT7</f>
        <v>0</v>
      </c>
      <c r="AV174" s="316">
        <f>'كشف البنك'!AU7</f>
        <v>0</v>
      </c>
      <c r="AW174" s="316">
        <f>'كشف البنك'!AV7</f>
        <v>0</v>
      </c>
      <c r="AX174" s="316">
        <f>'كشف البنك'!AW7</f>
        <v>0</v>
      </c>
      <c r="AY174" s="316">
        <f>'كشف البنك'!AX7</f>
        <v>0</v>
      </c>
      <c r="AZ174" s="316">
        <f>'كشف البنك'!AY7</f>
        <v>0</v>
      </c>
      <c r="BA174" s="317">
        <f>'كشف البنك'!AZ7</f>
        <v>0</v>
      </c>
      <c r="BB174" s="316">
        <f>'كشف البنك'!BA7</f>
        <v>0</v>
      </c>
      <c r="BC174" s="124">
        <f>'كشف البنك'!BB7</f>
        <v>0</v>
      </c>
      <c r="BD174" s="316">
        <f>'كشف البنك'!BC7</f>
        <v>0</v>
      </c>
      <c r="BE174" s="316">
        <f>'كشف البنك'!BD7</f>
        <v>0</v>
      </c>
      <c r="BF174" s="316">
        <f>'كشف البنك'!BE7</f>
        <v>0</v>
      </c>
      <c r="BG174" s="316">
        <f>'كشف البنك'!BF7</f>
        <v>0</v>
      </c>
      <c r="BH174" s="317">
        <f>'كشف البنك'!BG7</f>
        <v>0</v>
      </c>
      <c r="BI174" s="318">
        <f>'كشف البنك'!BH7</f>
        <v>0</v>
      </c>
      <c r="BJ174" s="318">
        <f>'كشف البنك'!BI7</f>
        <v>0</v>
      </c>
      <c r="BK174" s="318">
        <f>'كشف البنك'!BJ7</f>
        <v>0</v>
      </c>
      <c r="BL174" s="318">
        <f>'كشف البنك'!BK7</f>
        <v>0</v>
      </c>
      <c r="BM174" s="319">
        <f>'كشف البنك'!BL7</f>
        <v>0</v>
      </c>
      <c r="BN174" s="316">
        <f>'كشف البنك'!BM7</f>
        <v>0</v>
      </c>
      <c r="BO174" s="316">
        <f>'كشف البنك'!BN7</f>
        <v>0</v>
      </c>
      <c r="BP174" s="318">
        <f>'كشف البنك'!BO7</f>
        <v>0</v>
      </c>
      <c r="BQ174" s="319">
        <f>'كشف البنك'!BP7</f>
        <v>0</v>
      </c>
      <c r="BR174" s="319">
        <f>'كشف البنك'!BQ7</f>
        <v>0</v>
      </c>
      <c r="BS174" s="319">
        <f>'كشف البنك'!BR7</f>
        <v>0</v>
      </c>
      <c r="BT174" s="319">
        <f>'كشف البنك'!BS7</f>
        <v>0</v>
      </c>
      <c r="BU174" s="319">
        <f>'كشف البنك'!BT7</f>
        <v>0</v>
      </c>
      <c r="BV174" s="319">
        <f>'كشف البنك'!BU7</f>
        <v>0</v>
      </c>
      <c r="BW174" s="319">
        <f>'كشف البنك'!BV7</f>
        <v>0</v>
      </c>
      <c r="BX174" s="66">
        <f>'كشف البنك'!BW7</f>
        <v>0</v>
      </c>
      <c r="BY174" s="66">
        <f>'كشف البنك'!BX7</f>
        <v>0</v>
      </c>
      <c r="BZ174" s="319">
        <f>'كشف البنك'!BY7</f>
        <v>0</v>
      </c>
      <c r="CA174" s="319">
        <f>'كشف البنك'!BZ7</f>
        <v>0</v>
      </c>
      <c r="CB174" s="66">
        <f>'كشف البنك'!CA7</f>
        <v>0</v>
      </c>
      <c r="CC174" s="319">
        <f>'كشف البنك'!CB7</f>
        <v>0</v>
      </c>
      <c r="CD174" s="319">
        <f>'كشف البنك'!CC7</f>
        <v>0</v>
      </c>
      <c r="CE174" s="319">
        <f>'كشف البنك'!CD7</f>
        <v>0</v>
      </c>
      <c r="CF174" s="169">
        <f>'كشف البنك'!CE7</f>
        <v>0</v>
      </c>
      <c r="CG174" s="169">
        <f>'كشف البنك'!CF7</f>
        <v>0</v>
      </c>
      <c r="CH174" s="319">
        <f>'كشف البنك'!CG7</f>
        <v>0</v>
      </c>
      <c r="CI174" s="319">
        <f>'كشف البنك'!CH7</f>
        <v>0</v>
      </c>
      <c r="CJ174" s="319">
        <f>'كشف البنك'!CI7</f>
        <v>0</v>
      </c>
      <c r="CK174" s="319">
        <f>'كشف البنك'!CJ7</f>
        <v>0</v>
      </c>
      <c r="CL174" s="319">
        <f>'كشف البنك'!CK7</f>
        <v>0</v>
      </c>
      <c r="CM174" s="319">
        <f>'كشف البنك'!CL7</f>
        <v>0</v>
      </c>
      <c r="CN174" s="316">
        <f>'كشف البنك'!CM7</f>
        <v>0</v>
      </c>
      <c r="CO174" s="316">
        <f>'كشف البنك'!CN7</f>
        <v>0</v>
      </c>
      <c r="CP174" s="316">
        <f>'كشف البنك'!CO7</f>
        <v>0</v>
      </c>
      <c r="CQ174" s="316">
        <f>'كشف البنك'!CP7</f>
        <v>0</v>
      </c>
      <c r="CR174" s="316">
        <f t="shared" si="45"/>
        <v>0</v>
      </c>
      <c r="CS174" s="316">
        <f t="shared" si="46"/>
        <v>0</v>
      </c>
      <c r="CT174" s="316">
        <f t="shared" si="47"/>
        <v>0</v>
      </c>
      <c r="CU174" s="316">
        <f t="shared" si="48"/>
        <v>0</v>
      </c>
      <c r="CV174" s="316">
        <f t="shared" si="49"/>
        <v>0</v>
      </c>
      <c r="CW174" s="316">
        <f t="shared" si="50"/>
        <v>0</v>
      </c>
      <c r="CX174" s="316">
        <f t="shared" si="51"/>
        <v>0</v>
      </c>
      <c r="CY174" s="316">
        <f t="shared" si="52"/>
        <v>0</v>
      </c>
      <c r="CZ174" s="316">
        <f t="shared" si="53"/>
        <v>0</v>
      </c>
      <c r="DA174" s="316">
        <f t="shared" si="54"/>
        <v>0</v>
      </c>
      <c r="DB174" s="316">
        <f t="shared" si="55"/>
        <v>0</v>
      </c>
      <c r="DC174" s="316">
        <f t="shared" si="56"/>
        <v>0</v>
      </c>
      <c r="DD174" s="316">
        <f t="shared" si="57"/>
        <v>0</v>
      </c>
      <c r="DE174" s="316">
        <f t="shared" si="58"/>
        <v>0</v>
      </c>
      <c r="DF174" s="316">
        <f t="shared" si="59"/>
        <v>0</v>
      </c>
      <c r="DG174" s="316">
        <f t="shared" si="60"/>
        <v>0</v>
      </c>
      <c r="DH174" s="316">
        <f t="shared" si="61"/>
        <v>0</v>
      </c>
      <c r="DI174" s="316">
        <f t="shared" si="62"/>
        <v>0</v>
      </c>
      <c r="DJ174" s="316">
        <f t="shared" si="63"/>
        <v>0</v>
      </c>
      <c r="DK174" s="316">
        <f t="shared" si="64"/>
        <v>0</v>
      </c>
      <c r="DL174" s="316">
        <f t="shared" si="65"/>
        <v>0</v>
      </c>
      <c r="DM174" s="316">
        <f t="shared" si="66"/>
        <v>0</v>
      </c>
    </row>
    <row r="175" spans="1:117" ht="20.25" x14ac:dyDescent="0.2">
      <c r="A175" s="18">
        <v>171</v>
      </c>
      <c r="B175" s="18" t="str">
        <f>'كشف البنك'!A8</f>
        <v/>
      </c>
      <c r="C175" s="318">
        <f>'كشف البنك'!B8</f>
        <v>0</v>
      </c>
      <c r="D175" s="318">
        <f>'كشف البنك'!C8</f>
        <v>0</v>
      </c>
      <c r="E175" s="318">
        <f>'كشف البنك'!D8</f>
        <v>0</v>
      </c>
      <c r="F175" s="318">
        <f>'كشف البنك'!E8</f>
        <v>0</v>
      </c>
      <c r="G175" s="318">
        <f>'كشف البنك'!F8</f>
        <v>0</v>
      </c>
      <c r="H175" s="318">
        <f>'كشف البنك'!G8</f>
        <v>0</v>
      </c>
      <c r="I175" s="318">
        <f>'كشف البنك'!H8</f>
        <v>0</v>
      </c>
      <c r="J175" s="318">
        <f>'كشف البنك'!I8</f>
        <v>0</v>
      </c>
      <c r="K175" s="316">
        <f>'كشف البنك'!J8</f>
        <v>0</v>
      </c>
      <c r="L175" s="316">
        <f>'كشف البنك'!K8</f>
        <v>0</v>
      </c>
      <c r="M175" s="316">
        <f>'كشف البنك'!L8</f>
        <v>0</v>
      </c>
      <c r="N175" s="316">
        <f>'كشف البنك'!M8</f>
        <v>0</v>
      </c>
      <c r="O175" s="66">
        <f>'كشف البنك'!N8</f>
        <v>0</v>
      </c>
      <c r="P175" s="317">
        <f>'كشف البنك'!O8</f>
        <v>0</v>
      </c>
      <c r="Q175" s="318">
        <f>'كشف البنك'!P8</f>
        <v>0</v>
      </c>
      <c r="R175" s="318">
        <f>'كشف البنك'!Q8</f>
        <v>0</v>
      </c>
      <c r="S175" s="318">
        <f>'كشف البنك'!R8</f>
        <v>0</v>
      </c>
      <c r="T175" s="318">
        <f>'كشف البنك'!S8</f>
        <v>0</v>
      </c>
      <c r="U175" s="318">
        <f>'كشف البنك'!T8</f>
        <v>0</v>
      </c>
      <c r="V175" s="316">
        <f>'كشف البنك'!U8</f>
        <v>0</v>
      </c>
      <c r="W175" s="316">
        <f>'كشف البنك'!V8</f>
        <v>0</v>
      </c>
      <c r="X175" s="316">
        <f>'كشف البنك'!W8</f>
        <v>0</v>
      </c>
      <c r="Y175" s="318">
        <f>'كشف البنك'!X8</f>
        <v>0</v>
      </c>
      <c r="Z175" s="19">
        <f>'كشف البنك'!Y8</f>
        <v>0</v>
      </c>
      <c r="AA175" s="317">
        <f>'كشف البنك'!Z8</f>
        <v>0</v>
      </c>
      <c r="AB175" s="318">
        <f>'كشف البنك'!AA8</f>
        <v>0</v>
      </c>
      <c r="AC175" s="318">
        <f>'كشف البنك'!AB8</f>
        <v>0</v>
      </c>
      <c r="AD175" s="20">
        <f>'كشف البنك'!AC8</f>
        <v>0</v>
      </c>
      <c r="AE175" s="316">
        <f>'كشف البنك'!AD8</f>
        <v>0</v>
      </c>
      <c r="AF175" s="20">
        <f>'كشف البنك'!AE8</f>
        <v>0</v>
      </c>
      <c r="AG175" s="20">
        <f>'كشف البنك'!AF8</f>
        <v>0</v>
      </c>
      <c r="AH175" s="21">
        <f>'كشف البنك'!AG8</f>
        <v>0</v>
      </c>
      <c r="AI175" s="20">
        <f>'كشف البنك'!AH8</f>
        <v>0</v>
      </c>
      <c r="AJ175" s="20">
        <f>'كشف البنك'!AI8</f>
        <v>0</v>
      </c>
      <c r="AK175" s="20">
        <f>'كشف البنك'!AJ8</f>
        <v>0</v>
      </c>
      <c r="AL175" s="316">
        <f>'كشف البنك'!AK8</f>
        <v>0</v>
      </c>
      <c r="AM175" s="316">
        <f>'كشف البنك'!AL8</f>
        <v>0</v>
      </c>
      <c r="AN175" s="316">
        <f>'كشف البنك'!AM8</f>
        <v>0</v>
      </c>
      <c r="AO175" s="316">
        <f>'كشف البنك'!AN8</f>
        <v>0</v>
      </c>
      <c r="AP175" s="316">
        <f>'كشف البنك'!AO8</f>
        <v>0</v>
      </c>
      <c r="AQ175" s="316">
        <f>'كشف البنك'!AP8</f>
        <v>0</v>
      </c>
      <c r="AR175" s="316">
        <f>'كشف البنك'!AQ8</f>
        <v>0</v>
      </c>
      <c r="AS175" s="316">
        <f>'كشف البنك'!AR8</f>
        <v>0</v>
      </c>
      <c r="AT175" s="22">
        <f>'كشف البنك'!AS8</f>
        <v>0</v>
      </c>
      <c r="AU175" s="316">
        <f>'كشف البنك'!AT8</f>
        <v>0</v>
      </c>
      <c r="AV175" s="316">
        <f>'كشف البنك'!AU8</f>
        <v>0</v>
      </c>
      <c r="AW175" s="316">
        <f>'كشف البنك'!AV8</f>
        <v>0</v>
      </c>
      <c r="AX175" s="316">
        <f>'كشف البنك'!AW8</f>
        <v>0</v>
      </c>
      <c r="AY175" s="316">
        <f>'كشف البنك'!AX8</f>
        <v>0</v>
      </c>
      <c r="AZ175" s="316">
        <f>'كشف البنك'!AY8</f>
        <v>0</v>
      </c>
      <c r="BA175" s="317">
        <f>'كشف البنك'!AZ8</f>
        <v>0</v>
      </c>
      <c r="BB175" s="316">
        <f>'كشف البنك'!BA8</f>
        <v>0</v>
      </c>
      <c r="BC175" s="124">
        <f>'كشف البنك'!BB8</f>
        <v>0</v>
      </c>
      <c r="BD175" s="316">
        <f>'كشف البنك'!BC8</f>
        <v>0</v>
      </c>
      <c r="BE175" s="316">
        <f>'كشف البنك'!BD8</f>
        <v>0</v>
      </c>
      <c r="BF175" s="316">
        <f>'كشف البنك'!BE8</f>
        <v>0</v>
      </c>
      <c r="BG175" s="316">
        <f>'كشف البنك'!BF8</f>
        <v>0</v>
      </c>
      <c r="BH175" s="317">
        <f>'كشف البنك'!BG8</f>
        <v>0</v>
      </c>
      <c r="BI175" s="318">
        <f>'كشف البنك'!BH8</f>
        <v>0</v>
      </c>
      <c r="BJ175" s="318">
        <f>'كشف البنك'!BI8</f>
        <v>0</v>
      </c>
      <c r="BK175" s="318">
        <f>'كشف البنك'!BJ8</f>
        <v>0</v>
      </c>
      <c r="BL175" s="318">
        <f>'كشف البنك'!BK8</f>
        <v>0</v>
      </c>
      <c r="BM175" s="319">
        <f>'كشف البنك'!BL8</f>
        <v>0</v>
      </c>
      <c r="BN175" s="316">
        <f>'كشف البنك'!BM8</f>
        <v>0</v>
      </c>
      <c r="BO175" s="316">
        <f>'كشف البنك'!BN8</f>
        <v>0</v>
      </c>
      <c r="BP175" s="318">
        <f>'كشف البنك'!BO8</f>
        <v>0</v>
      </c>
      <c r="BQ175" s="319">
        <f>'كشف البنك'!BP8</f>
        <v>0</v>
      </c>
      <c r="BR175" s="319">
        <f>'كشف البنك'!BQ8</f>
        <v>0</v>
      </c>
      <c r="BS175" s="319">
        <f>'كشف البنك'!BR8</f>
        <v>0</v>
      </c>
      <c r="BT175" s="319">
        <f>'كشف البنك'!BS8</f>
        <v>0</v>
      </c>
      <c r="BU175" s="319">
        <f>'كشف البنك'!BT8</f>
        <v>0</v>
      </c>
      <c r="BV175" s="319">
        <f>'كشف البنك'!BU8</f>
        <v>0</v>
      </c>
      <c r="BW175" s="319">
        <f>'كشف البنك'!BV8</f>
        <v>0</v>
      </c>
      <c r="BX175" s="66">
        <f>'كشف البنك'!BW8</f>
        <v>0</v>
      </c>
      <c r="BY175" s="66">
        <f>'كشف البنك'!BX8</f>
        <v>0</v>
      </c>
      <c r="BZ175" s="319">
        <f>'كشف البنك'!BY8</f>
        <v>0</v>
      </c>
      <c r="CA175" s="319">
        <f>'كشف البنك'!BZ8</f>
        <v>0</v>
      </c>
      <c r="CB175" s="66">
        <f>'كشف البنك'!CA8</f>
        <v>0</v>
      </c>
      <c r="CC175" s="319">
        <f>'كشف البنك'!CB8</f>
        <v>0</v>
      </c>
      <c r="CD175" s="319">
        <f>'كشف البنك'!CC8</f>
        <v>0</v>
      </c>
      <c r="CE175" s="319">
        <f>'كشف البنك'!CD8</f>
        <v>0</v>
      </c>
      <c r="CF175" s="169">
        <f>'كشف البنك'!CE8</f>
        <v>0</v>
      </c>
      <c r="CG175" s="169">
        <f>'كشف البنك'!CF8</f>
        <v>0</v>
      </c>
      <c r="CH175" s="319">
        <f>'كشف البنك'!CG8</f>
        <v>0</v>
      </c>
      <c r="CI175" s="319">
        <f>'كشف البنك'!CH8</f>
        <v>0</v>
      </c>
      <c r="CJ175" s="319">
        <f>'كشف البنك'!CI8</f>
        <v>0</v>
      </c>
      <c r="CK175" s="319">
        <f>'كشف البنك'!CJ8</f>
        <v>0</v>
      </c>
      <c r="CL175" s="319">
        <f>'كشف البنك'!CK8</f>
        <v>0</v>
      </c>
      <c r="CM175" s="319">
        <f>'كشف البنك'!CL8</f>
        <v>0</v>
      </c>
      <c r="CN175" s="316">
        <f>'كشف البنك'!CM8</f>
        <v>0</v>
      </c>
      <c r="CO175" s="316">
        <f>'كشف البنك'!CN8</f>
        <v>0</v>
      </c>
      <c r="CP175" s="316">
        <f>'كشف البنك'!CO8</f>
        <v>0</v>
      </c>
      <c r="CQ175" s="316">
        <f>'كشف البنك'!CP8</f>
        <v>0</v>
      </c>
      <c r="CR175" s="316">
        <f t="shared" si="45"/>
        <v>0</v>
      </c>
      <c r="CS175" s="316">
        <f t="shared" si="46"/>
        <v>0</v>
      </c>
      <c r="CT175" s="316">
        <f t="shared" si="47"/>
        <v>0</v>
      </c>
      <c r="CU175" s="316">
        <f t="shared" si="48"/>
        <v>0</v>
      </c>
      <c r="CV175" s="316">
        <f t="shared" si="49"/>
        <v>0</v>
      </c>
      <c r="CW175" s="316">
        <f t="shared" si="50"/>
        <v>0</v>
      </c>
      <c r="CX175" s="316">
        <f t="shared" si="51"/>
        <v>0</v>
      </c>
      <c r="CY175" s="316">
        <f t="shared" si="52"/>
        <v>0</v>
      </c>
      <c r="CZ175" s="316">
        <f t="shared" si="53"/>
        <v>0</v>
      </c>
      <c r="DA175" s="316">
        <f t="shared" si="54"/>
        <v>0</v>
      </c>
      <c r="DB175" s="316">
        <f t="shared" si="55"/>
        <v>0</v>
      </c>
      <c r="DC175" s="316">
        <f t="shared" si="56"/>
        <v>0</v>
      </c>
      <c r="DD175" s="316">
        <f t="shared" si="57"/>
        <v>0</v>
      </c>
      <c r="DE175" s="316">
        <f t="shared" si="58"/>
        <v>0</v>
      </c>
      <c r="DF175" s="316">
        <f t="shared" si="59"/>
        <v>0</v>
      </c>
      <c r="DG175" s="316">
        <f t="shared" si="60"/>
        <v>0</v>
      </c>
      <c r="DH175" s="316">
        <f t="shared" si="61"/>
        <v>0</v>
      </c>
      <c r="DI175" s="316">
        <f t="shared" si="62"/>
        <v>0</v>
      </c>
      <c r="DJ175" s="316">
        <f t="shared" si="63"/>
        <v>0</v>
      </c>
      <c r="DK175" s="316">
        <f t="shared" si="64"/>
        <v>0</v>
      </c>
      <c r="DL175" s="316">
        <f t="shared" si="65"/>
        <v>0</v>
      </c>
      <c r="DM175" s="316">
        <f t="shared" si="66"/>
        <v>0</v>
      </c>
    </row>
    <row r="176" spans="1:117" ht="20.25" x14ac:dyDescent="0.2">
      <c r="A176" s="18">
        <v>172</v>
      </c>
      <c r="B176" s="18" t="str">
        <f>'كشف البنك'!A9</f>
        <v/>
      </c>
      <c r="C176" s="318">
        <f>'كشف البنك'!B9</f>
        <v>0</v>
      </c>
      <c r="D176" s="318">
        <f>'كشف البنك'!C9</f>
        <v>0</v>
      </c>
      <c r="E176" s="318">
        <f>'كشف البنك'!D9</f>
        <v>0</v>
      </c>
      <c r="F176" s="318">
        <f>'كشف البنك'!E9</f>
        <v>0</v>
      </c>
      <c r="G176" s="318">
        <f>'كشف البنك'!F9</f>
        <v>0</v>
      </c>
      <c r="H176" s="318">
        <f>'كشف البنك'!G9</f>
        <v>0</v>
      </c>
      <c r="I176" s="318">
        <f>'كشف البنك'!H9</f>
        <v>0</v>
      </c>
      <c r="J176" s="318">
        <f>'كشف البنك'!I9</f>
        <v>0</v>
      </c>
      <c r="K176" s="316">
        <f>'كشف البنك'!J9</f>
        <v>0</v>
      </c>
      <c r="L176" s="316">
        <f>'كشف البنك'!K9</f>
        <v>0</v>
      </c>
      <c r="M176" s="316">
        <f>'كشف البنك'!L9</f>
        <v>0</v>
      </c>
      <c r="N176" s="316">
        <f>'كشف البنك'!M9</f>
        <v>0</v>
      </c>
      <c r="O176" s="66">
        <f>'كشف البنك'!N9</f>
        <v>0</v>
      </c>
      <c r="P176" s="317">
        <f>'كشف البنك'!O9</f>
        <v>0</v>
      </c>
      <c r="Q176" s="318">
        <f>'كشف البنك'!P9</f>
        <v>0</v>
      </c>
      <c r="R176" s="318">
        <f>'كشف البنك'!Q9</f>
        <v>0</v>
      </c>
      <c r="S176" s="318">
        <f>'كشف البنك'!R9</f>
        <v>0</v>
      </c>
      <c r="T176" s="318">
        <f>'كشف البنك'!S9</f>
        <v>0</v>
      </c>
      <c r="U176" s="318">
        <f>'كشف البنك'!T9</f>
        <v>0</v>
      </c>
      <c r="V176" s="316">
        <f>'كشف البنك'!U9</f>
        <v>0</v>
      </c>
      <c r="W176" s="316">
        <f>'كشف البنك'!V9</f>
        <v>0</v>
      </c>
      <c r="X176" s="316">
        <f>'كشف البنك'!W9</f>
        <v>0</v>
      </c>
      <c r="Y176" s="318">
        <f>'كشف البنك'!X9</f>
        <v>0</v>
      </c>
      <c r="Z176" s="19">
        <f>'كشف البنك'!Y9</f>
        <v>0</v>
      </c>
      <c r="AA176" s="317">
        <f>'كشف البنك'!Z9</f>
        <v>0</v>
      </c>
      <c r="AB176" s="318">
        <f>'كشف البنك'!AA9</f>
        <v>0</v>
      </c>
      <c r="AC176" s="318">
        <f>'كشف البنك'!AB9</f>
        <v>0</v>
      </c>
      <c r="AD176" s="20">
        <f>'كشف البنك'!AC9</f>
        <v>0</v>
      </c>
      <c r="AE176" s="316">
        <f>'كشف البنك'!AD9</f>
        <v>0</v>
      </c>
      <c r="AF176" s="20">
        <f>'كشف البنك'!AE9</f>
        <v>0</v>
      </c>
      <c r="AG176" s="20">
        <f>'كشف البنك'!AF9</f>
        <v>0</v>
      </c>
      <c r="AH176" s="21">
        <f>'كشف البنك'!AG9</f>
        <v>0</v>
      </c>
      <c r="AI176" s="20">
        <f>'كشف البنك'!AH9</f>
        <v>0</v>
      </c>
      <c r="AJ176" s="20">
        <f>'كشف البنك'!AI9</f>
        <v>0</v>
      </c>
      <c r="AK176" s="20">
        <f>'كشف البنك'!AJ9</f>
        <v>0</v>
      </c>
      <c r="AL176" s="316">
        <f>'كشف البنك'!AK9</f>
        <v>0</v>
      </c>
      <c r="AM176" s="316">
        <f>'كشف البنك'!AL9</f>
        <v>0</v>
      </c>
      <c r="AN176" s="316">
        <f>'كشف البنك'!AM9</f>
        <v>0</v>
      </c>
      <c r="AO176" s="316">
        <f>'كشف البنك'!AN9</f>
        <v>0</v>
      </c>
      <c r="AP176" s="316">
        <f>'كشف البنك'!AO9</f>
        <v>0</v>
      </c>
      <c r="AQ176" s="316">
        <f>'كشف البنك'!AP9</f>
        <v>0</v>
      </c>
      <c r="AR176" s="316">
        <f>'كشف البنك'!AQ9</f>
        <v>0</v>
      </c>
      <c r="AS176" s="316">
        <f>'كشف البنك'!AR9</f>
        <v>0</v>
      </c>
      <c r="AT176" s="22">
        <f>'كشف البنك'!AS9</f>
        <v>0</v>
      </c>
      <c r="AU176" s="316">
        <f>'كشف البنك'!AT9</f>
        <v>0</v>
      </c>
      <c r="AV176" s="316">
        <f>'كشف البنك'!AU9</f>
        <v>0</v>
      </c>
      <c r="AW176" s="316">
        <f>'كشف البنك'!AV9</f>
        <v>0</v>
      </c>
      <c r="AX176" s="316">
        <f>'كشف البنك'!AW9</f>
        <v>0</v>
      </c>
      <c r="AY176" s="316">
        <f>'كشف البنك'!AX9</f>
        <v>0</v>
      </c>
      <c r="AZ176" s="316">
        <f>'كشف البنك'!AY9</f>
        <v>0</v>
      </c>
      <c r="BA176" s="317">
        <f>'كشف البنك'!AZ9</f>
        <v>0</v>
      </c>
      <c r="BB176" s="316">
        <f>'كشف البنك'!BA9</f>
        <v>0</v>
      </c>
      <c r="BC176" s="124">
        <f>'كشف البنك'!BB9</f>
        <v>0</v>
      </c>
      <c r="BD176" s="316">
        <f>'كشف البنك'!BC9</f>
        <v>0</v>
      </c>
      <c r="BE176" s="316">
        <f>'كشف البنك'!BD9</f>
        <v>0</v>
      </c>
      <c r="BF176" s="316">
        <f>'كشف البنك'!BE9</f>
        <v>0</v>
      </c>
      <c r="BG176" s="316">
        <f>'كشف البنك'!BF9</f>
        <v>0</v>
      </c>
      <c r="BH176" s="317">
        <f>'كشف البنك'!BG9</f>
        <v>0</v>
      </c>
      <c r="BI176" s="318">
        <f>'كشف البنك'!BH9</f>
        <v>0</v>
      </c>
      <c r="BJ176" s="318">
        <f>'كشف البنك'!BI9</f>
        <v>0</v>
      </c>
      <c r="BK176" s="318">
        <f>'كشف البنك'!BJ9</f>
        <v>0</v>
      </c>
      <c r="BL176" s="318">
        <f>'كشف البنك'!BK9</f>
        <v>0</v>
      </c>
      <c r="BM176" s="319">
        <f>'كشف البنك'!BL9</f>
        <v>0</v>
      </c>
      <c r="BN176" s="316">
        <f>'كشف البنك'!BM9</f>
        <v>0</v>
      </c>
      <c r="BO176" s="316">
        <f>'كشف البنك'!BN9</f>
        <v>0</v>
      </c>
      <c r="BP176" s="318">
        <f>'كشف البنك'!BO9</f>
        <v>0</v>
      </c>
      <c r="BQ176" s="319">
        <f>'كشف البنك'!BP9</f>
        <v>0</v>
      </c>
      <c r="BR176" s="319">
        <f>'كشف البنك'!BQ9</f>
        <v>0</v>
      </c>
      <c r="BS176" s="319">
        <f>'كشف البنك'!BR9</f>
        <v>0</v>
      </c>
      <c r="BT176" s="319">
        <f>'كشف البنك'!BS9</f>
        <v>0</v>
      </c>
      <c r="BU176" s="319">
        <f>'كشف البنك'!BT9</f>
        <v>0</v>
      </c>
      <c r="BV176" s="319">
        <f>'كشف البنك'!BU9</f>
        <v>0</v>
      </c>
      <c r="BW176" s="319">
        <f>'كشف البنك'!BV9</f>
        <v>0</v>
      </c>
      <c r="BX176" s="66">
        <f>'كشف البنك'!BW9</f>
        <v>0</v>
      </c>
      <c r="BY176" s="66">
        <f>'كشف البنك'!BX9</f>
        <v>0</v>
      </c>
      <c r="BZ176" s="319">
        <f>'كشف البنك'!BY9</f>
        <v>0</v>
      </c>
      <c r="CA176" s="319">
        <f>'كشف البنك'!BZ9</f>
        <v>0</v>
      </c>
      <c r="CB176" s="66">
        <f>'كشف البنك'!CA9</f>
        <v>0</v>
      </c>
      <c r="CC176" s="319">
        <f>'كشف البنك'!CB9</f>
        <v>0</v>
      </c>
      <c r="CD176" s="319">
        <f>'كشف البنك'!CC9</f>
        <v>0</v>
      </c>
      <c r="CE176" s="319">
        <f>'كشف البنك'!CD9</f>
        <v>0</v>
      </c>
      <c r="CF176" s="169">
        <f>'كشف البنك'!CE9</f>
        <v>0</v>
      </c>
      <c r="CG176" s="169">
        <f>'كشف البنك'!CF9</f>
        <v>0</v>
      </c>
      <c r="CH176" s="319">
        <f>'كشف البنك'!CG9</f>
        <v>0</v>
      </c>
      <c r="CI176" s="319">
        <f>'كشف البنك'!CH9</f>
        <v>0</v>
      </c>
      <c r="CJ176" s="319">
        <f>'كشف البنك'!CI9</f>
        <v>0</v>
      </c>
      <c r="CK176" s="319">
        <f>'كشف البنك'!CJ9</f>
        <v>0</v>
      </c>
      <c r="CL176" s="319">
        <f>'كشف البنك'!CK9</f>
        <v>0</v>
      </c>
      <c r="CM176" s="319">
        <f>'كشف البنك'!CL9</f>
        <v>0</v>
      </c>
      <c r="CN176" s="316">
        <f>'كشف البنك'!CM9</f>
        <v>0</v>
      </c>
      <c r="CO176" s="316">
        <f>'كشف البنك'!CN9</f>
        <v>0</v>
      </c>
      <c r="CP176" s="316">
        <f>'كشف البنك'!CO9</f>
        <v>0</v>
      </c>
      <c r="CQ176" s="316">
        <f>'كشف البنك'!CP9</f>
        <v>0</v>
      </c>
      <c r="CR176" s="316">
        <f t="shared" si="45"/>
        <v>0</v>
      </c>
      <c r="CS176" s="316">
        <f t="shared" si="46"/>
        <v>0</v>
      </c>
      <c r="CT176" s="316">
        <f t="shared" si="47"/>
        <v>0</v>
      </c>
      <c r="CU176" s="316">
        <f t="shared" si="48"/>
        <v>0</v>
      </c>
      <c r="CV176" s="316">
        <f t="shared" si="49"/>
        <v>0</v>
      </c>
      <c r="CW176" s="316">
        <f t="shared" si="50"/>
        <v>0</v>
      </c>
      <c r="CX176" s="316">
        <f t="shared" si="51"/>
        <v>0</v>
      </c>
      <c r="CY176" s="316">
        <f t="shared" si="52"/>
        <v>0</v>
      </c>
      <c r="CZ176" s="316">
        <f t="shared" si="53"/>
        <v>0</v>
      </c>
      <c r="DA176" s="316">
        <f t="shared" si="54"/>
        <v>0</v>
      </c>
      <c r="DB176" s="316">
        <f t="shared" si="55"/>
        <v>0</v>
      </c>
      <c r="DC176" s="316">
        <f t="shared" si="56"/>
        <v>0</v>
      </c>
      <c r="DD176" s="316">
        <f t="shared" si="57"/>
        <v>0</v>
      </c>
      <c r="DE176" s="316">
        <f t="shared" si="58"/>
        <v>0</v>
      </c>
      <c r="DF176" s="316">
        <f t="shared" si="59"/>
        <v>0</v>
      </c>
      <c r="DG176" s="316">
        <f t="shared" si="60"/>
        <v>0</v>
      </c>
      <c r="DH176" s="316">
        <f t="shared" si="61"/>
        <v>0</v>
      </c>
      <c r="DI176" s="316">
        <f t="shared" si="62"/>
        <v>0</v>
      </c>
      <c r="DJ176" s="316">
        <f t="shared" si="63"/>
        <v>0</v>
      </c>
      <c r="DK176" s="316">
        <f t="shared" si="64"/>
        <v>0</v>
      </c>
      <c r="DL176" s="316">
        <f t="shared" si="65"/>
        <v>0</v>
      </c>
      <c r="DM176" s="316">
        <f t="shared" si="66"/>
        <v>0</v>
      </c>
    </row>
    <row r="177" spans="1:117" ht="20.25" x14ac:dyDescent="0.2">
      <c r="A177" s="18">
        <v>173</v>
      </c>
      <c r="B177" s="18" t="str">
        <f>'كشف البنك'!A10</f>
        <v/>
      </c>
      <c r="C177" s="318">
        <f>'كشف البنك'!B10</f>
        <v>0</v>
      </c>
      <c r="D177" s="318">
        <f>'كشف البنك'!C10</f>
        <v>0</v>
      </c>
      <c r="E177" s="318">
        <f>'كشف البنك'!D10</f>
        <v>0</v>
      </c>
      <c r="F177" s="318">
        <f>'كشف البنك'!E10</f>
        <v>0</v>
      </c>
      <c r="G177" s="318">
        <f>'كشف البنك'!F10</f>
        <v>0</v>
      </c>
      <c r="H177" s="318">
        <f>'كشف البنك'!G10</f>
        <v>0</v>
      </c>
      <c r="I177" s="318">
        <f>'كشف البنك'!H10</f>
        <v>0</v>
      </c>
      <c r="J177" s="318">
        <f>'كشف البنك'!I10</f>
        <v>0</v>
      </c>
      <c r="K177" s="316">
        <f>'كشف البنك'!J10</f>
        <v>0</v>
      </c>
      <c r="L177" s="316">
        <f>'كشف البنك'!K10</f>
        <v>0</v>
      </c>
      <c r="M177" s="316">
        <f>'كشف البنك'!L10</f>
        <v>0</v>
      </c>
      <c r="N177" s="316">
        <f>'كشف البنك'!M10</f>
        <v>0</v>
      </c>
      <c r="O177" s="66">
        <f>'كشف البنك'!N10</f>
        <v>0</v>
      </c>
      <c r="P177" s="317">
        <f>'كشف البنك'!O10</f>
        <v>0</v>
      </c>
      <c r="Q177" s="318">
        <f>'كشف البنك'!P10</f>
        <v>0</v>
      </c>
      <c r="R177" s="318">
        <f>'كشف البنك'!Q10</f>
        <v>0</v>
      </c>
      <c r="S177" s="318">
        <f>'كشف البنك'!R10</f>
        <v>0</v>
      </c>
      <c r="T177" s="318">
        <f>'كشف البنك'!S10</f>
        <v>0</v>
      </c>
      <c r="U177" s="318">
        <f>'كشف البنك'!T10</f>
        <v>0</v>
      </c>
      <c r="V177" s="316">
        <f>'كشف البنك'!U10</f>
        <v>0</v>
      </c>
      <c r="W177" s="316">
        <f>'كشف البنك'!V10</f>
        <v>0</v>
      </c>
      <c r="X177" s="316">
        <f>'كشف البنك'!W10</f>
        <v>0</v>
      </c>
      <c r="Y177" s="318">
        <f>'كشف البنك'!X10</f>
        <v>0</v>
      </c>
      <c r="Z177" s="19">
        <f>'كشف البنك'!Y10</f>
        <v>0</v>
      </c>
      <c r="AA177" s="317">
        <f>'كشف البنك'!Z10</f>
        <v>0</v>
      </c>
      <c r="AB177" s="318">
        <f>'كشف البنك'!AA10</f>
        <v>0</v>
      </c>
      <c r="AC177" s="318">
        <f>'كشف البنك'!AB10</f>
        <v>0</v>
      </c>
      <c r="AD177" s="20">
        <f>'كشف البنك'!AC10</f>
        <v>0</v>
      </c>
      <c r="AE177" s="316">
        <f>'كشف البنك'!AD10</f>
        <v>0</v>
      </c>
      <c r="AF177" s="20">
        <f>'كشف البنك'!AE10</f>
        <v>0</v>
      </c>
      <c r="AG177" s="20">
        <f>'كشف البنك'!AF10</f>
        <v>0</v>
      </c>
      <c r="AH177" s="21">
        <f>'كشف البنك'!AG10</f>
        <v>0</v>
      </c>
      <c r="AI177" s="20">
        <f>'كشف البنك'!AH10</f>
        <v>0</v>
      </c>
      <c r="AJ177" s="20">
        <f>'كشف البنك'!AI10</f>
        <v>0</v>
      </c>
      <c r="AK177" s="20">
        <f>'كشف البنك'!AJ10</f>
        <v>0</v>
      </c>
      <c r="AL177" s="316">
        <f>'كشف البنك'!AK10</f>
        <v>0</v>
      </c>
      <c r="AM177" s="316">
        <f>'كشف البنك'!AL10</f>
        <v>0</v>
      </c>
      <c r="AN177" s="316">
        <f>'كشف البنك'!AM10</f>
        <v>0</v>
      </c>
      <c r="AO177" s="316">
        <f>'كشف البنك'!AN10</f>
        <v>0</v>
      </c>
      <c r="AP177" s="316">
        <f>'كشف البنك'!AO10</f>
        <v>0</v>
      </c>
      <c r="AQ177" s="316">
        <f>'كشف البنك'!AP10</f>
        <v>0</v>
      </c>
      <c r="AR177" s="316">
        <f>'كشف البنك'!AQ10</f>
        <v>0</v>
      </c>
      <c r="AS177" s="316">
        <f>'كشف البنك'!AR10</f>
        <v>0</v>
      </c>
      <c r="AT177" s="22">
        <f>'كشف البنك'!AS10</f>
        <v>0</v>
      </c>
      <c r="AU177" s="316">
        <f>'كشف البنك'!AT10</f>
        <v>0</v>
      </c>
      <c r="AV177" s="316">
        <f>'كشف البنك'!AU10</f>
        <v>0</v>
      </c>
      <c r="AW177" s="316">
        <f>'كشف البنك'!AV10</f>
        <v>0</v>
      </c>
      <c r="AX177" s="316">
        <f>'كشف البنك'!AW10</f>
        <v>0</v>
      </c>
      <c r="AY177" s="316">
        <f>'كشف البنك'!AX10</f>
        <v>0</v>
      </c>
      <c r="AZ177" s="316">
        <f>'كشف البنك'!AY10</f>
        <v>0</v>
      </c>
      <c r="BA177" s="317">
        <f>'كشف البنك'!AZ10</f>
        <v>0</v>
      </c>
      <c r="BB177" s="316">
        <f>'كشف البنك'!BA10</f>
        <v>0</v>
      </c>
      <c r="BC177" s="124">
        <f>'كشف البنك'!BB10</f>
        <v>0</v>
      </c>
      <c r="BD177" s="316">
        <f>'كشف البنك'!BC10</f>
        <v>0</v>
      </c>
      <c r="BE177" s="316">
        <f>'كشف البنك'!BD10</f>
        <v>0</v>
      </c>
      <c r="BF177" s="316">
        <f>'كشف البنك'!BE10</f>
        <v>0</v>
      </c>
      <c r="BG177" s="316">
        <f>'كشف البنك'!BF10</f>
        <v>0</v>
      </c>
      <c r="BH177" s="317">
        <f>'كشف البنك'!BG10</f>
        <v>0</v>
      </c>
      <c r="BI177" s="318">
        <f>'كشف البنك'!BH10</f>
        <v>0</v>
      </c>
      <c r="BJ177" s="318">
        <f>'كشف البنك'!BI10</f>
        <v>0</v>
      </c>
      <c r="BK177" s="318">
        <f>'كشف البنك'!BJ10</f>
        <v>0</v>
      </c>
      <c r="BL177" s="318">
        <f>'كشف البنك'!BK10</f>
        <v>0</v>
      </c>
      <c r="BM177" s="319">
        <f>'كشف البنك'!BL10</f>
        <v>0</v>
      </c>
      <c r="BN177" s="316">
        <f>'كشف البنك'!BM10</f>
        <v>0</v>
      </c>
      <c r="BO177" s="316">
        <f>'كشف البنك'!BN10</f>
        <v>0</v>
      </c>
      <c r="BP177" s="318">
        <f>'كشف البنك'!BO10</f>
        <v>0</v>
      </c>
      <c r="BQ177" s="319">
        <f>'كشف البنك'!BP10</f>
        <v>0</v>
      </c>
      <c r="BR177" s="319">
        <f>'كشف البنك'!BQ10</f>
        <v>0</v>
      </c>
      <c r="BS177" s="319">
        <f>'كشف البنك'!BR10</f>
        <v>0</v>
      </c>
      <c r="BT177" s="319">
        <f>'كشف البنك'!BS10</f>
        <v>0</v>
      </c>
      <c r="BU177" s="319">
        <f>'كشف البنك'!BT10</f>
        <v>0</v>
      </c>
      <c r="BV177" s="319">
        <f>'كشف البنك'!BU10</f>
        <v>0</v>
      </c>
      <c r="BW177" s="319">
        <f>'كشف البنك'!BV10</f>
        <v>0</v>
      </c>
      <c r="BX177" s="66">
        <f>'كشف البنك'!BW10</f>
        <v>0</v>
      </c>
      <c r="BY177" s="66">
        <f>'كشف البنك'!BX10</f>
        <v>0</v>
      </c>
      <c r="BZ177" s="319">
        <f>'كشف البنك'!BY10</f>
        <v>0</v>
      </c>
      <c r="CA177" s="319">
        <f>'كشف البنك'!BZ10</f>
        <v>0</v>
      </c>
      <c r="CB177" s="66">
        <f>'كشف البنك'!CA10</f>
        <v>0</v>
      </c>
      <c r="CC177" s="319">
        <f>'كشف البنك'!CB10</f>
        <v>0</v>
      </c>
      <c r="CD177" s="319">
        <f>'كشف البنك'!CC10</f>
        <v>0</v>
      </c>
      <c r="CE177" s="319">
        <f>'كشف البنك'!CD10</f>
        <v>0</v>
      </c>
      <c r="CF177" s="169">
        <f>'كشف البنك'!CE10</f>
        <v>0</v>
      </c>
      <c r="CG177" s="169">
        <f>'كشف البنك'!CF10</f>
        <v>0</v>
      </c>
      <c r="CH177" s="319">
        <f>'كشف البنك'!CG10</f>
        <v>0</v>
      </c>
      <c r="CI177" s="319">
        <f>'كشف البنك'!CH10</f>
        <v>0</v>
      </c>
      <c r="CJ177" s="319">
        <f>'كشف البنك'!CI10</f>
        <v>0</v>
      </c>
      <c r="CK177" s="319">
        <f>'كشف البنك'!CJ10</f>
        <v>0</v>
      </c>
      <c r="CL177" s="319">
        <f>'كشف البنك'!CK10</f>
        <v>0</v>
      </c>
      <c r="CM177" s="319">
        <f>'كشف البنك'!CL10</f>
        <v>0</v>
      </c>
      <c r="CN177" s="316">
        <f>'كشف البنك'!CM10</f>
        <v>0</v>
      </c>
      <c r="CO177" s="316">
        <f>'كشف البنك'!CN10</f>
        <v>0</v>
      </c>
      <c r="CP177" s="316">
        <f>'كشف البنك'!CO10</f>
        <v>0</v>
      </c>
      <c r="CQ177" s="316">
        <f>'كشف البنك'!CP10</f>
        <v>0</v>
      </c>
      <c r="CR177" s="316">
        <f t="shared" si="45"/>
        <v>0</v>
      </c>
      <c r="CS177" s="316">
        <f t="shared" si="46"/>
        <v>0</v>
      </c>
      <c r="CT177" s="316">
        <f t="shared" si="47"/>
        <v>0</v>
      </c>
      <c r="CU177" s="316">
        <f t="shared" si="48"/>
        <v>0</v>
      </c>
      <c r="CV177" s="316">
        <f t="shared" si="49"/>
        <v>0</v>
      </c>
      <c r="CW177" s="316">
        <f t="shared" si="50"/>
        <v>0</v>
      </c>
      <c r="CX177" s="316">
        <f t="shared" si="51"/>
        <v>0</v>
      </c>
      <c r="CY177" s="316">
        <f t="shared" si="52"/>
        <v>0</v>
      </c>
      <c r="CZ177" s="316">
        <f t="shared" si="53"/>
        <v>0</v>
      </c>
      <c r="DA177" s="316">
        <f t="shared" si="54"/>
        <v>0</v>
      </c>
      <c r="DB177" s="316">
        <f t="shared" si="55"/>
        <v>0</v>
      </c>
      <c r="DC177" s="316">
        <f t="shared" si="56"/>
        <v>0</v>
      </c>
      <c r="DD177" s="316">
        <f t="shared" si="57"/>
        <v>0</v>
      </c>
      <c r="DE177" s="316">
        <f t="shared" si="58"/>
        <v>0</v>
      </c>
      <c r="DF177" s="316">
        <f t="shared" si="59"/>
        <v>0</v>
      </c>
      <c r="DG177" s="316">
        <f t="shared" si="60"/>
        <v>0</v>
      </c>
      <c r="DH177" s="316">
        <f t="shared" si="61"/>
        <v>0</v>
      </c>
      <c r="DI177" s="316">
        <f t="shared" si="62"/>
        <v>0</v>
      </c>
      <c r="DJ177" s="316">
        <f t="shared" si="63"/>
        <v>0</v>
      </c>
      <c r="DK177" s="316">
        <f t="shared" si="64"/>
        <v>0</v>
      </c>
      <c r="DL177" s="316">
        <f t="shared" si="65"/>
        <v>0</v>
      </c>
      <c r="DM177" s="316">
        <f t="shared" si="66"/>
        <v>0</v>
      </c>
    </row>
    <row r="178" spans="1:117" ht="20.25" x14ac:dyDescent="0.2">
      <c r="A178" s="18">
        <v>174</v>
      </c>
      <c r="B178" s="18" t="str">
        <f>'كشف البنك'!A11</f>
        <v/>
      </c>
      <c r="C178" s="318">
        <f>'كشف البنك'!B11</f>
        <v>0</v>
      </c>
      <c r="D178" s="318">
        <f>'كشف البنك'!C11</f>
        <v>0</v>
      </c>
      <c r="E178" s="318">
        <f>'كشف البنك'!D11</f>
        <v>0</v>
      </c>
      <c r="F178" s="318">
        <f>'كشف البنك'!E11</f>
        <v>0</v>
      </c>
      <c r="G178" s="318">
        <f>'كشف البنك'!F11</f>
        <v>0</v>
      </c>
      <c r="H178" s="318">
        <f>'كشف البنك'!G11</f>
        <v>0</v>
      </c>
      <c r="I178" s="318">
        <f>'كشف البنك'!H11</f>
        <v>0</v>
      </c>
      <c r="J178" s="318">
        <f>'كشف البنك'!I11</f>
        <v>0</v>
      </c>
      <c r="K178" s="316">
        <f>'كشف البنك'!J11</f>
        <v>0</v>
      </c>
      <c r="L178" s="316">
        <f>'كشف البنك'!K11</f>
        <v>0</v>
      </c>
      <c r="M178" s="316">
        <f>'كشف البنك'!L11</f>
        <v>0</v>
      </c>
      <c r="N178" s="316">
        <f>'كشف البنك'!M11</f>
        <v>0</v>
      </c>
      <c r="O178" s="66">
        <f>'كشف البنك'!N11</f>
        <v>0</v>
      </c>
      <c r="P178" s="317">
        <f>'كشف البنك'!O11</f>
        <v>0</v>
      </c>
      <c r="Q178" s="318">
        <f>'كشف البنك'!P11</f>
        <v>0</v>
      </c>
      <c r="R178" s="318">
        <f>'كشف البنك'!Q11</f>
        <v>0</v>
      </c>
      <c r="S178" s="318">
        <f>'كشف البنك'!R11</f>
        <v>0</v>
      </c>
      <c r="T178" s="318">
        <f>'كشف البنك'!S11</f>
        <v>0</v>
      </c>
      <c r="U178" s="318">
        <f>'كشف البنك'!T11</f>
        <v>0</v>
      </c>
      <c r="V178" s="316">
        <f>'كشف البنك'!U11</f>
        <v>0</v>
      </c>
      <c r="W178" s="316">
        <f>'كشف البنك'!V11</f>
        <v>0</v>
      </c>
      <c r="X178" s="316">
        <f>'كشف البنك'!W11</f>
        <v>0</v>
      </c>
      <c r="Y178" s="318">
        <f>'كشف البنك'!X11</f>
        <v>0</v>
      </c>
      <c r="Z178" s="19">
        <f>'كشف البنك'!Y11</f>
        <v>0</v>
      </c>
      <c r="AA178" s="317">
        <f>'كشف البنك'!Z11</f>
        <v>0</v>
      </c>
      <c r="AB178" s="318">
        <f>'كشف البنك'!AA11</f>
        <v>0</v>
      </c>
      <c r="AC178" s="318">
        <f>'كشف البنك'!AB11</f>
        <v>0</v>
      </c>
      <c r="AD178" s="20">
        <f>'كشف البنك'!AC11</f>
        <v>0</v>
      </c>
      <c r="AE178" s="316">
        <f>'كشف البنك'!AD11</f>
        <v>0</v>
      </c>
      <c r="AF178" s="20">
        <f>'كشف البنك'!AE11</f>
        <v>0</v>
      </c>
      <c r="AG178" s="20">
        <f>'كشف البنك'!AF11</f>
        <v>0</v>
      </c>
      <c r="AH178" s="21">
        <f>'كشف البنك'!AG11</f>
        <v>0</v>
      </c>
      <c r="AI178" s="20">
        <f>'كشف البنك'!AH11</f>
        <v>0</v>
      </c>
      <c r="AJ178" s="20">
        <f>'كشف البنك'!AI11</f>
        <v>0</v>
      </c>
      <c r="AK178" s="20">
        <f>'كشف البنك'!AJ11</f>
        <v>0</v>
      </c>
      <c r="AL178" s="316">
        <f>'كشف البنك'!AK11</f>
        <v>0</v>
      </c>
      <c r="AM178" s="316">
        <f>'كشف البنك'!AL11</f>
        <v>0</v>
      </c>
      <c r="AN178" s="316">
        <f>'كشف البنك'!AM11</f>
        <v>0</v>
      </c>
      <c r="AO178" s="316">
        <f>'كشف البنك'!AN11</f>
        <v>0</v>
      </c>
      <c r="AP178" s="316">
        <f>'كشف البنك'!AO11</f>
        <v>0</v>
      </c>
      <c r="AQ178" s="316">
        <f>'كشف البنك'!AP11</f>
        <v>0</v>
      </c>
      <c r="AR178" s="316">
        <f>'كشف البنك'!AQ11</f>
        <v>0</v>
      </c>
      <c r="AS178" s="316">
        <f>'كشف البنك'!AR11</f>
        <v>0</v>
      </c>
      <c r="AT178" s="22">
        <f>'كشف البنك'!AS11</f>
        <v>0</v>
      </c>
      <c r="AU178" s="316">
        <f>'كشف البنك'!AT11</f>
        <v>0</v>
      </c>
      <c r="AV178" s="316">
        <f>'كشف البنك'!AU11</f>
        <v>0</v>
      </c>
      <c r="AW178" s="316">
        <f>'كشف البنك'!AV11</f>
        <v>0</v>
      </c>
      <c r="AX178" s="316">
        <f>'كشف البنك'!AW11</f>
        <v>0</v>
      </c>
      <c r="AY178" s="316">
        <f>'كشف البنك'!AX11</f>
        <v>0</v>
      </c>
      <c r="AZ178" s="316">
        <f>'كشف البنك'!AY11</f>
        <v>0</v>
      </c>
      <c r="BA178" s="317">
        <f>'كشف البنك'!AZ11</f>
        <v>0</v>
      </c>
      <c r="BB178" s="316">
        <f>'كشف البنك'!BA11</f>
        <v>0</v>
      </c>
      <c r="BC178" s="124">
        <f>'كشف البنك'!BB11</f>
        <v>0</v>
      </c>
      <c r="BD178" s="316">
        <f>'كشف البنك'!BC11</f>
        <v>0</v>
      </c>
      <c r="BE178" s="316">
        <f>'كشف البنك'!BD11</f>
        <v>0</v>
      </c>
      <c r="BF178" s="316">
        <f>'كشف البنك'!BE11</f>
        <v>0</v>
      </c>
      <c r="BG178" s="316">
        <f>'كشف البنك'!BF11</f>
        <v>0</v>
      </c>
      <c r="BH178" s="317">
        <f>'كشف البنك'!BG11</f>
        <v>0</v>
      </c>
      <c r="BI178" s="318">
        <f>'كشف البنك'!BH11</f>
        <v>0</v>
      </c>
      <c r="BJ178" s="318">
        <f>'كشف البنك'!BI11</f>
        <v>0</v>
      </c>
      <c r="BK178" s="318">
        <f>'كشف البنك'!BJ11</f>
        <v>0</v>
      </c>
      <c r="BL178" s="318">
        <f>'كشف البنك'!BK11</f>
        <v>0</v>
      </c>
      <c r="BM178" s="319">
        <f>'كشف البنك'!BL11</f>
        <v>0</v>
      </c>
      <c r="BN178" s="316">
        <f>'كشف البنك'!BM11</f>
        <v>0</v>
      </c>
      <c r="BO178" s="316">
        <f>'كشف البنك'!BN11</f>
        <v>0</v>
      </c>
      <c r="BP178" s="318">
        <f>'كشف البنك'!BO11</f>
        <v>0</v>
      </c>
      <c r="BQ178" s="319">
        <f>'كشف البنك'!BP11</f>
        <v>0</v>
      </c>
      <c r="BR178" s="319">
        <f>'كشف البنك'!BQ11</f>
        <v>0</v>
      </c>
      <c r="BS178" s="319">
        <f>'كشف البنك'!BR11</f>
        <v>0</v>
      </c>
      <c r="BT178" s="319">
        <f>'كشف البنك'!BS11</f>
        <v>0</v>
      </c>
      <c r="BU178" s="319">
        <f>'كشف البنك'!BT11</f>
        <v>0</v>
      </c>
      <c r="BV178" s="319">
        <f>'كشف البنك'!BU11</f>
        <v>0</v>
      </c>
      <c r="BW178" s="319">
        <f>'كشف البنك'!BV11</f>
        <v>0</v>
      </c>
      <c r="BX178" s="66">
        <f>'كشف البنك'!BW11</f>
        <v>0</v>
      </c>
      <c r="BY178" s="66">
        <f>'كشف البنك'!BX11</f>
        <v>0</v>
      </c>
      <c r="BZ178" s="319">
        <f>'كشف البنك'!BY11</f>
        <v>0</v>
      </c>
      <c r="CA178" s="319">
        <f>'كشف البنك'!BZ11</f>
        <v>0</v>
      </c>
      <c r="CB178" s="66">
        <f>'كشف البنك'!CA11</f>
        <v>0</v>
      </c>
      <c r="CC178" s="319">
        <f>'كشف البنك'!CB11</f>
        <v>0</v>
      </c>
      <c r="CD178" s="319">
        <f>'كشف البنك'!CC11</f>
        <v>0</v>
      </c>
      <c r="CE178" s="319">
        <f>'كشف البنك'!CD11</f>
        <v>0</v>
      </c>
      <c r="CF178" s="169">
        <f>'كشف البنك'!CE11</f>
        <v>0</v>
      </c>
      <c r="CG178" s="169">
        <f>'كشف البنك'!CF11</f>
        <v>0</v>
      </c>
      <c r="CH178" s="319">
        <f>'كشف البنك'!CG11</f>
        <v>0</v>
      </c>
      <c r="CI178" s="319">
        <f>'كشف البنك'!CH11</f>
        <v>0</v>
      </c>
      <c r="CJ178" s="319">
        <f>'كشف البنك'!CI11</f>
        <v>0</v>
      </c>
      <c r="CK178" s="319">
        <f>'كشف البنك'!CJ11</f>
        <v>0</v>
      </c>
      <c r="CL178" s="319">
        <f>'كشف البنك'!CK11</f>
        <v>0</v>
      </c>
      <c r="CM178" s="319">
        <f>'كشف البنك'!CL11</f>
        <v>0</v>
      </c>
      <c r="CN178" s="316">
        <f>'كشف البنك'!CM11</f>
        <v>0</v>
      </c>
      <c r="CO178" s="316">
        <f>'كشف البنك'!CN11</f>
        <v>0</v>
      </c>
      <c r="CP178" s="316">
        <f>'كشف البنك'!CO11</f>
        <v>0</v>
      </c>
      <c r="CQ178" s="316">
        <f>'كشف البنك'!CP11</f>
        <v>0</v>
      </c>
      <c r="CR178" s="316">
        <f t="shared" si="45"/>
        <v>0</v>
      </c>
      <c r="CS178" s="316">
        <f t="shared" si="46"/>
        <v>0</v>
      </c>
      <c r="CT178" s="316">
        <f t="shared" si="47"/>
        <v>0</v>
      </c>
      <c r="CU178" s="316">
        <f t="shared" si="48"/>
        <v>0</v>
      </c>
      <c r="CV178" s="316">
        <f t="shared" si="49"/>
        <v>0</v>
      </c>
      <c r="CW178" s="316">
        <f t="shared" si="50"/>
        <v>0</v>
      </c>
      <c r="CX178" s="316">
        <f t="shared" si="51"/>
        <v>0</v>
      </c>
      <c r="CY178" s="316">
        <f t="shared" si="52"/>
        <v>0</v>
      </c>
      <c r="CZ178" s="316">
        <f t="shared" si="53"/>
        <v>0</v>
      </c>
      <c r="DA178" s="316">
        <f t="shared" si="54"/>
        <v>0</v>
      </c>
      <c r="DB178" s="316">
        <f t="shared" si="55"/>
        <v>0</v>
      </c>
      <c r="DC178" s="316">
        <f t="shared" si="56"/>
        <v>0</v>
      </c>
      <c r="DD178" s="316">
        <f t="shared" si="57"/>
        <v>0</v>
      </c>
      <c r="DE178" s="316">
        <f t="shared" si="58"/>
        <v>0</v>
      </c>
      <c r="DF178" s="316">
        <f t="shared" si="59"/>
        <v>0</v>
      </c>
      <c r="DG178" s="316">
        <f t="shared" si="60"/>
        <v>0</v>
      </c>
      <c r="DH178" s="316">
        <f t="shared" si="61"/>
        <v>0</v>
      </c>
      <c r="DI178" s="316">
        <f t="shared" si="62"/>
        <v>0</v>
      </c>
      <c r="DJ178" s="316">
        <f t="shared" si="63"/>
        <v>0</v>
      </c>
      <c r="DK178" s="316">
        <f t="shared" si="64"/>
        <v>0</v>
      </c>
      <c r="DL178" s="316">
        <f t="shared" si="65"/>
        <v>0</v>
      </c>
      <c r="DM178" s="316">
        <f t="shared" si="66"/>
        <v>0</v>
      </c>
    </row>
    <row r="179" spans="1:117" ht="20.25" x14ac:dyDescent="0.2">
      <c r="A179" s="18">
        <v>175</v>
      </c>
      <c r="B179" s="18" t="str">
        <f>'كشف البنك'!A12</f>
        <v/>
      </c>
      <c r="C179" s="318">
        <f>'كشف البنك'!B12</f>
        <v>0</v>
      </c>
      <c r="D179" s="318">
        <f>'كشف البنك'!C12</f>
        <v>0</v>
      </c>
      <c r="E179" s="318">
        <f>'كشف البنك'!D12</f>
        <v>0</v>
      </c>
      <c r="F179" s="318">
        <f>'كشف البنك'!E12</f>
        <v>0</v>
      </c>
      <c r="G179" s="318">
        <f>'كشف البنك'!F12</f>
        <v>0</v>
      </c>
      <c r="H179" s="318">
        <f>'كشف البنك'!G12</f>
        <v>0</v>
      </c>
      <c r="I179" s="318">
        <f>'كشف البنك'!H12</f>
        <v>0</v>
      </c>
      <c r="J179" s="318">
        <f>'كشف البنك'!I12</f>
        <v>0</v>
      </c>
      <c r="K179" s="316">
        <f>'كشف البنك'!J12</f>
        <v>0</v>
      </c>
      <c r="L179" s="316">
        <f>'كشف البنك'!K12</f>
        <v>0</v>
      </c>
      <c r="M179" s="316">
        <f>'كشف البنك'!L12</f>
        <v>0</v>
      </c>
      <c r="N179" s="316">
        <f>'كشف البنك'!M12</f>
        <v>0</v>
      </c>
      <c r="O179" s="66">
        <f>'كشف البنك'!N12</f>
        <v>0</v>
      </c>
      <c r="P179" s="317">
        <f>'كشف البنك'!O12</f>
        <v>0</v>
      </c>
      <c r="Q179" s="318">
        <f>'كشف البنك'!P12</f>
        <v>0</v>
      </c>
      <c r="R179" s="318">
        <f>'كشف البنك'!Q12</f>
        <v>0</v>
      </c>
      <c r="S179" s="318">
        <f>'كشف البنك'!R12</f>
        <v>0</v>
      </c>
      <c r="T179" s="318">
        <f>'كشف البنك'!S12</f>
        <v>0</v>
      </c>
      <c r="U179" s="318">
        <f>'كشف البنك'!T12</f>
        <v>0</v>
      </c>
      <c r="V179" s="316">
        <f>'كشف البنك'!U12</f>
        <v>0</v>
      </c>
      <c r="W179" s="316">
        <f>'كشف البنك'!V12</f>
        <v>0</v>
      </c>
      <c r="X179" s="316">
        <f>'كشف البنك'!W12</f>
        <v>0</v>
      </c>
      <c r="Y179" s="318">
        <f>'كشف البنك'!X12</f>
        <v>0</v>
      </c>
      <c r="Z179" s="19">
        <f>'كشف البنك'!Y12</f>
        <v>0</v>
      </c>
      <c r="AA179" s="317">
        <f>'كشف البنك'!Z12</f>
        <v>0</v>
      </c>
      <c r="AB179" s="318">
        <f>'كشف البنك'!AA12</f>
        <v>0</v>
      </c>
      <c r="AC179" s="318">
        <f>'كشف البنك'!AB12</f>
        <v>0</v>
      </c>
      <c r="AD179" s="20">
        <f>'كشف البنك'!AC12</f>
        <v>0</v>
      </c>
      <c r="AE179" s="316">
        <f>'كشف البنك'!AD12</f>
        <v>0</v>
      </c>
      <c r="AF179" s="20">
        <f>'كشف البنك'!AE12</f>
        <v>0</v>
      </c>
      <c r="AG179" s="20">
        <f>'كشف البنك'!AF12</f>
        <v>0</v>
      </c>
      <c r="AH179" s="21">
        <f>'كشف البنك'!AG12</f>
        <v>0</v>
      </c>
      <c r="AI179" s="20">
        <f>'كشف البنك'!AH12</f>
        <v>0</v>
      </c>
      <c r="AJ179" s="20">
        <f>'كشف البنك'!AI12</f>
        <v>0</v>
      </c>
      <c r="AK179" s="20">
        <f>'كشف البنك'!AJ12</f>
        <v>0</v>
      </c>
      <c r="AL179" s="316">
        <f>'كشف البنك'!AK12</f>
        <v>0</v>
      </c>
      <c r="AM179" s="316">
        <f>'كشف البنك'!AL12</f>
        <v>0</v>
      </c>
      <c r="AN179" s="316">
        <f>'كشف البنك'!AM12</f>
        <v>0</v>
      </c>
      <c r="AO179" s="316">
        <f>'كشف البنك'!AN12</f>
        <v>0</v>
      </c>
      <c r="AP179" s="316">
        <f>'كشف البنك'!AO12</f>
        <v>0</v>
      </c>
      <c r="AQ179" s="316">
        <f>'كشف البنك'!AP12</f>
        <v>0</v>
      </c>
      <c r="AR179" s="316">
        <f>'كشف البنك'!AQ12</f>
        <v>0</v>
      </c>
      <c r="AS179" s="316">
        <f>'كشف البنك'!AR12</f>
        <v>0</v>
      </c>
      <c r="AT179" s="22">
        <f>'كشف البنك'!AS12</f>
        <v>0</v>
      </c>
      <c r="AU179" s="316">
        <f>'كشف البنك'!AT12</f>
        <v>0</v>
      </c>
      <c r="AV179" s="316">
        <f>'كشف البنك'!AU12</f>
        <v>0</v>
      </c>
      <c r="AW179" s="316">
        <f>'كشف البنك'!AV12</f>
        <v>0</v>
      </c>
      <c r="AX179" s="316">
        <f>'كشف البنك'!AW12</f>
        <v>0</v>
      </c>
      <c r="AY179" s="316">
        <f>'كشف البنك'!AX12</f>
        <v>0</v>
      </c>
      <c r="AZ179" s="316">
        <f>'كشف البنك'!AY12</f>
        <v>0</v>
      </c>
      <c r="BA179" s="317">
        <f>'كشف البنك'!AZ12</f>
        <v>0</v>
      </c>
      <c r="BB179" s="316">
        <f>'كشف البنك'!BA12</f>
        <v>0</v>
      </c>
      <c r="BC179" s="124">
        <f>'كشف البنك'!BB12</f>
        <v>0</v>
      </c>
      <c r="BD179" s="316">
        <f>'كشف البنك'!BC12</f>
        <v>0</v>
      </c>
      <c r="BE179" s="316">
        <f>'كشف البنك'!BD12</f>
        <v>0</v>
      </c>
      <c r="BF179" s="316">
        <f>'كشف البنك'!BE12</f>
        <v>0</v>
      </c>
      <c r="BG179" s="316">
        <f>'كشف البنك'!BF12</f>
        <v>0</v>
      </c>
      <c r="BH179" s="317">
        <f>'كشف البنك'!BG12</f>
        <v>0</v>
      </c>
      <c r="BI179" s="318">
        <f>'كشف البنك'!BH12</f>
        <v>0</v>
      </c>
      <c r="BJ179" s="318">
        <f>'كشف البنك'!BI12</f>
        <v>0</v>
      </c>
      <c r="BK179" s="318">
        <f>'كشف البنك'!BJ12</f>
        <v>0</v>
      </c>
      <c r="BL179" s="318">
        <f>'كشف البنك'!BK12</f>
        <v>0</v>
      </c>
      <c r="BM179" s="319">
        <f>'كشف البنك'!BL12</f>
        <v>0</v>
      </c>
      <c r="BN179" s="316">
        <f>'كشف البنك'!BM12</f>
        <v>0</v>
      </c>
      <c r="BO179" s="316">
        <f>'كشف البنك'!BN12</f>
        <v>0</v>
      </c>
      <c r="BP179" s="318">
        <f>'كشف البنك'!BO12</f>
        <v>0</v>
      </c>
      <c r="BQ179" s="319">
        <f>'كشف البنك'!BP12</f>
        <v>0</v>
      </c>
      <c r="BR179" s="319">
        <f>'كشف البنك'!BQ12</f>
        <v>0</v>
      </c>
      <c r="BS179" s="319">
        <f>'كشف البنك'!BR12</f>
        <v>0</v>
      </c>
      <c r="BT179" s="319">
        <f>'كشف البنك'!BS12</f>
        <v>0</v>
      </c>
      <c r="BU179" s="319">
        <f>'كشف البنك'!BT12</f>
        <v>0</v>
      </c>
      <c r="BV179" s="319">
        <f>'كشف البنك'!BU12</f>
        <v>0</v>
      </c>
      <c r="BW179" s="319">
        <f>'كشف البنك'!BV12</f>
        <v>0</v>
      </c>
      <c r="BX179" s="66">
        <f>'كشف البنك'!BW12</f>
        <v>0</v>
      </c>
      <c r="BY179" s="66">
        <f>'كشف البنك'!BX12</f>
        <v>0</v>
      </c>
      <c r="BZ179" s="319">
        <f>'كشف البنك'!BY12</f>
        <v>0</v>
      </c>
      <c r="CA179" s="319">
        <f>'كشف البنك'!BZ12</f>
        <v>0</v>
      </c>
      <c r="CB179" s="66">
        <f>'كشف البنك'!CA12</f>
        <v>0</v>
      </c>
      <c r="CC179" s="319">
        <f>'كشف البنك'!CB12</f>
        <v>0</v>
      </c>
      <c r="CD179" s="319">
        <f>'كشف البنك'!CC12</f>
        <v>0</v>
      </c>
      <c r="CE179" s="319">
        <f>'كشف البنك'!CD12</f>
        <v>0</v>
      </c>
      <c r="CF179" s="169">
        <f>'كشف البنك'!CE12</f>
        <v>0</v>
      </c>
      <c r="CG179" s="169">
        <f>'كشف البنك'!CF12</f>
        <v>0</v>
      </c>
      <c r="CH179" s="319">
        <f>'كشف البنك'!CG12</f>
        <v>0</v>
      </c>
      <c r="CI179" s="319">
        <f>'كشف البنك'!CH12</f>
        <v>0</v>
      </c>
      <c r="CJ179" s="319">
        <f>'كشف البنك'!CI12</f>
        <v>0</v>
      </c>
      <c r="CK179" s="319">
        <f>'كشف البنك'!CJ12</f>
        <v>0</v>
      </c>
      <c r="CL179" s="319">
        <f>'كشف البنك'!CK12</f>
        <v>0</v>
      </c>
      <c r="CM179" s="319">
        <f>'كشف البنك'!CL12</f>
        <v>0</v>
      </c>
      <c r="CN179" s="316">
        <f>'كشف البنك'!CM12</f>
        <v>0</v>
      </c>
      <c r="CO179" s="316">
        <f>'كشف البنك'!CN12</f>
        <v>0</v>
      </c>
      <c r="CP179" s="316">
        <f>'كشف البنك'!CO12</f>
        <v>0</v>
      </c>
      <c r="CQ179" s="316">
        <f>'كشف البنك'!CP12</f>
        <v>0</v>
      </c>
      <c r="CR179" s="316">
        <f t="shared" si="45"/>
        <v>0</v>
      </c>
      <c r="CS179" s="316">
        <f t="shared" si="46"/>
        <v>0</v>
      </c>
      <c r="CT179" s="316">
        <f t="shared" si="47"/>
        <v>0</v>
      </c>
      <c r="CU179" s="316">
        <f t="shared" si="48"/>
        <v>0</v>
      </c>
      <c r="CV179" s="316">
        <f t="shared" si="49"/>
        <v>0</v>
      </c>
      <c r="CW179" s="316">
        <f t="shared" si="50"/>
        <v>0</v>
      </c>
      <c r="CX179" s="316">
        <f t="shared" si="51"/>
        <v>0</v>
      </c>
      <c r="CY179" s="316">
        <f t="shared" si="52"/>
        <v>0</v>
      </c>
      <c r="CZ179" s="316">
        <f t="shared" si="53"/>
        <v>0</v>
      </c>
      <c r="DA179" s="316">
        <f t="shared" si="54"/>
        <v>0</v>
      </c>
      <c r="DB179" s="316">
        <f t="shared" si="55"/>
        <v>0</v>
      </c>
      <c r="DC179" s="316">
        <f t="shared" si="56"/>
        <v>0</v>
      </c>
      <c r="DD179" s="316">
        <f t="shared" si="57"/>
        <v>0</v>
      </c>
      <c r="DE179" s="316">
        <f t="shared" si="58"/>
        <v>0</v>
      </c>
      <c r="DF179" s="316">
        <f t="shared" si="59"/>
        <v>0</v>
      </c>
      <c r="DG179" s="316">
        <f t="shared" si="60"/>
        <v>0</v>
      </c>
      <c r="DH179" s="316">
        <f t="shared" si="61"/>
        <v>0</v>
      </c>
      <c r="DI179" s="316">
        <f t="shared" si="62"/>
        <v>0</v>
      </c>
      <c r="DJ179" s="316">
        <f t="shared" si="63"/>
        <v>0</v>
      </c>
      <c r="DK179" s="316">
        <f t="shared" si="64"/>
        <v>0</v>
      </c>
      <c r="DL179" s="316">
        <f t="shared" si="65"/>
        <v>0</v>
      </c>
      <c r="DM179" s="316">
        <f t="shared" si="66"/>
        <v>0</v>
      </c>
    </row>
    <row r="180" spans="1:117" ht="20.25" x14ac:dyDescent="0.2">
      <c r="A180" s="18">
        <v>176</v>
      </c>
      <c r="B180" s="18" t="str">
        <f>'كشف البنك'!A13</f>
        <v/>
      </c>
      <c r="C180" s="318">
        <f>'كشف البنك'!B13</f>
        <v>0</v>
      </c>
      <c r="D180" s="318">
        <f>'كشف البنك'!C13</f>
        <v>0</v>
      </c>
      <c r="E180" s="318">
        <f>'كشف البنك'!D13</f>
        <v>0</v>
      </c>
      <c r="F180" s="318">
        <f>'كشف البنك'!E13</f>
        <v>0</v>
      </c>
      <c r="G180" s="318">
        <f>'كشف البنك'!F13</f>
        <v>0</v>
      </c>
      <c r="H180" s="318">
        <f>'كشف البنك'!G13</f>
        <v>0</v>
      </c>
      <c r="I180" s="318">
        <f>'كشف البنك'!H13</f>
        <v>0</v>
      </c>
      <c r="J180" s="318">
        <f>'كشف البنك'!I13</f>
        <v>0</v>
      </c>
      <c r="K180" s="316">
        <f>'كشف البنك'!J13</f>
        <v>0</v>
      </c>
      <c r="L180" s="316">
        <f>'كشف البنك'!K13</f>
        <v>0</v>
      </c>
      <c r="M180" s="316">
        <f>'كشف البنك'!L13</f>
        <v>0</v>
      </c>
      <c r="N180" s="316">
        <f>'كشف البنك'!M13</f>
        <v>0</v>
      </c>
      <c r="O180" s="66">
        <f>'كشف البنك'!N13</f>
        <v>0</v>
      </c>
      <c r="P180" s="317">
        <f>'كشف البنك'!O13</f>
        <v>0</v>
      </c>
      <c r="Q180" s="318">
        <f>'كشف البنك'!P13</f>
        <v>0</v>
      </c>
      <c r="R180" s="318">
        <f>'كشف البنك'!Q13</f>
        <v>0</v>
      </c>
      <c r="S180" s="318">
        <f>'كشف البنك'!R13</f>
        <v>0</v>
      </c>
      <c r="T180" s="318">
        <f>'كشف البنك'!S13</f>
        <v>0</v>
      </c>
      <c r="U180" s="318">
        <f>'كشف البنك'!T13</f>
        <v>0</v>
      </c>
      <c r="V180" s="316">
        <f>'كشف البنك'!U13</f>
        <v>0</v>
      </c>
      <c r="W180" s="316">
        <f>'كشف البنك'!V13</f>
        <v>0</v>
      </c>
      <c r="X180" s="316">
        <f>'كشف البنك'!W13</f>
        <v>0</v>
      </c>
      <c r="Y180" s="318">
        <f>'كشف البنك'!X13</f>
        <v>0</v>
      </c>
      <c r="Z180" s="19">
        <f>'كشف البنك'!Y13</f>
        <v>0</v>
      </c>
      <c r="AA180" s="317">
        <f>'كشف البنك'!Z13</f>
        <v>0</v>
      </c>
      <c r="AB180" s="318">
        <f>'كشف البنك'!AA13</f>
        <v>0</v>
      </c>
      <c r="AC180" s="318">
        <f>'كشف البنك'!AB13</f>
        <v>0</v>
      </c>
      <c r="AD180" s="20">
        <f>'كشف البنك'!AC13</f>
        <v>0</v>
      </c>
      <c r="AE180" s="316">
        <f>'كشف البنك'!AD13</f>
        <v>0</v>
      </c>
      <c r="AF180" s="20">
        <f>'كشف البنك'!AE13</f>
        <v>0</v>
      </c>
      <c r="AG180" s="20">
        <f>'كشف البنك'!AF13</f>
        <v>0</v>
      </c>
      <c r="AH180" s="21">
        <f>'كشف البنك'!AG13</f>
        <v>0</v>
      </c>
      <c r="AI180" s="20">
        <f>'كشف البنك'!AH13</f>
        <v>0</v>
      </c>
      <c r="AJ180" s="20">
        <f>'كشف البنك'!AI13</f>
        <v>0</v>
      </c>
      <c r="AK180" s="20">
        <f>'كشف البنك'!AJ13</f>
        <v>0</v>
      </c>
      <c r="AL180" s="316">
        <f>'كشف البنك'!AK13</f>
        <v>0</v>
      </c>
      <c r="AM180" s="316">
        <f>'كشف البنك'!AL13</f>
        <v>0</v>
      </c>
      <c r="AN180" s="316">
        <f>'كشف البنك'!AM13</f>
        <v>0</v>
      </c>
      <c r="AO180" s="316">
        <f>'كشف البنك'!AN13</f>
        <v>0</v>
      </c>
      <c r="AP180" s="316">
        <f>'كشف البنك'!AO13</f>
        <v>0</v>
      </c>
      <c r="AQ180" s="316">
        <f>'كشف البنك'!AP13</f>
        <v>0</v>
      </c>
      <c r="AR180" s="316">
        <f>'كشف البنك'!AQ13</f>
        <v>0</v>
      </c>
      <c r="AS180" s="316">
        <f>'كشف البنك'!AR13</f>
        <v>0</v>
      </c>
      <c r="AT180" s="22">
        <f>'كشف البنك'!AS13</f>
        <v>0</v>
      </c>
      <c r="AU180" s="316">
        <f>'كشف البنك'!AT13</f>
        <v>0</v>
      </c>
      <c r="AV180" s="316">
        <f>'كشف البنك'!AU13</f>
        <v>0</v>
      </c>
      <c r="AW180" s="316">
        <f>'كشف البنك'!AV13</f>
        <v>0</v>
      </c>
      <c r="AX180" s="316">
        <f>'كشف البنك'!AW13</f>
        <v>0</v>
      </c>
      <c r="AY180" s="316">
        <f>'كشف البنك'!AX13</f>
        <v>0</v>
      </c>
      <c r="AZ180" s="316">
        <f>'كشف البنك'!AY13</f>
        <v>0</v>
      </c>
      <c r="BA180" s="317">
        <f>'كشف البنك'!AZ13</f>
        <v>0</v>
      </c>
      <c r="BB180" s="316">
        <f>'كشف البنك'!BA13</f>
        <v>0</v>
      </c>
      <c r="BC180" s="124">
        <f>'كشف البنك'!BB13</f>
        <v>0</v>
      </c>
      <c r="BD180" s="316">
        <f>'كشف البنك'!BC13</f>
        <v>0</v>
      </c>
      <c r="BE180" s="316">
        <f>'كشف البنك'!BD13</f>
        <v>0</v>
      </c>
      <c r="BF180" s="316">
        <f>'كشف البنك'!BE13</f>
        <v>0</v>
      </c>
      <c r="BG180" s="316">
        <f>'كشف البنك'!BF13</f>
        <v>0</v>
      </c>
      <c r="BH180" s="317">
        <f>'كشف البنك'!BG13</f>
        <v>0</v>
      </c>
      <c r="BI180" s="318">
        <f>'كشف البنك'!BH13</f>
        <v>0</v>
      </c>
      <c r="BJ180" s="318">
        <f>'كشف البنك'!BI13</f>
        <v>0</v>
      </c>
      <c r="BK180" s="318">
        <f>'كشف البنك'!BJ13</f>
        <v>0</v>
      </c>
      <c r="BL180" s="318">
        <f>'كشف البنك'!BK13</f>
        <v>0</v>
      </c>
      <c r="BM180" s="319">
        <f>'كشف البنك'!BL13</f>
        <v>0</v>
      </c>
      <c r="BN180" s="316">
        <f>'كشف البنك'!BM13</f>
        <v>0</v>
      </c>
      <c r="BO180" s="316">
        <f>'كشف البنك'!BN13</f>
        <v>0</v>
      </c>
      <c r="BP180" s="318">
        <f>'كشف البنك'!BO13</f>
        <v>0</v>
      </c>
      <c r="BQ180" s="319">
        <f>'كشف البنك'!BP13</f>
        <v>0</v>
      </c>
      <c r="BR180" s="319">
        <f>'كشف البنك'!BQ13</f>
        <v>0</v>
      </c>
      <c r="BS180" s="319">
        <f>'كشف البنك'!BR13</f>
        <v>0</v>
      </c>
      <c r="BT180" s="319">
        <f>'كشف البنك'!BS13</f>
        <v>0</v>
      </c>
      <c r="BU180" s="319">
        <f>'كشف البنك'!BT13</f>
        <v>0</v>
      </c>
      <c r="BV180" s="319">
        <f>'كشف البنك'!BU13</f>
        <v>0</v>
      </c>
      <c r="BW180" s="319">
        <f>'كشف البنك'!BV13</f>
        <v>0</v>
      </c>
      <c r="BX180" s="66">
        <f>'كشف البنك'!BW13</f>
        <v>0</v>
      </c>
      <c r="BY180" s="66">
        <f>'كشف البنك'!BX13</f>
        <v>0</v>
      </c>
      <c r="BZ180" s="319">
        <f>'كشف البنك'!BY13</f>
        <v>0</v>
      </c>
      <c r="CA180" s="319">
        <f>'كشف البنك'!BZ13</f>
        <v>0</v>
      </c>
      <c r="CB180" s="66">
        <f>'كشف البنك'!CA13</f>
        <v>0</v>
      </c>
      <c r="CC180" s="319">
        <f>'كشف البنك'!CB13</f>
        <v>0</v>
      </c>
      <c r="CD180" s="319">
        <f>'كشف البنك'!CC13</f>
        <v>0</v>
      </c>
      <c r="CE180" s="319">
        <f>'كشف البنك'!CD13</f>
        <v>0</v>
      </c>
      <c r="CF180" s="169">
        <f>'كشف البنك'!CE13</f>
        <v>0</v>
      </c>
      <c r="CG180" s="169">
        <f>'كشف البنك'!CF13</f>
        <v>0</v>
      </c>
      <c r="CH180" s="319">
        <f>'كشف البنك'!CG13</f>
        <v>0</v>
      </c>
      <c r="CI180" s="319">
        <f>'كشف البنك'!CH13</f>
        <v>0</v>
      </c>
      <c r="CJ180" s="319">
        <f>'كشف البنك'!CI13</f>
        <v>0</v>
      </c>
      <c r="CK180" s="319">
        <f>'كشف البنك'!CJ13</f>
        <v>0</v>
      </c>
      <c r="CL180" s="319">
        <f>'كشف البنك'!CK13</f>
        <v>0</v>
      </c>
      <c r="CM180" s="319">
        <f>'كشف البنك'!CL13</f>
        <v>0</v>
      </c>
      <c r="CN180" s="316">
        <f>'كشف البنك'!CM13</f>
        <v>0</v>
      </c>
      <c r="CO180" s="316">
        <f>'كشف البنك'!CN13</f>
        <v>0</v>
      </c>
      <c r="CP180" s="316">
        <f>'كشف البنك'!CO13</f>
        <v>0</v>
      </c>
      <c r="CQ180" s="316">
        <f>'كشف البنك'!CP13</f>
        <v>0</v>
      </c>
      <c r="CR180" s="316">
        <f t="shared" si="45"/>
        <v>0</v>
      </c>
      <c r="CS180" s="316">
        <f t="shared" si="46"/>
        <v>0</v>
      </c>
      <c r="CT180" s="316">
        <f t="shared" si="47"/>
        <v>0</v>
      </c>
      <c r="CU180" s="316">
        <f t="shared" si="48"/>
        <v>0</v>
      </c>
      <c r="CV180" s="316">
        <f t="shared" si="49"/>
        <v>0</v>
      </c>
      <c r="CW180" s="316">
        <f t="shared" si="50"/>
        <v>0</v>
      </c>
      <c r="CX180" s="316">
        <f t="shared" si="51"/>
        <v>0</v>
      </c>
      <c r="CY180" s="316">
        <f t="shared" si="52"/>
        <v>0</v>
      </c>
      <c r="CZ180" s="316">
        <f t="shared" si="53"/>
        <v>0</v>
      </c>
      <c r="DA180" s="316">
        <f t="shared" si="54"/>
        <v>0</v>
      </c>
      <c r="DB180" s="316">
        <f t="shared" si="55"/>
        <v>0</v>
      </c>
      <c r="DC180" s="316">
        <f t="shared" si="56"/>
        <v>0</v>
      </c>
      <c r="DD180" s="316">
        <f t="shared" si="57"/>
        <v>0</v>
      </c>
      <c r="DE180" s="316">
        <f t="shared" si="58"/>
        <v>0</v>
      </c>
      <c r="DF180" s="316">
        <f t="shared" si="59"/>
        <v>0</v>
      </c>
      <c r="DG180" s="316">
        <f t="shared" si="60"/>
        <v>0</v>
      </c>
      <c r="DH180" s="316">
        <f t="shared" si="61"/>
        <v>0</v>
      </c>
      <c r="DI180" s="316">
        <f t="shared" si="62"/>
        <v>0</v>
      </c>
      <c r="DJ180" s="316">
        <f t="shared" si="63"/>
        <v>0</v>
      </c>
      <c r="DK180" s="316">
        <f t="shared" si="64"/>
        <v>0</v>
      </c>
      <c r="DL180" s="316">
        <f t="shared" si="65"/>
        <v>0</v>
      </c>
      <c r="DM180" s="316">
        <f t="shared" si="66"/>
        <v>0</v>
      </c>
    </row>
    <row r="181" spans="1:117" ht="20.25" x14ac:dyDescent="0.2">
      <c r="A181" s="18">
        <v>177</v>
      </c>
      <c r="B181" s="18" t="str">
        <f>'كشف البنك'!A14</f>
        <v/>
      </c>
      <c r="C181" s="318">
        <f>'كشف البنك'!B14</f>
        <v>0</v>
      </c>
      <c r="D181" s="318">
        <f>'كشف البنك'!C14</f>
        <v>0</v>
      </c>
      <c r="E181" s="318">
        <f>'كشف البنك'!D14</f>
        <v>0</v>
      </c>
      <c r="F181" s="318">
        <f>'كشف البنك'!E14</f>
        <v>0</v>
      </c>
      <c r="G181" s="318">
        <f>'كشف البنك'!F14</f>
        <v>0</v>
      </c>
      <c r="H181" s="318">
        <f>'كشف البنك'!G14</f>
        <v>0</v>
      </c>
      <c r="I181" s="318">
        <f>'كشف البنك'!H14</f>
        <v>0</v>
      </c>
      <c r="J181" s="318">
        <f>'كشف البنك'!I14</f>
        <v>0</v>
      </c>
      <c r="K181" s="316">
        <f>'كشف البنك'!J14</f>
        <v>0</v>
      </c>
      <c r="L181" s="316">
        <f>'كشف البنك'!K14</f>
        <v>0</v>
      </c>
      <c r="M181" s="316">
        <f>'كشف البنك'!L14</f>
        <v>0</v>
      </c>
      <c r="N181" s="316">
        <f>'كشف البنك'!M14</f>
        <v>0</v>
      </c>
      <c r="O181" s="66">
        <f>'كشف البنك'!N14</f>
        <v>0</v>
      </c>
      <c r="P181" s="317">
        <f>'كشف البنك'!O14</f>
        <v>0</v>
      </c>
      <c r="Q181" s="318">
        <f>'كشف البنك'!P14</f>
        <v>0</v>
      </c>
      <c r="R181" s="318">
        <f>'كشف البنك'!Q14</f>
        <v>0</v>
      </c>
      <c r="S181" s="318">
        <f>'كشف البنك'!R14</f>
        <v>0</v>
      </c>
      <c r="T181" s="318">
        <f>'كشف البنك'!S14</f>
        <v>0</v>
      </c>
      <c r="U181" s="318">
        <f>'كشف البنك'!T14</f>
        <v>0</v>
      </c>
      <c r="V181" s="316">
        <f>'كشف البنك'!U14</f>
        <v>0</v>
      </c>
      <c r="W181" s="316">
        <f>'كشف البنك'!V14</f>
        <v>0</v>
      </c>
      <c r="X181" s="316">
        <f>'كشف البنك'!W14</f>
        <v>0</v>
      </c>
      <c r="Y181" s="318">
        <f>'كشف البنك'!X14</f>
        <v>0</v>
      </c>
      <c r="Z181" s="19">
        <f>'كشف البنك'!Y14</f>
        <v>0</v>
      </c>
      <c r="AA181" s="317">
        <f>'كشف البنك'!Z14</f>
        <v>0</v>
      </c>
      <c r="AB181" s="318">
        <f>'كشف البنك'!AA14</f>
        <v>0</v>
      </c>
      <c r="AC181" s="318">
        <f>'كشف البنك'!AB14</f>
        <v>0</v>
      </c>
      <c r="AD181" s="20">
        <f>'كشف البنك'!AC14</f>
        <v>0</v>
      </c>
      <c r="AE181" s="316">
        <f>'كشف البنك'!AD14</f>
        <v>0</v>
      </c>
      <c r="AF181" s="20">
        <f>'كشف البنك'!AE14</f>
        <v>0</v>
      </c>
      <c r="AG181" s="20">
        <f>'كشف البنك'!AF14</f>
        <v>0</v>
      </c>
      <c r="AH181" s="21">
        <f>'كشف البنك'!AG14</f>
        <v>0</v>
      </c>
      <c r="AI181" s="20">
        <f>'كشف البنك'!AH14</f>
        <v>0</v>
      </c>
      <c r="AJ181" s="20">
        <f>'كشف البنك'!AI14</f>
        <v>0</v>
      </c>
      <c r="AK181" s="20">
        <f>'كشف البنك'!AJ14</f>
        <v>0</v>
      </c>
      <c r="AL181" s="316">
        <f>'كشف البنك'!AK14</f>
        <v>0</v>
      </c>
      <c r="AM181" s="316">
        <f>'كشف البنك'!AL14</f>
        <v>0</v>
      </c>
      <c r="AN181" s="316">
        <f>'كشف البنك'!AM14</f>
        <v>0</v>
      </c>
      <c r="AO181" s="316">
        <f>'كشف البنك'!AN14</f>
        <v>0</v>
      </c>
      <c r="AP181" s="316">
        <f>'كشف البنك'!AO14</f>
        <v>0</v>
      </c>
      <c r="AQ181" s="316">
        <f>'كشف البنك'!AP14</f>
        <v>0</v>
      </c>
      <c r="AR181" s="316">
        <f>'كشف البنك'!AQ14</f>
        <v>0</v>
      </c>
      <c r="AS181" s="316">
        <f>'كشف البنك'!AR14</f>
        <v>0</v>
      </c>
      <c r="AT181" s="22">
        <f>'كشف البنك'!AS14</f>
        <v>0</v>
      </c>
      <c r="AU181" s="316">
        <f>'كشف البنك'!AT14</f>
        <v>0</v>
      </c>
      <c r="AV181" s="316">
        <f>'كشف البنك'!AU14</f>
        <v>0</v>
      </c>
      <c r="AW181" s="316">
        <f>'كشف البنك'!AV14</f>
        <v>0</v>
      </c>
      <c r="AX181" s="316">
        <f>'كشف البنك'!AW14</f>
        <v>0</v>
      </c>
      <c r="AY181" s="316">
        <f>'كشف البنك'!AX14</f>
        <v>0</v>
      </c>
      <c r="AZ181" s="316">
        <f>'كشف البنك'!AY14</f>
        <v>0</v>
      </c>
      <c r="BA181" s="317">
        <f>'كشف البنك'!AZ14</f>
        <v>0</v>
      </c>
      <c r="BB181" s="316">
        <f>'كشف البنك'!BA14</f>
        <v>0</v>
      </c>
      <c r="BC181" s="124">
        <f>'كشف البنك'!BB14</f>
        <v>0</v>
      </c>
      <c r="BD181" s="316">
        <f>'كشف البنك'!BC14</f>
        <v>0</v>
      </c>
      <c r="BE181" s="316">
        <f>'كشف البنك'!BD14</f>
        <v>0</v>
      </c>
      <c r="BF181" s="316">
        <f>'كشف البنك'!BE14</f>
        <v>0</v>
      </c>
      <c r="BG181" s="316">
        <f>'كشف البنك'!BF14</f>
        <v>0</v>
      </c>
      <c r="BH181" s="317">
        <f>'كشف البنك'!BG14</f>
        <v>0</v>
      </c>
      <c r="BI181" s="318">
        <f>'كشف البنك'!BH14</f>
        <v>0</v>
      </c>
      <c r="BJ181" s="318">
        <f>'كشف البنك'!BI14</f>
        <v>0</v>
      </c>
      <c r="BK181" s="318">
        <f>'كشف البنك'!BJ14</f>
        <v>0</v>
      </c>
      <c r="BL181" s="318">
        <f>'كشف البنك'!BK14</f>
        <v>0</v>
      </c>
      <c r="BM181" s="319">
        <f>'كشف البنك'!BL14</f>
        <v>0</v>
      </c>
      <c r="BN181" s="316">
        <f>'كشف البنك'!BM14</f>
        <v>0</v>
      </c>
      <c r="BO181" s="316">
        <f>'كشف البنك'!BN14</f>
        <v>0</v>
      </c>
      <c r="BP181" s="318">
        <f>'كشف البنك'!BO14</f>
        <v>0</v>
      </c>
      <c r="BQ181" s="319">
        <f>'كشف البنك'!BP14</f>
        <v>0</v>
      </c>
      <c r="BR181" s="319">
        <f>'كشف البنك'!BQ14</f>
        <v>0</v>
      </c>
      <c r="BS181" s="319">
        <f>'كشف البنك'!BR14</f>
        <v>0</v>
      </c>
      <c r="BT181" s="319">
        <f>'كشف البنك'!BS14</f>
        <v>0</v>
      </c>
      <c r="BU181" s="319">
        <f>'كشف البنك'!BT14</f>
        <v>0</v>
      </c>
      <c r="BV181" s="319">
        <f>'كشف البنك'!BU14</f>
        <v>0</v>
      </c>
      <c r="BW181" s="319">
        <f>'كشف البنك'!BV14</f>
        <v>0</v>
      </c>
      <c r="BX181" s="66">
        <f>'كشف البنك'!BW14</f>
        <v>0</v>
      </c>
      <c r="BY181" s="66">
        <f>'كشف البنك'!BX14</f>
        <v>0</v>
      </c>
      <c r="BZ181" s="319">
        <f>'كشف البنك'!BY14</f>
        <v>0</v>
      </c>
      <c r="CA181" s="319">
        <f>'كشف البنك'!BZ14</f>
        <v>0</v>
      </c>
      <c r="CB181" s="66">
        <f>'كشف البنك'!CA14</f>
        <v>0</v>
      </c>
      <c r="CC181" s="319">
        <f>'كشف البنك'!CB14</f>
        <v>0</v>
      </c>
      <c r="CD181" s="319">
        <f>'كشف البنك'!CC14</f>
        <v>0</v>
      </c>
      <c r="CE181" s="319">
        <f>'كشف البنك'!CD14</f>
        <v>0</v>
      </c>
      <c r="CF181" s="169">
        <f>'كشف البنك'!CE14</f>
        <v>0</v>
      </c>
      <c r="CG181" s="169">
        <f>'كشف البنك'!CF14</f>
        <v>0</v>
      </c>
      <c r="CH181" s="319">
        <f>'كشف البنك'!CG14</f>
        <v>0</v>
      </c>
      <c r="CI181" s="319">
        <f>'كشف البنك'!CH14</f>
        <v>0</v>
      </c>
      <c r="CJ181" s="319">
        <f>'كشف البنك'!CI14</f>
        <v>0</v>
      </c>
      <c r="CK181" s="319">
        <f>'كشف البنك'!CJ14</f>
        <v>0</v>
      </c>
      <c r="CL181" s="319">
        <f>'كشف البنك'!CK14</f>
        <v>0</v>
      </c>
      <c r="CM181" s="319">
        <f>'كشف البنك'!CL14</f>
        <v>0</v>
      </c>
      <c r="CN181" s="316">
        <f>'كشف البنك'!CM14</f>
        <v>0</v>
      </c>
      <c r="CO181" s="316">
        <f>'كشف البنك'!CN14</f>
        <v>0</v>
      </c>
      <c r="CP181" s="316">
        <f>'كشف البنك'!CO14</f>
        <v>0</v>
      </c>
      <c r="CQ181" s="316">
        <f>'كشف البنك'!CP14</f>
        <v>0</v>
      </c>
      <c r="CR181" s="316">
        <f t="shared" si="45"/>
        <v>0</v>
      </c>
      <c r="CS181" s="316">
        <f t="shared" si="46"/>
        <v>0</v>
      </c>
      <c r="CT181" s="316">
        <f t="shared" si="47"/>
        <v>0</v>
      </c>
      <c r="CU181" s="316">
        <f t="shared" si="48"/>
        <v>0</v>
      </c>
      <c r="CV181" s="316">
        <f t="shared" si="49"/>
        <v>0</v>
      </c>
      <c r="CW181" s="316">
        <f t="shared" si="50"/>
        <v>0</v>
      </c>
      <c r="CX181" s="316">
        <f t="shared" si="51"/>
        <v>0</v>
      </c>
      <c r="CY181" s="316">
        <f t="shared" si="52"/>
        <v>0</v>
      </c>
      <c r="CZ181" s="316">
        <f t="shared" si="53"/>
        <v>0</v>
      </c>
      <c r="DA181" s="316">
        <f t="shared" si="54"/>
        <v>0</v>
      </c>
      <c r="DB181" s="316">
        <f t="shared" si="55"/>
        <v>0</v>
      </c>
      <c r="DC181" s="316">
        <f t="shared" si="56"/>
        <v>0</v>
      </c>
      <c r="DD181" s="316">
        <f t="shared" si="57"/>
        <v>0</v>
      </c>
      <c r="DE181" s="316">
        <f t="shared" si="58"/>
        <v>0</v>
      </c>
      <c r="DF181" s="316">
        <f t="shared" si="59"/>
        <v>0</v>
      </c>
      <c r="DG181" s="316">
        <f t="shared" si="60"/>
        <v>0</v>
      </c>
      <c r="DH181" s="316">
        <f t="shared" si="61"/>
        <v>0</v>
      </c>
      <c r="DI181" s="316">
        <f t="shared" si="62"/>
        <v>0</v>
      </c>
      <c r="DJ181" s="316">
        <f t="shared" si="63"/>
        <v>0</v>
      </c>
      <c r="DK181" s="316">
        <f t="shared" si="64"/>
        <v>0</v>
      </c>
      <c r="DL181" s="316">
        <f t="shared" si="65"/>
        <v>0</v>
      </c>
      <c r="DM181" s="316">
        <f t="shared" si="66"/>
        <v>0</v>
      </c>
    </row>
    <row r="182" spans="1:117" ht="20.25" x14ac:dyDescent="0.2">
      <c r="A182" s="18">
        <v>178</v>
      </c>
      <c r="B182" s="18" t="str">
        <f>'كشف البنك'!A15</f>
        <v/>
      </c>
      <c r="C182" s="318">
        <f>'كشف البنك'!B15</f>
        <v>0</v>
      </c>
      <c r="D182" s="318">
        <f>'كشف البنك'!C15</f>
        <v>0</v>
      </c>
      <c r="E182" s="318">
        <f>'كشف البنك'!D15</f>
        <v>0</v>
      </c>
      <c r="F182" s="318">
        <f>'كشف البنك'!E15</f>
        <v>0</v>
      </c>
      <c r="G182" s="318">
        <f>'كشف البنك'!F15</f>
        <v>0</v>
      </c>
      <c r="H182" s="318">
        <f>'كشف البنك'!G15</f>
        <v>0</v>
      </c>
      <c r="I182" s="318">
        <f>'كشف البنك'!H15</f>
        <v>0</v>
      </c>
      <c r="J182" s="318">
        <f>'كشف البنك'!I15</f>
        <v>0</v>
      </c>
      <c r="K182" s="316">
        <f>'كشف البنك'!J15</f>
        <v>0</v>
      </c>
      <c r="L182" s="316">
        <f>'كشف البنك'!K15</f>
        <v>0</v>
      </c>
      <c r="M182" s="316">
        <f>'كشف البنك'!L15</f>
        <v>0</v>
      </c>
      <c r="N182" s="316">
        <f>'كشف البنك'!M15</f>
        <v>0</v>
      </c>
      <c r="O182" s="66">
        <f>'كشف البنك'!N15</f>
        <v>0</v>
      </c>
      <c r="P182" s="317">
        <f>'كشف البنك'!O15</f>
        <v>0</v>
      </c>
      <c r="Q182" s="318">
        <f>'كشف البنك'!P15</f>
        <v>0</v>
      </c>
      <c r="R182" s="318">
        <f>'كشف البنك'!Q15</f>
        <v>0</v>
      </c>
      <c r="S182" s="318">
        <f>'كشف البنك'!R15</f>
        <v>0</v>
      </c>
      <c r="T182" s="318">
        <f>'كشف البنك'!S15</f>
        <v>0</v>
      </c>
      <c r="U182" s="318">
        <f>'كشف البنك'!T15</f>
        <v>0</v>
      </c>
      <c r="V182" s="316">
        <f>'كشف البنك'!U15</f>
        <v>0</v>
      </c>
      <c r="W182" s="316">
        <f>'كشف البنك'!V15</f>
        <v>0</v>
      </c>
      <c r="X182" s="316">
        <f>'كشف البنك'!W15</f>
        <v>0</v>
      </c>
      <c r="Y182" s="318">
        <f>'كشف البنك'!X15</f>
        <v>0</v>
      </c>
      <c r="Z182" s="19">
        <f>'كشف البنك'!Y15</f>
        <v>0</v>
      </c>
      <c r="AA182" s="317">
        <f>'كشف البنك'!Z15</f>
        <v>0</v>
      </c>
      <c r="AB182" s="318">
        <f>'كشف البنك'!AA15</f>
        <v>0</v>
      </c>
      <c r="AC182" s="318">
        <f>'كشف البنك'!AB15</f>
        <v>0</v>
      </c>
      <c r="AD182" s="20">
        <f>'كشف البنك'!AC15</f>
        <v>0</v>
      </c>
      <c r="AE182" s="316">
        <f>'كشف البنك'!AD15</f>
        <v>0</v>
      </c>
      <c r="AF182" s="20">
        <f>'كشف البنك'!AE15</f>
        <v>0</v>
      </c>
      <c r="AG182" s="20">
        <f>'كشف البنك'!AF15</f>
        <v>0</v>
      </c>
      <c r="AH182" s="21">
        <f>'كشف البنك'!AG15</f>
        <v>0</v>
      </c>
      <c r="AI182" s="20">
        <f>'كشف البنك'!AH15</f>
        <v>0</v>
      </c>
      <c r="AJ182" s="20">
        <f>'كشف البنك'!AI15</f>
        <v>0</v>
      </c>
      <c r="AK182" s="20">
        <f>'كشف البنك'!AJ15</f>
        <v>0</v>
      </c>
      <c r="AL182" s="316">
        <f>'كشف البنك'!AK15</f>
        <v>0</v>
      </c>
      <c r="AM182" s="316">
        <f>'كشف البنك'!AL15</f>
        <v>0</v>
      </c>
      <c r="AN182" s="316">
        <f>'كشف البنك'!AM15</f>
        <v>0</v>
      </c>
      <c r="AO182" s="316">
        <f>'كشف البنك'!AN15</f>
        <v>0</v>
      </c>
      <c r="AP182" s="316">
        <f>'كشف البنك'!AO15</f>
        <v>0</v>
      </c>
      <c r="AQ182" s="316">
        <f>'كشف البنك'!AP15</f>
        <v>0</v>
      </c>
      <c r="AR182" s="316">
        <f>'كشف البنك'!AQ15</f>
        <v>0</v>
      </c>
      <c r="AS182" s="316">
        <f>'كشف البنك'!AR15</f>
        <v>0</v>
      </c>
      <c r="AT182" s="22">
        <f>'كشف البنك'!AS15</f>
        <v>0</v>
      </c>
      <c r="AU182" s="316">
        <f>'كشف البنك'!AT15</f>
        <v>0</v>
      </c>
      <c r="AV182" s="316">
        <f>'كشف البنك'!AU15</f>
        <v>0</v>
      </c>
      <c r="AW182" s="316">
        <f>'كشف البنك'!AV15</f>
        <v>0</v>
      </c>
      <c r="AX182" s="316">
        <f>'كشف البنك'!AW15</f>
        <v>0</v>
      </c>
      <c r="AY182" s="316">
        <f>'كشف البنك'!AX15</f>
        <v>0</v>
      </c>
      <c r="AZ182" s="316">
        <f>'كشف البنك'!AY15</f>
        <v>0</v>
      </c>
      <c r="BA182" s="317">
        <f>'كشف البنك'!AZ15</f>
        <v>0</v>
      </c>
      <c r="BB182" s="316">
        <f>'كشف البنك'!BA15</f>
        <v>0</v>
      </c>
      <c r="BC182" s="124">
        <f>'كشف البنك'!BB15</f>
        <v>0</v>
      </c>
      <c r="BD182" s="316">
        <f>'كشف البنك'!BC15</f>
        <v>0</v>
      </c>
      <c r="BE182" s="316">
        <f>'كشف البنك'!BD15</f>
        <v>0</v>
      </c>
      <c r="BF182" s="316">
        <f>'كشف البنك'!BE15</f>
        <v>0</v>
      </c>
      <c r="BG182" s="316">
        <f>'كشف البنك'!BF15</f>
        <v>0</v>
      </c>
      <c r="BH182" s="317">
        <f>'كشف البنك'!BG15</f>
        <v>0</v>
      </c>
      <c r="BI182" s="318">
        <f>'كشف البنك'!BH15</f>
        <v>0</v>
      </c>
      <c r="BJ182" s="318">
        <f>'كشف البنك'!BI15</f>
        <v>0</v>
      </c>
      <c r="BK182" s="318">
        <f>'كشف البنك'!BJ15</f>
        <v>0</v>
      </c>
      <c r="BL182" s="318">
        <f>'كشف البنك'!BK15</f>
        <v>0</v>
      </c>
      <c r="BM182" s="319">
        <f>'كشف البنك'!BL15</f>
        <v>0</v>
      </c>
      <c r="BN182" s="316">
        <f>'كشف البنك'!BM15</f>
        <v>0</v>
      </c>
      <c r="BO182" s="316">
        <f>'كشف البنك'!BN15</f>
        <v>0</v>
      </c>
      <c r="BP182" s="318">
        <f>'كشف البنك'!BO15</f>
        <v>0</v>
      </c>
      <c r="BQ182" s="319">
        <f>'كشف البنك'!BP15</f>
        <v>0</v>
      </c>
      <c r="BR182" s="319">
        <f>'كشف البنك'!BQ15</f>
        <v>0</v>
      </c>
      <c r="BS182" s="319">
        <f>'كشف البنك'!BR15</f>
        <v>0</v>
      </c>
      <c r="BT182" s="319">
        <f>'كشف البنك'!BS15</f>
        <v>0</v>
      </c>
      <c r="BU182" s="319">
        <f>'كشف البنك'!BT15</f>
        <v>0</v>
      </c>
      <c r="BV182" s="319">
        <f>'كشف البنك'!BU15</f>
        <v>0</v>
      </c>
      <c r="BW182" s="319">
        <f>'كشف البنك'!BV15</f>
        <v>0</v>
      </c>
      <c r="BX182" s="66">
        <f>'كشف البنك'!BW15</f>
        <v>0</v>
      </c>
      <c r="BY182" s="66">
        <f>'كشف البنك'!BX15</f>
        <v>0</v>
      </c>
      <c r="BZ182" s="319">
        <f>'كشف البنك'!BY15</f>
        <v>0</v>
      </c>
      <c r="CA182" s="319">
        <f>'كشف البنك'!BZ15</f>
        <v>0</v>
      </c>
      <c r="CB182" s="66">
        <f>'كشف البنك'!CA15</f>
        <v>0</v>
      </c>
      <c r="CC182" s="319">
        <f>'كشف البنك'!CB15</f>
        <v>0</v>
      </c>
      <c r="CD182" s="319">
        <f>'كشف البنك'!CC15</f>
        <v>0</v>
      </c>
      <c r="CE182" s="319">
        <f>'كشف البنك'!CD15</f>
        <v>0</v>
      </c>
      <c r="CF182" s="169">
        <f>'كشف البنك'!CE15</f>
        <v>0</v>
      </c>
      <c r="CG182" s="169">
        <f>'كشف البنك'!CF15</f>
        <v>0</v>
      </c>
      <c r="CH182" s="319">
        <f>'كشف البنك'!CG15</f>
        <v>0</v>
      </c>
      <c r="CI182" s="319">
        <f>'كشف البنك'!CH15</f>
        <v>0</v>
      </c>
      <c r="CJ182" s="319">
        <f>'كشف البنك'!CI15</f>
        <v>0</v>
      </c>
      <c r="CK182" s="319">
        <f>'كشف البنك'!CJ15</f>
        <v>0</v>
      </c>
      <c r="CL182" s="319">
        <f>'كشف البنك'!CK15</f>
        <v>0</v>
      </c>
      <c r="CM182" s="319">
        <f>'كشف البنك'!CL15</f>
        <v>0</v>
      </c>
      <c r="CN182" s="316">
        <f>'كشف البنك'!CM15</f>
        <v>0</v>
      </c>
      <c r="CO182" s="316">
        <f>'كشف البنك'!CN15</f>
        <v>0</v>
      </c>
      <c r="CP182" s="316">
        <f>'كشف البنك'!CO15</f>
        <v>0</v>
      </c>
      <c r="CQ182" s="316">
        <f>'كشف البنك'!CP15</f>
        <v>0</v>
      </c>
      <c r="CR182" s="316">
        <f t="shared" si="45"/>
        <v>0</v>
      </c>
      <c r="CS182" s="316">
        <f t="shared" si="46"/>
        <v>0</v>
      </c>
      <c r="CT182" s="316">
        <f t="shared" si="47"/>
        <v>0</v>
      </c>
      <c r="CU182" s="316">
        <f t="shared" si="48"/>
        <v>0</v>
      </c>
      <c r="CV182" s="316">
        <f t="shared" si="49"/>
        <v>0</v>
      </c>
      <c r="CW182" s="316">
        <f t="shared" si="50"/>
        <v>0</v>
      </c>
      <c r="CX182" s="316">
        <f t="shared" si="51"/>
        <v>0</v>
      </c>
      <c r="CY182" s="316">
        <f t="shared" si="52"/>
        <v>0</v>
      </c>
      <c r="CZ182" s="316">
        <f t="shared" si="53"/>
        <v>0</v>
      </c>
      <c r="DA182" s="316">
        <f t="shared" si="54"/>
        <v>0</v>
      </c>
      <c r="DB182" s="316">
        <f t="shared" si="55"/>
        <v>0</v>
      </c>
      <c r="DC182" s="316">
        <f t="shared" si="56"/>
        <v>0</v>
      </c>
      <c r="DD182" s="316">
        <f t="shared" si="57"/>
        <v>0</v>
      </c>
      <c r="DE182" s="316">
        <f t="shared" si="58"/>
        <v>0</v>
      </c>
      <c r="DF182" s="316">
        <f t="shared" si="59"/>
        <v>0</v>
      </c>
      <c r="DG182" s="316">
        <f t="shared" si="60"/>
        <v>0</v>
      </c>
      <c r="DH182" s="316">
        <f t="shared" si="61"/>
        <v>0</v>
      </c>
      <c r="DI182" s="316">
        <f t="shared" si="62"/>
        <v>0</v>
      </c>
      <c r="DJ182" s="316">
        <f t="shared" si="63"/>
        <v>0</v>
      </c>
      <c r="DK182" s="316">
        <f t="shared" si="64"/>
        <v>0</v>
      </c>
      <c r="DL182" s="316">
        <f t="shared" si="65"/>
        <v>0</v>
      </c>
      <c r="DM182" s="316">
        <f t="shared" si="66"/>
        <v>0</v>
      </c>
    </row>
    <row r="183" spans="1:117" ht="20.25" x14ac:dyDescent="0.2">
      <c r="A183" s="18">
        <v>179</v>
      </c>
      <c r="B183" s="18" t="str">
        <f>'كشف البنك'!A16</f>
        <v/>
      </c>
      <c r="C183" s="318">
        <f>'كشف البنك'!B16</f>
        <v>0</v>
      </c>
      <c r="D183" s="318">
        <f>'كشف البنك'!C16</f>
        <v>0</v>
      </c>
      <c r="E183" s="318">
        <f>'كشف البنك'!D16</f>
        <v>0</v>
      </c>
      <c r="F183" s="318">
        <f>'كشف البنك'!E16</f>
        <v>0</v>
      </c>
      <c r="G183" s="318">
        <f>'كشف البنك'!F16</f>
        <v>0</v>
      </c>
      <c r="H183" s="318">
        <f>'كشف البنك'!G16</f>
        <v>0</v>
      </c>
      <c r="I183" s="318">
        <f>'كشف البنك'!H16</f>
        <v>0</v>
      </c>
      <c r="J183" s="318">
        <f>'كشف البنك'!I16</f>
        <v>0</v>
      </c>
      <c r="K183" s="316">
        <f>'كشف البنك'!J16</f>
        <v>0</v>
      </c>
      <c r="L183" s="316">
        <f>'كشف البنك'!K16</f>
        <v>0</v>
      </c>
      <c r="M183" s="316">
        <f>'كشف البنك'!L16</f>
        <v>0</v>
      </c>
      <c r="N183" s="316">
        <f>'كشف البنك'!M16</f>
        <v>0</v>
      </c>
      <c r="O183" s="66">
        <f>'كشف البنك'!N16</f>
        <v>0</v>
      </c>
      <c r="P183" s="317">
        <f>'كشف البنك'!O16</f>
        <v>0</v>
      </c>
      <c r="Q183" s="318">
        <f>'كشف البنك'!P16</f>
        <v>0</v>
      </c>
      <c r="R183" s="318">
        <f>'كشف البنك'!Q16</f>
        <v>0</v>
      </c>
      <c r="S183" s="318">
        <f>'كشف البنك'!R16</f>
        <v>0</v>
      </c>
      <c r="T183" s="318">
        <f>'كشف البنك'!S16</f>
        <v>0</v>
      </c>
      <c r="U183" s="318">
        <f>'كشف البنك'!T16</f>
        <v>0</v>
      </c>
      <c r="V183" s="316">
        <f>'كشف البنك'!U16</f>
        <v>0</v>
      </c>
      <c r="W183" s="316">
        <f>'كشف البنك'!V16</f>
        <v>0</v>
      </c>
      <c r="X183" s="316">
        <f>'كشف البنك'!W16</f>
        <v>0</v>
      </c>
      <c r="Y183" s="318">
        <f>'كشف البنك'!X16</f>
        <v>0</v>
      </c>
      <c r="Z183" s="19">
        <f>'كشف البنك'!Y16</f>
        <v>0</v>
      </c>
      <c r="AA183" s="317">
        <f>'كشف البنك'!Z16</f>
        <v>0</v>
      </c>
      <c r="AB183" s="318">
        <f>'كشف البنك'!AA16</f>
        <v>0</v>
      </c>
      <c r="AC183" s="318">
        <f>'كشف البنك'!AB16</f>
        <v>0</v>
      </c>
      <c r="AD183" s="20">
        <f>'كشف البنك'!AC16</f>
        <v>0</v>
      </c>
      <c r="AE183" s="316">
        <f>'كشف البنك'!AD16</f>
        <v>0</v>
      </c>
      <c r="AF183" s="20">
        <f>'كشف البنك'!AE16</f>
        <v>0</v>
      </c>
      <c r="AG183" s="20">
        <f>'كشف البنك'!AF16</f>
        <v>0</v>
      </c>
      <c r="AH183" s="21">
        <f>'كشف البنك'!AG16</f>
        <v>0</v>
      </c>
      <c r="AI183" s="20">
        <f>'كشف البنك'!AH16</f>
        <v>0</v>
      </c>
      <c r="AJ183" s="20">
        <f>'كشف البنك'!AI16</f>
        <v>0</v>
      </c>
      <c r="AK183" s="20">
        <f>'كشف البنك'!AJ16</f>
        <v>0</v>
      </c>
      <c r="AL183" s="316">
        <f>'كشف البنك'!AK16</f>
        <v>0</v>
      </c>
      <c r="AM183" s="316">
        <f>'كشف البنك'!AL16</f>
        <v>0</v>
      </c>
      <c r="AN183" s="316">
        <f>'كشف البنك'!AM16</f>
        <v>0</v>
      </c>
      <c r="AO183" s="316">
        <f>'كشف البنك'!AN16</f>
        <v>0</v>
      </c>
      <c r="AP183" s="316">
        <f>'كشف البنك'!AO16</f>
        <v>0</v>
      </c>
      <c r="AQ183" s="316">
        <f>'كشف البنك'!AP16</f>
        <v>0</v>
      </c>
      <c r="AR183" s="316">
        <f>'كشف البنك'!AQ16</f>
        <v>0</v>
      </c>
      <c r="AS183" s="316">
        <f>'كشف البنك'!AR16</f>
        <v>0</v>
      </c>
      <c r="AT183" s="22">
        <f>'كشف البنك'!AS16</f>
        <v>0</v>
      </c>
      <c r="AU183" s="316">
        <f>'كشف البنك'!AT16</f>
        <v>0</v>
      </c>
      <c r="AV183" s="316">
        <f>'كشف البنك'!AU16</f>
        <v>0</v>
      </c>
      <c r="AW183" s="316">
        <f>'كشف البنك'!AV16</f>
        <v>0</v>
      </c>
      <c r="AX183" s="316">
        <f>'كشف البنك'!AW16</f>
        <v>0</v>
      </c>
      <c r="AY183" s="316">
        <f>'كشف البنك'!AX16</f>
        <v>0</v>
      </c>
      <c r="AZ183" s="316">
        <f>'كشف البنك'!AY16</f>
        <v>0</v>
      </c>
      <c r="BA183" s="317">
        <f>'كشف البنك'!AZ16</f>
        <v>0</v>
      </c>
      <c r="BB183" s="316">
        <f>'كشف البنك'!BA16</f>
        <v>0</v>
      </c>
      <c r="BC183" s="124">
        <f>'كشف البنك'!BB16</f>
        <v>0</v>
      </c>
      <c r="BD183" s="316">
        <f>'كشف البنك'!BC16</f>
        <v>0</v>
      </c>
      <c r="BE183" s="316">
        <f>'كشف البنك'!BD16</f>
        <v>0</v>
      </c>
      <c r="BF183" s="316">
        <f>'كشف البنك'!BE16</f>
        <v>0</v>
      </c>
      <c r="BG183" s="316">
        <f>'كشف البنك'!BF16</f>
        <v>0</v>
      </c>
      <c r="BH183" s="317">
        <f>'كشف البنك'!BG16</f>
        <v>0</v>
      </c>
      <c r="BI183" s="318">
        <f>'كشف البنك'!BH16</f>
        <v>0</v>
      </c>
      <c r="BJ183" s="318">
        <f>'كشف البنك'!BI16</f>
        <v>0</v>
      </c>
      <c r="BK183" s="318">
        <f>'كشف البنك'!BJ16</f>
        <v>0</v>
      </c>
      <c r="BL183" s="318">
        <f>'كشف البنك'!BK16</f>
        <v>0</v>
      </c>
      <c r="BM183" s="319">
        <f>'كشف البنك'!BL16</f>
        <v>0</v>
      </c>
      <c r="BN183" s="316">
        <f>'كشف البنك'!BM16</f>
        <v>0</v>
      </c>
      <c r="BO183" s="316">
        <f>'كشف البنك'!BN16</f>
        <v>0</v>
      </c>
      <c r="BP183" s="318">
        <f>'كشف البنك'!BO16</f>
        <v>0</v>
      </c>
      <c r="BQ183" s="319">
        <f>'كشف البنك'!BP16</f>
        <v>0</v>
      </c>
      <c r="BR183" s="319">
        <f>'كشف البنك'!BQ16</f>
        <v>0</v>
      </c>
      <c r="BS183" s="319">
        <f>'كشف البنك'!BR16</f>
        <v>0</v>
      </c>
      <c r="BT183" s="319">
        <f>'كشف البنك'!BS16</f>
        <v>0</v>
      </c>
      <c r="BU183" s="319">
        <f>'كشف البنك'!BT16</f>
        <v>0</v>
      </c>
      <c r="BV183" s="319">
        <f>'كشف البنك'!BU16</f>
        <v>0</v>
      </c>
      <c r="BW183" s="319">
        <f>'كشف البنك'!BV16</f>
        <v>0</v>
      </c>
      <c r="BX183" s="66">
        <f>'كشف البنك'!BW16</f>
        <v>0</v>
      </c>
      <c r="BY183" s="66">
        <f>'كشف البنك'!BX16</f>
        <v>0</v>
      </c>
      <c r="BZ183" s="319">
        <f>'كشف البنك'!BY16</f>
        <v>0</v>
      </c>
      <c r="CA183" s="319">
        <f>'كشف البنك'!BZ16</f>
        <v>0</v>
      </c>
      <c r="CB183" s="66">
        <f>'كشف البنك'!CA16</f>
        <v>0</v>
      </c>
      <c r="CC183" s="319">
        <f>'كشف البنك'!CB16</f>
        <v>0</v>
      </c>
      <c r="CD183" s="319">
        <f>'كشف البنك'!CC16</f>
        <v>0</v>
      </c>
      <c r="CE183" s="319">
        <f>'كشف البنك'!CD16</f>
        <v>0</v>
      </c>
      <c r="CF183" s="169">
        <f>'كشف البنك'!CE16</f>
        <v>0</v>
      </c>
      <c r="CG183" s="169">
        <f>'كشف البنك'!CF16</f>
        <v>0</v>
      </c>
      <c r="CH183" s="319">
        <f>'كشف البنك'!CG16</f>
        <v>0</v>
      </c>
      <c r="CI183" s="319">
        <f>'كشف البنك'!CH16</f>
        <v>0</v>
      </c>
      <c r="CJ183" s="319">
        <f>'كشف البنك'!CI16</f>
        <v>0</v>
      </c>
      <c r="CK183" s="319">
        <f>'كشف البنك'!CJ16</f>
        <v>0</v>
      </c>
      <c r="CL183" s="319">
        <f>'كشف البنك'!CK16</f>
        <v>0</v>
      </c>
      <c r="CM183" s="319">
        <f>'كشف البنك'!CL16</f>
        <v>0</v>
      </c>
      <c r="CN183" s="316">
        <f>'كشف البنك'!CM16</f>
        <v>0</v>
      </c>
      <c r="CO183" s="316">
        <f>'كشف البنك'!CN16</f>
        <v>0</v>
      </c>
      <c r="CP183" s="316">
        <f>'كشف البنك'!CO16</f>
        <v>0</v>
      </c>
      <c r="CQ183" s="316">
        <f>'كشف البنك'!CP16</f>
        <v>0</v>
      </c>
      <c r="CR183" s="316">
        <f t="shared" si="45"/>
        <v>0</v>
      </c>
      <c r="CS183" s="316">
        <f t="shared" si="46"/>
        <v>0</v>
      </c>
      <c r="CT183" s="316">
        <f t="shared" si="47"/>
        <v>0</v>
      </c>
      <c r="CU183" s="316">
        <f t="shared" si="48"/>
        <v>0</v>
      </c>
      <c r="CV183" s="316">
        <f t="shared" si="49"/>
        <v>0</v>
      </c>
      <c r="CW183" s="316">
        <f t="shared" si="50"/>
        <v>0</v>
      </c>
      <c r="CX183" s="316">
        <f t="shared" si="51"/>
        <v>0</v>
      </c>
      <c r="CY183" s="316">
        <f t="shared" si="52"/>
        <v>0</v>
      </c>
      <c r="CZ183" s="316">
        <f t="shared" si="53"/>
        <v>0</v>
      </c>
      <c r="DA183" s="316">
        <f t="shared" si="54"/>
        <v>0</v>
      </c>
      <c r="DB183" s="316">
        <f t="shared" si="55"/>
        <v>0</v>
      </c>
      <c r="DC183" s="316">
        <f t="shared" si="56"/>
        <v>0</v>
      </c>
      <c r="DD183" s="316">
        <f t="shared" si="57"/>
        <v>0</v>
      </c>
      <c r="DE183" s="316">
        <f t="shared" si="58"/>
        <v>0</v>
      </c>
      <c r="DF183" s="316">
        <f t="shared" si="59"/>
        <v>0</v>
      </c>
      <c r="DG183" s="316">
        <f t="shared" si="60"/>
        <v>0</v>
      </c>
      <c r="DH183" s="316">
        <f t="shared" si="61"/>
        <v>0</v>
      </c>
      <c r="DI183" s="316">
        <f t="shared" si="62"/>
        <v>0</v>
      </c>
      <c r="DJ183" s="316">
        <f t="shared" si="63"/>
        <v>0</v>
      </c>
      <c r="DK183" s="316">
        <f t="shared" si="64"/>
        <v>0</v>
      </c>
      <c r="DL183" s="316">
        <f t="shared" si="65"/>
        <v>0</v>
      </c>
      <c r="DM183" s="316">
        <f t="shared" si="66"/>
        <v>0</v>
      </c>
    </row>
    <row r="184" spans="1:117" ht="20.25" x14ac:dyDescent="0.2">
      <c r="A184" s="18">
        <v>180</v>
      </c>
      <c r="B184" s="18" t="str">
        <f>'كشف البنك'!A17</f>
        <v/>
      </c>
      <c r="C184" s="318">
        <f>'كشف البنك'!B17</f>
        <v>0</v>
      </c>
      <c r="D184" s="318">
        <f>'كشف البنك'!C17</f>
        <v>0</v>
      </c>
      <c r="E184" s="318">
        <f>'كشف البنك'!D17</f>
        <v>0</v>
      </c>
      <c r="F184" s="318">
        <f>'كشف البنك'!E17</f>
        <v>0</v>
      </c>
      <c r="G184" s="318">
        <f>'كشف البنك'!F17</f>
        <v>0</v>
      </c>
      <c r="H184" s="318">
        <f>'كشف البنك'!G17</f>
        <v>0</v>
      </c>
      <c r="I184" s="318">
        <f>'كشف البنك'!H17</f>
        <v>0</v>
      </c>
      <c r="J184" s="318">
        <f>'كشف البنك'!I17</f>
        <v>0</v>
      </c>
      <c r="K184" s="316">
        <f>'كشف البنك'!J17</f>
        <v>0</v>
      </c>
      <c r="L184" s="316">
        <f>'كشف البنك'!K17</f>
        <v>0</v>
      </c>
      <c r="M184" s="316">
        <f>'كشف البنك'!L17</f>
        <v>0</v>
      </c>
      <c r="N184" s="316">
        <f>'كشف البنك'!M17</f>
        <v>0</v>
      </c>
      <c r="O184" s="66">
        <f>'كشف البنك'!N17</f>
        <v>0</v>
      </c>
      <c r="P184" s="317">
        <f>'كشف البنك'!O17</f>
        <v>0</v>
      </c>
      <c r="Q184" s="318">
        <f>'كشف البنك'!P17</f>
        <v>0</v>
      </c>
      <c r="R184" s="318">
        <f>'كشف البنك'!Q17</f>
        <v>0</v>
      </c>
      <c r="S184" s="318">
        <f>'كشف البنك'!R17</f>
        <v>0</v>
      </c>
      <c r="T184" s="318">
        <f>'كشف البنك'!S17</f>
        <v>0</v>
      </c>
      <c r="U184" s="318">
        <f>'كشف البنك'!T17</f>
        <v>0</v>
      </c>
      <c r="V184" s="316">
        <f>'كشف البنك'!U17</f>
        <v>0</v>
      </c>
      <c r="W184" s="316">
        <f>'كشف البنك'!V17</f>
        <v>0</v>
      </c>
      <c r="X184" s="316">
        <f>'كشف البنك'!W17</f>
        <v>0</v>
      </c>
      <c r="Y184" s="318">
        <f>'كشف البنك'!X17</f>
        <v>0</v>
      </c>
      <c r="Z184" s="19">
        <f>'كشف البنك'!Y17</f>
        <v>0</v>
      </c>
      <c r="AA184" s="317">
        <f>'كشف البنك'!Z17</f>
        <v>0</v>
      </c>
      <c r="AB184" s="318">
        <f>'كشف البنك'!AA17</f>
        <v>0</v>
      </c>
      <c r="AC184" s="318">
        <f>'كشف البنك'!AB17</f>
        <v>0</v>
      </c>
      <c r="AD184" s="20">
        <f>'كشف البنك'!AC17</f>
        <v>0</v>
      </c>
      <c r="AE184" s="316">
        <f>'كشف البنك'!AD17</f>
        <v>0</v>
      </c>
      <c r="AF184" s="20">
        <f>'كشف البنك'!AE17</f>
        <v>0</v>
      </c>
      <c r="AG184" s="20">
        <f>'كشف البنك'!AF17</f>
        <v>0</v>
      </c>
      <c r="AH184" s="21">
        <f>'كشف البنك'!AG17</f>
        <v>0</v>
      </c>
      <c r="AI184" s="20">
        <f>'كشف البنك'!AH17</f>
        <v>0</v>
      </c>
      <c r="AJ184" s="20">
        <f>'كشف البنك'!AI17</f>
        <v>0</v>
      </c>
      <c r="AK184" s="20">
        <f>'كشف البنك'!AJ17</f>
        <v>0</v>
      </c>
      <c r="AL184" s="316">
        <f>'كشف البنك'!AK17</f>
        <v>0</v>
      </c>
      <c r="AM184" s="316">
        <f>'كشف البنك'!AL17</f>
        <v>0</v>
      </c>
      <c r="AN184" s="316">
        <f>'كشف البنك'!AM17</f>
        <v>0</v>
      </c>
      <c r="AO184" s="316">
        <f>'كشف البنك'!AN17</f>
        <v>0</v>
      </c>
      <c r="AP184" s="316">
        <f>'كشف البنك'!AO17</f>
        <v>0</v>
      </c>
      <c r="AQ184" s="316">
        <f>'كشف البنك'!AP17</f>
        <v>0</v>
      </c>
      <c r="AR184" s="316">
        <f>'كشف البنك'!AQ17</f>
        <v>0</v>
      </c>
      <c r="AS184" s="316">
        <f>'كشف البنك'!AR17</f>
        <v>0</v>
      </c>
      <c r="AT184" s="22">
        <f>'كشف البنك'!AS17</f>
        <v>0</v>
      </c>
      <c r="AU184" s="316">
        <f>'كشف البنك'!AT17</f>
        <v>0</v>
      </c>
      <c r="AV184" s="316">
        <f>'كشف البنك'!AU17</f>
        <v>0</v>
      </c>
      <c r="AW184" s="316">
        <f>'كشف البنك'!AV17</f>
        <v>0</v>
      </c>
      <c r="AX184" s="316">
        <f>'كشف البنك'!AW17</f>
        <v>0</v>
      </c>
      <c r="AY184" s="316">
        <f>'كشف البنك'!AX17</f>
        <v>0</v>
      </c>
      <c r="AZ184" s="316">
        <f>'كشف البنك'!AY17</f>
        <v>0</v>
      </c>
      <c r="BA184" s="317">
        <f>'كشف البنك'!AZ17</f>
        <v>0</v>
      </c>
      <c r="BB184" s="316">
        <f>'كشف البنك'!BA17</f>
        <v>0</v>
      </c>
      <c r="BC184" s="124">
        <f>'كشف البنك'!BB17</f>
        <v>0</v>
      </c>
      <c r="BD184" s="316">
        <f>'كشف البنك'!BC17</f>
        <v>0</v>
      </c>
      <c r="BE184" s="316">
        <f>'كشف البنك'!BD17</f>
        <v>0</v>
      </c>
      <c r="BF184" s="316">
        <f>'كشف البنك'!BE17</f>
        <v>0</v>
      </c>
      <c r="BG184" s="316">
        <f>'كشف البنك'!BF17</f>
        <v>0</v>
      </c>
      <c r="BH184" s="317">
        <f>'كشف البنك'!BG17</f>
        <v>0</v>
      </c>
      <c r="BI184" s="318">
        <f>'كشف البنك'!BH17</f>
        <v>0</v>
      </c>
      <c r="BJ184" s="318">
        <f>'كشف البنك'!BI17</f>
        <v>0</v>
      </c>
      <c r="BK184" s="318">
        <f>'كشف البنك'!BJ17</f>
        <v>0</v>
      </c>
      <c r="BL184" s="318">
        <f>'كشف البنك'!BK17</f>
        <v>0</v>
      </c>
      <c r="BM184" s="319">
        <f>'كشف البنك'!BL17</f>
        <v>0</v>
      </c>
      <c r="BN184" s="316">
        <f>'كشف البنك'!BM17</f>
        <v>0</v>
      </c>
      <c r="BO184" s="316">
        <f>'كشف البنك'!BN17</f>
        <v>0</v>
      </c>
      <c r="BP184" s="318">
        <f>'كشف البنك'!BO17</f>
        <v>0</v>
      </c>
      <c r="BQ184" s="319">
        <f>'كشف البنك'!BP17</f>
        <v>0</v>
      </c>
      <c r="BR184" s="319">
        <f>'كشف البنك'!BQ17</f>
        <v>0</v>
      </c>
      <c r="BS184" s="319">
        <f>'كشف البنك'!BR17</f>
        <v>0</v>
      </c>
      <c r="BT184" s="319">
        <f>'كشف البنك'!BS17</f>
        <v>0</v>
      </c>
      <c r="BU184" s="319">
        <f>'كشف البنك'!BT17</f>
        <v>0</v>
      </c>
      <c r="BV184" s="319">
        <f>'كشف البنك'!BU17</f>
        <v>0</v>
      </c>
      <c r="BW184" s="319">
        <f>'كشف البنك'!BV17</f>
        <v>0</v>
      </c>
      <c r="BX184" s="66">
        <f>'كشف البنك'!BW17</f>
        <v>0</v>
      </c>
      <c r="BY184" s="66">
        <f>'كشف البنك'!BX17</f>
        <v>0</v>
      </c>
      <c r="BZ184" s="319">
        <f>'كشف البنك'!BY17</f>
        <v>0</v>
      </c>
      <c r="CA184" s="319">
        <f>'كشف البنك'!BZ17</f>
        <v>0</v>
      </c>
      <c r="CB184" s="66">
        <f>'كشف البنك'!CA17</f>
        <v>0</v>
      </c>
      <c r="CC184" s="319">
        <f>'كشف البنك'!CB17</f>
        <v>0</v>
      </c>
      <c r="CD184" s="319">
        <f>'كشف البنك'!CC17</f>
        <v>0</v>
      </c>
      <c r="CE184" s="319">
        <f>'كشف البنك'!CD17</f>
        <v>0</v>
      </c>
      <c r="CF184" s="169">
        <f>'كشف البنك'!CE17</f>
        <v>0</v>
      </c>
      <c r="CG184" s="169">
        <f>'كشف البنك'!CF17</f>
        <v>0</v>
      </c>
      <c r="CH184" s="319">
        <f>'كشف البنك'!CG17</f>
        <v>0</v>
      </c>
      <c r="CI184" s="319">
        <f>'كشف البنك'!CH17</f>
        <v>0</v>
      </c>
      <c r="CJ184" s="319">
        <f>'كشف البنك'!CI17</f>
        <v>0</v>
      </c>
      <c r="CK184" s="319">
        <f>'كشف البنك'!CJ17</f>
        <v>0</v>
      </c>
      <c r="CL184" s="319">
        <f>'كشف البنك'!CK17</f>
        <v>0</v>
      </c>
      <c r="CM184" s="319">
        <f>'كشف البنك'!CL17</f>
        <v>0</v>
      </c>
      <c r="CN184" s="316">
        <f>'كشف البنك'!CM17</f>
        <v>0</v>
      </c>
      <c r="CO184" s="316">
        <f>'كشف البنك'!CN17</f>
        <v>0</v>
      </c>
      <c r="CP184" s="316">
        <f>'كشف البنك'!CO17</f>
        <v>0</v>
      </c>
      <c r="CQ184" s="316">
        <f>'كشف البنك'!CP17</f>
        <v>0</v>
      </c>
      <c r="CR184" s="316">
        <f t="shared" si="45"/>
        <v>0</v>
      </c>
      <c r="CS184" s="316">
        <f t="shared" si="46"/>
        <v>0</v>
      </c>
      <c r="CT184" s="316">
        <f t="shared" si="47"/>
        <v>0</v>
      </c>
      <c r="CU184" s="316">
        <f t="shared" si="48"/>
        <v>0</v>
      </c>
      <c r="CV184" s="316">
        <f t="shared" si="49"/>
        <v>0</v>
      </c>
      <c r="CW184" s="316">
        <f t="shared" si="50"/>
        <v>0</v>
      </c>
      <c r="CX184" s="316">
        <f t="shared" si="51"/>
        <v>0</v>
      </c>
      <c r="CY184" s="316">
        <f t="shared" si="52"/>
        <v>0</v>
      </c>
      <c r="CZ184" s="316">
        <f t="shared" si="53"/>
        <v>0</v>
      </c>
      <c r="DA184" s="316">
        <f t="shared" si="54"/>
        <v>0</v>
      </c>
      <c r="DB184" s="316">
        <f t="shared" si="55"/>
        <v>0</v>
      </c>
      <c r="DC184" s="316">
        <f t="shared" si="56"/>
        <v>0</v>
      </c>
      <c r="DD184" s="316">
        <f t="shared" si="57"/>
        <v>0</v>
      </c>
      <c r="DE184" s="316">
        <f t="shared" si="58"/>
        <v>0</v>
      </c>
      <c r="DF184" s="316">
        <f t="shared" si="59"/>
        <v>0</v>
      </c>
      <c r="DG184" s="316">
        <f t="shared" si="60"/>
        <v>0</v>
      </c>
      <c r="DH184" s="316">
        <f t="shared" si="61"/>
        <v>0</v>
      </c>
      <c r="DI184" s="316">
        <f t="shared" si="62"/>
        <v>0</v>
      </c>
      <c r="DJ184" s="316">
        <f t="shared" si="63"/>
        <v>0</v>
      </c>
      <c r="DK184" s="316">
        <f t="shared" si="64"/>
        <v>0</v>
      </c>
      <c r="DL184" s="316">
        <f t="shared" si="65"/>
        <v>0</v>
      </c>
      <c r="DM184" s="316">
        <f t="shared" si="66"/>
        <v>0</v>
      </c>
    </row>
    <row r="185" spans="1:117" ht="20.25" x14ac:dyDescent="0.2">
      <c r="A185" s="18">
        <v>181</v>
      </c>
      <c r="B185" s="18" t="str">
        <f>'كشف البنك'!A18</f>
        <v/>
      </c>
      <c r="C185" s="318">
        <f>'كشف البنك'!B18</f>
        <v>0</v>
      </c>
      <c r="D185" s="318">
        <f>'كشف البنك'!C18</f>
        <v>0</v>
      </c>
      <c r="E185" s="318">
        <f>'كشف البنك'!D18</f>
        <v>0</v>
      </c>
      <c r="F185" s="318">
        <f>'كشف البنك'!E18</f>
        <v>0</v>
      </c>
      <c r="G185" s="318">
        <f>'كشف البنك'!F18</f>
        <v>0</v>
      </c>
      <c r="H185" s="318">
        <f>'كشف البنك'!G18</f>
        <v>0</v>
      </c>
      <c r="I185" s="318">
        <f>'كشف البنك'!H18</f>
        <v>0</v>
      </c>
      <c r="J185" s="318">
        <f>'كشف البنك'!I18</f>
        <v>0</v>
      </c>
      <c r="K185" s="316">
        <f>'كشف البنك'!J18</f>
        <v>0</v>
      </c>
      <c r="L185" s="316">
        <f>'كشف البنك'!K18</f>
        <v>0</v>
      </c>
      <c r="M185" s="316">
        <f>'كشف البنك'!L18</f>
        <v>0</v>
      </c>
      <c r="N185" s="316">
        <f>'كشف البنك'!M18</f>
        <v>0</v>
      </c>
      <c r="O185" s="66">
        <f>'كشف البنك'!N18</f>
        <v>0</v>
      </c>
      <c r="P185" s="317">
        <f>'كشف البنك'!O18</f>
        <v>0</v>
      </c>
      <c r="Q185" s="318">
        <f>'كشف البنك'!P18</f>
        <v>0</v>
      </c>
      <c r="R185" s="318">
        <f>'كشف البنك'!Q18</f>
        <v>0</v>
      </c>
      <c r="S185" s="318">
        <f>'كشف البنك'!R18</f>
        <v>0</v>
      </c>
      <c r="T185" s="318">
        <f>'كشف البنك'!S18</f>
        <v>0</v>
      </c>
      <c r="U185" s="318">
        <f>'كشف البنك'!T18</f>
        <v>0</v>
      </c>
      <c r="V185" s="316">
        <f>'كشف البنك'!U18</f>
        <v>0</v>
      </c>
      <c r="W185" s="316">
        <f>'كشف البنك'!V18</f>
        <v>0</v>
      </c>
      <c r="X185" s="316">
        <f>'كشف البنك'!W18</f>
        <v>0</v>
      </c>
      <c r="Y185" s="318">
        <f>'كشف البنك'!X18</f>
        <v>0</v>
      </c>
      <c r="Z185" s="19">
        <f>'كشف البنك'!Y18</f>
        <v>0</v>
      </c>
      <c r="AA185" s="317">
        <f>'كشف البنك'!Z18</f>
        <v>0</v>
      </c>
      <c r="AB185" s="318">
        <f>'كشف البنك'!AA18</f>
        <v>0</v>
      </c>
      <c r="AC185" s="318">
        <f>'كشف البنك'!AB18</f>
        <v>0</v>
      </c>
      <c r="AD185" s="20">
        <f>'كشف البنك'!AC18</f>
        <v>0</v>
      </c>
      <c r="AE185" s="316">
        <f>'كشف البنك'!AD18</f>
        <v>0</v>
      </c>
      <c r="AF185" s="20">
        <f>'كشف البنك'!AE18</f>
        <v>0</v>
      </c>
      <c r="AG185" s="20">
        <f>'كشف البنك'!AF18</f>
        <v>0</v>
      </c>
      <c r="AH185" s="21">
        <f>'كشف البنك'!AG18</f>
        <v>0</v>
      </c>
      <c r="AI185" s="20">
        <f>'كشف البنك'!AH18</f>
        <v>0</v>
      </c>
      <c r="AJ185" s="20">
        <f>'كشف البنك'!AI18</f>
        <v>0</v>
      </c>
      <c r="AK185" s="20">
        <f>'كشف البنك'!AJ18</f>
        <v>0</v>
      </c>
      <c r="AL185" s="316">
        <f>'كشف البنك'!AK18</f>
        <v>0</v>
      </c>
      <c r="AM185" s="316">
        <f>'كشف البنك'!AL18</f>
        <v>0</v>
      </c>
      <c r="AN185" s="316">
        <f>'كشف البنك'!AM18</f>
        <v>0</v>
      </c>
      <c r="AO185" s="316">
        <f>'كشف البنك'!AN18</f>
        <v>0</v>
      </c>
      <c r="AP185" s="316">
        <f>'كشف البنك'!AO18</f>
        <v>0</v>
      </c>
      <c r="AQ185" s="316">
        <f>'كشف البنك'!AP18</f>
        <v>0</v>
      </c>
      <c r="AR185" s="316">
        <f>'كشف البنك'!AQ18</f>
        <v>0</v>
      </c>
      <c r="AS185" s="316">
        <f>'كشف البنك'!AR18</f>
        <v>0</v>
      </c>
      <c r="AT185" s="22">
        <f>'كشف البنك'!AS18</f>
        <v>0</v>
      </c>
      <c r="AU185" s="316">
        <f>'كشف البنك'!AT18</f>
        <v>0</v>
      </c>
      <c r="AV185" s="316">
        <f>'كشف البنك'!AU18</f>
        <v>0</v>
      </c>
      <c r="AW185" s="316">
        <f>'كشف البنك'!AV18</f>
        <v>0</v>
      </c>
      <c r="AX185" s="316">
        <f>'كشف البنك'!AW18</f>
        <v>0</v>
      </c>
      <c r="AY185" s="316">
        <f>'كشف البنك'!AX18</f>
        <v>0</v>
      </c>
      <c r="AZ185" s="316">
        <f>'كشف البنك'!AY18</f>
        <v>0</v>
      </c>
      <c r="BA185" s="317">
        <f>'كشف البنك'!AZ18</f>
        <v>0</v>
      </c>
      <c r="BB185" s="316">
        <f>'كشف البنك'!BA18</f>
        <v>0</v>
      </c>
      <c r="BC185" s="124">
        <f>'كشف البنك'!BB18</f>
        <v>0</v>
      </c>
      <c r="BD185" s="316">
        <f>'كشف البنك'!BC18</f>
        <v>0</v>
      </c>
      <c r="BE185" s="316">
        <f>'كشف البنك'!BD18</f>
        <v>0</v>
      </c>
      <c r="BF185" s="316">
        <f>'كشف البنك'!BE18</f>
        <v>0</v>
      </c>
      <c r="BG185" s="316">
        <f>'كشف البنك'!BF18</f>
        <v>0</v>
      </c>
      <c r="BH185" s="317">
        <f>'كشف البنك'!BG18</f>
        <v>0</v>
      </c>
      <c r="BI185" s="318">
        <f>'كشف البنك'!BH18</f>
        <v>0</v>
      </c>
      <c r="BJ185" s="318">
        <f>'كشف البنك'!BI18</f>
        <v>0</v>
      </c>
      <c r="BK185" s="318">
        <f>'كشف البنك'!BJ18</f>
        <v>0</v>
      </c>
      <c r="BL185" s="318">
        <f>'كشف البنك'!BK18</f>
        <v>0</v>
      </c>
      <c r="BM185" s="319">
        <f>'كشف البنك'!BL18</f>
        <v>0</v>
      </c>
      <c r="BN185" s="316">
        <f>'كشف البنك'!BM18</f>
        <v>0</v>
      </c>
      <c r="BO185" s="316">
        <f>'كشف البنك'!BN18</f>
        <v>0</v>
      </c>
      <c r="BP185" s="318">
        <f>'كشف البنك'!BO18</f>
        <v>0</v>
      </c>
      <c r="BQ185" s="319">
        <f>'كشف البنك'!BP18</f>
        <v>0</v>
      </c>
      <c r="BR185" s="319">
        <f>'كشف البنك'!BQ18</f>
        <v>0</v>
      </c>
      <c r="BS185" s="319">
        <f>'كشف البنك'!BR18</f>
        <v>0</v>
      </c>
      <c r="BT185" s="319">
        <f>'كشف البنك'!BS18</f>
        <v>0</v>
      </c>
      <c r="BU185" s="319">
        <f>'كشف البنك'!BT18</f>
        <v>0</v>
      </c>
      <c r="BV185" s="319">
        <f>'كشف البنك'!BU18</f>
        <v>0</v>
      </c>
      <c r="BW185" s="319">
        <f>'كشف البنك'!BV18</f>
        <v>0</v>
      </c>
      <c r="BX185" s="66">
        <f>'كشف البنك'!BW18</f>
        <v>0</v>
      </c>
      <c r="BY185" s="66">
        <f>'كشف البنك'!BX18</f>
        <v>0</v>
      </c>
      <c r="BZ185" s="319">
        <f>'كشف البنك'!BY18</f>
        <v>0</v>
      </c>
      <c r="CA185" s="319">
        <f>'كشف البنك'!BZ18</f>
        <v>0</v>
      </c>
      <c r="CB185" s="66">
        <f>'كشف البنك'!CA18</f>
        <v>0</v>
      </c>
      <c r="CC185" s="319">
        <f>'كشف البنك'!CB18</f>
        <v>0</v>
      </c>
      <c r="CD185" s="319">
        <f>'كشف البنك'!CC18</f>
        <v>0</v>
      </c>
      <c r="CE185" s="319">
        <f>'كشف البنك'!CD18</f>
        <v>0</v>
      </c>
      <c r="CF185" s="169">
        <f>'كشف البنك'!CE18</f>
        <v>0</v>
      </c>
      <c r="CG185" s="169">
        <f>'كشف البنك'!CF18</f>
        <v>0</v>
      </c>
      <c r="CH185" s="319">
        <f>'كشف البنك'!CG18</f>
        <v>0</v>
      </c>
      <c r="CI185" s="319">
        <f>'كشف البنك'!CH18</f>
        <v>0</v>
      </c>
      <c r="CJ185" s="319">
        <f>'كشف البنك'!CI18</f>
        <v>0</v>
      </c>
      <c r="CK185" s="319">
        <f>'كشف البنك'!CJ18</f>
        <v>0</v>
      </c>
      <c r="CL185" s="319">
        <f>'كشف البنك'!CK18</f>
        <v>0</v>
      </c>
      <c r="CM185" s="319">
        <f>'كشف البنك'!CL18</f>
        <v>0</v>
      </c>
      <c r="CN185" s="316">
        <f>'كشف البنك'!CM18</f>
        <v>0</v>
      </c>
      <c r="CO185" s="316">
        <f>'كشف البنك'!CN18</f>
        <v>0</v>
      </c>
      <c r="CP185" s="316">
        <f>'كشف البنك'!CO18</f>
        <v>0</v>
      </c>
      <c r="CQ185" s="316">
        <f>'كشف البنك'!CP18</f>
        <v>0</v>
      </c>
      <c r="CR185" s="316">
        <f t="shared" si="45"/>
        <v>0</v>
      </c>
      <c r="CS185" s="316">
        <f t="shared" si="46"/>
        <v>0</v>
      </c>
      <c r="CT185" s="316">
        <f t="shared" si="47"/>
        <v>0</v>
      </c>
      <c r="CU185" s="316">
        <f t="shared" si="48"/>
        <v>0</v>
      </c>
      <c r="CV185" s="316">
        <f t="shared" si="49"/>
        <v>0</v>
      </c>
      <c r="CW185" s="316">
        <f t="shared" si="50"/>
        <v>0</v>
      </c>
      <c r="CX185" s="316">
        <f t="shared" si="51"/>
        <v>0</v>
      </c>
      <c r="CY185" s="316">
        <f t="shared" si="52"/>
        <v>0</v>
      </c>
      <c r="CZ185" s="316">
        <f t="shared" si="53"/>
        <v>0</v>
      </c>
      <c r="DA185" s="316">
        <f t="shared" si="54"/>
        <v>0</v>
      </c>
      <c r="DB185" s="316">
        <f t="shared" si="55"/>
        <v>0</v>
      </c>
      <c r="DC185" s="316">
        <f t="shared" si="56"/>
        <v>0</v>
      </c>
      <c r="DD185" s="316">
        <f t="shared" si="57"/>
        <v>0</v>
      </c>
      <c r="DE185" s="316">
        <f t="shared" si="58"/>
        <v>0</v>
      </c>
      <c r="DF185" s="316">
        <f t="shared" si="59"/>
        <v>0</v>
      </c>
      <c r="DG185" s="316">
        <f t="shared" si="60"/>
        <v>0</v>
      </c>
      <c r="DH185" s="316">
        <f t="shared" si="61"/>
        <v>0</v>
      </c>
      <c r="DI185" s="316">
        <f t="shared" si="62"/>
        <v>0</v>
      </c>
      <c r="DJ185" s="316">
        <f t="shared" si="63"/>
        <v>0</v>
      </c>
      <c r="DK185" s="316">
        <f t="shared" si="64"/>
        <v>0</v>
      </c>
      <c r="DL185" s="316">
        <f t="shared" si="65"/>
        <v>0</v>
      </c>
      <c r="DM185" s="316">
        <f t="shared" si="66"/>
        <v>0</v>
      </c>
    </row>
    <row r="186" spans="1:117" ht="20.25" x14ac:dyDescent="0.2">
      <c r="A186" s="18">
        <v>182</v>
      </c>
      <c r="B186" s="18" t="str">
        <f>'كشف البنك'!A19</f>
        <v/>
      </c>
      <c r="C186" s="318">
        <f>'كشف البنك'!B19</f>
        <v>0</v>
      </c>
      <c r="D186" s="318">
        <f>'كشف البنك'!C19</f>
        <v>0</v>
      </c>
      <c r="E186" s="318">
        <f>'كشف البنك'!D19</f>
        <v>0</v>
      </c>
      <c r="F186" s="318">
        <f>'كشف البنك'!E19</f>
        <v>0</v>
      </c>
      <c r="G186" s="318">
        <f>'كشف البنك'!F19</f>
        <v>0</v>
      </c>
      <c r="H186" s="318">
        <f>'كشف البنك'!G19</f>
        <v>0</v>
      </c>
      <c r="I186" s="318">
        <f>'كشف البنك'!H19</f>
        <v>0</v>
      </c>
      <c r="J186" s="318">
        <f>'كشف البنك'!I19</f>
        <v>0</v>
      </c>
      <c r="K186" s="316">
        <f>'كشف البنك'!J19</f>
        <v>0</v>
      </c>
      <c r="L186" s="316">
        <f>'كشف البنك'!K19</f>
        <v>0</v>
      </c>
      <c r="M186" s="316">
        <f>'كشف البنك'!L19</f>
        <v>0</v>
      </c>
      <c r="N186" s="316">
        <f>'كشف البنك'!M19</f>
        <v>0</v>
      </c>
      <c r="O186" s="66">
        <f>'كشف البنك'!N19</f>
        <v>0</v>
      </c>
      <c r="P186" s="317">
        <f>'كشف البنك'!O19</f>
        <v>0</v>
      </c>
      <c r="Q186" s="318">
        <f>'كشف البنك'!P19</f>
        <v>0</v>
      </c>
      <c r="R186" s="318">
        <f>'كشف البنك'!Q19</f>
        <v>0</v>
      </c>
      <c r="S186" s="318">
        <f>'كشف البنك'!R19</f>
        <v>0</v>
      </c>
      <c r="T186" s="318">
        <f>'كشف البنك'!S19</f>
        <v>0</v>
      </c>
      <c r="U186" s="318">
        <f>'كشف البنك'!T19</f>
        <v>0</v>
      </c>
      <c r="V186" s="316">
        <f>'كشف البنك'!U19</f>
        <v>0</v>
      </c>
      <c r="W186" s="316">
        <f>'كشف البنك'!V19</f>
        <v>0</v>
      </c>
      <c r="X186" s="316">
        <f>'كشف البنك'!W19</f>
        <v>0</v>
      </c>
      <c r="Y186" s="318">
        <f>'كشف البنك'!X19</f>
        <v>0</v>
      </c>
      <c r="Z186" s="19">
        <f>'كشف البنك'!Y19</f>
        <v>0</v>
      </c>
      <c r="AA186" s="317">
        <f>'كشف البنك'!Z19</f>
        <v>0</v>
      </c>
      <c r="AB186" s="318">
        <f>'كشف البنك'!AA19</f>
        <v>0</v>
      </c>
      <c r="AC186" s="318">
        <f>'كشف البنك'!AB19</f>
        <v>0</v>
      </c>
      <c r="AD186" s="20">
        <f>'كشف البنك'!AC19</f>
        <v>0</v>
      </c>
      <c r="AE186" s="316">
        <f>'كشف البنك'!AD19</f>
        <v>0</v>
      </c>
      <c r="AF186" s="20">
        <f>'كشف البنك'!AE19</f>
        <v>0</v>
      </c>
      <c r="AG186" s="20">
        <f>'كشف البنك'!AF19</f>
        <v>0</v>
      </c>
      <c r="AH186" s="21">
        <f>'كشف البنك'!AG19</f>
        <v>0</v>
      </c>
      <c r="AI186" s="20">
        <f>'كشف البنك'!AH19</f>
        <v>0</v>
      </c>
      <c r="AJ186" s="20">
        <f>'كشف البنك'!AI19</f>
        <v>0</v>
      </c>
      <c r="AK186" s="20">
        <f>'كشف البنك'!AJ19</f>
        <v>0</v>
      </c>
      <c r="AL186" s="316">
        <f>'كشف البنك'!AK19</f>
        <v>0</v>
      </c>
      <c r="AM186" s="316">
        <f>'كشف البنك'!AL19</f>
        <v>0</v>
      </c>
      <c r="AN186" s="316">
        <f>'كشف البنك'!AM19</f>
        <v>0</v>
      </c>
      <c r="AO186" s="316">
        <f>'كشف البنك'!AN19</f>
        <v>0</v>
      </c>
      <c r="AP186" s="316">
        <f>'كشف البنك'!AO19</f>
        <v>0</v>
      </c>
      <c r="AQ186" s="316">
        <f>'كشف البنك'!AP19</f>
        <v>0</v>
      </c>
      <c r="AR186" s="316">
        <f>'كشف البنك'!AQ19</f>
        <v>0</v>
      </c>
      <c r="AS186" s="316">
        <f>'كشف البنك'!AR19</f>
        <v>0</v>
      </c>
      <c r="AT186" s="22">
        <f>'كشف البنك'!AS19</f>
        <v>0</v>
      </c>
      <c r="AU186" s="316">
        <f>'كشف البنك'!AT19</f>
        <v>0</v>
      </c>
      <c r="AV186" s="316">
        <f>'كشف البنك'!AU19</f>
        <v>0</v>
      </c>
      <c r="AW186" s="316">
        <f>'كشف البنك'!AV19</f>
        <v>0</v>
      </c>
      <c r="AX186" s="316">
        <f>'كشف البنك'!AW19</f>
        <v>0</v>
      </c>
      <c r="AY186" s="316">
        <f>'كشف البنك'!AX19</f>
        <v>0</v>
      </c>
      <c r="AZ186" s="316">
        <f>'كشف البنك'!AY19</f>
        <v>0</v>
      </c>
      <c r="BA186" s="317">
        <f>'كشف البنك'!AZ19</f>
        <v>0</v>
      </c>
      <c r="BB186" s="316">
        <f>'كشف البنك'!BA19</f>
        <v>0</v>
      </c>
      <c r="BC186" s="124">
        <f>'كشف البنك'!BB19</f>
        <v>0</v>
      </c>
      <c r="BD186" s="316">
        <f>'كشف البنك'!BC19</f>
        <v>0</v>
      </c>
      <c r="BE186" s="316">
        <f>'كشف البنك'!BD19</f>
        <v>0</v>
      </c>
      <c r="BF186" s="316">
        <f>'كشف البنك'!BE19</f>
        <v>0</v>
      </c>
      <c r="BG186" s="316">
        <f>'كشف البنك'!BF19</f>
        <v>0</v>
      </c>
      <c r="BH186" s="317">
        <f>'كشف البنك'!BG19</f>
        <v>0</v>
      </c>
      <c r="BI186" s="318">
        <f>'كشف البنك'!BH19</f>
        <v>0</v>
      </c>
      <c r="BJ186" s="318">
        <f>'كشف البنك'!BI19</f>
        <v>0</v>
      </c>
      <c r="BK186" s="318">
        <f>'كشف البنك'!BJ19</f>
        <v>0</v>
      </c>
      <c r="BL186" s="318">
        <f>'كشف البنك'!BK19</f>
        <v>0</v>
      </c>
      <c r="BM186" s="319">
        <f>'كشف البنك'!BL19</f>
        <v>0</v>
      </c>
      <c r="BN186" s="316">
        <f>'كشف البنك'!BM19</f>
        <v>0</v>
      </c>
      <c r="BO186" s="316">
        <f>'كشف البنك'!BN19</f>
        <v>0</v>
      </c>
      <c r="BP186" s="318">
        <f>'كشف البنك'!BO19</f>
        <v>0</v>
      </c>
      <c r="BQ186" s="319">
        <f>'كشف البنك'!BP19</f>
        <v>0</v>
      </c>
      <c r="BR186" s="319">
        <f>'كشف البنك'!BQ19</f>
        <v>0</v>
      </c>
      <c r="BS186" s="319">
        <f>'كشف البنك'!BR19</f>
        <v>0</v>
      </c>
      <c r="BT186" s="319">
        <f>'كشف البنك'!BS19</f>
        <v>0</v>
      </c>
      <c r="BU186" s="319">
        <f>'كشف البنك'!BT19</f>
        <v>0</v>
      </c>
      <c r="BV186" s="319">
        <f>'كشف البنك'!BU19</f>
        <v>0</v>
      </c>
      <c r="BW186" s="319">
        <f>'كشف البنك'!BV19</f>
        <v>0</v>
      </c>
      <c r="BX186" s="66">
        <f>'كشف البنك'!BW19</f>
        <v>0</v>
      </c>
      <c r="BY186" s="66">
        <f>'كشف البنك'!BX19</f>
        <v>0</v>
      </c>
      <c r="BZ186" s="319">
        <f>'كشف البنك'!BY19</f>
        <v>0</v>
      </c>
      <c r="CA186" s="319">
        <f>'كشف البنك'!BZ19</f>
        <v>0</v>
      </c>
      <c r="CB186" s="66">
        <f>'كشف البنك'!CA19</f>
        <v>0</v>
      </c>
      <c r="CC186" s="319">
        <f>'كشف البنك'!CB19</f>
        <v>0</v>
      </c>
      <c r="CD186" s="319">
        <f>'كشف البنك'!CC19</f>
        <v>0</v>
      </c>
      <c r="CE186" s="319">
        <f>'كشف البنك'!CD19</f>
        <v>0</v>
      </c>
      <c r="CF186" s="169">
        <f>'كشف البنك'!CE19</f>
        <v>0</v>
      </c>
      <c r="CG186" s="169">
        <f>'كشف البنك'!CF19</f>
        <v>0</v>
      </c>
      <c r="CH186" s="319">
        <f>'كشف البنك'!CG19</f>
        <v>0</v>
      </c>
      <c r="CI186" s="319">
        <f>'كشف البنك'!CH19</f>
        <v>0</v>
      </c>
      <c r="CJ186" s="319">
        <f>'كشف البنك'!CI19</f>
        <v>0</v>
      </c>
      <c r="CK186" s="319">
        <f>'كشف البنك'!CJ19</f>
        <v>0</v>
      </c>
      <c r="CL186" s="319">
        <f>'كشف البنك'!CK19</f>
        <v>0</v>
      </c>
      <c r="CM186" s="319">
        <f>'كشف البنك'!CL19</f>
        <v>0</v>
      </c>
      <c r="CN186" s="316">
        <f>'كشف البنك'!CM19</f>
        <v>0</v>
      </c>
      <c r="CO186" s="316">
        <f>'كشف البنك'!CN19</f>
        <v>0</v>
      </c>
      <c r="CP186" s="316">
        <f>'كشف البنك'!CO19</f>
        <v>0</v>
      </c>
      <c r="CQ186" s="316">
        <f>'كشف البنك'!CP19</f>
        <v>0</v>
      </c>
      <c r="CR186" s="316">
        <f t="shared" si="45"/>
        <v>0</v>
      </c>
      <c r="CS186" s="316">
        <f t="shared" si="46"/>
        <v>0</v>
      </c>
      <c r="CT186" s="316">
        <f t="shared" si="47"/>
        <v>0</v>
      </c>
      <c r="CU186" s="316">
        <f t="shared" si="48"/>
        <v>0</v>
      </c>
      <c r="CV186" s="316">
        <f t="shared" si="49"/>
        <v>0</v>
      </c>
      <c r="CW186" s="316">
        <f t="shared" si="50"/>
        <v>0</v>
      </c>
      <c r="CX186" s="316">
        <f t="shared" si="51"/>
        <v>0</v>
      </c>
      <c r="CY186" s="316">
        <f t="shared" si="52"/>
        <v>0</v>
      </c>
      <c r="CZ186" s="316">
        <f t="shared" si="53"/>
        <v>0</v>
      </c>
      <c r="DA186" s="316">
        <f t="shared" si="54"/>
        <v>0</v>
      </c>
      <c r="DB186" s="316">
        <f t="shared" si="55"/>
        <v>0</v>
      </c>
      <c r="DC186" s="316">
        <f t="shared" si="56"/>
        <v>0</v>
      </c>
      <c r="DD186" s="316">
        <f t="shared" si="57"/>
        <v>0</v>
      </c>
      <c r="DE186" s="316">
        <f t="shared" si="58"/>
        <v>0</v>
      </c>
      <c r="DF186" s="316">
        <f t="shared" si="59"/>
        <v>0</v>
      </c>
      <c r="DG186" s="316">
        <f t="shared" si="60"/>
        <v>0</v>
      </c>
      <c r="DH186" s="316">
        <f t="shared" si="61"/>
        <v>0</v>
      </c>
      <c r="DI186" s="316">
        <f t="shared" si="62"/>
        <v>0</v>
      </c>
      <c r="DJ186" s="316">
        <f t="shared" si="63"/>
        <v>0</v>
      </c>
      <c r="DK186" s="316">
        <f t="shared" si="64"/>
        <v>0</v>
      </c>
      <c r="DL186" s="316">
        <f t="shared" si="65"/>
        <v>0</v>
      </c>
      <c r="DM186" s="316">
        <f t="shared" si="66"/>
        <v>0</v>
      </c>
    </row>
    <row r="187" spans="1:117" ht="20.25" x14ac:dyDescent="0.2">
      <c r="A187" s="18">
        <v>183</v>
      </c>
      <c r="B187" s="18" t="str">
        <f>'كشف البنك'!A20</f>
        <v/>
      </c>
      <c r="C187" s="318">
        <f>'كشف البنك'!B20</f>
        <v>0</v>
      </c>
      <c r="D187" s="318">
        <f>'كشف البنك'!C20</f>
        <v>0</v>
      </c>
      <c r="E187" s="318">
        <f>'كشف البنك'!D20</f>
        <v>0</v>
      </c>
      <c r="F187" s="318">
        <f>'كشف البنك'!E20</f>
        <v>0</v>
      </c>
      <c r="G187" s="318">
        <f>'كشف البنك'!F20</f>
        <v>0</v>
      </c>
      <c r="H187" s="318">
        <f>'كشف البنك'!G20</f>
        <v>0</v>
      </c>
      <c r="I187" s="318">
        <f>'كشف البنك'!H20</f>
        <v>0</v>
      </c>
      <c r="J187" s="318">
        <f>'كشف البنك'!I20</f>
        <v>0</v>
      </c>
      <c r="K187" s="316">
        <f>'كشف البنك'!J20</f>
        <v>0</v>
      </c>
      <c r="L187" s="316">
        <f>'كشف البنك'!K20</f>
        <v>0</v>
      </c>
      <c r="M187" s="316">
        <f>'كشف البنك'!L20</f>
        <v>0</v>
      </c>
      <c r="N187" s="316">
        <f>'كشف البنك'!M20</f>
        <v>0</v>
      </c>
      <c r="O187" s="66">
        <f>'كشف البنك'!N20</f>
        <v>0</v>
      </c>
      <c r="P187" s="317">
        <f>'كشف البنك'!O20</f>
        <v>0</v>
      </c>
      <c r="Q187" s="318">
        <f>'كشف البنك'!P20</f>
        <v>0</v>
      </c>
      <c r="R187" s="318">
        <f>'كشف البنك'!Q20</f>
        <v>0</v>
      </c>
      <c r="S187" s="318">
        <f>'كشف البنك'!R20</f>
        <v>0</v>
      </c>
      <c r="T187" s="318">
        <f>'كشف البنك'!S20</f>
        <v>0</v>
      </c>
      <c r="U187" s="318">
        <f>'كشف البنك'!T20</f>
        <v>0</v>
      </c>
      <c r="V187" s="316">
        <f>'كشف البنك'!U20</f>
        <v>0</v>
      </c>
      <c r="W187" s="316">
        <f>'كشف البنك'!V20</f>
        <v>0</v>
      </c>
      <c r="X187" s="316">
        <f>'كشف البنك'!W20</f>
        <v>0</v>
      </c>
      <c r="Y187" s="318">
        <f>'كشف البنك'!X20</f>
        <v>0</v>
      </c>
      <c r="Z187" s="19">
        <f>'كشف البنك'!Y20</f>
        <v>0</v>
      </c>
      <c r="AA187" s="317">
        <f>'كشف البنك'!Z20</f>
        <v>0</v>
      </c>
      <c r="AB187" s="318">
        <f>'كشف البنك'!AA20</f>
        <v>0</v>
      </c>
      <c r="AC187" s="318">
        <f>'كشف البنك'!AB20</f>
        <v>0</v>
      </c>
      <c r="AD187" s="20">
        <f>'كشف البنك'!AC20</f>
        <v>0</v>
      </c>
      <c r="AE187" s="316">
        <f>'كشف البنك'!AD20</f>
        <v>0</v>
      </c>
      <c r="AF187" s="20">
        <f>'كشف البنك'!AE20</f>
        <v>0</v>
      </c>
      <c r="AG187" s="20">
        <f>'كشف البنك'!AF20</f>
        <v>0</v>
      </c>
      <c r="AH187" s="21">
        <f>'كشف البنك'!AG20</f>
        <v>0</v>
      </c>
      <c r="AI187" s="20">
        <f>'كشف البنك'!AH20</f>
        <v>0</v>
      </c>
      <c r="AJ187" s="20">
        <f>'كشف البنك'!AI20</f>
        <v>0</v>
      </c>
      <c r="AK187" s="20">
        <f>'كشف البنك'!AJ20</f>
        <v>0</v>
      </c>
      <c r="AL187" s="316">
        <f>'كشف البنك'!AK20</f>
        <v>0</v>
      </c>
      <c r="AM187" s="316">
        <f>'كشف البنك'!AL20</f>
        <v>0</v>
      </c>
      <c r="AN187" s="316">
        <f>'كشف البنك'!AM20</f>
        <v>0</v>
      </c>
      <c r="AO187" s="316">
        <f>'كشف البنك'!AN20</f>
        <v>0</v>
      </c>
      <c r="AP187" s="316">
        <f>'كشف البنك'!AO20</f>
        <v>0</v>
      </c>
      <c r="AQ187" s="316">
        <f>'كشف البنك'!AP20</f>
        <v>0</v>
      </c>
      <c r="AR187" s="316">
        <f>'كشف البنك'!AQ20</f>
        <v>0</v>
      </c>
      <c r="AS187" s="316">
        <f>'كشف البنك'!AR20</f>
        <v>0</v>
      </c>
      <c r="AT187" s="22">
        <f>'كشف البنك'!AS20</f>
        <v>0</v>
      </c>
      <c r="AU187" s="316">
        <f>'كشف البنك'!AT20</f>
        <v>0</v>
      </c>
      <c r="AV187" s="316">
        <f>'كشف البنك'!AU20</f>
        <v>0</v>
      </c>
      <c r="AW187" s="316">
        <f>'كشف البنك'!AV20</f>
        <v>0</v>
      </c>
      <c r="AX187" s="316">
        <f>'كشف البنك'!AW20</f>
        <v>0</v>
      </c>
      <c r="AY187" s="316">
        <f>'كشف البنك'!AX20</f>
        <v>0</v>
      </c>
      <c r="AZ187" s="316">
        <f>'كشف البنك'!AY20</f>
        <v>0</v>
      </c>
      <c r="BA187" s="317">
        <f>'كشف البنك'!AZ20</f>
        <v>0</v>
      </c>
      <c r="BB187" s="316">
        <f>'كشف البنك'!BA20</f>
        <v>0</v>
      </c>
      <c r="BC187" s="124">
        <f>'كشف البنك'!BB20</f>
        <v>0</v>
      </c>
      <c r="BD187" s="316">
        <f>'كشف البنك'!BC20</f>
        <v>0</v>
      </c>
      <c r="BE187" s="316">
        <f>'كشف البنك'!BD20</f>
        <v>0</v>
      </c>
      <c r="BF187" s="316">
        <f>'كشف البنك'!BE20</f>
        <v>0</v>
      </c>
      <c r="BG187" s="316">
        <f>'كشف البنك'!BF20</f>
        <v>0</v>
      </c>
      <c r="BH187" s="317">
        <f>'كشف البنك'!BG20</f>
        <v>0</v>
      </c>
      <c r="BI187" s="318">
        <f>'كشف البنك'!BH20</f>
        <v>0</v>
      </c>
      <c r="BJ187" s="318">
        <f>'كشف البنك'!BI20</f>
        <v>0</v>
      </c>
      <c r="BK187" s="318">
        <f>'كشف البنك'!BJ20</f>
        <v>0</v>
      </c>
      <c r="BL187" s="318">
        <f>'كشف البنك'!BK20</f>
        <v>0</v>
      </c>
      <c r="BM187" s="319">
        <f>'كشف البنك'!BL20</f>
        <v>0</v>
      </c>
      <c r="BN187" s="316">
        <f>'كشف البنك'!BM20</f>
        <v>0</v>
      </c>
      <c r="BO187" s="316">
        <f>'كشف البنك'!BN20</f>
        <v>0</v>
      </c>
      <c r="BP187" s="318">
        <f>'كشف البنك'!BO20</f>
        <v>0</v>
      </c>
      <c r="BQ187" s="319">
        <f>'كشف البنك'!BP20</f>
        <v>0</v>
      </c>
      <c r="BR187" s="319">
        <f>'كشف البنك'!BQ20</f>
        <v>0</v>
      </c>
      <c r="BS187" s="319">
        <f>'كشف البنك'!BR20</f>
        <v>0</v>
      </c>
      <c r="BT187" s="319">
        <f>'كشف البنك'!BS20</f>
        <v>0</v>
      </c>
      <c r="BU187" s="319">
        <f>'كشف البنك'!BT20</f>
        <v>0</v>
      </c>
      <c r="BV187" s="319">
        <f>'كشف البنك'!BU20</f>
        <v>0</v>
      </c>
      <c r="BW187" s="319">
        <f>'كشف البنك'!BV20</f>
        <v>0</v>
      </c>
      <c r="BX187" s="66">
        <f>'كشف البنك'!BW20</f>
        <v>0</v>
      </c>
      <c r="BY187" s="66">
        <f>'كشف البنك'!BX20</f>
        <v>0</v>
      </c>
      <c r="BZ187" s="319">
        <f>'كشف البنك'!BY20</f>
        <v>0</v>
      </c>
      <c r="CA187" s="319">
        <f>'كشف البنك'!BZ20</f>
        <v>0</v>
      </c>
      <c r="CB187" s="66">
        <f>'كشف البنك'!CA20</f>
        <v>0</v>
      </c>
      <c r="CC187" s="319">
        <f>'كشف البنك'!CB20</f>
        <v>0</v>
      </c>
      <c r="CD187" s="319">
        <f>'كشف البنك'!CC20</f>
        <v>0</v>
      </c>
      <c r="CE187" s="319">
        <f>'كشف البنك'!CD20</f>
        <v>0</v>
      </c>
      <c r="CF187" s="169">
        <f>'كشف البنك'!CE20</f>
        <v>0</v>
      </c>
      <c r="CG187" s="169">
        <f>'كشف البنك'!CF20</f>
        <v>0</v>
      </c>
      <c r="CH187" s="319">
        <f>'كشف البنك'!CG20</f>
        <v>0</v>
      </c>
      <c r="CI187" s="319">
        <f>'كشف البنك'!CH20</f>
        <v>0</v>
      </c>
      <c r="CJ187" s="319">
        <f>'كشف البنك'!CI20</f>
        <v>0</v>
      </c>
      <c r="CK187" s="319">
        <f>'كشف البنك'!CJ20</f>
        <v>0</v>
      </c>
      <c r="CL187" s="319">
        <f>'كشف البنك'!CK20</f>
        <v>0</v>
      </c>
      <c r="CM187" s="319">
        <f>'كشف البنك'!CL20</f>
        <v>0</v>
      </c>
      <c r="CN187" s="316">
        <f>'كشف البنك'!CM20</f>
        <v>0</v>
      </c>
      <c r="CO187" s="316">
        <f>'كشف البنك'!CN20</f>
        <v>0</v>
      </c>
      <c r="CP187" s="316">
        <f>'كشف البنك'!CO20</f>
        <v>0</v>
      </c>
      <c r="CQ187" s="316">
        <f>'كشف البنك'!CP20</f>
        <v>0</v>
      </c>
      <c r="CR187" s="316">
        <f t="shared" si="45"/>
        <v>0</v>
      </c>
      <c r="CS187" s="316">
        <f t="shared" si="46"/>
        <v>0</v>
      </c>
      <c r="CT187" s="316">
        <f t="shared" si="47"/>
        <v>0</v>
      </c>
      <c r="CU187" s="316">
        <f t="shared" si="48"/>
        <v>0</v>
      </c>
      <c r="CV187" s="316">
        <f t="shared" si="49"/>
        <v>0</v>
      </c>
      <c r="CW187" s="316">
        <f t="shared" si="50"/>
        <v>0</v>
      </c>
      <c r="CX187" s="316">
        <f t="shared" si="51"/>
        <v>0</v>
      </c>
      <c r="CY187" s="316">
        <f t="shared" si="52"/>
        <v>0</v>
      </c>
      <c r="CZ187" s="316">
        <f t="shared" si="53"/>
        <v>0</v>
      </c>
      <c r="DA187" s="316">
        <f t="shared" si="54"/>
        <v>0</v>
      </c>
      <c r="DB187" s="316">
        <f t="shared" si="55"/>
        <v>0</v>
      </c>
      <c r="DC187" s="316">
        <f t="shared" si="56"/>
        <v>0</v>
      </c>
      <c r="DD187" s="316">
        <f t="shared" si="57"/>
        <v>0</v>
      </c>
      <c r="DE187" s="316">
        <f t="shared" si="58"/>
        <v>0</v>
      </c>
      <c r="DF187" s="316">
        <f t="shared" si="59"/>
        <v>0</v>
      </c>
      <c r="DG187" s="316">
        <f t="shared" si="60"/>
        <v>0</v>
      </c>
      <c r="DH187" s="316">
        <f t="shared" si="61"/>
        <v>0</v>
      </c>
      <c r="DI187" s="316">
        <f t="shared" si="62"/>
        <v>0</v>
      </c>
      <c r="DJ187" s="316">
        <f t="shared" si="63"/>
        <v>0</v>
      </c>
      <c r="DK187" s="316">
        <f t="shared" si="64"/>
        <v>0</v>
      </c>
      <c r="DL187" s="316">
        <f t="shared" si="65"/>
        <v>0</v>
      </c>
      <c r="DM187" s="316">
        <f t="shared" si="66"/>
        <v>0</v>
      </c>
    </row>
    <row r="188" spans="1:117" ht="20.25" x14ac:dyDescent="0.2">
      <c r="A188" s="18">
        <v>184</v>
      </c>
      <c r="B188" s="18" t="str">
        <f>'كشف البنك'!A21</f>
        <v/>
      </c>
      <c r="C188" s="318">
        <f>'كشف البنك'!B21</f>
        <v>0</v>
      </c>
      <c r="D188" s="318">
        <f>'كشف البنك'!C21</f>
        <v>0</v>
      </c>
      <c r="E188" s="318">
        <f>'كشف البنك'!D21</f>
        <v>0</v>
      </c>
      <c r="F188" s="318">
        <f>'كشف البنك'!E21</f>
        <v>0</v>
      </c>
      <c r="G188" s="318">
        <f>'كشف البنك'!F21</f>
        <v>0</v>
      </c>
      <c r="H188" s="318">
        <f>'كشف البنك'!G21</f>
        <v>0</v>
      </c>
      <c r="I188" s="318">
        <f>'كشف البنك'!H21</f>
        <v>0</v>
      </c>
      <c r="J188" s="318">
        <f>'كشف البنك'!I21</f>
        <v>0</v>
      </c>
      <c r="K188" s="316">
        <f>'كشف البنك'!J21</f>
        <v>0</v>
      </c>
      <c r="L188" s="316">
        <f>'كشف البنك'!K21</f>
        <v>0</v>
      </c>
      <c r="M188" s="316">
        <f>'كشف البنك'!L21</f>
        <v>0</v>
      </c>
      <c r="N188" s="316">
        <f>'كشف البنك'!M21</f>
        <v>0</v>
      </c>
      <c r="O188" s="66">
        <f>'كشف البنك'!N21</f>
        <v>0</v>
      </c>
      <c r="P188" s="317">
        <f>'كشف البنك'!O21</f>
        <v>0</v>
      </c>
      <c r="Q188" s="318">
        <f>'كشف البنك'!P21</f>
        <v>0</v>
      </c>
      <c r="R188" s="318">
        <f>'كشف البنك'!Q21</f>
        <v>0</v>
      </c>
      <c r="S188" s="318">
        <f>'كشف البنك'!R21</f>
        <v>0</v>
      </c>
      <c r="T188" s="318">
        <f>'كشف البنك'!S21</f>
        <v>0</v>
      </c>
      <c r="U188" s="318">
        <f>'كشف البنك'!T21</f>
        <v>0</v>
      </c>
      <c r="V188" s="316">
        <f>'كشف البنك'!U21</f>
        <v>0</v>
      </c>
      <c r="W188" s="316">
        <f>'كشف البنك'!V21</f>
        <v>0</v>
      </c>
      <c r="X188" s="316">
        <f>'كشف البنك'!W21</f>
        <v>0</v>
      </c>
      <c r="Y188" s="318">
        <f>'كشف البنك'!X21</f>
        <v>0</v>
      </c>
      <c r="Z188" s="19">
        <f>'كشف البنك'!Y21</f>
        <v>0</v>
      </c>
      <c r="AA188" s="317">
        <f>'كشف البنك'!Z21</f>
        <v>0</v>
      </c>
      <c r="AB188" s="318">
        <f>'كشف البنك'!AA21</f>
        <v>0</v>
      </c>
      <c r="AC188" s="318">
        <f>'كشف البنك'!AB21</f>
        <v>0</v>
      </c>
      <c r="AD188" s="20">
        <f>'كشف البنك'!AC21</f>
        <v>0</v>
      </c>
      <c r="AE188" s="316">
        <f>'كشف البنك'!AD21</f>
        <v>0</v>
      </c>
      <c r="AF188" s="20">
        <f>'كشف البنك'!AE21</f>
        <v>0</v>
      </c>
      <c r="AG188" s="20">
        <f>'كشف البنك'!AF21</f>
        <v>0</v>
      </c>
      <c r="AH188" s="21">
        <f>'كشف البنك'!AG21</f>
        <v>0</v>
      </c>
      <c r="AI188" s="20">
        <f>'كشف البنك'!AH21</f>
        <v>0</v>
      </c>
      <c r="AJ188" s="20">
        <f>'كشف البنك'!AI21</f>
        <v>0</v>
      </c>
      <c r="AK188" s="20">
        <f>'كشف البنك'!AJ21</f>
        <v>0</v>
      </c>
      <c r="AL188" s="316">
        <f>'كشف البنك'!AK21</f>
        <v>0</v>
      </c>
      <c r="AM188" s="316">
        <f>'كشف البنك'!AL21</f>
        <v>0</v>
      </c>
      <c r="AN188" s="316">
        <f>'كشف البنك'!AM21</f>
        <v>0</v>
      </c>
      <c r="AO188" s="316">
        <f>'كشف البنك'!AN21</f>
        <v>0</v>
      </c>
      <c r="AP188" s="316">
        <f>'كشف البنك'!AO21</f>
        <v>0</v>
      </c>
      <c r="AQ188" s="316">
        <f>'كشف البنك'!AP21</f>
        <v>0</v>
      </c>
      <c r="AR188" s="316">
        <f>'كشف البنك'!AQ21</f>
        <v>0</v>
      </c>
      <c r="AS188" s="316">
        <f>'كشف البنك'!AR21</f>
        <v>0</v>
      </c>
      <c r="AT188" s="22">
        <f>'كشف البنك'!AS21</f>
        <v>0</v>
      </c>
      <c r="AU188" s="316">
        <f>'كشف البنك'!AT21</f>
        <v>0</v>
      </c>
      <c r="AV188" s="316">
        <f>'كشف البنك'!AU21</f>
        <v>0</v>
      </c>
      <c r="AW188" s="316">
        <f>'كشف البنك'!AV21</f>
        <v>0</v>
      </c>
      <c r="AX188" s="316">
        <f>'كشف البنك'!AW21</f>
        <v>0</v>
      </c>
      <c r="AY188" s="316">
        <f>'كشف البنك'!AX21</f>
        <v>0</v>
      </c>
      <c r="AZ188" s="316">
        <f>'كشف البنك'!AY21</f>
        <v>0</v>
      </c>
      <c r="BA188" s="317">
        <f>'كشف البنك'!AZ21</f>
        <v>0</v>
      </c>
      <c r="BB188" s="316">
        <f>'كشف البنك'!BA21</f>
        <v>0</v>
      </c>
      <c r="BC188" s="124">
        <f>'كشف البنك'!BB21</f>
        <v>0</v>
      </c>
      <c r="BD188" s="316">
        <f>'كشف البنك'!BC21</f>
        <v>0</v>
      </c>
      <c r="BE188" s="316">
        <f>'كشف البنك'!BD21</f>
        <v>0</v>
      </c>
      <c r="BF188" s="316">
        <f>'كشف البنك'!BE21</f>
        <v>0</v>
      </c>
      <c r="BG188" s="316">
        <f>'كشف البنك'!BF21</f>
        <v>0</v>
      </c>
      <c r="BH188" s="317">
        <f>'كشف البنك'!BG21</f>
        <v>0</v>
      </c>
      <c r="BI188" s="318">
        <f>'كشف البنك'!BH21</f>
        <v>0</v>
      </c>
      <c r="BJ188" s="318">
        <f>'كشف البنك'!BI21</f>
        <v>0</v>
      </c>
      <c r="BK188" s="318">
        <f>'كشف البنك'!BJ21</f>
        <v>0</v>
      </c>
      <c r="BL188" s="318">
        <f>'كشف البنك'!BK21</f>
        <v>0</v>
      </c>
      <c r="BM188" s="319">
        <f>'كشف البنك'!BL21</f>
        <v>0</v>
      </c>
      <c r="BN188" s="316">
        <f>'كشف البنك'!BM21</f>
        <v>0</v>
      </c>
      <c r="BO188" s="316">
        <f>'كشف البنك'!BN21</f>
        <v>0</v>
      </c>
      <c r="BP188" s="318">
        <f>'كشف البنك'!BO21</f>
        <v>0</v>
      </c>
      <c r="BQ188" s="319">
        <f>'كشف البنك'!BP21</f>
        <v>0</v>
      </c>
      <c r="BR188" s="319">
        <f>'كشف البنك'!BQ21</f>
        <v>0</v>
      </c>
      <c r="BS188" s="319">
        <f>'كشف البنك'!BR21</f>
        <v>0</v>
      </c>
      <c r="BT188" s="319">
        <f>'كشف البنك'!BS21</f>
        <v>0</v>
      </c>
      <c r="BU188" s="319">
        <f>'كشف البنك'!BT21</f>
        <v>0</v>
      </c>
      <c r="BV188" s="319">
        <f>'كشف البنك'!BU21</f>
        <v>0</v>
      </c>
      <c r="BW188" s="319">
        <f>'كشف البنك'!BV21</f>
        <v>0</v>
      </c>
      <c r="BX188" s="66">
        <f>'كشف البنك'!BW21</f>
        <v>0</v>
      </c>
      <c r="BY188" s="66">
        <f>'كشف البنك'!BX21</f>
        <v>0</v>
      </c>
      <c r="BZ188" s="319">
        <f>'كشف البنك'!BY21</f>
        <v>0</v>
      </c>
      <c r="CA188" s="319">
        <f>'كشف البنك'!BZ21</f>
        <v>0</v>
      </c>
      <c r="CB188" s="66">
        <f>'كشف البنك'!CA21</f>
        <v>0</v>
      </c>
      <c r="CC188" s="319">
        <f>'كشف البنك'!CB21</f>
        <v>0</v>
      </c>
      <c r="CD188" s="319">
        <f>'كشف البنك'!CC21</f>
        <v>0</v>
      </c>
      <c r="CE188" s="319">
        <f>'كشف البنك'!CD21</f>
        <v>0</v>
      </c>
      <c r="CF188" s="169">
        <f>'كشف البنك'!CE21</f>
        <v>0</v>
      </c>
      <c r="CG188" s="169">
        <f>'كشف البنك'!CF21</f>
        <v>0</v>
      </c>
      <c r="CH188" s="319">
        <f>'كشف البنك'!CG21</f>
        <v>0</v>
      </c>
      <c r="CI188" s="319">
        <f>'كشف البنك'!CH21</f>
        <v>0</v>
      </c>
      <c r="CJ188" s="319">
        <f>'كشف البنك'!CI21</f>
        <v>0</v>
      </c>
      <c r="CK188" s="319">
        <f>'كشف البنك'!CJ21</f>
        <v>0</v>
      </c>
      <c r="CL188" s="319">
        <f>'كشف البنك'!CK21</f>
        <v>0</v>
      </c>
      <c r="CM188" s="319">
        <f>'كشف البنك'!CL21</f>
        <v>0</v>
      </c>
      <c r="CN188" s="316">
        <f>'كشف البنك'!CM21</f>
        <v>0</v>
      </c>
      <c r="CO188" s="316">
        <f>'كشف البنك'!CN21</f>
        <v>0</v>
      </c>
      <c r="CP188" s="316">
        <f>'كشف البنك'!CO21</f>
        <v>0</v>
      </c>
      <c r="CQ188" s="316">
        <f>'كشف البنك'!CP21</f>
        <v>0</v>
      </c>
      <c r="CR188" s="316">
        <f t="shared" si="45"/>
        <v>0</v>
      </c>
      <c r="CS188" s="316">
        <f t="shared" si="46"/>
        <v>0</v>
      </c>
      <c r="CT188" s="316">
        <f t="shared" si="47"/>
        <v>0</v>
      </c>
      <c r="CU188" s="316">
        <f t="shared" si="48"/>
        <v>0</v>
      </c>
      <c r="CV188" s="316">
        <f t="shared" si="49"/>
        <v>0</v>
      </c>
      <c r="CW188" s="316">
        <f t="shared" si="50"/>
        <v>0</v>
      </c>
      <c r="CX188" s="316">
        <f t="shared" si="51"/>
        <v>0</v>
      </c>
      <c r="CY188" s="316">
        <f t="shared" si="52"/>
        <v>0</v>
      </c>
      <c r="CZ188" s="316">
        <f t="shared" si="53"/>
        <v>0</v>
      </c>
      <c r="DA188" s="316">
        <f t="shared" si="54"/>
        <v>0</v>
      </c>
      <c r="DB188" s="316">
        <f t="shared" si="55"/>
        <v>0</v>
      </c>
      <c r="DC188" s="316">
        <f t="shared" si="56"/>
        <v>0</v>
      </c>
      <c r="DD188" s="316">
        <f t="shared" si="57"/>
        <v>0</v>
      </c>
      <c r="DE188" s="316">
        <f t="shared" si="58"/>
        <v>0</v>
      </c>
      <c r="DF188" s="316">
        <f t="shared" si="59"/>
        <v>0</v>
      </c>
      <c r="DG188" s="316">
        <f t="shared" si="60"/>
        <v>0</v>
      </c>
      <c r="DH188" s="316">
        <f t="shared" si="61"/>
        <v>0</v>
      </c>
      <c r="DI188" s="316">
        <f t="shared" si="62"/>
        <v>0</v>
      </c>
      <c r="DJ188" s="316">
        <f t="shared" si="63"/>
        <v>0</v>
      </c>
      <c r="DK188" s="316">
        <f t="shared" si="64"/>
        <v>0</v>
      </c>
      <c r="DL188" s="316">
        <f t="shared" si="65"/>
        <v>0</v>
      </c>
      <c r="DM188" s="316">
        <f t="shared" si="66"/>
        <v>0</v>
      </c>
    </row>
    <row r="189" spans="1:117" ht="20.25" x14ac:dyDescent="0.2">
      <c r="A189" s="18">
        <v>185</v>
      </c>
      <c r="B189" s="18" t="str">
        <f>'كشف البنك'!A22</f>
        <v/>
      </c>
      <c r="C189" s="318">
        <f>'كشف البنك'!B22</f>
        <v>0</v>
      </c>
      <c r="D189" s="318">
        <f>'كشف البنك'!C22</f>
        <v>0</v>
      </c>
      <c r="E189" s="318">
        <f>'كشف البنك'!D22</f>
        <v>0</v>
      </c>
      <c r="F189" s="318">
        <f>'كشف البنك'!E22</f>
        <v>0</v>
      </c>
      <c r="G189" s="318">
        <f>'كشف البنك'!F22</f>
        <v>0</v>
      </c>
      <c r="H189" s="318">
        <f>'كشف البنك'!G22</f>
        <v>0</v>
      </c>
      <c r="I189" s="318">
        <f>'كشف البنك'!H22</f>
        <v>0</v>
      </c>
      <c r="J189" s="318">
        <f>'كشف البنك'!I22</f>
        <v>0</v>
      </c>
      <c r="K189" s="316">
        <f>'كشف البنك'!J22</f>
        <v>0</v>
      </c>
      <c r="L189" s="316">
        <f>'كشف البنك'!K22</f>
        <v>0</v>
      </c>
      <c r="M189" s="316">
        <f>'كشف البنك'!L22</f>
        <v>0</v>
      </c>
      <c r="N189" s="316">
        <f>'كشف البنك'!M22</f>
        <v>0</v>
      </c>
      <c r="O189" s="66">
        <f>'كشف البنك'!N22</f>
        <v>0</v>
      </c>
      <c r="P189" s="317">
        <f>'كشف البنك'!O22</f>
        <v>0</v>
      </c>
      <c r="Q189" s="318">
        <f>'كشف البنك'!P22</f>
        <v>0</v>
      </c>
      <c r="R189" s="318">
        <f>'كشف البنك'!Q22</f>
        <v>0</v>
      </c>
      <c r="S189" s="318">
        <f>'كشف البنك'!R22</f>
        <v>0</v>
      </c>
      <c r="T189" s="318">
        <f>'كشف البنك'!S22</f>
        <v>0</v>
      </c>
      <c r="U189" s="318">
        <f>'كشف البنك'!T22</f>
        <v>0</v>
      </c>
      <c r="V189" s="316">
        <f>'كشف البنك'!U22</f>
        <v>0</v>
      </c>
      <c r="W189" s="316">
        <f>'كشف البنك'!V22</f>
        <v>0</v>
      </c>
      <c r="X189" s="316">
        <f>'كشف البنك'!W22</f>
        <v>0</v>
      </c>
      <c r="Y189" s="318">
        <f>'كشف البنك'!X22</f>
        <v>0</v>
      </c>
      <c r="Z189" s="19">
        <f>'كشف البنك'!Y22</f>
        <v>0</v>
      </c>
      <c r="AA189" s="317">
        <f>'كشف البنك'!Z22</f>
        <v>0</v>
      </c>
      <c r="AB189" s="318">
        <f>'كشف البنك'!AA22</f>
        <v>0</v>
      </c>
      <c r="AC189" s="318">
        <f>'كشف البنك'!AB22</f>
        <v>0</v>
      </c>
      <c r="AD189" s="20">
        <f>'كشف البنك'!AC22</f>
        <v>0</v>
      </c>
      <c r="AE189" s="316">
        <f>'كشف البنك'!AD22</f>
        <v>0</v>
      </c>
      <c r="AF189" s="20">
        <f>'كشف البنك'!AE22</f>
        <v>0</v>
      </c>
      <c r="AG189" s="20">
        <f>'كشف البنك'!AF22</f>
        <v>0</v>
      </c>
      <c r="AH189" s="21">
        <f>'كشف البنك'!AG22</f>
        <v>0</v>
      </c>
      <c r="AI189" s="20">
        <f>'كشف البنك'!AH22</f>
        <v>0</v>
      </c>
      <c r="AJ189" s="20">
        <f>'كشف البنك'!AI22</f>
        <v>0</v>
      </c>
      <c r="AK189" s="20">
        <f>'كشف البنك'!AJ22</f>
        <v>0</v>
      </c>
      <c r="AL189" s="316">
        <f>'كشف البنك'!AK22</f>
        <v>0</v>
      </c>
      <c r="AM189" s="316">
        <f>'كشف البنك'!AL22</f>
        <v>0</v>
      </c>
      <c r="AN189" s="316">
        <f>'كشف البنك'!AM22</f>
        <v>0</v>
      </c>
      <c r="AO189" s="316">
        <f>'كشف البنك'!AN22</f>
        <v>0</v>
      </c>
      <c r="AP189" s="316">
        <f>'كشف البنك'!AO22</f>
        <v>0</v>
      </c>
      <c r="AQ189" s="316">
        <f>'كشف البنك'!AP22</f>
        <v>0</v>
      </c>
      <c r="AR189" s="316">
        <f>'كشف البنك'!AQ22</f>
        <v>0</v>
      </c>
      <c r="AS189" s="316">
        <f>'كشف البنك'!AR22</f>
        <v>0</v>
      </c>
      <c r="AT189" s="22">
        <f>'كشف البنك'!AS22</f>
        <v>0</v>
      </c>
      <c r="AU189" s="316">
        <f>'كشف البنك'!AT22</f>
        <v>0</v>
      </c>
      <c r="AV189" s="316">
        <f>'كشف البنك'!AU22</f>
        <v>0</v>
      </c>
      <c r="AW189" s="316">
        <f>'كشف البنك'!AV22</f>
        <v>0</v>
      </c>
      <c r="AX189" s="316">
        <f>'كشف البنك'!AW22</f>
        <v>0</v>
      </c>
      <c r="AY189" s="316">
        <f>'كشف البنك'!AX22</f>
        <v>0</v>
      </c>
      <c r="AZ189" s="316">
        <f>'كشف البنك'!AY22</f>
        <v>0</v>
      </c>
      <c r="BA189" s="317">
        <f>'كشف البنك'!AZ22</f>
        <v>0</v>
      </c>
      <c r="BB189" s="316">
        <f>'كشف البنك'!BA22</f>
        <v>0</v>
      </c>
      <c r="BC189" s="124">
        <f>'كشف البنك'!BB22</f>
        <v>0</v>
      </c>
      <c r="BD189" s="316">
        <f>'كشف البنك'!BC22</f>
        <v>0</v>
      </c>
      <c r="BE189" s="316">
        <f>'كشف البنك'!BD22</f>
        <v>0</v>
      </c>
      <c r="BF189" s="316">
        <f>'كشف البنك'!BE22</f>
        <v>0</v>
      </c>
      <c r="BG189" s="316">
        <f>'كشف البنك'!BF22</f>
        <v>0</v>
      </c>
      <c r="BH189" s="317">
        <f>'كشف البنك'!BG22</f>
        <v>0</v>
      </c>
      <c r="BI189" s="318">
        <f>'كشف البنك'!BH22</f>
        <v>0</v>
      </c>
      <c r="BJ189" s="318">
        <f>'كشف البنك'!BI22</f>
        <v>0</v>
      </c>
      <c r="BK189" s="318">
        <f>'كشف البنك'!BJ22</f>
        <v>0</v>
      </c>
      <c r="BL189" s="318">
        <f>'كشف البنك'!BK22</f>
        <v>0</v>
      </c>
      <c r="BM189" s="319">
        <f>'كشف البنك'!BL22</f>
        <v>0</v>
      </c>
      <c r="BN189" s="316">
        <f>'كشف البنك'!BM22</f>
        <v>0</v>
      </c>
      <c r="BO189" s="316">
        <f>'كشف البنك'!BN22</f>
        <v>0</v>
      </c>
      <c r="BP189" s="318">
        <f>'كشف البنك'!BO22</f>
        <v>0</v>
      </c>
      <c r="BQ189" s="319">
        <f>'كشف البنك'!BP22</f>
        <v>0</v>
      </c>
      <c r="BR189" s="319">
        <f>'كشف البنك'!BQ22</f>
        <v>0</v>
      </c>
      <c r="BS189" s="319">
        <f>'كشف البنك'!BR22</f>
        <v>0</v>
      </c>
      <c r="BT189" s="319">
        <f>'كشف البنك'!BS22</f>
        <v>0</v>
      </c>
      <c r="BU189" s="319">
        <f>'كشف البنك'!BT22</f>
        <v>0</v>
      </c>
      <c r="BV189" s="319">
        <f>'كشف البنك'!BU22</f>
        <v>0</v>
      </c>
      <c r="BW189" s="319">
        <f>'كشف البنك'!BV22</f>
        <v>0</v>
      </c>
      <c r="BX189" s="66">
        <f>'كشف البنك'!BW22</f>
        <v>0</v>
      </c>
      <c r="BY189" s="66">
        <f>'كشف البنك'!BX22</f>
        <v>0</v>
      </c>
      <c r="BZ189" s="319">
        <f>'كشف البنك'!BY22</f>
        <v>0</v>
      </c>
      <c r="CA189" s="319">
        <f>'كشف البنك'!BZ22</f>
        <v>0</v>
      </c>
      <c r="CB189" s="66">
        <f>'كشف البنك'!CA22</f>
        <v>0</v>
      </c>
      <c r="CC189" s="319">
        <f>'كشف البنك'!CB22</f>
        <v>0</v>
      </c>
      <c r="CD189" s="319">
        <f>'كشف البنك'!CC22</f>
        <v>0</v>
      </c>
      <c r="CE189" s="319">
        <f>'كشف البنك'!CD22</f>
        <v>0</v>
      </c>
      <c r="CF189" s="169">
        <f>'كشف البنك'!CE22</f>
        <v>0</v>
      </c>
      <c r="CG189" s="169">
        <f>'كشف البنك'!CF22</f>
        <v>0</v>
      </c>
      <c r="CH189" s="319">
        <f>'كشف البنك'!CG22</f>
        <v>0</v>
      </c>
      <c r="CI189" s="319">
        <f>'كشف البنك'!CH22</f>
        <v>0</v>
      </c>
      <c r="CJ189" s="319">
        <f>'كشف البنك'!CI22</f>
        <v>0</v>
      </c>
      <c r="CK189" s="319">
        <f>'كشف البنك'!CJ22</f>
        <v>0</v>
      </c>
      <c r="CL189" s="319">
        <f>'كشف البنك'!CK22</f>
        <v>0</v>
      </c>
      <c r="CM189" s="319">
        <f>'كشف البنك'!CL22</f>
        <v>0</v>
      </c>
      <c r="CN189" s="316">
        <f>'كشف البنك'!CM22</f>
        <v>0</v>
      </c>
      <c r="CO189" s="316">
        <f>'كشف البنك'!CN22</f>
        <v>0</v>
      </c>
      <c r="CP189" s="316">
        <f>'كشف البنك'!CO22</f>
        <v>0</v>
      </c>
      <c r="CQ189" s="316">
        <f>'كشف البنك'!CP22</f>
        <v>0</v>
      </c>
      <c r="CR189" s="316">
        <f t="shared" si="45"/>
        <v>0</v>
      </c>
      <c r="CS189" s="316">
        <f t="shared" si="46"/>
        <v>0</v>
      </c>
      <c r="CT189" s="316">
        <f t="shared" si="47"/>
        <v>0</v>
      </c>
      <c r="CU189" s="316">
        <f t="shared" si="48"/>
        <v>0</v>
      </c>
      <c r="CV189" s="316">
        <f t="shared" si="49"/>
        <v>0</v>
      </c>
      <c r="CW189" s="316">
        <f t="shared" si="50"/>
        <v>0</v>
      </c>
      <c r="CX189" s="316">
        <f t="shared" si="51"/>
        <v>0</v>
      </c>
      <c r="CY189" s="316">
        <f t="shared" si="52"/>
        <v>0</v>
      </c>
      <c r="CZ189" s="316">
        <f t="shared" si="53"/>
        <v>0</v>
      </c>
      <c r="DA189" s="316">
        <f t="shared" si="54"/>
        <v>0</v>
      </c>
      <c r="DB189" s="316">
        <f t="shared" si="55"/>
        <v>0</v>
      </c>
      <c r="DC189" s="316">
        <f t="shared" si="56"/>
        <v>0</v>
      </c>
      <c r="DD189" s="316">
        <f t="shared" si="57"/>
        <v>0</v>
      </c>
      <c r="DE189" s="316">
        <f t="shared" si="58"/>
        <v>0</v>
      </c>
      <c r="DF189" s="316">
        <f t="shared" si="59"/>
        <v>0</v>
      </c>
      <c r="DG189" s="316">
        <f t="shared" si="60"/>
        <v>0</v>
      </c>
      <c r="DH189" s="316">
        <f t="shared" si="61"/>
        <v>0</v>
      </c>
      <c r="DI189" s="316">
        <f t="shared" si="62"/>
        <v>0</v>
      </c>
      <c r="DJ189" s="316">
        <f t="shared" si="63"/>
        <v>0</v>
      </c>
      <c r="DK189" s="316">
        <f t="shared" si="64"/>
        <v>0</v>
      </c>
      <c r="DL189" s="316">
        <f t="shared" si="65"/>
        <v>0</v>
      </c>
      <c r="DM189" s="316">
        <f t="shared" si="66"/>
        <v>0</v>
      </c>
    </row>
    <row r="190" spans="1:117" ht="20.25" x14ac:dyDescent="0.2">
      <c r="A190" s="18">
        <v>186</v>
      </c>
      <c r="B190" s="18" t="str">
        <f>'كشف البنك'!A23</f>
        <v/>
      </c>
      <c r="C190" s="318">
        <f>'كشف البنك'!B23</f>
        <v>0</v>
      </c>
      <c r="D190" s="318">
        <f>'كشف البنك'!C23</f>
        <v>0</v>
      </c>
      <c r="E190" s="318">
        <f>'كشف البنك'!D23</f>
        <v>0</v>
      </c>
      <c r="F190" s="318">
        <f>'كشف البنك'!E23</f>
        <v>0</v>
      </c>
      <c r="G190" s="318">
        <f>'كشف البنك'!F23</f>
        <v>0</v>
      </c>
      <c r="H190" s="318">
        <f>'كشف البنك'!G23</f>
        <v>0</v>
      </c>
      <c r="I190" s="318">
        <f>'كشف البنك'!H23</f>
        <v>0</v>
      </c>
      <c r="J190" s="318">
        <f>'كشف البنك'!I23</f>
        <v>0</v>
      </c>
      <c r="K190" s="316">
        <f>'كشف البنك'!J23</f>
        <v>0</v>
      </c>
      <c r="L190" s="316">
        <f>'كشف البنك'!K23</f>
        <v>0</v>
      </c>
      <c r="M190" s="316">
        <f>'كشف البنك'!L23</f>
        <v>0</v>
      </c>
      <c r="N190" s="316">
        <f>'كشف البنك'!M23</f>
        <v>0</v>
      </c>
      <c r="O190" s="66">
        <f>'كشف البنك'!N23</f>
        <v>0</v>
      </c>
      <c r="P190" s="317">
        <f>'كشف البنك'!O23</f>
        <v>0</v>
      </c>
      <c r="Q190" s="318">
        <f>'كشف البنك'!P23</f>
        <v>0</v>
      </c>
      <c r="R190" s="318">
        <f>'كشف البنك'!Q23</f>
        <v>0</v>
      </c>
      <c r="S190" s="318">
        <f>'كشف البنك'!R23</f>
        <v>0</v>
      </c>
      <c r="T190" s="318">
        <f>'كشف البنك'!S23</f>
        <v>0</v>
      </c>
      <c r="U190" s="318">
        <f>'كشف البنك'!T23</f>
        <v>0</v>
      </c>
      <c r="V190" s="316">
        <f>'كشف البنك'!U23</f>
        <v>0</v>
      </c>
      <c r="W190" s="316">
        <f>'كشف البنك'!V23</f>
        <v>0</v>
      </c>
      <c r="X190" s="316">
        <f>'كشف البنك'!W23</f>
        <v>0</v>
      </c>
      <c r="Y190" s="318">
        <f>'كشف البنك'!X23</f>
        <v>0</v>
      </c>
      <c r="Z190" s="19">
        <f>'كشف البنك'!Y23</f>
        <v>0</v>
      </c>
      <c r="AA190" s="317">
        <f>'كشف البنك'!Z23</f>
        <v>0</v>
      </c>
      <c r="AB190" s="318">
        <f>'كشف البنك'!AA23</f>
        <v>0</v>
      </c>
      <c r="AC190" s="318">
        <f>'كشف البنك'!AB23</f>
        <v>0</v>
      </c>
      <c r="AD190" s="20">
        <f>'كشف البنك'!AC23</f>
        <v>0</v>
      </c>
      <c r="AE190" s="316">
        <f>'كشف البنك'!AD23</f>
        <v>0</v>
      </c>
      <c r="AF190" s="20">
        <f>'كشف البنك'!AE23</f>
        <v>0</v>
      </c>
      <c r="AG190" s="20">
        <f>'كشف البنك'!AF23</f>
        <v>0</v>
      </c>
      <c r="AH190" s="21">
        <f>'كشف البنك'!AG23</f>
        <v>0</v>
      </c>
      <c r="AI190" s="20">
        <f>'كشف البنك'!AH23</f>
        <v>0</v>
      </c>
      <c r="AJ190" s="20">
        <f>'كشف البنك'!AI23</f>
        <v>0</v>
      </c>
      <c r="AK190" s="20">
        <f>'كشف البنك'!AJ23</f>
        <v>0</v>
      </c>
      <c r="AL190" s="316">
        <f>'كشف البنك'!AK23</f>
        <v>0</v>
      </c>
      <c r="AM190" s="316">
        <f>'كشف البنك'!AL23</f>
        <v>0</v>
      </c>
      <c r="AN190" s="316">
        <f>'كشف البنك'!AM23</f>
        <v>0</v>
      </c>
      <c r="AO190" s="316">
        <f>'كشف البنك'!AN23</f>
        <v>0</v>
      </c>
      <c r="AP190" s="316">
        <f>'كشف البنك'!AO23</f>
        <v>0</v>
      </c>
      <c r="AQ190" s="316">
        <f>'كشف البنك'!AP23</f>
        <v>0</v>
      </c>
      <c r="AR190" s="316">
        <f>'كشف البنك'!AQ23</f>
        <v>0</v>
      </c>
      <c r="AS190" s="316">
        <f>'كشف البنك'!AR23</f>
        <v>0</v>
      </c>
      <c r="AT190" s="22">
        <f>'كشف البنك'!AS23</f>
        <v>0</v>
      </c>
      <c r="AU190" s="316">
        <f>'كشف البنك'!AT23</f>
        <v>0</v>
      </c>
      <c r="AV190" s="316">
        <f>'كشف البنك'!AU23</f>
        <v>0</v>
      </c>
      <c r="AW190" s="316">
        <f>'كشف البنك'!AV23</f>
        <v>0</v>
      </c>
      <c r="AX190" s="316">
        <f>'كشف البنك'!AW23</f>
        <v>0</v>
      </c>
      <c r="AY190" s="316">
        <f>'كشف البنك'!AX23</f>
        <v>0</v>
      </c>
      <c r="AZ190" s="316">
        <f>'كشف البنك'!AY23</f>
        <v>0</v>
      </c>
      <c r="BA190" s="317">
        <f>'كشف البنك'!AZ23</f>
        <v>0</v>
      </c>
      <c r="BB190" s="316">
        <f>'كشف البنك'!BA23</f>
        <v>0</v>
      </c>
      <c r="BC190" s="124">
        <f>'كشف البنك'!BB23</f>
        <v>0</v>
      </c>
      <c r="BD190" s="316">
        <f>'كشف البنك'!BC23</f>
        <v>0</v>
      </c>
      <c r="BE190" s="316">
        <f>'كشف البنك'!BD23</f>
        <v>0</v>
      </c>
      <c r="BF190" s="316">
        <f>'كشف البنك'!BE23</f>
        <v>0</v>
      </c>
      <c r="BG190" s="316">
        <f>'كشف البنك'!BF23</f>
        <v>0</v>
      </c>
      <c r="BH190" s="317">
        <f>'كشف البنك'!BG23</f>
        <v>0</v>
      </c>
      <c r="BI190" s="318">
        <f>'كشف البنك'!BH23</f>
        <v>0</v>
      </c>
      <c r="BJ190" s="318">
        <f>'كشف البنك'!BI23</f>
        <v>0</v>
      </c>
      <c r="BK190" s="318">
        <f>'كشف البنك'!BJ23</f>
        <v>0</v>
      </c>
      <c r="BL190" s="318">
        <f>'كشف البنك'!BK23</f>
        <v>0</v>
      </c>
      <c r="BM190" s="319">
        <f>'كشف البنك'!BL23</f>
        <v>0</v>
      </c>
      <c r="BN190" s="316">
        <f>'كشف البنك'!BM23</f>
        <v>0</v>
      </c>
      <c r="BO190" s="316">
        <f>'كشف البنك'!BN23</f>
        <v>0</v>
      </c>
      <c r="BP190" s="318">
        <f>'كشف البنك'!BO23</f>
        <v>0</v>
      </c>
      <c r="BQ190" s="319">
        <f>'كشف البنك'!BP23</f>
        <v>0</v>
      </c>
      <c r="BR190" s="319">
        <f>'كشف البنك'!BQ23</f>
        <v>0</v>
      </c>
      <c r="BS190" s="319">
        <f>'كشف البنك'!BR23</f>
        <v>0</v>
      </c>
      <c r="BT190" s="319">
        <f>'كشف البنك'!BS23</f>
        <v>0</v>
      </c>
      <c r="BU190" s="319">
        <f>'كشف البنك'!BT23</f>
        <v>0</v>
      </c>
      <c r="BV190" s="319">
        <f>'كشف البنك'!BU23</f>
        <v>0</v>
      </c>
      <c r="BW190" s="319">
        <f>'كشف البنك'!BV23</f>
        <v>0</v>
      </c>
      <c r="BX190" s="66">
        <f>'كشف البنك'!BW23</f>
        <v>0</v>
      </c>
      <c r="BY190" s="66">
        <f>'كشف البنك'!BX23</f>
        <v>0</v>
      </c>
      <c r="BZ190" s="319">
        <f>'كشف البنك'!BY23</f>
        <v>0</v>
      </c>
      <c r="CA190" s="319">
        <f>'كشف البنك'!BZ23</f>
        <v>0</v>
      </c>
      <c r="CB190" s="66">
        <f>'كشف البنك'!CA23</f>
        <v>0</v>
      </c>
      <c r="CC190" s="319">
        <f>'كشف البنك'!CB23</f>
        <v>0</v>
      </c>
      <c r="CD190" s="319">
        <f>'كشف البنك'!CC23</f>
        <v>0</v>
      </c>
      <c r="CE190" s="319">
        <f>'كشف البنك'!CD23</f>
        <v>0</v>
      </c>
      <c r="CF190" s="169">
        <f>'كشف البنك'!CE23</f>
        <v>0</v>
      </c>
      <c r="CG190" s="169">
        <f>'كشف البنك'!CF23</f>
        <v>0</v>
      </c>
      <c r="CH190" s="319">
        <f>'كشف البنك'!CG23</f>
        <v>0</v>
      </c>
      <c r="CI190" s="319">
        <f>'كشف البنك'!CH23</f>
        <v>0</v>
      </c>
      <c r="CJ190" s="319">
        <f>'كشف البنك'!CI23</f>
        <v>0</v>
      </c>
      <c r="CK190" s="319">
        <f>'كشف البنك'!CJ23</f>
        <v>0</v>
      </c>
      <c r="CL190" s="319">
        <f>'كشف البنك'!CK23</f>
        <v>0</v>
      </c>
      <c r="CM190" s="319">
        <f>'كشف البنك'!CL23</f>
        <v>0</v>
      </c>
      <c r="CN190" s="316">
        <f>'كشف البنك'!CM23</f>
        <v>0</v>
      </c>
      <c r="CO190" s="316">
        <f>'كشف البنك'!CN23</f>
        <v>0</v>
      </c>
      <c r="CP190" s="316">
        <f>'كشف البنك'!CO23</f>
        <v>0</v>
      </c>
      <c r="CQ190" s="316">
        <f>'كشف البنك'!CP23</f>
        <v>0</v>
      </c>
      <c r="CR190" s="316">
        <f t="shared" si="45"/>
        <v>0</v>
      </c>
      <c r="CS190" s="316">
        <f t="shared" si="46"/>
        <v>0</v>
      </c>
      <c r="CT190" s="316">
        <f t="shared" si="47"/>
        <v>0</v>
      </c>
      <c r="CU190" s="316">
        <f t="shared" si="48"/>
        <v>0</v>
      </c>
      <c r="CV190" s="316">
        <f t="shared" si="49"/>
        <v>0</v>
      </c>
      <c r="CW190" s="316">
        <f t="shared" si="50"/>
        <v>0</v>
      </c>
      <c r="CX190" s="316">
        <f t="shared" si="51"/>
        <v>0</v>
      </c>
      <c r="CY190" s="316">
        <f t="shared" si="52"/>
        <v>0</v>
      </c>
      <c r="CZ190" s="316">
        <f t="shared" si="53"/>
        <v>0</v>
      </c>
      <c r="DA190" s="316">
        <f t="shared" si="54"/>
        <v>0</v>
      </c>
      <c r="DB190" s="316">
        <f t="shared" si="55"/>
        <v>0</v>
      </c>
      <c r="DC190" s="316">
        <f t="shared" si="56"/>
        <v>0</v>
      </c>
      <c r="DD190" s="316">
        <f t="shared" si="57"/>
        <v>0</v>
      </c>
      <c r="DE190" s="316">
        <f t="shared" si="58"/>
        <v>0</v>
      </c>
      <c r="DF190" s="316">
        <f t="shared" si="59"/>
        <v>0</v>
      </c>
      <c r="DG190" s="316">
        <f t="shared" si="60"/>
        <v>0</v>
      </c>
      <c r="DH190" s="316">
        <f t="shared" si="61"/>
        <v>0</v>
      </c>
      <c r="DI190" s="316">
        <f t="shared" si="62"/>
        <v>0</v>
      </c>
      <c r="DJ190" s="316">
        <f t="shared" si="63"/>
        <v>0</v>
      </c>
      <c r="DK190" s="316">
        <f t="shared" si="64"/>
        <v>0</v>
      </c>
      <c r="DL190" s="316">
        <f t="shared" si="65"/>
        <v>0</v>
      </c>
      <c r="DM190" s="316">
        <f t="shared" si="66"/>
        <v>0</v>
      </c>
    </row>
    <row r="191" spans="1:117" ht="20.25" x14ac:dyDescent="0.2">
      <c r="A191" s="18">
        <v>187</v>
      </c>
      <c r="B191" s="18" t="str">
        <f>'كشف البنك'!A24</f>
        <v/>
      </c>
      <c r="C191" s="318">
        <f>'كشف البنك'!B24</f>
        <v>0</v>
      </c>
      <c r="D191" s="318">
        <f>'كشف البنك'!C24</f>
        <v>0</v>
      </c>
      <c r="E191" s="318">
        <f>'كشف البنك'!D24</f>
        <v>0</v>
      </c>
      <c r="F191" s="318">
        <f>'كشف البنك'!E24</f>
        <v>0</v>
      </c>
      <c r="G191" s="318">
        <f>'كشف البنك'!F24</f>
        <v>0</v>
      </c>
      <c r="H191" s="318">
        <f>'كشف البنك'!G24</f>
        <v>0</v>
      </c>
      <c r="I191" s="318">
        <f>'كشف البنك'!H24</f>
        <v>0</v>
      </c>
      <c r="J191" s="318">
        <f>'كشف البنك'!I24</f>
        <v>0</v>
      </c>
      <c r="K191" s="316">
        <f>'كشف البنك'!J24</f>
        <v>0</v>
      </c>
      <c r="L191" s="316">
        <f>'كشف البنك'!K24</f>
        <v>0</v>
      </c>
      <c r="M191" s="316">
        <f>'كشف البنك'!L24</f>
        <v>0</v>
      </c>
      <c r="N191" s="316">
        <f>'كشف البنك'!M24</f>
        <v>0</v>
      </c>
      <c r="O191" s="66">
        <f>'كشف البنك'!N24</f>
        <v>0</v>
      </c>
      <c r="P191" s="317">
        <f>'كشف البنك'!O24</f>
        <v>0</v>
      </c>
      <c r="Q191" s="318">
        <f>'كشف البنك'!P24</f>
        <v>0</v>
      </c>
      <c r="R191" s="318">
        <f>'كشف البنك'!Q24</f>
        <v>0</v>
      </c>
      <c r="S191" s="318">
        <f>'كشف البنك'!R24</f>
        <v>0</v>
      </c>
      <c r="T191" s="318">
        <f>'كشف البنك'!S24</f>
        <v>0</v>
      </c>
      <c r="U191" s="318">
        <f>'كشف البنك'!T24</f>
        <v>0</v>
      </c>
      <c r="V191" s="316">
        <f>'كشف البنك'!U24</f>
        <v>0</v>
      </c>
      <c r="W191" s="316">
        <f>'كشف البنك'!V24</f>
        <v>0</v>
      </c>
      <c r="X191" s="316">
        <f>'كشف البنك'!W24</f>
        <v>0</v>
      </c>
      <c r="Y191" s="318">
        <f>'كشف البنك'!X24</f>
        <v>0</v>
      </c>
      <c r="Z191" s="19">
        <f>'كشف البنك'!Y24</f>
        <v>0</v>
      </c>
      <c r="AA191" s="317">
        <f>'كشف البنك'!Z24</f>
        <v>0</v>
      </c>
      <c r="AB191" s="318">
        <f>'كشف البنك'!AA24</f>
        <v>0</v>
      </c>
      <c r="AC191" s="318">
        <f>'كشف البنك'!AB24</f>
        <v>0</v>
      </c>
      <c r="AD191" s="20">
        <f>'كشف البنك'!AC24</f>
        <v>0</v>
      </c>
      <c r="AE191" s="316">
        <f>'كشف البنك'!AD24</f>
        <v>0</v>
      </c>
      <c r="AF191" s="20">
        <f>'كشف البنك'!AE24</f>
        <v>0</v>
      </c>
      <c r="AG191" s="20">
        <f>'كشف البنك'!AF24</f>
        <v>0</v>
      </c>
      <c r="AH191" s="21">
        <f>'كشف البنك'!AG24</f>
        <v>0</v>
      </c>
      <c r="AI191" s="20">
        <f>'كشف البنك'!AH24</f>
        <v>0</v>
      </c>
      <c r="AJ191" s="20">
        <f>'كشف البنك'!AI24</f>
        <v>0</v>
      </c>
      <c r="AK191" s="20">
        <f>'كشف البنك'!AJ24</f>
        <v>0</v>
      </c>
      <c r="AL191" s="316">
        <f>'كشف البنك'!AK24</f>
        <v>0</v>
      </c>
      <c r="AM191" s="316">
        <f>'كشف البنك'!AL24</f>
        <v>0</v>
      </c>
      <c r="AN191" s="316">
        <f>'كشف البنك'!AM24</f>
        <v>0</v>
      </c>
      <c r="AO191" s="316">
        <f>'كشف البنك'!AN24</f>
        <v>0</v>
      </c>
      <c r="AP191" s="316">
        <f>'كشف البنك'!AO24</f>
        <v>0</v>
      </c>
      <c r="AQ191" s="316">
        <f>'كشف البنك'!AP24</f>
        <v>0</v>
      </c>
      <c r="AR191" s="316">
        <f>'كشف البنك'!AQ24</f>
        <v>0</v>
      </c>
      <c r="AS191" s="316">
        <f>'كشف البنك'!AR24</f>
        <v>0</v>
      </c>
      <c r="AT191" s="22">
        <f>'كشف البنك'!AS24</f>
        <v>0</v>
      </c>
      <c r="AU191" s="316">
        <f>'كشف البنك'!AT24</f>
        <v>0</v>
      </c>
      <c r="AV191" s="316">
        <f>'كشف البنك'!AU24</f>
        <v>0</v>
      </c>
      <c r="AW191" s="316">
        <f>'كشف البنك'!AV24</f>
        <v>0</v>
      </c>
      <c r="AX191" s="316">
        <f>'كشف البنك'!AW24</f>
        <v>0</v>
      </c>
      <c r="AY191" s="316">
        <f>'كشف البنك'!AX24</f>
        <v>0</v>
      </c>
      <c r="AZ191" s="316">
        <f>'كشف البنك'!AY24</f>
        <v>0</v>
      </c>
      <c r="BA191" s="317">
        <f>'كشف البنك'!AZ24</f>
        <v>0</v>
      </c>
      <c r="BB191" s="316">
        <f>'كشف البنك'!BA24</f>
        <v>0</v>
      </c>
      <c r="BC191" s="124">
        <f>'كشف البنك'!BB24</f>
        <v>0</v>
      </c>
      <c r="BD191" s="316">
        <f>'كشف البنك'!BC24</f>
        <v>0</v>
      </c>
      <c r="BE191" s="316">
        <f>'كشف البنك'!BD24</f>
        <v>0</v>
      </c>
      <c r="BF191" s="316">
        <f>'كشف البنك'!BE24</f>
        <v>0</v>
      </c>
      <c r="BG191" s="316">
        <f>'كشف البنك'!BF24</f>
        <v>0</v>
      </c>
      <c r="BH191" s="317">
        <f>'كشف البنك'!BG24</f>
        <v>0</v>
      </c>
      <c r="BI191" s="318">
        <f>'كشف البنك'!BH24</f>
        <v>0</v>
      </c>
      <c r="BJ191" s="318">
        <f>'كشف البنك'!BI24</f>
        <v>0</v>
      </c>
      <c r="BK191" s="318">
        <f>'كشف البنك'!BJ24</f>
        <v>0</v>
      </c>
      <c r="BL191" s="318">
        <f>'كشف البنك'!BK24</f>
        <v>0</v>
      </c>
      <c r="BM191" s="319">
        <f>'كشف البنك'!BL24</f>
        <v>0</v>
      </c>
      <c r="BN191" s="316">
        <f>'كشف البنك'!BM24</f>
        <v>0</v>
      </c>
      <c r="BO191" s="316">
        <f>'كشف البنك'!BN24</f>
        <v>0</v>
      </c>
      <c r="BP191" s="318">
        <f>'كشف البنك'!BO24</f>
        <v>0</v>
      </c>
      <c r="BQ191" s="319">
        <f>'كشف البنك'!BP24</f>
        <v>0</v>
      </c>
      <c r="BR191" s="319">
        <f>'كشف البنك'!BQ24</f>
        <v>0</v>
      </c>
      <c r="BS191" s="319">
        <f>'كشف البنك'!BR24</f>
        <v>0</v>
      </c>
      <c r="BT191" s="319">
        <f>'كشف البنك'!BS24</f>
        <v>0</v>
      </c>
      <c r="BU191" s="319">
        <f>'كشف البنك'!BT24</f>
        <v>0</v>
      </c>
      <c r="BV191" s="319">
        <f>'كشف البنك'!BU24</f>
        <v>0</v>
      </c>
      <c r="BW191" s="319">
        <f>'كشف البنك'!BV24</f>
        <v>0</v>
      </c>
      <c r="BX191" s="66">
        <f>'كشف البنك'!BW24</f>
        <v>0</v>
      </c>
      <c r="BY191" s="66">
        <f>'كشف البنك'!BX24</f>
        <v>0</v>
      </c>
      <c r="BZ191" s="319">
        <f>'كشف البنك'!BY24</f>
        <v>0</v>
      </c>
      <c r="CA191" s="319">
        <f>'كشف البنك'!BZ24</f>
        <v>0</v>
      </c>
      <c r="CB191" s="66">
        <f>'كشف البنك'!CA24</f>
        <v>0</v>
      </c>
      <c r="CC191" s="319">
        <f>'كشف البنك'!CB24</f>
        <v>0</v>
      </c>
      <c r="CD191" s="319">
        <f>'كشف البنك'!CC24</f>
        <v>0</v>
      </c>
      <c r="CE191" s="319">
        <f>'كشف البنك'!CD24</f>
        <v>0</v>
      </c>
      <c r="CF191" s="169">
        <f>'كشف البنك'!CE24</f>
        <v>0</v>
      </c>
      <c r="CG191" s="169">
        <f>'كشف البنك'!CF24</f>
        <v>0</v>
      </c>
      <c r="CH191" s="319">
        <f>'كشف البنك'!CG24</f>
        <v>0</v>
      </c>
      <c r="CI191" s="319">
        <f>'كشف البنك'!CH24</f>
        <v>0</v>
      </c>
      <c r="CJ191" s="319">
        <f>'كشف البنك'!CI24</f>
        <v>0</v>
      </c>
      <c r="CK191" s="319">
        <f>'كشف البنك'!CJ24</f>
        <v>0</v>
      </c>
      <c r="CL191" s="319">
        <f>'كشف البنك'!CK24</f>
        <v>0</v>
      </c>
      <c r="CM191" s="319">
        <f>'كشف البنك'!CL24</f>
        <v>0</v>
      </c>
      <c r="CN191" s="316">
        <f>'كشف البنك'!CM24</f>
        <v>0</v>
      </c>
      <c r="CO191" s="316">
        <f>'كشف البنك'!CN24</f>
        <v>0</v>
      </c>
      <c r="CP191" s="316">
        <f>'كشف البنك'!CO24</f>
        <v>0</v>
      </c>
      <c r="CQ191" s="316">
        <f>'كشف البنك'!CP24</f>
        <v>0</v>
      </c>
      <c r="CR191" s="316">
        <f t="shared" si="45"/>
        <v>0</v>
      </c>
      <c r="CS191" s="316">
        <f t="shared" si="46"/>
        <v>0</v>
      </c>
      <c r="CT191" s="316">
        <f t="shared" si="47"/>
        <v>0</v>
      </c>
      <c r="CU191" s="316">
        <f t="shared" si="48"/>
        <v>0</v>
      </c>
      <c r="CV191" s="316">
        <f t="shared" si="49"/>
        <v>0</v>
      </c>
      <c r="CW191" s="316">
        <f t="shared" si="50"/>
        <v>0</v>
      </c>
      <c r="CX191" s="316">
        <f t="shared" si="51"/>
        <v>0</v>
      </c>
      <c r="CY191" s="316">
        <f t="shared" si="52"/>
        <v>0</v>
      </c>
      <c r="CZ191" s="316">
        <f t="shared" si="53"/>
        <v>0</v>
      </c>
      <c r="DA191" s="316">
        <f t="shared" si="54"/>
        <v>0</v>
      </c>
      <c r="DB191" s="316">
        <f t="shared" si="55"/>
        <v>0</v>
      </c>
      <c r="DC191" s="316">
        <f t="shared" si="56"/>
        <v>0</v>
      </c>
      <c r="DD191" s="316">
        <f t="shared" si="57"/>
        <v>0</v>
      </c>
      <c r="DE191" s="316">
        <f t="shared" si="58"/>
        <v>0</v>
      </c>
      <c r="DF191" s="316">
        <f t="shared" si="59"/>
        <v>0</v>
      </c>
      <c r="DG191" s="316">
        <f t="shared" si="60"/>
        <v>0</v>
      </c>
      <c r="DH191" s="316">
        <f t="shared" si="61"/>
        <v>0</v>
      </c>
      <c r="DI191" s="316">
        <f t="shared" si="62"/>
        <v>0</v>
      </c>
      <c r="DJ191" s="316">
        <f t="shared" si="63"/>
        <v>0</v>
      </c>
      <c r="DK191" s="316">
        <f t="shared" si="64"/>
        <v>0</v>
      </c>
      <c r="DL191" s="316">
        <f t="shared" si="65"/>
        <v>0</v>
      </c>
      <c r="DM191" s="316">
        <f t="shared" si="66"/>
        <v>0</v>
      </c>
    </row>
    <row r="192" spans="1:117" ht="20.25" x14ac:dyDescent="0.2">
      <c r="A192" s="18">
        <v>188</v>
      </c>
      <c r="B192" s="18" t="str">
        <f>'كشف البنك'!A25</f>
        <v/>
      </c>
      <c r="C192" s="318">
        <f>'كشف البنك'!B25</f>
        <v>0</v>
      </c>
      <c r="D192" s="318">
        <f>'كشف البنك'!C25</f>
        <v>0</v>
      </c>
      <c r="E192" s="318">
        <f>'كشف البنك'!D25</f>
        <v>0</v>
      </c>
      <c r="F192" s="318">
        <f>'كشف البنك'!E25</f>
        <v>0</v>
      </c>
      <c r="G192" s="318">
        <f>'كشف البنك'!F25</f>
        <v>0</v>
      </c>
      <c r="H192" s="318">
        <f>'كشف البنك'!G25</f>
        <v>0</v>
      </c>
      <c r="I192" s="318">
        <f>'كشف البنك'!H25</f>
        <v>0</v>
      </c>
      <c r="J192" s="318">
        <f>'كشف البنك'!I25</f>
        <v>0</v>
      </c>
      <c r="K192" s="316">
        <f>'كشف البنك'!J25</f>
        <v>0</v>
      </c>
      <c r="L192" s="316">
        <f>'كشف البنك'!K25</f>
        <v>0</v>
      </c>
      <c r="M192" s="316">
        <f>'كشف البنك'!L25</f>
        <v>0</v>
      </c>
      <c r="N192" s="316">
        <f>'كشف البنك'!M25</f>
        <v>0</v>
      </c>
      <c r="O192" s="66">
        <f>'كشف البنك'!N25</f>
        <v>0</v>
      </c>
      <c r="P192" s="317">
        <f>'كشف البنك'!O25</f>
        <v>0</v>
      </c>
      <c r="Q192" s="318">
        <f>'كشف البنك'!P25</f>
        <v>0</v>
      </c>
      <c r="R192" s="318">
        <f>'كشف البنك'!Q25</f>
        <v>0</v>
      </c>
      <c r="S192" s="318">
        <f>'كشف البنك'!R25</f>
        <v>0</v>
      </c>
      <c r="T192" s="318">
        <f>'كشف البنك'!S25</f>
        <v>0</v>
      </c>
      <c r="U192" s="318">
        <f>'كشف البنك'!T25</f>
        <v>0</v>
      </c>
      <c r="V192" s="316">
        <f>'كشف البنك'!U25</f>
        <v>0</v>
      </c>
      <c r="W192" s="316">
        <f>'كشف البنك'!V25</f>
        <v>0</v>
      </c>
      <c r="X192" s="316">
        <f>'كشف البنك'!W25</f>
        <v>0</v>
      </c>
      <c r="Y192" s="318">
        <f>'كشف البنك'!X25</f>
        <v>0</v>
      </c>
      <c r="Z192" s="19">
        <f>'كشف البنك'!Y25</f>
        <v>0</v>
      </c>
      <c r="AA192" s="317">
        <f>'كشف البنك'!Z25</f>
        <v>0</v>
      </c>
      <c r="AB192" s="318">
        <f>'كشف البنك'!AA25</f>
        <v>0</v>
      </c>
      <c r="AC192" s="318">
        <f>'كشف البنك'!AB25</f>
        <v>0</v>
      </c>
      <c r="AD192" s="20">
        <f>'كشف البنك'!AC25</f>
        <v>0</v>
      </c>
      <c r="AE192" s="316">
        <f>'كشف البنك'!AD25</f>
        <v>0</v>
      </c>
      <c r="AF192" s="20">
        <f>'كشف البنك'!AE25</f>
        <v>0</v>
      </c>
      <c r="AG192" s="20">
        <f>'كشف البنك'!AF25</f>
        <v>0</v>
      </c>
      <c r="AH192" s="21">
        <f>'كشف البنك'!AG25</f>
        <v>0</v>
      </c>
      <c r="AI192" s="20">
        <f>'كشف البنك'!AH25</f>
        <v>0</v>
      </c>
      <c r="AJ192" s="20">
        <f>'كشف البنك'!AI25</f>
        <v>0</v>
      </c>
      <c r="AK192" s="20">
        <f>'كشف البنك'!AJ25</f>
        <v>0</v>
      </c>
      <c r="AL192" s="316">
        <f>'كشف البنك'!AK25</f>
        <v>0</v>
      </c>
      <c r="AM192" s="316">
        <f>'كشف البنك'!AL25</f>
        <v>0</v>
      </c>
      <c r="AN192" s="316">
        <f>'كشف البنك'!AM25</f>
        <v>0</v>
      </c>
      <c r="AO192" s="316">
        <f>'كشف البنك'!AN25</f>
        <v>0</v>
      </c>
      <c r="AP192" s="316">
        <f>'كشف البنك'!AO25</f>
        <v>0</v>
      </c>
      <c r="AQ192" s="316">
        <f>'كشف البنك'!AP25</f>
        <v>0</v>
      </c>
      <c r="AR192" s="316">
        <f>'كشف البنك'!AQ25</f>
        <v>0</v>
      </c>
      <c r="AS192" s="316">
        <f>'كشف البنك'!AR25</f>
        <v>0</v>
      </c>
      <c r="AT192" s="22">
        <f>'كشف البنك'!AS25</f>
        <v>0</v>
      </c>
      <c r="AU192" s="316">
        <f>'كشف البنك'!AT25</f>
        <v>0</v>
      </c>
      <c r="AV192" s="316">
        <f>'كشف البنك'!AU25</f>
        <v>0</v>
      </c>
      <c r="AW192" s="316">
        <f>'كشف البنك'!AV25</f>
        <v>0</v>
      </c>
      <c r="AX192" s="316">
        <f>'كشف البنك'!AW25</f>
        <v>0</v>
      </c>
      <c r="AY192" s="316">
        <f>'كشف البنك'!AX25</f>
        <v>0</v>
      </c>
      <c r="AZ192" s="316">
        <f>'كشف البنك'!AY25</f>
        <v>0</v>
      </c>
      <c r="BA192" s="317">
        <f>'كشف البنك'!AZ25</f>
        <v>0</v>
      </c>
      <c r="BB192" s="316">
        <f>'كشف البنك'!BA25</f>
        <v>0</v>
      </c>
      <c r="BC192" s="124">
        <f>'كشف البنك'!BB25</f>
        <v>0</v>
      </c>
      <c r="BD192" s="316">
        <f>'كشف البنك'!BC25</f>
        <v>0</v>
      </c>
      <c r="BE192" s="316">
        <f>'كشف البنك'!BD25</f>
        <v>0</v>
      </c>
      <c r="BF192" s="316">
        <f>'كشف البنك'!BE25</f>
        <v>0</v>
      </c>
      <c r="BG192" s="316">
        <f>'كشف البنك'!BF25</f>
        <v>0</v>
      </c>
      <c r="BH192" s="317">
        <f>'كشف البنك'!BG25</f>
        <v>0</v>
      </c>
      <c r="BI192" s="318">
        <f>'كشف البنك'!BH25</f>
        <v>0</v>
      </c>
      <c r="BJ192" s="318">
        <f>'كشف البنك'!BI25</f>
        <v>0</v>
      </c>
      <c r="BK192" s="318">
        <f>'كشف البنك'!BJ25</f>
        <v>0</v>
      </c>
      <c r="BL192" s="318">
        <f>'كشف البنك'!BK25</f>
        <v>0</v>
      </c>
      <c r="BM192" s="319">
        <f>'كشف البنك'!BL25</f>
        <v>0</v>
      </c>
      <c r="BN192" s="316">
        <f>'كشف البنك'!BM25</f>
        <v>0</v>
      </c>
      <c r="BO192" s="316">
        <f>'كشف البنك'!BN25</f>
        <v>0</v>
      </c>
      <c r="BP192" s="318">
        <f>'كشف البنك'!BO25</f>
        <v>0</v>
      </c>
      <c r="BQ192" s="319">
        <f>'كشف البنك'!BP25</f>
        <v>0</v>
      </c>
      <c r="BR192" s="319">
        <f>'كشف البنك'!BQ25</f>
        <v>0</v>
      </c>
      <c r="BS192" s="319">
        <f>'كشف البنك'!BR25</f>
        <v>0</v>
      </c>
      <c r="BT192" s="319">
        <f>'كشف البنك'!BS25</f>
        <v>0</v>
      </c>
      <c r="BU192" s="319">
        <f>'كشف البنك'!BT25</f>
        <v>0</v>
      </c>
      <c r="BV192" s="319">
        <f>'كشف البنك'!BU25</f>
        <v>0</v>
      </c>
      <c r="BW192" s="319">
        <f>'كشف البنك'!BV25</f>
        <v>0</v>
      </c>
      <c r="BX192" s="66">
        <f>'كشف البنك'!BW25</f>
        <v>0</v>
      </c>
      <c r="BY192" s="66">
        <f>'كشف البنك'!BX25</f>
        <v>0</v>
      </c>
      <c r="BZ192" s="319">
        <f>'كشف البنك'!BY25</f>
        <v>0</v>
      </c>
      <c r="CA192" s="319">
        <f>'كشف البنك'!BZ25</f>
        <v>0</v>
      </c>
      <c r="CB192" s="66">
        <f>'كشف البنك'!CA25</f>
        <v>0</v>
      </c>
      <c r="CC192" s="319">
        <f>'كشف البنك'!CB25</f>
        <v>0</v>
      </c>
      <c r="CD192" s="319">
        <f>'كشف البنك'!CC25</f>
        <v>0</v>
      </c>
      <c r="CE192" s="319">
        <f>'كشف البنك'!CD25</f>
        <v>0</v>
      </c>
      <c r="CF192" s="169">
        <f>'كشف البنك'!CE25</f>
        <v>0</v>
      </c>
      <c r="CG192" s="169">
        <f>'كشف البنك'!CF25</f>
        <v>0</v>
      </c>
      <c r="CH192" s="319">
        <f>'كشف البنك'!CG25</f>
        <v>0</v>
      </c>
      <c r="CI192" s="319">
        <f>'كشف البنك'!CH25</f>
        <v>0</v>
      </c>
      <c r="CJ192" s="319">
        <f>'كشف البنك'!CI25</f>
        <v>0</v>
      </c>
      <c r="CK192" s="319">
        <f>'كشف البنك'!CJ25</f>
        <v>0</v>
      </c>
      <c r="CL192" s="319">
        <f>'كشف البنك'!CK25</f>
        <v>0</v>
      </c>
      <c r="CM192" s="319">
        <f>'كشف البنك'!CL25</f>
        <v>0</v>
      </c>
      <c r="CN192" s="316">
        <f>'كشف البنك'!CM25</f>
        <v>0</v>
      </c>
      <c r="CO192" s="316">
        <f>'كشف البنك'!CN25</f>
        <v>0</v>
      </c>
      <c r="CP192" s="316">
        <f>'كشف البنك'!CO25</f>
        <v>0</v>
      </c>
      <c r="CQ192" s="316">
        <f>'كشف البنك'!CP25</f>
        <v>0</v>
      </c>
      <c r="CR192" s="316">
        <f t="shared" si="45"/>
        <v>0</v>
      </c>
      <c r="CS192" s="316">
        <f t="shared" si="46"/>
        <v>0</v>
      </c>
      <c r="CT192" s="316">
        <f t="shared" si="47"/>
        <v>0</v>
      </c>
      <c r="CU192" s="316">
        <f t="shared" si="48"/>
        <v>0</v>
      </c>
      <c r="CV192" s="316">
        <f t="shared" si="49"/>
        <v>0</v>
      </c>
      <c r="CW192" s="316">
        <f t="shared" si="50"/>
        <v>0</v>
      </c>
      <c r="CX192" s="316">
        <f t="shared" si="51"/>
        <v>0</v>
      </c>
      <c r="CY192" s="316">
        <f t="shared" si="52"/>
        <v>0</v>
      </c>
      <c r="CZ192" s="316">
        <f t="shared" si="53"/>
        <v>0</v>
      </c>
      <c r="DA192" s="316">
        <f t="shared" si="54"/>
        <v>0</v>
      </c>
      <c r="DB192" s="316">
        <f t="shared" si="55"/>
        <v>0</v>
      </c>
      <c r="DC192" s="316">
        <f t="shared" si="56"/>
        <v>0</v>
      </c>
      <c r="DD192" s="316">
        <f t="shared" si="57"/>
        <v>0</v>
      </c>
      <c r="DE192" s="316">
        <f t="shared" si="58"/>
        <v>0</v>
      </c>
      <c r="DF192" s="316">
        <f t="shared" si="59"/>
        <v>0</v>
      </c>
      <c r="DG192" s="316">
        <f t="shared" si="60"/>
        <v>0</v>
      </c>
      <c r="DH192" s="316">
        <f t="shared" si="61"/>
        <v>0</v>
      </c>
      <c r="DI192" s="316">
        <f t="shared" si="62"/>
        <v>0</v>
      </c>
      <c r="DJ192" s="316">
        <f t="shared" si="63"/>
        <v>0</v>
      </c>
      <c r="DK192" s="316">
        <f t="shared" si="64"/>
        <v>0</v>
      </c>
      <c r="DL192" s="316">
        <f t="shared" si="65"/>
        <v>0</v>
      </c>
      <c r="DM192" s="316">
        <f t="shared" si="66"/>
        <v>0</v>
      </c>
    </row>
    <row r="193" spans="1:117" ht="20.25" x14ac:dyDescent="0.2">
      <c r="A193" s="18">
        <v>189</v>
      </c>
      <c r="B193" s="18" t="str">
        <f>'كشف البنك'!A26</f>
        <v/>
      </c>
      <c r="C193" s="318">
        <f>'كشف البنك'!B26</f>
        <v>0</v>
      </c>
      <c r="D193" s="318">
        <f>'كشف البنك'!C26</f>
        <v>0</v>
      </c>
      <c r="E193" s="318">
        <f>'كشف البنك'!D26</f>
        <v>0</v>
      </c>
      <c r="F193" s="318">
        <f>'كشف البنك'!E26</f>
        <v>0</v>
      </c>
      <c r="G193" s="318">
        <f>'كشف البنك'!F26</f>
        <v>0</v>
      </c>
      <c r="H193" s="318">
        <f>'كشف البنك'!G26</f>
        <v>0</v>
      </c>
      <c r="I193" s="318">
        <f>'كشف البنك'!H26</f>
        <v>0</v>
      </c>
      <c r="J193" s="318">
        <f>'كشف البنك'!I26</f>
        <v>0</v>
      </c>
      <c r="K193" s="316">
        <f>'كشف البنك'!J26</f>
        <v>0</v>
      </c>
      <c r="L193" s="316">
        <f>'كشف البنك'!K26</f>
        <v>0</v>
      </c>
      <c r="M193" s="316">
        <f>'كشف البنك'!L26</f>
        <v>0</v>
      </c>
      <c r="N193" s="316">
        <f>'كشف البنك'!M26</f>
        <v>0</v>
      </c>
      <c r="O193" s="66">
        <f>'كشف البنك'!N26</f>
        <v>0</v>
      </c>
      <c r="P193" s="317">
        <f>'كشف البنك'!O26</f>
        <v>0</v>
      </c>
      <c r="Q193" s="318">
        <f>'كشف البنك'!P26</f>
        <v>0</v>
      </c>
      <c r="R193" s="318">
        <f>'كشف البنك'!Q26</f>
        <v>0</v>
      </c>
      <c r="S193" s="318">
        <f>'كشف البنك'!R26</f>
        <v>0</v>
      </c>
      <c r="T193" s="318">
        <f>'كشف البنك'!S26</f>
        <v>0</v>
      </c>
      <c r="U193" s="318">
        <f>'كشف البنك'!T26</f>
        <v>0</v>
      </c>
      <c r="V193" s="316">
        <f>'كشف البنك'!U26</f>
        <v>0</v>
      </c>
      <c r="W193" s="316">
        <f>'كشف البنك'!V26</f>
        <v>0</v>
      </c>
      <c r="X193" s="316">
        <f>'كشف البنك'!W26</f>
        <v>0</v>
      </c>
      <c r="Y193" s="318">
        <f>'كشف البنك'!X26</f>
        <v>0</v>
      </c>
      <c r="Z193" s="19">
        <f>'كشف البنك'!Y26</f>
        <v>0</v>
      </c>
      <c r="AA193" s="317">
        <f>'كشف البنك'!Z26</f>
        <v>0</v>
      </c>
      <c r="AB193" s="318">
        <f>'كشف البنك'!AA26</f>
        <v>0</v>
      </c>
      <c r="AC193" s="318">
        <f>'كشف البنك'!AB26</f>
        <v>0</v>
      </c>
      <c r="AD193" s="20">
        <f>'كشف البنك'!AC26</f>
        <v>0</v>
      </c>
      <c r="AE193" s="316">
        <f>'كشف البنك'!AD26</f>
        <v>0</v>
      </c>
      <c r="AF193" s="20">
        <f>'كشف البنك'!AE26</f>
        <v>0</v>
      </c>
      <c r="AG193" s="20">
        <f>'كشف البنك'!AF26</f>
        <v>0</v>
      </c>
      <c r="AH193" s="21">
        <f>'كشف البنك'!AG26</f>
        <v>0</v>
      </c>
      <c r="AI193" s="20">
        <f>'كشف البنك'!AH26</f>
        <v>0</v>
      </c>
      <c r="AJ193" s="20">
        <f>'كشف البنك'!AI26</f>
        <v>0</v>
      </c>
      <c r="AK193" s="20">
        <f>'كشف البنك'!AJ26</f>
        <v>0</v>
      </c>
      <c r="AL193" s="316">
        <f>'كشف البنك'!AK26</f>
        <v>0</v>
      </c>
      <c r="AM193" s="316">
        <f>'كشف البنك'!AL26</f>
        <v>0</v>
      </c>
      <c r="AN193" s="316">
        <f>'كشف البنك'!AM26</f>
        <v>0</v>
      </c>
      <c r="AO193" s="316">
        <f>'كشف البنك'!AN26</f>
        <v>0</v>
      </c>
      <c r="AP193" s="316">
        <f>'كشف البنك'!AO26</f>
        <v>0</v>
      </c>
      <c r="AQ193" s="316">
        <f>'كشف البنك'!AP26</f>
        <v>0</v>
      </c>
      <c r="AR193" s="316">
        <f>'كشف البنك'!AQ26</f>
        <v>0</v>
      </c>
      <c r="AS193" s="316">
        <f>'كشف البنك'!AR26</f>
        <v>0</v>
      </c>
      <c r="AT193" s="22">
        <f>'كشف البنك'!AS26</f>
        <v>0</v>
      </c>
      <c r="AU193" s="316">
        <f>'كشف البنك'!AT26</f>
        <v>0</v>
      </c>
      <c r="AV193" s="316">
        <f>'كشف البنك'!AU26</f>
        <v>0</v>
      </c>
      <c r="AW193" s="316">
        <f>'كشف البنك'!AV26</f>
        <v>0</v>
      </c>
      <c r="AX193" s="316">
        <f>'كشف البنك'!AW26</f>
        <v>0</v>
      </c>
      <c r="AY193" s="316">
        <f>'كشف البنك'!AX26</f>
        <v>0</v>
      </c>
      <c r="AZ193" s="316">
        <f>'كشف البنك'!AY26</f>
        <v>0</v>
      </c>
      <c r="BA193" s="317">
        <f>'كشف البنك'!AZ26</f>
        <v>0</v>
      </c>
      <c r="BB193" s="316">
        <f>'كشف البنك'!BA26</f>
        <v>0</v>
      </c>
      <c r="BC193" s="124">
        <f>'كشف البنك'!BB26</f>
        <v>0</v>
      </c>
      <c r="BD193" s="316">
        <f>'كشف البنك'!BC26</f>
        <v>0</v>
      </c>
      <c r="BE193" s="316">
        <f>'كشف البنك'!BD26</f>
        <v>0</v>
      </c>
      <c r="BF193" s="316">
        <f>'كشف البنك'!BE26</f>
        <v>0</v>
      </c>
      <c r="BG193" s="316">
        <f>'كشف البنك'!BF26</f>
        <v>0</v>
      </c>
      <c r="BH193" s="317">
        <f>'كشف البنك'!BG26</f>
        <v>0</v>
      </c>
      <c r="BI193" s="318">
        <f>'كشف البنك'!BH26</f>
        <v>0</v>
      </c>
      <c r="BJ193" s="318">
        <f>'كشف البنك'!BI26</f>
        <v>0</v>
      </c>
      <c r="BK193" s="318">
        <f>'كشف البنك'!BJ26</f>
        <v>0</v>
      </c>
      <c r="BL193" s="318">
        <f>'كشف البنك'!BK26</f>
        <v>0</v>
      </c>
      <c r="BM193" s="319">
        <f>'كشف البنك'!BL26</f>
        <v>0</v>
      </c>
      <c r="BN193" s="316">
        <f>'كشف البنك'!BM26</f>
        <v>0</v>
      </c>
      <c r="BO193" s="316">
        <f>'كشف البنك'!BN26</f>
        <v>0</v>
      </c>
      <c r="BP193" s="318">
        <f>'كشف البنك'!BO26</f>
        <v>0</v>
      </c>
      <c r="BQ193" s="319">
        <f>'كشف البنك'!BP26</f>
        <v>0</v>
      </c>
      <c r="BR193" s="319">
        <f>'كشف البنك'!BQ26</f>
        <v>0</v>
      </c>
      <c r="BS193" s="319">
        <f>'كشف البنك'!BR26</f>
        <v>0</v>
      </c>
      <c r="BT193" s="319">
        <f>'كشف البنك'!BS26</f>
        <v>0</v>
      </c>
      <c r="BU193" s="319">
        <f>'كشف البنك'!BT26</f>
        <v>0</v>
      </c>
      <c r="BV193" s="319">
        <f>'كشف البنك'!BU26</f>
        <v>0</v>
      </c>
      <c r="BW193" s="319">
        <f>'كشف البنك'!BV26</f>
        <v>0</v>
      </c>
      <c r="BX193" s="66">
        <f>'كشف البنك'!BW26</f>
        <v>0</v>
      </c>
      <c r="BY193" s="66">
        <f>'كشف البنك'!BX26</f>
        <v>0</v>
      </c>
      <c r="BZ193" s="319">
        <f>'كشف البنك'!BY26</f>
        <v>0</v>
      </c>
      <c r="CA193" s="319">
        <f>'كشف البنك'!BZ26</f>
        <v>0</v>
      </c>
      <c r="CB193" s="66">
        <f>'كشف البنك'!CA26</f>
        <v>0</v>
      </c>
      <c r="CC193" s="319">
        <f>'كشف البنك'!CB26</f>
        <v>0</v>
      </c>
      <c r="CD193" s="319">
        <f>'كشف البنك'!CC26</f>
        <v>0</v>
      </c>
      <c r="CE193" s="319">
        <f>'كشف البنك'!CD26</f>
        <v>0</v>
      </c>
      <c r="CF193" s="169">
        <f>'كشف البنك'!CE26</f>
        <v>0</v>
      </c>
      <c r="CG193" s="169">
        <f>'كشف البنك'!CF26</f>
        <v>0</v>
      </c>
      <c r="CH193" s="319">
        <f>'كشف البنك'!CG26</f>
        <v>0</v>
      </c>
      <c r="CI193" s="319">
        <f>'كشف البنك'!CH26</f>
        <v>0</v>
      </c>
      <c r="CJ193" s="319">
        <f>'كشف البنك'!CI26</f>
        <v>0</v>
      </c>
      <c r="CK193" s="319">
        <f>'كشف البنك'!CJ26</f>
        <v>0</v>
      </c>
      <c r="CL193" s="319">
        <f>'كشف البنك'!CK26</f>
        <v>0</v>
      </c>
      <c r="CM193" s="319">
        <f>'كشف البنك'!CL26</f>
        <v>0</v>
      </c>
      <c r="CN193" s="316">
        <f>'كشف البنك'!CM26</f>
        <v>0</v>
      </c>
      <c r="CO193" s="316">
        <f>'كشف البنك'!CN26</f>
        <v>0</v>
      </c>
      <c r="CP193" s="316">
        <f>'كشف البنك'!CO26</f>
        <v>0</v>
      </c>
      <c r="CQ193" s="316">
        <f>'كشف البنك'!CP26</f>
        <v>0</v>
      </c>
      <c r="CR193" s="316">
        <f t="shared" si="45"/>
        <v>0</v>
      </c>
      <c r="CS193" s="316">
        <f t="shared" si="46"/>
        <v>0</v>
      </c>
      <c r="CT193" s="316">
        <f t="shared" si="47"/>
        <v>0</v>
      </c>
      <c r="CU193" s="316">
        <f t="shared" si="48"/>
        <v>0</v>
      </c>
      <c r="CV193" s="316">
        <f t="shared" si="49"/>
        <v>0</v>
      </c>
      <c r="CW193" s="316">
        <f t="shared" si="50"/>
        <v>0</v>
      </c>
      <c r="CX193" s="316">
        <f t="shared" si="51"/>
        <v>0</v>
      </c>
      <c r="CY193" s="316">
        <f t="shared" si="52"/>
        <v>0</v>
      </c>
      <c r="CZ193" s="316">
        <f t="shared" si="53"/>
        <v>0</v>
      </c>
      <c r="DA193" s="316">
        <f t="shared" si="54"/>
        <v>0</v>
      </c>
      <c r="DB193" s="316">
        <f t="shared" si="55"/>
        <v>0</v>
      </c>
      <c r="DC193" s="316">
        <f t="shared" si="56"/>
        <v>0</v>
      </c>
      <c r="DD193" s="316">
        <f t="shared" si="57"/>
        <v>0</v>
      </c>
      <c r="DE193" s="316">
        <f t="shared" si="58"/>
        <v>0</v>
      </c>
      <c r="DF193" s="316">
        <f t="shared" si="59"/>
        <v>0</v>
      </c>
      <c r="DG193" s="316">
        <f t="shared" si="60"/>
        <v>0</v>
      </c>
      <c r="DH193" s="316">
        <f t="shared" si="61"/>
        <v>0</v>
      </c>
      <c r="DI193" s="316">
        <f t="shared" si="62"/>
        <v>0</v>
      </c>
      <c r="DJ193" s="316">
        <f t="shared" si="63"/>
        <v>0</v>
      </c>
      <c r="DK193" s="316">
        <f t="shared" si="64"/>
        <v>0</v>
      </c>
      <c r="DL193" s="316">
        <f t="shared" si="65"/>
        <v>0</v>
      </c>
      <c r="DM193" s="316">
        <f t="shared" si="66"/>
        <v>0</v>
      </c>
    </row>
    <row r="194" spans="1:117" ht="20.25" x14ac:dyDescent="0.2">
      <c r="A194" s="18">
        <v>190</v>
      </c>
      <c r="B194" s="18" t="str">
        <f>'كشف البنك'!A27</f>
        <v/>
      </c>
      <c r="C194" s="318">
        <f>'كشف البنك'!B27</f>
        <v>0</v>
      </c>
      <c r="D194" s="318">
        <f>'كشف البنك'!C27</f>
        <v>0</v>
      </c>
      <c r="E194" s="318">
        <f>'كشف البنك'!D27</f>
        <v>0</v>
      </c>
      <c r="F194" s="318">
        <f>'كشف البنك'!E27</f>
        <v>0</v>
      </c>
      <c r="G194" s="318">
        <f>'كشف البنك'!F27</f>
        <v>0</v>
      </c>
      <c r="H194" s="318">
        <f>'كشف البنك'!G27</f>
        <v>0</v>
      </c>
      <c r="I194" s="318">
        <f>'كشف البنك'!H27</f>
        <v>0</v>
      </c>
      <c r="J194" s="318">
        <f>'كشف البنك'!I27</f>
        <v>0</v>
      </c>
      <c r="K194" s="316">
        <f>'كشف البنك'!J27</f>
        <v>0</v>
      </c>
      <c r="L194" s="316">
        <f>'كشف البنك'!K27</f>
        <v>0</v>
      </c>
      <c r="M194" s="316">
        <f>'كشف البنك'!L27</f>
        <v>0</v>
      </c>
      <c r="N194" s="316">
        <f>'كشف البنك'!M27</f>
        <v>0</v>
      </c>
      <c r="O194" s="66">
        <f>'كشف البنك'!N27</f>
        <v>0</v>
      </c>
      <c r="P194" s="317">
        <f>'كشف البنك'!O27</f>
        <v>0</v>
      </c>
      <c r="Q194" s="318">
        <f>'كشف البنك'!P27</f>
        <v>0</v>
      </c>
      <c r="R194" s="318">
        <f>'كشف البنك'!Q27</f>
        <v>0</v>
      </c>
      <c r="S194" s="318">
        <f>'كشف البنك'!R27</f>
        <v>0</v>
      </c>
      <c r="T194" s="318">
        <f>'كشف البنك'!S27</f>
        <v>0</v>
      </c>
      <c r="U194" s="318">
        <f>'كشف البنك'!T27</f>
        <v>0</v>
      </c>
      <c r="V194" s="316">
        <f>'كشف البنك'!U27</f>
        <v>0</v>
      </c>
      <c r="W194" s="316">
        <f>'كشف البنك'!V27</f>
        <v>0</v>
      </c>
      <c r="X194" s="316">
        <f>'كشف البنك'!W27</f>
        <v>0</v>
      </c>
      <c r="Y194" s="318">
        <f>'كشف البنك'!X27</f>
        <v>0</v>
      </c>
      <c r="Z194" s="19">
        <f>'كشف البنك'!Y27</f>
        <v>0</v>
      </c>
      <c r="AA194" s="317">
        <f>'كشف البنك'!Z27</f>
        <v>0</v>
      </c>
      <c r="AB194" s="318">
        <f>'كشف البنك'!AA27</f>
        <v>0</v>
      </c>
      <c r="AC194" s="318">
        <f>'كشف البنك'!AB27</f>
        <v>0</v>
      </c>
      <c r="AD194" s="20">
        <f>'كشف البنك'!AC27</f>
        <v>0</v>
      </c>
      <c r="AE194" s="316">
        <f>'كشف البنك'!AD27</f>
        <v>0</v>
      </c>
      <c r="AF194" s="20">
        <f>'كشف البنك'!AE27</f>
        <v>0</v>
      </c>
      <c r="AG194" s="20">
        <f>'كشف البنك'!AF27</f>
        <v>0</v>
      </c>
      <c r="AH194" s="21">
        <f>'كشف البنك'!AG27</f>
        <v>0</v>
      </c>
      <c r="AI194" s="20">
        <f>'كشف البنك'!AH27</f>
        <v>0</v>
      </c>
      <c r="AJ194" s="20">
        <f>'كشف البنك'!AI27</f>
        <v>0</v>
      </c>
      <c r="AK194" s="20">
        <f>'كشف البنك'!AJ27</f>
        <v>0</v>
      </c>
      <c r="AL194" s="316">
        <f>'كشف البنك'!AK27</f>
        <v>0</v>
      </c>
      <c r="AM194" s="316">
        <f>'كشف البنك'!AL27</f>
        <v>0</v>
      </c>
      <c r="AN194" s="316">
        <f>'كشف البنك'!AM27</f>
        <v>0</v>
      </c>
      <c r="AO194" s="316">
        <f>'كشف البنك'!AN27</f>
        <v>0</v>
      </c>
      <c r="AP194" s="316">
        <f>'كشف البنك'!AO27</f>
        <v>0</v>
      </c>
      <c r="AQ194" s="316">
        <f>'كشف البنك'!AP27</f>
        <v>0</v>
      </c>
      <c r="AR194" s="316">
        <f>'كشف البنك'!AQ27</f>
        <v>0</v>
      </c>
      <c r="AS194" s="316">
        <f>'كشف البنك'!AR27</f>
        <v>0</v>
      </c>
      <c r="AT194" s="22">
        <f>'كشف البنك'!AS27</f>
        <v>0</v>
      </c>
      <c r="AU194" s="316">
        <f>'كشف البنك'!AT27</f>
        <v>0</v>
      </c>
      <c r="AV194" s="316">
        <f>'كشف البنك'!AU27</f>
        <v>0</v>
      </c>
      <c r="AW194" s="316">
        <f>'كشف البنك'!AV27</f>
        <v>0</v>
      </c>
      <c r="AX194" s="316">
        <f>'كشف البنك'!AW27</f>
        <v>0</v>
      </c>
      <c r="AY194" s="316">
        <f>'كشف البنك'!AX27</f>
        <v>0</v>
      </c>
      <c r="AZ194" s="316">
        <f>'كشف البنك'!AY27</f>
        <v>0</v>
      </c>
      <c r="BA194" s="317">
        <f>'كشف البنك'!AZ27</f>
        <v>0</v>
      </c>
      <c r="BB194" s="316">
        <f>'كشف البنك'!BA27</f>
        <v>0</v>
      </c>
      <c r="BC194" s="124">
        <f>'كشف البنك'!BB27</f>
        <v>0</v>
      </c>
      <c r="BD194" s="316">
        <f>'كشف البنك'!BC27</f>
        <v>0</v>
      </c>
      <c r="BE194" s="316">
        <f>'كشف البنك'!BD27</f>
        <v>0</v>
      </c>
      <c r="BF194" s="316">
        <f>'كشف البنك'!BE27</f>
        <v>0</v>
      </c>
      <c r="BG194" s="316">
        <f>'كشف البنك'!BF27</f>
        <v>0</v>
      </c>
      <c r="BH194" s="317">
        <f>'كشف البنك'!BG27</f>
        <v>0</v>
      </c>
      <c r="BI194" s="318">
        <f>'كشف البنك'!BH27</f>
        <v>0</v>
      </c>
      <c r="BJ194" s="318">
        <f>'كشف البنك'!BI27</f>
        <v>0</v>
      </c>
      <c r="BK194" s="318">
        <f>'كشف البنك'!BJ27</f>
        <v>0</v>
      </c>
      <c r="BL194" s="318">
        <f>'كشف البنك'!BK27</f>
        <v>0</v>
      </c>
      <c r="BM194" s="319">
        <f>'كشف البنك'!BL27</f>
        <v>0</v>
      </c>
      <c r="BN194" s="316">
        <f>'كشف البنك'!BM27</f>
        <v>0</v>
      </c>
      <c r="BO194" s="316">
        <f>'كشف البنك'!BN27</f>
        <v>0</v>
      </c>
      <c r="BP194" s="318">
        <f>'كشف البنك'!BO27</f>
        <v>0</v>
      </c>
      <c r="BQ194" s="319">
        <f>'كشف البنك'!BP27</f>
        <v>0</v>
      </c>
      <c r="BR194" s="319">
        <f>'كشف البنك'!BQ27</f>
        <v>0</v>
      </c>
      <c r="BS194" s="319">
        <f>'كشف البنك'!BR27</f>
        <v>0</v>
      </c>
      <c r="BT194" s="319">
        <f>'كشف البنك'!BS27</f>
        <v>0</v>
      </c>
      <c r="BU194" s="319">
        <f>'كشف البنك'!BT27</f>
        <v>0</v>
      </c>
      <c r="BV194" s="319">
        <f>'كشف البنك'!BU27</f>
        <v>0</v>
      </c>
      <c r="BW194" s="319">
        <f>'كشف البنك'!BV27</f>
        <v>0</v>
      </c>
      <c r="BX194" s="66">
        <f>'كشف البنك'!BW27</f>
        <v>0</v>
      </c>
      <c r="BY194" s="66">
        <f>'كشف البنك'!BX27</f>
        <v>0</v>
      </c>
      <c r="BZ194" s="319">
        <f>'كشف البنك'!BY27</f>
        <v>0</v>
      </c>
      <c r="CA194" s="319">
        <f>'كشف البنك'!BZ27</f>
        <v>0</v>
      </c>
      <c r="CB194" s="66">
        <f>'كشف البنك'!CA27</f>
        <v>0</v>
      </c>
      <c r="CC194" s="319">
        <f>'كشف البنك'!CB27</f>
        <v>0</v>
      </c>
      <c r="CD194" s="319">
        <f>'كشف البنك'!CC27</f>
        <v>0</v>
      </c>
      <c r="CE194" s="319">
        <f>'كشف البنك'!CD27</f>
        <v>0</v>
      </c>
      <c r="CF194" s="169">
        <f>'كشف البنك'!CE27</f>
        <v>0</v>
      </c>
      <c r="CG194" s="169">
        <f>'كشف البنك'!CF27</f>
        <v>0</v>
      </c>
      <c r="CH194" s="319">
        <f>'كشف البنك'!CG27</f>
        <v>0</v>
      </c>
      <c r="CI194" s="319">
        <f>'كشف البنك'!CH27</f>
        <v>0</v>
      </c>
      <c r="CJ194" s="319">
        <f>'كشف البنك'!CI27</f>
        <v>0</v>
      </c>
      <c r="CK194" s="319">
        <f>'كشف البنك'!CJ27</f>
        <v>0</v>
      </c>
      <c r="CL194" s="319">
        <f>'كشف البنك'!CK27</f>
        <v>0</v>
      </c>
      <c r="CM194" s="319">
        <f>'كشف البنك'!CL27</f>
        <v>0</v>
      </c>
      <c r="CN194" s="316">
        <f>'كشف البنك'!CM27</f>
        <v>0</v>
      </c>
      <c r="CO194" s="316">
        <f>'كشف البنك'!CN27</f>
        <v>0</v>
      </c>
      <c r="CP194" s="316">
        <f>'كشف البنك'!CO27</f>
        <v>0</v>
      </c>
      <c r="CQ194" s="316">
        <f>'كشف البنك'!CP27</f>
        <v>0</v>
      </c>
      <c r="CR194" s="316">
        <f t="shared" si="45"/>
        <v>0</v>
      </c>
      <c r="CS194" s="316">
        <f t="shared" si="46"/>
        <v>0</v>
      </c>
      <c r="CT194" s="316">
        <f t="shared" si="47"/>
        <v>0</v>
      </c>
      <c r="CU194" s="316">
        <f t="shared" si="48"/>
        <v>0</v>
      </c>
      <c r="CV194" s="316">
        <f t="shared" si="49"/>
        <v>0</v>
      </c>
      <c r="CW194" s="316">
        <f t="shared" si="50"/>
        <v>0</v>
      </c>
      <c r="CX194" s="316">
        <f t="shared" si="51"/>
        <v>0</v>
      </c>
      <c r="CY194" s="316">
        <f t="shared" si="52"/>
        <v>0</v>
      </c>
      <c r="CZ194" s="316">
        <f t="shared" si="53"/>
        <v>0</v>
      </c>
      <c r="DA194" s="316">
        <f t="shared" si="54"/>
        <v>0</v>
      </c>
      <c r="DB194" s="316">
        <f t="shared" si="55"/>
        <v>0</v>
      </c>
      <c r="DC194" s="316">
        <f t="shared" si="56"/>
        <v>0</v>
      </c>
      <c r="DD194" s="316">
        <f t="shared" si="57"/>
        <v>0</v>
      </c>
      <c r="DE194" s="316">
        <f t="shared" si="58"/>
        <v>0</v>
      </c>
      <c r="DF194" s="316">
        <f t="shared" si="59"/>
        <v>0</v>
      </c>
      <c r="DG194" s="316">
        <f t="shared" si="60"/>
        <v>0</v>
      </c>
      <c r="DH194" s="316">
        <f t="shared" si="61"/>
        <v>0</v>
      </c>
      <c r="DI194" s="316">
        <f t="shared" si="62"/>
        <v>0</v>
      </c>
      <c r="DJ194" s="316">
        <f t="shared" si="63"/>
        <v>0</v>
      </c>
      <c r="DK194" s="316">
        <f t="shared" si="64"/>
        <v>0</v>
      </c>
      <c r="DL194" s="316">
        <f t="shared" si="65"/>
        <v>0</v>
      </c>
      <c r="DM194" s="316">
        <f t="shared" si="66"/>
        <v>0</v>
      </c>
    </row>
    <row r="195" spans="1:117" ht="20.25" x14ac:dyDescent="0.2">
      <c r="A195" s="18">
        <v>191</v>
      </c>
      <c r="B195" s="18" t="str">
        <f>'كشف البنك'!A28</f>
        <v/>
      </c>
      <c r="C195" s="318">
        <f>'كشف البنك'!B28</f>
        <v>0</v>
      </c>
      <c r="D195" s="318">
        <f>'كشف البنك'!C28</f>
        <v>0</v>
      </c>
      <c r="E195" s="318">
        <f>'كشف البنك'!D28</f>
        <v>0</v>
      </c>
      <c r="F195" s="318">
        <f>'كشف البنك'!E28</f>
        <v>0</v>
      </c>
      <c r="G195" s="318">
        <f>'كشف البنك'!F28</f>
        <v>0</v>
      </c>
      <c r="H195" s="318">
        <f>'كشف البنك'!G28</f>
        <v>0</v>
      </c>
      <c r="I195" s="318">
        <f>'كشف البنك'!H28</f>
        <v>0</v>
      </c>
      <c r="J195" s="318">
        <f>'كشف البنك'!I28</f>
        <v>0</v>
      </c>
      <c r="K195" s="316">
        <f>'كشف البنك'!J28</f>
        <v>0</v>
      </c>
      <c r="L195" s="316">
        <f>'كشف البنك'!K28</f>
        <v>0</v>
      </c>
      <c r="M195" s="316">
        <f>'كشف البنك'!L28</f>
        <v>0</v>
      </c>
      <c r="N195" s="316">
        <f>'كشف البنك'!M28</f>
        <v>0</v>
      </c>
      <c r="O195" s="66">
        <f>'كشف البنك'!N28</f>
        <v>0</v>
      </c>
      <c r="P195" s="317">
        <f>'كشف البنك'!O28</f>
        <v>0</v>
      </c>
      <c r="Q195" s="318">
        <f>'كشف البنك'!P28</f>
        <v>0</v>
      </c>
      <c r="R195" s="318">
        <f>'كشف البنك'!Q28</f>
        <v>0</v>
      </c>
      <c r="S195" s="318">
        <f>'كشف البنك'!R28</f>
        <v>0</v>
      </c>
      <c r="T195" s="318">
        <f>'كشف البنك'!S28</f>
        <v>0</v>
      </c>
      <c r="U195" s="318">
        <f>'كشف البنك'!T28</f>
        <v>0</v>
      </c>
      <c r="V195" s="316">
        <f>'كشف البنك'!U28</f>
        <v>0</v>
      </c>
      <c r="W195" s="316">
        <f>'كشف البنك'!V28</f>
        <v>0</v>
      </c>
      <c r="X195" s="316">
        <f>'كشف البنك'!W28</f>
        <v>0</v>
      </c>
      <c r="Y195" s="318">
        <f>'كشف البنك'!X28</f>
        <v>0</v>
      </c>
      <c r="Z195" s="19">
        <f>'كشف البنك'!Y28</f>
        <v>0</v>
      </c>
      <c r="AA195" s="317">
        <f>'كشف البنك'!Z28</f>
        <v>0</v>
      </c>
      <c r="AB195" s="318">
        <f>'كشف البنك'!AA28</f>
        <v>0</v>
      </c>
      <c r="AC195" s="318">
        <f>'كشف البنك'!AB28</f>
        <v>0</v>
      </c>
      <c r="AD195" s="20">
        <f>'كشف البنك'!AC28</f>
        <v>0</v>
      </c>
      <c r="AE195" s="316">
        <f>'كشف البنك'!AD28</f>
        <v>0</v>
      </c>
      <c r="AF195" s="20">
        <f>'كشف البنك'!AE28</f>
        <v>0</v>
      </c>
      <c r="AG195" s="20">
        <f>'كشف البنك'!AF28</f>
        <v>0</v>
      </c>
      <c r="AH195" s="21">
        <f>'كشف البنك'!AG28</f>
        <v>0</v>
      </c>
      <c r="AI195" s="20">
        <f>'كشف البنك'!AH28</f>
        <v>0</v>
      </c>
      <c r="AJ195" s="20">
        <f>'كشف البنك'!AI28</f>
        <v>0</v>
      </c>
      <c r="AK195" s="20">
        <f>'كشف البنك'!AJ28</f>
        <v>0</v>
      </c>
      <c r="AL195" s="316">
        <f>'كشف البنك'!AK28</f>
        <v>0</v>
      </c>
      <c r="AM195" s="316">
        <f>'كشف البنك'!AL28</f>
        <v>0</v>
      </c>
      <c r="AN195" s="316">
        <f>'كشف البنك'!AM28</f>
        <v>0</v>
      </c>
      <c r="AO195" s="316">
        <f>'كشف البنك'!AN28</f>
        <v>0</v>
      </c>
      <c r="AP195" s="316">
        <f>'كشف البنك'!AO28</f>
        <v>0</v>
      </c>
      <c r="AQ195" s="316">
        <f>'كشف البنك'!AP28</f>
        <v>0</v>
      </c>
      <c r="AR195" s="316">
        <f>'كشف البنك'!AQ28</f>
        <v>0</v>
      </c>
      <c r="AS195" s="316">
        <f>'كشف البنك'!AR28</f>
        <v>0</v>
      </c>
      <c r="AT195" s="22">
        <f>'كشف البنك'!AS28</f>
        <v>0</v>
      </c>
      <c r="AU195" s="316">
        <f>'كشف البنك'!AT28</f>
        <v>0</v>
      </c>
      <c r="AV195" s="316">
        <f>'كشف البنك'!AU28</f>
        <v>0</v>
      </c>
      <c r="AW195" s="316">
        <f>'كشف البنك'!AV28</f>
        <v>0</v>
      </c>
      <c r="AX195" s="316">
        <f>'كشف البنك'!AW28</f>
        <v>0</v>
      </c>
      <c r="AY195" s="316">
        <f>'كشف البنك'!AX28</f>
        <v>0</v>
      </c>
      <c r="AZ195" s="316">
        <f>'كشف البنك'!AY28</f>
        <v>0</v>
      </c>
      <c r="BA195" s="317">
        <f>'كشف البنك'!AZ28</f>
        <v>0</v>
      </c>
      <c r="BB195" s="316">
        <f>'كشف البنك'!BA28</f>
        <v>0</v>
      </c>
      <c r="BC195" s="124">
        <f>'كشف البنك'!BB28</f>
        <v>0</v>
      </c>
      <c r="BD195" s="316">
        <f>'كشف البنك'!BC28</f>
        <v>0</v>
      </c>
      <c r="BE195" s="316">
        <f>'كشف البنك'!BD28</f>
        <v>0</v>
      </c>
      <c r="BF195" s="316">
        <f>'كشف البنك'!BE28</f>
        <v>0</v>
      </c>
      <c r="BG195" s="316">
        <f>'كشف البنك'!BF28</f>
        <v>0</v>
      </c>
      <c r="BH195" s="317">
        <f>'كشف البنك'!BG28</f>
        <v>0</v>
      </c>
      <c r="BI195" s="318">
        <f>'كشف البنك'!BH28</f>
        <v>0</v>
      </c>
      <c r="BJ195" s="318">
        <f>'كشف البنك'!BI28</f>
        <v>0</v>
      </c>
      <c r="BK195" s="318">
        <f>'كشف البنك'!BJ28</f>
        <v>0</v>
      </c>
      <c r="BL195" s="318">
        <f>'كشف البنك'!BK28</f>
        <v>0</v>
      </c>
      <c r="BM195" s="319">
        <f>'كشف البنك'!BL28</f>
        <v>0</v>
      </c>
      <c r="BN195" s="316">
        <f>'كشف البنك'!BM28</f>
        <v>0</v>
      </c>
      <c r="BO195" s="316">
        <f>'كشف البنك'!BN28</f>
        <v>0</v>
      </c>
      <c r="BP195" s="318">
        <f>'كشف البنك'!BO28</f>
        <v>0</v>
      </c>
      <c r="BQ195" s="319">
        <f>'كشف البنك'!BP28</f>
        <v>0</v>
      </c>
      <c r="BR195" s="319">
        <f>'كشف البنك'!BQ28</f>
        <v>0</v>
      </c>
      <c r="BS195" s="319">
        <f>'كشف البنك'!BR28</f>
        <v>0</v>
      </c>
      <c r="BT195" s="319">
        <f>'كشف البنك'!BS28</f>
        <v>0</v>
      </c>
      <c r="BU195" s="319">
        <f>'كشف البنك'!BT28</f>
        <v>0</v>
      </c>
      <c r="BV195" s="319">
        <f>'كشف البنك'!BU28</f>
        <v>0</v>
      </c>
      <c r="BW195" s="319">
        <f>'كشف البنك'!BV28</f>
        <v>0</v>
      </c>
      <c r="BX195" s="66">
        <f>'كشف البنك'!BW28</f>
        <v>0</v>
      </c>
      <c r="BY195" s="66">
        <f>'كشف البنك'!BX28</f>
        <v>0</v>
      </c>
      <c r="BZ195" s="319">
        <f>'كشف البنك'!BY28</f>
        <v>0</v>
      </c>
      <c r="CA195" s="319">
        <f>'كشف البنك'!BZ28</f>
        <v>0</v>
      </c>
      <c r="CB195" s="66">
        <f>'كشف البنك'!CA28</f>
        <v>0</v>
      </c>
      <c r="CC195" s="319">
        <f>'كشف البنك'!CB28</f>
        <v>0</v>
      </c>
      <c r="CD195" s="319">
        <f>'كشف البنك'!CC28</f>
        <v>0</v>
      </c>
      <c r="CE195" s="319">
        <f>'كشف البنك'!CD28</f>
        <v>0</v>
      </c>
      <c r="CF195" s="169">
        <f>'كشف البنك'!CE28</f>
        <v>0</v>
      </c>
      <c r="CG195" s="169">
        <f>'كشف البنك'!CF28</f>
        <v>0</v>
      </c>
      <c r="CH195" s="319">
        <f>'كشف البنك'!CG28</f>
        <v>0</v>
      </c>
      <c r="CI195" s="319">
        <f>'كشف البنك'!CH28</f>
        <v>0</v>
      </c>
      <c r="CJ195" s="319">
        <f>'كشف البنك'!CI28</f>
        <v>0</v>
      </c>
      <c r="CK195" s="319">
        <f>'كشف البنك'!CJ28</f>
        <v>0</v>
      </c>
      <c r="CL195" s="319">
        <f>'كشف البنك'!CK28</f>
        <v>0</v>
      </c>
      <c r="CM195" s="319">
        <f>'كشف البنك'!CL28</f>
        <v>0</v>
      </c>
      <c r="CN195" s="316">
        <f>'كشف البنك'!CM28</f>
        <v>0</v>
      </c>
      <c r="CO195" s="316">
        <f>'كشف البنك'!CN28</f>
        <v>0</v>
      </c>
      <c r="CP195" s="316">
        <f>'كشف البنك'!CO28</f>
        <v>0</v>
      </c>
      <c r="CQ195" s="316">
        <f>'كشف البنك'!CP28</f>
        <v>0</v>
      </c>
      <c r="CR195" s="316">
        <f t="shared" si="45"/>
        <v>0</v>
      </c>
      <c r="CS195" s="316">
        <f t="shared" si="46"/>
        <v>0</v>
      </c>
      <c r="CT195" s="316">
        <f t="shared" si="47"/>
        <v>0</v>
      </c>
      <c r="CU195" s="316">
        <f t="shared" si="48"/>
        <v>0</v>
      </c>
      <c r="CV195" s="316">
        <f t="shared" si="49"/>
        <v>0</v>
      </c>
      <c r="CW195" s="316">
        <f t="shared" si="50"/>
        <v>0</v>
      </c>
      <c r="CX195" s="316">
        <f t="shared" si="51"/>
        <v>0</v>
      </c>
      <c r="CY195" s="316">
        <f t="shared" si="52"/>
        <v>0</v>
      </c>
      <c r="CZ195" s="316">
        <f t="shared" si="53"/>
        <v>0</v>
      </c>
      <c r="DA195" s="316">
        <f t="shared" si="54"/>
        <v>0</v>
      </c>
      <c r="DB195" s="316">
        <f t="shared" si="55"/>
        <v>0</v>
      </c>
      <c r="DC195" s="316">
        <f t="shared" si="56"/>
        <v>0</v>
      </c>
      <c r="DD195" s="316">
        <f t="shared" si="57"/>
        <v>0</v>
      </c>
      <c r="DE195" s="316">
        <f t="shared" si="58"/>
        <v>0</v>
      </c>
      <c r="DF195" s="316">
        <f t="shared" si="59"/>
        <v>0</v>
      </c>
      <c r="DG195" s="316">
        <f t="shared" si="60"/>
        <v>0</v>
      </c>
      <c r="DH195" s="316">
        <f t="shared" si="61"/>
        <v>0</v>
      </c>
      <c r="DI195" s="316">
        <f t="shared" si="62"/>
        <v>0</v>
      </c>
      <c r="DJ195" s="316">
        <f t="shared" si="63"/>
        <v>0</v>
      </c>
      <c r="DK195" s="316">
        <f t="shared" si="64"/>
        <v>0</v>
      </c>
      <c r="DL195" s="316">
        <f t="shared" si="65"/>
        <v>0</v>
      </c>
      <c r="DM195" s="316">
        <f t="shared" si="66"/>
        <v>0</v>
      </c>
    </row>
    <row r="196" spans="1:117" ht="20.25" x14ac:dyDescent="0.2">
      <c r="A196" s="18">
        <v>192</v>
      </c>
      <c r="B196" s="18" t="str">
        <f>'كشف البنك'!A29</f>
        <v/>
      </c>
      <c r="C196" s="318">
        <f>'كشف البنك'!B29</f>
        <v>0</v>
      </c>
      <c r="D196" s="318">
        <f>'كشف البنك'!C29</f>
        <v>0</v>
      </c>
      <c r="E196" s="318">
        <f>'كشف البنك'!D29</f>
        <v>0</v>
      </c>
      <c r="F196" s="318">
        <f>'كشف البنك'!E29</f>
        <v>0</v>
      </c>
      <c r="G196" s="318">
        <f>'كشف البنك'!F29</f>
        <v>0</v>
      </c>
      <c r="H196" s="318">
        <f>'كشف البنك'!G29</f>
        <v>0</v>
      </c>
      <c r="I196" s="318">
        <f>'كشف البنك'!H29</f>
        <v>0</v>
      </c>
      <c r="J196" s="318">
        <f>'كشف البنك'!I29</f>
        <v>0</v>
      </c>
      <c r="K196" s="316">
        <f>'كشف البنك'!J29</f>
        <v>0</v>
      </c>
      <c r="L196" s="316">
        <f>'كشف البنك'!K29</f>
        <v>0</v>
      </c>
      <c r="M196" s="316">
        <f>'كشف البنك'!L29</f>
        <v>0</v>
      </c>
      <c r="N196" s="316">
        <f>'كشف البنك'!M29</f>
        <v>0</v>
      </c>
      <c r="O196" s="66">
        <f>'كشف البنك'!N29</f>
        <v>0</v>
      </c>
      <c r="P196" s="317">
        <f>'كشف البنك'!O29</f>
        <v>0</v>
      </c>
      <c r="Q196" s="318">
        <f>'كشف البنك'!P29</f>
        <v>0</v>
      </c>
      <c r="R196" s="318">
        <f>'كشف البنك'!Q29</f>
        <v>0</v>
      </c>
      <c r="S196" s="318">
        <f>'كشف البنك'!R29</f>
        <v>0</v>
      </c>
      <c r="T196" s="318">
        <f>'كشف البنك'!S29</f>
        <v>0</v>
      </c>
      <c r="U196" s="318">
        <f>'كشف البنك'!T29</f>
        <v>0</v>
      </c>
      <c r="V196" s="316">
        <f>'كشف البنك'!U29</f>
        <v>0</v>
      </c>
      <c r="W196" s="316">
        <f>'كشف البنك'!V29</f>
        <v>0</v>
      </c>
      <c r="X196" s="316">
        <f>'كشف البنك'!W29</f>
        <v>0</v>
      </c>
      <c r="Y196" s="318">
        <f>'كشف البنك'!X29</f>
        <v>0</v>
      </c>
      <c r="Z196" s="19">
        <f>'كشف البنك'!Y29</f>
        <v>0</v>
      </c>
      <c r="AA196" s="317">
        <f>'كشف البنك'!Z29</f>
        <v>0</v>
      </c>
      <c r="AB196" s="318">
        <f>'كشف البنك'!AA29</f>
        <v>0</v>
      </c>
      <c r="AC196" s="318">
        <f>'كشف البنك'!AB29</f>
        <v>0</v>
      </c>
      <c r="AD196" s="20">
        <f>'كشف البنك'!AC29</f>
        <v>0</v>
      </c>
      <c r="AE196" s="316">
        <f>'كشف البنك'!AD29</f>
        <v>0</v>
      </c>
      <c r="AF196" s="20">
        <f>'كشف البنك'!AE29</f>
        <v>0</v>
      </c>
      <c r="AG196" s="20">
        <f>'كشف البنك'!AF29</f>
        <v>0</v>
      </c>
      <c r="AH196" s="21">
        <f>'كشف البنك'!AG29</f>
        <v>0</v>
      </c>
      <c r="AI196" s="20">
        <f>'كشف البنك'!AH29</f>
        <v>0</v>
      </c>
      <c r="AJ196" s="20">
        <f>'كشف البنك'!AI29</f>
        <v>0</v>
      </c>
      <c r="AK196" s="20">
        <f>'كشف البنك'!AJ29</f>
        <v>0</v>
      </c>
      <c r="AL196" s="316">
        <f>'كشف البنك'!AK29</f>
        <v>0</v>
      </c>
      <c r="AM196" s="316">
        <f>'كشف البنك'!AL29</f>
        <v>0</v>
      </c>
      <c r="AN196" s="316">
        <f>'كشف البنك'!AM29</f>
        <v>0</v>
      </c>
      <c r="AO196" s="316">
        <f>'كشف البنك'!AN29</f>
        <v>0</v>
      </c>
      <c r="AP196" s="316">
        <f>'كشف البنك'!AO29</f>
        <v>0</v>
      </c>
      <c r="AQ196" s="316">
        <f>'كشف البنك'!AP29</f>
        <v>0</v>
      </c>
      <c r="AR196" s="316">
        <f>'كشف البنك'!AQ29</f>
        <v>0</v>
      </c>
      <c r="AS196" s="316">
        <f>'كشف البنك'!AR29</f>
        <v>0</v>
      </c>
      <c r="AT196" s="22">
        <f>'كشف البنك'!AS29</f>
        <v>0</v>
      </c>
      <c r="AU196" s="316">
        <f>'كشف البنك'!AT29</f>
        <v>0</v>
      </c>
      <c r="AV196" s="316">
        <f>'كشف البنك'!AU29</f>
        <v>0</v>
      </c>
      <c r="AW196" s="316">
        <f>'كشف البنك'!AV29</f>
        <v>0</v>
      </c>
      <c r="AX196" s="316">
        <f>'كشف البنك'!AW29</f>
        <v>0</v>
      </c>
      <c r="AY196" s="316">
        <f>'كشف البنك'!AX29</f>
        <v>0</v>
      </c>
      <c r="AZ196" s="316">
        <f>'كشف البنك'!AY29</f>
        <v>0</v>
      </c>
      <c r="BA196" s="317">
        <f>'كشف البنك'!AZ29</f>
        <v>0</v>
      </c>
      <c r="BB196" s="316">
        <f>'كشف البنك'!BA29</f>
        <v>0</v>
      </c>
      <c r="BC196" s="124">
        <f>'كشف البنك'!BB29</f>
        <v>0</v>
      </c>
      <c r="BD196" s="316">
        <f>'كشف البنك'!BC29</f>
        <v>0</v>
      </c>
      <c r="BE196" s="316">
        <f>'كشف البنك'!BD29</f>
        <v>0</v>
      </c>
      <c r="BF196" s="316">
        <f>'كشف البنك'!BE29</f>
        <v>0</v>
      </c>
      <c r="BG196" s="316">
        <f>'كشف البنك'!BF29</f>
        <v>0</v>
      </c>
      <c r="BH196" s="317">
        <f>'كشف البنك'!BG29</f>
        <v>0</v>
      </c>
      <c r="BI196" s="318">
        <f>'كشف البنك'!BH29</f>
        <v>0</v>
      </c>
      <c r="BJ196" s="318">
        <f>'كشف البنك'!BI29</f>
        <v>0</v>
      </c>
      <c r="BK196" s="318">
        <f>'كشف البنك'!BJ29</f>
        <v>0</v>
      </c>
      <c r="BL196" s="318">
        <f>'كشف البنك'!BK29</f>
        <v>0</v>
      </c>
      <c r="BM196" s="319">
        <f>'كشف البنك'!BL29</f>
        <v>0</v>
      </c>
      <c r="BN196" s="316">
        <f>'كشف البنك'!BM29</f>
        <v>0</v>
      </c>
      <c r="BO196" s="316">
        <f>'كشف البنك'!BN29</f>
        <v>0</v>
      </c>
      <c r="BP196" s="318">
        <f>'كشف البنك'!BO29</f>
        <v>0</v>
      </c>
      <c r="BQ196" s="319">
        <f>'كشف البنك'!BP29</f>
        <v>0</v>
      </c>
      <c r="BR196" s="319">
        <f>'كشف البنك'!BQ29</f>
        <v>0</v>
      </c>
      <c r="BS196" s="319">
        <f>'كشف البنك'!BR29</f>
        <v>0</v>
      </c>
      <c r="BT196" s="319">
        <f>'كشف البنك'!BS29</f>
        <v>0</v>
      </c>
      <c r="BU196" s="319">
        <f>'كشف البنك'!BT29</f>
        <v>0</v>
      </c>
      <c r="BV196" s="319">
        <f>'كشف البنك'!BU29</f>
        <v>0</v>
      </c>
      <c r="BW196" s="319">
        <f>'كشف البنك'!BV29</f>
        <v>0</v>
      </c>
      <c r="BX196" s="66">
        <f>'كشف البنك'!BW29</f>
        <v>0</v>
      </c>
      <c r="BY196" s="66">
        <f>'كشف البنك'!BX29</f>
        <v>0</v>
      </c>
      <c r="BZ196" s="319">
        <f>'كشف البنك'!BY29</f>
        <v>0</v>
      </c>
      <c r="CA196" s="319">
        <f>'كشف البنك'!BZ29</f>
        <v>0</v>
      </c>
      <c r="CB196" s="66">
        <f>'كشف البنك'!CA29</f>
        <v>0</v>
      </c>
      <c r="CC196" s="319">
        <f>'كشف البنك'!CB29</f>
        <v>0</v>
      </c>
      <c r="CD196" s="319">
        <f>'كشف البنك'!CC29</f>
        <v>0</v>
      </c>
      <c r="CE196" s="319">
        <f>'كشف البنك'!CD29</f>
        <v>0</v>
      </c>
      <c r="CF196" s="169">
        <f>'كشف البنك'!CE29</f>
        <v>0</v>
      </c>
      <c r="CG196" s="169">
        <f>'كشف البنك'!CF29</f>
        <v>0</v>
      </c>
      <c r="CH196" s="319">
        <f>'كشف البنك'!CG29</f>
        <v>0</v>
      </c>
      <c r="CI196" s="319">
        <f>'كشف البنك'!CH29</f>
        <v>0</v>
      </c>
      <c r="CJ196" s="319">
        <f>'كشف البنك'!CI29</f>
        <v>0</v>
      </c>
      <c r="CK196" s="319">
        <f>'كشف البنك'!CJ29</f>
        <v>0</v>
      </c>
      <c r="CL196" s="319">
        <f>'كشف البنك'!CK29</f>
        <v>0</v>
      </c>
      <c r="CM196" s="319">
        <f>'كشف البنك'!CL29</f>
        <v>0</v>
      </c>
      <c r="CN196" s="316">
        <f>'كشف البنك'!CM29</f>
        <v>0</v>
      </c>
      <c r="CO196" s="316">
        <f>'كشف البنك'!CN29</f>
        <v>0</v>
      </c>
      <c r="CP196" s="316">
        <f>'كشف البنك'!CO29</f>
        <v>0</v>
      </c>
      <c r="CQ196" s="316">
        <f>'كشف البنك'!CP29</f>
        <v>0</v>
      </c>
      <c r="CR196" s="316">
        <f t="shared" si="45"/>
        <v>0</v>
      </c>
      <c r="CS196" s="316">
        <f t="shared" si="46"/>
        <v>0</v>
      </c>
      <c r="CT196" s="316">
        <f t="shared" si="47"/>
        <v>0</v>
      </c>
      <c r="CU196" s="316">
        <f t="shared" si="48"/>
        <v>0</v>
      </c>
      <c r="CV196" s="316">
        <f t="shared" si="49"/>
        <v>0</v>
      </c>
      <c r="CW196" s="316">
        <f t="shared" si="50"/>
        <v>0</v>
      </c>
      <c r="CX196" s="316">
        <f t="shared" si="51"/>
        <v>0</v>
      </c>
      <c r="CY196" s="316">
        <f t="shared" si="52"/>
        <v>0</v>
      </c>
      <c r="CZ196" s="316">
        <f t="shared" si="53"/>
        <v>0</v>
      </c>
      <c r="DA196" s="316">
        <f t="shared" si="54"/>
        <v>0</v>
      </c>
      <c r="DB196" s="316">
        <f t="shared" si="55"/>
        <v>0</v>
      </c>
      <c r="DC196" s="316">
        <f t="shared" si="56"/>
        <v>0</v>
      </c>
      <c r="DD196" s="316">
        <f t="shared" si="57"/>
        <v>0</v>
      </c>
      <c r="DE196" s="316">
        <f t="shared" si="58"/>
        <v>0</v>
      </c>
      <c r="DF196" s="316">
        <f t="shared" si="59"/>
        <v>0</v>
      </c>
      <c r="DG196" s="316">
        <f t="shared" si="60"/>
        <v>0</v>
      </c>
      <c r="DH196" s="316">
        <f t="shared" si="61"/>
        <v>0</v>
      </c>
      <c r="DI196" s="316">
        <f t="shared" si="62"/>
        <v>0</v>
      </c>
      <c r="DJ196" s="316">
        <f t="shared" si="63"/>
        <v>0</v>
      </c>
      <c r="DK196" s="316">
        <f t="shared" si="64"/>
        <v>0</v>
      </c>
      <c r="DL196" s="316">
        <f t="shared" si="65"/>
        <v>0</v>
      </c>
      <c r="DM196" s="316">
        <f t="shared" si="66"/>
        <v>0</v>
      </c>
    </row>
    <row r="197" spans="1:117" ht="20.25" x14ac:dyDescent="0.2">
      <c r="A197" s="18">
        <v>193</v>
      </c>
      <c r="B197" s="18" t="str">
        <f>'كشف البنك'!A30</f>
        <v/>
      </c>
      <c r="C197" s="318">
        <f>'كشف البنك'!B30</f>
        <v>0</v>
      </c>
      <c r="D197" s="318">
        <f>'كشف البنك'!C30</f>
        <v>0</v>
      </c>
      <c r="E197" s="318">
        <f>'كشف البنك'!D30</f>
        <v>0</v>
      </c>
      <c r="F197" s="318">
        <f>'كشف البنك'!E30</f>
        <v>0</v>
      </c>
      <c r="G197" s="318">
        <f>'كشف البنك'!F30</f>
        <v>0</v>
      </c>
      <c r="H197" s="318">
        <f>'كشف البنك'!G30</f>
        <v>0</v>
      </c>
      <c r="I197" s="318">
        <f>'كشف البنك'!H30</f>
        <v>0</v>
      </c>
      <c r="J197" s="318">
        <f>'كشف البنك'!I30</f>
        <v>0</v>
      </c>
      <c r="K197" s="316">
        <f>'كشف البنك'!J30</f>
        <v>0</v>
      </c>
      <c r="L197" s="316">
        <f>'كشف البنك'!K30</f>
        <v>0</v>
      </c>
      <c r="M197" s="316">
        <f>'كشف البنك'!L30</f>
        <v>0</v>
      </c>
      <c r="N197" s="316">
        <f>'كشف البنك'!M30</f>
        <v>0</v>
      </c>
      <c r="O197" s="66">
        <f>'كشف البنك'!N30</f>
        <v>0</v>
      </c>
      <c r="P197" s="317">
        <f>'كشف البنك'!O30</f>
        <v>0</v>
      </c>
      <c r="Q197" s="318">
        <f>'كشف البنك'!P30</f>
        <v>0</v>
      </c>
      <c r="R197" s="318">
        <f>'كشف البنك'!Q30</f>
        <v>0</v>
      </c>
      <c r="S197" s="318">
        <f>'كشف البنك'!R30</f>
        <v>0</v>
      </c>
      <c r="T197" s="318">
        <f>'كشف البنك'!S30</f>
        <v>0</v>
      </c>
      <c r="U197" s="318">
        <f>'كشف البنك'!T30</f>
        <v>0</v>
      </c>
      <c r="V197" s="316">
        <f>'كشف البنك'!U30</f>
        <v>0</v>
      </c>
      <c r="W197" s="316">
        <f>'كشف البنك'!V30</f>
        <v>0</v>
      </c>
      <c r="X197" s="316">
        <f>'كشف البنك'!W30</f>
        <v>0</v>
      </c>
      <c r="Y197" s="318">
        <f>'كشف البنك'!X30</f>
        <v>0</v>
      </c>
      <c r="Z197" s="19">
        <f>'كشف البنك'!Y30</f>
        <v>0</v>
      </c>
      <c r="AA197" s="317">
        <f>'كشف البنك'!Z30</f>
        <v>0</v>
      </c>
      <c r="AB197" s="318">
        <f>'كشف البنك'!AA30</f>
        <v>0</v>
      </c>
      <c r="AC197" s="318">
        <f>'كشف البنك'!AB30</f>
        <v>0</v>
      </c>
      <c r="AD197" s="20">
        <f>'كشف البنك'!AC30</f>
        <v>0</v>
      </c>
      <c r="AE197" s="316">
        <f>'كشف البنك'!AD30</f>
        <v>0</v>
      </c>
      <c r="AF197" s="20">
        <f>'كشف البنك'!AE30</f>
        <v>0</v>
      </c>
      <c r="AG197" s="20">
        <f>'كشف البنك'!AF30</f>
        <v>0</v>
      </c>
      <c r="AH197" s="21">
        <f>'كشف البنك'!AG30</f>
        <v>0</v>
      </c>
      <c r="AI197" s="20">
        <f>'كشف البنك'!AH30</f>
        <v>0</v>
      </c>
      <c r="AJ197" s="20">
        <f>'كشف البنك'!AI30</f>
        <v>0</v>
      </c>
      <c r="AK197" s="20">
        <f>'كشف البنك'!AJ30</f>
        <v>0</v>
      </c>
      <c r="AL197" s="316">
        <f>'كشف البنك'!AK30</f>
        <v>0</v>
      </c>
      <c r="AM197" s="316">
        <f>'كشف البنك'!AL30</f>
        <v>0</v>
      </c>
      <c r="AN197" s="316">
        <f>'كشف البنك'!AM30</f>
        <v>0</v>
      </c>
      <c r="AO197" s="316">
        <f>'كشف البنك'!AN30</f>
        <v>0</v>
      </c>
      <c r="AP197" s="316">
        <f>'كشف البنك'!AO30</f>
        <v>0</v>
      </c>
      <c r="AQ197" s="316">
        <f>'كشف البنك'!AP30</f>
        <v>0</v>
      </c>
      <c r="AR197" s="316">
        <f>'كشف البنك'!AQ30</f>
        <v>0</v>
      </c>
      <c r="AS197" s="316">
        <f>'كشف البنك'!AR30</f>
        <v>0</v>
      </c>
      <c r="AT197" s="22">
        <f>'كشف البنك'!AS30</f>
        <v>0</v>
      </c>
      <c r="AU197" s="316">
        <f>'كشف البنك'!AT30</f>
        <v>0</v>
      </c>
      <c r="AV197" s="316">
        <f>'كشف البنك'!AU30</f>
        <v>0</v>
      </c>
      <c r="AW197" s="316">
        <f>'كشف البنك'!AV30</f>
        <v>0</v>
      </c>
      <c r="AX197" s="316">
        <f>'كشف البنك'!AW30</f>
        <v>0</v>
      </c>
      <c r="AY197" s="316">
        <f>'كشف البنك'!AX30</f>
        <v>0</v>
      </c>
      <c r="AZ197" s="316">
        <f>'كشف البنك'!AY30</f>
        <v>0</v>
      </c>
      <c r="BA197" s="317">
        <f>'كشف البنك'!AZ30</f>
        <v>0</v>
      </c>
      <c r="BB197" s="316">
        <f>'كشف البنك'!BA30</f>
        <v>0</v>
      </c>
      <c r="BC197" s="124">
        <f>'كشف البنك'!BB30</f>
        <v>0</v>
      </c>
      <c r="BD197" s="316">
        <f>'كشف البنك'!BC30</f>
        <v>0</v>
      </c>
      <c r="BE197" s="316">
        <f>'كشف البنك'!BD30</f>
        <v>0</v>
      </c>
      <c r="BF197" s="316">
        <f>'كشف البنك'!BE30</f>
        <v>0</v>
      </c>
      <c r="BG197" s="316">
        <f>'كشف البنك'!BF30</f>
        <v>0</v>
      </c>
      <c r="BH197" s="317">
        <f>'كشف البنك'!BG30</f>
        <v>0</v>
      </c>
      <c r="BI197" s="318">
        <f>'كشف البنك'!BH30</f>
        <v>0</v>
      </c>
      <c r="BJ197" s="318">
        <f>'كشف البنك'!BI30</f>
        <v>0</v>
      </c>
      <c r="BK197" s="318">
        <f>'كشف البنك'!BJ30</f>
        <v>0</v>
      </c>
      <c r="BL197" s="318">
        <f>'كشف البنك'!BK30</f>
        <v>0</v>
      </c>
      <c r="BM197" s="319">
        <f>'كشف البنك'!BL30</f>
        <v>0</v>
      </c>
      <c r="BN197" s="316">
        <f>'كشف البنك'!BM30</f>
        <v>0</v>
      </c>
      <c r="BO197" s="316">
        <f>'كشف البنك'!BN30</f>
        <v>0</v>
      </c>
      <c r="BP197" s="318">
        <f>'كشف البنك'!BO30</f>
        <v>0</v>
      </c>
      <c r="BQ197" s="319">
        <f>'كشف البنك'!BP30</f>
        <v>0</v>
      </c>
      <c r="BR197" s="319">
        <f>'كشف البنك'!BQ30</f>
        <v>0</v>
      </c>
      <c r="BS197" s="319">
        <f>'كشف البنك'!BR30</f>
        <v>0</v>
      </c>
      <c r="BT197" s="319">
        <f>'كشف البنك'!BS30</f>
        <v>0</v>
      </c>
      <c r="BU197" s="319">
        <f>'كشف البنك'!BT30</f>
        <v>0</v>
      </c>
      <c r="BV197" s="319">
        <f>'كشف البنك'!BU30</f>
        <v>0</v>
      </c>
      <c r="BW197" s="319">
        <f>'كشف البنك'!BV30</f>
        <v>0</v>
      </c>
      <c r="BX197" s="66">
        <f>'كشف البنك'!BW30</f>
        <v>0</v>
      </c>
      <c r="BY197" s="66">
        <f>'كشف البنك'!BX30</f>
        <v>0</v>
      </c>
      <c r="BZ197" s="319">
        <f>'كشف البنك'!BY30</f>
        <v>0</v>
      </c>
      <c r="CA197" s="319">
        <f>'كشف البنك'!BZ30</f>
        <v>0</v>
      </c>
      <c r="CB197" s="66">
        <f>'كشف البنك'!CA30</f>
        <v>0</v>
      </c>
      <c r="CC197" s="319">
        <f>'كشف البنك'!CB30</f>
        <v>0</v>
      </c>
      <c r="CD197" s="319">
        <f>'كشف البنك'!CC30</f>
        <v>0</v>
      </c>
      <c r="CE197" s="319">
        <f>'كشف البنك'!CD30</f>
        <v>0</v>
      </c>
      <c r="CF197" s="169">
        <f>'كشف البنك'!CE30</f>
        <v>0</v>
      </c>
      <c r="CG197" s="169">
        <f>'كشف البنك'!CF30</f>
        <v>0</v>
      </c>
      <c r="CH197" s="319">
        <f>'كشف البنك'!CG30</f>
        <v>0</v>
      </c>
      <c r="CI197" s="319">
        <f>'كشف البنك'!CH30</f>
        <v>0</v>
      </c>
      <c r="CJ197" s="319">
        <f>'كشف البنك'!CI30</f>
        <v>0</v>
      </c>
      <c r="CK197" s="319">
        <f>'كشف البنك'!CJ30</f>
        <v>0</v>
      </c>
      <c r="CL197" s="319">
        <f>'كشف البنك'!CK30</f>
        <v>0</v>
      </c>
      <c r="CM197" s="319">
        <f>'كشف البنك'!CL30</f>
        <v>0</v>
      </c>
      <c r="CN197" s="316">
        <f>'كشف البنك'!CM30</f>
        <v>0</v>
      </c>
      <c r="CO197" s="316">
        <f>'كشف البنك'!CN30</f>
        <v>0</v>
      </c>
      <c r="CP197" s="316">
        <f>'كشف البنك'!CO30</f>
        <v>0</v>
      </c>
      <c r="CQ197" s="316">
        <f>'كشف البنك'!CP30</f>
        <v>0</v>
      </c>
      <c r="CR197" s="316">
        <f t="shared" si="45"/>
        <v>0</v>
      </c>
      <c r="CS197" s="316">
        <f t="shared" si="46"/>
        <v>0</v>
      </c>
      <c r="CT197" s="316">
        <f t="shared" si="47"/>
        <v>0</v>
      </c>
      <c r="CU197" s="316">
        <f t="shared" si="48"/>
        <v>0</v>
      </c>
      <c r="CV197" s="316">
        <f t="shared" si="49"/>
        <v>0</v>
      </c>
      <c r="CW197" s="316">
        <f t="shared" si="50"/>
        <v>0</v>
      </c>
      <c r="CX197" s="316">
        <f t="shared" si="51"/>
        <v>0</v>
      </c>
      <c r="CY197" s="316">
        <f t="shared" si="52"/>
        <v>0</v>
      </c>
      <c r="CZ197" s="316">
        <f t="shared" si="53"/>
        <v>0</v>
      </c>
      <c r="DA197" s="316">
        <f t="shared" si="54"/>
        <v>0</v>
      </c>
      <c r="DB197" s="316">
        <f t="shared" si="55"/>
        <v>0</v>
      </c>
      <c r="DC197" s="316">
        <f t="shared" si="56"/>
        <v>0</v>
      </c>
      <c r="DD197" s="316">
        <f t="shared" si="57"/>
        <v>0</v>
      </c>
      <c r="DE197" s="316">
        <f t="shared" si="58"/>
        <v>0</v>
      </c>
      <c r="DF197" s="316">
        <f t="shared" si="59"/>
        <v>0</v>
      </c>
      <c r="DG197" s="316">
        <f t="shared" si="60"/>
        <v>0</v>
      </c>
      <c r="DH197" s="316">
        <f t="shared" si="61"/>
        <v>0</v>
      </c>
      <c r="DI197" s="316">
        <f t="shared" si="62"/>
        <v>0</v>
      </c>
      <c r="DJ197" s="316">
        <f t="shared" si="63"/>
        <v>0</v>
      </c>
      <c r="DK197" s="316">
        <f t="shared" si="64"/>
        <v>0</v>
      </c>
      <c r="DL197" s="316">
        <f t="shared" si="65"/>
        <v>0</v>
      </c>
      <c r="DM197" s="316">
        <f t="shared" si="66"/>
        <v>0</v>
      </c>
    </row>
    <row r="198" spans="1:117" ht="20.25" x14ac:dyDescent="0.2">
      <c r="A198" s="18">
        <v>194</v>
      </c>
      <c r="B198" s="18" t="str">
        <f>'كشف البنك'!A31</f>
        <v/>
      </c>
      <c r="C198" s="318">
        <f>'كشف البنك'!B31</f>
        <v>0</v>
      </c>
      <c r="D198" s="318">
        <f>'كشف البنك'!C31</f>
        <v>0</v>
      </c>
      <c r="E198" s="318">
        <f>'كشف البنك'!D31</f>
        <v>0</v>
      </c>
      <c r="F198" s="318">
        <f>'كشف البنك'!E31</f>
        <v>0</v>
      </c>
      <c r="G198" s="318">
        <f>'كشف البنك'!F31</f>
        <v>0</v>
      </c>
      <c r="H198" s="318">
        <f>'كشف البنك'!G31</f>
        <v>0</v>
      </c>
      <c r="I198" s="318">
        <f>'كشف البنك'!H31</f>
        <v>0</v>
      </c>
      <c r="J198" s="318">
        <f>'كشف البنك'!I31</f>
        <v>0</v>
      </c>
      <c r="K198" s="316">
        <f>'كشف البنك'!J31</f>
        <v>0</v>
      </c>
      <c r="L198" s="316">
        <f>'كشف البنك'!K31</f>
        <v>0</v>
      </c>
      <c r="M198" s="316">
        <f>'كشف البنك'!L31</f>
        <v>0</v>
      </c>
      <c r="N198" s="316">
        <f>'كشف البنك'!M31</f>
        <v>0</v>
      </c>
      <c r="O198" s="66">
        <f>'كشف البنك'!N31</f>
        <v>0</v>
      </c>
      <c r="P198" s="317">
        <f>'كشف البنك'!O31</f>
        <v>0</v>
      </c>
      <c r="Q198" s="318">
        <f>'كشف البنك'!P31</f>
        <v>0</v>
      </c>
      <c r="R198" s="318">
        <f>'كشف البنك'!Q31</f>
        <v>0</v>
      </c>
      <c r="S198" s="318">
        <f>'كشف البنك'!R31</f>
        <v>0</v>
      </c>
      <c r="T198" s="318">
        <f>'كشف البنك'!S31</f>
        <v>0</v>
      </c>
      <c r="U198" s="318">
        <f>'كشف البنك'!T31</f>
        <v>0</v>
      </c>
      <c r="V198" s="316">
        <f>'كشف البنك'!U31</f>
        <v>0</v>
      </c>
      <c r="W198" s="316">
        <f>'كشف البنك'!V31</f>
        <v>0</v>
      </c>
      <c r="X198" s="316">
        <f>'كشف البنك'!W31</f>
        <v>0</v>
      </c>
      <c r="Y198" s="318">
        <f>'كشف البنك'!X31</f>
        <v>0</v>
      </c>
      <c r="Z198" s="19">
        <f>'كشف البنك'!Y31</f>
        <v>0</v>
      </c>
      <c r="AA198" s="317">
        <f>'كشف البنك'!Z31</f>
        <v>0</v>
      </c>
      <c r="AB198" s="318">
        <f>'كشف البنك'!AA31</f>
        <v>0</v>
      </c>
      <c r="AC198" s="318">
        <f>'كشف البنك'!AB31</f>
        <v>0</v>
      </c>
      <c r="AD198" s="20">
        <f>'كشف البنك'!AC31</f>
        <v>0</v>
      </c>
      <c r="AE198" s="316">
        <f>'كشف البنك'!AD31</f>
        <v>0</v>
      </c>
      <c r="AF198" s="20">
        <f>'كشف البنك'!AE31</f>
        <v>0</v>
      </c>
      <c r="AG198" s="20">
        <f>'كشف البنك'!AF31</f>
        <v>0</v>
      </c>
      <c r="AH198" s="21">
        <f>'كشف البنك'!AG31</f>
        <v>0</v>
      </c>
      <c r="AI198" s="20">
        <f>'كشف البنك'!AH31</f>
        <v>0</v>
      </c>
      <c r="AJ198" s="20">
        <f>'كشف البنك'!AI31</f>
        <v>0</v>
      </c>
      <c r="AK198" s="20">
        <f>'كشف البنك'!AJ31</f>
        <v>0</v>
      </c>
      <c r="AL198" s="316">
        <f>'كشف البنك'!AK31</f>
        <v>0</v>
      </c>
      <c r="AM198" s="316">
        <f>'كشف البنك'!AL31</f>
        <v>0</v>
      </c>
      <c r="AN198" s="316">
        <f>'كشف البنك'!AM31</f>
        <v>0</v>
      </c>
      <c r="AO198" s="316">
        <f>'كشف البنك'!AN31</f>
        <v>0</v>
      </c>
      <c r="AP198" s="316">
        <f>'كشف البنك'!AO31</f>
        <v>0</v>
      </c>
      <c r="AQ198" s="316">
        <f>'كشف البنك'!AP31</f>
        <v>0</v>
      </c>
      <c r="AR198" s="316">
        <f>'كشف البنك'!AQ31</f>
        <v>0</v>
      </c>
      <c r="AS198" s="316">
        <f>'كشف البنك'!AR31</f>
        <v>0</v>
      </c>
      <c r="AT198" s="22">
        <f>'كشف البنك'!AS31</f>
        <v>0</v>
      </c>
      <c r="AU198" s="316">
        <f>'كشف البنك'!AT31</f>
        <v>0</v>
      </c>
      <c r="AV198" s="316">
        <f>'كشف البنك'!AU31</f>
        <v>0</v>
      </c>
      <c r="AW198" s="316">
        <f>'كشف البنك'!AV31</f>
        <v>0</v>
      </c>
      <c r="AX198" s="316">
        <f>'كشف البنك'!AW31</f>
        <v>0</v>
      </c>
      <c r="AY198" s="316">
        <f>'كشف البنك'!AX31</f>
        <v>0</v>
      </c>
      <c r="AZ198" s="316">
        <f>'كشف البنك'!AY31</f>
        <v>0</v>
      </c>
      <c r="BA198" s="317">
        <f>'كشف البنك'!AZ31</f>
        <v>0</v>
      </c>
      <c r="BB198" s="316">
        <f>'كشف البنك'!BA31</f>
        <v>0</v>
      </c>
      <c r="BC198" s="124">
        <f>'كشف البنك'!BB31</f>
        <v>0</v>
      </c>
      <c r="BD198" s="316">
        <f>'كشف البنك'!BC31</f>
        <v>0</v>
      </c>
      <c r="BE198" s="316">
        <f>'كشف البنك'!BD31</f>
        <v>0</v>
      </c>
      <c r="BF198" s="316">
        <f>'كشف البنك'!BE31</f>
        <v>0</v>
      </c>
      <c r="BG198" s="316">
        <f>'كشف البنك'!BF31</f>
        <v>0</v>
      </c>
      <c r="BH198" s="317">
        <f>'كشف البنك'!BG31</f>
        <v>0</v>
      </c>
      <c r="BI198" s="318">
        <f>'كشف البنك'!BH31</f>
        <v>0</v>
      </c>
      <c r="BJ198" s="318">
        <f>'كشف البنك'!BI31</f>
        <v>0</v>
      </c>
      <c r="BK198" s="318">
        <f>'كشف البنك'!BJ31</f>
        <v>0</v>
      </c>
      <c r="BL198" s="318">
        <f>'كشف البنك'!BK31</f>
        <v>0</v>
      </c>
      <c r="BM198" s="319">
        <f>'كشف البنك'!BL31</f>
        <v>0</v>
      </c>
      <c r="BN198" s="316">
        <f>'كشف البنك'!BM31</f>
        <v>0</v>
      </c>
      <c r="BO198" s="316">
        <f>'كشف البنك'!BN31</f>
        <v>0</v>
      </c>
      <c r="BP198" s="318">
        <f>'كشف البنك'!BO31</f>
        <v>0</v>
      </c>
      <c r="BQ198" s="319">
        <f>'كشف البنك'!BP31</f>
        <v>0</v>
      </c>
      <c r="BR198" s="319">
        <f>'كشف البنك'!BQ31</f>
        <v>0</v>
      </c>
      <c r="BS198" s="319">
        <f>'كشف البنك'!BR31</f>
        <v>0</v>
      </c>
      <c r="BT198" s="319">
        <f>'كشف البنك'!BS31</f>
        <v>0</v>
      </c>
      <c r="BU198" s="319">
        <f>'كشف البنك'!BT31</f>
        <v>0</v>
      </c>
      <c r="BV198" s="319">
        <f>'كشف البنك'!BU31</f>
        <v>0</v>
      </c>
      <c r="BW198" s="319">
        <f>'كشف البنك'!BV31</f>
        <v>0</v>
      </c>
      <c r="BX198" s="66">
        <f>'كشف البنك'!BW31</f>
        <v>0</v>
      </c>
      <c r="BY198" s="66">
        <f>'كشف البنك'!BX31</f>
        <v>0</v>
      </c>
      <c r="BZ198" s="319">
        <f>'كشف البنك'!BY31</f>
        <v>0</v>
      </c>
      <c r="CA198" s="319">
        <f>'كشف البنك'!BZ31</f>
        <v>0</v>
      </c>
      <c r="CB198" s="66">
        <f>'كشف البنك'!CA31</f>
        <v>0</v>
      </c>
      <c r="CC198" s="319">
        <f>'كشف البنك'!CB31</f>
        <v>0</v>
      </c>
      <c r="CD198" s="319">
        <f>'كشف البنك'!CC31</f>
        <v>0</v>
      </c>
      <c r="CE198" s="319">
        <f>'كشف البنك'!CD31</f>
        <v>0</v>
      </c>
      <c r="CF198" s="169">
        <f>'كشف البنك'!CE31</f>
        <v>0</v>
      </c>
      <c r="CG198" s="169">
        <f>'كشف البنك'!CF31</f>
        <v>0</v>
      </c>
      <c r="CH198" s="319">
        <f>'كشف البنك'!CG31</f>
        <v>0</v>
      </c>
      <c r="CI198" s="319">
        <f>'كشف البنك'!CH31</f>
        <v>0</v>
      </c>
      <c r="CJ198" s="319">
        <f>'كشف البنك'!CI31</f>
        <v>0</v>
      </c>
      <c r="CK198" s="319">
        <f>'كشف البنك'!CJ31</f>
        <v>0</v>
      </c>
      <c r="CL198" s="319">
        <f>'كشف البنك'!CK31</f>
        <v>0</v>
      </c>
      <c r="CM198" s="319">
        <f>'كشف البنك'!CL31</f>
        <v>0</v>
      </c>
      <c r="CN198" s="316">
        <f>'كشف البنك'!CM31</f>
        <v>0</v>
      </c>
      <c r="CO198" s="316">
        <f>'كشف البنك'!CN31</f>
        <v>0</v>
      </c>
      <c r="CP198" s="316">
        <f>'كشف البنك'!CO31</f>
        <v>0</v>
      </c>
      <c r="CQ198" s="316">
        <f>'كشف البنك'!CP31</f>
        <v>0</v>
      </c>
      <c r="CR198" s="316">
        <f t="shared" ref="CR198:CR254" si="67">CP198</f>
        <v>0</v>
      </c>
      <c r="CS198" s="316">
        <f t="shared" ref="CS198:CS253" si="68">BR198</f>
        <v>0</v>
      </c>
      <c r="CT198" s="316">
        <f t="shared" ref="CT198:CT253" si="69">BS198</f>
        <v>0</v>
      </c>
      <c r="CU198" s="316">
        <f t="shared" ref="CU198:CU253" si="70">BT198</f>
        <v>0</v>
      </c>
      <c r="CV198" s="316">
        <f t="shared" ref="CV198:CV253" si="71">BU198</f>
        <v>0</v>
      </c>
      <c r="CW198" s="316">
        <f t="shared" ref="CW198:CW253" si="72">BV198</f>
        <v>0</v>
      </c>
      <c r="CX198" s="316">
        <f t="shared" ref="CX198:CX253" si="73">BW198</f>
        <v>0</v>
      </c>
      <c r="CY198" s="316">
        <f t="shared" ref="CY198:CY253" si="74">BX198</f>
        <v>0</v>
      </c>
      <c r="CZ198" s="316">
        <f t="shared" ref="CZ198:CZ253" si="75">BY198</f>
        <v>0</v>
      </c>
      <c r="DA198" s="316">
        <f t="shared" ref="DA198:DA253" si="76">BZ198</f>
        <v>0</v>
      </c>
      <c r="DB198" s="316">
        <f t="shared" ref="DB198:DB253" si="77">CA198</f>
        <v>0</v>
      </c>
      <c r="DC198" s="316">
        <f t="shared" ref="DC198:DC253" si="78">CB198</f>
        <v>0</v>
      </c>
      <c r="DD198" s="316">
        <f t="shared" ref="DD198:DD253" si="79">CC198</f>
        <v>0</v>
      </c>
      <c r="DE198" s="316">
        <f t="shared" ref="DE198:DE253" si="80">CD198</f>
        <v>0</v>
      </c>
      <c r="DF198" s="316">
        <f t="shared" ref="DF198:DF253" si="81">CE198</f>
        <v>0</v>
      </c>
      <c r="DG198" s="316">
        <f t="shared" ref="DG198:DG253" si="82">CF198</f>
        <v>0</v>
      </c>
      <c r="DH198" s="316">
        <f t="shared" ref="DH198:DH253" si="83">CG198</f>
        <v>0</v>
      </c>
      <c r="DI198" s="316">
        <f t="shared" ref="DI198:DI253" si="84">CH198</f>
        <v>0</v>
      </c>
      <c r="DJ198" s="316">
        <f t="shared" ref="DJ198:DJ253" si="85">CI198</f>
        <v>0</v>
      </c>
      <c r="DK198" s="316">
        <f t="shared" ref="DK198:DK253" si="86">CJ198</f>
        <v>0</v>
      </c>
      <c r="DL198" s="316">
        <f t="shared" ref="DL198:DL253" si="87">CK198</f>
        <v>0</v>
      </c>
      <c r="DM198" s="316">
        <f t="shared" ref="DM198:DM253" si="88">CL198</f>
        <v>0</v>
      </c>
    </row>
    <row r="199" spans="1:117" ht="20.25" x14ac:dyDescent="0.2">
      <c r="A199" s="18">
        <v>195</v>
      </c>
      <c r="B199" s="18" t="str">
        <f>'كشف البنك'!A32</f>
        <v/>
      </c>
      <c r="C199" s="318">
        <f>'كشف البنك'!B32</f>
        <v>0</v>
      </c>
      <c r="D199" s="318">
        <f>'كشف البنك'!C32</f>
        <v>0</v>
      </c>
      <c r="E199" s="318">
        <f>'كشف البنك'!D32</f>
        <v>0</v>
      </c>
      <c r="F199" s="318">
        <f>'كشف البنك'!E32</f>
        <v>0</v>
      </c>
      <c r="G199" s="318">
        <f>'كشف البنك'!F32</f>
        <v>0</v>
      </c>
      <c r="H199" s="318">
        <f>'كشف البنك'!G32</f>
        <v>0</v>
      </c>
      <c r="I199" s="318">
        <f>'كشف البنك'!H32</f>
        <v>0</v>
      </c>
      <c r="J199" s="318">
        <f>'كشف البنك'!I32</f>
        <v>0</v>
      </c>
      <c r="K199" s="316">
        <f>'كشف البنك'!J32</f>
        <v>0</v>
      </c>
      <c r="L199" s="316">
        <f>'كشف البنك'!K32</f>
        <v>0</v>
      </c>
      <c r="M199" s="316">
        <f>'كشف البنك'!L32</f>
        <v>0</v>
      </c>
      <c r="N199" s="316">
        <f>'كشف البنك'!M32</f>
        <v>0</v>
      </c>
      <c r="O199" s="66">
        <f>'كشف البنك'!N32</f>
        <v>0</v>
      </c>
      <c r="P199" s="317">
        <f>'كشف البنك'!O32</f>
        <v>0</v>
      </c>
      <c r="Q199" s="318">
        <f>'كشف البنك'!P32</f>
        <v>0</v>
      </c>
      <c r="R199" s="318">
        <f>'كشف البنك'!Q32</f>
        <v>0</v>
      </c>
      <c r="S199" s="318">
        <f>'كشف البنك'!R32</f>
        <v>0</v>
      </c>
      <c r="T199" s="318">
        <f>'كشف البنك'!S32</f>
        <v>0</v>
      </c>
      <c r="U199" s="318">
        <f>'كشف البنك'!T32</f>
        <v>0</v>
      </c>
      <c r="V199" s="316">
        <f>'كشف البنك'!U32</f>
        <v>0</v>
      </c>
      <c r="W199" s="316">
        <f>'كشف البنك'!V32</f>
        <v>0</v>
      </c>
      <c r="X199" s="316">
        <f>'كشف البنك'!W32</f>
        <v>0</v>
      </c>
      <c r="Y199" s="318">
        <f>'كشف البنك'!X32</f>
        <v>0</v>
      </c>
      <c r="Z199" s="19">
        <f>'كشف البنك'!Y32</f>
        <v>0</v>
      </c>
      <c r="AA199" s="317">
        <f>'كشف البنك'!Z32</f>
        <v>0</v>
      </c>
      <c r="AB199" s="318">
        <f>'كشف البنك'!AA32</f>
        <v>0</v>
      </c>
      <c r="AC199" s="318">
        <f>'كشف البنك'!AB32</f>
        <v>0</v>
      </c>
      <c r="AD199" s="20">
        <f>'كشف البنك'!AC32</f>
        <v>0</v>
      </c>
      <c r="AE199" s="316">
        <f>'كشف البنك'!AD32</f>
        <v>0</v>
      </c>
      <c r="AF199" s="20">
        <f>'كشف البنك'!AE32</f>
        <v>0</v>
      </c>
      <c r="AG199" s="20">
        <f>'كشف البنك'!AF32</f>
        <v>0</v>
      </c>
      <c r="AH199" s="21">
        <f>'كشف البنك'!AG32</f>
        <v>0</v>
      </c>
      <c r="AI199" s="20">
        <f>'كشف البنك'!AH32</f>
        <v>0</v>
      </c>
      <c r="AJ199" s="20">
        <f>'كشف البنك'!AI32</f>
        <v>0</v>
      </c>
      <c r="AK199" s="20">
        <f>'كشف البنك'!AJ32</f>
        <v>0</v>
      </c>
      <c r="AL199" s="316">
        <f>'كشف البنك'!AK32</f>
        <v>0</v>
      </c>
      <c r="AM199" s="316">
        <f>'كشف البنك'!AL32</f>
        <v>0</v>
      </c>
      <c r="AN199" s="316">
        <f>'كشف البنك'!AM32</f>
        <v>0</v>
      </c>
      <c r="AO199" s="316">
        <f>'كشف البنك'!AN32</f>
        <v>0</v>
      </c>
      <c r="AP199" s="316">
        <f>'كشف البنك'!AO32</f>
        <v>0</v>
      </c>
      <c r="AQ199" s="316">
        <f>'كشف البنك'!AP32</f>
        <v>0</v>
      </c>
      <c r="AR199" s="316">
        <f>'كشف البنك'!AQ32</f>
        <v>0</v>
      </c>
      <c r="AS199" s="316">
        <f>'كشف البنك'!AR32</f>
        <v>0</v>
      </c>
      <c r="AT199" s="22">
        <f>'كشف البنك'!AS32</f>
        <v>0</v>
      </c>
      <c r="AU199" s="316">
        <f>'كشف البنك'!AT32</f>
        <v>0</v>
      </c>
      <c r="AV199" s="316">
        <f>'كشف البنك'!AU32</f>
        <v>0</v>
      </c>
      <c r="AW199" s="316">
        <f>'كشف البنك'!AV32</f>
        <v>0</v>
      </c>
      <c r="AX199" s="316">
        <f>'كشف البنك'!AW32</f>
        <v>0</v>
      </c>
      <c r="AY199" s="316">
        <f>'كشف البنك'!AX32</f>
        <v>0</v>
      </c>
      <c r="AZ199" s="316">
        <f>'كشف البنك'!AY32</f>
        <v>0</v>
      </c>
      <c r="BA199" s="317">
        <f>'كشف البنك'!AZ32</f>
        <v>0</v>
      </c>
      <c r="BB199" s="316">
        <f>'كشف البنك'!BA32</f>
        <v>0</v>
      </c>
      <c r="BC199" s="124">
        <f>'كشف البنك'!BB32</f>
        <v>0</v>
      </c>
      <c r="BD199" s="316">
        <f>'كشف البنك'!BC32</f>
        <v>0</v>
      </c>
      <c r="BE199" s="316">
        <f>'كشف البنك'!BD32</f>
        <v>0</v>
      </c>
      <c r="BF199" s="316">
        <f>'كشف البنك'!BE32</f>
        <v>0</v>
      </c>
      <c r="BG199" s="316">
        <f>'كشف البنك'!BF32</f>
        <v>0</v>
      </c>
      <c r="BH199" s="317">
        <f>'كشف البنك'!BG32</f>
        <v>0</v>
      </c>
      <c r="BI199" s="318">
        <f>'كشف البنك'!BH32</f>
        <v>0</v>
      </c>
      <c r="BJ199" s="318">
        <f>'كشف البنك'!BI32</f>
        <v>0</v>
      </c>
      <c r="BK199" s="318">
        <f>'كشف البنك'!BJ32</f>
        <v>0</v>
      </c>
      <c r="BL199" s="318">
        <f>'كشف البنك'!BK32</f>
        <v>0</v>
      </c>
      <c r="BM199" s="319">
        <f>'كشف البنك'!BL32</f>
        <v>0</v>
      </c>
      <c r="BN199" s="316">
        <f>'كشف البنك'!BM32</f>
        <v>0</v>
      </c>
      <c r="BO199" s="316">
        <f>'كشف البنك'!BN32</f>
        <v>0</v>
      </c>
      <c r="BP199" s="318">
        <f>'كشف البنك'!BO32</f>
        <v>0</v>
      </c>
      <c r="BQ199" s="319">
        <f>'كشف البنك'!BP32</f>
        <v>0</v>
      </c>
      <c r="BR199" s="319">
        <f>'كشف البنك'!BQ32</f>
        <v>0</v>
      </c>
      <c r="BS199" s="319">
        <f>'كشف البنك'!BR32</f>
        <v>0</v>
      </c>
      <c r="BT199" s="319">
        <f>'كشف البنك'!BS32</f>
        <v>0</v>
      </c>
      <c r="BU199" s="319">
        <f>'كشف البنك'!BT32</f>
        <v>0</v>
      </c>
      <c r="BV199" s="319">
        <f>'كشف البنك'!BU32</f>
        <v>0</v>
      </c>
      <c r="BW199" s="319">
        <f>'كشف البنك'!BV32</f>
        <v>0</v>
      </c>
      <c r="BX199" s="66">
        <f>'كشف البنك'!BW32</f>
        <v>0</v>
      </c>
      <c r="BY199" s="66">
        <f>'كشف البنك'!BX32</f>
        <v>0</v>
      </c>
      <c r="BZ199" s="319">
        <f>'كشف البنك'!BY32</f>
        <v>0</v>
      </c>
      <c r="CA199" s="319">
        <f>'كشف البنك'!BZ32</f>
        <v>0</v>
      </c>
      <c r="CB199" s="66">
        <f>'كشف البنك'!CA32</f>
        <v>0</v>
      </c>
      <c r="CC199" s="319">
        <f>'كشف البنك'!CB32</f>
        <v>0</v>
      </c>
      <c r="CD199" s="319">
        <f>'كشف البنك'!CC32</f>
        <v>0</v>
      </c>
      <c r="CE199" s="319">
        <f>'كشف البنك'!CD32</f>
        <v>0</v>
      </c>
      <c r="CF199" s="169">
        <f>'كشف البنك'!CE32</f>
        <v>0</v>
      </c>
      <c r="CG199" s="169">
        <f>'كشف البنك'!CF32</f>
        <v>0</v>
      </c>
      <c r="CH199" s="319">
        <f>'كشف البنك'!CG32</f>
        <v>0</v>
      </c>
      <c r="CI199" s="319">
        <f>'كشف البنك'!CH32</f>
        <v>0</v>
      </c>
      <c r="CJ199" s="319">
        <f>'كشف البنك'!CI32</f>
        <v>0</v>
      </c>
      <c r="CK199" s="319">
        <f>'كشف البنك'!CJ32</f>
        <v>0</v>
      </c>
      <c r="CL199" s="319">
        <f>'كشف البنك'!CK32</f>
        <v>0</v>
      </c>
      <c r="CM199" s="319">
        <f>'كشف البنك'!CL32</f>
        <v>0</v>
      </c>
      <c r="CN199" s="316">
        <f>'كشف البنك'!CM32</f>
        <v>0</v>
      </c>
      <c r="CO199" s="316">
        <f>'كشف البنك'!CN32</f>
        <v>0</v>
      </c>
      <c r="CP199" s="316">
        <f>'كشف البنك'!CO32</f>
        <v>0</v>
      </c>
      <c r="CQ199" s="316">
        <f>'كشف البنك'!CP32</f>
        <v>0</v>
      </c>
      <c r="CR199" s="316">
        <f t="shared" si="67"/>
        <v>0</v>
      </c>
      <c r="CS199" s="316">
        <f t="shared" si="68"/>
        <v>0</v>
      </c>
      <c r="CT199" s="316">
        <f t="shared" si="69"/>
        <v>0</v>
      </c>
      <c r="CU199" s="316">
        <f t="shared" si="70"/>
        <v>0</v>
      </c>
      <c r="CV199" s="316">
        <f t="shared" si="71"/>
        <v>0</v>
      </c>
      <c r="CW199" s="316">
        <f t="shared" si="72"/>
        <v>0</v>
      </c>
      <c r="CX199" s="316">
        <f t="shared" si="73"/>
        <v>0</v>
      </c>
      <c r="CY199" s="316">
        <f t="shared" si="74"/>
        <v>0</v>
      </c>
      <c r="CZ199" s="316">
        <f t="shared" si="75"/>
        <v>0</v>
      </c>
      <c r="DA199" s="316">
        <f t="shared" si="76"/>
        <v>0</v>
      </c>
      <c r="DB199" s="316">
        <f t="shared" si="77"/>
        <v>0</v>
      </c>
      <c r="DC199" s="316">
        <f t="shared" si="78"/>
        <v>0</v>
      </c>
      <c r="DD199" s="316">
        <f t="shared" si="79"/>
        <v>0</v>
      </c>
      <c r="DE199" s="316">
        <f t="shared" si="80"/>
        <v>0</v>
      </c>
      <c r="DF199" s="316">
        <f t="shared" si="81"/>
        <v>0</v>
      </c>
      <c r="DG199" s="316">
        <f t="shared" si="82"/>
        <v>0</v>
      </c>
      <c r="DH199" s="316">
        <f t="shared" si="83"/>
        <v>0</v>
      </c>
      <c r="DI199" s="316">
        <f t="shared" si="84"/>
        <v>0</v>
      </c>
      <c r="DJ199" s="316">
        <f t="shared" si="85"/>
        <v>0</v>
      </c>
      <c r="DK199" s="316">
        <f t="shared" si="86"/>
        <v>0</v>
      </c>
      <c r="DL199" s="316">
        <f t="shared" si="87"/>
        <v>0</v>
      </c>
      <c r="DM199" s="316">
        <f t="shared" si="88"/>
        <v>0</v>
      </c>
    </row>
    <row r="200" spans="1:117" ht="20.25" x14ac:dyDescent="0.2">
      <c r="A200" s="18">
        <v>196</v>
      </c>
      <c r="B200" s="18" t="str">
        <f>'كشف البنك'!A33</f>
        <v/>
      </c>
      <c r="C200" s="318">
        <f>'كشف البنك'!B33</f>
        <v>0</v>
      </c>
      <c r="D200" s="318">
        <f>'كشف البنك'!C33</f>
        <v>0</v>
      </c>
      <c r="E200" s="318">
        <f>'كشف البنك'!D33</f>
        <v>0</v>
      </c>
      <c r="F200" s="318">
        <f>'كشف البنك'!E33</f>
        <v>0</v>
      </c>
      <c r="G200" s="318">
        <f>'كشف البنك'!F33</f>
        <v>0</v>
      </c>
      <c r="H200" s="318">
        <f>'كشف البنك'!G33</f>
        <v>0</v>
      </c>
      <c r="I200" s="318">
        <f>'كشف البنك'!H33</f>
        <v>0</v>
      </c>
      <c r="J200" s="318">
        <f>'كشف البنك'!I33</f>
        <v>0</v>
      </c>
      <c r="K200" s="316">
        <f>'كشف البنك'!J33</f>
        <v>0</v>
      </c>
      <c r="L200" s="316">
        <f>'كشف البنك'!K33</f>
        <v>0</v>
      </c>
      <c r="M200" s="316">
        <f>'كشف البنك'!L33</f>
        <v>0</v>
      </c>
      <c r="N200" s="316">
        <f>'كشف البنك'!M33</f>
        <v>0</v>
      </c>
      <c r="O200" s="66">
        <f>'كشف البنك'!N33</f>
        <v>0</v>
      </c>
      <c r="P200" s="317">
        <f>'كشف البنك'!O33</f>
        <v>0</v>
      </c>
      <c r="Q200" s="318">
        <f>'كشف البنك'!P33</f>
        <v>0</v>
      </c>
      <c r="R200" s="318">
        <f>'كشف البنك'!Q33</f>
        <v>0</v>
      </c>
      <c r="S200" s="318">
        <f>'كشف البنك'!R33</f>
        <v>0</v>
      </c>
      <c r="T200" s="318">
        <f>'كشف البنك'!S33</f>
        <v>0</v>
      </c>
      <c r="U200" s="318">
        <f>'كشف البنك'!T33</f>
        <v>0</v>
      </c>
      <c r="V200" s="316">
        <f>'كشف البنك'!U33</f>
        <v>0</v>
      </c>
      <c r="W200" s="316">
        <f>'كشف البنك'!V33</f>
        <v>0</v>
      </c>
      <c r="X200" s="316">
        <f>'كشف البنك'!W33</f>
        <v>0</v>
      </c>
      <c r="Y200" s="318">
        <f>'كشف البنك'!X33</f>
        <v>0</v>
      </c>
      <c r="Z200" s="19">
        <f>'كشف البنك'!Y33</f>
        <v>0</v>
      </c>
      <c r="AA200" s="317">
        <f>'كشف البنك'!Z33</f>
        <v>0</v>
      </c>
      <c r="AB200" s="318">
        <f>'كشف البنك'!AA33</f>
        <v>0</v>
      </c>
      <c r="AC200" s="318">
        <f>'كشف البنك'!AB33</f>
        <v>0</v>
      </c>
      <c r="AD200" s="20">
        <f>'كشف البنك'!AC33</f>
        <v>0</v>
      </c>
      <c r="AE200" s="316">
        <f>'كشف البنك'!AD33</f>
        <v>0</v>
      </c>
      <c r="AF200" s="20">
        <f>'كشف البنك'!AE33</f>
        <v>0</v>
      </c>
      <c r="AG200" s="20">
        <f>'كشف البنك'!AF33</f>
        <v>0</v>
      </c>
      <c r="AH200" s="21">
        <f>'كشف البنك'!AG33</f>
        <v>0</v>
      </c>
      <c r="AI200" s="20">
        <f>'كشف البنك'!AH33</f>
        <v>0</v>
      </c>
      <c r="AJ200" s="20">
        <f>'كشف البنك'!AI33</f>
        <v>0</v>
      </c>
      <c r="AK200" s="20">
        <f>'كشف البنك'!AJ33</f>
        <v>0</v>
      </c>
      <c r="AL200" s="316">
        <f>'كشف البنك'!AK33</f>
        <v>0</v>
      </c>
      <c r="AM200" s="316">
        <f>'كشف البنك'!AL33</f>
        <v>0</v>
      </c>
      <c r="AN200" s="316">
        <f>'كشف البنك'!AM33</f>
        <v>0</v>
      </c>
      <c r="AO200" s="316">
        <f>'كشف البنك'!AN33</f>
        <v>0</v>
      </c>
      <c r="AP200" s="316">
        <f>'كشف البنك'!AO33</f>
        <v>0</v>
      </c>
      <c r="AQ200" s="316">
        <f>'كشف البنك'!AP33</f>
        <v>0</v>
      </c>
      <c r="AR200" s="316">
        <f>'كشف البنك'!AQ33</f>
        <v>0</v>
      </c>
      <c r="AS200" s="316">
        <f>'كشف البنك'!AR33</f>
        <v>0</v>
      </c>
      <c r="AT200" s="22">
        <f>'كشف البنك'!AS33</f>
        <v>0</v>
      </c>
      <c r="AU200" s="316">
        <f>'كشف البنك'!AT33</f>
        <v>0</v>
      </c>
      <c r="AV200" s="316">
        <f>'كشف البنك'!AU33</f>
        <v>0</v>
      </c>
      <c r="AW200" s="316">
        <f>'كشف البنك'!AV33</f>
        <v>0</v>
      </c>
      <c r="AX200" s="316">
        <f>'كشف البنك'!AW33</f>
        <v>0</v>
      </c>
      <c r="AY200" s="316">
        <f>'كشف البنك'!AX33</f>
        <v>0</v>
      </c>
      <c r="AZ200" s="316">
        <f>'كشف البنك'!AY33</f>
        <v>0</v>
      </c>
      <c r="BA200" s="317">
        <f>'كشف البنك'!AZ33</f>
        <v>0</v>
      </c>
      <c r="BB200" s="316">
        <f>'كشف البنك'!BA33</f>
        <v>0</v>
      </c>
      <c r="BC200" s="124">
        <f>'كشف البنك'!BB33</f>
        <v>0</v>
      </c>
      <c r="BD200" s="316">
        <f>'كشف البنك'!BC33</f>
        <v>0</v>
      </c>
      <c r="BE200" s="316">
        <f>'كشف البنك'!BD33</f>
        <v>0</v>
      </c>
      <c r="BF200" s="316">
        <f>'كشف البنك'!BE33</f>
        <v>0</v>
      </c>
      <c r="BG200" s="316">
        <f>'كشف البنك'!BF33</f>
        <v>0</v>
      </c>
      <c r="BH200" s="317">
        <f>'كشف البنك'!BG33</f>
        <v>0</v>
      </c>
      <c r="BI200" s="318">
        <f>'كشف البنك'!BH33</f>
        <v>0</v>
      </c>
      <c r="BJ200" s="318">
        <f>'كشف البنك'!BI33</f>
        <v>0</v>
      </c>
      <c r="BK200" s="318">
        <f>'كشف البنك'!BJ33</f>
        <v>0</v>
      </c>
      <c r="BL200" s="318">
        <f>'كشف البنك'!BK33</f>
        <v>0</v>
      </c>
      <c r="BM200" s="319">
        <f>'كشف البنك'!BL33</f>
        <v>0</v>
      </c>
      <c r="BN200" s="316">
        <f>'كشف البنك'!BM33</f>
        <v>0</v>
      </c>
      <c r="BO200" s="316">
        <f>'كشف البنك'!BN33</f>
        <v>0</v>
      </c>
      <c r="BP200" s="318">
        <f>'كشف البنك'!BO33</f>
        <v>0</v>
      </c>
      <c r="BQ200" s="319">
        <f>'كشف البنك'!BP33</f>
        <v>0</v>
      </c>
      <c r="BR200" s="319">
        <f>'كشف البنك'!BQ33</f>
        <v>0</v>
      </c>
      <c r="BS200" s="319">
        <f>'كشف البنك'!BR33</f>
        <v>0</v>
      </c>
      <c r="BT200" s="319">
        <f>'كشف البنك'!BS33</f>
        <v>0</v>
      </c>
      <c r="BU200" s="319">
        <f>'كشف البنك'!BT33</f>
        <v>0</v>
      </c>
      <c r="BV200" s="319">
        <f>'كشف البنك'!BU33</f>
        <v>0</v>
      </c>
      <c r="BW200" s="319">
        <f>'كشف البنك'!BV33</f>
        <v>0</v>
      </c>
      <c r="BX200" s="66">
        <f>'كشف البنك'!BW33</f>
        <v>0</v>
      </c>
      <c r="BY200" s="66">
        <f>'كشف البنك'!BX33</f>
        <v>0</v>
      </c>
      <c r="BZ200" s="319">
        <f>'كشف البنك'!BY33</f>
        <v>0</v>
      </c>
      <c r="CA200" s="319">
        <f>'كشف البنك'!BZ33</f>
        <v>0</v>
      </c>
      <c r="CB200" s="66">
        <f>'كشف البنك'!CA33</f>
        <v>0</v>
      </c>
      <c r="CC200" s="319">
        <f>'كشف البنك'!CB33</f>
        <v>0</v>
      </c>
      <c r="CD200" s="319">
        <f>'كشف البنك'!CC33</f>
        <v>0</v>
      </c>
      <c r="CE200" s="319">
        <f>'كشف البنك'!CD33</f>
        <v>0</v>
      </c>
      <c r="CF200" s="169">
        <f>'كشف البنك'!CE33</f>
        <v>0</v>
      </c>
      <c r="CG200" s="169">
        <f>'كشف البنك'!CF33</f>
        <v>0</v>
      </c>
      <c r="CH200" s="319">
        <f>'كشف البنك'!CG33</f>
        <v>0</v>
      </c>
      <c r="CI200" s="319">
        <f>'كشف البنك'!CH33</f>
        <v>0</v>
      </c>
      <c r="CJ200" s="319">
        <f>'كشف البنك'!CI33</f>
        <v>0</v>
      </c>
      <c r="CK200" s="319">
        <f>'كشف البنك'!CJ33</f>
        <v>0</v>
      </c>
      <c r="CL200" s="319">
        <f>'كشف البنك'!CK33</f>
        <v>0</v>
      </c>
      <c r="CM200" s="319">
        <f>'كشف البنك'!CL33</f>
        <v>0</v>
      </c>
      <c r="CN200" s="316">
        <f>'كشف البنك'!CM33</f>
        <v>0</v>
      </c>
      <c r="CO200" s="316">
        <f>'كشف البنك'!CN33</f>
        <v>0</v>
      </c>
      <c r="CP200" s="316">
        <f>'كشف البنك'!CO33</f>
        <v>0</v>
      </c>
      <c r="CQ200" s="316">
        <f>'كشف البنك'!CP33</f>
        <v>0</v>
      </c>
      <c r="CR200" s="316">
        <f t="shared" si="67"/>
        <v>0</v>
      </c>
      <c r="CS200" s="316">
        <f t="shared" si="68"/>
        <v>0</v>
      </c>
      <c r="CT200" s="316">
        <f t="shared" si="69"/>
        <v>0</v>
      </c>
      <c r="CU200" s="316">
        <f t="shared" si="70"/>
        <v>0</v>
      </c>
      <c r="CV200" s="316">
        <f t="shared" si="71"/>
        <v>0</v>
      </c>
      <c r="CW200" s="316">
        <f t="shared" si="72"/>
        <v>0</v>
      </c>
      <c r="CX200" s="316">
        <f t="shared" si="73"/>
        <v>0</v>
      </c>
      <c r="CY200" s="316">
        <f t="shared" si="74"/>
        <v>0</v>
      </c>
      <c r="CZ200" s="316">
        <f t="shared" si="75"/>
        <v>0</v>
      </c>
      <c r="DA200" s="316">
        <f t="shared" si="76"/>
        <v>0</v>
      </c>
      <c r="DB200" s="316">
        <f t="shared" si="77"/>
        <v>0</v>
      </c>
      <c r="DC200" s="316">
        <f t="shared" si="78"/>
        <v>0</v>
      </c>
      <c r="DD200" s="316">
        <f t="shared" si="79"/>
        <v>0</v>
      </c>
      <c r="DE200" s="316">
        <f t="shared" si="80"/>
        <v>0</v>
      </c>
      <c r="DF200" s="316">
        <f t="shared" si="81"/>
        <v>0</v>
      </c>
      <c r="DG200" s="316">
        <f t="shared" si="82"/>
        <v>0</v>
      </c>
      <c r="DH200" s="316">
        <f t="shared" si="83"/>
        <v>0</v>
      </c>
      <c r="DI200" s="316">
        <f t="shared" si="84"/>
        <v>0</v>
      </c>
      <c r="DJ200" s="316">
        <f t="shared" si="85"/>
        <v>0</v>
      </c>
      <c r="DK200" s="316">
        <f t="shared" si="86"/>
        <v>0</v>
      </c>
      <c r="DL200" s="316">
        <f t="shared" si="87"/>
        <v>0</v>
      </c>
      <c r="DM200" s="316">
        <f t="shared" si="88"/>
        <v>0</v>
      </c>
    </row>
    <row r="201" spans="1:117" ht="20.25" x14ac:dyDescent="0.2">
      <c r="A201" s="18">
        <v>197</v>
      </c>
      <c r="B201" s="18">
        <v>64</v>
      </c>
      <c r="C201" s="15"/>
      <c r="D201" s="15"/>
      <c r="E201" s="15"/>
      <c r="F201" s="15"/>
      <c r="G201" s="15"/>
      <c r="H201" s="15"/>
      <c r="I201" s="15"/>
      <c r="J201" s="15"/>
      <c r="K201" s="123">
        <f t="shared" ref="K201:K202" si="89">ROUND(J201*$J$4,2)</f>
        <v>0</v>
      </c>
      <c r="L201" s="123">
        <f t="shared" ref="L201:L202" si="90">ROUND(J201*$K$4,2)</f>
        <v>0</v>
      </c>
      <c r="M201" s="123">
        <f t="shared" ref="M201:M202" si="91">ROUND(J201*$L$4,2)</f>
        <v>0</v>
      </c>
      <c r="N201" s="123">
        <f t="shared" ref="N201:N202" si="92">ROUND(J201*$M$4,2)</f>
        <v>0</v>
      </c>
      <c r="O201" s="66">
        <v>0</v>
      </c>
      <c r="P201" s="16">
        <f t="shared" ref="P201:P202" si="93">SUM(J201:O201)</f>
        <v>0</v>
      </c>
      <c r="Q201" s="15"/>
      <c r="R201" s="15"/>
      <c r="S201" s="15"/>
      <c r="T201" s="15"/>
      <c r="U201" s="15"/>
      <c r="V201" s="123"/>
      <c r="W201" s="123"/>
      <c r="X201" s="123">
        <f t="shared" ref="X201:X202" si="94">IF(F201="عامل1",225,IF(F201="عامل2",300,0))</f>
        <v>0</v>
      </c>
      <c r="Y201" s="15"/>
      <c r="Z201" s="19">
        <f t="shared" ref="Z201:Z202" si="95">INT(IF(F201="إدارى",0,IF(F201="معلم مساعد",425,IF(F201="معلم",400,IF(F201="معلم أول",375,IF(F201="معلم أول أ",350,IF(F201="خبير",325,IF(F201="كبير",300,IF(F201="مرافق",0,0)))))))))</f>
        <v>0</v>
      </c>
      <c r="AA201" s="16">
        <f t="shared" ref="AA201:AA202" si="96">SUM(Q201:Z201)</f>
        <v>0</v>
      </c>
      <c r="AB201" s="15"/>
      <c r="AC201" s="15"/>
      <c r="AD201" s="20">
        <f t="shared" ref="AD201:AD202" si="97">INT(IF(E201="إدارى",H201*0/100,IF(E201="معلم مساعد",H201*25/100,IF(E201="معلم",H201*25/100,IF(E201="معلم أول",H201*25/100,IF(E201="معلم أول أ",H201*25/100,IF(E201="خبير",H201*25/100,IF(E201="كبير",H201*25/100,IF(E201="عامل",J201*25/100,0)))))))))</f>
        <v>0</v>
      </c>
      <c r="AE201" s="123"/>
      <c r="AF201" s="20">
        <f t="shared" ref="AF201:AF202" si="98">INT(IF(E201="عامل",J201*0.5,0))</f>
        <v>0</v>
      </c>
      <c r="AG201" s="20">
        <f t="shared" ref="AG201:AG202" si="99">INT(IF(E201="عامل",J201*0.9166,0))</f>
        <v>0</v>
      </c>
      <c r="AH201" s="21"/>
      <c r="AI201" s="20">
        <f t="shared" ref="AI201:AI202" si="100">INT(IF(E201="إدارى",H201*0/100,IF(E201="معلم مساعد",H201*75/100,IF(E201="معلم",H201*75/100,IF(E201="معلم أول",H201*50/100,IF(E201="معلم أول أ",H201*25/100,IF(E201="خبير",H201*25/100,IF(E201="كبير",H201*25/100,IF(E201="عامل",H201*0/100,0)))))))))</f>
        <v>0</v>
      </c>
      <c r="AJ201" s="20"/>
      <c r="AK201" s="20"/>
      <c r="AL201" s="123">
        <f t="shared" ref="AL201:AL202" si="101">FLOOR(IF(E201="إدارى",H201*0,IF(E201="معلم مساعد",H201*50/100,IF(E201="معلم",H201*50/100,IF(E201="معلم أول",H201*50/100,IF(E201="معلم أول أ",H201*50/100,IF(E201="خبير",H201*50/100,IF(E201="كبير",H201*50/100,IF(E201="عامل",H201*0/100,0)))))))),0.05)</f>
        <v>0</v>
      </c>
      <c r="AM201" s="123"/>
      <c r="AN201" s="123">
        <f t="shared" ref="AN201:AN202" si="102">FLOOR(IF(E201="إدارى",H201*0,IF(E201="معلم مساعد",H201*50/100,IF(E201="معلم",H201*100/100,IF(E201="معلم أول",H201*125/100,IF(E201="معلم أول أ",H201*150/100,IF(E201="خبير",H201*175/100,IF(E201="كبير",H201*200/100,IF(E201="عامل",H201*0/100,0)))))))),0.05)</f>
        <v>0</v>
      </c>
      <c r="AO201" s="123"/>
      <c r="AP201" s="123">
        <f t="shared" ref="AP201:AP202" si="103">SUM(AA201:AO201)</f>
        <v>0</v>
      </c>
      <c r="AQ201" s="123">
        <f t="shared" ref="AQ201:AQ202" si="104">ROUND(IF(AP201&lt;$AP$2,AP201*$AP$4,IF(AP201&gt;=$AP$2,$AP$2*$AP$4)),2)</f>
        <v>0</v>
      </c>
      <c r="AR201" s="123">
        <f t="shared" ref="AR201:AR202" si="105">ROUND(IF(AP201&lt;$AP$2,AP201*$AQ$4,IF(AP201&gt;=$AP$2,$AP$2*$AQ$4)),2)</f>
        <v>0</v>
      </c>
      <c r="AS201" s="123">
        <f t="shared" ref="AS201:AS202" si="106">ROUND(IF(AP201&lt;$AP$2,AP201*$AR$4,IF(AP201&gt;=$AP$2,$AP$2*$AR$4)),2)</f>
        <v>0</v>
      </c>
      <c r="AT201" s="22">
        <f t="shared" ref="AT201:AT202" si="107">IF(J201&gt;0,10,0)</f>
        <v>0</v>
      </c>
      <c r="AU201" s="123">
        <f t="shared" ref="AU201:AU202" si="108">SUM(P201,AP201:AT201)</f>
        <v>0</v>
      </c>
      <c r="AV201" s="123">
        <f t="shared" ref="AV201:AV202" si="109">ROUND(J201*$AU$4,2)</f>
        <v>0</v>
      </c>
      <c r="AW201" s="123">
        <f t="shared" ref="AW201:AW202" si="110">ROUND(J201*$AV$4,2)</f>
        <v>0</v>
      </c>
      <c r="AX201" s="123">
        <f t="shared" ref="AX201:AX202" si="111">ROUND(J201*$AW$4,2)</f>
        <v>0</v>
      </c>
      <c r="AY201" s="123">
        <f t="shared" ref="AY201:AY202" si="112">ROUND(J201*$AX$4,2)</f>
        <v>0</v>
      </c>
      <c r="AZ201" s="123">
        <f t="shared" ref="AZ201:AZ202" si="113">ROUND(J201*$AY$4,2)</f>
        <v>0</v>
      </c>
      <c r="BA201" s="16">
        <f t="shared" ref="BA201:BA202" si="114">SUM(AV201:AZ201)</f>
        <v>0</v>
      </c>
      <c r="BB201" s="123">
        <f t="shared" ref="BB201:BB202" si="115">ROUND(IF(AP201&lt;$AP$2,AP201*$BA$4,IF(AP201&gt;=$AP$2,$AP$2*$BA$4)),2)</f>
        <v>0</v>
      </c>
      <c r="BC201" s="124">
        <f t="shared" ref="BC201:BC202" si="116">ROUND(IF(AP201&lt;$AP$2,AP201*$BB$4,IF(AP201&gt;=$AP$2,$AP$2*$BB$4)),2)</f>
        <v>0</v>
      </c>
      <c r="BD201" s="123">
        <f t="shared" ref="BD201:BD202" si="117">ROUND(IF(AP201&lt;$AP$2,AP201*$BC$4,IF(AP201&gt;=$AP$2,$AP$2*$BC$4)),2)</f>
        <v>0</v>
      </c>
      <c r="BE201" s="123">
        <f t="shared" ref="BE201:BE202" si="118">ROUND(IF(E201="إدارى",J201*0,IF(E201="معلم مساعد",J201*7/100,IF(E201="معلم",J201*7/100,IF(E201="معلم أول",J201*7/100,IF(E201="معلم أول أ",J201*7/100,IF(E201="خبير",J201*7/100,IF(E201="كبير",J201*7/100))))))),2)</f>
        <v>0</v>
      </c>
      <c r="BF201" s="123">
        <f t="shared" ref="BF201:BF202" si="119">ROUND(IF(AP201&lt;$AP$2,AP201*$BE$4,IF(AP201&gt;=$AP$2,$AP$2*$BE$4)),2)</f>
        <v>0</v>
      </c>
      <c r="BG201" s="123">
        <f t="shared" ref="BG201:BG202" si="120">ROUND(IF(AP201&lt;$AP$2,AP201*$BF$4,IF(AP201&gt;=$AP$2,$AP$2*$BF$4)),2)</f>
        <v>0</v>
      </c>
      <c r="BH201" s="16">
        <f t="shared" ref="BH201:BH202" si="121">SUM(BB201:BG201)</f>
        <v>0</v>
      </c>
      <c r="BI201" s="15">
        <f t="shared" ref="BI201:BI202" si="122">IF(J201&gt;0,0.1,0)</f>
        <v>0</v>
      </c>
      <c r="BJ201" s="15">
        <f t="shared" ref="BJ201:BJ202" si="123">IF(J201&gt;0,0.5,0)</f>
        <v>0</v>
      </c>
      <c r="BK201" s="15">
        <f t="shared" ref="BK201:BK202" si="124">IF(J201&gt;0,4.5,0)</f>
        <v>0</v>
      </c>
      <c r="BL201" s="15">
        <f t="shared" ref="BL201:BL202" si="125">IF(J201&gt;0,0.2,0)</f>
        <v>0</v>
      </c>
      <c r="BM201" s="14">
        <v>0</v>
      </c>
      <c r="BN201" s="123">
        <f t="shared" ref="BN201:BN202" si="126">ROUND(J201*$BM$4,2)</f>
        <v>0</v>
      </c>
      <c r="BO201" s="123">
        <f t="shared" ref="BO201:BO202" si="127">ROUND(J201*$BN$4,2)</f>
        <v>0</v>
      </c>
      <c r="BP201" s="171"/>
      <c r="BQ201" s="172"/>
      <c r="BR201" s="172"/>
      <c r="BS201" s="172"/>
      <c r="BT201" s="172"/>
      <c r="BU201" s="172"/>
      <c r="BV201" s="14"/>
      <c r="BW201" s="14">
        <v>0</v>
      </c>
      <c r="BX201" s="66">
        <v>0</v>
      </c>
      <c r="BY201" s="66">
        <v>0</v>
      </c>
      <c r="BZ201" s="14">
        <v>0</v>
      </c>
      <c r="CA201" s="14">
        <f t="shared" ref="CA201:CA202" si="128">ROUND(IF(CB201=4,J201*0.05,0),2)</f>
        <v>0</v>
      </c>
      <c r="CB201" s="66">
        <v>0</v>
      </c>
      <c r="CC201" s="14">
        <v>0</v>
      </c>
      <c r="CD201" s="14">
        <v>0</v>
      </c>
      <c r="CE201" s="14">
        <v>0</v>
      </c>
      <c r="CF201" s="91">
        <v>0</v>
      </c>
      <c r="CG201" s="91">
        <v>0</v>
      </c>
      <c r="CH201" s="14">
        <v>0</v>
      </c>
      <c r="CI201" s="14">
        <v>0</v>
      </c>
      <c r="CJ201" s="14">
        <v>0</v>
      </c>
      <c r="CK201" s="14">
        <v>0</v>
      </c>
      <c r="CL201" s="14">
        <v>0</v>
      </c>
      <c r="CM201" s="14">
        <v>0</v>
      </c>
      <c r="CN201" s="123">
        <f t="shared" ref="CN201:CN202" si="129">SUM(BA201,BH201:BO201,BU201:CM201)</f>
        <v>0</v>
      </c>
      <c r="CO201" s="123">
        <f t="shared" ref="CO201:CO202" si="130">AU201-CN201</f>
        <v>0</v>
      </c>
      <c r="CP201" s="123">
        <f t="shared" ref="CP201:CP202" si="131">D201</f>
        <v>0</v>
      </c>
      <c r="CQ201" s="316"/>
      <c r="CR201" s="305">
        <f t="shared" si="67"/>
        <v>0</v>
      </c>
      <c r="CS201" s="305">
        <f t="shared" si="68"/>
        <v>0</v>
      </c>
      <c r="CT201" s="305">
        <f t="shared" si="69"/>
        <v>0</v>
      </c>
      <c r="CU201" s="305">
        <f t="shared" si="70"/>
        <v>0</v>
      </c>
      <c r="CV201" s="305">
        <f t="shared" si="71"/>
        <v>0</v>
      </c>
      <c r="CW201" s="305">
        <f t="shared" si="72"/>
        <v>0</v>
      </c>
      <c r="CX201" s="305">
        <f t="shared" si="73"/>
        <v>0</v>
      </c>
      <c r="CY201" s="305">
        <f t="shared" si="74"/>
        <v>0</v>
      </c>
      <c r="CZ201" s="305">
        <f t="shared" si="75"/>
        <v>0</v>
      </c>
      <c r="DA201" s="305">
        <f t="shared" si="76"/>
        <v>0</v>
      </c>
      <c r="DB201" s="305">
        <f t="shared" si="77"/>
        <v>0</v>
      </c>
      <c r="DC201" s="305">
        <f t="shared" si="78"/>
        <v>0</v>
      </c>
      <c r="DD201" s="305">
        <f t="shared" si="79"/>
        <v>0</v>
      </c>
      <c r="DE201" s="305">
        <f t="shared" si="80"/>
        <v>0</v>
      </c>
      <c r="DF201" s="305">
        <f t="shared" si="81"/>
        <v>0</v>
      </c>
      <c r="DG201" s="305">
        <f t="shared" si="82"/>
        <v>0</v>
      </c>
      <c r="DH201" s="305">
        <f t="shared" si="83"/>
        <v>0</v>
      </c>
      <c r="DI201" s="305">
        <f t="shared" si="84"/>
        <v>0</v>
      </c>
      <c r="DJ201" s="305">
        <f t="shared" si="85"/>
        <v>0</v>
      </c>
      <c r="DK201" s="305">
        <f t="shared" si="86"/>
        <v>0</v>
      </c>
      <c r="DL201" s="305">
        <f t="shared" si="87"/>
        <v>0</v>
      </c>
      <c r="DM201" s="305">
        <f t="shared" si="88"/>
        <v>0</v>
      </c>
    </row>
    <row r="202" spans="1:117" ht="20.25" x14ac:dyDescent="0.2">
      <c r="A202" s="18">
        <v>198</v>
      </c>
      <c r="B202" s="18">
        <v>65</v>
      </c>
      <c r="C202" s="171"/>
      <c r="D202" s="171"/>
      <c r="E202" s="171"/>
      <c r="F202" s="171"/>
      <c r="G202" s="171"/>
      <c r="H202" s="171"/>
      <c r="I202" s="171"/>
      <c r="J202" s="171"/>
      <c r="K202" s="174">
        <f t="shared" si="89"/>
        <v>0</v>
      </c>
      <c r="L202" s="174">
        <f t="shared" si="90"/>
        <v>0</v>
      </c>
      <c r="M202" s="174">
        <f t="shared" si="91"/>
        <v>0</v>
      </c>
      <c r="N202" s="174">
        <f t="shared" si="92"/>
        <v>0</v>
      </c>
      <c r="O202" s="66">
        <v>0</v>
      </c>
      <c r="P202" s="170">
        <f t="shared" si="93"/>
        <v>0</v>
      </c>
      <c r="Q202" s="171"/>
      <c r="R202" s="171"/>
      <c r="S202" s="171"/>
      <c r="T202" s="171"/>
      <c r="U202" s="171"/>
      <c r="V202" s="174"/>
      <c r="W202" s="174"/>
      <c r="X202" s="174">
        <f t="shared" si="94"/>
        <v>0</v>
      </c>
      <c r="Y202" s="171"/>
      <c r="Z202" s="19">
        <f t="shared" si="95"/>
        <v>0</v>
      </c>
      <c r="AA202" s="170">
        <f t="shared" si="96"/>
        <v>0</v>
      </c>
      <c r="AB202" s="171"/>
      <c r="AC202" s="171"/>
      <c r="AD202" s="20">
        <f t="shared" si="97"/>
        <v>0</v>
      </c>
      <c r="AE202" s="174"/>
      <c r="AF202" s="20">
        <f t="shared" si="98"/>
        <v>0</v>
      </c>
      <c r="AG202" s="20">
        <f t="shared" si="99"/>
        <v>0</v>
      </c>
      <c r="AH202" s="21"/>
      <c r="AI202" s="20">
        <f t="shared" si="100"/>
        <v>0</v>
      </c>
      <c r="AJ202" s="20"/>
      <c r="AK202" s="20"/>
      <c r="AL202" s="174">
        <f t="shared" si="101"/>
        <v>0</v>
      </c>
      <c r="AM202" s="174"/>
      <c r="AN202" s="174">
        <f t="shared" si="102"/>
        <v>0</v>
      </c>
      <c r="AO202" s="174"/>
      <c r="AP202" s="174">
        <f t="shared" si="103"/>
        <v>0</v>
      </c>
      <c r="AQ202" s="174">
        <f t="shared" si="104"/>
        <v>0</v>
      </c>
      <c r="AR202" s="174">
        <f t="shared" si="105"/>
        <v>0</v>
      </c>
      <c r="AS202" s="174">
        <f t="shared" si="106"/>
        <v>0</v>
      </c>
      <c r="AT202" s="22">
        <f t="shared" si="107"/>
        <v>0</v>
      </c>
      <c r="AU202" s="174">
        <f t="shared" si="108"/>
        <v>0</v>
      </c>
      <c r="AV202" s="174">
        <f t="shared" si="109"/>
        <v>0</v>
      </c>
      <c r="AW202" s="174">
        <f t="shared" si="110"/>
        <v>0</v>
      </c>
      <c r="AX202" s="174">
        <f t="shared" si="111"/>
        <v>0</v>
      </c>
      <c r="AY202" s="174">
        <f t="shared" si="112"/>
        <v>0</v>
      </c>
      <c r="AZ202" s="174">
        <f t="shared" si="113"/>
        <v>0</v>
      </c>
      <c r="BA202" s="170">
        <f t="shared" si="114"/>
        <v>0</v>
      </c>
      <c r="BB202" s="174">
        <f t="shared" si="115"/>
        <v>0</v>
      </c>
      <c r="BC202" s="124">
        <f t="shared" si="116"/>
        <v>0</v>
      </c>
      <c r="BD202" s="174">
        <f t="shared" si="117"/>
        <v>0</v>
      </c>
      <c r="BE202" s="174">
        <f t="shared" si="118"/>
        <v>0</v>
      </c>
      <c r="BF202" s="174">
        <f t="shared" si="119"/>
        <v>0</v>
      </c>
      <c r="BG202" s="174">
        <f t="shared" si="120"/>
        <v>0</v>
      </c>
      <c r="BH202" s="170">
        <f t="shared" si="121"/>
        <v>0</v>
      </c>
      <c r="BI202" s="171">
        <f t="shared" si="122"/>
        <v>0</v>
      </c>
      <c r="BJ202" s="171">
        <f t="shared" si="123"/>
        <v>0</v>
      </c>
      <c r="BK202" s="171">
        <f t="shared" si="124"/>
        <v>0</v>
      </c>
      <c r="BL202" s="171">
        <f t="shared" si="125"/>
        <v>0</v>
      </c>
      <c r="BM202" s="172">
        <v>0</v>
      </c>
      <c r="BN202" s="174">
        <f t="shared" si="126"/>
        <v>0</v>
      </c>
      <c r="BO202" s="174">
        <f t="shared" si="127"/>
        <v>0</v>
      </c>
      <c r="BP202" s="171"/>
      <c r="BQ202" s="172"/>
      <c r="BR202" s="172"/>
      <c r="BS202" s="172"/>
      <c r="BT202" s="172"/>
      <c r="BU202" s="172"/>
      <c r="BV202" s="172"/>
      <c r="BW202" s="172">
        <v>0</v>
      </c>
      <c r="BX202" s="66">
        <v>0</v>
      </c>
      <c r="BY202" s="66">
        <v>0</v>
      </c>
      <c r="BZ202" s="172">
        <v>0</v>
      </c>
      <c r="CA202" s="172">
        <f t="shared" si="128"/>
        <v>0</v>
      </c>
      <c r="CB202" s="66">
        <v>0</v>
      </c>
      <c r="CC202" s="172">
        <v>0</v>
      </c>
      <c r="CD202" s="172">
        <v>0</v>
      </c>
      <c r="CE202" s="172">
        <v>0</v>
      </c>
      <c r="CF202" s="169">
        <v>0</v>
      </c>
      <c r="CG202" s="169">
        <v>0</v>
      </c>
      <c r="CH202" s="172">
        <v>0</v>
      </c>
      <c r="CI202" s="172">
        <v>0</v>
      </c>
      <c r="CJ202" s="172">
        <v>0</v>
      </c>
      <c r="CK202" s="172">
        <v>0</v>
      </c>
      <c r="CL202" s="172">
        <v>0</v>
      </c>
      <c r="CM202" s="172">
        <v>0</v>
      </c>
      <c r="CN202" s="174">
        <f t="shared" si="129"/>
        <v>0</v>
      </c>
      <c r="CO202" s="174">
        <f t="shared" si="130"/>
        <v>0</v>
      </c>
      <c r="CP202" s="174">
        <f t="shared" si="131"/>
        <v>0</v>
      </c>
      <c r="CQ202" s="316"/>
      <c r="CR202" s="305">
        <f t="shared" si="67"/>
        <v>0</v>
      </c>
      <c r="CS202" s="305">
        <f t="shared" si="68"/>
        <v>0</v>
      </c>
      <c r="CT202" s="305">
        <f t="shared" si="69"/>
        <v>0</v>
      </c>
      <c r="CU202" s="305">
        <f t="shared" si="70"/>
        <v>0</v>
      </c>
      <c r="CV202" s="305">
        <f t="shared" si="71"/>
        <v>0</v>
      </c>
      <c r="CW202" s="305">
        <f t="shared" si="72"/>
        <v>0</v>
      </c>
      <c r="CX202" s="305">
        <f t="shared" si="73"/>
        <v>0</v>
      </c>
      <c r="CY202" s="305">
        <f t="shared" si="74"/>
        <v>0</v>
      </c>
      <c r="CZ202" s="305">
        <f t="shared" si="75"/>
        <v>0</v>
      </c>
      <c r="DA202" s="305">
        <f t="shared" si="76"/>
        <v>0</v>
      </c>
      <c r="DB202" s="305">
        <f t="shared" si="77"/>
        <v>0</v>
      </c>
      <c r="DC202" s="305">
        <f t="shared" si="78"/>
        <v>0</v>
      </c>
      <c r="DD202" s="305">
        <f t="shared" si="79"/>
        <v>0</v>
      </c>
      <c r="DE202" s="305">
        <f t="shared" si="80"/>
        <v>0</v>
      </c>
      <c r="DF202" s="305">
        <f t="shared" si="81"/>
        <v>0</v>
      </c>
      <c r="DG202" s="305">
        <f t="shared" si="82"/>
        <v>0</v>
      </c>
      <c r="DH202" s="305">
        <f t="shared" si="83"/>
        <v>0</v>
      </c>
      <c r="DI202" s="305">
        <f t="shared" si="84"/>
        <v>0</v>
      </c>
      <c r="DJ202" s="305">
        <f t="shared" si="85"/>
        <v>0</v>
      </c>
      <c r="DK202" s="305">
        <f t="shared" si="86"/>
        <v>0</v>
      </c>
      <c r="DL202" s="305">
        <f t="shared" si="87"/>
        <v>0</v>
      </c>
      <c r="DM202" s="305">
        <f t="shared" si="88"/>
        <v>0</v>
      </c>
    </row>
    <row r="203" spans="1:117" ht="20.25" x14ac:dyDescent="0.2">
      <c r="A203" s="18">
        <v>199</v>
      </c>
      <c r="B203" s="18">
        <v>66</v>
      </c>
      <c r="C203" s="171"/>
      <c r="D203" s="171"/>
      <c r="E203" s="171"/>
      <c r="F203" s="171"/>
      <c r="G203" s="171"/>
      <c r="H203" s="171"/>
      <c r="I203" s="171"/>
      <c r="J203" s="171"/>
      <c r="K203" s="174">
        <f t="shared" ref="K203:K253" si="132">ROUND(J203*$J$4,2)</f>
        <v>0</v>
      </c>
      <c r="L203" s="174">
        <f t="shared" ref="L203:L253" si="133">ROUND(J203*$K$4,2)</f>
        <v>0</v>
      </c>
      <c r="M203" s="174">
        <f t="shared" ref="M203:M253" si="134">ROUND(J203*$L$4,2)</f>
        <v>0</v>
      </c>
      <c r="N203" s="174">
        <f t="shared" ref="N203:N253" si="135">ROUND(J203*$M$4,2)</f>
        <v>0</v>
      </c>
      <c r="O203" s="66">
        <v>0</v>
      </c>
      <c r="P203" s="170">
        <f t="shared" ref="P203:P253" si="136">SUM(J203:O203)</f>
        <v>0</v>
      </c>
      <c r="Q203" s="171"/>
      <c r="R203" s="171"/>
      <c r="S203" s="171"/>
      <c r="T203" s="171"/>
      <c r="U203" s="171"/>
      <c r="V203" s="174"/>
      <c r="W203" s="174"/>
      <c r="X203" s="174">
        <f t="shared" ref="X203:X253" si="137">IF(F203="عامل1",225,IF(F203="عامل2",300,0))</f>
        <v>0</v>
      </c>
      <c r="Y203" s="171"/>
      <c r="Z203" s="19">
        <f t="shared" ref="Z203:Z253" si="138">INT(IF(F203="إدارى",0,IF(F203="معلم مساعد",425,IF(F203="معلم",400,IF(F203="معلم أول",375,IF(F203="معلم أول أ",350,IF(F203="خبير",325,IF(F203="كبير",300,IF(F203="مرافق",0,0)))))))))</f>
        <v>0</v>
      </c>
      <c r="AA203" s="170">
        <f t="shared" ref="AA203:AA253" si="139">SUM(Q203:Z203)</f>
        <v>0</v>
      </c>
      <c r="AB203" s="171"/>
      <c r="AC203" s="171"/>
      <c r="AD203" s="20">
        <f t="shared" ref="AD203:AD253" si="140">INT(IF(E203="إدارى",H203*0/100,IF(E203="معلم مساعد",H203*25/100,IF(E203="معلم",H203*25/100,IF(E203="معلم أول",H203*25/100,IF(E203="معلم أول أ",H203*25/100,IF(E203="خبير",H203*25/100,IF(E203="كبير",H203*25/100,IF(E203="عامل",J203*25/100,0)))))))))</f>
        <v>0</v>
      </c>
      <c r="AE203" s="174"/>
      <c r="AF203" s="20">
        <f t="shared" ref="AF203:AF253" si="141">INT(IF(E203="عامل",J203*0.5,0))</f>
        <v>0</v>
      </c>
      <c r="AG203" s="20">
        <f t="shared" ref="AG203:AG253" si="142">INT(IF(E203="عامل",J203*0.9166,0))</f>
        <v>0</v>
      </c>
      <c r="AH203" s="21"/>
      <c r="AI203" s="20">
        <f t="shared" ref="AI203:AI253" si="143">INT(IF(E203="إدارى",H203*0/100,IF(E203="معلم مساعد",H203*75/100,IF(E203="معلم",H203*75/100,IF(E203="معلم أول",H203*50/100,IF(E203="معلم أول أ",H203*25/100,IF(E203="خبير",H203*25/100,IF(E203="كبير",H203*25/100,IF(E203="عامل",H203*0/100,0)))))))))</f>
        <v>0</v>
      </c>
      <c r="AJ203" s="20"/>
      <c r="AK203" s="20"/>
      <c r="AL203" s="174">
        <f t="shared" ref="AL203:AL253" si="144">FLOOR(IF(E203="إدارى",H203*0,IF(E203="معلم مساعد",H203*50/100,IF(E203="معلم",H203*50/100,IF(E203="معلم أول",H203*50/100,IF(E203="معلم أول أ",H203*50/100,IF(E203="خبير",H203*50/100,IF(E203="كبير",H203*50/100,IF(E203="عامل",H203*0/100,0)))))))),0.05)</f>
        <v>0</v>
      </c>
      <c r="AM203" s="174"/>
      <c r="AN203" s="174">
        <f t="shared" ref="AN203:AN253" si="145">FLOOR(IF(E203="إدارى",H203*0,IF(E203="معلم مساعد",H203*50/100,IF(E203="معلم",H203*100/100,IF(E203="معلم أول",H203*125/100,IF(E203="معلم أول أ",H203*150/100,IF(E203="خبير",H203*175/100,IF(E203="كبير",H203*200/100,IF(E203="عامل",H203*0/100,0)))))))),0.05)</f>
        <v>0</v>
      </c>
      <c r="AO203" s="174"/>
      <c r="AP203" s="174">
        <f t="shared" ref="AP203:AP253" si="146">SUM(AA203:AO203)</f>
        <v>0</v>
      </c>
      <c r="AQ203" s="174">
        <f t="shared" ref="AQ203:AQ253" si="147">ROUND(IF(AP203&lt;$AP$2,AP203*$AP$4,IF(AP203&gt;=$AP$2,$AP$2*$AP$4)),2)</f>
        <v>0</v>
      </c>
      <c r="AR203" s="174">
        <f t="shared" ref="AR203:AR253" si="148">ROUND(IF(AP203&lt;$AP$2,AP203*$AQ$4,IF(AP203&gt;=$AP$2,$AP$2*$AQ$4)),2)</f>
        <v>0</v>
      </c>
      <c r="AS203" s="174">
        <f t="shared" ref="AS203:AS253" si="149">ROUND(IF(AP203&lt;$AP$2,AP203*$AR$4,IF(AP203&gt;=$AP$2,$AP$2*$AR$4)),2)</f>
        <v>0</v>
      </c>
      <c r="AT203" s="22">
        <f t="shared" ref="AT203:AT253" si="150">IF(J203&gt;0,10,0)</f>
        <v>0</v>
      </c>
      <c r="AU203" s="174">
        <f t="shared" ref="AU203:AU253" si="151">SUM(P203,AP203:AT203)</f>
        <v>0</v>
      </c>
      <c r="AV203" s="174">
        <f t="shared" ref="AV203:AV253" si="152">ROUND(J203*$AU$4,2)</f>
        <v>0</v>
      </c>
      <c r="AW203" s="174">
        <f t="shared" ref="AW203:AW253" si="153">ROUND(J203*$AV$4,2)</f>
        <v>0</v>
      </c>
      <c r="AX203" s="174">
        <f t="shared" ref="AX203:AX253" si="154">ROUND(J203*$AW$4,2)</f>
        <v>0</v>
      </c>
      <c r="AY203" s="174">
        <f t="shared" ref="AY203:AY253" si="155">ROUND(J203*$AX$4,2)</f>
        <v>0</v>
      </c>
      <c r="AZ203" s="174">
        <f t="shared" ref="AZ203:AZ253" si="156">ROUND(J203*$AY$4,2)</f>
        <v>0</v>
      </c>
      <c r="BA203" s="170">
        <f t="shared" ref="BA203:BA253" si="157">SUM(AV203:AZ203)</f>
        <v>0</v>
      </c>
      <c r="BB203" s="174">
        <f t="shared" ref="BB203:BB253" si="158">ROUND(IF(AP203&lt;$AP$2,AP203*$BA$4,IF(AP203&gt;=$AP$2,$AP$2*$BA$4)),2)</f>
        <v>0</v>
      </c>
      <c r="BC203" s="124">
        <f t="shared" ref="BC203:BC253" si="159">ROUND(IF(AP203&lt;$AP$2,AP203*$BB$4,IF(AP203&gt;=$AP$2,$AP$2*$BB$4)),2)</f>
        <v>0</v>
      </c>
      <c r="BD203" s="174">
        <f t="shared" ref="BD203:BD253" si="160">ROUND(IF(AP203&lt;$AP$2,AP203*$BC$4,IF(AP203&gt;=$AP$2,$AP$2*$BC$4)),2)</f>
        <v>0</v>
      </c>
      <c r="BE203" s="174">
        <f t="shared" ref="BE203:BE253" si="161">ROUND(IF(E203="إدارى",J203*0,IF(E203="معلم مساعد",J203*7/100,IF(E203="معلم",J203*7/100,IF(E203="معلم أول",J203*7/100,IF(E203="معلم أول أ",J203*7/100,IF(E203="خبير",J203*7/100,IF(E203="كبير",J203*7/100))))))),2)</f>
        <v>0</v>
      </c>
      <c r="BF203" s="174">
        <f t="shared" ref="BF203:BF253" si="162">ROUND(IF(AP203&lt;$AP$2,AP203*$BE$4,IF(AP203&gt;=$AP$2,$AP$2*$BE$4)),2)</f>
        <v>0</v>
      </c>
      <c r="BG203" s="174">
        <f t="shared" ref="BG203:BG253" si="163">ROUND(IF(AP203&lt;$AP$2,AP203*$BF$4,IF(AP203&gt;=$AP$2,$AP$2*$BF$4)),2)</f>
        <v>0</v>
      </c>
      <c r="BH203" s="170">
        <f t="shared" ref="BH203:BH253" si="164">SUM(BB203:BG203)</f>
        <v>0</v>
      </c>
      <c r="BI203" s="171">
        <f t="shared" ref="BI203:BI253" si="165">IF(J203&gt;0,0.1,0)</f>
        <v>0</v>
      </c>
      <c r="BJ203" s="171">
        <f t="shared" ref="BJ203:BJ253" si="166">IF(J203&gt;0,0.5,0)</f>
        <v>0</v>
      </c>
      <c r="BK203" s="171">
        <f t="shared" ref="BK203:BK253" si="167">IF(J203&gt;0,4.5,0)</f>
        <v>0</v>
      </c>
      <c r="BL203" s="171">
        <f t="shared" ref="BL203:BL253" si="168">IF(J203&gt;0,0.2,0)</f>
        <v>0</v>
      </c>
      <c r="BM203" s="172">
        <v>0</v>
      </c>
      <c r="BN203" s="174">
        <f t="shared" ref="BN203:BN253" si="169">ROUND(J203*$BM$4,2)</f>
        <v>0</v>
      </c>
      <c r="BO203" s="174">
        <f t="shared" ref="BO203:BO253" si="170">ROUND(J203*$BN$4,2)</f>
        <v>0</v>
      </c>
      <c r="BP203" s="171"/>
      <c r="BQ203" s="172"/>
      <c r="BR203" s="172"/>
      <c r="BS203" s="172"/>
      <c r="BT203" s="172"/>
      <c r="BU203" s="172"/>
      <c r="BV203" s="172"/>
      <c r="BW203" s="172">
        <v>0</v>
      </c>
      <c r="BX203" s="66">
        <v>0</v>
      </c>
      <c r="BY203" s="66">
        <v>0</v>
      </c>
      <c r="BZ203" s="172">
        <v>0</v>
      </c>
      <c r="CA203" s="172">
        <f t="shared" ref="CA203:CA253" si="171">ROUND(IF(CB203=4,J203*0.05,0),2)</f>
        <v>0</v>
      </c>
      <c r="CB203" s="66">
        <v>0</v>
      </c>
      <c r="CC203" s="172">
        <v>0</v>
      </c>
      <c r="CD203" s="172">
        <v>0</v>
      </c>
      <c r="CE203" s="172">
        <v>0</v>
      </c>
      <c r="CF203" s="169">
        <v>0</v>
      </c>
      <c r="CG203" s="169">
        <v>0</v>
      </c>
      <c r="CH203" s="172">
        <v>0</v>
      </c>
      <c r="CI203" s="172">
        <v>0</v>
      </c>
      <c r="CJ203" s="172">
        <v>0</v>
      </c>
      <c r="CK203" s="172">
        <v>0</v>
      </c>
      <c r="CL203" s="172">
        <v>0</v>
      </c>
      <c r="CM203" s="172">
        <v>0</v>
      </c>
      <c r="CN203" s="174">
        <f t="shared" ref="CN203:CN253" si="172">SUM(BA203,BH203:BO203,BU203:CM203)</f>
        <v>0</v>
      </c>
      <c r="CO203" s="174">
        <f t="shared" ref="CO203:CO253" si="173">AU203-CN203</f>
        <v>0</v>
      </c>
      <c r="CP203" s="174">
        <f t="shared" ref="CP203:CP253" si="174">D203</f>
        <v>0</v>
      </c>
      <c r="CQ203" s="316"/>
      <c r="CR203" s="305">
        <f t="shared" si="67"/>
        <v>0</v>
      </c>
      <c r="CS203" s="305">
        <f t="shared" si="68"/>
        <v>0</v>
      </c>
      <c r="CT203" s="305">
        <f t="shared" si="69"/>
        <v>0</v>
      </c>
      <c r="CU203" s="305">
        <f t="shared" si="70"/>
        <v>0</v>
      </c>
      <c r="CV203" s="305">
        <f t="shared" si="71"/>
        <v>0</v>
      </c>
      <c r="CW203" s="305">
        <f t="shared" si="72"/>
        <v>0</v>
      </c>
      <c r="CX203" s="305">
        <f t="shared" si="73"/>
        <v>0</v>
      </c>
      <c r="CY203" s="305">
        <f t="shared" si="74"/>
        <v>0</v>
      </c>
      <c r="CZ203" s="305">
        <f t="shared" si="75"/>
        <v>0</v>
      </c>
      <c r="DA203" s="305">
        <f t="shared" si="76"/>
        <v>0</v>
      </c>
      <c r="DB203" s="305">
        <f t="shared" si="77"/>
        <v>0</v>
      </c>
      <c r="DC203" s="305">
        <f t="shared" si="78"/>
        <v>0</v>
      </c>
      <c r="DD203" s="305">
        <f t="shared" si="79"/>
        <v>0</v>
      </c>
      <c r="DE203" s="305">
        <f t="shared" si="80"/>
        <v>0</v>
      </c>
      <c r="DF203" s="305">
        <f t="shared" si="81"/>
        <v>0</v>
      </c>
      <c r="DG203" s="305">
        <f t="shared" si="82"/>
        <v>0</v>
      </c>
      <c r="DH203" s="305">
        <f t="shared" si="83"/>
        <v>0</v>
      </c>
      <c r="DI203" s="305">
        <f t="shared" si="84"/>
        <v>0</v>
      </c>
      <c r="DJ203" s="305">
        <f t="shared" si="85"/>
        <v>0</v>
      </c>
      <c r="DK203" s="305">
        <f t="shared" si="86"/>
        <v>0</v>
      </c>
      <c r="DL203" s="305">
        <f t="shared" si="87"/>
        <v>0</v>
      </c>
      <c r="DM203" s="305">
        <f t="shared" si="88"/>
        <v>0</v>
      </c>
    </row>
    <row r="204" spans="1:117" ht="20.25" x14ac:dyDescent="0.2">
      <c r="A204" s="18">
        <v>200</v>
      </c>
      <c r="B204" s="18">
        <v>67</v>
      </c>
      <c r="C204" s="171"/>
      <c r="D204" s="171"/>
      <c r="E204" s="171"/>
      <c r="F204" s="171"/>
      <c r="G204" s="171"/>
      <c r="H204" s="171"/>
      <c r="I204" s="171"/>
      <c r="J204" s="171"/>
      <c r="K204" s="174">
        <f t="shared" si="132"/>
        <v>0</v>
      </c>
      <c r="L204" s="174">
        <f t="shared" si="133"/>
        <v>0</v>
      </c>
      <c r="M204" s="174">
        <f t="shared" si="134"/>
        <v>0</v>
      </c>
      <c r="N204" s="174">
        <f t="shared" si="135"/>
        <v>0</v>
      </c>
      <c r="O204" s="66">
        <v>0</v>
      </c>
      <c r="P204" s="170">
        <f t="shared" si="136"/>
        <v>0</v>
      </c>
      <c r="Q204" s="171"/>
      <c r="R204" s="171"/>
      <c r="S204" s="171"/>
      <c r="T204" s="171"/>
      <c r="U204" s="171"/>
      <c r="V204" s="174"/>
      <c r="W204" s="174"/>
      <c r="X204" s="174">
        <f t="shared" si="137"/>
        <v>0</v>
      </c>
      <c r="Y204" s="171"/>
      <c r="Z204" s="19">
        <f t="shared" si="138"/>
        <v>0</v>
      </c>
      <c r="AA204" s="170">
        <f t="shared" si="139"/>
        <v>0</v>
      </c>
      <c r="AB204" s="171"/>
      <c r="AC204" s="171"/>
      <c r="AD204" s="20">
        <f t="shared" si="140"/>
        <v>0</v>
      </c>
      <c r="AE204" s="174"/>
      <c r="AF204" s="20">
        <f t="shared" si="141"/>
        <v>0</v>
      </c>
      <c r="AG204" s="20">
        <f t="shared" si="142"/>
        <v>0</v>
      </c>
      <c r="AH204" s="21"/>
      <c r="AI204" s="20">
        <f t="shared" si="143"/>
        <v>0</v>
      </c>
      <c r="AJ204" s="20"/>
      <c r="AK204" s="20"/>
      <c r="AL204" s="174">
        <f t="shared" si="144"/>
        <v>0</v>
      </c>
      <c r="AM204" s="174"/>
      <c r="AN204" s="174">
        <f t="shared" si="145"/>
        <v>0</v>
      </c>
      <c r="AO204" s="174"/>
      <c r="AP204" s="174">
        <f t="shared" si="146"/>
        <v>0</v>
      </c>
      <c r="AQ204" s="174">
        <f t="shared" si="147"/>
        <v>0</v>
      </c>
      <c r="AR204" s="174">
        <f t="shared" si="148"/>
        <v>0</v>
      </c>
      <c r="AS204" s="174">
        <f t="shared" si="149"/>
        <v>0</v>
      </c>
      <c r="AT204" s="22">
        <f t="shared" si="150"/>
        <v>0</v>
      </c>
      <c r="AU204" s="174">
        <f t="shared" si="151"/>
        <v>0</v>
      </c>
      <c r="AV204" s="174">
        <f t="shared" si="152"/>
        <v>0</v>
      </c>
      <c r="AW204" s="174">
        <f t="shared" si="153"/>
        <v>0</v>
      </c>
      <c r="AX204" s="174">
        <f t="shared" si="154"/>
        <v>0</v>
      </c>
      <c r="AY204" s="174">
        <f t="shared" si="155"/>
        <v>0</v>
      </c>
      <c r="AZ204" s="174">
        <f t="shared" si="156"/>
        <v>0</v>
      </c>
      <c r="BA204" s="170">
        <f t="shared" si="157"/>
        <v>0</v>
      </c>
      <c r="BB204" s="174">
        <f t="shared" si="158"/>
        <v>0</v>
      </c>
      <c r="BC204" s="124">
        <f t="shared" si="159"/>
        <v>0</v>
      </c>
      <c r="BD204" s="174">
        <f t="shared" si="160"/>
        <v>0</v>
      </c>
      <c r="BE204" s="174">
        <f t="shared" si="161"/>
        <v>0</v>
      </c>
      <c r="BF204" s="174">
        <f t="shared" si="162"/>
        <v>0</v>
      </c>
      <c r="BG204" s="174">
        <f t="shared" si="163"/>
        <v>0</v>
      </c>
      <c r="BH204" s="170">
        <f t="shared" si="164"/>
        <v>0</v>
      </c>
      <c r="BI204" s="171">
        <f t="shared" si="165"/>
        <v>0</v>
      </c>
      <c r="BJ204" s="171">
        <f t="shared" si="166"/>
        <v>0</v>
      </c>
      <c r="BK204" s="171">
        <f t="shared" si="167"/>
        <v>0</v>
      </c>
      <c r="BL204" s="171">
        <f t="shared" si="168"/>
        <v>0</v>
      </c>
      <c r="BM204" s="172">
        <v>0</v>
      </c>
      <c r="BN204" s="174">
        <f t="shared" si="169"/>
        <v>0</v>
      </c>
      <c r="BO204" s="174">
        <f t="shared" si="170"/>
        <v>0</v>
      </c>
      <c r="BP204" s="171"/>
      <c r="BQ204" s="172"/>
      <c r="BR204" s="172"/>
      <c r="BS204" s="172"/>
      <c r="BT204" s="172"/>
      <c r="BU204" s="172"/>
      <c r="BV204" s="172"/>
      <c r="BW204" s="172">
        <v>0</v>
      </c>
      <c r="BX204" s="66">
        <v>0</v>
      </c>
      <c r="BY204" s="66">
        <v>0</v>
      </c>
      <c r="BZ204" s="172">
        <v>0</v>
      </c>
      <c r="CA204" s="172">
        <f t="shared" si="171"/>
        <v>0</v>
      </c>
      <c r="CB204" s="66">
        <v>0</v>
      </c>
      <c r="CC204" s="172">
        <v>0</v>
      </c>
      <c r="CD204" s="172">
        <v>0</v>
      </c>
      <c r="CE204" s="172">
        <v>0</v>
      </c>
      <c r="CF204" s="169">
        <v>0</v>
      </c>
      <c r="CG204" s="169">
        <v>0</v>
      </c>
      <c r="CH204" s="172">
        <v>0</v>
      </c>
      <c r="CI204" s="172">
        <v>0</v>
      </c>
      <c r="CJ204" s="172">
        <v>0</v>
      </c>
      <c r="CK204" s="172">
        <v>0</v>
      </c>
      <c r="CL204" s="172">
        <v>0</v>
      </c>
      <c r="CM204" s="172">
        <v>0</v>
      </c>
      <c r="CN204" s="174">
        <f t="shared" si="172"/>
        <v>0</v>
      </c>
      <c r="CO204" s="174">
        <f t="shared" si="173"/>
        <v>0</v>
      </c>
      <c r="CP204" s="174">
        <f t="shared" si="174"/>
        <v>0</v>
      </c>
      <c r="CQ204" s="316"/>
      <c r="CR204" s="305">
        <f t="shared" si="67"/>
        <v>0</v>
      </c>
      <c r="CS204" s="305">
        <f t="shared" si="68"/>
        <v>0</v>
      </c>
      <c r="CT204" s="305">
        <f t="shared" si="69"/>
        <v>0</v>
      </c>
      <c r="CU204" s="305">
        <f t="shared" si="70"/>
        <v>0</v>
      </c>
      <c r="CV204" s="305">
        <f t="shared" si="71"/>
        <v>0</v>
      </c>
      <c r="CW204" s="305">
        <f t="shared" si="72"/>
        <v>0</v>
      </c>
      <c r="CX204" s="305">
        <f t="shared" si="73"/>
        <v>0</v>
      </c>
      <c r="CY204" s="305">
        <f t="shared" si="74"/>
        <v>0</v>
      </c>
      <c r="CZ204" s="305">
        <f t="shared" si="75"/>
        <v>0</v>
      </c>
      <c r="DA204" s="305">
        <f t="shared" si="76"/>
        <v>0</v>
      </c>
      <c r="DB204" s="305">
        <f t="shared" si="77"/>
        <v>0</v>
      </c>
      <c r="DC204" s="305">
        <f t="shared" si="78"/>
        <v>0</v>
      </c>
      <c r="DD204" s="305">
        <f t="shared" si="79"/>
        <v>0</v>
      </c>
      <c r="DE204" s="305">
        <f t="shared" si="80"/>
        <v>0</v>
      </c>
      <c r="DF204" s="305">
        <f t="shared" si="81"/>
        <v>0</v>
      </c>
      <c r="DG204" s="305">
        <f t="shared" si="82"/>
        <v>0</v>
      </c>
      <c r="DH204" s="305">
        <f t="shared" si="83"/>
        <v>0</v>
      </c>
      <c r="DI204" s="305">
        <f t="shared" si="84"/>
        <v>0</v>
      </c>
      <c r="DJ204" s="305">
        <f t="shared" si="85"/>
        <v>0</v>
      </c>
      <c r="DK204" s="305">
        <f t="shared" si="86"/>
        <v>0</v>
      </c>
      <c r="DL204" s="305">
        <f t="shared" si="87"/>
        <v>0</v>
      </c>
      <c r="DM204" s="305">
        <f t="shared" si="88"/>
        <v>0</v>
      </c>
    </row>
    <row r="205" spans="1:117" ht="20.25" x14ac:dyDescent="0.2">
      <c r="A205" s="18">
        <v>201</v>
      </c>
      <c r="B205" s="18">
        <v>68</v>
      </c>
      <c r="C205" s="171"/>
      <c r="D205" s="171"/>
      <c r="E205" s="171"/>
      <c r="F205" s="171"/>
      <c r="G205" s="171"/>
      <c r="H205" s="171"/>
      <c r="I205" s="171"/>
      <c r="J205" s="171"/>
      <c r="K205" s="174">
        <f t="shared" si="132"/>
        <v>0</v>
      </c>
      <c r="L205" s="174">
        <f t="shared" si="133"/>
        <v>0</v>
      </c>
      <c r="M205" s="174">
        <f t="shared" si="134"/>
        <v>0</v>
      </c>
      <c r="N205" s="174">
        <f t="shared" si="135"/>
        <v>0</v>
      </c>
      <c r="O205" s="66">
        <v>0</v>
      </c>
      <c r="P205" s="170">
        <f t="shared" si="136"/>
        <v>0</v>
      </c>
      <c r="Q205" s="171"/>
      <c r="R205" s="171"/>
      <c r="S205" s="171"/>
      <c r="T205" s="171"/>
      <c r="U205" s="171"/>
      <c r="V205" s="174"/>
      <c r="W205" s="174"/>
      <c r="X205" s="174">
        <f t="shared" si="137"/>
        <v>0</v>
      </c>
      <c r="Y205" s="171"/>
      <c r="Z205" s="19">
        <f t="shared" si="138"/>
        <v>0</v>
      </c>
      <c r="AA205" s="170">
        <f t="shared" si="139"/>
        <v>0</v>
      </c>
      <c r="AB205" s="171"/>
      <c r="AC205" s="171"/>
      <c r="AD205" s="20">
        <f t="shared" si="140"/>
        <v>0</v>
      </c>
      <c r="AE205" s="174"/>
      <c r="AF205" s="20">
        <f t="shared" si="141"/>
        <v>0</v>
      </c>
      <c r="AG205" s="20">
        <f t="shared" si="142"/>
        <v>0</v>
      </c>
      <c r="AH205" s="21"/>
      <c r="AI205" s="20">
        <f t="shared" si="143"/>
        <v>0</v>
      </c>
      <c r="AJ205" s="20"/>
      <c r="AK205" s="20"/>
      <c r="AL205" s="174">
        <f t="shared" si="144"/>
        <v>0</v>
      </c>
      <c r="AM205" s="174"/>
      <c r="AN205" s="174">
        <f t="shared" si="145"/>
        <v>0</v>
      </c>
      <c r="AO205" s="174"/>
      <c r="AP205" s="174">
        <f t="shared" si="146"/>
        <v>0</v>
      </c>
      <c r="AQ205" s="174">
        <f t="shared" si="147"/>
        <v>0</v>
      </c>
      <c r="AR205" s="174">
        <f t="shared" si="148"/>
        <v>0</v>
      </c>
      <c r="AS205" s="174">
        <f t="shared" si="149"/>
        <v>0</v>
      </c>
      <c r="AT205" s="22">
        <f t="shared" si="150"/>
        <v>0</v>
      </c>
      <c r="AU205" s="174">
        <f t="shared" si="151"/>
        <v>0</v>
      </c>
      <c r="AV205" s="174">
        <f t="shared" si="152"/>
        <v>0</v>
      </c>
      <c r="AW205" s="174">
        <f t="shared" si="153"/>
        <v>0</v>
      </c>
      <c r="AX205" s="174">
        <f t="shared" si="154"/>
        <v>0</v>
      </c>
      <c r="AY205" s="174">
        <f t="shared" si="155"/>
        <v>0</v>
      </c>
      <c r="AZ205" s="174">
        <f t="shared" si="156"/>
        <v>0</v>
      </c>
      <c r="BA205" s="170">
        <f t="shared" si="157"/>
        <v>0</v>
      </c>
      <c r="BB205" s="174">
        <f t="shared" si="158"/>
        <v>0</v>
      </c>
      <c r="BC205" s="124">
        <f t="shared" si="159"/>
        <v>0</v>
      </c>
      <c r="BD205" s="174">
        <f t="shared" si="160"/>
        <v>0</v>
      </c>
      <c r="BE205" s="174">
        <f t="shared" si="161"/>
        <v>0</v>
      </c>
      <c r="BF205" s="174">
        <f t="shared" si="162"/>
        <v>0</v>
      </c>
      <c r="BG205" s="174">
        <f t="shared" si="163"/>
        <v>0</v>
      </c>
      <c r="BH205" s="170">
        <f t="shared" si="164"/>
        <v>0</v>
      </c>
      <c r="BI205" s="171">
        <f t="shared" si="165"/>
        <v>0</v>
      </c>
      <c r="BJ205" s="171">
        <f t="shared" si="166"/>
        <v>0</v>
      </c>
      <c r="BK205" s="171">
        <f t="shared" si="167"/>
        <v>0</v>
      </c>
      <c r="BL205" s="171">
        <f t="shared" si="168"/>
        <v>0</v>
      </c>
      <c r="BM205" s="172">
        <v>0</v>
      </c>
      <c r="BN205" s="174">
        <f t="shared" si="169"/>
        <v>0</v>
      </c>
      <c r="BO205" s="174">
        <f t="shared" si="170"/>
        <v>0</v>
      </c>
      <c r="BP205" s="171"/>
      <c r="BQ205" s="172"/>
      <c r="BR205" s="172"/>
      <c r="BS205" s="172"/>
      <c r="BT205" s="172"/>
      <c r="BU205" s="172"/>
      <c r="BV205" s="172"/>
      <c r="BW205" s="172">
        <v>0</v>
      </c>
      <c r="BX205" s="66">
        <v>0</v>
      </c>
      <c r="BY205" s="66">
        <v>0</v>
      </c>
      <c r="BZ205" s="172">
        <v>0</v>
      </c>
      <c r="CA205" s="172">
        <f t="shared" si="171"/>
        <v>0</v>
      </c>
      <c r="CB205" s="66">
        <v>0</v>
      </c>
      <c r="CC205" s="172">
        <v>0</v>
      </c>
      <c r="CD205" s="172">
        <v>0</v>
      </c>
      <c r="CE205" s="172">
        <v>0</v>
      </c>
      <c r="CF205" s="169">
        <v>0</v>
      </c>
      <c r="CG205" s="169">
        <v>0</v>
      </c>
      <c r="CH205" s="172">
        <v>0</v>
      </c>
      <c r="CI205" s="172">
        <v>0</v>
      </c>
      <c r="CJ205" s="172">
        <v>0</v>
      </c>
      <c r="CK205" s="172">
        <v>0</v>
      </c>
      <c r="CL205" s="172">
        <v>0</v>
      </c>
      <c r="CM205" s="172">
        <v>0</v>
      </c>
      <c r="CN205" s="174">
        <f t="shared" si="172"/>
        <v>0</v>
      </c>
      <c r="CO205" s="174">
        <f t="shared" si="173"/>
        <v>0</v>
      </c>
      <c r="CP205" s="174">
        <f t="shared" si="174"/>
        <v>0</v>
      </c>
      <c r="CQ205" s="316"/>
      <c r="CR205" s="305">
        <f t="shared" si="67"/>
        <v>0</v>
      </c>
      <c r="CS205" s="305">
        <f t="shared" si="68"/>
        <v>0</v>
      </c>
      <c r="CT205" s="305">
        <f t="shared" si="69"/>
        <v>0</v>
      </c>
      <c r="CU205" s="305">
        <f t="shared" si="70"/>
        <v>0</v>
      </c>
      <c r="CV205" s="305">
        <f t="shared" si="71"/>
        <v>0</v>
      </c>
      <c r="CW205" s="305">
        <f t="shared" si="72"/>
        <v>0</v>
      </c>
      <c r="CX205" s="305">
        <f t="shared" si="73"/>
        <v>0</v>
      </c>
      <c r="CY205" s="305">
        <f t="shared" si="74"/>
        <v>0</v>
      </c>
      <c r="CZ205" s="305">
        <f t="shared" si="75"/>
        <v>0</v>
      </c>
      <c r="DA205" s="305">
        <f t="shared" si="76"/>
        <v>0</v>
      </c>
      <c r="DB205" s="305">
        <f t="shared" si="77"/>
        <v>0</v>
      </c>
      <c r="DC205" s="305">
        <f t="shared" si="78"/>
        <v>0</v>
      </c>
      <c r="DD205" s="305">
        <f t="shared" si="79"/>
        <v>0</v>
      </c>
      <c r="DE205" s="305">
        <f t="shared" si="80"/>
        <v>0</v>
      </c>
      <c r="DF205" s="305">
        <f t="shared" si="81"/>
        <v>0</v>
      </c>
      <c r="DG205" s="305">
        <f t="shared" si="82"/>
        <v>0</v>
      </c>
      <c r="DH205" s="305">
        <f t="shared" si="83"/>
        <v>0</v>
      </c>
      <c r="DI205" s="305">
        <f t="shared" si="84"/>
        <v>0</v>
      </c>
      <c r="DJ205" s="305">
        <f t="shared" si="85"/>
        <v>0</v>
      </c>
      <c r="DK205" s="305">
        <f t="shared" si="86"/>
        <v>0</v>
      </c>
      <c r="DL205" s="305">
        <f t="shared" si="87"/>
        <v>0</v>
      </c>
      <c r="DM205" s="305">
        <f t="shared" si="88"/>
        <v>0</v>
      </c>
    </row>
    <row r="206" spans="1:117" ht="20.25" x14ac:dyDescent="0.2">
      <c r="A206" s="18">
        <v>202</v>
      </c>
      <c r="B206" s="18">
        <v>69</v>
      </c>
      <c r="C206" s="171"/>
      <c r="D206" s="171"/>
      <c r="E206" s="171"/>
      <c r="F206" s="171"/>
      <c r="G206" s="171"/>
      <c r="H206" s="171"/>
      <c r="I206" s="171"/>
      <c r="J206" s="171"/>
      <c r="K206" s="174">
        <f t="shared" si="132"/>
        <v>0</v>
      </c>
      <c r="L206" s="174">
        <f t="shared" si="133"/>
        <v>0</v>
      </c>
      <c r="M206" s="174">
        <f t="shared" si="134"/>
        <v>0</v>
      </c>
      <c r="N206" s="174">
        <f t="shared" si="135"/>
        <v>0</v>
      </c>
      <c r="O206" s="66">
        <v>0</v>
      </c>
      <c r="P206" s="170">
        <f t="shared" si="136"/>
        <v>0</v>
      </c>
      <c r="Q206" s="171"/>
      <c r="R206" s="171"/>
      <c r="S206" s="171"/>
      <c r="T206" s="171"/>
      <c r="U206" s="171"/>
      <c r="V206" s="174"/>
      <c r="W206" s="174"/>
      <c r="X206" s="174">
        <f t="shared" si="137"/>
        <v>0</v>
      </c>
      <c r="Y206" s="171"/>
      <c r="Z206" s="19">
        <f t="shared" si="138"/>
        <v>0</v>
      </c>
      <c r="AA206" s="170">
        <f t="shared" si="139"/>
        <v>0</v>
      </c>
      <c r="AB206" s="171"/>
      <c r="AC206" s="171"/>
      <c r="AD206" s="20">
        <f t="shared" si="140"/>
        <v>0</v>
      </c>
      <c r="AE206" s="174"/>
      <c r="AF206" s="20">
        <f t="shared" si="141"/>
        <v>0</v>
      </c>
      <c r="AG206" s="20">
        <f t="shared" si="142"/>
        <v>0</v>
      </c>
      <c r="AH206" s="21"/>
      <c r="AI206" s="20">
        <f t="shared" si="143"/>
        <v>0</v>
      </c>
      <c r="AJ206" s="20"/>
      <c r="AK206" s="20"/>
      <c r="AL206" s="174">
        <f t="shared" si="144"/>
        <v>0</v>
      </c>
      <c r="AM206" s="174"/>
      <c r="AN206" s="174">
        <f t="shared" si="145"/>
        <v>0</v>
      </c>
      <c r="AO206" s="174"/>
      <c r="AP206" s="174">
        <f t="shared" si="146"/>
        <v>0</v>
      </c>
      <c r="AQ206" s="174">
        <f t="shared" si="147"/>
        <v>0</v>
      </c>
      <c r="AR206" s="174">
        <f t="shared" si="148"/>
        <v>0</v>
      </c>
      <c r="AS206" s="174">
        <f t="shared" si="149"/>
        <v>0</v>
      </c>
      <c r="AT206" s="22">
        <f t="shared" si="150"/>
        <v>0</v>
      </c>
      <c r="AU206" s="174">
        <f t="shared" si="151"/>
        <v>0</v>
      </c>
      <c r="AV206" s="174">
        <f t="shared" si="152"/>
        <v>0</v>
      </c>
      <c r="AW206" s="174">
        <f t="shared" si="153"/>
        <v>0</v>
      </c>
      <c r="AX206" s="174">
        <f t="shared" si="154"/>
        <v>0</v>
      </c>
      <c r="AY206" s="174">
        <f t="shared" si="155"/>
        <v>0</v>
      </c>
      <c r="AZ206" s="174">
        <f t="shared" si="156"/>
        <v>0</v>
      </c>
      <c r="BA206" s="170">
        <f t="shared" si="157"/>
        <v>0</v>
      </c>
      <c r="BB206" s="174">
        <f t="shared" si="158"/>
        <v>0</v>
      </c>
      <c r="BC206" s="124">
        <f t="shared" si="159"/>
        <v>0</v>
      </c>
      <c r="BD206" s="174">
        <f t="shared" si="160"/>
        <v>0</v>
      </c>
      <c r="BE206" s="174">
        <f t="shared" si="161"/>
        <v>0</v>
      </c>
      <c r="BF206" s="174">
        <f t="shared" si="162"/>
        <v>0</v>
      </c>
      <c r="BG206" s="174">
        <f t="shared" si="163"/>
        <v>0</v>
      </c>
      <c r="BH206" s="170">
        <f t="shared" si="164"/>
        <v>0</v>
      </c>
      <c r="BI206" s="171">
        <f t="shared" si="165"/>
        <v>0</v>
      </c>
      <c r="BJ206" s="171">
        <f t="shared" si="166"/>
        <v>0</v>
      </c>
      <c r="BK206" s="171">
        <f t="shared" si="167"/>
        <v>0</v>
      </c>
      <c r="BL206" s="171">
        <f t="shared" si="168"/>
        <v>0</v>
      </c>
      <c r="BM206" s="172">
        <v>0</v>
      </c>
      <c r="BN206" s="174">
        <f t="shared" si="169"/>
        <v>0</v>
      </c>
      <c r="BO206" s="174">
        <f t="shared" si="170"/>
        <v>0</v>
      </c>
      <c r="BP206" s="171"/>
      <c r="BQ206" s="172"/>
      <c r="BR206" s="172"/>
      <c r="BS206" s="172"/>
      <c r="BT206" s="172"/>
      <c r="BU206" s="172"/>
      <c r="BV206" s="172"/>
      <c r="BW206" s="172">
        <v>0</v>
      </c>
      <c r="BX206" s="66">
        <v>0</v>
      </c>
      <c r="BY206" s="66">
        <v>0</v>
      </c>
      <c r="BZ206" s="172">
        <v>0</v>
      </c>
      <c r="CA206" s="172">
        <f t="shared" si="171"/>
        <v>0</v>
      </c>
      <c r="CB206" s="66">
        <v>0</v>
      </c>
      <c r="CC206" s="172">
        <v>0</v>
      </c>
      <c r="CD206" s="172">
        <v>0</v>
      </c>
      <c r="CE206" s="172">
        <v>0</v>
      </c>
      <c r="CF206" s="169">
        <v>0</v>
      </c>
      <c r="CG206" s="169">
        <v>0</v>
      </c>
      <c r="CH206" s="172">
        <v>0</v>
      </c>
      <c r="CI206" s="172">
        <v>0</v>
      </c>
      <c r="CJ206" s="172">
        <v>0</v>
      </c>
      <c r="CK206" s="172">
        <v>0</v>
      </c>
      <c r="CL206" s="172">
        <v>0</v>
      </c>
      <c r="CM206" s="172">
        <v>0</v>
      </c>
      <c r="CN206" s="174">
        <f t="shared" si="172"/>
        <v>0</v>
      </c>
      <c r="CO206" s="174">
        <f t="shared" si="173"/>
        <v>0</v>
      </c>
      <c r="CP206" s="174">
        <f t="shared" si="174"/>
        <v>0</v>
      </c>
      <c r="CQ206" s="316"/>
      <c r="CR206" s="305">
        <f t="shared" si="67"/>
        <v>0</v>
      </c>
      <c r="CS206" s="305">
        <f t="shared" si="68"/>
        <v>0</v>
      </c>
      <c r="CT206" s="305">
        <f t="shared" si="69"/>
        <v>0</v>
      </c>
      <c r="CU206" s="305">
        <f t="shared" si="70"/>
        <v>0</v>
      </c>
      <c r="CV206" s="305">
        <f t="shared" si="71"/>
        <v>0</v>
      </c>
      <c r="CW206" s="305">
        <f t="shared" si="72"/>
        <v>0</v>
      </c>
      <c r="CX206" s="305">
        <f t="shared" si="73"/>
        <v>0</v>
      </c>
      <c r="CY206" s="305">
        <f t="shared" si="74"/>
        <v>0</v>
      </c>
      <c r="CZ206" s="305">
        <f t="shared" si="75"/>
        <v>0</v>
      </c>
      <c r="DA206" s="305">
        <f t="shared" si="76"/>
        <v>0</v>
      </c>
      <c r="DB206" s="305">
        <f t="shared" si="77"/>
        <v>0</v>
      </c>
      <c r="DC206" s="305">
        <f t="shared" si="78"/>
        <v>0</v>
      </c>
      <c r="DD206" s="305">
        <f t="shared" si="79"/>
        <v>0</v>
      </c>
      <c r="DE206" s="305">
        <f t="shared" si="80"/>
        <v>0</v>
      </c>
      <c r="DF206" s="305">
        <f t="shared" si="81"/>
        <v>0</v>
      </c>
      <c r="DG206" s="305">
        <f t="shared" si="82"/>
        <v>0</v>
      </c>
      <c r="DH206" s="305">
        <f t="shared" si="83"/>
        <v>0</v>
      </c>
      <c r="DI206" s="305">
        <f t="shared" si="84"/>
        <v>0</v>
      </c>
      <c r="DJ206" s="305">
        <f t="shared" si="85"/>
        <v>0</v>
      </c>
      <c r="DK206" s="305">
        <f t="shared" si="86"/>
        <v>0</v>
      </c>
      <c r="DL206" s="305">
        <f t="shared" si="87"/>
        <v>0</v>
      </c>
      <c r="DM206" s="305">
        <f t="shared" si="88"/>
        <v>0</v>
      </c>
    </row>
    <row r="207" spans="1:117" ht="20.25" x14ac:dyDescent="0.2">
      <c r="A207" s="18">
        <v>203</v>
      </c>
      <c r="B207" s="18">
        <v>70</v>
      </c>
      <c r="C207" s="171"/>
      <c r="D207" s="171"/>
      <c r="E207" s="171"/>
      <c r="F207" s="171"/>
      <c r="G207" s="171"/>
      <c r="H207" s="171"/>
      <c r="I207" s="171"/>
      <c r="J207" s="171"/>
      <c r="K207" s="174">
        <f t="shared" si="132"/>
        <v>0</v>
      </c>
      <c r="L207" s="174">
        <f t="shared" si="133"/>
        <v>0</v>
      </c>
      <c r="M207" s="174">
        <f t="shared" si="134"/>
        <v>0</v>
      </c>
      <c r="N207" s="174">
        <f t="shared" si="135"/>
        <v>0</v>
      </c>
      <c r="O207" s="66">
        <v>0</v>
      </c>
      <c r="P207" s="170">
        <f t="shared" si="136"/>
        <v>0</v>
      </c>
      <c r="Q207" s="171"/>
      <c r="R207" s="171"/>
      <c r="S207" s="171"/>
      <c r="T207" s="171"/>
      <c r="U207" s="171"/>
      <c r="V207" s="174"/>
      <c r="W207" s="174"/>
      <c r="X207" s="174">
        <f t="shared" si="137"/>
        <v>0</v>
      </c>
      <c r="Y207" s="171"/>
      <c r="Z207" s="19">
        <f t="shared" si="138"/>
        <v>0</v>
      </c>
      <c r="AA207" s="170">
        <f t="shared" si="139"/>
        <v>0</v>
      </c>
      <c r="AB207" s="171"/>
      <c r="AC207" s="171"/>
      <c r="AD207" s="20">
        <f t="shared" si="140"/>
        <v>0</v>
      </c>
      <c r="AE207" s="174"/>
      <c r="AF207" s="20">
        <f t="shared" si="141"/>
        <v>0</v>
      </c>
      <c r="AG207" s="20">
        <f t="shared" si="142"/>
        <v>0</v>
      </c>
      <c r="AH207" s="21"/>
      <c r="AI207" s="20">
        <f t="shared" si="143"/>
        <v>0</v>
      </c>
      <c r="AJ207" s="20"/>
      <c r="AK207" s="20"/>
      <c r="AL207" s="174">
        <f t="shared" si="144"/>
        <v>0</v>
      </c>
      <c r="AM207" s="174"/>
      <c r="AN207" s="174">
        <f t="shared" si="145"/>
        <v>0</v>
      </c>
      <c r="AO207" s="174"/>
      <c r="AP207" s="174">
        <f t="shared" si="146"/>
        <v>0</v>
      </c>
      <c r="AQ207" s="174">
        <f t="shared" si="147"/>
        <v>0</v>
      </c>
      <c r="AR207" s="174">
        <f t="shared" si="148"/>
        <v>0</v>
      </c>
      <c r="AS207" s="174">
        <f t="shared" si="149"/>
        <v>0</v>
      </c>
      <c r="AT207" s="22">
        <f t="shared" si="150"/>
        <v>0</v>
      </c>
      <c r="AU207" s="174">
        <f t="shared" si="151"/>
        <v>0</v>
      </c>
      <c r="AV207" s="174">
        <f t="shared" si="152"/>
        <v>0</v>
      </c>
      <c r="AW207" s="174">
        <f t="shared" si="153"/>
        <v>0</v>
      </c>
      <c r="AX207" s="174">
        <f t="shared" si="154"/>
        <v>0</v>
      </c>
      <c r="AY207" s="174">
        <f t="shared" si="155"/>
        <v>0</v>
      </c>
      <c r="AZ207" s="174">
        <f t="shared" si="156"/>
        <v>0</v>
      </c>
      <c r="BA207" s="170">
        <f t="shared" si="157"/>
        <v>0</v>
      </c>
      <c r="BB207" s="174">
        <f t="shared" si="158"/>
        <v>0</v>
      </c>
      <c r="BC207" s="124">
        <f t="shared" si="159"/>
        <v>0</v>
      </c>
      <c r="BD207" s="174">
        <f t="shared" si="160"/>
        <v>0</v>
      </c>
      <c r="BE207" s="174">
        <f t="shared" si="161"/>
        <v>0</v>
      </c>
      <c r="BF207" s="174">
        <f t="shared" si="162"/>
        <v>0</v>
      </c>
      <c r="BG207" s="174">
        <f t="shared" si="163"/>
        <v>0</v>
      </c>
      <c r="BH207" s="170">
        <f t="shared" si="164"/>
        <v>0</v>
      </c>
      <c r="BI207" s="171">
        <f t="shared" si="165"/>
        <v>0</v>
      </c>
      <c r="BJ207" s="171">
        <f t="shared" si="166"/>
        <v>0</v>
      </c>
      <c r="BK207" s="171">
        <f t="shared" si="167"/>
        <v>0</v>
      </c>
      <c r="BL207" s="171">
        <f t="shared" si="168"/>
        <v>0</v>
      </c>
      <c r="BM207" s="172">
        <v>0</v>
      </c>
      <c r="BN207" s="174">
        <f t="shared" si="169"/>
        <v>0</v>
      </c>
      <c r="BO207" s="174">
        <f t="shared" si="170"/>
        <v>0</v>
      </c>
      <c r="BP207" s="171"/>
      <c r="BQ207" s="172"/>
      <c r="BR207" s="172"/>
      <c r="BS207" s="172"/>
      <c r="BT207" s="172"/>
      <c r="BU207" s="172"/>
      <c r="BV207" s="172"/>
      <c r="BW207" s="172">
        <v>0</v>
      </c>
      <c r="BX207" s="66">
        <v>0</v>
      </c>
      <c r="BY207" s="66">
        <v>0</v>
      </c>
      <c r="BZ207" s="172">
        <v>0</v>
      </c>
      <c r="CA207" s="172">
        <f t="shared" si="171"/>
        <v>0</v>
      </c>
      <c r="CB207" s="66">
        <v>0</v>
      </c>
      <c r="CC207" s="172">
        <v>0</v>
      </c>
      <c r="CD207" s="172">
        <v>0</v>
      </c>
      <c r="CE207" s="172">
        <v>0</v>
      </c>
      <c r="CF207" s="169">
        <v>0</v>
      </c>
      <c r="CG207" s="169">
        <v>0</v>
      </c>
      <c r="CH207" s="172">
        <v>0</v>
      </c>
      <c r="CI207" s="172">
        <v>0</v>
      </c>
      <c r="CJ207" s="172">
        <v>0</v>
      </c>
      <c r="CK207" s="172">
        <v>0</v>
      </c>
      <c r="CL207" s="172">
        <v>0</v>
      </c>
      <c r="CM207" s="172">
        <v>0</v>
      </c>
      <c r="CN207" s="174">
        <f t="shared" si="172"/>
        <v>0</v>
      </c>
      <c r="CO207" s="174">
        <f t="shared" si="173"/>
        <v>0</v>
      </c>
      <c r="CP207" s="174">
        <f t="shared" si="174"/>
        <v>0</v>
      </c>
      <c r="CQ207" s="316"/>
      <c r="CR207" s="305">
        <f t="shared" si="67"/>
        <v>0</v>
      </c>
      <c r="CS207" s="305">
        <f t="shared" si="68"/>
        <v>0</v>
      </c>
      <c r="CT207" s="305">
        <f t="shared" si="69"/>
        <v>0</v>
      </c>
      <c r="CU207" s="305">
        <f t="shared" si="70"/>
        <v>0</v>
      </c>
      <c r="CV207" s="305">
        <f t="shared" si="71"/>
        <v>0</v>
      </c>
      <c r="CW207" s="305">
        <f t="shared" si="72"/>
        <v>0</v>
      </c>
      <c r="CX207" s="305">
        <f t="shared" si="73"/>
        <v>0</v>
      </c>
      <c r="CY207" s="305">
        <f t="shared" si="74"/>
        <v>0</v>
      </c>
      <c r="CZ207" s="305">
        <f t="shared" si="75"/>
        <v>0</v>
      </c>
      <c r="DA207" s="305">
        <f t="shared" si="76"/>
        <v>0</v>
      </c>
      <c r="DB207" s="305">
        <f t="shared" si="77"/>
        <v>0</v>
      </c>
      <c r="DC207" s="305">
        <f t="shared" si="78"/>
        <v>0</v>
      </c>
      <c r="DD207" s="305">
        <f t="shared" si="79"/>
        <v>0</v>
      </c>
      <c r="DE207" s="305">
        <f t="shared" si="80"/>
        <v>0</v>
      </c>
      <c r="DF207" s="305">
        <f t="shared" si="81"/>
        <v>0</v>
      </c>
      <c r="DG207" s="305">
        <f t="shared" si="82"/>
        <v>0</v>
      </c>
      <c r="DH207" s="305">
        <f t="shared" si="83"/>
        <v>0</v>
      </c>
      <c r="DI207" s="305">
        <f t="shared" si="84"/>
        <v>0</v>
      </c>
      <c r="DJ207" s="305">
        <f t="shared" si="85"/>
        <v>0</v>
      </c>
      <c r="DK207" s="305">
        <f t="shared" si="86"/>
        <v>0</v>
      </c>
      <c r="DL207" s="305">
        <f t="shared" si="87"/>
        <v>0</v>
      </c>
      <c r="DM207" s="305">
        <f t="shared" si="88"/>
        <v>0</v>
      </c>
    </row>
    <row r="208" spans="1:117" ht="20.25" x14ac:dyDescent="0.2">
      <c r="A208" s="18">
        <v>204</v>
      </c>
      <c r="B208" s="18">
        <v>71</v>
      </c>
      <c r="C208" s="171"/>
      <c r="D208" s="171"/>
      <c r="E208" s="171"/>
      <c r="F208" s="171"/>
      <c r="G208" s="171"/>
      <c r="H208" s="171"/>
      <c r="I208" s="171"/>
      <c r="J208" s="171"/>
      <c r="K208" s="174">
        <f t="shared" si="132"/>
        <v>0</v>
      </c>
      <c r="L208" s="174">
        <f t="shared" si="133"/>
        <v>0</v>
      </c>
      <c r="M208" s="174">
        <f t="shared" si="134"/>
        <v>0</v>
      </c>
      <c r="N208" s="174">
        <f t="shared" si="135"/>
        <v>0</v>
      </c>
      <c r="O208" s="66">
        <v>0</v>
      </c>
      <c r="P208" s="170">
        <f t="shared" si="136"/>
        <v>0</v>
      </c>
      <c r="Q208" s="171"/>
      <c r="R208" s="171"/>
      <c r="S208" s="171"/>
      <c r="T208" s="171"/>
      <c r="U208" s="171"/>
      <c r="V208" s="174"/>
      <c r="W208" s="174"/>
      <c r="X208" s="174">
        <f t="shared" si="137"/>
        <v>0</v>
      </c>
      <c r="Y208" s="171"/>
      <c r="Z208" s="19">
        <f t="shared" si="138"/>
        <v>0</v>
      </c>
      <c r="AA208" s="170">
        <f t="shared" si="139"/>
        <v>0</v>
      </c>
      <c r="AB208" s="171"/>
      <c r="AC208" s="171"/>
      <c r="AD208" s="20">
        <f t="shared" si="140"/>
        <v>0</v>
      </c>
      <c r="AE208" s="174"/>
      <c r="AF208" s="20">
        <f t="shared" si="141"/>
        <v>0</v>
      </c>
      <c r="AG208" s="20">
        <f t="shared" si="142"/>
        <v>0</v>
      </c>
      <c r="AH208" s="21"/>
      <c r="AI208" s="20">
        <f t="shared" si="143"/>
        <v>0</v>
      </c>
      <c r="AJ208" s="20"/>
      <c r="AK208" s="20"/>
      <c r="AL208" s="174">
        <f t="shared" si="144"/>
        <v>0</v>
      </c>
      <c r="AM208" s="174"/>
      <c r="AN208" s="174">
        <f t="shared" si="145"/>
        <v>0</v>
      </c>
      <c r="AO208" s="174"/>
      <c r="AP208" s="174">
        <f t="shared" si="146"/>
        <v>0</v>
      </c>
      <c r="AQ208" s="174">
        <f t="shared" si="147"/>
        <v>0</v>
      </c>
      <c r="AR208" s="174">
        <f t="shared" si="148"/>
        <v>0</v>
      </c>
      <c r="AS208" s="174">
        <f t="shared" si="149"/>
        <v>0</v>
      </c>
      <c r="AT208" s="22">
        <f t="shared" si="150"/>
        <v>0</v>
      </c>
      <c r="AU208" s="174">
        <f t="shared" si="151"/>
        <v>0</v>
      </c>
      <c r="AV208" s="174">
        <f t="shared" si="152"/>
        <v>0</v>
      </c>
      <c r="AW208" s="174">
        <f t="shared" si="153"/>
        <v>0</v>
      </c>
      <c r="AX208" s="174">
        <f t="shared" si="154"/>
        <v>0</v>
      </c>
      <c r="AY208" s="174">
        <f t="shared" si="155"/>
        <v>0</v>
      </c>
      <c r="AZ208" s="174">
        <f t="shared" si="156"/>
        <v>0</v>
      </c>
      <c r="BA208" s="170">
        <f t="shared" si="157"/>
        <v>0</v>
      </c>
      <c r="BB208" s="174">
        <f t="shared" si="158"/>
        <v>0</v>
      </c>
      <c r="BC208" s="124">
        <f t="shared" si="159"/>
        <v>0</v>
      </c>
      <c r="BD208" s="174">
        <f t="shared" si="160"/>
        <v>0</v>
      </c>
      <c r="BE208" s="174">
        <f t="shared" si="161"/>
        <v>0</v>
      </c>
      <c r="BF208" s="174">
        <f t="shared" si="162"/>
        <v>0</v>
      </c>
      <c r="BG208" s="174">
        <f t="shared" si="163"/>
        <v>0</v>
      </c>
      <c r="BH208" s="170">
        <f t="shared" si="164"/>
        <v>0</v>
      </c>
      <c r="BI208" s="171">
        <f t="shared" si="165"/>
        <v>0</v>
      </c>
      <c r="BJ208" s="171">
        <f t="shared" si="166"/>
        <v>0</v>
      </c>
      <c r="BK208" s="171">
        <f t="shared" si="167"/>
        <v>0</v>
      </c>
      <c r="BL208" s="171">
        <f t="shared" si="168"/>
        <v>0</v>
      </c>
      <c r="BM208" s="172">
        <v>0</v>
      </c>
      <c r="BN208" s="174">
        <f t="shared" si="169"/>
        <v>0</v>
      </c>
      <c r="BO208" s="174">
        <f t="shared" si="170"/>
        <v>0</v>
      </c>
      <c r="BP208" s="171"/>
      <c r="BQ208" s="172"/>
      <c r="BR208" s="172"/>
      <c r="BS208" s="172"/>
      <c r="BT208" s="172"/>
      <c r="BU208" s="172"/>
      <c r="BV208" s="172"/>
      <c r="BW208" s="172">
        <v>0</v>
      </c>
      <c r="BX208" s="66">
        <v>0</v>
      </c>
      <c r="BY208" s="66">
        <v>0</v>
      </c>
      <c r="BZ208" s="172">
        <v>0</v>
      </c>
      <c r="CA208" s="172">
        <f t="shared" si="171"/>
        <v>0</v>
      </c>
      <c r="CB208" s="66">
        <v>0</v>
      </c>
      <c r="CC208" s="172">
        <v>0</v>
      </c>
      <c r="CD208" s="172">
        <v>0</v>
      </c>
      <c r="CE208" s="172">
        <v>0</v>
      </c>
      <c r="CF208" s="169">
        <v>0</v>
      </c>
      <c r="CG208" s="169">
        <v>0</v>
      </c>
      <c r="CH208" s="172">
        <v>0</v>
      </c>
      <c r="CI208" s="172">
        <v>0</v>
      </c>
      <c r="CJ208" s="172">
        <v>0</v>
      </c>
      <c r="CK208" s="172">
        <v>0</v>
      </c>
      <c r="CL208" s="172">
        <v>0</v>
      </c>
      <c r="CM208" s="172">
        <v>0</v>
      </c>
      <c r="CN208" s="174">
        <f t="shared" si="172"/>
        <v>0</v>
      </c>
      <c r="CO208" s="174">
        <f t="shared" si="173"/>
        <v>0</v>
      </c>
      <c r="CP208" s="174">
        <f t="shared" si="174"/>
        <v>0</v>
      </c>
      <c r="CQ208" s="316"/>
      <c r="CR208" s="305">
        <f t="shared" si="67"/>
        <v>0</v>
      </c>
      <c r="CS208" s="305">
        <f t="shared" si="68"/>
        <v>0</v>
      </c>
      <c r="CT208" s="305">
        <f t="shared" si="69"/>
        <v>0</v>
      </c>
      <c r="CU208" s="305">
        <f t="shared" si="70"/>
        <v>0</v>
      </c>
      <c r="CV208" s="305">
        <f t="shared" si="71"/>
        <v>0</v>
      </c>
      <c r="CW208" s="305">
        <f t="shared" si="72"/>
        <v>0</v>
      </c>
      <c r="CX208" s="305">
        <f t="shared" si="73"/>
        <v>0</v>
      </c>
      <c r="CY208" s="305">
        <f t="shared" si="74"/>
        <v>0</v>
      </c>
      <c r="CZ208" s="305">
        <f t="shared" si="75"/>
        <v>0</v>
      </c>
      <c r="DA208" s="305">
        <f t="shared" si="76"/>
        <v>0</v>
      </c>
      <c r="DB208" s="305">
        <f t="shared" si="77"/>
        <v>0</v>
      </c>
      <c r="DC208" s="305">
        <f t="shared" si="78"/>
        <v>0</v>
      </c>
      <c r="DD208" s="305">
        <f t="shared" si="79"/>
        <v>0</v>
      </c>
      <c r="DE208" s="305">
        <f t="shared" si="80"/>
        <v>0</v>
      </c>
      <c r="DF208" s="305">
        <f t="shared" si="81"/>
        <v>0</v>
      </c>
      <c r="DG208" s="305">
        <f t="shared" si="82"/>
        <v>0</v>
      </c>
      <c r="DH208" s="305">
        <f t="shared" si="83"/>
        <v>0</v>
      </c>
      <c r="DI208" s="305">
        <f t="shared" si="84"/>
        <v>0</v>
      </c>
      <c r="DJ208" s="305">
        <f t="shared" si="85"/>
        <v>0</v>
      </c>
      <c r="DK208" s="305">
        <f t="shared" si="86"/>
        <v>0</v>
      </c>
      <c r="DL208" s="305">
        <f t="shared" si="87"/>
        <v>0</v>
      </c>
      <c r="DM208" s="305">
        <f t="shared" si="88"/>
        <v>0</v>
      </c>
    </row>
    <row r="209" spans="1:117" ht="20.25" x14ac:dyDescent="0.2">
      <c r="A209" s="18">
        <v>205</v>
      </c>
      <c r="B209" s="18">
        <v>72</v>
      </c>
      <c r="C209" s="171"/>
      <c r="D209" s="171"/>
      <c r="E209" s="171"/>
      <c r="F209" s="171"/>
      <c r="G209" s="171"/>
      <c r="H209" s="171"/>
      <c r="I209" s="171"/>
      <c r="J209" s="171"/>
      <c r="K209" s="174">
        <f t="shared" si="132"/>
        <v>0</v>
      </c>
      <c r="L209" s="174">
        <f t="shared" si="133"/>
        <v>0</v>
      </c>
      <c r="M209" s="174">
        <f t="shared" si="134"/>
        <v>0</v>
      </c>
      <c r="N209" s="174">
        <f t="shared" si="135"/>
        <v>0</v>
      </c>
      <c r="O209" s="66">
        <v>0</v>
      </c>
      <c r="P209" s="170">
        <f t="shared" si="136"/>
        <v>0</v>
      </c>
      <c r="Q209" s="171"/>
      <c r="R209" s="171"/>
      <c r="S209" s="171"/>
      <c r="T209" s="171"/>
      <c r="U209" s="171"/>
      <c r="V209" s="174"/>
      <c r="W209" s="174"/>
      <c r="X209" s="174">
        <f t="shared" si="137"/>
        <v>0</v>
      </c>
      <c r="Y209" s="171"/>
      <c r="Z209" s="19">
        <f t="shared" si="138"/>
        <v>0</v>
      </c>
      <c r="AA209" s="170">
        <f t="shared" si="139"/>
        <v>0</v>
      </c>
      <c r="AB209" s="171"/>
      <c r="AC209" s="171"/>
      <c r="AD209" s="20">
        <f t="shared" si="140"/>
        <v>0</v>
      </c>
      <c r="AE209" s="174"/>
      <c r="AF209" s="20">
        <f t="shared" si="141"/>
        <v>0</v>
      </c>
      <c r="AG209" s="20">
        <f t="shared" si="142"/>
        <v>0</v>
      </c>
      <c r="AH209" s="21"/>
      <c r="AI209" s="20">
        <f t="shared" si="143"/>
        <v>0</v>
      </c>
      <c r="AJ209" s="20"/>
      <c r="AK209" s="20"/>
      <c r="AL209" s="174">
        <f t="shared" si="144"/>
        <v>0</v>
      </c>
      <c r="AM209" s="174"/>
      <c r="AN209" s="174">
        <f t="shared" si="145"/>
        <v>0</v>
      </c>
      <c r="AO209" s="174"/>
      <c r="AP209" s="174">
        <f t="shared" si="146"/>
        <v>0</v>
      </c>
      <c r="AQ209" s="174">
        <f t="shared" si="147"/>
        <v>0</v>
      </c>
      <c r="AR209" s="174">
        <f t="shared" si="148"/>
        <v>0</v>
      </c>
      <c r="AS209" s="174">
        <f t="shared" si="149"/>
        <v>0</v>
      </c>
      <c r="AT209" s="22">
        <f t="shared" si="150"/>
        <v>0</v>
      </c>
      <c r="AU209" s="174">
        <f t="shared" si="151"/>
        <v>0</v>
      </c>
      <c r="AV209" s="174">
        <f t="shared" si="152"/>
        <v>0</v>
      </c>
      <c r="AW209" s="174">
        <f t="shared" si="153"/>
        <v>0</v>
      </c>
      <c r="AX209" s="174">
        <f t="shared" si="154"/>
        <v>0</v>
      </c>
      <c r="AY209" s="174">
        <f t="shared" si="155"/>
        <v>0</v>
      </c>
      <c r="AZ209" s="174">
        <f t="shared" si="156"/>
        <v>0</v>
      </c>
      <c r="BA209" s="170">
        <f t="shared" si="157"/>
        <v>0</v>
      </c>
      <c r="BB209" s="174">
        <f t="shared" si="158"/>
        <v>0</v>
      </c>
      <c r="BC209" s="124">
        <f t="shared" si="159"/>
        <v>0</v>
      </c>
      <c r="BD209" s="174">
        <f t="shared" si="160"/>
        <v>0</v>
      </c>
      <c r="BE209" s="174">
        <f t="shared" si="161"/>
        <v>0</v>
      </c>
      <c r="BF209" s="174">
        <f t="shared" si="162"/>
        <v>0</v>
      </c>
      <c r="BG209" s="174">
        <f t="shared" si="163"/>
        <v>0</v>
      </c>
      <c r="BH209" s="170">
        <f t="shared" si="164"/>
        <v>0</v>
      </c>
      <c r="BI209" s="171">
        <f t="shared" si="165"/>
        <v>0</v>
      </c>
      <c r="BJ209" s="171">
        <f t="shared" si="166"/>
        <v>0</v>
      </c>
      <c r="BK209" s="171">
        <f t="shared" si="167"/>
        <v>0</v>
      </c>
      <c r="BL209" s="171">
        <f t="shared" si="168"/>
        <v>0</v>
      </c>
      <c r="BM209" s="172">
        <v>0</v>
      </c>
      <c r="BN209" s="174">
        <f t="shared" si="169"/>
        <v>0</v>
      </c>
      <c r="BO209" s="174">
        <f t="shared" si="170"/>
        <v>0</v>
      </c>
      <c r="BP209" s="171"/>
      <c r="BQ209" s="172"/>
      <c r="BR209" s="172"/>
      <c r="BS209" s="172"/>
      <c r="BT209" s="172"/>
      <c r="BU209" s="172"/>
      <c r="BV209" s="172"/>
      <c r="BW209" s="172">
        <v>0</v>
      </c>
      <c r="BX209" s="66">
        <v>0</v>
      </c>
      <c r="BY209" s="66">
        <v>0</v>
      </c>
      <c r="BZ209" s="172">
        <v>0</v>
      </c>
      <c r="CA209" s="172">
        <f t="shared" si="171"/>
        <v>0</v>
      </c>
      <c r="CB209" s="66">
        <v>0</v>
      </c>
      <c r="CC209" s="172">
        <v>0</v>
      </c>
      <c r="CD209" s="172">
        <v>0</v>
      </c>
      <c r="CE209" s="172">
        <v>0</v>
      </c>
      <c r="CF209" s="169">
        <v>0</v>
      </c>
      <c r="CG209" s="169">
        <v>0</v>
      </c>
      <c r="CH209" s="172">
        <v>0</v>
      </c>
      <c r="CI209" s="172">
        <v>0</v>
      </c>
      <c r="CJ209" s="172">
        <v>0</v>
      </c>
      <c r="CK209" s="172">
        <v>0</v>
      </c>
      <c r="CL209" s="172">
        <v>0</v>
      </c>
      <c r="CM209" s="172">
        <v>0</v>
      </c>
      <c r="CN209" s="174">
        <f t="shared" si="172"/>
        <v>0</v>
      </c>
      <c r="CO209" s="174">
        <f t="shared" si="173"/>
        <v>0</v>
      </c>
      <c r="CP209" s="174">
        <f t="shared" si="174"/>
        <v>0</v>
      </c>
      <c r="CQ209" s="316"/>
      <c r="CR209" s="305">
        <f t="shared" si="67"/>
        <v>0</v>
      </c>
      <c r="CS209" s="305">
        <f t="shared" si="68"/>
        <v>0</v>
      </c>
      <c r="CT209" s="305">
        <f t="shared" si="69"/>
        <v>0</v>
      </c>
      <c r="CU209" s="305">
        <f t="shared" si="70"/>
        <v>0</v>
      </c>
      <c r="CV209" s="305">
        <f t="shared" si="71"/>
        <v>0</v>
      </c>
      <c r="CW209" s="305">
        <f t="shared" si="72"/>
        <v>0</v>
      </c>
      <c r="CX209" s="305">
        <f t="shared" si="73"/>
        <v>0</v>
      </c>
      <c r="CY209" s="305">
        <f t="shared" si="74"/>
        <v>0</v>
      </c>
      <c r="CZ209" s="305">
        <f t="shared" si="75"/>
        <v>0</v>
      </c>
      <c r="DA209" s="305">
        <f t="shared" si="76"/>
        <v>0</v>
      </c>
      <c r="DB209" s="305">
        <f t="shared" si="77"/>
        <v>0</v>
      </c>
      <c r="DC209" s="305">
        <f t="shared" si="78"/>
        <v>0</v>
      </c>
      <c r="DD209" s="305">
        <f t="shared" si="79"/>
        <v>0</v>
      </c>
      <c r="DE209" s="305">
        <f t="shared" si="80"/>
        <v>0</v>
      </c>
      <c r="DF209" s="305">
        <f t="shared" si="81"/>
        <v>0</v>
      </c>
      <c r="DG209" s="305">
        <f t="shared" si="82"/>
        <v>0</v>
      </c>
      <c r="DH209" s="305">
        <f t="shared" si="83"/>
        <v>0</v>
      </c>
      <c r="DI209" s="305">
        <f t="shared" si="84"/>
        <v>0</v>
      </c>
      <c r="DJ209" s="305">
        <f t="shared" si="85"/>
        <v>0</v>
      </c>
      <c r="DK209" s="305">
        <f t="shared" si="86"/>
        <v>0</v>
      </c>
      <c r="DL209" s="305">
        <f t="shared" si="87"/>
        <v>0</v>
      </c>
      <c r="DM209" s="305">
        <f t="shared" si="88"/>
        <v>0</v>
      </c>
    </row>
    <row r="210" spans="1:117" ht="20.25" x14ac:dyDescent="0.2">
      <c r="A210" s="18">
        <v>206</v>
      </c>
      <c r="B210" s="18">
        <v>73</v>
      </c>
      <c r="C210" s="171"/>
      <c r="D210" s="171"/>
      <c r="E210" s="171"/>
      <c r="F210" s="171"/>
      <c r="G210" s="171"/>
      <c r="H210" s="171"/>
      <c r="I210" s="171"/>
      <c r="J210" s="171"/>
      <c r="K210" s="174">
        <f t="shared" si="132"/>
        <v>0</v>
      </c>
      <c r="L210" s="174">
        <f t="shared" si="133"/>
        <v>0</v>
      </c>
      <c r="M210" s="174">
        <f t="shared" si="134"/>
        <v>0</v>
      </c>
      <c r="N210" s="174">
        <f t="shared" si="135"/>
        <v>0</v>
      </c>
      <c r="O210" s="66">
        <v>0</v>
      </c>
      <c r="P210" s="170">
        <f t="shared" si="136"/>
        <v>0</v>
      </c>
      <c r="Q210" s="171"/>
      <c r="R210" s="171"/>
      <c r="S210" s="171"/>
      <c r="T210" s="171"/>
      <c r="U210" s="171"/>
      <c r="V210" s="174"/>
      <c r="W210" s="174"/>
      <c r="X210" s="174">
        <f t="shared" si="137"/>
        <v>0</v>
      </c>
      <c r="Y210" s="171"/>
      <c r="Z210" s="19">
        <f t="shared" si="138"/>
        <v>0</v>
      </c>
      <c r="AA210" s="170">
        <f t="shared" si="139"/>
        <v>0</v>
      </c>
      <c r="AB210" s="171"/>
      <c r="AC210" s="171"/>
      <c r="AD210" s="20">
        <f t="shared" si="140"/>
        <v>0</v>
      </c>
      <c r="AE210" s="174"/>
      <c r="AF210" s="20">
        <f t="shared" si="141"/>
        <v>0</v>
      </c>
      <c r="AG210" s="20">
        <f t="shared" si="142"/>
        <v>0</v>
      </c>
      <c r="AH210" s="21"/>
      <c r="AI210" s="20">
        <f t="shared" si="143"/>
        <v>0</v>
      </c>
      <c r="AJ210" s="20"/>
      <c r="AK210" s="20"/>
      <c r="AL210" s="174">
        <f t="shared" si="144"/>
        <v>0</v>
      </c>
      <c r="AM210" s="174"/>
      <c r="AN210" s="174">
        <f t="shared" si="145"/>
        <v>0</v>
      </c>
      <c r="AO210" s="174"/>
      <c r="AP210" s="174">
        <f t="shared" si="146"/>
        <v>0</v>
      </c>
      <c r="AQ210" s="174">
        <f t="shared" si="147"/>
        <v>0</v>
      </c>
      <c r="AR210" s="174">
        <f t="shared" si="148"/>
        <v>0</v>
      </c>
      <c r="AS210" s="174">
        <f t="shared" si="149"/>
        <v>0</v>
      </c>
      <c r="AT210" s="22">
        <f t="shared" si="150"/>
        <v>0</v>
      </c>
      <c r="AU210" s="174">
        <f t="shared" si="151"/>
        <v>0</v>
      </c>
      <c r="AV210" s="174">
        <f t="shared" si="152"/>
        <v>0</v>
      </c>
      <c r="AW210" s="174">
        <f t="shared" si="153"/>
        <v>0</v>
      </c>
      <c r="AX210" s="174">
        <f t="shared" si="154"/>
        <v>0</v>
      </c>
      <c r="AY210" s="174">
        <f t="shared" si="155"/>
        <v>0</v>
      </c>
      <c r="AZ210" s="174">
        <f t="shared" si="156"/>
        <v>0</v>
      </c>
      <c r="BA210" s="170">
        <f t="shared" si="157"/>
        <v>0</v>
      </c>
      <c r="BB210" s="174">
        <f t="shared" si="158"/>
        <v>0</v>
      </c>
      <c r="BC210" s="124">
        <f t="shared" si="159"/>
        <v>0</v>
      </c>
      <c r="BD210" s="174">
        <f t="shared" si="160"/>
        <v>0</v>
      </c>
      <c r="BE210" s="174">
        <f t="shared" si="161"/>
        <v>0</v>
      </c>
      <c r="BF210" s="174">
        <f t="shared" si="162"/>
        <v>0</v>
      </c>
      <c r="BG210" s="174">
        <f t="shared" si="163"/>
        <v>0</v>
      </c>
      <c r="BH210" s="170">
        <f t="shared" si="164"/>
        <v>0</v>
      </c>
      <c r="BI210" s="171">
        <f t="shared" si="165"/>
        <v>0</v>
      </c>
      <c r="BJ210" s="171">
        <f t="shared" si="166"/>
        <v>0</v>
      </c>
      <c r="BK210" s="171">
        <f t="shared" si="167"/>
        <v>0</v>
      </c>
      <c r="BL210" s="171">
        <f t="shared" si="168"/>
        <v>0</v>
      </c>
      <c r="BM210" s="172">
        <v>0</v>
      </c>
      <c r="BN210" s="174">
        <f t="shared" si="169"/>
        <v>0</v>
      </c>
      <c r="BO210" s="174">
        <f t="shared" si="170"/>
        <v>0</v>
      </c>
      <c r="BP210" s="171"/>
      <c r="BQ210" s="172"/>
      <c r="BR210" s="172"/>
      <c r="BS210" s="172"/>
      <c r="BT210" s="172"/>
      <c r="BU210" s="172"/>
      <c r="BV210" s="172"/>
      <c r="BW210" s="172">
        <v>0</v>
      </c>
      <c r="BX210" s="66">
        <v>0</v>
      </c>
      <c r="BY210" s="66">
        <v>0</v>
      </c>
      <c r="BZ210" s="172">
        <v>0</v>
      </c>
      <c r="CA210" s="172">
        <f t="shared" si="171"/>
        <v>0</v>
      </c>
      <c r="CB210" s="66">
        <v>0</v>
      </c>
      <c r="CC210" s="172">
        <v>0</v>
      </c>
      <c r="CD210" s="172">
        <v>0</v>
      </c>
      <c r="CE210" s="172">
        <v>0</v>
      </c>
      <c r="CF210" s="169">
        <v>0</v>
      </c>
      <c r="CG210" s="169">
        <v>0</v>
      </c>
      <c r="CH210" s="172">
        <v>0</v>
      </c>
      <c r="CI210" s="172">
        <v>0</v>
      </c>
      <c r="CJ210" s="172">
        <v>0</v>
      </c>
      <c r="CK210" s="172">
        <v>0</v>
      </c>
      <c r="CL210" s="172">
        <v>0</v>
      </c>
      <c r="CM210" s="172">
        <v>0</v>
      </c>
      <c r="CN210" s="174">
        <f t="shared" si="172"/>
        <v>0</v>
      </c>
      <c r="CO210" s="174">
        <f t="shared" si="173"/>
        <v>0</v>
      </c>
      <c r="CP210" s="174">
        <f t="shared" si="174"/>
        <v>0</v>
      </c>
      <c r="CQ210" s="316"/>
      <c r="CR210" s="305">
        <f t="shared" si="67"/>
        <v>0</v>
      </c>
      <c r="CS210" s="305">
        <f t="shared" si="68"/>
        <v>0</v>
      </c>
      <c r="CT210" s="305">
        <f t="shared" si="69"/>
        <v>0</v>
      </c>
      <c r="CU210" s="305">
        <f t="shared" si="70"/>
        <v>0</v>
      </c>
      <c r="CV210" s="305">
        <f t="shared" si="71"/>
        <v>0</v>
      </c>
      <c r="CW210" s="305">
        <f t="shared" si="72"/>
        <v>0</v>
      </c>
      <c r="CX210" s="305">
        <f t="shared" si="73"/>
        <v>0</v>
      </c>
      <c r="CY210" s="305">
        <f t="shared" si="74"/>
        <v>0</v>
      </c>
      <c r="CZ210" s="305">
        <f t="shared" si="75"/>
        <v>0</v>
      </c>
      <c r="DA210" s="305">
        <f t="shared" si="76"/>
        <v>0</v>
      </c>
      <c r="DB210" s="305">
        <f t="shared" si="77"/>
        <v>0</v>
      </c>
      <c r="DC210" s="305">
        <f t="shared" si="78"/>
        <v>0</v>
      </c>
      <c r="DD210" s="305">
        <f t="shared" si="79"/>
        <v>0</v>
      </c>
      <c r="DE210" s="305">
        <f t="shared" si="80"/>
        <v>0</v>
      </c>
      <c r="DF210" s="305">
        <f t="shared" si="81"/>
        <v>0</v>
      </c>
      <c r="DG210" s="305">
        <f t="shared" si="82"/>
        <v>0</v>
      </c>
      <c r="DH210" s="305">
        <f t="shared" si="83"/>
        <v>0</v>
      </c>
      <c r="DI210" s="305">
        <f t="shared" si="84"/>
        <v>0</v>
      </c>
      <c r="DJ210" s="305">
        <f t="shared" si="85"/>
        <v>0</v>
      </c>
      <c r="DK210" s="305">
        <f t="shared" si="86"/>
        <v>0</v>
      </c>
      <c r="DL210" s="305">
        <f t="shared" si="87"/>
        <v>0</v>
      </c>
      <c r="DM210" s="305">
        <f t="shared" si="88"/>
        <v>0</v>
      </c>
    </row>
    <row r="211" spans="1:117" ht="20.25" x14ac:dyDescent="0.2">
      <c r="A211" s="18">
        <v>207</v>
      </c>
      <c r="B211" s="18">
        <v>74</v>
      </c>
      <c r="C211" s="171"/>
      <c r="D211" s="171"/>
      <c r="E211" s="171"/>
      <c r="F211" s="171"/>
      <c r="G211" s="171"/>
      <c r="H211" s="171"/>
      <c r="I211" s="171"/>
      <c r="J211" s="171"/>
      <c r="K211" s="174">
        <f t="shared" si="132"/>
        <v>0</v>
      </c>
      <c r="L211" s="174">
        <f t="shared" si="133"/>
        <v>0</v>
      </c>
      <c r="M211" s="174">
        <f t="shared" si="134"/>
        <v>0</v>
      </c>
      <c r="N211" s="174">
        <f t="shared" si="135"/>
        <v>0</v>
      </c>
      <c r="O211" s="66">
        <v>0</v>
      </c>
      <c r="P211" s="170">
        <f t="shared" si="136"/>
        <v>0</v>
      </c>
      <c r="Q211" s="171"/>
      <c r="R211" s="171"/>
      <c r="S211" s="171"/>
      <c r="T211" s="171"/>
      <c r="U211" s="171"/>
      <c r="V211" s="174"/>
      <c r="W211" s="174"/>
      <c r="X211" s="174">
        <f t="shared" si="137"/>
        <v>0</v>
      </c>
      <c r="Y211" s="171"/>
      <c r="Z211" s="19">
        <f t="shared" si="138"/>
        <v>0</v>
      </c>
      <c r="AA211" s="170">
        <f t="shared" si="139"/>
        <v>0</v>
      </c>
      <c r="AB211" s="171"/>
      <c r="AC211" s="171"/>
      <c r="AD211" s="20">
        <f t="shared" si="140"/>
        <v>0</v>
      </c>
      <c r="AE211" s="174"/>
      <c r="AF211" s="20">
        <f t="shared" si="141"/>
        <v>0</v>
      </c>
      <c r="AG211" s="20">
        <f t="shared" si="142"/>
        <v>0</v>
      </c>
      <c r="AH211" s="21"/>
      <c r="AI211" s="20">
        <f t="shared" si="143"/>
        <v>0</v>
      </c>
      <c r="AJ211" s="20"/>
      <c r="AK211" s="20"/>
      <c r="AL211" s="174">
        <f t="shared" si="144"/>
        <v>0</v>
      </c>
      <c r="AM211" s="174"/>
      <c r="AN211" s="174">
        <f t="shared" si="145"/>
        <v>0</v>
      </c>
      <c r="AO211" s="174"/>
      <c r="AP211" s="174">
        <f t="shared" si="146"/>
        <v>0</v>
      </c>
      <c r="AQ211" s="174">
        <f t="shared" si="147"/>
        <v>0</v>
      </c>
      <c r="AR211" s="174">
        <f t="shared" si="148"/>
        <v>0</v>
      </c>
      <c r="AS211" s="174">
        <f t="shared" si="149"/>
        <v>0</v>
      </c>
      <c r="AT211" s="22">
        <f t="shared" si="150"/>
        <v>0</v>
      </c>
      <c r="AU211" s="174">
        <f t="shared" si="151"/>
        <v>0</v>
      </c>
      <c r="AV211" s="174">
        <f t="shared" si="152"/>
        <v>0</v>
      </c>
      <c r="AW211" s="174">
        <f t="shared" si="153"/>
        <v>0</v>
      </c>
      <c r="AX211" s="174">
        <f t="shared" si="154"/>
        <v>0</v>
      </c>
      <c r="AY211" s="174">
        <f t="shared" si="155"/>
        <v>0</v>
      </c>
      <c r="AZ211" s="174">
        <f t="shared" si="156"/>
        <v>0</v>
      </c>
      <c r="BA211" s="170">
        <f t="shared" si="157"/>
        <v>0</v>
      </c>
      <c r="BB211" s="174">
        <f t="shared" si="158"/>
        <v>0</v>
      </c>
      <c r="BC211" s="124">
        <f t="shared" si="159"/>
        <v>0</v>
      </c>
      <c r="BD211" s="174">
        <f t="shared" si="160"/>
        <v>0</v>
      </c>
      <c r="BE211" s="174">
        <f t="shared" si="161"/>
        <v>0</v>
      </c>
      <c r="BF211" s="174">
        <f t="shared" si="162"/>
        <v>0</v>
      </c>
      <c r="BG211" s="174">
        <f t="shared" si="163"/>
        <v>0</v>
      </c>
      <c r="BH211" s="170">
        <f t="shared" si="164"/>
        <v>0</v>
      </c>
      <c r="BI211" s="171">
        <f t="shared" si="165"/>
        <v>0</v>
      </c>
      <c r="BJ211" s="171">
        <f t="shared" si="166"/>
        <v>0</v>
      </c>
      <c r="BK211" s="171">
        <f t="shared" si="167"/>
        <v>0</v>
      </c>
      <c r="BL211" s="171">
        <f t="shared" si="168"/>
        <v>0</v>
      </c>
      <c r="BM211" s="172">
        <v>0</v>
      </c>
      <c r="BN211" s="174">
        <f t="shared" si="169"/>
        <v>0</v>
      </c>
      <c r="BO211" s="174">
        <f t="shared" si="170"/>
        <v>0</v>
      </c>
      <c r="BP211" s="171"/>
      <c r="BQ211" s="172"/>
      <c r="BR211" s="172"/>
      <c r="BS211" s="172"/>
      <c r="BT211" s="172"/>
      <c r="BU211" s="172"/>
      <c r="BV211" s="172"/>
      <c r="BW211" s="172">
        <v>0</v>
      </c>
      <c r="BX211" s="66">
        <v>0</v>
      </c>
      <c r="BY211" s="66">
        <v>0</v>
      </c>
      <c r="BZ211" s="172">
        <v>0</v>
      </c>
      <c r="CA211" s="172">
        <f t="shared" si="171"/>
        <v>0</v>
      </c>
      <c r="CB211" s="66">
        <v>0</v>
      </c>
      <c r="CC211" s="172">
        <v>0</v>
      </c>
      <c r="CD211" s="172">
        <v>0</v>
      </c>
      <c r="CE211" s="172">
        <v>0</v>
      </c>
      <c r="CF211" s="169">
        <v>0</v>
      </c>
      <c r="CG211" s="169">
        <v>0</v>
      </c>
      <c r="CH211" s="172">
        <v>0</v>
      </c>
      <c r="CI211" s="172">
        <v>0</v>
      </c>
      <c r="CJ211" s="172">
        <v>0</v>
      </c>
      <c r="CK211" s="172">
        <v>0</v>
      </c>
      <c r="CL211" s="172">
        <v>0</v>
      </c>
      <c r="CM211" s="172">
        <v>0</v>
      </c>
      <c r="CN211" s="174">
        <f t="shared" si="172"/>
        <v>0</v>
      </c>
      <c r="CO211" s="174">
        <f t="shared" si="173"/>
        <v>0</v>
      </c>
      <c r="CP211" s="174">
        <f t="shared" si="174"/>
        <v>0</v>
      </c>
      <c r="CQ211" s="316"/>
      <c r="CR211" s="305">
        <f t="shared" si="67"/>
        <v>0</v>
      </c>
      <c r="CS211" s="305">
        <f t="shared" si="68"/>
        <v>0</v>
      </c>
      <c r="CT211" s="305">
        <f t="shared" si="69"/>
        <v>0</v>
      </c>
      <c r="CU211" s="305">
        <f t="shared" si="70"/>
        <v>0</v>
      </c>
      <c r="CV211" s="305">
        <f t="shared" si="71"/>
        <v>0</v>
      </c>
      <c r="CW211" s="305">
        <f t="shared" si="72"/>
        <v>0</v>
      </c>
      <c r="CX211" s="305">
        <f t="shared" si="73"/>
        <v>0</v>
      </c>
      <c r="CY211" s="305">
        <f t="shared" si="74"/>
        <v>0</v>
      </c>
      <c r="CZ211" s="305">
        <f t="shared" si="75"/>
        <v>0</v>
      </c>
      <c r="DA211" s="305">
        <f t="shared" si="76"/>
        <v>0</v>
      </c>
      <c r="DB211" s="305">
        <f t="shared" si="77"/>
        <v>0</v>
      </c>
      <c r="DC211" s="305">
        <f t="shared" si="78"/>
        <v>0</v>
      </c>
      <c r="DD211" s="305">
        <f t="shared" si="79"/>
        <v>0</v>
      </c>
      <c r="DE211" s="305">
        <f t="shared" si="80"/>
        <v>0</v>
      </c>
      <c r="DF211" s="305">
        <f t="shared" si="81"/>
        <v>0</v>
      </c>
      <c r="DG211" s="305">
        <f t="shared" si="82"/>
        <v>0</v>
      </c>
      <c r="DH211" s="305">
        <f t="shared" si="83"/>
        <v>0</v>
      </c>
      <c r="DI211" s="305">
        <f t="shared" si="84"/>
        <v>0</v>
      </c>
      <c r="DJ211" s="305">
        <f t="shared" si="85"/>
        <v>0</v>
      </c>
      <c r="DK211" s="305">
        <f t="shared" si="86"/>
        <v>0</v>
      </c>
      <c r="DL211" s="305">
        <f t="shared" si="87"/>
        <v>0</v>
      </c>
      <c r="DM211" s="305">
        <f t="shared" si="88"/>
        <v>0</v>
      </c>
    </row>
    <row r="212" spans="1:117" ht="20.25" x14ac:dyDescent="0.2">
      <c r="A212" s="18">
        <v>208</v>
      </c>
      <c r="B212" s="18">
        <v>75</v>
      </c>
      <c r="C212" s="171"/>
      <c r="D212" s="171"/>
      <c r="E212" s="171"/>
      <c r="F212" s="171"/>
      <c r="G212" s="171"/>
      <c r="H212" s="171"/>
      <c r="I212" s="171"/>
      <c r="J212" s="171"/>
      <c r="K212" s="174">
        <f t="shared" si="132"/>
        <v>0</v>
      </c>
      <c r="L212" s="174">
        <f t="shared" si="133"/>
        <v>0</v>
      </c>
      <c r="M212" s="174">
        <f t="shared" si="134"/>
        <v>0</v>
      </c>
      <c r="N212" s="174">
        <f t="shared" si="135"/>
        <v>0</v>
      </c>
      <c r="O212" s="66">
        <v>0</v>
      </c>
      <c r="P212" s="170">
        <f t="shared" si="136"/>
        <v>0</v>
      </c>
      <c r="Q212" s="171"/>
      <c r="R212" s="171"/>
      <c r="S212" s="171"/>
      <c r="T212" s="171"/>
      <c r="U212" s="171"/>
      <c r="V212" s="174"/>
      <c r="W212" s="174"/>
      <c r="X212" s="174">
        <f t="shared" si="137"/>
        <v>0</v>
      </c>
      <c r="Y212" s="171"/>
      <c r="Z212" s="19">
        <f t="shared" si="138"/>
        <v>0</v>
      </c>
      <c r="AA212" s="170">
        <f t="shared" si="139"/>
        <v>0</v>
      </c>
      <c r="AB212" s="171"/>
      <c r="AC212" s="171"/>
      <c r="AD212" s="20">
        <f t="shared" si="140"/>
        <v>0</v>
      </c>
      <c r="AE212" s="174"/>
      <c r="AF212" s="20">
        <f t="shared" si="141"/>
        <v>0</v>
      </c>
      <c r="AG212" s="20">
        <f t="shared" si="142"/>
        <v>0</v>
      </c>
      <c r="AH212" s="21"/>
      <c r="AI212" s="20">
        <f t="shared" si="143"/>
        <v>0</v>
      </c>
      <c r="AJ212" s="20"/>
      <c r="AK212" s="20"/>
      <c r="AL212" s="174">
        <f t="shared" si="144"/>
        <v>0</v>
      </c>
      <c r="AM212" s="174"/>
      <c r="AN212" s="174">
        <f t="shared" si="145"/>
        <v>0</v>
      </c>
      <c r="AO212" s="174"/>
      <c r="AP212" s="174">
        <f t="shared" si="146"/>
        <v>0</v>
      </c>
      <c r="AQ212" s="174">
        <f t="shared" si="147"/>
        <v>0</v>
      </c>
      <c r="AR212" s="174">
        <f t="shared" si="148"/>
        <v>0</v>
      </c>
      <c r="AS212" s="174">
        <f t="shared" si="149"/>
        <v>0</v>
      </c>
      <c r="AT212" s="22">
        <f t="shared" si="150"/>
        <v>0</v>
      </c>
      <c r="AU212" s="174">
        <f t="shared" si="151"/>
        <v>0</v>
      </c>
      <c r="AV212" s="174">
        <f t="shared" si="152"/>
        <v>0</v>
      </c>
      <c r="AW212" s="174">
        <f t="shared" si="153"/>
        <v>0</v>
      </c>
      <c r="AX212" s="174">
        <f t="shared" si="154"/>
        <v>0</v>
      </c>
      <c r="AY212" s="174">
        <f t="shared" si="155"/>
        <v>0</v>
      </c>
      <c r="AZ212" s="174">
        <f t="shared" si="156"/>
        <v>0</v>
      </c>
      <c r="BA212" s="170">
        <f t="shared" si="157"/>
        <v>0</v>
      </c>
      <c r="BB212" s="174">
        <f t="shared" si="158"/>
        <v>0</v>
      </c>
      <c r="BC212" s="124">
        <f t="shared" si="159"/>
        <v>0</v>
      </c>
      <c r="BD212" s="174">
        <f t="shared" si="160"/>
        <v>0</v>
      </c>
      <c r="BE212" s="174">
        <f t="shared" si="161"/>
        <v>0</v>
      </c>
      <c r="BF212" s="174">
        <f t="shared" si="162"/>
        <v>0</v>
      </c>
      <c r="BG212" s="174">
        <f t="shared" si="163"/>
        <v>0</v>
      </c>
      <c r="BH212" s="170">
        <f t="shared" si="164"/>
        <v>0</v>
      </c>
      <c r="BI212" s="171">
        <f t="shared" si="165"/>
        <v>0</v>
      </c>
      <c r="BJ212" s="171">
        <f t="shared" si="166"/>
        <v>0</v>
      </c>
      <c r="BK212" s="171">
        <f t="shared" si="167"/>
        <v>0</v>
      </c>
      <c r="BL212" s="171">
        <f t="shared" si="168"/>
        <v>0</v>
      </c>
      <c r="BM212" s="172">
        <v>0</v>
      </c>
      <c r="BN212" s="174">
        <f t="shared" si="169"/>
        <v>0</v>
      </c>
      <c r="BO212" s="174">
        <f t="shared" si="170"/>
        <v>0</v>
      </c>
      <c r="BP212" s="171"/>
      <c r="BQ212" s="172"/>
      <c r="BR212" s="172"/>
      <c r="BS212" s="172"/>
      <c r="BT212" s="172"/>
      <c r="BU212" s="172"/>
      <c r="BV212" s="172"/>
      <c r="BW212" s="172">
        <v>0</v>
      </c>
      <c r="BX212" s="66">
        <v>0</v>
      </c>
      <c r="BY212" s="66">
        <v>0</v>
      </c>
      <c r="BZ212" s="172">
        <v>0</v>
      </c>
      <c r="CA212" s="172">
        <f t="shared" si="171"/>
        <v>0</v>
      </c>
      <c r="CB212" s="66">
        <v>0</v>
      </c>
      <c r="CC212" s="172">
        <v>0</v>
      </c>
      <c r="CD212" s="172">
        <v>0</v>
      </c>
      <c r="CE212" s="172">
        <v>0</v>
      </c>
      <c r="CF212" s="169">
        <v>0</v>
      </c>
      <c r="CG212" s="169">
        <v>0</v>
      </c>
      <c r="CH212" s="172">
        <v>0</v>
      </c>
      <c r="CI212" s="172">
        <v>0</v>
      </c>
      <c r="CJ212" s="172">
        <v>0</v>
      </c>
      <c r="CK212" s="172">
        <v>0</v>
      </c>
      <c r="CL212" s="172">
        <v>0</v>
      </c>
      <c r="CM212" s="172">
        <v>0</v>
      </c>
      <c r="CN212" s="174">
        <f t="shared" si="172"/>
        <v>0</v>
      </c>
      <c r="CO212" s="174">
        <f t="shared" si="173"/>
        <v>0</v>
      </c>
      <c r="CP212" s="174">
        <f t="shared" si="174"/>
        <v>0</v>
      </c>
      <c r="CQ212" s="316"/>
      <c r="CR212" s="305">
        <f t="shared" si="67"/>
        <v>0</v>
      </c>
      <c r="CS212" s="305">
        <f t="shared" si="68"/>
        <v>0</v>
      </c>
      <c r="CT212" s="305">
        <f t="shared" si="69"/>
        <v>0</v>
      </c>
      <c r="CU212" s="305">
        <f t="shared" si="70"/>
        <v>0</v>
      </c>
      <c r="CV212" s="305">
        <f t="shared" si="71"/>
        <v>0</v>
      </c>
      <c r="CW212" s="305">
        <f t="shared" si="72"/>
        <v>0</v>
      </c>
      <c r="CX212" s="305">
        <f t="shared" si="73"/>
        <v>0</v>
      </c>
      <c r="CY212" s="305">
        <f t="shared" si="74"/>
        <v>0</v>
      </c>
      <c r="CZ212" s="305">
        <f t="shared" si="75"/>
        <v>0</v>
      </c>
      <c r="DA212" s="305">
        <f t="shared" si="76"/>
        <v>0</v>
      </c>
      <c r="DB212" s="305">
        <f t="shared" si="77"/>
        <v>0</v>
      </c>
      <c r="DC212" s="305">
        <f t="shared" si="78"/>
        <v>0</v>
      </c>
      <c r="DD212" s="305">
        <f t="shared" si="79"/>
        <v>0</v>
      </c>
      <c r="DE212" s="305">
        <f t="shared" si="80"/>
        <v>0</v>
      </c>
      <c r="DF212" s="305">
        <f t="shared" si="81"/>
        <v>0</v>
      </c>
      <c r="DG212" s="305">
        <f t="shared" si="82"/>
        <v>0</v>
      </c>
      <c r="DH212" s="305">
        <f t="shared" si="83"/>
        <v>0</v>
      </c>
      <c r="DI212" s="305">
        <f t="shared" si="84"/>
        <v>0</v>
      </c>
      <c r="DJ212" s="305">
        <f t="shared" si="85"/>
        <v>0</v>
      </c>
      <c r="DK212" s="305">
        <f t="shared" si="86"/>
        <v>0</v>
      </c>
      <c r="DL212" s="305">
        <f t="shared" si="87"/>
        <v>0</v>
      </c>
      <c r="DM212" s="305">
        <f t="shared" si="88"/>
        <v>0</v>
      </c>
    </row>
    <row r="213" spans="1:117" ht="20.25" x14ac:dyDescent="0.2">
      <c r="A213" s="18">
        <v>209</v>
      </c>
      <c r="B213" s="18">
        <v>76</v>
      </c>
      <c r="C213" s="171"/>
      <c r="D213" s="171"/>
      <c r="E213" s="171"/>
      <c r="F213" s="171"/>
      <c r="G213" s="171"/>
      <c r="H213" s="171"/>
      <c r="I213" s="171"/>
      <c r="J213" s="171"/>
      <c r="K213" s="174">
        <f t="shared" si="132"/>
        <v>0</v>
      </c>
      <c r="L213" s="174">
        <f t="shared" si="133"/>
        <v>0</v>
      </c>
      <c r="M213" s="174">
        <f t="shared" si="134"/>
        <v>0</v>
      </c>
      <c r="N213" s="174">
        <f t="shared" si="135"/>
        <v>0</v>
      </c>
      <c r="O213" s="66">
        <v>0</v>
      </c>
      <c r="P213" s="170">
        <f t="shared" si="136"/>
        <v>0</v>
      </c>
      <c r="Q213" s="171"/>
      <c r="R213" s="171"/>
      <c r="S213" s="171"/>
      <c r="T213" s="171"/>
      <c r="U213" s="171"/>
      <c r="V213" s="174"/>
      <c r="W213" s="174"/>
      <c r="X213" s="174">
        <f t="shared" si="137"/>
        <v>0</v>
      </c>
      <c r="Y213" s="171"/>
      <c r="Z213" s="19">
        <f t="shared" si="138"/>
        <v>0</v>
      </c>
      <c r="AA213" s="170">
        <f t="shared" si="139"/>
        <v>0</v>
      </c>
      <c r="AB213" s="171"/>
      <c r="AC213" s="171"/>
      <c r="AD213" s="20">
        <f t="shared" si="140"/>
        <v>0</v>
      </c>
      <c r="AE213" s="174"/>
      <c r="AF213" s="20">
        <f t="shared" si="141"/>
        <v>0</v>
      </c>
      <c r="AG213" s="20">
        <f t="shared" si="142"/>
        <v>0</v>
      </c>
      <c r="AH213" s="21"/>
      <c r="AI213" s="20">
        <f t="shared" si="143"/>
        <v>0</v>
      </c>
      <c r="AJ213" s="20"/>
      <c r="AK213" s="20"/>
      <c r="AL213" s="174">
        <f t="shared" si="144"/>
        <v>0</v>
      </c>
      <c r="AM213" s="174"/>
      <c r="AN213" s="174">
        <f t="shared" si="145"/>
        <v>0</v>
      </c>
      <c r="AO213" s="174"/>
      <c r="AP213" s="174">
        <f t="shared" si="146"/>
        <v>0</v>
      </c>
      <c r="AQ213" s="174">
        <f t="shared" si="147"/>
        <v>0</v>
      </c>
      <c r="AR213" s="174">
        <f t="shared" si="148"/>
        <v>0</v>
      </c>
      <c r="AS213" s="174">
        <f t="shared" si="149"/>
        <v>0</v>
      </c>
      <c r="AT213" s="22">
        <f t="shared" si="150"/>
        <v>0</v>
      </c>
      <c r="AU213" s="174">
        <f t="shared" si="151"/>
        <v>0</v>
      </c>
      <c r="AV213" s="174">
        <f t="shared" si="152"/>
        <v>0</v>
      </c>
      <c r="AW213" s="174">
        <f t="shared" si="153"/>
        <v>0</v>
      </c>
      <c r="AX213" s="174">
        <f t="shared" si="154"/>
        <v>0</v>
      </c>
      <c r="AY213" s="174">
        <f t="shared" si="155"/>
        <v>0</v>
      </c>
      <c r="AZ213" s="174">
        <f t="shared" si="156"/>
        <v>0</v>
      </c>
      <c r="BA213" s="170">
        <f t="shared" si="157"/>
        <v>0</v>
      </c>
      <c r="BB213" s="174">
        <f t="shared" si="158"/>
        <v>0</v>
      </c>
      <c r="BC213" s="124">
        <f t="shared" si="159"/>
        <v>0</v>
      </c>
      <c r="BD213" s="174">
        <f t="shared" si="160"/>
        <v>0</v>
      </c>
      <c r="BE213" s="174">
        <f t="shared" si="161"/>
        <v>0</v>
      </c>
      <c r="BF213" s="174">
        <f t="shared" si="162"/>
        <v>0</v>
      </c>
      <c r="BG213" s="174">
        <f t="shared" si="163"/>
        <v>0</v>
      </c>
      <c r="BH213" s="170">
        <f t="shared" si="164"/>
        <v>0</v>
      </c>
      <c r="BI213" s="171">
        <f t="shared" si="165"/>
        <v>0</v>
      </c>
      <c r="BJ213" s="171">
        <f t="shared" si="166"/>
        <v>0</v>
      </c>
      <c r="BK213" s="171">
        <f t="shared" si="167"/>
        <v>0</v>
      </c>
      <c r="BL213" s="171">
        <f t="shared" si="168"/>
        <v>0</v>
      </c>
      <c r="BM213" s="172">
        <v>0</v>
      </c>
      <c r="BN213" s="174">
        <f t="shared" si="169"/>
        <v>0</v>
      </c>
      <c r="BO213" s="174">
        <f t="shared" si="170"/>
        <v>0</v>
      </c>
      <c r="BP213" s="171"/>
      <c r="BQ213" s="172"/>
      <c r="BR213" s="172"/>
      <c r="BS213" s="172"/>
      <c r="BT213" s="172"/>
      <c r="BU213" s="172"/>
      <c r="BV213" s="172"/>
      <c r="BW213" s="172">
        <v>0</v>
      </c>
      <c r="BX213" s="66">
        <v>0</v>
      </c>
      <c r="BY213" s="66">
        <v>0</v>
      </c>
      <c r="BZ213" s="172">
        <v>0</v>
      </c>
      <c r="CA213" s="172">
        <f t="shared" si="171"/>
        <v>0</v>
      </c>
      <c r="CB213" s="66">
        <v>0</v>
      </c>
      <c r="CC213" s="172">
        <v>0</v>
      </c>
      <c r="CD213" s="172">
        <v>0</v>
      </c>
      <c r="CE213" s="172">
        <v>0</v>
      </c>
      <c r="CF213" s="169">
        <v>0</v>
      </c>
      <c r="CG213" s="169">
        <v>0</v>
      </c>
      <c r="CH213" s="172">
        <v>0</v>
      </c>
      <c r="CI213" s="172">
        <v>0</v>
      </c>
      <c r="CJ213" s="172">
        <v>0</v>
      </c>
      <c r="CK213" s="172">
        <v>0</v>
      </c>
      <c r="CL213" s="172">
        <v>0</v>
      </c>
      <c r="CM213" s="172">
        <v>0</v>
      </c>
      <c r="CN213" s="174">
        <f t="shared" si="172"/>
        <v>0</v>
      </c>
      <c r="CO213" s="174">
        <f t="shared" si="173"/>
        <v>0</v>
      </c>
      <c r="CP213" s="174">
        <f t="shared" si="174"/>
        <v>0</v>
      </c>
      <c r="CQ213" s="316"/>
      <c r="CR213" s="305">
        <f t="shared" si="67"/>
        <v>0</v>
      </c>
      <c r="CS213" s="305">
        <f t="shared" si="68"/>
        <v>0</v>
      </c>
      <c r="CT213" s="305">
        <f t="shared" si="69"/>
        <v>0</v>
      </c>
      <c r="CU213" s="305">
        <f t="shared" si="70"/>
        <v>0</v>
      </c>
      <c r="CV213" s="305">
        <f t="shared" si="71"/>
        <v>0</v>
      </c>
      <c r="CW213" s="305">
        <f t="shared" si="72"/>
        <v>0</v>
      </c>
      <c r="CX213" s="305">
        <f t="shared" si="73"/>
        <v>0</v>
      </c>
      <c r="CY213" s="305">
        <f t="shared" si="74"/>
        <v>0</v>
      </c>
      <c r="CZ213" s="305">
        <f t="shared" si="75"/>
        <v>0</v>
      </c>
      <c r="DA213" s="305">
        <f t="shared" si="76"/>
        <v>0</v>
      </c>
      <c r="DB213" s="305">
        <f t="shared" si="77"/>
        <v>0</v>
      </c>
      <c r="DC213" s="305">
        <f t="shared" si="78"/>
        <v>0</v>
      </c>
      <c r="DD213" s="305">
        <f t="shared" si="79"/>
        <v>0</v>
      </c>
      <c r="DE213" s="305">
        <f t="shared" si="80"/>
        <v>0</v>
      </c>
      <c r="DF213" s="305">
        <f t="shared" si="81"/>
        <v>0</v>
      </c>
      <c r="DG213" s="305">
        <f t="shared" si="82"/>
        <v>0</v>
      </c>
      <c r="DH213" s="305">
        <f t="shared" si="83"/>
        <v>0</v>
      </c>
      <c r="DI213" s="305">
        <f t="shared" si="84"/>
        <v>0</v>
      </c>
      <c r="DJ213" s="305">
        <f t="shared" si="85"/>
        <v>0</v>
      </c>
      <c r="DK213" s="305">
        <f t="shared" si="86"/>
        <v>0</v>
      </c>
      <c r="DL213" s="305">
        <f t="shared" si="87"/>
        <v>0</v>
      </c>
      <c r="DM213" s="305">
        <f t="shared" si="88"/>
        <v>0</v>
      </c>
    </row>
    <row r="214" spans="1:117" ht="20.25" x14ac:dyDescent="0.2">
      <c r="A214" s="18">
        <v>210</v>
      </c>
      <c r="B214" s="18">
        <v>77</v>
      </c>
      <c r="C214" s="171"/>
      <c r="D214" s="171"/>
      <c r="E214" s="171"/>
      <c r="F214" s="171"/>
      <c r="G214" s="171"/>
      <c r="H214" s="171"/>
      <c r="I214" s="171"/>
      <c r="J214" s="171"/>
      <c r="K214" s="174">
        <f t="shared" si="132"/>
        <v>0</v>
      </c>
      <c r="L214" s="174">
        <f t="shared" si="133"/>
        <v>0</v>
      </c>
      <c r="M214" s="174">
        <f t="shared" si="134"/>
        <v>0</v>
      </c>
      <c r="N214" s="174">
        <f t="shared" si="135"/>
        <v>0</v>
      </c>
      <c r="O214" s="66">
        <v>0</v>
      </c>
      <c r="P214" s="170">
        <f t="shared" si="136"/>
        <v>0</v>
      </c>
      <c r="Q214" s="171"/>
      <c r="R214" s="171"/>
      <c r="S214" s="171"/>
      <c r="T214" s="171"/>
      <c r="U214" s="171"/>
      <c r="V214" s="174"/>
      <c r="W214" s="174"/>
      <c r="X214" s="174">
        <f t="shared" si="137"/>
        <v>0</v>
      </c>
      <c r="Y214" s="171"/>
      <c r="Z214" s="19">
        <f t="shared" si="138"/>
        <v>0</v>
      </c>
      <c r="AA214" s="170">
        <f t="shared" si="139"/>
        <v>0</v>
      </c>
      <c r="AB214" s="171"/>
      <c r="AC214" s="171"/>
      <c r="AD214" s="20">
        <f t="shared" si="140"/>
        <v>0</v>
      </c>
      <c r="AE214" s="174"/>
      <c r="AF214" s="20">
        <f t="shared" si="141"/>
        <v>0</v>
      </c>
      <c r="AG214" s="20">
        <f t="shared" si="142"/>
        <v>0</v>
      </c>
      <c r="AH214" s="21"/>
      <c r="AI214" s="20">
        <f t="shared" si="143"/>
        <v>0</v>
      </c>
      <c r="AJ214" s="20"/>
      <c r="AK214" s="20"/>
      <c r="AL214" s="174">
        <f t="shared" si="144"/>
        <v>0</v>
      </c>
      <c r="AM214" s="174"/>
      <c r="AN214" s="174">
        <f t="shared" si="145"/>
        <v>0</v>
      </c>
      <c r="AO214" s="174"/>
      <c r="AP214" s="174">
        <f t="shared" si="146"/>
        <v>0</v>
      </c>
      <c r="AQ214" s="174">
        <f t="shared" si="147"/>
        <v>0</v>
      </c>
      <c r="AR214" s="174">
        <f t="shared" si="148"/>
        <v>0</v>
      </c>
      <c r="AS214" s="174">
        <f t="shared" si="149"/>
        <v>0</v>
      </c>
      <c r="AT214" s="22">
        <f t="shared" si="150"/>
        <v>0</v>
      </c>
      <c r="AU214" s="174">
        <f t="shared" si="151"/>
        <v>0</v>
      </c>
      <c r="AV214" s="174">
        <f t="shared" si="152"/>
        <v>0</v>
      </c>
      <c r="AW214" s="174">
        <f t="shared" si="153"/>
        <v>0</v>
      </c>
      <c r="AX214" s="174">
        <f t="shared" si="154"/>
        <v>0</v>
      </c>
      <c r="AY214" s="174">
        <f t="shared" si="155"/>
        <v>0</v>
      </c>
      <c r="AZ214" s="174">
        <f t="shared" si="156"/>
        <v>0</v>
      </c>
      <c r="BA214" s="170">
        <f t="shared" si="157"/>
        <v>0</v>
      </c>
      <c r="BB214" s="174">
        <f t="shared" si="158"/>
        <v>0</v>
      </c>
      <c r="BC214" s="124">
        <f t="shared" si="159"/>
        <v>0</v>
      </c>
      <c r="BD214" s="174">
        <f t="shared" si="160"/>
        <v>0</v>
      </c>
      <c r="BE214" s="174">
        <f t="shared" si="161"/>
        <v>0</v>
      </c>
      <c r="BF214" s="174">
        <f t="shared" si="162"/>
        <v>0</v>
      </c>
      <c r="BG214" s="174">
        <f t="shared" si="163"/>
        <v>0</v>
      </c>
      <c r="BH214" s="170">
        <f t="shared" si="164"/>
        <v>0</v>
      </c>
      <c r="BI214" s="171">
        <f t="shared" si="165"/>
        <v>0</v>
      </c>
      <c r="BJ214" s="171">
        <f t="shared" si="166"/>
        <v>0</v>
      </c>
      <c r="BK214" s="171">
        <f t="shared" si="167"/>
        <v>0</v>
      </c>
      <c r="BL214" s="171">
        <f t="shared" si="168"/>
        <v>0</v>
      </c>
      <c r="BM214" s="172">
        <v>0</v>
      </c>
      <c r="BN214" s="174">
        <f t="shared" si="169"/>
        <v>0</v>
      </c>
      <c r="BO214" s="174">
        <f t="shared" si="170"/>
        <v>0</v>
      </c>
      <c r="BP214" s="171"/>
      <c r="BQ214" s="172"/>
      <c r="BR214" s="172"/>
      <c r="BS214" s="172"/>
      <c r="BT214" s="172"/>
      <c r="BU214" s="172"/>
      <c r="BV214" s="172"/>
      <c r="BW214" s="172">
        <v>0</v>
      </c>
      <c r="BX214" s="66">
        <v>0</v>
      </c>
      <c r="BY214" s="66">
        <v>0</v>
      </c>
      <c r="BZ214" s="172">
        <v>0</v>
      </c>
      <c r="CA214" s="172">
        <f t="shared" si="171"/>
        <v>0</v>
      </c>
      <c r="CB214" s="66">
        <v>0</v>
      </c>
      <c r="CC214" s="172">
        <v>0</v>
      </c>
      <c r="CD214" s="172">
        <v>0</v>
      </c>
      <c r="CE214" s="172">
        <v>0</v>
      </c>
      <c r="CF214" s="169">
        <v>0</v>
      </c>
      <c r="CG214" s="169">
        <v>0</v>
      </c>
      <c r="CH214" s="172">
        <v>0</v>
      </c>
      <c r="CI214" s="172">
        <v>0</v>
      </c>
      <c r="CJ214" s="172">
        <v>0</v>
      </c>
      <c r="CK214" s="172">
        <v>0</v>
      </c>
      <c r="CL214" s="172">
        <v>0</v>
      </c>
      <c r="CM214" s="172">
        <v>0</v>
      </c>
      <c r="CN214" s="174">
        <f t="shared" si="172"/>
        <v>0</v>
      </c>
      <c r="CO214" s="174">
        <f t="shared" si="173"/>
        <v>0</v>
      </c>
      <c r="CP214" s="174">
        <f t="shared" si="174"/>
        <v>0</v>
      </c>
      <c r="CQ214" s="316"/>
      <c r="CR214" s="305">
        <f t="shared" si="67"/>
        <v>0</v>
      </c>
      <c r="CS214" s="305">
        <f t="shared" si="68"/>
        <v>0</v>
      </c>
      <c r="CT214" s="305">
        <f t="shared" si="69"/>
        <v>0</v>
      </c>
      <c r="CU214" s="305">
        <f t="shared" si="70"/>
        <v>0</v>
      </c>
      <c r="CV214" s="305">
        <f t="shared" si="71"/>
        <v>0</v>
      </c>
      <c r="CW214" s="305">
        <f t="shared" si="72"/>
        <v>0</v>
      </c>
      <c r="CX214" s="305">
        <f t="shared" si="73"/>
        <v>0</v>
      </c>
      <c r="CY214" s="305">
        <f t="shared" si="74"/>
        <v>0</v>
      </c>
      <c r="CZ214" s="305">
        <f t="shared" si="75"/>
        <v>0</v>
      </c>
      <c r="DA214" s="305">
        <f t="shared" si="76"/>
        <v>0</v>
      </c>
      <c r="DB214" s="305">
        <f t="shared" si="77"/>
        <v>0</v>
      </c>
      <c r="DC214" s="305">
        <f t="shared" si="78"/>
        <v>0</v>
      </c>
      <c r="DD214" s="305">
        <f t="shared" si="79"/>
        <v>0</v>
      </c>
      <c r="DE214" s="305">
        <f t="shared" si="80"/>
        <v>0</v>
      </c>
      <c r="DF214" s="305">
        <f t="shared" si="81"/>
        <v>0</v>
      </c>
      <c r="DG214" s="305">
        <f t="shared" si="82"/>
        <v>0</v>
      </c>
      <c r="DH214" s="305">
        <f t="shared" si="83"/>
        <v>0</v>
      </c>
      <c r="DI214" s="305">
        <f t="shared" si="84"/>
        <v>0</v>
      </c>
      <c r="DJ214" s="305">
        <f t="shared" si="85"/>
        <v>0</v>
      </c>
      <c r="DK214" s="305">
        <f t="shared" si="86"/>
        <v>0</v>
      </c>
      <c r="DL214" s="305">
        <f t="shared" si="87"/>
        <v>0</v>
      </c>
      <c r="DM214" s="305">
        <f t="shared" si="88"/>
        <v>0</v>
      </c>
    </row>
    <row r="215" spans="1:117" ht="20.25" x14ac:dyDescent="0.2">
      <c r="A215" s="18">
        <v>211</v>
      </c>
      <c r="B215" s="18">
        <v>78</v>
      </c>
      <c r="C215" s="171"/>
      <c r="D215" s="171"/>
      <c r="E215" s="171"/>
      <c r="F215" s="171"/>
      <c r="G215" s="171"/>
      <c r="H215" s="171"/>
      <c r="I215" s="171"/>
      <c r="J215" s="171"/>
      <c r="K215" s="174">
        <f t="shared" si="132"/>
        <v>0</v>
      </c>
      <c r="L215" s="174">
        <f t="shared" si="133"/>
        <v>0</v>
      </c>
      <c r="M215" s="174">
        <f t="shared" si="134"/>
        <v>0</v>
      </c>
      <c r="N215" s="174">
        <f t="shared" si="135"/>
        <v>0</v>
      </c>
      <c r="O215" s="66">
        <v>0</v>
      </c>
      <c r="P215" s="170">
        <f t="shared" si="136"/>
        <v>0</v>
      </c>
      <c r="Q215" s="171"/>
      <c r="R215" s="171"/>
      <c r="S215" s="171"/>
      <c r="T215" s="171"/>
      <c r="U215" s="171"/>
      <c r="V215" s="174"/>
      <c r="W215" s="174"/>
      <c r="X215" s="174">
        <f t="shared" si="137"/>
        <v>0</v>
      </c>
      <c r="Y215" s="171"/>
      <c r="Z215" s="19">
        <f t="shared" si="138"/>
        <v>0</v>
      </c>
      <c r="AA215" s="170">
        <f t="shared" si="139"/>
        <v>0</v>
      </c>
      <c r="AB215" s="171"/>
      <c r="AC215" s="171"/>
      <c r="AD215" s="20">
        <f t="shared" si="140"/>
        <v>0</v>
      </c>
      <c r="AE215" s="174"/>
      <c r="AF215" s="20">
        <f t="shared" si="141"/>
        <v>0</v>
      </c>
      <c r="AG215" s="20">
        <f t="shared" si="142"/>
        <v>0</v>
      </c>
      <c r="AH215" s="21"/>
      <c r="AI215" s="20">
        <f t="shared" si="143"/>
        <v>0</v>
      </c>
      <c r="AJ215" s="20"/>
      <c r="AK215" s="20"/>
      <c r="AL215" s="174">
        <f t="shared" si="144"/>
        <v>0</v>
      </c>
      <c r="AM215" s="174"/>
      <c r="AN215" s="174">
        <f t="shared" si="145"/>
        <v>0</v>
      </c>
      <c r="AO215" s="174"/>
      <c r="AP215" s="174">
        <f t="shared" si="146"/>
        <v>0</v>
      </c>
      <c r="AQ215" s="174">
        <f t="shared" si="147"/>
        <v>0</v>
      </c>
      <c r="AR215" s="174">
        <f t="shared" si="148"/>
        <v>0</v>
      </c>
      <c r="AS215" s="174">
        <f t="shared" si="149"/>
        <v>0</v>
      </c>
      <c r="AT215" s="22">
        <f t="shared" si="150"/>
        <v>0</v>
      </c>
      <c r="AU215" s="174">
        <f t="shared" si="151"/>
        <v>0</v>
      </c>
      <c r="AV215" s="174">
        <f t="shared" si="152"/>
        <v>0</v>
      </c>
      <c r="AW215" s="174">
        <f t="shared" si="153"/>
        <v>0</v>
      </c>
      <c r="AX215" s="174">
        <f t="shared" si="154"/>
        <v>0</v>
      </c>
      <c r="AY215" s="174">
        <f t="shared" si="155"/>
        <v>0</v>
      </c>
      <c r="AZ215" s="174">
        <f t="shared" si="156"/>
        <v>0</v>
      </c>
      <c r="BA215" s="170">
        <f t="shared" si="157"/>
        <v>0</v>
      </c>
      <c r="BB215" s="174">
        <f t="shared" si="158"/>
        <v>0</v>
      </c>
      <c r="BC215" s="124">
        <f t="shared" si="159"/>
        <v>0</v>
      </c>
      <c r="BD215" s="174">
        <f t="shared" si="160"/>
        <v>0</v>
      </c>
      <c r="BE215" s="174">
        <f t="shared" si="161"/>
        <v>0</v>
      </c>
      <c r="BF215" s="174">
        <f t="shared" si="162"/>
        <v>0</v>
      </c>
      <c r="BG215" s="174">
        <f t="shared" si="163"/>
        <v>0</v>
      </c>
      <c r="BH215" s="170">
        <f t="shared" si="164"/>
        <v>0</v>
      </c>
      <c r="BI215" s="171">
        <f t="shared" si="165"/>
        <v>0</v>
      </c>
      <c r="BJ215" s="171">
        <f t="shared" si="166"/>
        <v>0</v>
      </c>
      <c r="BK215" s="171">
        <f t="shared" si="167"/>
        <v>0</v>
      </c>
      <c r="BL215" s="171">
        <f t="shared" si="168"/>
        <v>0</v>
      </c>
      <c r="BM215" s="172">
        <v>0</v>
      </c>
      <c r="BN215" s="174">
        <f t="shared" si="169"/>
        <v>0</v>
      </c>
      <c r="BO215" s="174">
        <f t="shared" si="170"/>
        <v>0</v>
      </c>
      <c r="BP215" s="171"/>
      <c r="BQ215" s="172"/>
      <c r="BR215" s="172"/>
      <c r="BS215" s="172"/>
      <c r="BT215" s="172"/>
      <c r="BU215" s="172"/>
      <c r="BV215" s="172"/>
      <c r="BW215" s="172">
        <v>0</v>
      </c>
      <c r="BX215" s="66">
        <v>0</v>
      </c>
      <c r="BY215" s="66">
        <v>0</v>
      </c>
      <c r="BZ215" s="172">
        <v>0</v>
      </c>
      <c r="CA215" s="172">
        <f t="shared" si="171"/>
        <v>0</v>
      </c>
      <c r="CB215" s="66">
        <v>0</v>
      </c>
      <c r="CC215" s="172">
        <v>0</v>
      </c>
      <c r="CD215" s="172">
        <v>0</v>
      </c>
      <c r="CE215" s="172">
        <v>0</v>
      </c>
      <c r="CF215" s="169">
        <v>0</v>
      </c>
      <c r="CG215" s="169">
        <v>0</v>
      </c>
      <c r="CH215" s="172">
        <v>0</v>
      </c>
      <c r="CI215" s="172">
        <v>0</v>
      </c>
      <c r="CJ215" s="172">
        <v>0</v>
      </c>
      <c r="CK215" s="172">
        <v>0</v>
      </c>
      <c r="CL215" s="172">
        <v>0</v>
      </c>
      <c r="CM215" s="172">
        <v>0</v>
      </c>
      <c r="CN215" s="174">
        <f t="shared" si="172"/>
        <v>0</v>
      </c>
      <c r="CO215" s="174">
        <f t="shared" si="173"/>
        <v>0</v>
      </c>
      <c r="CP215" s="174">
        <f t="shared" si="174"/>
        <v>0</v>
      </c>
      <c r="CQ215" s="316"/>
      <c r="CR215" s="305">
        <f t="shared" si="67"/>
        <v>0</v>
      </c>
      <c r="CS215" s="305">
        <f t="shared" si="68"/>
        <v>0</v>
      </c>
      <c r="CT215" s="305">
        <f t="shared" si="69"/>
        <v>0</v>
      </c>
      <c r="CU215" s="305">
        <f t="shared" si="70"/>
        <v>0</v>
      </c>
      <c r="CV215" s="305">
        <f t="shared" si="71"/>
        <v>0</v>
      </c>
      <c r="CW215" s="305">
        <f t="shared" si="72"/>
        <v>0</v>
      </c>
      <c r="CX215" s="305">
        <f t="shared" si="73"/>
        <v>0</v>
      </c>
      <c r="CY215" s="305">
        <f t="shared" si="74"/>
        <v>0</v>
      </c>
      <c r="CZ215" s="305">
        <f t="shared" si="75"/>
        <v>0</v>
      </c>
      <c r="DA215" s="305">
        <f t="shared" si="76"/>
        <v>0</v>
      </c>
      <c r="DB215" s="305">
        <f t="shared" si="77"/>
        <v>0</v>
      </c>
      <c r="DC215" s="305">
        <f t="shared" si="78"/>
        <v>0</v>
      </c>
      <c r="DD215" s="305">
        <f t="shared" si="79"/>
        <v>0</v>
      </c>
      <c r="DE215" s="305">
        <f t="shared" si="80"/>
        <v>0</v>
      </c>
      <c r="DF215" s="305">
        <f t="shared" si="81"/>
        <v>0</v>
      </c>
      <c r="DG215" s="305">
        <f t="shared" si="82"/>
        <v>0</v>
      </c>
      <c r="DH215" s="305">
        <f t="shared" si="83"/>
        <v>0</v>
      </c>
      <c r="DI215" s="305">
        <f t="shared" si="84"/>
        <v>0</v>
      </c>
      <c r="DJ215" s="305">
        <f t="shared" si="85"/>
        <v>0</v>
      </c>
      <c r="DK215" s="305">
        <f t="shared" si="86"/>
        <v>0</v>
      </c>
      <c r="DL215" s="305">
        <f t="shared" si="87"/>
        <v>0</v>
      </c>
      <c r="DM215" s="305">
        <f t="shared" si="88"/>
        <v>0</v>
      </c>
    </row>
    <row r="216" spans="1:117" ht="20.25" x14ac:dyDescent="0.2">
      <c r="A216" s="18">
        <v>212</v>
      </c>
      <c r="B216" s="18">
        <v>79</v>
      </c>
      <c r="C216" s="171"/>
      <c r="D216" s="171"/>
      <c r="E216" s="171"/>
      <c r="F216" s="171"/>
      <c r="G216" s="171"/>
      <c r="H216" s="171"/>
      <c r="I216" s="171"/>
      <c r="J216" s="171"/>
      <c r="K216" s="174">
        <f t="shared" si="132"/>
        <v>0</v>
      </c>
      <c r="L216" s="174">
        <f t="shared" si="133"/>
        <v>0</v>
      </c>
      <c r="M216" s="174">
        <f t="shared" si="134"/>
        <v>0</v>
      </c>
      <c r="N216" s="174">
        <f t="shared" si="135"/>
        <v>0</v>
      </c>
      <c r="O216" s="66">
        <v>0</v>
      </c>
      <c r="P216" s="170">
        <f t="shared" si="136"/>
        <v>0</v>
      </c>
      <c r="Q216" s="171"/>
      <c r="R216" s="171"/>
      <c r="S216" s="171"/>
      <c r="T216" s="171"/>
      <c r="U216" s="171"/>
      <c r="V216" s="174"/>
      <c r="W216" s="174"/>
      <c r="X216" s="174">
        <f t="shared" si="137"/>
        <v>0</v>
      </c>
      <c r="Y216" s="171"/>
      <c r="Z216" s="19">
        <f t="shared" si="138"/>
        <v>0</v>
      </c>
      <c r="AA216" s="170">
        <f t="shared" si="139"/>
        <v>0</v>
      </c>
      <c r="AB216" s="171"/>
      <c r="AC216" s="171"/>
      <c r="AD216" s="20">
        <f t="shared" si="140"/>
        <v>0</v>
      </c>
      <c r="AE216" s="174"/>
      <c r="AF216" s="20">
        <f t="shared" si="141"/>
        <v>0</v>
      </c>
      <c r="AG216" s="20">
        <f t="shared" si="142"/>
        <v>0</v>
      </c>
      <c r="AH216" s="21"/>
      <c r="AI216" s="20">
        <f t="shared" si="143"/>
        <v>0</v>
      </c>
      <c r="AJ216" s="20"/>
      <c r="AK216" s="20"/>
      <c r="AL216" s="174">
        <f t="shared" si="144"/>
        <v>0</v>
      </c>
      <c r="AM216" s="174"/>
      <c r="AN216" s="174">
        <f t="shared" si="145"/>
        <v>0</v>
      </c>
      <c r="AO216" s="174"/>
      <c r="AP216" s="174">
        <f t="shared" si="146"/>
        <v>0</v>
      </c>
      <c r="AQ216" s="174">
        <f t="shared" si="147"/>
        <v>0</v>
      </c>
      <c r="AR216" s="174">
        <f t="shared" si="148"/>
        <v>0</v>
      </c>
      <c r="AS216" s="174">
        <f t="shared" si="149"/>
        <v>0</v>
      </c>
      <c r="AT216" s="22">
        <f t="shared" si="150"/>
        <v>0</v>
      </c>
      <c r="AU216" s="174">
        <f t="shared" si="151"/>
        <v>0</v>
      </c>
      <c r="AV216" s="174">
        <f t="shared" si="152"/>
        <v>0</v>
      </c>
      <c r="AW216" s="174">
        <f t="shared" si="153"/>
        <v>0</v>
      </c>
      <c r="AX216" s="174">
        <f t="shared" si="154"/>
        <v>0</v>
      </c>
      <c r="AY216" s="174">
        <f t="shared" si="155"/>
        <v>0</v>
      </c>
      <c r="AZ216" s="174">
        <f t="shared" si="156"/>
        <v>0</v>
      </c>
      <c r="BA216" s="170">
        <f t="shared" si="157"/>
        <v>0</v>
      </c>
      <c r="BB216" s="174">
        <f t="shared" si="158"/>
        <v>0</v>
      </c>
      <c r="BC216" s="124">
        <f t="shared" si="159"/>
        <v>0</v>
      </c>
      <c r="BD216" s="174">
        <f t="shared" si="160"/>
        <v>0</v>
      </c>
      <c r="BE216" s="174">
        <f t="shared" si="161"/>
        <v>0</v>
      </c>
      <c r="BF216" s="174">
        <f t="shared" si="162"/>
        <v>0</v>
      </c>
      <c r="BG216" s="174">
        <f t="shared" si="163"/>
        <v>0</v>
      </c>
      <c r="BH216" s="170">
        <f t="shared" si="164"/>
        <v>0</v>
      </c>
      <c r="BI216" s="171">
        <f t="shared" si="165"/>
        <v>0</v>
      </c>
      <c r="BJ216" s="171">
        <f t="shared" si="166"/>
        <v>0</v>
      </c>
      <c r="BK216" s="171">
        <f t="shared" si="167"/>
        <v>0</v>
      </c>
      <c r="BL216" s="171">
        <f t="shared" si="168"/>
        <v>0</v>
      </c>
      <c r="BM216" s="172">
        <v>0</v>
      </c>
      <c r="BN216" s="174">
        <f t="shared" si="169"/>
        <v>0</v>
      </c>
      <c r="BO216" s="174">
        <f t="shared" si="170"/>
        <v>0</v>
      </c>
      <c r="BP216" s="171"/>
      <c r="BQ216" s="172"/>
      <c r="BR216" s="172"/>
      <c r="BS216" s="172"/>
      <c r="BT216" s="172"/>
      <c r="BU216" s="172"/>
      <c r="BV216" s="172"/>
      <c r="BW216" s="172">
        <v>0</v>
      </c>
      <c r="BX216" s="66">
        <v>0</v>
      </c>
      <c r="BY216" s="66">
        <v>0</v>
      </c>
      <c r="BZ216" s="172">
        <v>0</v>
      </c>
      <c r="CA216" s="172">
        <f t="shared" si="171"/>
        <v>0</v>
      </c>
      <c r="CB216" s="66">
        <v>0</v>
      </c>
      <c r="CC216" s="172">
        <v>0</v>
      </c>
      <c r="CD216" s="172">
        <v>0</v>
      </c>
      <c r="CE216" s="172">
        <v>0</v>
      </c>
      <c r="CF216" s="169">
        <v>0</v>
      </c>
      <c r="CG216" s="169">
        <v>0</v>
      </c>
      <c r="CH216" s="172">
        <v>0</v>
      </c>
      <c r="CI216" s="172">
        <v>0</v>
      </c>
      <c r="CJ216" s="172">
        <v>0</v>
      </c>
      <c r="CK216" s="172">
        <v>0</v>
      </c>
      <c r="CL216" s="172">
        <v>0</v>
      </c>
      <c r="CM216" s="172">
        <v>0</v>
      </c>
      <c r="CN216" s="174">
        <f t="shared" si="172"/>
        <v>0</v>
      </c>
      <c r="CO216" s="174">
        <f t="shared" si="173"/>
        <v>0</v>
      </c>
      <c r="CP216" s="174">
        <f t="shared" si="174"/>
        <v>0</v>
      </c>
      <c r="CQ216" s="316"/>
      <c r="CR216" s="305">
        <f t="shared" si="67"/>
        <v>0</v>
      </c>
      <c r="CS216" s="305">
        <f t="shared" si="68"/>
        <v>0</v>
      </c>
      <c r="CT216" s="305">
        <f t="shared" si="69"/>
        <v>0</v>
      </c>
      <c r="CU216" s="305">
        <f t="shared" si="70"/>
        <v>0</v>
      </c>
      <c r="CV216" s="305">
        <f t="shared" si="71"/>
        <v>0</v>
      </c>
      <c r="CW216" s="305">
        <f t="shared" si="72"/>
        <v>0</v>
      </c>
      <c r="CX216" s="305">
        <f t="shared" si="73"/>
        <v>0</v>
      </c>
      <c r="CY216" s="305">
        <f t="shared" si="74"/>
        <v>0</v>
      </c>
      <c r="CZ216" s="305">
        <f t="shared" si="75"/>
        <v>0</v>
      </c>
      <c r="DA216" s="305">
        <f t="shared" si="76"/>
        <v>0</v>
      </c>
      <c r="DB216" s="305">
        <f t="shared" si="77"/>
        <v>0</v>
      </c>
      <c r="DC216" s="305">
        <f t="shared" si="78"/>
        <v>0</v>
      </c>
      <c r="DD216" s="305">
        <f t="shared" si="79"/>
        <v>0</v>
      </c>
      <c r="DE216" s="305">
        <f t="shared" si="80"/>
        <v>0</v>
      </c>
      <c r="DF216" s="305">
        <f t="shared" si="81"/>
        <v>0</v>
      </c>
      <c r="DG216" s="305">
        <f t="shared" si="82"/>
        <v>0</v>
      </c>
      <c r="DH216" s="305">
        <f t="shared" si="83"/>
        <v>0</v>
      </c>
      <c r="DI216" s="305">
        <f t="shared" si="84"/>
        <v>0</v>
      </c>
      <c r="DJ216" s="305">
        <f t="shared" si="85"/>
        <v>0</v>
      </c>
      <c r="DK216" s="305">
        <f t="shared" si="86"/>
        <v>0</v>
      </c>
      <c r="DL216" s="305">
        <f t="shared" si="87"/>
        <v>0</v>
      </c>
      <c r="DM216" s="305">
        <f t="shared" si="88"/>
        <v>0</v>
      </c>
    </row>
    <row r="217" spans="1:117" ht="20.25" x14ac:dyDescent="0.2">
      <c r="A217" s="18">
        <v>213</v>
      </c>
      <c r="B217" s="18">
        <v>80</v>
      </c>
      <c r="C217" s="171"/>
      <c r="D217" s="171"/>
      <c r="E217" s="171"/>
      <c r="F217" s="171"/>
      <c r="G217" s="171"/>
      <c r="H217" s="171"/>
      <c r="I217" s="171"/>
      <c r="J217" s="171"/>
      <c r="K217" s="174">
        <f t="shared" si="132"/>
        <v>0</v>
      </c>
      <c r="L217" s="174">
        <f t="shared" si="133"/>
        <v>0</v>
      </c>
      <c r="M217" s="174">
        <f t="shared" si="134"/>
        <v>0</v>
      </c>
      <c r="N217" s="174">
        <f t="shared" si="135"/>
        <v>0</v>
      </c>
      <c r="O217" s="66">
        <v>0</v>
      </c>
      <c r="P217" s="170">
        <f t="shared" si="136"/>
        <v>0</v>
      </c>
      <c r="Q217" s="171"/>
      <c r="R217" s="171"/>
      <c r="S217" s="171"/>
      <c r="T217" s="171"/>
      <c r="U217" s="171"/>
      <c r="V217" s="174"/>
      <c r="W217" s="174"/>
      <c r="X217" s="174">
        <f t="shared" si="137"/>
        <v>0</v>
      </c>
      <c r="Y217" s="171"/>
      <c r="Z217" s="19">
        <f t="shared" si="138"/>
        <v>0</v>
      </c>
      <c r="AA217" s="170">
        <f t="shared" si="139"/>
        <v>0</v>
      </c>
      <c r="AB217" s="171"/>
      <c r="AC217" s="171"/>
      <c r="AD217" s="20">
        <f t="shared" si="140"/>
        <v>0</v>
      </c>
      <c r="AE217" s="174"/>
      <c r="AF217" s="20">
        <f t="shared" si="141"/>
        <v>0</v>
      </c>
      <c r="AG217" s="20">
        <f t="shared" si="142"/>
        <v>0</v>
      </c>
      <c r="AH217" s="21"/>
      <c r="AI217" s="20">
        <f t="shared" si="143"/>
        <v>0</v>
      </c>
      <c r="AJ217" s="20"/>
      <c r="AK217" s="20"/>
      <c r="AL217" s="174">
        <f t="shared" si="144"/>
        <v>0</v>
      </c>
      <c r="AM217" s="174"/>
      <c r="AN217" s="174">
        <f t="shared" si="145"/>
        <v>0</v>
      </c>
      <c r="AO217" s="174"/>
      <c r="AP217" s="174">
        <f t="shared" si="146"/>
        <v>0</v>
      </c>
      <c r="AQ217" s="174">
        <f t="shared" si="147"/>
        <v>0</v>
      </c>
      <c r="AR217" s="174">
        <f t="shared" si="148"/>
        <v>0</v>
      </c>
      <c r="AS217" s="174">
        <f t="shared" si="149"/>
        <v>0</v>
      </c>
      <c r="AT217" s="22">
        <f t="shared" si="150"/>
        <v>0</v>
      </c>
      <c r="AU217" s="174">
        <f t="shared" si="151"/>
        <v>0</v>
      </c>
      <c r="AV217" s="174">
        <f t="shared" si="152"/>
        <v>0</v>
      </c>
      <c r="AW217" s="174">
        <f t="shared" si="153"/>
        <v>0</v>
      </c>
      <c r="AX217" s="174">
        <f t="shared" si="154"/>
        <v>0</v>
      </c>
      <c r="AY217" s="174">
        <f t="shared" si="155"/>
        <v>0</v>
      </c>
      <c r="AZ217" s="174">
        <f t="shared" si="156"/>
        <v>0</v>
      </c>
      <c r="BA217" s="170">
        <f t="shared" si="157"/>
        <v>0</v>
      </c>
      <c r="BB217" s="174">
        <f t="shared" si="158"/>
        <v>0</v>
      </c>
      <c r="BC217" s="124">
        <f t="shared" si="159"/>
        <v>0</v>
      </c>
      <c r="BD217" s="174">
        <f t="shared" si="160"/>
        <v>0</v>
      </c>
      <c r="BE217" s="174">
        <f t="shared" si="161"/>
        <v>0</v>
      </c>
      <c r="BF217" s="174">
        <f t="shared" si="162"/>
        <v>0</v>
      </c>
      <c r="BG217" s="174">
        <f t="shared" si="163"/>
        <v>0</v>
      </c>
      <c r="BH217" s="170">
        <f t="shared" si="164"/>
        <v>0</v>
      </c>
      <c r="BI217" s="171">
        <f t="shared" si="165"/>
        <v>0</v>
      </c>
      <c r="BJ217" s="171">
        <f t="shared" si="166"/>
        <v>0</v>
      </c>
      <c r="BK217" s="171">
        <f t="shared" si="167"/>
        <v>0</v>
      </c>
      <c r="BL217" s="171">
        <f t="shared" si="168"/>
        <v>0</v>
      </c>
      <c r="BM217" s="172">
        <v>0</v>
      </c>
      <c r="BN217" s="174">
        <f t="shared" si="169"/>
        <v>0</v>
      </c>
      <c r="BO217" s="174">
        <f t="shared" si="170"/>
        <v>0</v>
      </c>
      <c r="BP217" s="171"/>
      <c r="BQ217" s="172"/>
      <c r="BR217" s="172"/>
      <c r="BS217" s="172"/>
      <c r="BT217" s="172"/>
      <c r="BU217" s="172"/>
      <c r="BV217" s="172"/>
      <c r="BW217" s="172">
        <v>0</v>
      </c>
      <c r="BX217" s="66">
        <v>0</v>
      </c>
      <c r="BY217" s="66">
        <v>0</v>
      </c>
      <c r="BZ217" s="172">
        <v>0</v>
      </c>
      <c r="CA217" s="172">
        <f t="shared" si="171"/>
        <v>0</v>
      </c>
      <c r="CB217" s="66">
        <v>0</v>
      </c>
      <c r="CC217" s="172">
        <v>0</v>
      </c>
      <c r="CD217" s="172">
        <v>0</v>
      </c>
      <c r="CE217" s="172">
        <v>0</v>
      </c>
      <c r="CF217" s="169">
        <v>0</v>
      </c>
      <c r="CG217" s="169">
        <v>0</v>
      </c>
      <c r="CH217" s="172">
        <v>0</v>
      </c>
      <c r="CI217" s="172">
        <v>0</v>
      </c>
      <c r="CJ217" s="172">
        <v>0</v>
      </c>
      <c r="CK217" s="172">
        <v>0</v>
      </c>
      <c r="CL217" s="172">
        <v>0</v>
      </c>
      <c r="CM217" s="172">
        <v>0</v>
      </c>
      <c r="CN217" s="174">
        <f t="shared" si="172"/>
        <v>0</v>
      </c>
      <c r="CO217" s="174">
        <f t="shared" si="173"/>
        <v>0</v>
      </c>
      <c r="CP217" s="174">
        <f t="shared" si="174"/>
        <v>0</v>
      </c>
      <c r="CQ217" s="316"/>
      <c r="CR217" s="305">
        <f t="shared" si="67"/>
        <v>0</v>
      </c>
      <c r="CS217" s="305">
        <f t="shared" si="68"/>
        <v>0</v>
      </c>
      <c r="CT217" s="305">
        <f t="shared" si="69"/>
        <v>0</v>
      </c>
      <c r="CU217" s="305">
        <f t="shared" si="70"/>
        <v>0</v>
      </c>
      <c r="CV217" s="305">
        <f t="shared" si="71"/>
        <v>0</v>
      </c>
      <c r="CW217" s="305">
        <f t="shared" si="72"/>
        <v>0</v>
      </c>
      <c r="CX217" s="305">
        <f t="shared" si="73"/>
        <v>0</v>
      </c>
      <c r="CY217" s="305">
        <f t="shared" si="74"/>
        <v>0</v>
      </c>
      <c r="CZ217" s="305">
        <f t="shared" si="75"/>
        <v>0</v>
      </c>
      <c r="DA217" s="305">
        <f t="shared" si="76"/>
        <v>0</v>
      </c>
      <c r="DB217" s="305">
        <f t="shared" si="77"/>
        <v>0</v>
      </c>
      <c r="DC217" s="305">
        <f t="shared" si="78"/>
        <v>0</v>
      </c>
      <c r="DD217" s="305">
        <f t="shared" si="79"/>
        <v>0</v>
      </c>
      <c r="DE217" s="305">
        <f t="shared" si="80"/>
        <v>0</v>
      </c>
      <c r="DF217" s="305">
        <f t="shared" si="81"/>
        <v>0</v>
      </c>
      <c r="DG217" s="305">
        <f t="shared" si="82"/>
        <v>0</v>
      </c>
      <c r="DH217" s="305">
        <f t="shared" si="83"/>
        <v>0</v>
      </c>
      <c r="DI217" s="305">
        <f t="shared" si="84"/>
        <v>0</v>
      </c>
      <c r="DJ217" s="305">
        <f t="shared" si="85"/>
        <v>0</v>
      </c>
      <c r="DK217" s="305">
        <f t="shared" si="86"/>
        <v>0</v>
      </c>
      <c r="DL217" s="305">
        <f t="shared" si="87"/>
        <v>0</v>
      </c>
      <c r="DM217" s="305">
        <f t="shared" si="88"/>
        <v>0</v>
      </c>
    </row>
    <row r="218" spans="1:117" ht="20.25" x14ac:dyDescent="0.2">
      <c r="A218" s="18">
        <v>214</v>
      </c>
      <c r="B218" s="18">
        <v>81</v>
      </c>
      <c r="C218" s="171"/>
      <c r="D218" s="171"/>
      <c r="E218" s="171"/>
      <c r="F218" s="171"/>
      <c r="G218" s="171"/>
      <c r="H218" s="171"/>
      <c r="I218" s="171"/>
      <c r="J218" s="171"/>
      <c r="K218" s="174">
        <f t="shared" si="132"/>
        <v>0</v>
      </c>
      <c r="L218" s="174">
        <f t="shared" si="133"/>
        <v>0</v>
      </c>
      <c r="M218" s="174">
        <f t="shared" si="134"/>
        <v>0</v>
      </c>
      <c r="N218" s="174">
        <f t="shared" si="135"/>
        <v>0</v>
      </c>
      <c r="O218" s="66">
        <v>0</v>
      </c>
      <c r="P218" s="170">
        <f t="shared" si="136"/>
        <v>0</v>
      </c>
      <c r="Q218" s="171"/>
      <c r="R218" s="171"/>
      <c r="S218" s="171"/>
      <c r="T218" s="171"/>
      <c r="U218" s="171"/>
      <c r="V218" s="174"/>
      <c r="W218" s="174"/>
      <c r="X218" s="174">
        <f t="shared" si="137"/>
        <v>0</v>
      </c>
      <c r="Y218" s="171"/>
      <c r="Z218" s="19">
        <f t="shared" si="138"/>
        <v>0</v>
      </c>
      <c r="AA218" s="170">
        <f t="shared" si="139"/>
        <v>0</v>
      </c>
      <c r="AB218" s="171"/>
      <c r="AC218" s="171"/>
      <c r="AD218" s="20">
        <f t="shared" si="140"/>
        <v>0</v>
      </c>
      <c r="AE218" s="174"/>
      <c r="AF218" s="20">
        <f t="shared" si="141"/>
        <v>0</v>
      </c>
      <c r="AG218" s="20">
        <f t="shared" si="142"/>
        <v>0</v>
      </c>
      <c r="AH218" s="21"/>
      <c r="AI218" s="20">
        <f t="shared" si="143"/>
        <v>0</v>
      </c>
      <c r="AJ218" s="20"/>
      <c r="AK218" s="20"/>
      <c r="AL218" s="174">
        <f t="shared" si="144"/>
        <v>0</v>
      </c>
      <c r="AM218" s="174"/>
      <c r="AN218" s="174">
        <f t="shared" si="145"/>
        <v>0</v>
      </c>
      <c r="AO218" s="174"/>
      <c r="AP218" s="174">
        <f t="shared" si="146"/>
        <v>0</v>
      </c>
      <c r="AQ218" s="174">
        <f t="shared" si="147"/>
        <v>0</v>
      </c>
      <c r="AR218" s="174">
        <f t="shared" si="148"/>
        <v>0</v>
      </c>
      <c r="AS218" s="174">
        <f t="shared" si="149"/>
        <v>0</v>
      </c>
      <c r="AT218" s="22">
        <f t="shared" si="150"/>
        <v>0</v>
      </c>
      <c r="AU218" s="174">
        <f t="shared" si="151"/>
        <v>0</v>
      </c>
      <c r="AV218" s="174">
        <f t="shared" si="152"/>
        <v>0</v>
      </c>
      <c r="AW218" s="174">
        <f t="shared" si="153"/>
        <v>0</v>
      </c>
      <c r="AX218" s="174">
        <f t="shared" si="154"/>
        <v>0</v>
      </c>
      <c r="AY218" s="174">
        <f t="shared" si="155"/>
        <v>0</v>
      </c>
      <c r="AZ218" s="174">
        <f t="shared" si="156"/>
        <v>0</v>
      </c>
      <c r="BA218" s="170">
        <f t="shared" si="157"/>
        <v>0</v>
      </c>
      <c r="BB218" s="174">
        <f t="shared" si="158"/>
        <v>0</v>
      </c>
      <c r="BC218" s="124">
        <f t="shared" si="159"/>
        <v>0</v>
      </c>
      <c r="BD218" s="174">
        <f t="shared" si="160"/>
        <v>0</v>
      </c>
      <c r="BE218" s="174">
        <f t="shared" si="161"/>
        <v>0</v>
      </c>
      <c r="BF218" s="174">
        <f t="shared" si="162"/>
        <v>0</v>
      </c>
      <c r="BG218" s="174">
        <f t="shared" si="163"/>
        <v>0</v>
      </c>
      <c r="BH218" s="170">
        <f t="shared" si="164"/>
        <v>0</v>
      </c>
      <c r="BI218" s="171">
        <f t="shared" si="165"/>
        <v>0</v>
      </c>
      <c r="BJ218" s="171">
        <f t="shared" si="166"/>
        <v>0</v>
      </c>
      <c r="BK218" s="171">
        <f t="shared" si="167"/>
        <v>0</v>
      </c>
      <c r="BL218" s="171">
        <f t="shared" si="168"/>
        <v>0</v>
      </c>
      <c r="BM218" s="172">
        <v>0</v>
      </c>
      <c r="BN218" s="174">
        <f t="shared" si="169"/>
        <v>0</v>
      </c>
      <c r="BO218" s="174">
        <f t="shared" si="170"/>
        <v>0</v>
      </c>
      <c r="BP218" s="171"/>
      <c r="BQ218" s="172"/>
      <c r="BR218" s="172"/>
      <c r="BS218" s="172"/>
      <c r="BT218" s="172"/>
      <c r="BU218" s="172"/>
      <c r="BV218" s="172"/>
      <c r="BW218" s="172">
        <v>0</v>
      </c>
      <c r="BX218" s="66">
        <v>0</v>
      </c>
      <c r="BY218" s="66">
        <v>0</v>
      </c>
      <c r="BZ218" s="172">
        <v>0</v>
      </c>
      <c r="CA218" s="172">
        <f t="shared" si="171"/>
        <v>0</v>
      </c>
      <c r="CB218" s="66">
        <v>0</v>
      </c>
      <c r="CC218" s="172">
        <v>0</v>
      </c>
      <c r="CD218" s="172">
        <v>0</v>
      </c>
      <c r="CE218" s="172">
        <v>0</v>
      </c>
      <c r="CF218" s="169">
        <v>0</v>
      </c>
      <c r="CG218" s="169">
        <v>0</v>
      </c>
      <c r="CH218" s="172">
        <v>0</v>
      </c>
      <c r="CI218" s="172">
        <v>0</v>
      </c>
      <c r="CJ218" s="172">
        <v>0</v>
      </c>
      <c r="CK218" s="172">
        <v>0</v>
      </c>
      <c r="CL218" s="172">
        <v>0</v>
      </c>
      <c r="CM218" s="172">
        <v>0</v>
      </c>
      <c r="CN218" s="174">
        <f t="shared" si="172"/>
        <v>0</v>
      </c>
      <c r="CO218" s="174">
        <f t="shared" si="173"/>
        <v>0</v>
      </c>
      <c r="CP218" s="174">
        <f t="shared" si="174"/>
        <v>0</v>
      </c>
      <c r="CQ218" s="316"/>
      <c r="CR218" s="305">
        <f t="shared" si="67"/>
        <v>0</v>
      </c>
      <c r="CS218" s="305">
        <f t="shared" si="68"/>
        <v>0</v>
      </c>
      <c r="CT218" s="305">
        <f t="shared" si="69"/>
        <v>0</v>
      </c>
      <c r="CU218" s="305">
        <f t="shared" si="70"/>
        <v>0</v>
      </c>
      <c r="CV218" s="305">
        <f t="shared" si="71"/>
        <v>0</v>
      </c>
      <c r="CW218" s="305">
        <f t="shared" si="72"/>
        <v>0</v>
      </c>
      <c r="CX218" s="305">
        <f t="shared" si="73"/>
        <v>0</v>
      </c>
      <c r="CY218" s="305">
        <f t="shared" si="74"/>
        <v>0</v>
      </c>
      <c r="CZ218" s="305">
        <f t="shared" si="75"/>
        <v>0</v>
      </c>
      <c r="DA218" s="305">
        <f t="shared" si="76"/>
        <v>0</v>
      </c>
      <c r="DB218" s="305">
        <f t="shared" si="77"/>
        <v>0</v>
      </c>
      <c r="DC218" s="305">
        <f t="shared" si="78"/>
        <v>0</v>
      </c>
      <c r="DD218" s="305">
        <f t="shared" si="79"/>
        <v>0</v>
      </c>
      <c r="DE218" s="305">
        <f t="shared" si="80"/>
        <v>0</v>
      </c>
      <c r="DF218" s="305">
        <f t="shared" si="81"/>
        <v>0</v>
      </c>
      <c r="DG218" s="305">
        <f t="shared" si="82"/>
        <v>0</v>
      </c>
      <c r="DH218" s="305">
        <f t="shared" si="83"/>
        <v>0</v>
      </c>
      <c r="DI218" s="305">
        <f t="shared" si="84"/>
        <v>0</v>
      </c>
      <c r="DJ218" s="305">
        <f t="shared" si="85"/>
        <v>0</v>
      </c>
      <c r="DK218" s="305">
        <f t="shared" si="86"/>
        <v>0</v>
      </c>
      <c r="DL218" s="305">
        <f t="shared" si="87"/>
        <v>0</v>
      </c>
      <c r="DM218" s="305">
        <f t="shared" si="88"/>
        <v>0</v>
      </c>
    </row>
    <row r="219" spans="1:117" ht="20.25" x14ac:dyDescent="0.2">
      <c r="A219" s="18">
        <v>215</v>
      </c>
      <c r="B219" s="18">
        <v>82</v>
      </c>
      <c r="C219" s="171"/>
      <c r="D219" s="171"/>
      <c r="E219" s="171"/>
      <c r="F219" s="171"/>
      <c r="G219" s="171"/>
      <c r="H219" s="171"/>
      <c r="I219" s="171"/>
      <c r="J219" s="171"/>
      <c r="K219" s="174">
        <f t="shared" si="132"/>
        <v>0</v>
      </c>
      <c r="L219" s="174">
        <f t="shared" si="133"/>
        <v>0</v>
      </c>
      <c r="M219" s="174">
        <f t="shared" si="134"/>
        <v>0</v>
      </c>
      <c r="N219" s="174">
        <f t="shared" si="135"/>
        <v>0</v>
      </c>
      <c r="O219" s="66">
        <v>0</v>
      </c>
      <c r="P219" s="170">
        <f t="shared" si="136"/>
        <v>0</v>
      </c>
      <c r="Q219" s="171"/>
      <c r="R219" s="171"/>
      <c r="S219" s="171"/>
      <c r="T219" s="171"/>
      <c r="U219" s="171"/>
      <c r="V219" s="174"/>
      <c r="W219" s="174"/>
      <c r="X219" s="174">
        <f t="shared" si="137"/>
        <v>0</v>
      </c>
      <c r="Y219" s="171"/>
      <c r="Z219" s="19">
        <f t="shared" si="138"/>
        <v>0</v>
      </c>
      <c r="AA219" s="170">
        <f t="shared" si="139"/>
        <v>0</v>
      </c>
      <c r="AB219" s="171"/>
      <c r="AC219" s="171"/>
      <c r="AD219" s="20">
        <f t="shared" si="140"/>
        <v>0</v>
      </c>
      <c r="AE219" s="174"/>
      <c r="AF219" s="20">
        <f t="shared" si="141"/>
        <v>0</v>
      </c>
      <c r="AG219" s="20">
        <f t="shared" si="142"/>
        <v>0</v>
      </c>
      <c r="AH219" s="21"/>
      <c r="AI219" s="20">
        <f t="shared" si="143"/>
        <v>0</v>
      </c>
      <c r="AJ219" s="20"/>
      <c r="AK219" s="20"/>
      <c r="AL219" s="174">
        <f t="shared" si="144"/>
        <v>0</v>
      </c>
      <c r="AM219" s="174"/>
      <c r="AN219" s="174">
        <f t="shared" si="145"/>
        <v>0</v>
      </c>
      <c r="AO219" s="174"/>
      <c r="AP219" s="174">
        <f t="shared" si="146"/>
        <v>0</v>
      </c>
      <c r="AQ219" s="174">
        <f t="shared" si="147"/>
        <v>0</v>
      </c>
      <c r="AR219" s="174">
        <f t="shared" si="148"/>
        <v>0</v>
      </c>
      <c r="AS219" s="174">
        <f t="shared" si="149"/>
        <v>0</v>
      </c>
      <c r="AT219" s="22">
        <f t="shared" si="150"/>
        <v>0</v>
      </c>
      <c r="AU219" s="174">
        <f t="shared" si="151"/>
        <v>0</v>
      </c>
      <c r="AV219" s="174">
        <f t="shared" si="152"/>
        <v>0</v>
      </c>
      <c r="AW219" s="174">
        <f t="shared" si="153"/>
        <v>0</v>
      </c>
      <c r="AX219" s="174">
        <f t="shared" si="154"/>
        <v>0</v>
      </c>
      <c r="AY219" s="174">
        <f t="shared" si="155"/>
        <v>0</v>
      </c>
      <c r="AZ219" s="174">
        <f t="shared" si="156"/>
        <v>0</v>
      </c>
      <c r="BA219" s="170">
        <f t="shared" si="157"/>
        <v>0</v>
      </c>
      <c r="BB219" s="174">
        <f t="shared" si="158"/>
        <v>0</v>
      </c>
      <c r="BC219" s="124">
        <f t="shared" si="159"/>
        <v>0</v>
      </c>
      <c r="BD219" s="174">
        <f t="shared" si="160"/>
        <v>0</v>
      </c>
      <c r="BE219" s="174">
        <f t="shared" si="161"/>
        <v>0</v>
      </c>
      <c r="BF219" s="174">
        <f t="shared" si="162"/>
        <v>0</v>
      </c>
      <c r="BG219" s="174">
        <f t="shared" si="163"/>
        <v>0</v>
      </c>
      <c r="BH219" s="170">
        <f t="shared" si="164"/>
        <v>0</v>
      </c>
      <c r="BI219" s="171">
        <f t="shared" si="165"/>
        <v>0</v>
      </c>
      <c r="BJ219" s="171">
        <f t="shared" si="166"/>
        <v>0</v>
      </c>
      <c r="BK219" s="171">
        <f t="shared" si="167"/>
        <v>0</v>
      </c>
      <c r="BL219" s="171">
        <f t="shared" si="168"/>
        <v>0</v>
      </c>
      <c r="BM219" s="172">
        <v>0</v>
      </c>
      <c r="BN219" s="174">
        <f t="shared" si="169"/>
        <v>0</v>
      </c>
      <c r="BO219" s="174">
        <f t="shared" si="170"/>
        <v>0</v>
      </c>
      <c r="BP219" s="171"/>
      <c r="BQ219" s="172"/>
      <c r="BR219" s="172"/>
      <c r="BS219" s="172"/>
      <c r="BT219" s="172"/>
      <c r="BU219" s="172"/>
      <c r="BV219" s="172"/>
      <c r="BW219" s="172">
        <v>0</v>
      </c>
      <c r="BX219" s="66">
        <v>0</v>
      </c>
      <c r="BY219" s="66">
        <v>0</v>
      </c>
      <c r="BZ219" s="172">
        <v>0</v>
      </c>
      <c r="CA219" s="172">
        <f t="shared" si="171"/>
        <v>0</v>
      </c>
      <c r="CB219" s="66">
        <v>0</v>
      </c>
      <c r="CC219" s="172">
        <v>0</v>
      </c>
      <c r="CD219" s="172">
        <v>0</v>
      </c>
      <c r="CE219" s="172">
        <v>0</v>
      </c>
      <c r="CF219" s="169">
        <v>0</v>
      </c>
      <c r="CG219" s="169">
        <v>0</v>
      </c>
      <c r="CH219" s="172">
        <v>0</v>
      </c>
      <c r="CI219" s="172">
        <v>0</v>
      </c>
      <c r="CJ219" s="172">
        <v>0</v>
      </c>
      <c r="CK219" s="172">
        <v>0</v>
      </c>
      <c r="CL219" s="172">
        <v>0</v>
      </c>
      <c r="CM219" s="172">
        <v>0</v>
      </c>
      <c r="CN219" s="174">
        <f t="shared" si="172"/>
        <v>0</v>
      </c>
      <c r="CO219" s="174">
        <f t="shared" si="173"/>
        <v>0</v>
      </c>
      <c r="CP219" s="174">
        <f t="shared" si="174"/>
        <v>0</v>
      </c>
      <c r="CQ219" s="316"/>
      <c r="CR219" s="305">
        <f t="shared" si="67"/>
        <v>0</v>
      </c>
      <c r="CS219" s="305">
        <f t="shared" si="68"/>
        <v>0</v>
      </c>
      <c r="CT219" s="305">
        <f t="shared" si="69"/>
        <v>0</v>
      </c>
      <c r="CU219" s="305">
        <f t="shared" si="70"/>
        <v>0</v>
      </c>
      <c r="CV219" s="305">
        <f t="shared" si="71"/>
        <v>0</v>
      </c>
      <c r="CW219" s="305">
        <f t="shared" si="72"/>
        <v>0</v>
      </c>
      <c r="CX219" s="305">
        <f t="shared" si="73"/>
        <v>0</v>
      </c>
      <c r="CY219" s="305">
        <f t="shared" si="74"/>
        <v>0</v>
      </c>
      <c r="CZ219" s="305">
        <f t="shared" si="75"/>
        <v>0</v>
      </c>
      <c r="DA219" s="305">
        <f t="shared" si="76"/>
        <v>0</v>
      </c>
      <c r="DB219" s="305">
        <f t="shared" si="77"/>
        <v>0</v>
      </c>
      <c r="DC219" s="305">
        <f t="shared" si="78"/>
        <v>0</v>
      </c>
      <c r="DD219" s="305">
        <f t="shared" si="79"/>
        <v>0</v>
      </c>
      <c r="DE219" s="305">
        <f t="shared" si="80"/>
        <v>0</v>
      </c>
      <c r="DF219" s="305">
        <f t="shared" si="81"/>
        <v>0</v>
      </c>
      <c r="DG219" s="305">
        <f t="shared" si="82"/>
        <v>0</v>
      </c>
      <c r="DH219" s="305">
        <f t="shared" si="83"/>
        <v>0</v>
      </c>
      <c r="DI219" s="305">
        <f t="shared" si="84"/>
        <v>0</v>
      </c>
      <c r="DJ219" s="305">
        <f t="shared" si="85"/>
        <v>0</v>
      </c>
      <c r="DK219" s="305">
        <f t="shared" si="86"/>
        <v>0</v>
      </c>
      <c r="DL219" s="305">
        <f t="shared" si="87"/>
        <v>0</v>
      </c>
      <c r="DM219" s="305">
        <f t="shared" si="88"/>
        <v>0</v>
      </c>
    </row>
    <row r="220" spans="1:117" ht="20.25" x14ac:dyDescent="0.2">
      <c r="A220" s="18">
        <v>216</v>
      </c>
      <c r="B220" s="18">
        <v>83</v>
      </c>
      <c r="C220" s="171"/>
      <c r="D220" s="171"/>
      <c r="E220" s="171"/>
      <c r="F220" s="171"/>
      <c r="G220" s="171"/>
      <c r="H220" s="171"/>
      <c r="I220" s="171"/>
      <c r="J220" s="171"/>
      <c r="K220" s="174">
        <f t="shared" si="132"/>
        <v>0</v>
      </c>
      <c r="L220" s="174">
        <f t="shared" si="133"/>
        <v>0</v>
      </c>
      <c r="M220" s="174">
        <f t="shared" si="134"/>
        <v>0</v>
      </c>
      <c r="N220" s="174">
        <f t="shared" si="135"/>
        <v>0</v>
      </c>
      <c r="O220" s="66">
        <v>0</v>
      </c>
      <c r="P220" s="170">
        <f t="shared" si="136"/>
        <v>0</v>
      </c>
      <c r="Q220" s="171"/>
      <c r="R220" s="171"/>
      <c r="S220" s="171"/>
      <c r="T220" s="171"/>
      <c r="U220" s="171"/>
      <c r="V220" s="174"/>
      <c r="W220" s="174"/>
      <c r="X220" s="174">
        <f t="shared" si="137"/>
        <v>0</v>
      </c>
      <c r="Y220" s="171"/>
      <c r="Z220" s="19">
        <f t="shared" si="138"/>
        <v>0</v>
      </c>
      <c r="AA220" s="170">
        <f t="shared" si="139"/>
        <v>0</v>
      </c>
      <c r="AB220" s="171"/>
      <c r="AC220" s="171"/>
      <c r="AD220" s="20">
        <f t="shared" si="140"/>
        <v>0</v>
      </c>
      <c r="AE220" s="174"/>
      <c r="AF220" s="20">
        <f t="shared" si="141"/>
        <v>0</v>
      </c>
      <c r="AG220" s="20">
        <f t="shared" si="142"/>
        <v>0</v>
      </c>
      <c r="AH220" s="21"/>
      <c r="AI220" s="20">
        <f t="shared" si="143"/>
        <v>0</v>
      </c>
      <c r="AJ220" s="20"/>
      <c r="AK220" s="20"/>
      <c r="AL220" s="174">
        <f t="shared" si="144"/>
        <v>0</v>
      </c>
      <c r="AM220" s="174"/>
      <c r="AN220" s="174">
        <f t="shared" si="145"/>
        <v>0</v>
      </c>
      <c r="AO220" s="174"/>
      <c r="AP220" s="174">
        <f t="shared" si="146"/>
        <v>0</v>
      </c>
      <c r="AQ220" s="174">
        <f t="shared" si="147"/>
        <v>0</v>
      </c>
      <c r="AR220" s="174">
        <f t="shared" si="148"/>
        <v>0</v>
      </c>
      <c r="AS220" s="174">
        <f t="shared" si="149"/>
        <v>0</v>
      </c>
      <c r="AT220" s="22">
        <f t="shared" si="150"/>
        <v>0</v>
      </c>
      <c r="AU220" s="174">
        <f t="shared" si="151"/>
        <v>0</v>
      </c>
      <c r="AV220" s="174">
        <f t="shared" si="152"/>
        <v>0</v>
      </c>
      <c r="AW220" s="174">
        <f t="shared" si="153"/>
        <v>0</v>
      </c>
      <c r="AX220" s="174">
        <f t="shared" si="154"/>
        <v>0</v>
      </c>
      <c r="AY220" s="174">
        <f t="shared" si="155"/>
        <v>0</v>
      </c>
      <c r="AZ220" s="174">
        <f t="shared" si="156"/>
        <v>0</v>
      </c>
      <c r="BA220" s="170">
        <f t="shared" si="157"/>
        <v>0</v>
      </c>
      <c r="BB220" s="174">
        <f t="shared" si="158"/>
        <v>0</v>
      </c>
      <c r="BC220" s="124">
        <f t="shared" si="159"/>
        <v>0</v>
      </c>
      <c r="BD220" s="174">
        <f t="shared" si="160"/>
        <v>0</v>
      </c>
      <c r="BE220" s="174">
        <f t="shared" si="161"/>
        <v>0</v>
      </c>
      <c r="BF220" s="174">
        <f t="shared" si="162"/>
        <v>0</v>
      </c>
      <c r="BG220" s="174">
        <f t="shared" si="163"/>
        <v>0</v>
      </c>
      <c r="BH220" s="170">
        <f t="shared" si="164"/>
        <v>0</v>
      </c>
      <c r="BI220" s="171">
        <f t="shared" si="165"/>
        <v>0</v>
      </c>
      <c r="BJ220" s="171">
        <f t="shared" si="166"/>
        <v>0</v>
      </c>
      <c r="BK220" s="171">
        <f t="shared" si="167"/>
        <v>0</v>
      </c>
      <c r="BL220" s="171">
        <f t="shared" si="168"/>
        <v>0</v>
      </c>
      <c r="BM220" s="172">
        <v>0</v>
      </c>
      <c r="BN220" s="174">
        <f t="shared" si="169"/>
        <v>0</v>
      </c>
      <c r="BO220" s="174">
        <f t="shared" si="170"/>
        <v>0</v>
      </c>
      <c r="BP220" s="171"/>
      <c r="BQ220" s="172"/>
      <c r="BR220" s="172"/>
      <c r="BS220" s="172"/>
      <c r="BT220" s="172"/>
      <c r="BU220" s="172"/>
      <c r="BV220" s="172"/>
      <c r="BW220" s="172">
        <v>0</v>
      </c>
      <c r="BX220" s="66">
        <v>0</v>
      </c>
      <c r="BY220" s="66">
        <v>0</v>
      </c>
      <c r="BZ220" s="172">
        <v>0</v>
      </c>
      <c r="CA220" s="172">
        <f t="shared" si="171"/>
        <v>0</v>
      </c>
      <c r="CB220" s="66">
        <v>0</v>
      </c>
      <c r="CC220" s="172">
        <v>0</v>
      </c>
      <c r="CD220" s="172">
        <v>0</v>
      </c>
      <c r="CE220" s="172">
        <v>0</v>
      </c>
      <c r="CF220" s="169">
        <v>0</v>
      </c>
      <c r="CG220" s="169">
        <v>0</v>
      </c>
      <c r="CH220" s="172">
        <v>0</v>
      </c>
      <c r="CI220" s="172">
        <v>0</v>
      </c>
      <c r="CJ220" s="172">
        <v>0</v>
      </c>
      <c r="CK220" s="172">
        <v>0</v>
      </c>
      <c r="CL220" s="172">
        <v>0</v>
      </c>
      <c r="CM220" s="172">
        <v>0</v>
      </c>
      <c r="CN220" s="174">
        <f t="shared" si="172"/>
        <v>0</v>
      </c>
      <c r="CO220" s="174">
        <f t="shared" si="173"/>
        <v>0</v>
      </c>
      <c r="CP220" s="174">
        <f t="shared" si="174"/>
        <v>0</v>
      </c>
      <c r="CQ220" s="316"/>
      <c r="CR220" s="305">
        <f t="shared" si="67"/>
        <v>0</v>
      </c>
      <c r="CS220" s="305">
        <f t="shared" si="68"/>
        <v>0</v>
      </c>
      <c r="CT220" s="305">
        <f t="shared" si="69"/>
        <v>0</v>
      </c>
      <c r="CU220" s="305">
        <f t="shared" si="70"/>
        <v>0</v>
      </c>
      <c r="CV220" s="305">
        <f t="shared" si="71"/>
        <v>0</v>
      </c>
      <c r="CW220" s="305">
        <f t="shared" si="72"/>
        <v>0</v>
      </c>
      <c r="CX220" s="305">
        <f t="shared" si="73"/>
        <v>0</v>
      </c>
      <c r="CY220" s="305">
        <f t="shared" si="74"/>
        <v>0</v>
      </c>
      <c r="CZ220" s="305">
        <f t="shared" si="75"/>
        <v>0</v>
      </c>
      <c r="DA220" s="305">
        <f t="shared" si="76"/>
        <v>0</v>
      </c>
      <c r="DB220" s="305">
        <f t="shared" si="77"/>
        <v>0</v>
      </c>
      <c r="DC220" s="305">
        <f t="shared" si="78"/>
        <v>0</v>
      </c>
      <c r="DD220" s="305">
        <f t="shared" si="79"/>
        <v>0</v>
      </c>
      <c r="DE220" s="305">
        <f t="shared" si="80"/>
        <v>0</v>
      </c>
      <c r="DF220" s="305">
        <f t="shared" si="81"/>
        <v>0</v>
      </c>
      <c r="DG220" s="305">
        <f t="shared" si="82"/>
        <v>0</v>
      </c>
      <c r="DH220" s="305">
        <f t="shared" si="83"/>
        <v>0</v>
      </c>
      <c r="DI220" s="305">
        <f t="shared" si="84"/>
        <v>0</v>
      </c>
      <c r="DJ220" s="305">
        <f t="shared" si="85"/>
        <v>0</v>
      </c>
      <c r="DK220" s="305">
        <f t="shared" si="86"/>
        <v>0</v>
      </c>
      <c r="DL220" s="305">
        <f t="shared" si="87"/>
        <v>0</v>
      </c>
      <c r="DM220" s="305">
        <f t="shared" si="88"/>
        <v>0</v>
      </c>
    </row>
    <row r="221" spans="1:117" ht="20.25" x14ac:dyDescent="0.2">
      <c r="A221" s="18">
        <v>217</v>
      </c>
      <c r="B221" s="18">
        <v>84</v>
      </c>
      <c r="C221" s="171"/>
      <c r="D221" s="171"/>
      <c r="E221" s="171"/>
      <c r="F221" s="171"/>
      <c r="G221" s="171"/>
      <c r="H221" s="171"/>
      <c r="I221" s="171"/>
      <c r="J221" s="171"/>
      <c r="K221" s="174">
        <f t="shared" si="132"/>
        <v>0</v>
      </c>
      <c r="L221" s="174">
        <f t="shared" si="133"/>
        <v>0</v>
      </c>
      <c r="M221" s="174">
        <f t="shared" si="134"/>
        <v>0</v>
      </c>
      <c r="N221" s="174">
        <f t="shared" si="135"/>
        <v>0</v>
      </c>
      <c r="O221" s="66">
        <v>0</v>
      </c>
      <c r="P221" s="170">
        <f t="shared" si="136"/>
        <v>0</v>
      </c>
      <c r="Q221" s="171"/>
      <c r="R221" s="171"/>
      <c r="S221" s="171"/>
      <c r="T221" s="171"/>
      <c r="U221" s="171"/>
      <c r="V221" s="174"/>
      <c r="W221" s="174"/>
      <c r="X221" s="174">
        <f t="shared" si="137"/>
        <v>0</v>
      </c>
      <c r="Y221" s="171"/>
      <c r="Z221" s="19">
        <f t="shared" si="138"/>
        <v>0</v>
      </c>
      <c r="AA221" s="170">
        <f t="shared" si="139"/>
        <v>0</v>
      </c>
      <c r="AB221" s="171"/>
      <c r="AC221" s="171"/>
      <c r="AD221" s="20">
        <f t="shared" si="140"/>
        <v>0</v>
      </c>
      <c r="AE221" s="174"/>
      <c r="AF221" s="20">
        <f t="shared" si="141"/>
        <v>0</v>
      </c>
      <c r="AG221" s="20">
        <f t="shared" si="142"/>
        <v>0</v>
      </c>
      <c r="AH221" s="21"/>
      <c r="AI221" s="20">
        <f t="shared" si="143"/>
        <v>0</v>
      </c>
      <c r="AJ221" s="20"/>
      <c r="AK221" s="20"/>
      <c r="AL221" s="174">
        <f t="shared" si="144"/>
        <v>0</v>
      </c>
      <c r="AM221" s="174"/>
      <c r="AN221" s="174">
        <f t="shared" si="145"/>
        <v>0</v>
      </c>
      <c r="AO221" s="174"/>
      <c r="AP221" s="174">
        <f t="shared" si="146"/>
        <v>0</v>
      </c>
      <c r="AQ221" s="174">
        <f t="shared" si="147"/>
        <v>0</v>
      </c>
      <c r="AR221" s="174">
        <f t="shared" si="148"/>
        <v>0</v>
      </c>
      <c r="AS221" s="174">
        <f t="shared" si="149"/>
        <v>0</v>
      </c>
      <c r="AT221" s="22">
        <f t="shared" si="150"/>
        <v>0</v>
      </c>
      <c r="AU221" s="174">
        <f t="shared" si="151"/>
        <v>0</v>
      </c>
      <c r="AV221" s="174">
        <f t="shared" si="152"/>
        <v>0</v>
      </c>
      <c r="AW221" s="174">
        <f t="shared" si="153"/>
        <v>0</v>
      </c>
      <c r="AX221" s="174">
        <f t="shared" si="154"/>
        <v>0</v>
      </c>
      <c r="AY221" s="174">
        <f t="shared" si="155"/>
        <v>0</v>
      </c>
      <c r="AZ221" s="174">
        <f t="shared" si="156"/>
        <v>0</v>
      </c>
      <c r="BA221" s="170">
        <f t="shared" si="157"/>
        <v>0</v>
      </c>
      <c r="BB221" s="174">
        <f t="shared" si="158"/>
        <v>0</v>
      </c>
      <c r="BC221" s="124">
        <f t="shared" si="159"/>
        <v>0</v>
      </c>
      <c r="BD221" s="174">
        <f t="shared" si="160"/>
        <v>0</v>
      </c>
      <c r="BE221" s="174">
        <f t="shared" si="161"/>
        <v>0</v>
      </c>
      <c r="BF221" s="174">
        <f t="shared" si="162"/>
        <v>0</v>
      </c>
      <c r="BG221" s="174">
        <f t="shared" si="163"/>
        <v>0</v>
      </c>
      <c r="BH221" s="170">
        <f t="shared" si="164"/>
        <v>0</v>
      </c>
      <c r="BI221" s="171">
        <f t="shared" si="165"/>
        <v>0</v>
      </c>
      <c r="BJ221" s="171">
        <f t="shared" si="166"/>
        <v>0</v>
      </c>
      <c r="BK221" s="171">
        <f t="shared" si="167"/>
        <v>0</v>
      </c>
      <c r="BL221" s="171">
        <f t="shared" si="168"/>
        <v>0</v>
      </c>
      <c r="BM221" s="172">
        <v>0</v>
      </c>
      <c r="BN221" s="174">
        <f t="shared" si="169"/>
        <v>0</v>
      </c>
      <c r="BO221" s="174">
        <f t="shared" si="170"/>
        <v>0</v>
      </c>
      <c r="BP221" s="171"/>
      <c r="BQ221" s="172"/>
      <c r="BR221" s="172"/>
      <c r="BS221" s="172"/>
      <c r="BT221" s="172"/>
      <c r="BU221" s="172"/>
      <c r="BV221" s="172"/>
      <c r="BW221" s="172">
        <v>0</v>
      </c>
      <c r="BX221" s="66">
        <v>0</v>
      </c>
      <c r="BY221" s="66">
        <v>0</v>
      </c>
      <c r="BZ221" s="172">
        <v>0</v>
      </c>
      <c r="CA221" s="172">
        <f t="shared" si="171"/>
        <v>0</v>
      </c>
      <c r="CB221" s="66">
        <v>0</v>
      </c>
      <c r="CC221" s="172">
        <v>0</v>
      </c>
      <c r="CD221" s="172">
        <v>0</v>
      </c>
      <c r="CE221" s="172">
        <v>0</v>
      </c>
      <c r="CF221" s="169">
        <v>0</v>
      </c>
      <c r="CG221" s="169">
        <v>0</v>
      </c>
      <c r="CH221" s="172">
        <v>0</v>
      </c>
      <c r="CI221" s="172">
        <v>0</v>
      </c>
      <c r="CJ221" s="172">
        <v>0</v>
      </c>
      <c r="CK221" s="172">
        <v>0</v>
      </c>
      <c r="CL221" s="172">
        <v>0</v>
      </c>
      <c r="CM221" s="172">
        <v>0</v>
      </c>
      <c r="CN221" s="174">
        <f t="shared" si="172"/>
        <v>0</v>
      </c>
      <c r="CO221" s="174">
        <f t="shared" si="173"/>
        <v>0</v>
      </c>
      <c r="CP221" s="174">
        <f t="shared" si="174"/>
        <v>0</v>
      </c>
      <c r="CQ221" s="316"/>
      <c r="CR221" s="305">
        <f t="shared" si="67"/>
        <v>0</v>
      </c>
      <c r="CS221" s="305">
        <f t="shared" si="68"/>
        <v>0</v>
      </c>
      <c r="CT221" s="305">
        <f t="shared" si="69"/>
        <v>0</v>
      </c>
      <c r="CU221" s="305">
        <f t="shared" si="70"/>
        <v>0</v>
      </c>
      <c r="CV221" s="305">
        <f t="shared" si="71"/>
        <v>0</v>
      </c>
      <c r="CW221" s="305">
        <f t="shared" si="72"/>
        <v>0</v>
      </c>
      <c r="CX221" s="305">
        <f t="shared" si="73"/>
        <v>0</v>
      </c>
      <c r="CY221" s="305">
        <f t="shared" si="74"/>
        <v>0</v>
      </c>
      <c r="CZ221" s="305">
        <f t="shared" si="75"/>
        <v>0</v>
      </c>
      <c r="DA221" s="305">
        <f t="shared" si="76"/>
        <v>0</v>
      </c>
      <c r="DB221" s="305">
        <f t="shared" si="77"/>
        <v>0</v>
      </c>
      <c r="DC221" s="305">
        <f t="shared" si="78"/>
        <v>0</v>
      </c>
      <c r="DD221" s="305">
        <f t="shared" si="79"/>
        <v>0</v>
      </c>
      <c r="DE221" s="305">
        <f t="shared" si="80"/>
        <v>0</v>
      </c>
      <c r="DF221" s="305">
        <f t="shared" si="81"/>
        <v>0</v>
      </c>
      <c r="DG221" s="305">
        <f t="shared" si="82"/>
        <v>0</v>
      </c>
      <c r="DH221" s="305">
        <f t="shared" si="83"/>
        <v>0</v>
      </c>
      <c r="DI221" s="305">
        <f t="shared" si="84"/>
        <v>0</v>
      </c>
      <c r="DJ221" s="305">
        <f t="shared" si="85"/>
        <v>0</v>
      </c>
      <c r="DK221" s="305">
        <f t="shared" si="86"/>
        <v>0</v>
      </c>
      <c r="DL221" s="305">
        <f t="shared" si="87"/>
        <v>0</v>
      </c>
      <c r="DM221" s="305">
        <f t="shared" si="88"/>
        <v>0</v>
      </c>
    </row>
    <row r="222" spans="1:117" ht="20.25" x14ac:dyDescent="0.2">
      <c r="A222" s="18">
        <v>218</v>
      </c>
      <c r="B222" s="18">
        <v>85</v>
      </c>
      <c r="C222" s="171"/>
      <c r="D222" s="171"/>
      <c r="E222" s="171"/>
      <c r="F222" s="171"/>
      <c r="G222" s="171"/>
      <c r="H222" s="171"/>
      <c r="I222" s="171"/>
      <c r="J222" s="171"/>
      <c r="K222" s="174">
        <f t="shared" si="132"/>
        <v>0</v>
      </c>
      <c r="L222" s="174">
        <f t="shared" si="133"/>
        <v>0</v>
      </c>
      <c r="M222" s="174">
        <f t="shared" si="134"/>
        <v>0</v>
      </c>
      <c r="N222" s="174">
        <f t="shared" si="135"/>
        <v>0</v>
      </c>
      <c r="O222" s="66">
        <v>0</v>
      </c>
      <c r="P222" s="170">
        <f t="shared" si="136"/>
        <v>0</v>
      </c>
      <c r="Q222" s="171"/>
      <c r="R222" s="171"/>
      <c r="S222" s="171"/>
      <c r="T222" s="171"/>
      <c r="U222" s="171"/>
      <c r="V222" s="174"/>
      <c r="W222" s="174"/>
      <c r="X222" s="174">
        <f t="shared" si="137"/>
        <v>0</v>
      </c>
      <c r="Y222" s="171"/>
      <c r="Z222" s="19">
        <f t="shared" si="138"/>
        <v>0</v>
      </c>
      <c r="AA222" s="170">
        <f t="shared" si="139"/>
        <v>0</v>
      </c>
      <c r="AB222" s="171"/>
      <c r="AC222" s="171"/>
      <c r="AD222" s="20">
        <f t="shared" si="140"/>
        <v>0</v>
      </c>
      <c r="AE222" s="174"/>
      <c r="AF222" s="20">
        <f t="shared" si="141"/>
        <v>0</v>
      </c>
      <c r="AG222" s="20">
        <f t="shared" si="142"/>
        <v>0</v>
      </c>
      <c r="AH222" s="21"/>
      <c r="AI222" s="20">
        <f t="shared" si="143"/>
        <v>0</v>
      </c>
      <c r="AJ222" s="20"/>
      <c r="AK222" s="20"/>
      <c r="AL222" s="174">
        <f t="shared" si="144"/>
        <v>0</v>
      </c>
      <c r="AM222" s="174"/>
      <c r="AN222" s="174">
        <f t="shared" si="145"/>
        <v>0</v>
      </c>
      <c r="AO222" s="174"/>
      <c r="AP222" s="174">
        <f t="shared" si="146"/>
        <v>0</v>
      </c>
      <c r="AQ222" s="174">
        <f t="shared" si="147"/>
        <v>0</v>
      </c>
      <c r="AR222" s="174">
        <f t="shared" si="148"/>
        <v>0</v>
      </c>
      <c r="AS222" s="174">
        <f t="shared" si="149"/>
        <v>0</v>
      </c>
      <c r="AT222" s="22">
        <f t="shared" si="150"/>
        <v>0</v>
      </c>
      <c r="AU222" s="174">
        <f t="shared" si="151"/>
        <v>0</v>
      </c>
      <c r="AV222" s="174">
        <f t="shared" si="152"/>
        <v>0</v>
      </c>
      <c r="AW222" s="174">
        <f t="shared" si="153"/>
        <v>0</v>
      </c>
      <c r="AX222" s="174">
        <f t="shared" si="154"/>
        <v>0</v>
      </c>
      <c r="AY222" s="174">
        <f t="shared" si="155"/>
        <v>0</v>
      </c>
      <c r="AZ222" s="174">
        <f t="shared" si="156"/>
        <v>0</v>
      </c>
      <c r="BA222" s="170">
        <f t="shared" si="157"/>
        <v>0</v>
      </c>
      <c r="BB222" s="174">
        <f t="shared" si="158"/>
        <v>0</v>
      </c>
      <c r="BC222" s="124">
        <f t="shared" si="159"/>
        <v>0</v>
      </c>
      <c r="BD222" s="174">
        <f t="shared" si="160"/>
        <v>0</v>
      </c>
      <c r="BE222" s="174">
        <f t="shared" si="161"/>
        <v>0</v>
      </c>
      <c r="BF222" s="174">
        <f t="shared" si="162"/>
        <v>0</v>
      </c>
      <c r="BG222" s="174">
        <f t="shared" si="163"/>
        <v>0</v>
      </c>
      <c r="BH222" s="170">
        <f t="shared" si="164"/>
        <v>0</v>
      </c>
      <c r="BI222" s="171">
        <f t="shared" si="165"/>
        <v>0</v>
      </c>
      <c r="BJ222" s="171">
        <f t="shared" si="166"/>
        <v>0</v>
      </c>
      <c r="BK222" s="171">
        <f t="shared" si="167"/>
        <v>0</v>
      </c>
      <c r="BL222" s="171">
        <f t="shared" si="168"/>
        <v>0</v>
      </c>
      <c r="BM222" s="172">
        <v>0</v>
      </c>
      <c r="BN222" s="174">
        <f t="shared" si="169"/>
        <v>0</v>
      </c>
      <c r="BO222" s="174">
        <f t="shared" si="170"/>
        <v>0</v>
      </c>
      <c r="BP222" s="171"/>
      <c r="BQ222" s="172"/>
      <c r="BR222" s="172"/>
      <c r="BS222" s="172"/>
      <c r="BT222" s="172"/>
      <c r="BU222" s="172"/>
      <c r="BV222" s="172"/>
      <c r="BW222" s="172">
        <v>0</v>
      </c>
      <c r="BX222" s="66">
        <v>0</v>
      </c>
      <c r="BY222" s="66">
        <v>0</v>
      </c>
      <c r="BZ222" s="172">
        <v>0</v>
      </c>
      <c r="CA222" s="172">
        <f t="shared" si="171"/>
        <v>0</v>
      </c>
      <c r="CB222" s="66">
        <v>0</v>
      </c>
      <c r="CC222" s="172">
        <v>0</v>
      </c>
      <c r="CD222" s="172">
        <v>0</v>
      </c>
      <c r="CE222" s="172">
        <v>0</v>
      </c>
      <c r="CF222" s="169">
        <v>0</v>
      </c>
      <c r="CG222" s="169">
        <v>0</v>
      </c>
      <c r="CH222" s="172">
        <v>0</v>
      </c>
      <c r="CI222" s="172">
        <v>0</v>
      </c>
      <c r="CJ222" s="172">
        <v>0</v>
      </c>
      <c r="CK222" s="172">
        <v>0</v>
      </c>
      <c r="CL222" s="172">
        <v>0</v>
      </c>
      <c r="CM222" s="172">
        <v>0</v>
      </c>
      <c r="CN222" s="174">
        <f t="shared" si="172"/>
        <v>0</v>
      </c>
      <c r="CO222" s="174">
        <f t="shared" si="173"/>
        <v>0</v>
      </c>
      <c r="CP222" s="174">
        <f t="shared" si="174"/>
        <v>0</v>
      </c>
      <c r="CQ222" s="316"/>
      <c r="CR222" s="305">
        <f t="shared" si="67"/>
        <v>0</v>
      </c>
      <c r="CS222" s="305">
        <f t="shared" si="68"/>
        <v>0</v>
      </c>
      <c r="CT222" s="305">
        <f t="shared" si="69"/>
        <v>0</v>
      </c>
      <c r="CU222" s="305">
        <f t="shared" si="70"/>
        <v>0</v>
      </c>
      <c r="CV222" s="305">
        <f t="shared" si="71"/>
        <v>0</v>
      </c>
      <c r="CW222" s="305">
        <f t="shared" si="72"/>
        <v>0</v>
      </c>
      <c r="CX222" s="305">
        <f t="shared" si="73"/>
        <v>0</v>
      </c>
      <c r="CY222" s="305">
        <f t="shared" si="74"/>
        <v>0</v>
      </c>
      <c r="CZ222" s="305">
        <f t="shared" si="75"/>
        <v>0</v>
      </c>
      <c r="DA222" s="305">
        <f t="shared" si="76"/>
        <v>0</v>
      </c>
      <c r="DB222" s="305">
        <f t="shared" si="77"/>
        <v>0</v>
      </c>
      <c r="DC222" s="305">
        <f t="shared" si="78"/>
        <v>0</v>
      </c>
      <c r="DD222" s="305">
        <f t="shared" si="79"/>
        <v>0</v>
      </c>
      <c r="DE222" s="305">
        <f t="shared" si="80"/>
        <v>0</v>
      </c>
      <c r="DF222" s="305">
        <f t="shared" si="81"/>
        <v>0</v>
      </c>
      <c r="DG222" s="305">
        <f t="shared" si="82"/>
        <v>0</v>
      </c>
      <c r="DH222" s="305">
        <f t="shared" si="83"/>
        <v>0</v>
      </c>
      <c r="DI222" s="305">
        <f t="shared" si="84"/>
        <v>0</v>
      </c>
      <c r="DJ222" s="305">
        <f t="shared" si="85"/>
        <v>0</v>
      </c>
      <c r="DK222" s="305">
        <f t="shared" si="86"/>
        <v>0</v>
      </c>
      <c r="DL222" s="305">
        <f t="shared" si="87"/>
        <v>0</v>
      </c>
      <c r="DM222" s="305">
        <f t="shared" si="88"/>
        <v>0</v>
      </c>
    </row>
    <row r="223" spans="1:117" ht="20.25" x14ac:dyDescent="0.2">
      <c r="A223" s="18">
        <v>219</v>
      </c>
      <c r="B223" s="18">
        <v>86</v>
      </c>
      <c r="C223" s="171"/>
      <c r="D223" s="171"/>
      <c r="E223" s="171"/>
      <c r="F223" s="171"/>
      <c r="G223" s="171"/>
      <c r="H223" s="171"/>
      <c r="I223" s="171"/>
      <c r="J223" s="171"/>
      <c r="K223" s="174">
        <f t="shared" si="132"/>
        <v>0</v>
      </c>
      <c r="L223" s="174">
        <f t="shared" si="133"/>
        <v>0</v>
      </c>
      <c r="M223" s="174">
        <f t="shared" si="134"/>
        <v>0</v>
      </c>
      <c r="N223" s="174">
        <f t="shared" si="135"/>
        <v>0</v>
      </c>
      <c r="O223" s="66">
        <v>0</v>
      </c>
      <c r="P223" s="170">
        <f t="shared" si="136"/>
        <v>0</v>
      </c>
      <c r="Q223" s="171"/>
      <c r="R223" s="171"/>
      <c r="S223" s="171"/>
      <c r="T223" s="171"/>
      <c r="U223" s="171"/>
      <c r="V223" s="174"/>
      <c r="W223" s="174"/>
      <c r="X223" s="174">
        <f t="shared" si="137"/>
        <v>0</v>
      </c>
      <c r="Y223" s="171"/>
      <c r="Z223" s="19">
        <f t="shared" si="138"/>
        <v>0</v>
      </c>
      <c r="AA223" s="170">
        <f t="shared" si="139"/>
        <v>0</v>
      </c>
      <c r="AB223" s="171"/>
      <c r="AC223" s="171"/>
      <c r="AD223" s="20">
        <f t="shared" si="140"/>
        <v>0</v>
      </c>
      <c r="AE223" s="174"/>
      <c r="AF223" s="20">
        <f t="shared" si="141"/>
        <v>0</v>
      </c>
      <c r="AG223" s="20">
        <f t="shared" si="142"/>
        <v>0</v>
      </c>
      <c r="AH223" s="21"/>
      <c r="AI223" s="20">
        <f t="shared" si="143"/>
        <v>0</v>
      </c>
      <c r="AJ223" s="20"/>
      <c r="AK223" s="20"/>
      <c r="AL223" s="174">
        <f t="shared" si="144"/>
        <v>0</v>
      </c>
      <c r="AM223" s="174"/>
      <c r="AN223" s="174">
        <f t="shared" si="145"/>
        <v>0</v>
      </c>
      <c r="AO223" s="174"/>
      <c r="AP223" s="174">
        <f t="shared" si="146"/>
        <v>0</v>
      </c>
      <c r="AQ223" s="174">
        <f t="shared" si="147"/>
        <v>0</v>
      </c>
      <c r="AR223" s="174">
        <f t="shared" si="148"/>
        <v>0</v>
      </c>
      <c r="AS223" s="174">
        <f t="shared" si="149"/>
        <v>0</v>
      </c>
      <c r="AT223" s="22">
        <f t="shared" si="150"/>
        <v>0</v>
      </c>
      <c r="AU223" s="174">
        <f t="shared" si="151"/>
        <v>0</v>
      </c>
      <c r="AV223" s="174">
        <f t="shared" si="152"/>
        <v>0</v>
      </c>
      <c r="AW223" s="174">
        <f t="shared" si="153"/>
        <v>0</v>
      </c>
      <c r="AX223" s="174">
        <f t="shared" si="154"/>
        <v>0</v>
      </c>
      <c r="AY223" s="174">
        <f t="shared" si="155"/>
        <v>0</v>
      </c>
      <c r="AZ223" s="174">
        <f t="shared" si="156"/>
        <v>0</v>
      </c>
      <c r="BA223" s="170">
        <f t="shared" si="157"/>
        <v>0</v>
      </c>
      <c r="BB223" s="174">
        <f t="shared" si="158"/>
        <v>0</v>
      </c>
      <c r="BC223" s="124">
        <f t="shared" si="159"/>
        <v>0</v>
      </c>
      <c r="BD223" s="174">
        <f t="shared" si="160"/>
        <v>0</v>
      </c>
      <c r="BE223" s="174">
        <f t="shared" si="161"/>
        <v>0</v>
      </c>
      <c r="BF223" s="174">
        <f t="shared" si="162"/>
        <v>0</v>
      </c>
      <c r="BG223" s="174">
        <f t="shared" si="163"/>
        <v>0</v>
      </c>
      <c r="BH223" s="170">
        <f t="shared" si="164"/>
        <v>0</v>
      </c>
      <c r="BI223" s="171">
        <f t="shared" si="165"/>
        <v>0</v>
      </c>
      <c r="BJ223" s="171">
        <f t="shared" si="166"/>
        <v>0</v>
      </c>
      <c r="BK223" s="171">
        <f t="shared" si="167"/>
        <v>0</v>
      </c>
      <c r="BL223" s="171">
        <f t="shared" si="168"/>
        <v>0</v>
      </c>
      <c r="BM223" s="172">
        <v>0</v>
      </c>
      <c r="BN223" s="174">
        <f t="shared" si="169"/>
        <v>0</v>
      </c>
      <c r="BO223" s="174">
        <f t="shared" si="170"/>
        <v>0</v>
      </c>
      <c r="BP223" s="171"/>
      <c r="BQ223" s="172"/>
      <c r="BR223" s="172"/>
      <c r="BS223" s="172"/>
      <c r="BT223" s="172"/>
      <c r="BU223" s="172"/>
      <c r="BV223" s="172"/>
      <c r="BW223" s="172">
        <v>0</v>
      </c>
      <c r="BX223" s="66">
        <v>0</v>
      </c>
      <c r="BY223" s="66">
        <v>0</v>
      </c>
      <c r="BZ223" s="172">
        <v>0</v>
      </c>
      <c r="CA223" s="172">
        <f t="shared" si="171"/>
        <v>0</v>
      </c>
      <c r="CB223" s="66">
        <v>0</v>
      </c>
      <c r="CC223" s="172">
        <v>0</v>
      </c>
      <c r="CD223" s="172">
        <v>0</v>
      </c>
      <c r="CE223" s="172">
        <v>0</v>
      </c>
      <c r="CF223" s="169">
        <v>0</v>
      </c>
      <c r="CG223" s="169">
        <v>0</v>
      </c>
      <c r="CH223" s="172">
        <v>0</v>
      </c>
      <c r="CI223" s="172">
        <v>0</v>
      </c>
      <c r="CJ223" s="172">
        <v>0</v>
      </c>
      <c r="CK223" s="172">
        <v>0</v>
      </c>
      <c r="CL223" s="172">
        <v>0</v>
      </c>
      <c r="CM223" s="172">
        <v>0</v>
      </c>
      <c r="CN223" s="174">
        <f t="shared" si="172"/>
        <v>0</v>
      </c>
      <c r="CO223" s="174">
        <f t="shared" si="173"/>
        <v>0</v>
      </c>
      <c r="CP223" s="174">
        <f t="shared" si="174"/>
        <v>0</v>
      </c>
      <c r="CQ223" s="316"/>
      <c r="CR223" s="305">
        <f t="shared" si="67"/>
        <v>0</v>
      </c>
      <c r="CS223" s="305">
        <f t="shared" si="68"/>
        <v>0</v>
      </c>
      <c r="CT223" s="305">
        <f t="shared" si="69"/>
        <v>0</v>
      </c>
      <c r="CU223" s="305">
        <f t="shared" si="70"/>
        <v>0</v>
      </c>
      <c r="CV223" s="305">
        <f t="shared" si="71"/>
        <v>0</v>
      </c>
      <c r="CW223" s="305">
        <f t="shared" si="72"/>
        <v>0</v>
      </c>
      <c r="CX223" s="305">
        <f t="shared" si="73"/>
        <v>0</v>
      </c>
      <c r="CY223" s="305">
        <f t="shared" si="74"/>
        <v>0</v>
      </c>
      <c r="CZ223" s="305">
        <f t="shared" si="75"/>
        <v>0</v>
      </c>
      <c r="DA223" s="305">
        <f t="shared" si="76"/>
        <v>0</v>
      </c>
      <c r="DB223" s="305">
        <f t="shared" si="77"/>
        <v>0</v>
      </c>
      <c r="DC223" s="305">
        <f t="shared" si="78"/>
        <v>0</v>
      </c>
      <c r="DD223" s="305">
        <f t="shared" si="79"/>
        <v>0</v>
      </c>
      <c r="DE223" s="305">
        <f t="shared" si="80"/>
        <v>0</v>
      </c>
      <c r="DF223" s="305">
        <f t="shared" si="81"/>
        <v>0</v>
      </c>
      <c r="DG223" s="305">
        <f t="shared" si="82"/>
        <v>0</v>
      </c>
      <c r="DH223" s="305">
        <f t="shared" si="83"/>
        <v>0</v>
      </c>
      <c r="DI223" s="305">
        <f t="shared" si="84"/>
        <v>0</v>
      </c>
      <c r="DJ223" s="305">
        <f t="shared" si="85"/>
        <v>0</v>
      </c>
      <c r="DK223" s="305">
        <f t="shared" si="86"/>
        <v>0</v>
      </c>
      <c r="DL223" s="305">
        <f t="shared" si="87"/>
        <v>0</v>
      </c>
      <c r="DM223" s="305">
        <f t="shared" si="88"/>
        <v>0</v>
      </c>
    </row>
    <row r="224" spans="1:117" ht="20.25" x14ac:dyDescent="0.2">
      <c r="A224" s="18">
        <v>220</v>
      </c>
      <c r="B224" s="18">
        <v>87</v>
      </c>
      <c r="C224" s="171"/>
      <c r="D224" s="171"/>
      <c r="E224" s="171"/>
      <c r="F224" s="171"/>
      <c r="G224" s="171"/>
      <c r="H224" s="171"/>
      <c r="I224" s="171"/>
      <c r="J224" s="171"/>
      <c r="K224" s="174">
        <f t="shared" si="132"/>
        <v>0</v>
      </c>
      <c r="L224" s="174">
        <f t="shared" si="133"/>
        <v>0</v>
      </c>
      <c r="M224" s="174">
        <f t="shared" si="134"/>
        <v>0</v>
      </c>
      <c r="N224" s="174">
        <f t="shared" si="135"/>
        <v>0</v>
      </c>
      <c r="O224" s="66">
        <v>0</v>
      </c>
      <c r="P224" s="170">
        <f t="shared" si="136"/>
        <v>0</v>
      </c>
      <c r="Q224" s="171"/>
      <c r="R224" s="171"/>
      <c r="S224" s="171"/>
      <c r="T224" s="171"/>
      <c r="U224" s="171"/>
      <c r="V224" s="174"/>
      <c r="W224" s="174"/>
      <c r="X224" s="174">
        <f t="shared" si="137"/>
        <v>0</v>
      </c>
      <c r="Y224" s="171"/>
      <c r="Z224" s="19">
        <f t="shared" si="138"/>
        <v>0</v>
      </c>
      <c r="AA224" s="170">
        <f t="shared" si="139"/>
        <v>0</v>
      </c>
      <c r="AB224" s="171"/>
      <c r="AC224" s="171"/>
      <c r="AD224" s="20">
        <f t="shared" si="140"/>
        <v>0</v>
      </c>
      <c r="AE224" s="174"/>
      <c r="AF224" s="20">
        <f t="shared" si="141"/>
        <v>0</v>
      </c>
      <c r="AG224" s="20">
        <f t="shared" si="142"/>
        <v>0</v>
      </c>
      <c r="AH224" s="21"/>
      <c r="AI224" s="20">
        <f t="shared" si="143"/>
        <v>0</v>
      </c>
      <c r="AJ224" s="20"/>
      <c r="AK224" s="20"/>
      <c r="AL224" s="174">
        <f t="shared" si="144"/>
        <v>0</v>
      </c>
      <c r="AM224" s="174"/>
      <c r="AN224" s="174">
        <f t="shared" si="145"/>
        <v>0</v>
      </c>
      <c r="AO224" s="174"/>
      <c r="AP224" s="174">
        <f t="shared" si="146"/>
        <v>0</v>
      </c>
      <c r="AQ224" s="174">
        <f t="shared" si="147"/>
        <v>0</v>
      </c>
      <c r="AR224" s="174">
        <f t="shared" si="148"/>
        <v>0</v>
      </c>
      <c r="AS224" s="174">
        <f t="shared" si="149"/>
        <v>0</v>
      </c>
      <c r="AT224" s="22">
        <f t="shared" si="150"/>
        <v>0</v>
      </c>
      <c r="AU224" s="174">
        <f t="shared" si="151"/>
        <v>0</v>
      </c>
      <c r="AV224" s="174">
        <f t="shared" si="152"/>
        <v>0</v>
      </c>
      <c r="AW224" s="174">
        <f t="shared" si="153"/>
        <v>0</v>
      </c>
      <c r="AX224" s="174">
        <f t="shared" si="154"/>
        <v>0</v>
      </c>
      <c r="AY224" s="174">
        <f t="shared" si="155"/>
        <v>0</v>
      </c>
      <c r="AZ224" s="174">
        <f t="shared" si="156"/>
        <v>0</v>
      </c>
      <c r="BA224" s="170">
        <f t="shared" si="157"/>
        <v>0</v>
      </c>
      <c r="BB224" s="174">
        <f t="shared" si="158"/>
        <v>0</v>
      </c>
      <c r="BC224" s="124">
        <f t="shared" si="159"/>
        <v>0</v>
      </c>
      <c r="BD224" s="174">
        <f t="shared" si="160"/>
        <v>0</v>
      </c>
      <c r="BE224" s="174">
        <f t="shared" si="161"/>
        <v>0</v>
      </c>
      <c r="BF224" s="174">
        <f t="shared" si="162"/>
        <v>0</v>
      </c>
      <c r="BG224" s="174">
        <f t="shared" si="163"/>
        <v>0</v>
      </c>
      <c r="BH224" s="170">
        <f t="shared" si="164"/>
        <v>0</v>
      </c>
      <c r="BI224" s="171">
        <f t="shared" si="165"/>
        <v>0</v>
      </c>
      <c r="BJ224" s="171">
        <f t="shared" si="166"/>
        <v>0</v>
      </c>
      <c r="BK224" s="171">
        <f t="shared" si="167"/>
        <v>0</v>
      </c>
      <c r="BL224" s="171">
        <f t="shared" si="168"/>
        <v>0</v>
      </c>
      <c r="BM224" s="172">
        <v>0</v>
      </c>
      <c r="BN224" s="174">
        <f t="shared" si="169"/>
        <v>0</v>
      </c>
      <c r="BO224" s="174">
        <f t="shared" si="170"/>
        <v>0</v>
      </c>
      <c r="BP224" s="171"/>
      <c r="BQ224" s="172"/>
      <c r="BR224" s="172"/>
      <c r="BS224" s="172"/>
      <c r="BT224" s="172"/>
      <c r="BU224" s="172"/>
      <c r="BV224" s="172"/>
      <c r="BW224" s="172">
        <v>0</v>
      </c>
      <c r="BX224" s="66">
        <v>0</v>
      </c>
      <c r="BY224" s="66">
        <v>0</v>
      </c>
      <c r="BZ224" s="172">
        <v>0</v>
      </c>
      <c r="CA224" s="172">
        <f t="shared" si="171"/>
        <v>0</v>
      </c>
      <c r="CB224" s="66">
        <v>0</v>
      </c>
      <c r="CC224" s="172">
        <v>0</v>
      </c>
      <c r="CD224" s="172">
        <v>0</v>
      </c>
      <c r="CE224" s="172">
        <v>0</v>
      </c>
      <c r="CF224" s="169">
        <v>0</v>
      </c>
      <c r="CG224" s="169">
        <v>0</v>
      </c>
      <c r="CH224" s="172">
        <v>0</v>
      </c>
      <c r="CI224" s="172">
        <v>0</v>
      </c>
      <c r="CJ224" s="172">
        <v>0</v>
      </c>
      <c r="CK224" s="172">
        <v>0</v>
      </c>
      <c r="CL224" s="172">
        <v>0</v>
      </c>
      <c r="CM224" s="172">
        <v>0</v>
      </c>
      <c r="CN224" s="174">
        <f t="shared" si="172"/>
        <v>0</v>
      </c>
      <c r="CO224" s="174">
        <f t="shared" si="173"/>
        <v>0</v>
      </c>
      <c r="CP224" s="174">
        <f t="shared" si="174"/>
        <v>0</v>
      </c>
      <c r="CQ224" s="316"/>
      <c r="CR224" s="305">
        <f t="shared" si="67"/>
        <v>0</v>
      </c>
      <c r="CS224" s="305">
        <f t="shared" si="68"/>
        <v>0</v>
      </c>
      <c r="CT224" s="305">
        <f t="shared" si="69"/>
        <v>0</v>
      </c>
      <c r="CU224" s="305">
        <f t="shared" si="70"/>
        <v>0</v>
      </c>
      <c r="CV224" s="305">
        <f t="shared" si="71"/>
        <v>0</v>
      </c>
      <c r="CW224" s="305">
        <f t="shared" si="72"/>
        <v>0</v>
      </c>
      <c r="CX224" s="305">
        <f t="shared" si="73"/>
        <v>0</v>
      </c>
      <c r="CY224" s="305">
        <f t="shared" si="74"/>
        <v>0</v>
      </c>
      <c r="CZ224" s="305">
        <f t="shared" si="75"/>
        <v>0</v>
      </c>
      <c r="DA224" s="305">
        <f t="shared" si="76"/>
        <v>0</v>
      </c>
      <c r="DB224" s="305">
        <f t="shared" si="77"/>
        <v>0</v>
      </c>
      <c r="DC224" s="305">
        <f t="shared" si="78"/>
        <v>0</v>
      </c>
      <c r="DD224" s="305">
        <f t="shared" si="79"/>
        <v>0</v>
      </c>
      <c r="DE224" s="305">
        <f t="shared" si="80"/>
        <v>0</v>
      </c>
      <c r="DF224" s="305">
        <f t="shared" si="81"/>
        <v>0</v>
      </c>
      <c r="DG224" s="305">
        <f t="shared" si="82"/>
        <v>0</v>
      </c>
      <c r="DH224" s="305">
        <f t="shared" si="83"/>
        <v>0</v>
      </c>
      <c r="DI224" s="305">
        <f t="shared" si="84"/>
        <v>0</v>
      </c>
      <c r="DJ224" s="305">
        <f t="shared" si="85"/>
        <v>0</v>
      </c>
      <c r="DK224" s="305">
        <f t="shared" si="86"/>
        <v>0</v>
      </c>
      <c r="DL224" s="305">
        <f t="shared" si="87"/>
        <v>0</v>
      </c>
      <c r="DM224" s="305">
        <f t="shared" si="88"/>
        <v>0</v>
      </c>
    </row>
    <row r="225" spans="1:117" ht="20.25" x14ac:dyDescent="0.2">
      <c r="A225" s="18">
        <v>221</v>
      </c>
      <c r="B225" s="18">
        <v>88</v>
      </c>
      <c r="C225" s="171"/>
      <c r="D225" s="171"/>
      <c r="E225" s="171"/>
      <c r="F225" s="171"/>
      <c r="G225" s="171"/>
      <c r="H225" s="171"/>
      <c r="I225" s="171"/>
      <c r="J225" s="171"/>
      <c r="K225" s="174">
        <f t="shared" si="132"/>
        <v>0</v>
      </c>
      <c r="L225" s="174">
        <f t="shared" si="133"/>
        <v>0</v>
      </c>
      <c r="M225" s="174">
        <f t="shared" si="134"/>
        <v>0</v>
      </c>
      <c r="N225" s="174">
        <f t="shared" si="135"/>
        <v>0</v>
      </c>
      <c r="O225" s="66">
        <v>0</v>
      </c>
      <c r="P225" s="170">
        <f t="shared" si="136"/>
        <v>0</v>
      </c>
      <c r="Q225" s="171"/>
      <c r="R225" s="171"/>
      <c r="S225" s="171"/>
      <c r="T225" s="171"/>
      <c r="U225" s="171"/>
      <c r="V225" s="174"/>
      <c r="W225" s="174"/>
      <c r="X225" s="174">
        <f t="shared" si="137"/>
        <v>0</v>
      </c>
      <c r="Y225" s="171"/>
      <c r="Z225" s="19">
        <f t="shared" si="138"/>
        <v>0</v>
      </c>
      <c r="AA225" s="170">
        <f t="shared" si="139"/>
        <v>0</v>
      </c>
      <c r="AB225" s="171"/>
      <c r="AC225" s="171"/>
      <c r="AD225" s="20">
        <f t="shared" si="140"/>
        <v>0</v>
      </c>
      <c r="AE225" s="174"/>
      <c r="AF225" s="20">
        <f t="shared" si="141"/>
        <v>0</v>
      </c>
      <c r="AG225" s="20">
        <f t="shared" si="142"/>
        <v>0</v>
      </c>
      <c r="AH225" s="21"/>
      <c r="AI225" s="20">
        <f t="shared" si="143"/>
        <v>0</v>
      </c>
      <c r="AJ225" s="20"/>
      <c r="AK225" s="20"/>
      <c r="AL225" s="174">
        <f t="shared" si="144"/>
        <v>0</v>
      </c>
      <c r="AM225" s="174"/>
      <c r="AN225" s="174">
        <f t="shared" si="145"/>
        <v>0</v>
      </c>
      <c r="AO225" s="174"/>
      <c r="AP225" s="174">
        <f t="shared" si="146"/>
        <v>0</v>
      </c>
      <c r="AQ225" s="174">
        <f t="shared" si="147"/>
        <v>0</v>
      </c>
      <c r="AR225" s="174">
        <f t="shared" si="148"/>
        <v>0</v>
      </c>
      <c r="AS225" s="174">
        <f t="shared" si="149"/>
        <v>0</v>
      </c>
      <c r="AT225" s="22">
        <f t="shared" si="150"/>
        <v>0</v>
      </c>
      <c r="AU225" s="174">
        <f t="shared" si="151"/>
        <v>0</v>
      </c>
      <c r="AV225" s="174">
        <f t="shared" si="152"/>
        <v>0</v>
      </c>
      <c r="AW225" s="174">
        <f t="shared" si="153"/>
        <v>0</v>
      </c>
      <c r="AX225" s="174">
        <f t="shared" si="154"/>
        <v>0</v>
      </c>
      <c r="AY225" s="174">
        <f t="shared" si="155"/>
        <v>0</v>
      </c>
      <c r="AZ225" s="174">
        <f t="shared" si="156"/>
        <v>0</v>
      </c>
      <c r="BA225" s="170">
        <f t="shared" si="157"/>
        <v>0</v>
      </c>
      <c r="BB225" s="174">
        <f t="shared" si="158"/>
        <v>0</v>
      </c>
      <c r="BC225" s="124">
        <f t="shared" si="159"/>
        <v>0</v>
      </c>
      <c r="BD225" s="174">
        <f t="shared" si="160"/>
        <v>0</v>
      </c>
      <c r="BE225" s="174">
        <f t="shared" si="161"/>
        <v>0</v>
      </c>
      <c r="BF225" s="174">
        <f t="shared" si="162"/>
        <v>0</v>
      </c>
      <c r="BG225" s="174">
        <f t="shared" si="163"/>
        <v>0</v>
      </c>
      <c r="BH225" s="170">
        <f t="shared" si="164"/>
        <v>0</v>
      </c>
      <c r="BI225" s="171">
        <f t="shared" si="165"/>
        <v>0</v>
      </c>
      <c r="BJ225" s="171">
        <f t="shared" si="166"/>
        <v>0</v>
      </c>
      <c r="BK225" s="171">
        <f t="shared" si="167"/>
        <v>0</v>
      </c>
      <c r="BL225" s="171">
        <f t="shared" si="168"/>
        <v>0</v>
      </c>
      <c r="BM225" s="172">
        <v>0</v>
      </c>
      <c r="BN225" s="174">
        <f t="shared" si="169"/>
        <v>0</v>
      </c>
      <c r="BO225" s="174">
        <f t="shared" si="170"/>
        <v>0</v>
      </c>
      <c r="BP225" s="171"/>
      <c r="BQ225" s="172"/>
      <c r="BR225" s="172"/>
      <c r="BS225" s="172"/>
      <c r="BT225" s="172"/>
      <c r="BU225" s="172"/>
      <c r="BV225" s="172"/>
      <c r="BW225" s="172">
        <v>0</v>
      </c>
      <c r="BX225" s="66">
        <v>0</v>
      </c>
      <c r="BY225" s="66">
        <v>0</v>
      </c>
      <c r="BZ225" s="172">
        <v>0</v>
      </c>
      <c r="CA225" s="172">
        <f t="shared" si="171"/>
        <v>0</v>
      </c>
      <c r="CB225" s="66">
        <v>0</v>
      </c>
      <c r="CC225" s="172">
        <v>0</v>
      </c>
      <c r="CD225" s="172">
        <v>0</v>
      </c>
      <c r="CE225" s="172">
        <v>0</v>
      </c>
      <c r="CF225" s="169">
        <v>0</v>
      </c>
      <c r="CG225" s="169">
        <v>0</v>
      </c>
      <c r="CH225" s="172">
        <v>0</v>
      </c>
      <c r="CI225" s="172">
        <v>0</v>
      </c>
      <c r="CJ225" s="172">
        <v>0</v>
      </c>
      <c r="CK225" s="172">
        <v>0</v>
      </c>
      <c r="CL225" s="172">
        <v>0</v>
      </c>
      <c r="CM225" s="172">
        <v>0</v>
      </c>
      <c r="CN225" s="174">
        <f t="shared" si="172"/>
        <v>0</v>
      </c>
      <c r="CO225" s="174">
        <f t="shared" si="173"/>
        <v>0</v>
      </c>
      <c r="CP225" s="174">
        <f t="shared" si="174"/>
        <v>0</v>
      </c>
      <c r="CQ225" s="316"/>
      <c r="CR225" s="305">
        <f t="shared" si="67"/>
        <v>0</v>
      </c>
      <c r="CS225" s="305">
        <f t="shared" si="68"/>
        <v>0</v>
      </c>
      <c r="CT225" s="305">
        <f t="shared" si="69"/>
        <v>0</v>
      </c>
      <c r="CU225" s="305">
        <f t="shared" si="70"/>
        <v>0</v>
      </c>
      <c r="CV225" s="305">
        <f t="shared" si="71"/>
        <v>0</v>
      </c>
      <c r="CW225" s="305">
        <f t="shared" si="72"/>
        <v>0</v>
      </c>
      <c r="CX225" s="305">
        <f t="shared" si="73"/>
        <v>0</v>
      </c>
      <c r="CY225" s="305">
        <f t="shared" si="74"/>
        <v>0</v>
      </c>
      <c r="CZ225" s="305">
        <f t="shared" si="75"/>
        <v>0</v>
      </c>
      <c r="DA225" s="305">
        <f t="shared" si="76"/>
        <v>0</v>
      </c>
      <c r="DB225" s="305">
        <f t="shared" si="77"/>
        <v>0</v>
      </c>
      <c r="DC225" s="305">
        <f t="shared" si="78"/>
        <v>0</v>
      </c>
      <c r="DD225" s="305">
        <f t="shared" si="79"/>
        <v>0</v>
      </c>
      <c r="DE225" s="305">
        <f t="shared" si="80"/>
        <v>0</v>
      </c>
      <c r="DF225" s="305">
        <f t="shared" si="81"/>
        <v>0</v>
      </c>
      <c r="DG225" s="305">
        <f t="shared" si="82"/>
        <v>0</v>
      </c>
      <c r="DH225" s="305">
        <f t="shared" si="83"/>
        <v>0</v>
      </c>
      <c r="DI225" s="305">
        <f t="shared" si="84"/>
        <v>0</v>
      </c>
      <c r="DJ225" s="305">
        <f t="shared" si="85"/>
        <v>0</v>
      </c>
      <c r="DK225" s="305">
        <f t="shared" si="86"/>
        <v>0</v>
      </c>
      <c r="DL225" s="305">
        <f t="shared" si="87"/>
        <v>0</v>
      </c>
      <c r="DM225" s="305">
        <f t="shared" si="88"/>
        <v>0</v>
      </c>
    </row>
    <row r="226" spans="1:117" ht="20.25" x14ac:dyDescent="0.2">
      <c r="A226" s="18">
        <v>222</v>
      </c>
      <c r="B226" s="18">
        <v>89</v>
      </c>
      <c r="C226" s="171"/>
      <c r="D226" s="171"/>
      <c r="E226" s="171"/>
      <c r="F226" s="171"/>
      <c r="G226" s="171"/>
      <c r="H226" s="171"/>
      <c r="I226" s="171"/>
      <c r="J226" s="171"/>
      <c r="K226" s="174">
        <f t="shared" si="132"/>
        <v>0</v>
      </c>
      <c r="L226" s="174">
        <f t="shared" si="133"/>
        <v>0</v>
      </c>
      <c r="M226" s="174">
        <f t="shared" si="134"/>
        <v>0</v>
      </c>
      <c r="N226" s="174">
        <f t="shared" si="135"/>
        <v>0</v>
      </c>
      <c r="O226" s="66">
        <v>0</v>
      </c>
      <c r="P226" s="170">
        <f t="shared" si="136"/>
        <v>0</v>
      </c>
      <c r="Q226" s="171"/>
      <c r="R226" s="171"/>
      <c r="S226" s="171"/>
      <c r="T226" s="171"/>
      <c r="U226" s="171"/>
      <c r="V226" s="174"/>
      <c r="W226" s="174"/>
      <c r="X226" s="174">
        <f t="shared" si="137"/>
        <v>0</v>
      </c>
      <c r="Y226" s="171"/>
      <c r="Z226" s="19">
        <f t="shared" si="138"/>
        <v>0</v>
      </c>
      <c r="AA226" s="170">
        <f t="shared" si="139"/>
        <v>0</v>
      </c>
      <c r="AB226" s="171"/>
      <c r="AC226" s="171"/>
      <c r="AD226" s="20">
        <f t="shared" si="140"/>
        <v>0</v>
      </c>
      <c r="AE226" s="174"/>
      <c r="AF226" s="20">
        <f t="shared" si="141"/>
        <v>0</v>
      </c>
      <c r="AG226" s="20">
        <f t="shared" si="142"/>
        <v>0</v>
      </c>
      <c r="AH226" s="21"/>
      <c r="AI226" s="20">
        <f t="shared" si="143"/>
        <v>0</v>
      </c>
      <c r="AJ226" s="20"/>
      <c r="AK226" s="20"/>
      <c r="AL226" s="174">
        <f t="shared" si="144"/>
        <v>0</v>
      </c>
      <c r="AM226" s="174"/>
      <c r="AN226" s="174">
        <f t="shared" si="145"/>
        <v>0</v>
      </c>
      <c r="AO226" s="174"/>
      <c r="AP226" s="174">
        <f t="shared" si="146"/>
        <v>0</v>
      </c>
      <c r="AQ226" s="174">
        <f t="shared" si="147"/>
        <v>0</v>
      </c>
      <c r="AR226" s="174">
        <f t="shared" si="148"/>
        <v>0</v>
      </c>
      <c r="AS226" s="174">
        <f t="shared" si="149"/>
        <v>0</v>
      </c>
      <c r="AT226" s="22">
        <f t="shared" si="150"/>
        <v>0</v>
      </c>
      <c r="AU226" s="174">
        <f t="shared" si="151"/>
        <v>0</v>
      </c>
      <c r="AV226" s="174">
        <f t="shared" si="152"/>
        <v>0</v>
      </c>
      <c r="AW226" s="174">
        <f t="shared" si="153"/>
        <v>0</v>
      </c>
      <c r="AX226" s="174">
        <f t="shared" si="154"/>
        <v>0</v>
      </c>
      <c r="AY226" s="174">
        <f t="shared" si="155"/>
        <v>0</v>
      </c>
      <c r="AZ226" s="174">
        <f t="shared" si="156"/>
        <v>0</v>
      </c>
      <c r="BA226" s="170">
        <f t="shared" si="157"/>
        <v>0</v>
      </c>
      <c r="BB226" s="174">
        <f t="shared" si="158"/>
        <v>0</v>
      </c>
      <c r="BC226" s="124">
        <f t="shared" si="159"/>
        <v>0</v>
      </c>
      <c r="BD226" s="174">
        <f t="shared" si="160"/>
        <v>0</v>
      </c>
      <c r="BE226" s="174">
        <f t="shared" si="161"/>
        <v>0</v>
      </c>
      <c r="BF226" s="174">
        <f t="shared" si="162"/>
        <v>0</v>
      </c>
      <c r="BG226" s="174">
        <f t="shared" si="163"/>
        <v>0</v>
      </c>
      <c r="BH226" s="170">
        <f t="shared" si="164"/>
        <v>0</v>
      </c>
      <c r="BI226" s="171">
        <f t="shared" si="165"/>
        <v>0</v>
      </c>
      <c r="BJ226" s="171">
        <f t="shared" si="166"/>
        <v>0</v>
      </c>
      <c r="BK226" s="171">
        <f t="shared" si="167"/>
        <v>0</v>
      </c>
      <c r="BL226" s="171">
        <f t="shared" si="168"/>
        <v>0</v>
      </c>
      <c r="BM226" s="172">
        <v>0</v>
      </c>
      <c r="BN226" s="174">
        <f t="shared" si="169"/>
        <v>0</v>
      </c>
      <c r="BO226" s="174">
        <f t="shared" si="170"/>
        <v>0</v>
      </c>
      <c r="BP226" s="171"/>
      <c r="BQ226" s="172"/>
      <c r="BR226" s="172"/>
      <c r="BS226" s="172"/>
      <c r="BT226" s="172"/>
      <c r="BU226" s="172"/>
      <c r="BV226" s="172"/>
      <c r="BW226" s="172">
        <v>0</v>
      </c>
      <c r="BX226" s="66">
        <v>0</v>
      </c>
      <c r="BY226" s="66">
        <v>0</v>
      </c>
      <c r="BZ226" s="172">
        <v>0</v>
      </c>
      <c r="CA226" s="172">
        <f t="shared" si="171"/>
        <v>0</v>
      </c>
      <c r="CB226" s="66">
        <v>0</v>
      </c>
      <c r="CC226" s="172">
        <v>0</v>
      </c>
      <c r="CD226" s="172">
        <v>0</v>
      </c>
      <c r="CE226" s="172">
        <v>0</v>
      </c>
      <c r="CF226" s="169">
        <v>0</v>
      </c>
      <c r="CG226" s="169">
        <v>0</v>
      </c>
      <c r="CH226" s="172">
        <v>0</v>
      </c>
      <c r="CI226" s="172">
        <v>0</v>
      </c>
      <c r="CJ226" s="172">
        <v>0</v>
      </c>
      <c r="CK226" s="172">
        <v>0</v>
      </c>
      <c r="CL226" s="172">
        <v>0</v>
      </c>
      <c r="CM226" s="172">
        <v>0</v>
      </c>
      <c r="CN226" s="174">
        <f t="shared" si="172"/>
        <v>0</v>
      </c>
      <c r="CO226" s="174">
        <f t="shared" si="173"/>
        <v>0</v>
      </c>
      <c r="CP226" s="174">
        <f t="shared" si="174"/>
        <v>0</v>
      </c>
      <c r="CQ226" s="316"/>
      <c r="CR226" s="305">
        <f t="shared" si="67"/>
        <v>0</v>
      </c>
      <c r="CS226" s="305">
        <f t="shared" si="68"/>
        <v>0</v>
      </c>
      <c r="CT226" s="305">
        <f t="shared" si="69"/>
        <v>0</v>
      </c>
      <c r="CU226" s="305">
        <f t="shared" si="70"/>
        <v>0</v>
      </c>
      <c r="CV226" s="305">
        <f t="shared" si="71"/>
        <v>0</v>
      </c>
      <c r="CW226" s="305">
        <f t="shared" si="72"/>
        <v>0</v>
      </c>
      <c r="CX226" s="305">
        <f t="shared" si="73"/>
        <v>0</v>
      </c>
      <c r="CY226" s="305">
        <f t="shared" si="74"/>
        <v>0</v>
      </c>
      <c r="CZ226" s="305">
        <f t="shared" si="75"/>
        <v>0</v>
      </c>
      <c r="DA226" s="305">
        <f t="shared" si="76"/>
        <v>0</v>
      </c>
      <c r="DB226" s="305">
        <f t="shared" si="77"/>
        <v>0</v>
      </c>
      <c r="DC226" s="305">
        <f t="shared" si="78"/>
        <v>0</v>
      </c>
      <c r="DD226" s="305">
        <f t="shared" si="79"/>
        <v>0</v>
      </c>
      <c r="DE226" s="305">
        <f t="shared" si="80"/>
        <v>0</v>
      </c>
      <c r="DF226" s="305">
        <f t="shared" si="81"/>
        <v>0</v>
      </c>
      <c r="DG226" s="305">
        <f t="shared" si="82"/>
        <v>0</v>
      </c>
      <c r="DH226" s="305">
        <f t="shared" si="83"/>
        <v>0</v>
      </c>
      <c r="DI226" s="305">
        <f t="shared" si="84"/>
        <v>0</v>
      </c>
      <c r="DJ226" s="305">
        <f t="shared" si="85"/>
        <v>0</v>
      </c>
      <c r="DK226" s="305">
        <f t="shared" si="86"/>
        <v>0</v>
      </c>
      <c r="DL226" s="305">
        <f t="shared" si="87"/>
        <v>0</v>
      </c>
      <c r="DM226" s="305">
        <f t="shared" si="88"/>
        <v>0</v>
      </c>
    </row>
    <row r="227" spans="1:117" ht="20.25" x14ac:dyDescent="0.2">
      <c r="A227" s="18">
        <v>223</v>
      </c>
      <c r="B227" s="18">
        <v>90</v>
      </c>
      <c r="C227" s="171"/>
      <c r="D227" s="171"/>
      <c r="E227" s="171"/>
      <c r="F227" s="171"/>
      <c r="G227" s="171"/>
      <c r="H227" s="171"/>
      <c r="I227" s="171"/>
      <c r="J227" s="171"/>
      <c r="K227" s="174">
        <f t="shared" si="132"/>
        <v>0</v>
      </c>
      <c r="L227" s="174">
        <f t="shared" si="133"/>
        <v>0</v>
      </c>
      <c r="M227" s="174">
        <f t="shared" si="134"/>
        <v>0</v>
      </c>
      <c r="N227" s="174">
        <f t="shared" si="135"/>
        <v>0</v>
      </c>
      <c r="O227" s="66">
        <v>0</v>
      </c>
      <c r="P227" s="170">
        <f t="shared" si="136"/>
        <v>0</v>
      </c>
      <c r="Q227" s="171"/>
      <c r="R227" s="171"/>
      <c r="S227" s="171"/>
      <c r="T227" s="171"/>
      <c r="U227" s="171"/>
      <c r="V227" s="174"/>
      <c r="W227" s="174"/>
      <c r="X227" s="174">
        <f t="shared" si="137"/>
        <v>0</v>
      </c>
      <c r="Y227" s="171"/>
      <c r="Z227" s="19">
        <f t="shared" si="138"/>
        <v>0</v>
      </c>
      <c r="AA227" s="170">
        <f t="shared" si="139"/>
        <v>0</v>
      </c>
      <c r="AB227" s="171"/>
      <c r="AC227" s="171"/>
      <c r="AD227" s="20">
        <f t="shared" si="140"/>
        <v>0</v>
      </c>
      <c r="AE227" s="174"/>
      <c r="AF227" s="20">
        <f t="shared" si="141"/>
        <v>0</v>
      </c>
      <c r="AG227" s="20">
        <f t="shared" si="142"/>
        <v>0</v>
      </c>
      <c r="AH227" s="21"/>
      <c r="AI227" s="20">
        <f t="shared" si="143"/>
        <v>0</v>
      </c>
      <c r="AJ227" s="20"/>
      <c r="AK227" s="20"/>
      <c r="AL227" s="174">
        <f t="shared" si="144"/>
        <v>0</v>
      </c>
      <c r="AM227" s="174"/>
      <c r="AN227" s="174">
        <f t="shared" si="145"/>
        <v>0</v>
      </c>
      <c r="AO227" s="174"/>
      <c r="AP227" s="174">
        <f t="shared" si="146"/>
        <v>0</v>
      </c>
      <c r="AQ227" s="174">
        <f t="shared" si="147"/>
        <v>0</v>
      </c>
      <c r="AR227" s="174">
        <f t="shared" si="148"/>
        <v>0</v>
      </c>
      <c r="AS227" s="174">
        <f t="shared" si="149"/>
        <v>0</v>
      </c>
      <c r="AT227" s="22">
        <f t="shared" si="150"/>
        <v>0</v>
      </c>
      <c r="AU227" s="174">
        <f t="shared" si="151"/>
        <v>0</v>
      </c>
      <c r="AV227" s="174">
        <f t="shared" si="152"/>
        <v>0</v>
      </c>
      <c r="AW227" s="174">
        <f t="shared" si="153"/>
        <v>0</v>
      </c>
      <c r="AX227" s="174">
        <f t="shared" si="154"/>
        <v>0</v>
      </c>
      <c r="AY227" s="174">
        <f t="shared" si="155"/>
        <v>0</v>
      </c>
      <c r="AZ227" s="174">
        <f t="shared" si="156"/>
        <v>0</v>
      </c>
      <c r="BA227" s="170">
        <f t="shared" si="157"/>
        <v>0</v>
      </c>
      <c r="BB227" s="174">
        <f t="shared" si="158"/>
        <v>0</v>
      </c>
      <c r="BC227" s="124">
        <f t="shared" si="159"/>
        <v>0</v>
      </c>
      <c r="BD227" s="174">
        <f t="shared" si="160"/>
        <v>0</v>
      </c>
      <c r="BE227" s="174">
        <f t="shared" si="161"/>
        <v>0</v>
      </c>
      <c r="BF227" s="174">
        <f t="shared" si="162"/>
        <v>0</v>
      </c>
      <c r="BG227" s="174">
        <f t="shared" si="163"/>
        <v>0</v>
      </c>
      <c r="BH227" s="170">
        <f t="shared" si="164"/>
        <v>0</v>
      </c>
      <c r="BI227" s="171">
        <f t="shared" si="165"/>
        <v>0</v>
      </c>
      <c r="BJ227" s="171">
        <f t="shared" si="166"/>
        <v>0</v>
      </c>
      <c r="BK227" s="171">
        <f t="shared" si="167"/>
        <v>0</v>
      </c>
      <c r="BL227" s="171">
        <f t="shared" si="168"/>
        <v>0</v>
      </c>
      <c r="BM227" s="172">
        <v>0</v>
      </c>
      <c r="BN227" s="174">
        <f t="shared" si="169"/>
        <v>0</v>
      </c>
      <c r="BO227" s="174">
        <f t="shared" si="170"/>
        <v>0</v>
      </c>
      <c r="BP227" s="171"/>
      <c r="BQ227" s="172"/>
      <c r="BR227" s="172"/>
      <c r="BS227" s="172"/>
      <c r="BT227" s="172"/>
      <c r="BU227" s="172"/>
      <c r="BV227" s="172"/>
      <c r="BW227" s="172">
        <v>0</v>
      </c>
      <c r="BX227" s="66">
        <v>0</v>
      </c>
      <c r="BY227" s="66">
        <v>0</v>
      </c>
      <c r="BZ227" s="172">
        <v>0</v>
      </c>
      <c r="CA227" s="172">
        <f t="shared" si="171"/>
        <v>0</v>
      </c>
      <c r="CB227" s="66">
        <v>0</v>
      </c>
      <c r="CC227" s="172">
        <v>0</v>
      </c>
      <c r="CD227" s="172">
        <v>0</v>
      </c>
      <c r="CE227" s="172">
        <v>0</v>
      </c>
      <c r="CF227" s="169">
        <v>0</v>
      </c>
      <c r="CG227" s="169">
        <v>0</v>
      </c>
      <c r="CH227" s="172">
        <v>0</v>
      </c>
      <c r="CI227" s="172">
        <v>0</v>
      </c>
      <c r="CJ227" s="172">
        <v>0</v>
      </c>
      <c r="CK227" s="172">
        <v>0</v>
      </c>
      <c r="CL227" s="172">
        <v>0</v>
      </c>
      <c r="CM227" s="172">
        <v>0</v>
      </c>
      <c r="CN227" s="174">
        <f t="shared" si="172"/>
        <v>0</v>
      </c>
      <c r="CO227" s="174">
        <f t="shared" si="173"/>
        <v>0</v>
      </c>
      <c r="CP227" s="174">
        <f t="shared" si="174"/>
        <v>0</v>
      </c>
      <c r="CQ227" s="316"/>
      <c r="CR227" s="305">
        <f t="shared" si="67"/>
        <v>0</v>
      </c>
      <c r="CS227" s="305">
        <f t="shared" si="68"/>
        <v>0</v>
      </c>
      <c r="CT227" s="305">
        <f t="shared" si="69"/>
        <v>0</v>
      </c>
      <c r="CU227" s="305">
        <f t="shared" si="70"/>
        <v>0</v>
      </c>
      <c r="CV227" s="305">
        <f t="shared" si="71"/>
        <v>0</v>
      </c>
      <c r="CW227" s="305">
        <f t="shared" si="72"/>
        <v>0</v>
      </c>
      <c r="CX227" s="305">
        <f t="shared" si="73"/>
        <v>0</v>
      </c>
      <c r="CY227" s="305">
        <f t="shared" si="74"/>
        <v>0</v>
      </c>
      <c r="CZ227" s="305">
        <f t="shared" si="75"/>
        <v>0</v>
      </c>
      <c r="DA227" s="305">
        <f t="shared" si="76"/>
        <v>0</v>
      </c>
      <c r="DB227" s="305">
        <f t="shared" si="77"/>
        <v>0</v>
      </c>
      <c r="DC227" s="305">
        <f t="shared" si="78"/>
        <v>0</v>
      </c>
      <c r="DD227" s="305">
        <f t="shared" si="79"/>
        <v>0</v>
      </c>
      <c r="DE227" s="305">
        <f t="shared" si="80"/>
        <v>0</v>
      </c>
      <c r="DF227" s="305">
        <f t="shared" si="81"/>
        <v>0</v>
      </c>
      <c r="DG227" s="305">
        <f t="shared" si="82"/>
        <v>0</v>
      </c>
      <c r="DH227" s="305">
        <f t="shared" si="83"/>
        <v>0</v>
      </c>
      <c r="DI227" s="305">
        <f t="shared" si="84"/>
        <v>0</v>
      </c>
      <c r="DJ227" s="305">
        <f t="shared" si="85"/>
        <v>0</v>
      </c>
      <c r="DK227" s="305">
        <f t="shared" si="86"/>
        <v>0</v>
      </c>
      <c r="DL227" s="305">
        <f t="shared" si="87"/>
        <v>0</v>
      </c>
      <c r="DM227" s="305">
        <f t="shared" si="88"/>
        <v>0</v>
      </c>
    </row>
    <row r="228" spans="1:117" ht="20.25" x14ac:dyDescent="0.2">
      <c r="A228" s="18">
        <v>224</v>
      </c>
      <c r="B228" s="18">
        <v>91</v>
      </c>
      <c r="C228" s="171"/>
      <c r="D228" s="171"/>
      <c r="E228" s="171"/>
      <c r="F228" s="171"/>
      <c r="G228" s="171"/>
      <c r="H228" s="171"/>
      <c r="I228" s="171"/>
      <c r="J228" s="171"/>
      <c r="K228" s="174">
        <f t="shared" si="132"/>
        <v>0</v>
      </c>
      <c r="L228" s="174">
        <f t="shared" si="133"/>
        <v>0</v>
      </c>
      <c r="M228" s="174">
        <f t="shared" si="134"/>
        <v>0</v>
      </c>
      <c r="N228" s="174">
        <f t="shared" si="135"/>
        <v>0</v>
      </c>
      <c r="O228" s="66">
        <v>0</v>
      </c>
      <c r="P228" s="170">
        <f t="shared" si="136"/>
        <v>0</v>
      </c>
      <c r="Q228" s="171"/>
      <c r="R228" s="171"/>
      <c r="S228" s="171"/>
      <c r="T228" s="171"/>
      <c r="U228" s="171"/>
      <c r="V228" s="174"/>
      <c r="W228" s="174"/>
      <c r="X228" s="174">
        <f t="shared" si="137"/>
        <v>0</v>
      </c>
      <c r="Y228" s="171"/>
      <c r="Z228" s="19">
        <f t="shared" si="138"/>
        <v>0</v>
      </c>
      <c r="AA228" s="170">
        <f t="shared" si="139"/>
        <v>0</v>
      </c>
      <c r="AB228" s="171"/>
      <c r="AC228" s="171"/>
      <c r="AD228" s="20">
        <f t="shared" si="140"/>
        <v>0</v>
      </c>
      <c r="AE228" s="174"/>
      <c r="AF228" s="20">
        <f t="shared" si="141"/>
        <v>0</v>
      </c>
      <c r="AG228" s="20">
        <f t="shared" si="142"/>
        <v>0</v>
      </c>
      <c r="AH228" s="21"/>
      <c r="AI228" s="20">
        <f t="shared" si="143"/>
        <v>0</v>
      </c>
      <c r="AJ228" s="20"/>
      <c r="AK228" s="20"/>
      <c r="AL228" s="174">
        <f t="shared" si="144"/>
        <v>0</v>
      </c>
      <c r="AM228" s="174"/>
      <c r="AN228" s="174">
        <f t="shared" si="145"/>
        <v>0</v>
      </c>
      <c r="AO228" s="174"/>
      <c r="AP228" s="174">
        <f t="shared" si="146"/>
        <v>0</v>
      </c>
      <c r="AQ228" s="174">
        <f t="shared" si="147"/>
        <v>0</v>
      </c>
      <c r="AR228" s="174">
        <f t="shared" si="148"/>
        <v>0</v>
      </c>
      <c r="AS228" s="174">
        <f t="shared" si="149"/>
        <v>0</v>
      </c>
      <c r="AT228" s="22">
        <f t="shared" si="150"/>
        <v>0</v>
      </c>
      <c r="AU228" s="174">
        <f t="shared" si="151"/>
        <v>0</v>
      </c>
      <c r="AV228" s="174">
        <f t="shared" si="152"/>
        <v>0</v>
      </c>
      <c r="AW228" s="174">
        <f t="shared" si="153"/>
        <v>0</v>
      </c>
      <c r="AX228" s="174">
        <f t="shared" si="154"/>
        <v>0</v>
      </c>
      <c r="AY228" s="174">
        <f t="shared" si="155"/>
        <v>0</v>
      </c>
      <c r="AZ228" s="174">
        <f t="shared" si="156"/>
        <v>0</v>
      </c>
      <c r="BA228" s="170">
        <f t="shared" si="157"/>
        <v>0</v>
      </c>
      <c r="BB228" s="174">
        <f t="shared" si="158"/>
        <v>0</v>
      </c>
      <c r="BC228" s="124">
        <f t="shared" si="159"/>
        <v>0</v>
      </c>
      <c r="BD228" s="174">
        <f t="shared" si="160"/>
        <v>0</v>
      </c>
      <c r="BE228" s="174">
        <f t="shared" si="161"/>
        <v>0</v>
      </c>
      <c r="BF228" s="174">
        <f t="shared" si="162"/>
        <v>0</v>
      </c>
      <c r="BG228" s="174">
        <f t="shared" si="163"/>
        <v>0</v>
      </c>
      <c r="BH228" s="170">
        <f t="shared" si="164"/>
        <v>0</v>
      </c>
      <c r="BI228" s="171">
        <f t="shared" si="165"/>
        <v>0</v>
      </c>
      <c r="BJ228" s="171">
        <f t="shared" si="166"/>
        <v>0</v>
      </c>
      <c r="BK228" s="171">
        <f t="shared" si="167"/>
        <v>0</v>
      </c>
      <c r="BL228" s="171">
        <f t="shared" si="168"/>
        <v>0</v>
      </c>
      <c r="BM228" s="172">
        <v>0</v>
      </c>
      <c r="BN228" s="174">
        <f t="shared" si="169"/>
        <v>0</v>
      </c>
      <c r="BO228" s="174">
        <f t="shared" si="170"/>
        <v>0</v>
      </c>
      <c r="BP228" s="171"/>
      <c r="BQ228" s="172"/>
      <c r="BR228" s="172"/>
      <c r="BS228" s="172"/>
      <c r="BT228" s="172"/>
      <c r="BU228" s="172"/>
      <c r="BV228" s="172"/>
      <c r="BW228" s="172">
        <v>0</v>
      </c>
      <c r="BX228" s="66">
        <v>0</v>
      </c>
      <c r="BY228" s="66">
        <v>0</v>
      </c>
      <c r="BZ228" s="172">
        <v>0</v>
      </c>
      <c r="CA228" s="172">
        <f t="shared" si="171"/>
        <v>0</v>
      </c>
      <c r="CB228" s="66">
        <v>0</v>
      </c>
      <c r="CC228" s="172">
        <v>0</v>
      </c>
      <c r="CD228" s="172">
        <v>0</v>
      </c>
      <c r="CE228" s="172">
        <v>0</v>
      </c>
      <c r="CF228" s="169">
        <v>0</v>
      </c>
      <c r="CG228" s="169">
        <v>0</v>
      </c>
      <c r="CH228" s="172">
        <v>0</v>
      </c>
      <c r="CI228" s="172">
        <v>0</v>
      </c>
      <c r="CJ228" s="172">
        <v>0</v>
      </c>
      <c r="CK228" s="172">
        <v>0</v>
      </c>
      <c r="CL228" s="172">
        <v>0</v>
      </c>
      <c r="CM228" s="172">
        <v>0</v>
      </c>
      <c r="CN228" s="174">
        <f t="shared" si="172"/>
        <v>0</v>
      </c>
      <c r="CO228" s="174">
        <f t="shared" si="173"/>
        <v>0</v>
      </c>
      <c r="CP228" s="174">
        <f t="shared" si="174"/>
        <v>0</v>
      </c>
      <c r="CQ228" s="316"/>
      <c r="CR228" s="305">
        <f t="shared" si="67"/>
        <v>0</v>
      </c>
      <c r="CS228" s="305">
        <f t="shared" si="68"/>
        <v>0</v>
      </c>
      <c r="CT228" s="305">
        <f t="shared" si="69"/>
        <v>0</v>
      </c>
      <c r="CU228" s="305">
        <f t="shared" si="70"/>
        <v>0</v>
      </c>
      <c r="CV228" s="305">
        <f t="shared" si="71"/>
        <v>0</v>
      </c>
      <c r="CW228" s="305">
        <f t="shared" si="72"/>
        <v>0</v>
      </c>
      <c r="CX228" s="305">
        <f t="shared" si="73"/>
        <v>0</v>
      </c>
      <c r="CY228" s="305">
        <f t="shared" si="74"/>
        <v>0</v>
      </c>
      <c r="CZ228" s="305">
        <f t="shared" si="75"/>
        <v>0</v>
      </c>
      <c r="DA228" s="305">
        <f t="shared" si="76"/>
        <v>0</v>
      </c>
      <c r="DB228" s="305">
        <f t="shared" si="77"/>
        <v>0</v>
      </c>
      <c r="DC228" s="305">
        <f t="shared" si="78"/>
        <v>0</v>
      </c>
      <c r="DD228" s="305">
        <f t="shared" si="79"/>
        <v>0</v>
      </c>
      <c r="DE228" s="305">
        <f t="shared" si="80"/>
        <v>0</v>
      </c>
      <c r="DF228" s="305">
        <f t="shared" si="81"/>
        <v>0</v>
      </c>
      <c r="DG228" s="305">
        <f t="shared" si="82"/>
        <v>0</v>
      </c>
      <c r="DH228" s="305">
        <f t="shared" si="83"/>
        <v>0</v>
      </c>
      <c r="DI228" s="305">
        <f t="shared" si="84"/>
        <v>0</v>
      </c>
      <c r="DJ228" s="305">
        <f t="shared" si="85"/>
        <v>0</v>
      </c>
      <c r="DK228" s="305">
        <f t="shared" si="86"/>
        <v>0</v>
      </c>
      <c r="DL228" s="305">
        <f t="shared" si="87"/>
        <v>0</v>
      </c>
      <c r="DM228" s="305">
        <f t="shared" si="88"/>
        <v>0</v>
      </c>
    </row>
    <row r="229" spans="1:117" ht="20.25" x14ac:dyDescent="0.2">
      <c r="A229" s="18">
        <v>225</v>
      </c>
      <c r="B229" s="18">
        <v>92</v>
      </c>
      <c r="C229" s="171"/>
      <c r="D229" s="171"/>
      <c r="E229" s="171"/>
      <c r="F229" s="171"/>
      <c r="G229" s="171"/>
      <c r="H229" s="171"/>
      <c r="I229" s="171"/>
      <c r="J229" s="171"/>
      <c r="K229" s="174">
        <f t="shared" si="132"/>
        <v>0</v>
      </c>
      <c r="L229" s="174">
        <f t="shared" si="133"/>
        <v>0</v>
      </c>
      <c r="M229" s="174">
        <f t="shared" si="134"/>
        <v>0</v>
      </c>
      <c r="N229" s="174">
        <f t="shared" si="135"/>
        <v>0</v>
      </c>
      <c r="O229" s="66">
        <v>0</v>
      </c>
      <c r="P229" s="170">
        <f t="shared" si="136"/>
        <v>0</v>
      </c>
      <c r="Q229" s="171"/>
      <c r="R229" s="171"/>
      <c r="S229" s="171"/>
      <c r="T229" s="171"/>
      <c r="U229" s="171"/>
      <c r="V229" s="174"/>
      <c r="W229" s="174"/>
      <c r="X229" s="174">
        <f t="shared" si="137"/>
        <v>0</v>
      </c>
      <c r="Y229" s="171"/>
      <c r="Z229" s="19">
        <f t="shared" si="138"/>
        <v>0</v>
      </c>
      <c r="AA229" s="170">
        <f t="shared" si="139"/>
        <v>0</v>
      </c>
      <c r="AB229" s="171"/>
      <c r="AC229" s="171"/>
      <c r="AD229" s="20">
        <f t="shared" si="140"/>
        <v>0</v>
      </c>
      <c r="AE229" s="174"/>
      <c r="AF229" s="20">
        <f t="shared" si="141"/>
        <v>0</v>
      </c>
      <c r="AG229" s="20">
        <f t="shared" si="142"/>
        <v>0</v>
      </c>
      <c r="AH229" s="21"/>
      <c r="AI229" s="20">
        <f t="shared" si="143"/>
        <v>0</v>
      </c>
      <c r="AJ229" s="20"/>
      <c r="AK229" s="20"/>
      <c r="AL229" s="174">
        <f t="shared" si="144"/>
        <v>0</v>
      </c>
      <c r="AM229" s="174"/>
      <c r="AN229" s="174">
        <f t="shared" si="145"/>
        <v>0</v>
      </c>
      <c r="AO229" s="174"/>
      <c r="AP229" s="174">
        <f t="shared" si="146"/>
        <v>0</v>
      </c>
      <c r="AQ229" s="174">
        <f t="shared" si="147"/>
        <v>0</v>
      </c>
      <c r="AR229" s="174">
        <f t="shared" si="148"/>
        <v>0</v>
      </c>
      <c r="AS229" s="174">
        <f t="shared" si="149"/>
        <v>0</v>
      </c>
      <c r="AT229" s="22">
        <f t="shared" si="150"/>
        <v>0</v>
      </c>
      <c r="AU229" s="174">
        <f t="shared" si="151"/>
        <v>0</v>
      </c>
      <c r="AV229" s="174">
        <f t="shared" si="152"/>
        <v>0</v>
      </c>
      <c r="AW229" s="174">
        <f t="shared" si="153"/>
        <v>0</v>
      </c>
      <c r="AX229" s="174">
        <f t="shared" si="154"/>
        <v>0</v>
      </c>
      <c r="AY229" s="174">
        <f t="shared" si="155"/>
        <v>0</v>
      </c>
      <c r="AZ229" s="174">
        <f t="shared" si="156"/>
        <v>0</v>
      </c>
      <c r="BA229" s="170">
        <f t="shared" si="157"/>
        <v>0</v>
      </c>
      <c r="BB229" s="174">
        <f t="shared" si="158"/>
        <v>0</v>
      </c>
      <c r="BC229" s="124">
        <f t="shared" si="159"/>
        <v>0</v>
      </c>
      <c r="BD229" s="174">
        <f t="shared" si="160"/>
        <v>0</v>
      </c>
      <c r="BE229" s="174">
        <f t="shared" si="161"/>
        <v>0</v>
      </c>
      <c r="BF229" s="174">
        <f t="shared" si="162"/>
        <v>0</v>
      </c>
      <c r="BG229" s="174">
        <f t="shared" si="163"/>
        <v>0</v>
      </c>
      <c r="BH229" s="170">
        <f t="shared" si="164"/>
        <v>0</v>
      </c>
      <c r="BI229" s="171">
        <f t="shared" si="165"/>
        <v>0</v>
      </c>
      <c r="BJ229" s="171">
        <f t="shared" si="166"/>
        <v>0</v>
      </c>
      <c r="BK229" s="171">
        <f t="shared" si="167"/>
        <v>0</v>
      </c>
      <c r="BL229" s="171">
        <f t="shared" si="168"/>
        <v>0</v>
      </c>
      <c r="BM229" s="172">
        <v>0</v>
      </c>
      <c r="BN229" s="174">
        <f t="shared" si="169"/>
        <v>0</v>
      </c>
      <c r="BO229" s="174">
        <f t="shared" si="170"/>
        <v>0</v>
      </c>
      <c r="BP229" s="171"/>
      <c r="BQ229" s="172"/>
      <c r="BR229" s="172"/>
      <c r="BS229" s="172"/>
      <c r="BT229" s="172"/>
      <c r="BU229" s="172"/>
      <c r="BV229" s="172"/>
      <c r="BW229" s="172">
        <v>0</v>
      </c>
      <c r="BX229" s="66">
        <v>0</v>
      </c>
      <c r="BY229" s="66">
        <v>0</v>
      </c>
      <c r="BZ229" s="172">
        <v>0</v>
      </c>
      <c r="CA229" s="172">
        <f t="shared" si="171"/>
        <v>0</v>
      </c>
      <c r="CB229" s="66">
        <v>0</v>
      </c>
      <c r="CC229" s="172">
        <v>0</v>
      </c>
      <c r="CD229" s="172">
        <v>0</v>
      </c>
      <c r="CE229" s="172">
        <v>0</v>
      </c>
      <c r="CF229" s="169">
        <v>0</v>
      </c>
      <c r="CG229" s="169">
        <v>0</v>
      </c>
      <c r="CH229" s="172">
        <v>0</v>
      </c>
      <c r="CI229" s="172">
        <v>0</v>
      </c>
      <c r="CJ229" s="172">
        <v>0</v>
      </c>
      <c r="CK229" s="172">
        <v>0</v>
      </c>
      <c r="CL229" s="172">
        <v>0</v>
      </c>
      <c r="CM229" s="172">
        <v>0</v>
      </c>
      <c r="CN229" s="174">
        <f t="shared" si="172"/>
        <v>0</v>
      </c>
      <c r="CO229" s="174">
        <f t="shared" si="173"/>
        <v>0</v>
      </c>
      <c r="CP229" s="174">
        <f t="shared" si="174"/>
        <v>0</v>
      </c>
      <c r="CQ229" s="316"/>
      <c r="CR229" s="305">
        <f t="shared" si="67"/>
        <v>0</v>
      </c>
      <c r="CS229" s="305">
        <f t="shared" si="68"/>
        <v>0</v>
      </c>
      <c r="CT229" s="305">
        <f t="shared" si="69"/>
        <v>0</v>
      </c>
      <c r="CU229" s="305">
        <f t="shared" si="70"/>
        <v>0</v>
      </c>
      <c r="CV229" s="305">
        <f t="shared" si="71"/>
        <v>0</v>
      </c>
      <c r="CW229" s="305">
        <f t="shared" si="72"/>
        <v>0</v>
      </c>
      <c r="CX229" s="305">
        <f t="shared" si="73"/>
        <v>0</v>
      </c>
      <c r="CY229" s="305">
        <f t="shared" si="74"/>
        <v>0</v>
      </c>
      <c r="CZ229" s="305">
        <f t="shared" si="75"/>
        <v>0</v>
      </c>
      <c r="DA229" s="305">
        <f t="shared" si="76"/>
        <v>0</v>
      </c>
      <c r="DB229" s="305">
        <f t="shared" si="77"/>
        <v>0</v>
      </c>
      <c r="DC229" s="305">
        <f t="shared" si="78"/>
        <v>0</v>
      </c>
      <c r="DD229" s="305">
        <f t="shared" si="79"/>
        <v>0</v>
      </c>
      <c r="DE229" s="305">
        <f t="shared" si="80"/>
        <v>0</v>
      </c>
      <c r="DF229" s="305">
        <f t="shared" si="81"/>
        <v>0</v>
      </c>
      <c r="DG229" s="305">
        <f t="shared" si="82"/>
        <v>0</v>
      </c>
      <c r="DH229" s="305">
        <f t="shared" si="83"/>
        <v>0</v>
      </c>
      <c r="DI229" s="305">
        <f t="shared" si="84"/>
        <v>0</v>
      </c>
      <c r="DJ229" s="305">
        <f t="shared" si="85"/>
        <v>0</v>
      </c>
      <c r="DK229" s="305">
        <f t="shared" si="86"/>
        <v>0</v>
      </c>
      <c r="DL229" s="305">
        <f t="shared" si="87"/>
        <v>0</v>
      </c>
      <c r="DM229" s="305">
        <f t="shared" si="88"/>
        <v>0</v>
      </c>
    </row>
    <row r="230" spans="1:117" ht="20.25" x14ac:dyDescent="0.2">
      <c r="A230" s="18">
        <v>226</v>
      </c>
      <c r="B230" s="18">
        <v>93</v>
      </c>
      <c r="C230" s="171"/>
      <c r="D230" s="171"/>
      <c r="E230" s="171"/>
      <c r="F230" s="171"/>
      <c r="G230" s="171"/>
      <c r="H230" s="171"/>
      <c r="I230" s="171"/>
      <c r="J230" s="171"/>
      <c r="K230" s="174">
        <f t="shared" si="132"/>
        <v>0</v>
      </c>
      <c r="L230" s="174">
        <f t="shared" si="133"/>
        <v>0</v>
      </c>
      <c r="M230" s="174">
        <f t="shared" si="134"/>
        <v>0</v>
      </c>
      <c r="N230" s="174">
        <f t="shared" si="135"/>
        <v>0</v>
      </c>
      <c r="O230" s="66">
        <v>0</v>
      </c>
      <c r="P230" s="170">
        <f t="shared" si="136"/>
        <v>0</v>
      </c>
      <c r="Q230" s="171"/>
      <c r="R230" s="171"/>
      <c r="S230" s="171"/>
      <c r="T230" s="171"/>
      <c r="U230" s="171"/>
      <c r="V230" s="174"/>
      <c r="W230" s="174"/>
      <c r="X230" s="174">
        <f t="shared" si="137"/>
        <v>0</v>
      </c>
      <c r="Y230" s="171"/>
      <c r="Z230" s="19">
        <f t="shared" si="138"/>
        <v>0</v>
      </c>
      <c r="AA230" s="170">
        <f t="shared" si="139"/>
        <v>0</v>
      </c>
      <c r="AB230" s="171"/>
      <c r="AC230" s="171"/>
      <c r="AD230" s="20">
        <f t="shared" si="140"/>
        <v>0</v>
      </c>
      <c r="AE230" s="174"/>
      <c r="AF230" s="20">
        <f t="shared" si="141"/>
        <v>0</v>
      </c>
      <c r="AG230" s="20">
        <f t="shared" si="142"/>
        <v>0</v>
      </c>
      <c r="AH230" s="21"/>
      <c r="AI230" s="20">
        <f t="shared" si="143"/>
        <v>0</v>
      </c>
      <c r="AJ230" s="20"/>
      <c r="AK230" s="20"/>
      <c r="AL230" s="174">
        <f t="shared" si="144"/>
        <v>0</v>
      </c>
      <c r="AM230" s="174"/>
      <c r="AN230" s="174">
        <f t="shared" si="145"/>
        <v>0</v>
      </c>
      <c r="AO230" s="174"/>
      <c r="AP230" s="174">
        <f t="shared" si="146"/>
        <v>0</v>
      </c>
      <c r="AQ230" s="174">
        <f t="shared" si="147"/>
        <v>0</v>
      </c>
      <c r="AR230" s="174">
        <f t="shared" si="148"/>
        <v>0</v>
      </c>
      <c r="AS230" s="174">
        <f t="shared" si="149"/>
        <v>0</v>
      </c>
      <c r="AT230" s="22">
        <f t="shared" si="150"/>
        <v>0</v>
      </c>
      <c r="AU230" s="174">
        <f t="shared" si="151"/>
        <v>0</v>
      </c>
      <c r="AV230" s="174">
        <f t="shared" si="152"/>
        <v>0</v>
      </c>
      <c r="AW230" s="174">
        <f t="shared" si="153"/>
        <v>0</v>
      </c>
      <c r="AX230" s="174">
        <f t="shared" si="154"/>
        <v>0</v>
      </c>
      <c r="AY230" s="174">
        <f t="shared" si="155"/>
        <v>0</v>
      </c>
      <c r="AZ230" s="174">
        <f t="shared" si="156"/>
        <v>0</v>
      </c>
      <c r="BA230" s="170">
        <f t="shared" si="157"/>
        <v>0</v>
      </c>
      <c r="BB230" s="174">
        <f t="shared" si="158"/>
        <v>0</v>
      </c>
      <c r="BC230" s="124">
        <f t="shared" si="159"/>
        <v>0</v>
      </c>
      <c r="BD230" s="174">
        <f t="shared" si="160"/>
        <v>0</v>
      </c>
      <c r="BE230" s="174">
        <f t="shared" si="161"/>
        <v>0</v>
      </c>
      <c r="BF230" s="174">
        <f t="shared" si="162"/>
        <v>0</v>
      </c>
      <c r="BG230" s="174">
        <f t="shared" si="163"/>
        <v>0</v>
      </c>
      <c r="BH230" s="170">
        <f t="shared" si="164"/>
        <v>0</v>
      </c>
      <c r="BI230" s="171">
        <f t="shared" si="165"/>
        <v>0</v>
      </c>
      <c r="BJ230" s="171">
        <f t="shared" si="166"/>
        <v>0</v>
      </c>
      <c r="BK230" s="171">
        <f t="shared" si="167"/>
        <v>0</v>
      </c>
      <c r="BL230" s="171">
        <f t="shared" si="168"/>
        <v>0</v>
      </c>
      <c r="BM230" s="172">
        <v>0</v>
      </c>
      <c r="BN230" s="174">
        <f t="shared" si="169"/>
        <v>0</v>
      </c>
      <c r="BO230" s="174">
        <f t="shared" si="170"/>
        <v>0</v>
      </c>
      <c r="BP230" s="171"/>
      <c r="BQ230" s="172"/>
      <c r="BR230" s="172"/>
      <c r="BS230" s="172"/>
      <c r="BT230" s="172"/>
      <c r="BU230" s="172"/>
      <c r="BV230" s="172"/>
      <c r="BW230" s="172">
        <v>0</v>
      </c>
      <c r="BX230" s="66">
        <v>0</v>
      </c>
      <c r="BY230" s="66">
        <v>0</v>
      </c>
      <c r="BZ230" s="172">
        <v>0</v>
      </c>
      <c r="CA230" s="172">
        <f t="shared" si="171"/>
        <v>0</v>
      </c>
      <c r="CB230" s="66">
        <v>0</v>
      </c>
      <c r="CC230" s="172">
        <v>0</v>
      </c>
      <c r="CD230" s="172">
        <v>0</v>
      </c>
      <c r="CE230" s="172">
        <v>0</v>
      </c>
      <c r="CF230" s="169">
        <v>0</v>
      </c>
      <c r="CG230" s="169">
        <v>0</v>
      </c>
      <c r="CH230" s="172">
        <v>0</v>
      </c>
      <c r="CI230" s="172">
        <v>0</v>
      </c>
      <c r="CJ230" s="172">
        <v>0</v>
      </c>
      <c r="CK230" s="172">
        <v>0</v>
      </c>
      <c r="CL230" s="172">
        <v>0</v>
      </c>
      <c r="CM230" s="172">
        <v>0</v>
      </c>
      <c r="CN230" s="174">
        <f t="shared" si="172"/>
        <v>0</v>
      </c>
      <c r="CO230" s="174">
        <f t="shared" si="173"/>
        <v>0</v>
      </c>
      <c r="CP230" s="174">
        <f t="shared" si="174"/>
        <v>0</v>
      </c>
      <c r="CQ230" s="316"/>
      <c r="CR230" s="305">
        <f t="shared" si="67"/>
        <v>0</v>
      </c>
      <c r="CS230" s="305">
        <f t="shared" si="68"/>
        <v>0</v>
      </c>
      <c r="CT230" s="305">
        <f t="shared" si="69"/>
        <v>0</v>
      </c>
      <c r="CU230" s="305">
        <f t="shared" si="70"/>
        <v>0</v>
      </c>
      <c r="CV230" s="305">
        <f t="shared" si="71"/>
        <v>0</v>
      </c>
      <c r="CW230" s="305">
        <f t="shared" si="72"/>
        <v>0</v>
      </c>
      <c r="CX230" s="305">
        <f t="shared" si="73"/>
        <v>0</v>
      </c>
      <c r="CY230" s="305">
        <f t="shared" si="74"/>
        <v>0</v>
      </c>
      <c r="CZ230" s="305">
        <f t="shared" si="75"/>
        <v>0</v>
      </c>
      <c r="DA230" s="305">
        <f t="shared" si="76"/>
        <v>0</v>
      </c>
      <c r="DB230" s="305">
        <f t="shared" si="77"/>
        <v>0</v>
      </c>
      <c r="DC230" s="305">
        <f t="shared" si="78"/>
        <v>0</v>
      </c>
      <c r="DD230" s="305">
        <f t="shared" si="79"/>
        <v>0</v>
      </c>
      <c r="DE230" s="305">
        <f t="shared" si="80"/>
        <v>0</v>
      </c>
      <c r="DF230" s="305">
        <f t="shared" si="81"/>
        <v>0</v>
      </c>
      <c r="DG230" s="305">
        <f t="shared" si="82"/>
        <v>0</v>
      </c>
      <c r="DH230" s="305">
        <f t="shared" si="83"/>
        <v>0</v>
      </c>
      <c r="DI230" s="305">
        <f t="shared" si="84"/>
        <v>0</v>
      </c>
      <c r="DJ230" s="305">
        <f t="shared" si="85"/>
        <v>0</v>
      </c>
      <c r="DK230" s="305">
        <f t="shared" si="86"/>
        <v>0</v>
      </c>
      <c r="DL230" s="305">
        <f t="shared" si="87"/>
        <v>0</v>
      </c>
      <c r="DM230" s="305">
        <f t="shared" si="88"/>
        <v>0</v>
      </c>
    </row>
    <row r="231" spans="1:117" ht="20.25" x14ac:dyDescent="0.2">
      <c r="A231" s="18">
        <v>227</v>
      </c>
      <c r="B231" s="18">
        <v>94</v>
      </c>
      <c r="C231" s="171"/>
      <c r="D231" s="171"/>
      <c r="E231" s="171"/>
      <c r="F231" s="171"/>
      <c r="G231" s="171"/>
      <c r="H231" s="171"/>
      <c r="I231" s="171"/>
      <c r="J231" s="171"/>
      <c r="K231" s="174">
        <f t="shared" si="132"/>
        <v>0</v>
      </c>
      <c r="L231" s="174">
        <f t="shared" si="133"/>
        <v>0</v>
      </c>
      <c r="M231" s="174">
        <f t="shared" si="134"/>
        <v>0</v>
      </c>
      <c r="N231" s="174">
        <f t="shared" si="135"/>
        <v>0</v>
      </c>
      <c r="O231" s="66">
        <v>0</v>
      </c>
      <c r="P231" s="170">
        <f t="shared" si="136"/>
        <v>0</v>
      </c>
      <c r="Q231" s="171"/>
      <c r="R231" s="171"/>
      <c r="S231" s="171"/>
      <c r="T231" s="171"/>
      <c r="U231" s="171"/>
      <c r="V231" s="174"/>
      <c r="W231" s="174"/>
      <c r="X231" s="174">
        <f t="shared" si="137"/>
        <v>0</v>
      </c>
      <c r="Y231" s="171"/>
      <c r="Z231" s="19">
        <f t="shared" si="138"/>
        <v>0</v>
      </c>
      <c r="AA231" s="170">
        <f t="shared" si="139"/>
        <v>0</v>
      </c>
      <c r="AB231" s="171"/>
      <c r="AC231" s="171"/>
      <c r="AD231" s="20">
        <f t="shared" si="140"/>
        <v>0</v>
      </c>
      <c r="AE231" s="174"/>
      <c r="AF231" s="20">
        <f t="shared" si="141"/>
        <v>0</v>
      </c>
      <c r="AG231" s="20">
        <f t="shared" si="142"/>
        <v>0</v>
      </c>
      <c r="AH231" s="21"/>
      <c r="AI231" s="20">
        <f t="shared" si="143"/>
        <v>0</v>
      </c>
      <c r="AJ231" s="20"/>
      <c r="AK231" s="20"/>
      <c r="AL231" s="174">
        <f t="shared" si="144"/>
        <v>0</v>
      </c>
      <c r="AM231" s="174"/>
      <c r="AN231" s="174">
        <f t="shared" si="145"/>
        <v>0</v>
      </c>
      <c r="AO231" s="174"/>
      <c r="AP231" s="174">
        <f t="shared" si="146"/>
        <v>0</v>
      </c>
      <c r="AQ231" s="174">
        <f t="shared" si="147"/>
        <v>0</v>
      </c>
      <c r="AR231" s="174">
        <f t="shared" si="148"/>
        <v>0</v>
      </c>
      <c r="AS231" s="174">
        <f t="shared" si="149"/>
        <v>0</v>
      </c>
      <c r="AT231" s="22">
        <f t="shared" si="150"/>
        <v>0</v>
      </c>
      <c r="AU231" s="174">
        <f t="shared" si="151"/>
        <v>0</v>
      </c>
      <c r="AV231" s="174">
        <f t="shared" si="152"/>
        <v>0</v>
      </c>
      <c r="AW231" s="174">
        <f t="shared" si="153"/>
        <v>0</v>
      </c>
      <c r="AX231" s="174">
        <f t="shared" si="154"/>
        <v>0</v>
      </c>
      <c r="AY231" s="174">
        <f t="shared" si="155"/>
        <v>0</v>
      </c>
      <c r="AZ231" s="174">
        <f t="shared" si="156"/>
        <v>0</v>
      </c>
      <c r="BA231" s="170">
        <f t="shared" si="157"/>
        <v>0</v>
      </c>
      <c r="BB231" s="174">
        <f t="shared" si="158"/>
        <v>0</v>
      </c>
      <c r="BC231" s="124">
        <f t="shared" si="159"/>
        <v>0</v>
      </c>
      <c r="BD231" s="174">
        <f t="shared" si="160"/>
        <v>0</v>
      </c>
      <c r="BE231" s="174">
        <f t="shared" si="161"/>
        <v>0</v>
      </c>
      <c r="BF231" s="174">
        <f t="shared" si="162"/>
        <v>0</v>
      </c>
      <c r="BG231" s="174">
        <f t="shared" si="163"/>
        <v>0</v>
      </c>
      <c r="BH231" s="170">
        <f t="shared" si="164"/>
        <v>0</v>
      </c>
      <c r="BI231" s="171">
        <f t="shared" si="165"/>
        <v>0</v>
      </c>
      <c r="BJ231" s="171">
        <f t="shared" si="166"/>
        <v>0</v>
      </c>
      <c r="BK231" s="171">
        <f t="shared" si="167"/>
        <v>0</v>
      </c>
      <c r="BL231" s="171">
        <f t="shared" si="168"/>
        <v>0</v>
      </c>
      <c r="BM231" s="172">
        <v>0</v>
      </c>
      <c r="BN231" s="174">
        <f t="shared" si="169"/>
        <v>0</v>
      </c>
      <c r="BO231" s="174">
        <f t="shared" si="170"/>
        <v>0</v>
      </c>
      <c r="BP231" s="171"/>
      <c r="BQ231" s="172"/>
      <c r="BR231" s="172"/>
      <c r="BS231" s="172"/>
      <c r="BT231" s="172"/>
      <c r="BU231" s="172"/>
      <c r="BV231" s="172"/>
      <c r="BW231" s="172">
        <v>0</v>
      </c>
      <c r="BX231" s="66">
        <v>0</v>
      </c>
      <c r="BY231" s="66">
        <v>0</v>
      </c>
      <c r="BZ231" s="172">
        <v>0</v>
      </c>
      <c r="CA231" s="172">
        <f t="shared" si="171"/>
        <v>0</v>
      </c>
      <c r="CB231" s="66">
        <v>0</v>
      </c>
      <c r="CC231" s="172">
        <v>0</v>
      </c>
      <c r="CD231" s="172">
        <v>0</v>
      </c>
      <c r="CE231" s="172">
        <v>0</v>
      </c>
      <c r="CF231" s="169">
        <v>0</v>
      </c>
      <c r="CG231" s="169">
        <v>0</v>
      </c>
      <c r="CH231" s="172">
        <v>0</v>
      </c>
      <c r="CI231" s="172">
        <v>0</v>
      </c>
      <c r="CJ231" s="172">
        <v>0</v>
      </c>
      <c r="CK231" s="172">
        <v>0</v>
      </c>
      <c r="CL231" s="172">
        <v>0</v>
      </c>
      <c r="CM231" s="172">
        <v>0</v>
      </c>
      <c r="CN231" s="174">
        <f t="shared" si="172"/>
        <v>0</v>
      </c>
      <c r="CO231" s="174">
        <f t="shared" si="173"/>
        <v>0</v>
      </c>
      <c r="CP231" s="174">
        <f t="shared" si="174"/>
        <v>0</v>
      </c>
      <c r="CQ231" s="316"/>
      <c r="CR231" s="305">
        <f t="shared" si="67"/>
        <v>0</v>
      </c>
      <c r="CS231" s="305">
        <f t="shared" si="68"/>
        <v>0</v>
      </c>
      <c r="CT231" s="305">
        <f t="shared" si="69"/>
        <v>0</v>
      </c>
      <c r="CU231" s="305">
        <f t="shared" si="70"/>
        <v>0</v>
      </c>
      <c r="CV231" s="305">
        <f t="shared" si="71"/>
        <v>0</v>
      </c>
      <c r="CW231" s="305">
        <f t="shared" si="72"/>
        <v>0</v>
      </c>
      <c r="CX231" s="305">
        <f t="shared" si="73"/>
        <v>0</v>
      </c>
      <c r="CY231" s="305">
        <f t="shared" si="74"/>
        <v>0</v>
      </c>
      <c r="CZ231" s="305">
        <f t="shared" si="75"/>
        <v>0</v>
      </c>
      <c r="DA231" s="305">
        <f t="shared" si="76"/>
        <v>0</v>
      </c>
      <c r="DB231" s="305">
        <f t="shared" si="77"/>
        <v>0</v>
      </c>
      <c r="DC231" s="305">
        <f t="shared" si="78"/>
        <v>0</v>
      </c>
      <c r="DD231" s="305">
        <f t="shared" si="79"/>
        <v>0</v>
      </c>
      <c r="DE231" s="305">
        <f t="shared" si="80"/>
        <v>0</v>
      </c>
      <c r="DF231" s="305">
        <f t="shared" si="81"/>
        <v>0</v>
      </c>
      <c r="DG231" s="305">
        <f t="shared" si="82"/>
        <v>0</v>
      </c>
      <c r="DH231" s="305">
        <f t="shared" si="83"/>
        <v>0</v>
      </c>
      <c r="DI231" s="305">
        <f t="shared" si="84"/>
        <v>0</v>
      </c>
      <c r="DJ231" s="305">
        <f t="shared" si="85"/>
        <v>0</v>
      </c>
      <c r="DK231" s="305">
        <f t="shared" si="86"/>
        <v>0</v>
      </c>
      <c r="DL231" s="305">
        <f t="shared" si="87"/>
        <v>0</v>
      </c>
      <c r="DM231" s="305">
        <f t="shared" si="88"/>
        <v>0</v>
      </c>
    </row>
    <row r="232" spans="1:117" ht="20.25" x14ac:dyDescent="0.2">
      <c r="A232" s="18">
        <v>228</v>
      </c>
      <c r="B232" s="18">
        <v>95</v>
      </c>
      <c r="C232" s="171"/>
      <c r="D232" s="171"/>
      <c r="E232" s="171"/>
      <c r="F232" s="171"/>
      <c r="G232" s="171"/>
      <c r="H232" s="171"/>
      <c r="I232" s="171"/>
      <c r="J232" s="171"/>
      <c r="K232" s="174">
        <f t="shared" si="132"/>
        <v>0</v>
      </c>
      <c r="L232" s="174">
        <f t="shared" si="133"/>
        <v>0</v>
      </c>
      <c r="M232" s="174">
        <f t="shared" si="134"/>
        <v>0</v>
      </c>
      <c r="N232" s="174">
        <f t="shared" si="135"/>
        <v>0</v>
      </c>
      <c r="O232" s="66">
        <v>0</v>
      </c>
      <c r="P232" s="170">
        <f t="shared" si="136"/>
        <v>0</v>
      </c>
      <c r="Q232" s="171"/>
      <c r="R232" s="171"/>
      <c r="S232" s="171"/>
      <c r="T232" s="171"/>
      <c r="U232" s="171"/>
      <c r="V232" s="174"/>
      <c r="W232" s="174"/>
      <c r="X232" s="174">
        <f t="shared" si="137"/>
        <v>0</v>
      </c>
      <c r="Y232" s="171"/>
      <c r="Z232" s="19">
        <f t="shared" si="138"/>
        <v>0</v>
      </c>
      <c r="AA232" s="170">
        <f t="shared" si="139"/>
        <v>0</v>
      </c>
      <c r="AB232" s="171"/>
      <c r="AC232" s="171"/>
      <c r="AD232" s="20">
        <f t="shared" si="140"/>
        <v>0</v>
      </c>
      <c r="AE232" s="174"/>
      <c r="AF232" s="20">
        <f t="shared" si="141"/>
        <v>0</v>
      </c>
      <c r="AG232" s="20">
        <f t="shared" si="142"/>
        <v>0</v>
      </c>
      <c r="AH232" s="21"/>
      <c r="AI232" s="20">
        <f t="shared" si="143"/>
        <v>0</v>
      </c>
      <c r="AJ232" s="20"/>
      <c r="AK232" s="20"/>
      <c r="AL232" s="174">
        <f t="shared" si="144"/>
        <v>0</v>
      </c>
      <c r="AM232" s="174"/>
      <c r="AN232" s="174">
        <f t="shared" si="145"/>
        <v>0</v>
      </c>
      <c r="AO232" s="174"/>
      <c r="AP232" s="174">
        <f t="shared" si="146"/>
        <v>0</v>
      </c>
      <c r="AQ232" s="174">
        <f t="shared" si="147"/>
        <v>0</v>
      </c>
      <c r="AR232" s="174">
        <f t="shared" si="148"/>
        <v>0</v>
      </c>
      <c r="AS232" s="174">
        <f t="shared" si="149"/>
        <v>0</v>
      </c>
      <c r="AT232" s="22">
        <f t="shared" si="150"/>
        <v>0</v>
      </c>
      <c r="AU232" s="174">
        <f t="shared" si="151"/>
        <v>0</v>
      </c>
      <c r="AV232" s="174">
        <f t="shared" si="152"/>
        <v>0</v>
      </c>
      <c r="AW232" s="174">
        <f t="shared" si="153"/>
        <v>0</v>
      </c>
      <c r="AX232" s="174">
        <f t="shared" si="154"/>
        <v>0</v>
      </c>
      <c r="AY232" s="174">
        <f t="shared" si="155"/>
        <v>0</v>
      </c>
      <c r="AZ232" s="174">
        <f t="shared" si="156"/>
        <v>0</v>
      </c>
      <c r="BA232" s="170">
        <f t="shared" si="157"/>
        <v>0</v>
      </c>
      <c r="BB232" s="174">
        <f t="shared" si="158"/>
        <v>0</v>
      </c>
      <c r="BC232" s="124">
        <f t="shared" si="159"/>
        <v>0</v>
      </c>
      <c r="BD232" s="174">
        <f t="shared" si="160"/>
        <v>0</v>
      </c>
      <c r="BE232" s="174">
        <f t="shared" si="161"/>
        <v>0</v>
      </c>
      <c r="BF232" s="174">
        <f t="shared" si="162"/>
        <v>0</v>
      </c>
      <c r="BG232" s="174">
        <f t="shared" si="163"/>
        <v>0</v>
      </c>
      <c r="BH232" s="170">
        <f t="shared" si="164"/>
        <v>0</v>
      </c>
      <c r="BI232" s="171">
        <f t="shared" si="165"/>
        <v>0</v>
      </c>
      <c r="BJ232" s="171">
        <f t="shared" si="166"/>
        <v>0</v>
      </c>
      <c r="BK232" s="171">
        <f t="shared" si="167"/>
        <v>0</v>
      </c>
      <c r="BL232" s="171">
        <f t="shared" si="168"/>
        <v>0</v>
      </c>
      <c r="BM232" s="172">
        <v>0</v>
      </c>
      <c r="BN232" s="174">
        <f t="shared" si="169"/>
        <v>0</v>
      </c>
      <c r="BO232" s="174">
        <f t="shared" si="170"/>
        <v>0</v>
      </c>
      <c r="BP232" s="171"/>
      <c r="BQ232" s="172"/>
      <c r="BR232" s="172"/>
      <c r="BS232" s="172"/>
      <c r="BT232" s="172"/>
      <c r="BU232" s="172"/>
      <c r="BV232" s="172"/>
      <c r="BW232" s="172">
        <v>0</v>
      </c>
      <c r="BX232" s="66">
        <v>0</v>
      </c>
      <c r="BY232" s="66">
        <v>0</v>
      </c>
      <c r="BZ232" s="172">
        <v>0</v>
      </c>
      <c r="CA232" s="172">
        <f t="shared" si="171"/>
        <v>0</v>
      </c>
      <c r="CB232" s="66">
        <v>0</v>
      </c>
      <c r="CC232" s="172">
        <v>0</v>
      </c>
      <c r="CD232" s="172">
        <v>0</v>
      </c>
      <c r="CE232" s="172">
        <v>0</v>
      </c>
      <c r="CF232" s="169">
        <v>0</v>
      </c>
      <c r="CG232" s="169">
        <v>0</v>
      </c>
      <c r="CH232" s="172">
        <v>0</v>
      </c>
      <c r="CI232" s="172">
        <v>0</v>
      </c>
      <c r="CJ232" s="172">
        <v>0</v>
      </c>
      <c r="CK232" s="172">
        <v>0</v>
      </c>
      <c r="CL232" s="172">
        <v>0</v>
      </c>
      <c r="CM232" s="172">
        <v>0</v>
      </c>
      <c r="CN232" s="174">
        <f t="shared" si="172"/>
        <v>0</v>
      </c>
      <c r="CO232" s="174">
        <f t="shared" si="173"/>
        <v>0</v>
      </c>
      <c r="CP232" s="174">
        <f t="shared" si="174"/>
        <v>0</v>
      </c>
      <c r="CQ232" s="316"/>
      <c r="CR232" s="305">
        <f t="shared" si="67"/>
        <v>0</v>
      </c>
      <c r="CS232" s="305">
        <f t="shared" si="68"/>
        <v>0</v>
      </c>
      <c r="CT232" s="305">
        <f t="shared" si="69"/>
        <v>0</v>
      </c>
      <c r="CU232" s="305">
        <f t="shared" si="70"/>
        <v>0</v>
      </c>
      <c r="CV232" s="305">
        <f t="shared" si="71"/>
        <v>0</v>
      </c>
      <c r="CW232" s="305">
        <f t="shared" si="72"/>
        <v>0</v>
      </c>
      <c r="CX232" s="305">
        <f t="shared" si="73"/>
        <v>0</v>
      </c>
      <c r="CY232" s="305">
        <f t="shared" si="74"/>
        <v>0</v>
      </c>
      <c r="CZ232" s="305">
        <f t="shared" si="75"/>
        <v>0</v>
      </c>
      <c r="DA232" s="305">
        <f t="shared" si="76"/>
        <v>0</v>
      </c>
      <c r="DB232" s="305">
        <f t="shared" si="77"/>
        <v>0</v>
      </c>
      <c r="DC232" s="305">
        <f t="shared" si="78"/>
        <v>0</v>
      </c>
      <c r="DD232" s="305">
        <f t="shared" si="79"/>
        <v>0</v>
      </c>
      <c r="DE232" s="305">
        <f t="shared" si="80"/>
        <v>0</v>
      </c>
      <c r="DF232" s="305">
        <f t="shared" si="81"/>
        <v>0</v>
      </c>
      <c r="DG232" s="305">
        <f t="shared" si="82"/>
        <v>0</v>
      </c>
      <c r="DH232" s="305">
        <f t="shared" si="83"/>
        <v>0</v>
      </c>
      <c r="DI232" s="305">
        <f t="shared" si="84"/>
        <v>0</v>
      </c>
      <c r="DJ232" s="305">
        <f t="shared" si="85"/>
        <v>0</v>
      </c>
      <c r="DK232" s="305">
        <f t="shared" si="86"/>
        <v>0</v>
      </c>
      <c r="DL232" s="305">
        <f t="shared" si="87"/>
        <v>0</v>
      </c>
      <c r="DM232" s="305">
        <f t="shared" si="88"/>
        <v>0</v>
      </c>
    </row>
    <row r="233" spans="1:117" ht="20.25" x14ac:dyDescent="0.2">
      <c r="A233" s="18">
        <v>229</v>
      </c>
      <c r="B233" s="18">
        <v>96</v>
      </c>
      <c r="C233" s="171"/>
      <c r="D233" s="171"/>
      <c r="E233" s="171"/>
      <c r="F233" s="171"/>
      <c r="G233" s="171"/>
      <c r="H233" s="171"/>
      <c r="I233" s="171"/>
      <c r="J233" s="171"/>
      <c r="K233" s="174">
        <f t="shared" si="132"/>
        <v>0</v>
      </c>
      <c r="L233" s="174">
        <f t="shared" si="133"/>
        <v>0</v>
      </c>
      <c r="M233" s="174">
        <f t="shared" si="134"/>
        <v>0</v>
      </c>
      <c r="N233" s="174">
        <f t="shared" si="135"/>
        <v>0</v>
      </c>
      <c r="O233" s="66">
        <v>0</v>
      </c>
      <c r="P233" s="170">
        <f t="shared" si="136"/>
        <v>0</v>
      </c>
      <c r="Q233" s="171"/>
      <c r="R233" s="171"/>
      <c r="S233" s="171"/>
      <c r="T233" s="171"/>
      <c r="U233" s="171"/>
      <c r="V233" s="174"/>
      <c r="W233" s="174"/>
      <c r="X233" s="174">
        <f t="shared" si="137"/>
        <v>0</v>
      </c>
      <c r="Y233" s="171"/>
      <c r="Z233" s="19">
        <f t="shared" si="138"/>
        <v>0</v>
      </c>
      <c r="AA233" s="170">
        <f t="shared" si="139"/>
        <v>0</v>
      </c>
      <c r="AB233" s="171"/>
      <c r="AC233" s="171"/>
      <c r="AD233" s="20">
        <f t="shared" si="140"/>
        <v>0</v>
      </c>
      <c r="AE233" s="174"/>
      <c r="AF233" s="20">
        <f t="shared" si="141"/>
        <v>0</v>
      </c>
      <c r="AG233" s="20">
        <f t="shared" si="142"/>
        <v>0</v>
      </c>
      <c r="AH233" s="21"/>
      <c r="AI233" s="20">
        <f t="shared" si="143"/>
        <v>0</v>
      </c>
      <c r="AJ233" s="20"/>
      <c r="AK233" s="20"/>
      <c r="AL233" s="174">
        <f t="shared" si="144"/>
        <v>0</v>
      </c>
      <c r="AM233" s="174"/>
      <c r="AN233" s="174">
        <f t="shared" si="145"/>
        <v>0</v>
      </c>
      <c r="AO233" s="174"/>
      <c r="AP233" s="174">
        <f t="shared" si="146"/>
        <v>0</v>
      </c>
      <c r="AQ233" s="174">
        <f t="shared" si="147"/>
        <v>0</v>
      </c>
      <c r="AR233" s="174">
        <f t="shared" si="148"/>
        <v>0</v>
      </c>
      <c r="AS233" s="174">
        <f t="shared" si="149"/>
        <v>0</v>
      </c>
      <c r="AT233" s="22">
        <f t="shared" si="150"/>
        <v>0</v>
      </c>
      <c r="AU233" s="174">
        <f t="shared" si="151"/>
        <v>0</v>
      </c>
      <c r="AV233" s="174">
        <f t="shared" si="152"/>
        <v>0</v>
      </c>
      <c r="AW233" s="174">
        <f t="shared" si="153"/>
        <v>0</v>
      </c>
      <c r="AX233" s="174">
        <f t="shared" si="154"/>
        <v>0</v>
      </c>
      <c r="AY233" s="174">
        <f t="shared" si="155"/>
        <v>0</v>
      </c>
      <c r="AZ233" s="174">
        <f t="shared" si="156"/>
        <v>0</v>
      </c>
      <c r="BA233" s="170">
        <f t="shared" si="157"/>
        <v>0</v>
      </c>
      <c r="BB233" s="174">
        <f t="shared" si="158"/>
        <v>0</v>
      </c>
      <c r="BC233" s="124">
        <f t="shared" si="159"/>
        <v>0</v>
      </c>
      <c r="BD233" s="174">
        <f t="shared" si="160"/>
        <v>0</v>
      </c>
      <c r="BE233" s="174">
        <f t="shared" si="161"/>
        <v>0</v>
      </c>
      <c r="BF233" s="174">
        <f t="shared" si="162"/>
        <v>0</v>
      </c>
      <c r="BG233" s="174">
        <f t="shared" si="163"/>
        <v>0</v>
      </c>
      <c r="BH233" s="170">
        <f t="shared" si="164"/>
        <v>0</v>
      </c>
      <c r="BI233" s="171">
        <f t="shared" si="165"/>
        <v>0</v>
      </c>
      <c r="BJ233" s="171">
        <f t="shared" si="166"/>
        <v>0</v>
      </c>
      <c r="BK233" s="171">
        <f t="shared" si="167"/>
        <v>0</v>
      </c>
      <c r="BL233" s="171">
        <f t="shared" si="168"/>
        <v>0</v>
      </c>
      <c r="BM233" s="172">
        <v>0</v>
      </c>
      <c r="BN233" s="174">
        <f t="shared" si="169"/>
        <v>0</v>
      </c>
      <c r="BO233" s="174">
        <f t="shared" si="170"/>
        <v>0</v>
      </c>
      <c r="BP233" s="171"/>
      <c r="BQ233" s="172"/>
      <c r="BR233" s="172"/>
      <c r="BS233" s="172"/>
      <c r="BT233" s="172"/>
      <c r="BU233" s="172"/>
      <c r="BV233" s="172"/>
      <c r="BW233" s="172">
        <v>0</v>
      </c>
      <c r="BX233" s="66">
        <v>0</v>
      </c>
      <c r="BY233" s="66">
        <v>0</v>
      </c>
      <c r="BZ233" s="172">
        <v>0</v>
      </c>
      <c r="CA233" s="172">
        <f t="shared" si="171"/>
        <v>0</v>
      </c>
      <c r="CB233" s="66">
        <v>0</v>
      </c>
      <c r="CC233" s="172">
        <v>0</v>
      </c>
      <c r="CD233" s="172">
        <v>0</v>
      </c>
      <c r="CE233" s="172">
        <v>0</v>
      </c>
      <c r="CF233" s="169">
        <v>0</v>
      </c>
      <c r="CG233" s="169">
        <v>0</v>
      </c>
      <c r="CH233" s="172">
        <v>0</v>
      </c>
      <c r="CI233" s="172">
        <v>0</v>
      </c>
      <c r="CJ233" s="172">
        <v>0</v>
      </c>
      <c r="CK233" s="172">
        <v>0</v>
      </c>
      <c r="CL233" s="172">
        <v>0</v>
      </c>
      <c r="CM233" s="172">
        <v>0</v>
      </c>
      <c r="CN233" s="174">
        <f t="shared" si="172"/>
        <v>0</v>
      </c>
      <c r="CO233" s="174">
        <f t="shared" si="173"/>
        <v>0</v>
      </c>
      <c r="CP233" s="174">
        <f t="shared" si="174"/>
        <v>0</v>
      </c>
      <c r="CQ233" s="316"/>
      <c r="CR233" s="305">
        <f t="shared" si="67"/>
        <v>0</v>
      </c>
      <c r="CS233" s="305">
        <f t="shared" si="68"/>
        <v>0</v>
      </c>
      <c r="CT233" s="305">
        <f t="shared" si="69"/>
        <v>0</v>
      </c>
      <c r="CU233" s="305">
        <f t="shared" si="70"/>
        <v>0</v>
      </c>
      <c r="CV233" s="305">
        <f t="shared" si="71"/>
        <v>0</v>
      </c>
      <c r="CW233" s="305">
        <f t="shared" si="72"/>
        <v>0</v>
      </c>
      <c r="CX233" s="305">
        <f t="shared" si="73"/>
        <v>0</v>
      </c>
      <c r="CY233" s="305">
        <f t="shared" si="74"/>
        <v>0</v>
      </c>
      <c r="CZ233" s="305">
        <f t="shared" si="75"/>
        <v>0</v>
      </c>
      <c r="DA233" s="305">
        <f t="shared" si="76"/>
        <v>0</v>
      </c>
      <c r="DB233" s="305">
        <f t="shared" si="77"/>
        <v>0</v>
      </c>
      <c r="DC233" s="305">
        <f t="shared" si="78"/>
        <v>0</v>
      </c>
      <c r="DD233" s="305">
        <f t="shared" si="79"/>
        <v>0</v>
      </c>
      <c r="DE233" s="305">
        <f t="shared" si="80"/>
        <v>0</v>
      </c>
      <c r="DF233" s="305">
        <f t="shared" si="81"/>
        <v>0</v>
      </c>
      <c r="DG233" s="305">
        <f t="shared" si="82"/>
        <v>0</v>
      </c>
      <c r="DH233" s="305">
        <f t="shared" si="83"/>
        <v>0</v>
      </c>
      <c r="DI233" s="305">
        <f t="shared" si="84"/>
        <v>0</v>
      </c>
      <c r="DJ233" s="305">
        <f t="shared" si="85"/>
        <v>0</v>
      </c>
      <c r="DK233" s="305">
        <f t="shared" si="86"/>
        <v>0</v>
      </c>
      <c r="DL233" s="305">
        <f t="shared" si="87"/>
        <v>0</v>
      </c>
      <c r="DM233" s="305">
        <f t="shared" si="88"/>
        <v>0</v>
      </c>
    </row>
    <row r="234" spans="1:117" ht="20.25" x14ac:dyDescent="0.2">
      <c r="A234" s="18">
        <v>230</v>
      </c>
      <c r="B234" s="18">
        <v>97</v>
      </c>
      <c r="C234" s="171"/>
      <c r="D234" s="171"/>
      <c r="E234" s="171"/>
      <c r="F234" s="171"/>
      <c r="G234" s="171"/>
      <c r="H234" s="171"/>
      <c r="I234" s="171"/>
      <c r="J234" s="171"/>
      <c r="K234" s="174">
        <f t="shared" si="132"/>
        <v>0</v>
      </c>
      <c r="L234" s="174">
        <f t="shared" si="133"/>
        <v>0</v>
      </c>
      <c r="M234" s="174">
        <f t="shared" si="134"/>
        <v>0</v>
      </c>
      <c r="N234" s="174">
        <f t="shared" si="135"/>
        <v>0</v>
      </c>
      <c r="O234" s="66">
        <v>0</v>
      </c>
      <c r="P234" s="170">
        <f t="shared" si="136"/>
        <v>0</v>
      </c>
      <c r="Q234" s="171"/>
      <c r="R234" s="171"/>
      <c r="S234" s="171"/>
      <c r="T234" s="171"/>
      <c r="U234" s="171"/>
      <c r="V234" s="174"/>
      <c r="W234" s="174"/>
      <c r="X234" s="174">
        <f t="shared" si="137"/>
        <v>0</v>
      </c>
      <c r="Y234" s="171"/>
      <c r="Z234" s="19">
        <f t="shared" si="138"/>
        <v>0</v>
      </c>
      <c r="AA234" s="170">
        <f t="shared" si="139"/>
        <v>0</v>
      </c>
      <c r="AB234" s="171"/>
      <c r="AC234" s="171"/>
      <c r="AD234" s="20">
        <f t="shared" si="140"/>
        <v>0</v>
      </c>
      <c r="AE234" s="174"/>
      <c r="AF234" s="20">
        <f t="shared" si="141"/>
        <v>0</v>
      </c>
      <c r="AG234" s="20">
        <f t="shared" si="142"/>
        <v>0</v>
      </c>
      <c r="AH234" s="21"/>
      <c r="AI234" s="20">
        <f t="shared" si="143"/>
        <v>0</v>
      </c>
      <c r="AJ234" s="20"/>
      <c r="AK234" s="20"/>
      <c r="AL234" s="174">
        <f t="shared" si="144"/>
        <v>0</v>
      </c>
      <c r="AM234" s="174"/>
      <c r="AN234" s="174">
        <f t="shared" si="145"/>
        <v>0</v>
      </c>
      <c r="AO234" s="174"/>
      <c r="AP234" s="174">
        <f t="shared" si="146"/>
        <v>0</v>
      </c>
      <c r="AQ234" s="174">
        <f t="shared" si="147"/>
        <v>0</v>
      </c>
      <c r="AR234" s="174">
        <f t="shared" si="148"/>
        <v>0</v>
      </c>
      <c r="AS234" s="174">
        <f t="shared" si="149"/>
        <v>0</v>
      </c>
      <c r="AT234" s="22">
        <f t="shared" si="150"/>
        <v>0</v>
      </c>
      <c r="AU234" s="174">
        <f t="shared" si="151"/>
        <v>0</v>
      </c>
      <c r="AV234" s="174">
        <f t="shared" si="152"/>
        <v>0</v>
      </c>
      <c r="AW234" s="174">
        <f t="shared" si="153"/>
        <v>0</v>
      </c>
      <c r="AX234" s="174">
        <f t="shared" si="154"/>
        <v>0</v>
      </c>
      <c r="AY234" s="174">
        <f t="shared" si="155"/>
        <v>0</v>
      </c>
      <c r="AZ234" s="174">
        <f t="shared" si="156"/>
        <v>0</v>
      </c>
      <c r="BA234" s="170">
        <f t="shared" si="157"/>
        <v>0</v>
      </c>
      <c r="BB234" s="174">
        <f t="shared" si="158"/>
        <v>0</v>
      </c>
      <c r="BC234" s="124">
        <f t="shared" si="159"/>
        <v>0</v>
      </c>
      <c r="BD234" s="174">
        <f t="shared" si="160"/>
        <v>0</v>
      </c>
      <c r="BE234" s="174">
        <f t="shared" si="161"/>
        <v>0</v>
      </c>
      <c r="BF234" s="174">
        <f t="shared" si="162"/>
        <v>0</v>
      </c>
      <c r="BG234" s="174">
        <f t="shared" si="163"/>
        <v>0</v>
      </c>
      <c r="BH234" s="170">
        <f t="shared" si="164"/>
        <v>0</v>
      </c>
      <c r="BI234" s="171">
        <f t="shared" si="165"/>
        <v>0</v>
      </c>
      <c r="BJ234" s="171">
        <f t="shared" si="166"/>
        <v>0</v>
      </c>
      <c r="BK234" s="171">
        <f t="shared" si="167"/>
        <v>0</v>
      </c>
      <c r="BL234" s="171">
        <f t="shared" si="168"/>
        <v>0</v>
      </c>
      <c r="BM234" s="172">
        <v>0</v>
      </c>
      <c r="BN234" s="174">
        <f t="shared" si="169"/>
        <v>0</v>
      </c>
      <c r="BO234" s="174">
        <f t="shared" si="170"/>
        <v>0</v>
      </c>
      <c r="BP234" s="171"/>
      <c r="BQ234" s="172"/>
      <c r="BR234" s="172"/>
      <c r="BS234" s="172"/>
      <c r="BT234" s="172"/>
      <c r="BU234" s="172"/>
      <c r="BV234" s="172"/>
      <c r="BW234" s="172">
        <v>0</v>
      </c>
      <c r="BX234" s="66">
        <v>0</v>
      </c>
      <c r="BY234" s="66">
        <v>0</v>
      </c>
      <c r="BZ234" s="172">
        <v>0</v>
      </c>
      <c r="CA234" s="172">
        <f t="shared" si="171"/>
        <v>0</v>
      </c>
      <c r="CB234" s="66">
        <v>0</v>
      </c>
      <c r="CC234" s="172">
        <v>0</v>
      </c>
      <c r="CD234" s="172">
        <v>0</v>
      </c>
      <c r="CE234" s="172">
        <v>0</v>
      </c>
      <c r="CF234" s="169">
        <v>0</v>
      </c>
      <c r="CG234" s="169">
        <v>0</v>
      </c>
      <c r="CH234" s="172">
        <v>0</v>
      </c>
      <c r="CI234" s="172">
        <v>0</v>
      </c>
      <c r="CJ234" s="172">
        <v>0</v>
      </c>
      <c r="CK234" s="172">
        <v>0</v>
      </c>
      <c r="CL234" s="172">
        <v>0</v>
      </c>
      <c r="CM234" s="172">
        <v>0</v>
      </c>
      <c r="CN234" s="174">
        <f t="shared" si="172"/>
        <v>0</v>
      </c>
      <c r="CO234" s="174">
        <f t="shared" si="173"/>
        <v>0</v>
      </c>
      <c r="CP234" s="174">
        <f t="shared" si="174"/>
        <v>0</v>
      </c>
      <c r="CQ234" s="316"/>
      <c r="CR234" s="305">
        <f t="shared" si="67"/>
        <v>0</v>
      </c>
      <c r="CS234" s="305">
        <f t="shared" si="68"/>
        <v>0</v>
      </c>
      <c r="CT234" s="305">
        <f t="shared" si="69"/>
        <v>0</v>
      </c>
      <c r="CU234" s="305">
        <f t="shared" si="70"/>
        <v>0</v>
      </c>
      <c r="CV234" s="305">
        <f t="shared" si="71"/>
        <v>0</v>
      </c>
      <c r="CW234" s="305">
        <f t="shared" si="72"/>
        <v>0</v>
      </c>
      <c r="CX234" s="305">
        <f t="shared" si="73"/>
        <v>0</v>
      </c>
      <c r="CY234" s="305">
        <f t="shared" si="74"/>
        <v>0</v>
      </c>
      <c r="CZ234" s="305">
        <f t="shared" si="75"/>
        <v>0</v>
      </c>
      <c r="DA234" s="305">
        <f t="shared" si="76"/>
        <v>0</v>
      </c>
      <c r="DB234" s="305">
        <f t="shared" si="77"/>
        <v>0</v>
      </c>
      <c r="DC234" s="305">
        <f t="shared" si="78"/>
        <v>0</v>
      </c>
      <c r="DD234" s="305">
        <f t="shared" si="79"/>
        <v>0</v>
      </c>
      <c r="DE234" s="305">
        <f t="shared" si="80"/>
        <v>0</v>
      </c>
      <c r="DF234" s="305">
        <f t="shared" si="81"/>
        <v>0</v>
      </c>
      <c r="DG234" s="305">
        <f t="shared" si="82"/>
        <v>0</v>
      </c>
      <c r="DH234" s="305">
        <f t="shared" si="83"/>
        <v>0</v>
      </c>
      <c r="DI234" s="305">
        <f t="shared" si="84"/>
        <v>0</v>
      </c>
      <c r="DJ234" s="305">
        <f t="shared" si="85"/>
        <v>0</v>
      </c>
      <c r="DK234" s="305">
        <f t="shared" si="86"/>
        <v>0</v>
      </c>
      <c r="DL234" s="305">
        <f t="shared" si="87"/>
        <v>0</v>
      </c>
      <c r="DM234" s="305">
        <f t="shared" si="88"/>
        <v>0</v>
      </c>
    </row>
    <row r="235" spans="1:117" ht="20.25" x14ac:dyDescent="0.2">
      <c r="A235" s="18">
        <v>231</v>
      </c>
      <c r="B235" s="18">
        <v>98</v>
      </c>
      <c r="C235" s="171"/>
      <c r="D235" s="171"/>
      <c r="E235" s="171"/>
      <c r="F235" s="171"/>
      <c r="G235" s="171"/>
      <c r="H235" s="171"/>
      <c r="I235" s="171"/>
      <c r="J235" s="171"/>
      <c r="K235" s="174">
        <f t="shared" si="132"/>
        <v>0</v>
      </c>
      <c r="L235" s="174">
        <f t="shared" si="133"/>
        <v>0</v>
      </c>
      <c r="M235" s="174">
        <f t="shared" si="134"/>
        <v>0</v>
      </c>
      <c r="N235" s="174">
        <f t="shared" si="135"/>
        <v>0</v>
      </c>
      <c r="O235" s="66">
        <v>0</v>
      </c>
      <c r="P235" s="170">
        <f t="shared" si="136"/>
        <v>0</v>
      </c>
      <c r="Q235" s="171"/>
      <c r="R235" s="171"/>
      <c r="S235" s="171"/>
      <c r="T235" s="171"/>
      <c r="U235" s="171"/>
      <c r="V235" s="174"/>
      <c r="W235" s="174"/>
      <c r="X235" s="174">
        <f t="shared" si="137"/>
        <v>0</v>
      </c>
      <c r="Y235" s="171"/>
      <c r="Z235" s="19">
        <f t="shared" si="138"/>
        <v>0</v>
      </c>
      <c r="AA235" s="170">
        <f t="shared" si="139"/>
        <v>0</v>
      </c>
      <c r="AB235" s="171"/>
      <c r="AC235" s="171"/>
      <c r="AD235" s="20">
        <f t="shared" si="140"/>
        <v>0</v>
      </c>
      <c r="AE235" s="174"/>
      <c r="AF235" s="20">
        <f t="shared" si="141"/>
        <v>0</v>
      </c>
      <c r="AG235" s="20">
        <f t="shared" si="142"/>
        <v>0</v>
      </c>
      <c r="AH235" s="21"/>
      <c r="AI235" s="20">
        <f t="shared" si="143"/>
        <v>0</v>
      </c>
      <c r="AJ235" s="20"/>
      <c r="AK235" s="20"/>
      <c r="AL235" s="174">
        <f t="shared" si="144"/>
        <v>0</v>
      </c>
      <c r="AM235" s="174"/>
      <c r="AN235" s="174">
        <f t="shared" si="145"/>
        <v>0</v>
      </c>
      <c r="AO235" s="174"/>
      <c r="AP235" s="174">
        <f t="shared" si="146"/>
        <v>0</v>
      </c>
      <c r="AQ235" s="174">
        <f t="shared" si="147"/>
        <v>0</v>
      </c>
      <c r="AR235" s="174">
        <f t="shared" si="148"/>
        <v>0</v>
      </c>
      <c r="AS235" s="174">
        <f t="shared" si="149"/>
        <v>0</v>
      </c>
      <c r="AT235" s="22">
        <f t="shared" si="150"/>
        <v>0</v>
      </c>
      <c r="AU235" s="174">
        <f t="shared" si="151"/>
        <v>0</v>
      </c>
      <c r="AV235" s="174">
        <f t="shared" si="152"/>
        <v>0</v>
      </c>
      <c r="AW235" s="174">
        <f t="shared" si="153"/>
        <v>0</v>
      </c>
      <c r="AX235" s="174">
        <f t="shared" si="154"/>
        <v>0</v>
      </c>
      <c r="AY235" s="174">
        <f t="shared" si="155"/>
        <v>0</v>
      </c>
      <c r="AZ235" s="174">
        <f t="shared" si="156"/>
        <v>0</v>
      </c>
      <c r="BA235" s="170">
        <f t="shared" si="157"/>
        <v>0</v>
      </c>
      <c r="BB235" s="174">
        <f t="shared" si="158"/>
        <v>0</v>
      </c>
      <c r="BC235" s="124">
        <f t="shared" si="159"/>
        <v>0</v>
      </c>
      <c r="BD235" s="174">
        <f t="shared" si="160"/>
        <v>0</v>
      </c>
      <c r="BE235" s="174">
        <f t="shared" si="161"/>
        <v>0</v>
      </c>
      <c r="BF235" s="174">
        <f t="shared" si="162"/>
        <v>0</v>
      </c>
      <c r="BG235" s="174">
        <f t="shared" si="163"/>
        <v>0</v>
      </c>
      <c r="BH235" s="170">
        <f t="shared" si="164"/>
        <v>0</v>
      </c>
      <c r="BI235" s="171">
        <f t="shared" si="165"/>
        <v>0</v>
      </c>
      <c r="BJ235" s="171">
        <f t="shared" si="166"/>
        <v>0</v>
      </c>
      <c r="BK235" s="171">
        <f t="shared" si="167"/>
        <v>0</v>
      </c>
      <c r="BL235" s="171">
        <f t="shared" si="168"/>
        <v>0</v>
      </c>
      <c r="BM235" s="172">
        <v>0</v>
      </c>
      <c r="BN235" s="174">
        <f t="shared" si="169"/>
        <v>0</v>
      </c>
      <c r="BO235" s="174">
        <f t="shared" si="170"/>
        <v>0</v>
      </c>
      <c r="BP235" s="171"/>
      <c r="BQ235" s="172"/>
      <c r="BR235" s="172"/>
      <c r="BS235" s="172"/>
      <c r="BT235" s="172"/>
      <c r="BU235" s="172"/>
      <c r="BV235" s="172"/>
      <c r="BW235" s="172">
        <v>0</v>
      </c>
      <c r="BX235" s="66">
        <v>0</v>
      </c>
      <c r="BY235" s="66">
        <v>0</v>
      </c>
      <c r="BZ235" s="172">
        <v>0</v>
      </c>
      <c r="CA235" s="172">
        <f t="shared" si="171"/>
        <v>0</v>
      </c>
      <c r="CB235" s="66">
        <v>0</v>
      </c>
      <c r="CC235" s="172">
        <v>0</v>
      </c>
      <c r="CD235" s="172">
        <v>0</v>
      </c>
      <c r="CE235" s="172">
        <v>0</v>
      </c>
      <c r="CF235" s="169">
        <v>0</v>
      </c>
      <c r="CG235" s="169">
        <v>0</v>
      </c>
      <c r="CH235" s="172">
        <v>0</v>
      </c>
      <c r="CI235" s="172">
        <v>0</v>
      </c>
      <c r="CJ235" s="172">
        <v>0</v>
      </c>
      <c r="CK235" s="172">
        <v>0</v>
      </c>
      <c r="CL235" s="172">
        <v>0</v>
      </c>
      <c r="CM235" s="172">
        <v>0</v>
      </c>
      <c r="CN235" s="174">
        <f t="shared" si="172"/>
        <v>0</v>
      </c>
      <c r="CO235" s="174">
        <f t="shared" si="173"/>
        <v>0</v>
      </c>
      <c r="CP235" s="174">
        <f t="shared" si="174"/>
        <v>0</v>
      </c>
      <c r="CQ235" s="316"/>
      <c r="CR235" s="305">
        <f t="shared" si="67"/>
        <v>0</v>
      </c>
      <c r="CS235" s="305">
        <f t="shared" si="68"/>
        <v>0</v>
      </c>
      <c r="CT235" s="305">
        <f t="shared" si="69"/>
        <v>0</v>
      </c>
      <c r="CU235" s="305">
        <f t="shared" si="70"/>
        <v>0</v>
      </c>
      <c r="CV235" s="305">
        <f t="shared" si="71"/>
        <v>0</v>
      </c>
      <c r="CW235" s="305">
        <f t="shared" si="72"/>
        <v>0</v>
      </c>
      <c r="CX235" s="305">
        <f t="shared" si="73"/>
        <v>0</v>
      </c>
      <c r="CY235" s="305">
        <f t="shared" si="74"/>
        <v>0</v>
      </c>
      <c r="CZ235" s="305">
        <f t="shared" si="75"/>
        <v>0</v>
      </c>
      <c r="DA235" s="305">
        <f t="shared" si="76"/>
        <v>0</v>
      </c>
      <c r="DB235" s="305">
        <f t="shared" si="77"/>
        <v>0</v>
      </c>
      <c r="DC235" s="305">
        <f t="shared" si="78"/>
        <v>0</v>
      </c>
      <c r="DD235" s="305">
        <f t="shared" si="79"/>
        <v>0</v>
      </c>
      <c r="DE235" s="305">
        <f t="shared" si="80"/>
        <v>0</v>
      </c>
      <c r="DF235" s="305">
        <f t="shared" si="81"/>
        <v>0</v>
      </c>
      <c r="DG235" s="305">
        <f t="shared" si="82"/>
        <v>0</v>
      </c>
      <c r="DH235" s="305">
        <f t="shared" si="83"/>
        <v>0</v>
      </c>
      <c r="DI235" s="305">
        <f t="shared" si="84"/>
        <v>0</v>
      </c>
      <c r="DJ235" s="305">
        <f t="shared" si="85"/>
        <v>0</v>
      </c>
      <c r="DK235" s="305">
        <f t="shared" si="86"/>
        <v>0</v>
      </c>
      <c r="DL235" s="305">
        <f t="shared" si="87"/>
        <v>0</v>
      </c>
      <c r="DM235" s="305">
        <f t="shared" si="88"/>
        <v>0</v>
      </c>
    </row>
    <row r="236" spans="1:117" ht="20.25" x14ac:dyDescent="0.2">
      <c r="A236" s="18">
        <v>232</v>
      </c>
      <c r="B236" s="18">
        <v>99</v>
      </c>
      <c r="C236" s="171"/>
      <c r="D236" s="171"/>
      <c r="E236" s="171"/>
      <c r="F236" s="171"/>
      <c r="G236" s="171"/>
      <c r="H236" s="171"/>
      <c r="I236" s="171"/>
      <c r="J236" s="171"/>
      <c r="K236" s="174">
        <f t="shared" si="132"/>
        <v>0</v>
      </c>
      <c r="L236" s="174">
        <f t="shared" si="133"/>
        <v>0</v>
      </c>
      <c r="M236" s="174">
        <f t="shared" si="134"/>
        <v>0</v>
      </c>
      <c r="N236" s="174">
        <f t="shared" si="135"/>
        <v>0</v>
      </c>
      <c r="O236" s="66">
        <v>0</v>
      </c>
      <c r="P236" s="170">
        <f t="shared" si="136"/>
        <v>0</v>
      </c>
      <c r="Q236" s="171"/>
      <c r="R236" s="171"/>
      <c r="S236" s="171"/>
      <c r="T236" s="171"/>
      <c r="U236" s="171"/>
      <c r="V236" s="174"/>
      <c r="W236" s="174"/>
      <c r="X236" s="174">
        <f t="shared" si="137"/>
        <v>0</v>
      </c>
      <c r="Y236" s="171"/>
      <c r="Z236" s="19">
        <f t="shared" si="138"/>
        <v>0</v>
      </c>
      <c r="AA236" s="170">
        <f t="shared" si="139"/>
        <v>0</v>
      </c>
      <c r="AB236" s="171"/>
      <c r="AC236" s="171"/>
      <c r="AD236" s="20">
        <f t="shared" si="140"/>
        <v>0</v>
      </c>
      <c r="AE236" s="174"/>
      <c r="AF236" s="20">
        <f t="shared" si="141"/>
        <v>0</v>
      </c>
      <c r="AG236" s="20">
        <f t="shared" si="142"/>
        <v>0</v>
      </c>
      <c r="AH236" s="21"/>
      <c r="AI236" s="20">
        <f t="shared" si="143"/>
        <v>0</v>
      </c>
      <c r="AJ236" s="20"/>
      <c r="AK236" s="20"/>
      <c r="AL236" s="174">
        <f t="shared" si="144"/>
        <v>0</v>
      </c>
      <c r="AM236" s="174"/>
      <c r="AN236" s="174">
        <f t="shared" si="145"/>
        <v>0</v>
      </c>
      <c r="AO236" s="174"/>
      <c r="AP236" s="174">
        <f t="shared" si="146"/>
        <v>0</v>
      </c>
      <c r="AQ236" s="174">
        <f t="shared" si="147"/>
        <v>0</v>
      </c>
      <c r="AR236" s="174">
        <f t="shared" si="148"/>
        <v>0</v>
      </c>
      <c r="AS236" s="174">
        <f t="shared" si="149"/>
        <v>0</v>
      </c>
      <c r="AT236" s="22">
        <f t="shared" si="150"/>
        <v>0</v>
      </c>
      <c r="AU236" s="174">
        <f t="shared" si="151"/>
        <v>0</v>
      </c>
      <c r="AV236" s="174">
        <f t="shared" si="152"/>
        <v>0</v>
      </c>
      <c r="AW236" s="174">
        <f t="shared" si="153"/>
        <v>0</v>
      </c>
      <c r="AX236" s="174">
        <f t="shared" si="154"/>
        <v>0</v>
      </c>
      <c r="AY236" s="174">
        <f t="shared" si="155"/>
        <v>0</v>
      </c>
      <c r="AZ236" s="174">
        <f t="shared" si="156"/>
        <v>0</v>
      </c>
      <c r="BA236" s="170">
        <f t="shared" si="157"/>
        <v>0</v>
      </c>
      <c r="BB236" s="174">
        <f t="shared" si="158"/>
        <v>0</v>
      </c>
      <c r="BC236" s="124">
        <f t="shared" si="159"/>
        <v>0</v>
      </c>
      <c r="BD236" s="174">
        <f t="shared" si="160"/>
        <v>0</v>
      </c>
      <c r="BE236" s="174">
        <f t="shared" si="161"/>
        <v>0</v>
      </c>
      <c r="BF236" s="174">
        <f t="shared" si="162"/>
        <v>0</v>
      </c>
      <c r="BG236" s="174">
        <f t="shared" si="163"/>
        <v>0</v>
      </c>
      <c r="BH236" s="170">
        <f t="shared" si="164"/>
        <v>0</v>
      </c>
      <c r="BI236" s="171">
        <f t="shared" si="165"/>
        <v>0</v>
      </c>
      <c r="BJ236" s="171">
        <f t="shared" si="166"/>
        <v>0</v>
      </c>
      <c r="BK236" s="171">
        <f t="shared" si="167"/>
        <v>0</v>
      </c>
      <c r="BL236" s="171">
        <f t="shared" si="168"/>
        <v>0</v>
      </c>
      <c r="BM236" s="172">
        <v>0</v>
      </c>
      <c r="BN236" s="174">
        <f t="shared" si="169"/>
        <v>0</v>
      </c>
      <c r="BO236" s="174">
        <f t="shared" si="170"/>
        <v>0</v>
      </c>
      <c r="BP236" s="171"/>
      <c r="BQ236" s="172"/>
      <c r="BR236" s="172"/>
      <c r="BS236" s="172"/>
      <c r="BT236" s="172"/>
      <c r="BU236" s="172"/>
      <c r="BV236" s="172"/>
      <c r="BW236" s="172">
        <v>0</v>
      </c>
      <c r="BX236" s="66">
        <v>0</v>
      </c>
      <c r="BY236" s="66">
        <v>0</v>
      </c>
      <c r="BZ236" s="172">
        <v>0</v>
      </c>
      <c r="CA236" s="172">
        <f t="shared" si="171"/>
        <v>0</v>
      </c>
      <c r="CB236" s="66">
        <v>0</v>
      </c>
      <c r="CC236" s="172">
        <v>0</v>
      </c>
      <c r="CD236" s="172">
        <v>0</v>
      </c>
      <c r="CE236" s="172">
        <v>0</v>
      </c>
      <c r="CF236" s="169">
        <v>0</v>
      </c>
      <c r="CG236" s="169">
        <v>0</v>
      </c>
      <c r="CH236" s="172">
        <v>0</v>
      </c>
      <c r="CI236" s="172">
        <v>0</v>
      </c>
      <c r="CJ236" s="172">
        <v>0</v>
      </c>
      <c r="CK236" s="172">
        <v>0</v>
      </c>
      <c r="CL236" s="172">
        <v>0</v>
      </c>
      <c r="CM236" s="172">
        <v>0</v>
      </c>
      <c r="CN236" s="174">
        <f t="shared" si="172"/>
        <v>0</v>
      </c>
      <c r="CO236" s="174">
        <f t="shared" si="173"/>
        <v>0</v>
      </c>
      <c r="CP236" s="174">
        <f t="shared" si="174"/>
        <v>0</v>
      </c>
      <c r="CQ236" s="316"/>
      <c r="CR236" s="305">
        <f t="shared" si="67"/>
        <v>0</v>
      </c>
      <c r="CS236" s="305">
        <f t="shared" si="68"/>
        <v>0</v>
      </c>
      <c r="CT236" s="305">
        <f t="shared" si="69"/>
        <v>0</v>
      </c>
      <c r="CU236" s="305">
        <f t="shared" si="70"/>
        <v>0</v>
      </c>
      <c r="CV236" s="305">
        <f t="shared" si="71"/>
        <v>0</v>
      </c>
      <c r="CW236" s="305">
        <f t="shared" si="72"/>
        <v>0</v>
      </c>
      <c r="CX236" s="305">
        <f t="shared" si="73"/>
        <v>0</v>
      </c>
      <c r="CY236" s="305">
        <f t="shared" si="74"/>
        <v>0</v>
      </c>
      <c r="CZ236" s="305">
        <f t="shared" si="75"/>
        <v>0</v>
      </c>
      <c r="DA236" s="305">
        <f t="shared" si="76"/>
        <v>0</v>
      </c>
      <c r="DB236" s="305">
        <f t="shared" si="77"/>
        <v>0</v>
      </c>
      <c r="DC236" s="305">
        <f t="shared" si="78"/>
        <v>0</v>
      </c>
      <c r="DD236" s="305">
        <f t="shared" si="79"/>
        <v>0</v>
      </c>
      <c r="DE236" s="305">
        <f t="shared" si="80"/>
        <v>0</v>
      </c>
      <c r="DF236" s="305">
        <f t="shared" si="81"/>
        <v>0</v>
      </c>
      <c r="DG236" s="305">
        <f t="shared" si="82"/>
        <v>0</v>
      </c>
      <c r="DH236" s="305">
        <f t="shared" si="83"/>
        <v>0</v>
      </c>
      <c r="DI236" s="305">
        <f t="shared" si="84"/>
        <v>0</v>
      </c>
      <c r="DJ236" s="305">
        <f t="shared" si="85"/>
        <v>0</v>
      </c>
      <c r="DK236" s="305">
        <f t="shared" si="86"/>
        <v>0</v>
      </c>
      <c r="DL236" s="305">
        <f t="shared" si="87"/>
        <v>0</v>
      </c>
      <c r="DM236" s="305">
        <f t="shared" si="88"/>
        <v>0</v>
      </c>
    </row>
    <row r="237" spans="1:117" ht="20.25" x14ac:dyDescent="0.2">
      <c r="A237" s="18">
        <v>233</v>
      </c>
      <c r="B237" s="18">
        <v>100</v>
      </c>
      <c r="C237" s="171"/>
      <c r="D237" s="171"/>
      <c r="E237" s="171"/>
      <c r="F237" s="171"/>
      <c r="G237" s="171"/>
      <c r="H237" s="171"/>
      <c r="I237" s="171"/>
      <c r="J237" s="171"/>
      <c r="K237" s="174">
        <f t="shared" si="132"/>
        <v>0</v>
      </c>
      <c r="L237" s="174">
        <f t="shared" si="133"/>
        <v>0</v>
      </c>
      <c r="M237" s="174">
        <f t="shared" si="134"/>
        <v>0</v>
      </c>
      <c r="N237" s="174">
        <f t="shared" si="135"/>
        <v>0</v>
      </c>
      <c r="O237" s="66">
        <v>0</v>
      </c>
      <c r="P237" s="170">
        <f t="shared" si="136"/>
        <v>0</v>
      </c>
      <c r="Q237" s="171"/>
      <c r="R237" s="171"/>
      <c r="S237" s="171"/>
      <c r="T237" s="171"/>
      <c r="U237" s="171"/>
      <c r="V237" s="174"/>
      <c r="W237" s="174"/>
      <c r="X237" s="174">
        <f t="shared" si="137"/>
        <v>0</v>
      </c>
      <c r="Y237" s="171"/>
      <c r="Z237" s="19">
        <f t="shared" si="138"/>
        <v>0</v>
      </c>
      <c r="AA237" s="170">
        <f t="shared" si="139"/>
        <v>0</v>
      </c>
      <c r="AB237" s="171"/>
      <c r="AC237" s="171"/>
      <c r="AD237" s="20">
        <f t="shared" si="140"/>
        <v>0</v>
      </c>
      <c r="AE237" s="174"/>
      <c r="AF237" s="20">
        <f t="shared" si="141"/>
        <v>0</v>
      </c>
      <c r="AG237" s="20">
        <f t="shared" si="142"/>
        <v>0</v>
      </c>
      <c r="AH237" s="21"/>
      <c r="AI237" s="20">
        <f t="shared" si="143"/>
        <v>0</v>
      </c>
      <c r="AJ237" s="20"/>
      <c r="AK237" s="20"/>
      <c r="AL237" s="174">
        <f t="shared" si="144"/>
        <v>0</v>
      </c>
      <c r="AM237" s="174"/>
      <c r="AN237" s="174">
        <f t="shared" si="145"/>
        <v>0</v>
      </c>
      <c r="AO237" s="174"/>
      <c r="AP237" s="174">
        <f t="shared" si="146"/>
        <v>0</v>
      </c>
      <c r="AQ237" s="174">
        <f t="shared" si="147"/>
        <v>0</v>
      </c>
      <c r="AR237" s="174">
        <f t="shared" si="148"/>
        <v>0</v>
      </c>
      <c r="AS237" s="174">
        <f t="shared" si="149"/>
        <v>0</v>
      </c>
      <c r="AT237" s="22">
        <f t="shared" si="150"/>
        <v>0</v>
      </c>
      <c r="AU237" s="174">
        <f t="shared" si="151"/>
        <v>0</v>
      </c>
      <c r="AV237" s="174">
        <f t="shared" si="152"/>
        <v>0</v>
      </c>
      <c r="AW237" s="174">
        <f t="shared" si="153"/>
        <v>0</v>
      </c>
      <c r="AX237" s="174">
        <f t="shared" si="154"/>
        <v>0</v>
      </c>
      <c r="AY237" s="174">
        <f t="shared" si="155"/>
        <v>0</v>
      </c>
      <c r="AZ237" s="174">
        <f t="shared" si="156"/>
        <v>0</v>
      </c>
      <c r="BA237" s="170">
        <f t="shared" si="157"/>
        <v>0</v>
      </c>
      <c r="BB237" s="174">
        <f t="shared" si="158"/>
        <v>0</v>
      </c>
      <c r="BC237" s="124">
        <f t="shared" si="159"/>
        <v>0</v>
      </c>
      <c r="BD237" s="174">
        <f t="shared" si="160"/>
        <v>0</v>
      </c>
      <c r="BE237" s="174">
        <f t="shared" si="161"/>
        <v>0</v>
      </c>
      <c r="BF237" s="174">
        <f t="shared" si="162"/>
        <v>0</v>
      </c>
      <c r="BG237" s="174">
        <f t="shared" si="163"/>
        <v>0</v>
      </c>
      <c r="BH237" s="170">
        <f t="shared" si="164"/>
        <v>0</v>
      </c>
      <c r="BI237" s="171">
        <f t="shared" si="165"/>
        <v>0</v>
      </c>
      <c r="BJ237" s="171">
        <f t="shared" si="166"/>
        <v>0</v>
      </c>
      <c r="BK237" s="171">
        <f t="shared" si="167"/>
        <v>0</v>
      </c>
      <c r="BL237" s="171">
        <f t="shared" si="168"/>
        <v>0</v>
      </c>
      <c r="BM237" s="172">
        <v>0</v>
      </c>
      <c r="BN237" s="174">
        <f t="shared" si="169"/>
        <v>0</v>
      </c>
      <c r="BO237" s="174">
        <f t="shared" si="170"/>
        <v>0</v>
      </c>
      <c r="BP237" s="171"/>
      <c r="BQ237" s="172"/>
      <c r="BR237" s="172"/>
      <c r="BS237" s="172"/>
      <c r="BT237" s="172"/>
      <c r="BU237" s="172"/>
      <c r="BV237" s="172"/>
      <c r="BW237" s="172">
        <v>0</v>
      </c>
      <c r="BX237" s="66">
        <v>0</v>
      </c>
      <c r="BY237" s="66">
        <v>0</v>
      </c>
      <c r="BZ237" s="172">
        <v>0</v>
      </c>
      <c r="CA237" s="172">
        <f t="shared" si="171"/>
        <v>0</v>
      </c>
      <c r="CB237" s="66">
        <v>0</v>
      </c>
      <c r="CC237" s="172">
        <v>0</v>
      </c>
      <c r="CD237" s="172">
        <v>0</v>
      </c>
      <c r="CE237" s="172">
        <v>0</v>
      </c>
      <c r="CF237" s="169">
        <v>0</v>
      </c>
      <c r="CG237" s="169">
        <v>0</v>
      </c>
      <c r="CH237" s="172">
        <v>0</v>
      </c>
      <c r="CI237" s="172">
        <v>0</v>
      </c>
      <c r="CJ237" s="172">
        <v>0</v>
      </c>
      <c r="CK237" s="172">
        <v>0</v>
      </c>
      <c r="CL237" s="172">
        <v>0</v>
      </c>
      <c r="CM237" s="172">
        <v>0</v>
      </c>
      <c r="CN237" s="174">
        <f t="shared" si="172"/>
        <v>0</v>
      </c>
      <c r="CO237" s="174">
        <f t="shared" si="173"/>
        <v>0</v>
      </c>
      <c r="CP237" s="174">
        <f t="shared" si="174"/>
        <v>0</v>
      </c>
      <c r="CQ237" s="316"/>
      <c r="CR237" s="305">
        <f t="shared" si="67"/>
        <v>0</v>
      </c>
      <c r="CS237" s="305">
        <f t="shared" si="68"/>
        <v>0</v>
      </c>
      <c r="CT237" s="305">
        <f t="shared" si="69"/>
        <v>0</v>
      </c>
      <c r="CU237" s="305">
        <f t="shared" si="70"/>
        <v>0</v>
      </c>
      <c r="CV237" s="305">
        <f t="shared" si="71"/>
        <v>0</v>
      </c>
      <c r="CW237" s="305">
        <f t="shared" si="72"/>
        <v>0</v>
      </c>
      <c r="CX237" s="305">
        <f t="shared" si="73"/>
        <v>0</v>
      </c>
      <c r="CY237" s="305">
        <f t="shared" si="74"/>
        <v>0</v>
      </c>
      <c r="CZ237" s="305">
        <f t="shared" si="75"/>
        <v>0</v>
      </c>
      <c r="DA237" s="305">
        <f t="shared" si="76"/>
        <v>0</v>
      </c>
      <c r="DB237" s="305">
        <f t="shared" si="77"/>
        <v>0</v>
      </c>
      <c r="DC237" s="305">
        <f t="shared" si="78"/>
        <v>0</v>
      </c>
      <c r="DD237" s="305">
        <f t="shared" si="79"/>
        <v>0</v>
      </c>
      <c r="DE237" s="305">
        <f t="shared" si="80"/>
        <v>0</v>
      </c>
      <c r="DF237" s="305">
        <f t="shared" si="81"/>
        <v>0</v>
      </c>
      <c r="DG237" s="305">
        <f t="shared" si="82"/>
        <v>0</v>
      </c>
      <c r="DH237" s="305">
        <f t="shared" si="83"/>
        <v>0</v>
      </c>
      <c r="DI237" s="305">
        <f t="shared" si="84"/>
        <v>0</v>
      </c>
      <c r="DJ237" s="305">
        <f t="shared" si="85"/>
        <v>0</v>
      </c>
      <c r="DK237" s="305">
        <f t="shared" si="86"/>
        <v>0</v>
      </c>
      <c r="DL237" s="305">
        <f t="shared" si="87"/>
        <v>0</v>
      </c>
      <c r="DM237" s="305">
        <f t="shared" si="88"/>
        <v>0</v>
      </c>
    </row>
    <row r="238" spans="1:117" ht="20.25" x14ac:dyDescent="0.2">
      <c r="A238" s="18">
        <v>234</v>
      </c>
      <c r="B238" s="18">
        <v>101</v>
      </c>
      <c r="C238" s="171"/>
      <c r="D238" s="171"/>
      <c r="E238" s="171"/>
      <c r="F238" s="171"/>
      <c r="G238" s="171"/>
      <c r="H238" s="171"/>
      <c r="I238" s="171"/>
      <c r="J238" s="171"/>
      <c r="K238" s="174">
        <f t="shared" si="132"/>
        <v>0</v>
      </c>
      <c r="L238" s="174">
        <f t="shared" si="133"/>
        <v>0</v>
      </c>
      <c r="M238" s="174">
        <f t="shared" si="134"/>
        <v>0</v>
      </c>
      <c r="N238" s="174">
        <f t="shared" si="135"/>
        <v>0</v>
      </c>
      <c r="O238" s="66">
        <v>0</v>
      </c>
      <c r="P238" s="170">
        <f t="shared" si="136"/>
        <v>0</v>
      </c>
      <c r="Q238" s="171"/>
      <c r="R238" s="171"/>
      <c r="S238" s="171"/>
      <c r="T238" s="171"/>
      <c r="U238" s="171"/>
      <c r="V238" s="174"/>
      <c r="W238" s="174"/>
      <c r="X238" s="174">
        <f t="shared" si="137"/>
        <v>0</v>
      </c>
      <c r="Y238" s="171"/>
      <c r="Z238" s="19">
        <f t="shared" si="138"/>
        <v>0</v>
      </c>
      <c r="AA238" s="170">
        <f t="shared" si="139"/>
        <v>0</v>
      </c>
      <c r="AB238" s="171"/>
      <c r="AC238" s="171"/>
      <c r="AD238" s="20">
        <f t="shared" si="140"/>
        <v>0</v>
      </c>
      <c r="AE238" s="174"/>
      <c r="AF238" s="20">
        <f t="shared" si="141"/>
        <v>0</v>
      </c>
      <c r="AG238" s="20">
        <f t="shared" si="142"/>
        <v>0</v>
      </c>
      <c r="AH238" s="21"/>
      <c r="AI238" s="20">
        <f t="shared" si="143"/>
        <v>0</v>
      </c>
      <c r="AJ238" s="20"/>
      <c r="AK238" s="20"/>
      <c r="AL238" s="174">
        <f t="shared" si="144"/>
        <v>0</v>
      </c>
      <c r="AM238" s="174"/>
      <c r="AN238" s="174">
        <f t="shared" si="145"/>
        <v>0</v>
      </c>
      <c r="AO238" s="174"/>
      <c r="AP238" s="174">
        <f t="shared" si="146"/>
        <v>0</v>
      </c>
      <c r="AQ238" s="174">
        <f t="shared" si="147"/>
        <v>0</v>
      </c>
      <c r="AR238" s="174">
        <f t="shared" si="148"/>
        <v>0</v>
      </c>
      <c r="AS238" s="174">
        <f t="shared" si="149"/>
        <v>0</v>
      </c>
      <c r="AT238" s="22">
        <f t="shared" si="150"/>
        <v>0</v>
      </c>
      <c r="AU238" s="174">
        <f t="shared" si="151"/>
        <v>0</v>
      </c>
      <c r="AV238" s="174">
        <f t="shared" si="152"/>
        <v>0</v>
      </c>
      <c r="AW238" s="174">
        <f t="shared" si="153"/>
        <v>0</v>
      </c>
      <c r="AX238" s="174">
        <f t="shared" si="154"/>
        <v>0</v>
      </c>
      <c r="AY238" s="174">
        <f t="shared" si="155"/>
        <v>0</v>
      </c>
      <c r="AZ238" s="174">
        <f t="shared" si="156"/>
        <v>0</v>
      </c>
      <c r="BA238" s="170">
        <f t="shared" si="157"/>
        <v>0</v>
      </c>
      <c r="BB238" s="174">
        <f t="shared" si="158"/>
        <v>0</v>
      </c>
      <c r="BC238" s="124">
        <f t="shared" si="159"/>
        <v>0</v>
      </c>
      <c r="BD238" s="174">
        <f t="shared" si="160"/>
        <v>0</v>
      </c>
      <c r="BE238" s="174">
        <f t="shared" si="161"/>
        <v>0</v>
      </c>
      <c r="BF238" s="174">
        <f t="shared" si="162"/>
        <v>0</v>
      </c>
      <c r="BG238" s="174">
        <f t="shared" si="163"/>
        <v>0</v>
      </c>
      <c r="BH238" s="170">
        <f t="shared" si="164"/>
        <v>0</v>
      </c>
      <c r="BI238" s="171">
        <f t="shared" si="165"/>
        <v>0</v>
      </c>
      <c r="BJ238" s="171">
        <f t="shared" si="166"/>
        <v>0</v>
      </c>
      <c r="BK238" s="171">
        <f t="shared" si="167"/>
        <v>0</v>
      </c>
      <c r="BL238" s="171">
        <f t="shared" si="168"/>
        <v>0</v>
      </c>
      <c r="BM238" s="172">
        <v>0</v>
      </c>
      <c r="BN238" s="174">
        <f t="shared" si="169"/>
        <v>0</v>
      </c>
      <c r="BO238" s="174">
        <f t="shared" si="170"/>
        <v>0</v>
      </c>
      <c r="BP238" s="171"/>
      <c r="BQ238" s="172"/>
      <c r="BR238" s="172"/>
      <c r="BS238" s="172"/>
      <c r="BT238" s="172"/>
      <c r="BU238" s="172"/>
      <c r="BV238" s="172"/>
      <c r="BW238" s="172">
        <v>0</v>
      </c>
      <c r="BX238" s="66">
        <v>0</v>
      </c>
      <c r="BY238" s="66">
        <v>0</v>
      </c>
      <c r="BZ238" s="172">
        <v>0</v>
      </c>
      <c r="CA238" s="172">
        <f t="shared" si="171"/>
        <v>0</v>
      </c>
      <c r="CB238" s="66">
        <v>0</v>
      </c>
      <c r="CC238" s="172">
        <v>0</v>
      </c>
      <c r="CD238" s="172">
        <v>0</v>
      </c>
      <c r="CE238" s="172">
        <v>0</v>
      </c>
      <c r="CF238" s="169">
        <v>0</v>
      </c>
      <c r="CG238" s="169">
        <v>0</v>
      </c>
      <c r="CH238" s="172">
        <v>0</v>
      </c>
      <c r="CI238" s="172">
        <v>0</v>
      </c>
      <c r="CJ238" s="172">
        <v>0</v>
      </c>
      <c r="CK238" s="172">
        <v>0</v>
      </c>
      <c r="CL238" s="172">
        <v>0</v>
      </c>
      <c r="CM238" s="172">
        <v>0</v>
      </c>
      <c r="CN238" s="174">
        <f t="shared" si="172"/>
        <v>0</v>
      </c>
      <c r="CO238" s="174">
        <f t="shared" si="173"/>
        <v>0</v>
      </c>
      <c r="CP238" s="174">
        <f t="shared" si="174"/>
        <v>0</v>
      </c>
      <c r="CQ238" s="316"/>
      <c r="CR238" s="305">
        <f t="shared" si="67"/>
        <v>0</v>
      </c>
      <c r="CS238" s="305">
        <f t="shared" si="68"/>
        <v>0</v>
      </c>
      <c r="CT238" s="305">
        <f t="shared" si="69"/>
        <v>0</v>
      </c>
      <c r="CU238" s="305">
        <f t="shared" si="70"/>
        <v>0</v>
      </c>
      <c r="CV238" s="305">
        <f t="shared" si="71"/>
        <v>0</v>
      </c>
      <c r="CW238" s="305">
        <f t="shared" si="72"/>
        <v>0</v>
      </c>
      <c r="CX238" s="305">
        <f t="shared" si="73"/>
        <v>0</v>
      </c>
      <c r="CY238" s="305">
        <f t="shared" si="74"/>
        <v>0</v>
      </c>
      <c r="CZ238" s="305">
        <f t="shared" si="75"/>
        <v>0</v>
      </c>
      <c r="DA238" s="305">
        <f t="shared" si="76"/>
        <v>0</v>
      </c>
      <c r="DB238" s="305">
        <f t="shared" si="77"/>
        <v>0</v>
      </c>
      <c r="DC238" s="305">
        <f t="shared" si="78"/>
        <v>0</v>
      </c>
      <c r="DD238" s="305">
        <f t="shared" si="79"/>
        <v>0</v>
      </c>
      <c r="DE238" s="305">
        <f t="shared" si="80"/>
        <v>0</v>
      </c>
      <c r="DF238" s="305">
        <f t="shared" si="81"/>
        <v>0</v>
      </c>
      <c r="DG238" s="305">
        <f t="shared" si="82"/>
        <v>0</v>
      </c>
      <c r="DH238" s="305">
        <f t="shared" si="83"/>
        <v>0</v>
      </c>
      <c r="DI238" s="305">
        <f t="shared" si="84"/>
        <v>0</v>
      </c>
      <c r="DJ238" s="305">
        <f t="shared" si="85"/>
        <v>0</v>
      </c>
      <c r="DK238" s="305">
        <f t="shared" si="86"/>
        <v>0</v>
      </c>
      <c r="DL238" s="305">
        <f t="shared" si="87"/>
        <v>0</v>
      </c>
      <c r="DM238" s="305">
        <f t="shared" si="88"/>
        <v>0</v>
      </c>
    </row>
    <row r="239" spans="1:117" ht="20.25" x14ac:dyDescent="0.2">
      <c r="A239" s="18">
        <v>235</v>
      </c>
      <c r="B239" s="18">
        <v>102</v>
      </c>
      <c r="C239" s="171"/>
      <c r="D239" s="171"/>
      <c r="E239" s="171"/>
      <c r="F239" s="171"/>
      <c r="G239" s="171"/>
      <c r="H239" s="171"/>
      <c r="I239" s="171"/>
      <c r="J239" s="171"/>
      <c r="K239" s="174">
        <f t="shared" si="132"/>
        <v>0</v>
      </c>
      <c r="L239" s="174">
        <f t="shared" si="133"/>
        <v>0</v>
      </c>
      <c r="M239" s="174">
        <f t="shared" si="134"/>
        <v>0</v>
      </c>
      <c r="N239" s="174">
        <f t="shared" si="135"/>
        <v>0</v>
      </c>
      <c r="O239" s="66">
        <v>0</v>
      </c>
      <c r="P239" s="170">
        <f t="shared" si="136"/>
        <v>0</v>
      </c>
      <c r="Q239" s="171"/>
      <c r="R239" s="171"/>
      <c r="S239" s="171"/>
      <c r="T239" s="171"/>
      <c r="U239" s="171"/>
      <c r="V239" s="174"/>
      <c r="W239" s="174"/>
      <c r="X239" s="174">
        <f t="shared" si="137"/>
        <v>0</v>
      </c>
      <c r="Y239" s="171"/>
      <c r="Z239" s="19">
        <f t="shared" si="138"/>
        <v>0</v>
      </c>
      <c r="AA239" s="170">
        <f t="shared" si="139"/>
        <v>0</v>
      </c>
      <c r="AB239" s="171"/>
      <c r="AC239" s="171"/>
      <c r="AD239" s="20">
        <f t="shared" si="140"/>
        <v>0</v>
      </c>
      <c r="AE239" s="174"/>
      <c r="AF239" s="20">
        <f t="shared" si="141"/>
        <v>0</v>
      </c>
      <c r="AG239" s="20">
        <f t="shared" si="142"/>
        <v>0</v>
      </c>
      <c r="AH239" s="21"/>
      <c r="AI239" s="20">
        <f t="shared" si="143"/>
        <v>0</v>
      </c>
      <c r="AJ239" s="20"/>
      <c r="AK239" s="20"/>
      <c r="AL239" s="174">
        <f t="shared" si="144"/>
        <v>0</v>
      </c>
      <c r="AM239" s="174"/>
      <c r="AN239" s="174">
        <f t="shared" si="145"/>
        <v>0</v>
      </c>
      <c r="AO239" s="174"/>
      <c r="AP239" s="174">
        <f t="shared" si="146"/>
        <v>0</v>
      </c>
      <c r="AQ239" s="174">
        <f t="shared" si="147"/>
        <v>0</v>
      </c>
      <c r="AR239" s="174">
        <f t="shared" si="148"/>
        <v>0</v>
      </c>
      <c r="AS239" s="174">
        <f t="shared" si="149"/>
        <v>0</v>
      </c>
      <c r="AT239" s="22">
        <f t="shared" si="150"/>
        <v>0</v>
      </c>
      <c r="AU239" s="174">
        <f t="shared" si="151"/>
        <v>0</v>
      </c>
      <c r="AV239" s="174">
        <f t="shared" si="152"/>
        <v>0</v>
      </c>
      <c r="AW239" s="174">
        <f t="shared" si="153"/>
        <v>0</v>
      </c>
      <c r="AX239" s="174">
        <f t="shared" si="154"/>
        <v>0</v>
      </c>
      <c r="AY239" s="174">
        <f t="shared" si="155"/>
        <v>0</v>
      </c>
      <c r="AZ239" s="174">
        <f t="shared" si="156"/>
        <v>0</v>
      </c>
      <c r="BA239" s="170">
        <f t="shared" si="157"/>
        <v>0</v>
      </c>
      <c r="BB239" s="174">
        <f t="shared" si="158"/>
        <v>0</v>
      </c>
      <c r="BC239" s="124">
        <f t="shared" si="159"/>
        <v>0</v>
      </c>
      <c r="BD239" s="174">
        <f t="shared" si="160"/>
        <v>0</v>
      </c>
      <c r="BE239" s="174">
        <f t="shared" si="161"/>
        <v>0</v>
      </c>
      <c r="BF239" s="174">
        <f t="shared" si="162"/>
        <v>0</v>
      </c>
      <c r="BG239" s="174">
        <f t="shared" si="163"/>
        <v>0</v>
      </c>
      <c r="BH239" s="170">
        <f t="shared" si="164"/>
        <v>0</v>
      </c>
      <c r="BI239" s="171">
        <f t="shared" si="165"/>
        <v>0</v>
      </c>
      <c r="BJ239" s="171">
        <f t="shared" si="166"/>
        <v>0</v>
      </c>
      <c r="BK239" s="171">
        <f t="shared" si="167"/>
        <v>0</v>
      </c>
      <c r="BL239" s="171">
        <f t="shared" si="168"/>
        <v>0</v>
      </c>
      <c r="BM239" s="172">
        <v>0</v>
      </c>
      <c r="BN239" s="174">
        <f t="shared" si="169"/>
        <v>0</v>
      </c>
      <c r="BO239" s="174">
        <f t="shared" si="170"/>
        <v>0</v>
      </c>
      <c r="BP239" s="171"/>
      <c r="BQ239" s="172"/>
      <c r="BR239" s="172"/>
      <c r="BS239" s="172"/>
      <c r="BT239" s="172"/>
      <c r="BU239" s="172"/>
      <c r="BV239" s="172"/>
      <c r="BW239" s="172">
        <v>0</v>
      </c>
      <c r="BX239" s="66">
        <v>0</v>
      </c>
      <c r="BY239" s="66">
        <v>0</v>
      </c>
      <c r="BZ239" s="172">
        <v>0</v>
      </c>
      <c r="CA239" s="172">
        <f t="shared" si="171"/>
        <v>0</v>
      </c>
      <c r="CB239" s="66">
        <v>0</v>
      </c>
      <c r="CC239" s="172">
        <v>0</v>
      </c>
      <c r="CD239" s="172">
        <v>0</v>
      </c>
      <c r="CE239" s="172">
        <v>0</v>
      </c>
      <c r="CF239" s="169">
        <v>0</v>
      </c>
      <c r="CG239" s="169">
        <v>0</v>
      </c>
      <c r="CH239" s="172">
        <v>0</v>
      </c>
      <c r="CI239" s="172">
        <v>0</v>
      </c>
      <c r="CJ239" s="172">
        <v>0</v>
      </c>
      <c r="CK239" s="172">
        <v>0</v>
      </c>
      <c r="CL239" s="172">
        <v>0</v>
      </c>
      <c r="CM239" s="172">
        <v>0</v>
      </c>
      <c r="CN239" s="174">
        <f t="shared" si="172"/>
        <v>0</v>
      </c>
      <c r="CO239" s="174">
        <f t="shared" si="173"/>
        <v>0</v>
      </c>
      <c r="CP239" s="174">
        <f t="shared" si="174"/>
        <v>0</v>
      </c>
      <c r="CQ239" s="316"/>
      <c r="CR239" s="305">
        <f t="shared" si="67"/>
        <v>0</v>
      </c>
      <c r="CS239" s="305">
        <f t="shared" si="68"/>
        <v>0</v>
      </c>
      <c r="CT239" s="305">
        <f t="shared" si="69"/>
        <v>0</v>
      </c>
      <c r="CU239" s="305">
        <f t="shared" si="70"/>
        <v>0</v>
      </c>
      <c r="CV239" s="305">
        <f t="shared" si="71"/>
        <v>0</v>
      </c>
      <c r="CW239" s="305">
        <f t="shared" si="72"/>
        <v>0</v>
      </c>
      <c r="CX239" s="305">
        <f t="shared" si="73"/>
        <v>0</v>
      </c>
      <c r="CY239" s="305">
        <f t="shared" si="74"/>
        <v>0</v>
      </c>
      <c r="CZ239" s="305">
        <f t="shared" si="75"/>
        <v>0</v>
      </c>
      <c r="DA239" s="305">
        <f t="shared" si="76"/>
        <v>0</v>
      </c>
      <c r="DB239" s="305">
        <f t="shared" si="77"/>
        <v>0</v>
      </c>
      <c r="DC239" s="305">
        <f t="shared" si="78"/>
        <v>0</v>
      </c>
      <c r="DD239" s="305">
        <f t="shared" si="79"/>
        <v>0</v>
      </c>
      <c r="DE239" s="305">
        <f t="shared" si="80"/>
        <v>0</v>
      </c>
      <c r="DF239" s="305">
        <f t="shared" si="81"/>
        <v>0</v>
      </c>
      <c r="DG239" s="305">
        <f t="shared" si="82"/>
        <v>0</v>
      </c>
      <c r="DH239" s="305">
        <f t="shared" si="83"/>
        <v>0</v>
      </c>
      <c r="DI239" s="305">
        <f t="shared" si="84"/>
        <v>0</v>
      </c>
      <c r="DJ239" s="305">
        <f t="shared" si="85"/>
        <v>0</v>
      </c>
      <c r="DK239" s="305">
        <f t="shared" si="86"/>
        <v>0</v>
      </c>
      <c r="DL239" s="305">
        <f t="shared" si="87"/>
        <v>0</v>
      </c>
      <c r="DM239" s="305">
        <f t="shared" si="88"/>
        <v>0</v>
      </c>
    </row>
    <row r="240" spans="1:117" ht="20.25" x14ac:dyDescent="0.2">
      <c r="A240" s="18">
        <v>236</v>
      </c>
      <c r="B240" s="18">
        <v>103</v>
      </c>
      <c r="C240" s="171"/>
      <c r="D240" s="171"/>
      <c r="E240" s="171"/>
      <c r="F240" s="171"/>
      <c r="G240" s="171"/>
      <c r="H240" s="171"/>
      <c r="I240" s="171"/>
      <c r="J240" s="171"/>
      <c r="K240" s="174">
        <f t="shared" si="132"/>
        <v>0</v>
      </c>
      <c r="L240" s="174">
        <f t="shared" si="133"/>
        <v>0</v>
      </c>
      <c r="M240" s="174">
        <f t="shared" si="134"/>
        <v>0</v>
      </c>
      <c r="N240" s="174">
        <f t="shared" si="135"/>
        <v>0</v>
      </c>
      <c r="O240" s="66">
        <v>0</v>
      </c>
      <c r="P240" s="170">
        <f t="shared" si="136"/>
        <v>0</v>
      </c>
      <c r="Q240" s="171"/>
      <c r="R240" s="171"/>
      <c r="S240" s="171"/>
      <c r="T240" s="171"/>
      <c r="U240" s="171"/>
      <c r="V240" s="174"/>
      <c r="W240" s="174"/>
      <c r="X240" s="174">
        <f t="shared" si="137"/>
        <v>0</v>
      </c>
      <c r="Y240" s="171"/>
      <c r="Z240" s="19">
        <f t="shared" si="138"/>
        <v>0</v>
      </c>
      <c r="AA240" s="170">
        <f t="shared" si="139"/>
        <v>0</v>
      </c>
      <c r="AB240" s="171"/>
      <c r="AC240" s="171"/>
      <c r="AD240" s="20">
        <f t="shared" si="140"/>
        <v>0</v>
      </c>
      <c r="AE240" s="174"/>
      <c r="AF240" s="20">
        <f t="shared" si="141"/>
        <v>0</v>
      </c>
      <c r="AG240" s="20">
        <f t="shared" si="142"/>
        <v>0</v>
      </c>
      <c r="AH240" s="21"/>
      <c r="AI240" s="20">
        <f t="shared" si="143"/>
        <v>0</v>
      </c>
      <c r="AJ240" s="20"/>
      <c r="AK240" s="20"/>
      <c r="AL240" s="174">
        <f t="shared" si="144"/>
        <v>0</v>
      </c>
      <c r="AM240" s="174"/>
      <c r="AN240" s="174">
        <f t="shared" si="145"/>
        <v>0</v>
      </c>
      <c r="AO240" s="174"/>
      <c r="AP240" s="174">
        <f t="shared" si="146"/>
        <v>0</v>
      </c>
      <c r="AQ240" s="174">
        <f t="shared" si="147"/>
        <v>0</v>
      </c>
      <c r="AR240" s="174">
        <f t="shared" si="148"/>
        <v>0</v>
      </c>
      <c r="AS240" s="174">
        <f t="shared" si="149"/>
        <v>0</v>
      </c>
      <c r="AT240" s="22">
        <f t="shared" si="150"/>
        <v>0</v>
      </c>
      <c r="AU240" s="174">
        <f t="shared" si="151"/>
        <v>0</v>
      </c>
      <c r="AV240" s="174">
        <f t="shared" si="152"/>
        <v>0</v>
      </c>
      <c r="AW240" s="174">
        <f t="shared" si="153"/>
        <v>0</v>
      </c>
      <c r="AX240" s="174">
        <f t="shared" si="154"/>
        <v>0</v>
      </c>
      <c r="AY240" s="174">
        <f t="shared" si="155"/>
        <v>0</v>
      </c>
      <c r="AZ240" s="174">
        <f t="shared" si="156"/>
        <v>0</v>
      </c>
      <c r="BA240" s="170">
        <f t="shared" si="157"/>
        <v>0</v>
      </c>
      <c r="BB240" s="174">
        <f t="shared" si="158"/>
        <v>0</v>
      </c>
      <c r="BC240" s="124">
        <f t="shared" si="159"/>
        <v>0</v>
      </c>
      <c r="BD240" s="174">
        <f t="shared" si="160"/>
        <v>0</v>
      </c>
      <c r="BE240" s="174">
        <f t="shared" si="161"/>
        <v>0</v>
      </c>
      <c r="BF240" s="174">
        <f t="shared" si="162"/>
        <v>0</v>
      </c>
      <c r="BG240" s="174">
        <f t="shared" si="163"/>
        <v>0</v>
      </c>
      <c r="BH240" s="170">
        <f t="shared" si="164"/>
        <v>0</v>
      </c>
      <c r="BI240" s="171">
        <f t="shared" si="165"/>
        <v>0</v>
      </c>
      <c r="BJ240" s="171">
        <f t="shared" si="166"/>
        <v>0</v>
      </c>
      <c r="BK240" s="171">
        <f t="shared" si="167"/>
        <v>0</v>
      </c>
      <c r="BL240" s="171">
        <f t="shared" si="168"/>
        <v>0</v>
      </c>
      <c r="BM240" s="172">
        <v>0</v>
      </c>
      <c r="BN240" s="174">
        <f t="shared" si="169"/>
        <v>0</v>
      </c>
      <c r="BO240" s="174">
        <f t="shared" si="170"/>
        <v>0</v>
      </c>
      <c r="BP240" s="171"/>
      <c r="BQ240" s="172"/>
      <c r="BR240" s="172"/>
      <c r="BS240" s="172"/>
      <c r="BT240" s="172"/>
      <c r="BU240" s="172"/>
      <c r="BV240" s="172"/>
      <c r="BW240" s="172">
        <v>0</v>
      </c>
      <c r="BX240" s="66">
        <v>0</v>
      </c>
      <c r="BY240" s="66">
        <v>0</v>
      </c>
      <c r="BZ240" s="172">
        <v>0</v>
      </c>
      <c r="CA240" s="172">
        <f t="shared" si="171"/>
        <v>0</v>
      </c>
      <c r="CB240" s="66">
        <v>0</v>
      </c>
      <c r="CC240" s="172">
        <v>0</v>
      </c>
      <c r="CD240" s="172">
        <v>0</v>
      </c>
      <c r="CE240" s="172">
        <v>0</v>
      </c>
      <c r="CF240" s="169">
        <v>0</v>
      </c>
      <c r="CG240" s="169">
        <v>0</v>
      </c>
      <c r="CH240" s="172">
        <v>0</v>
      </c>
      <c r="CI240" s="172">
        <v>0</v>
      </c>
      <c r="CJ240" s="172">
        <v>0</v>
      </c>
      <c r="CK240" s="172">
        <v>0</v>
      </c>
      <c r="CL240" s="172">
        <v>0</v>
      </c>
      <c r="CM240" s="172">
        <v>0</v>
      </c>
      <c r="CN240" s="174">
        <f t="shared" si="172"/>
        <v>0</v>
      </c>
      <c r="CO240" s="174">
        <f t="shared" si="173"/>
        <v>0</v>
      </c>
      <c r="CP240" s="174">
        <f t="shared" si="174"/>
        <v>0</v>
      </c>
      <c r="CQ240" s="316"/>
      <c r="CR240" s="305">
        <f t="shared" si="67"/>
        <v>0</v>
      </c>
      <c r="CS240" s="305">
        <f t="shared" si="68"/>
        <v>0</v>
      </c>
      <c r="CT240" s="305">
        <f t="shared" si="69"/>
        <v>0</v>
      </c>
      <c r="CU240" s="305">
        <f t="shared" si="70"/>
        <v>0</v>
      </c>
      <c r="CV240" s="305">
        <f t="shared" si="71"/>
        <v>0</v>
      </c>
      <c r="CW240" s="305">
        <f t="shared" si="72"/>
        <v>0</v>
      </c>
      <c r="CX240" s="305">
        <f t="shared" si="73"/>
        <v>0</v>
      </c>
      <c r="CY240" s="305">
        <f t="shared" si="74"/>
        <v>0</v>
      </c>
      <c r="CZ240" s="305">
        <f t="shared" si="75"/>
        <v>0</v>
      </c>
      <c r="DA240" s="305">
        <f t="shared" si="76"/>
        <v>0</v>
      </c>
      <c r="DB240" s="305">
        <f t="shared" si="77"/>
        <v>0</v>
      </c>
      <c r="DC240" s="305">
        <f t="shared" si="78"/>
        <v>0</v>
      </c>
      <c r="DD240" s="305">
        <f t="shared" si="79"/>
        <v>0</v>
      </c>
      <c r="DE240" s="305">
        <f t="shared" si="80"/>
        <v>0</v>
      </c>
      <c r="DF240" s="305">
        <f t="shared" si="81"/>
        <v>0</v>
      </c>
      <c r="DG240" s="305">
        <f t="shared" si="82"/>
        <v>0</v>
      </c>
      <c r="DH240" s="305">
        <f t="shared" si="83"/>
        <v>0</v>
      </c>
      <c r="DI240" s="305">
        <f t="shared" si="84"/>
        <v>0</v>
      </c>
      <c r="DJ240" s="305">
        <f t="shared" si="85"/>
        <v>0</v>
      </c>
      <c r="DK240" s="305">
        <f t="shared" si="86"/>
        <v>0</v>
      </c>
      <c r="DL240" s="305">
        <f t="shared" si="87"/>
        <v>0</v>
      </c>
      <c r="DM240" s="305">
        <f t="shared" si="88"/>
        <v>0</v>
      </c>
    </row>
    <row r="241" spans="1:195" ht="20.25" x14ac:dyDescent="0.2">
      <c r="A241" s="18">
        <v>237</v>
      </c>
      <c r="B241" s="18">
        <v>104</v>
      </c>
      <c r="C241" s="15"/>
      <c r="D241" s="15"/>
      <c r="E241" s="15"/>
      <c r="F241" s="15"/>
      <c r="G241" s="15"/>
      <c r="H241" s="15"/>
      <c r="I241" s="15"/>
      <c r="J241" s="15"/>
      <c r="K241" s="123">
        <f t="shared" si="132"/>
        <v>0</v>
      </c>
      <c r="L241" s="123">
        <f t="shared" si="133"/>
        <v>0</v>
      </c>
      <c r="M241" s="123">
        <f t="shared" si="134"/>
        <v>0</v>
      </c>
      <c r="N241" s="123">
        <f t="shared" si="135"/>
        <v>0</v>
      </c>
      <c r="O241" s="66">
        <v>0</v>
      </c>
      <c r="P241" s="16">
        <f t="shared" si="136"/>
        <v>0</v>
      </c>
      <c r="Q241" s="15"/>
      <c r="R241" s="15"/>
      <c r="S241" s="15"/>
      <c r="T241" s="15"/>
      <c r="U241" s="15"/>
      <c r="V241" s="123"/>
      <c r="W241" s="123"/>
      <c r="X241" s="123">
        <f t="shared" si="137"/>
        <v>0</v>
      </c>
      <c r="Y241" s="15"/>
      <c r="Z241" s="19">
        <f t="shared" si="138"/>
        <v>0</v>
      </c>
      <c r="AA241" s="16">
        <f t="shared" si="139"/>
        <v>0</v>
      </c>
      <c r="AB241" s="15"/>
      <c r="AC241" s="15"/>
      <c r="AD241" s="20">
        <f t="shared" si="140"/>
        <v>0</v>
      </c>
      <c r="AE241" s="123"/>
      <c r="AF241" s="20">
        <f t="shared" si="141"/>
        <v>0</v>
      </c>
      <c r="AG241" s="20">
        <f t="shared" si="142"/>
        <v>0</v>
      </c>
      <c r="AH241" s="21"/>
      <c r="AI241" s="20">
        <f t="shared" si="143"/>
        <v>0</v>
      </c>
      <c r="AJ241" s="20"/>
      <c r="AK241" s="20"/>
      <c r="AL241" s="123">
        <f t="shared" si="144"/>
        <v>0</v>
      </c>
      <c r="AM241" s="123"/>
      <c r="AN241" s="123">
        <f t="shared" si="145"/>
        <v>0</v>
      </c>
      <c r="AO241" s="123"/>
      <c r="AP241" s="123">
        <f t="shared" si="146"/>
        <v>0</v>
      </c>
      <c r="AQ241" s="123">
        <f t="shared" si="147"/>
        <v>0</v>
      </c>
      <c r="AR241" s="123">
        <f t="shared" si="148"/>
        <v>0</v>
      </c>
      <c r="AS241" s="123">
        <f t="shared" si="149"/>
        <v>0</v>
      </c>
      <c r="AT241" s="22">
        <f t="shared" si="150"/>
        <v>0</v>
      </c>
      <c r="AU241" s="123">
        <f t="shared" si="151"/>
        <v>0</v>
      </c>
      <c r="AV241" s="123">
        <f t="shared" si="152"/>
        <v>0</v>
      </c>
      <c r="AW241" s="123">
        <f t="shared" si="153"/>
        <v>0</v>
      </c>
      <c r="AX241" s="123">
        <f t="shared" si="154"/>
        <v>0</v>
      </c>
      <c r="AY241" s="123">
        <f t="shared" si="155"/>
        <v>0</v>
      </c>
      <c r="AZ241" s="123">
        <f t="shared" si="156"/>
        <v>0</v>
      </c>
      <c r="BA241" s="16">
        <f t="shared" si="157"/>
        <v>0</v>
      </c>
      <c r="BB241" s="123">
        <f t="shared" si="158"/>
        <v>0</v>
      </c>
      <c r="BC241" s="124">
        <f t="shared" si="159"/>
        <v>0</v>
      </c>
      <c r="BD241" s="123">
        <f t="shared" si="160"/>
        <v>0</v>
      </c>
      <c r="BE241" s="123">
        <f t="shared" si="161"/>
        <v>0</v>
      </c>
      <c r="BF241" s="123">
        <f t="shared" si="162"/>
        <v>0</v>
      </c>
      <c r="BG241" s="123">
        <f t="shared" si="163"/>
        <v>0</v>
      </c>
      <c r="BH241" s="16">
        <f t="shared" si="164"/>
        <v>0</v>
      </c>
      <c r="BI241" s="15">
        <f t="shared" si="165"/>
        <v>0</v>
      </c>
      <c r="BJ241" s="15">
        <f t="shared" si="166"/>
        <v>0</v>
      </c>
      <c r="BK241" s="15">
        <f t="shared" si="167"/>
        <v>0</v>
      </c>
      <c r="BL241" s="15">
        <f t="shared" si="168"/>
        <v>0</v>
      </c>
      <c r="BM241" s="14">
        <v>0</v>
      </c>
      <c r="BN241" s="123">
        <f t="shared" si="169"/>
        <v>0</v>
      </c>
      <c r="BO241" s="123">
        <f t="shared" si="170"/>
        <v>0</v>
      </c>
      <c r="BP241" s="171"/>
      <c r="BQ241" s="172"/>
      <c r="BR241" s="172"/>
      <c r="BS241" s="172"/>
      <c r="BT241" s="172"/>
      <c r="BU241" s="172"/>
      <c r="BV241" s="14"/>
      <c r="BW241" s="14">
        <v>0</v>
      </c>
      <c r="BX241" s="66">
        <v>0</v>
      </c>
      <c r="BY241" s="66">
        <v>0</v>
      </c>
      <c r="BZ241" s="14">
        <v>0</v>
      </c>
      <c r="CA241" s="14">
        <f t="shared" si="171"/>
        <v>0</v>
      </c>
      <c r="CB241" s="66">
        <v>0</v>
      </c>
      <c r="CC241" s="14">
        <v>0</v>
      </c>
      <c r="CD241" s="14">
        <v>0</v>
      </c>
      <c r="CE241" s="14">
        <v>0</v>
      </c>
      <c r="CF241" s="91">
        <v>0</v>
      </c>
      <c r="CG241" s="91">
        <v>0</v>
      </c>
      <c r="CH241" s="14">
        <v>0</v>
      </c>
      <c r="CI241" s="14">
        <v>0</v>
      </c>
      <c r="CJ241" s="14">
        <v>0</v>
      </c>
      <c r="CK241" s="14">
        <v>0</v>
      </c>
      <c r="CL241" s="14">
        <v>0</v>
      </c>
      <c r="CM241" s="14">
        <v>0</v>
      </c>
      <c r="CN241" s="123">
        <f t="shared" si="172"/>
        <v>0</v>
      </c>
      <c r="CO241" s="123">
        <f t="shared" si="173"/>
        <v>0</v>
      </c>
      <c r="CP241" s="123">
        <f t="shared" si="174"/>
        <v>0</v>
      </c>
      <c r="CQ241" s="316"/>
      <c r="CR241" s="305">
        <f t="shared" si="67"/>
        <v>0</v>
      </c>
      <c r="CS241" s="305">
        <f t="shared" si="68"/>
        <v>0</v>
      </c>
      <c r="CT241" s="305">
        <f t="shared" si="69"/>
        <v>0</v>
      </c>
      <c r="CU241" s="305">
        <f t="shared" si="70"/>
        <v>0</v>
      </c>
      <c r="CV241" s="305">
        <f t="shared" si="71"/>
        <v>0</v>
      </c>
      <c r="CW241" s="305">
        <f t="shared" si="72"/>
        <v>0</v>
      </c>
      <c r="CX241" s="305">
        <f t="shared" si="73"/>
        <v>0</v>
      </c>
      <c r="CY241" s="305">
        <f t="shared" si="74"/>
        <v>0</v>
      </c>
      <c r="CZ241" s="305">
        <f t="shared" si="75"/>
        <v>0</v>
      </c>
      <c r="DA241" s="305">
        <f t="shared" si="76"/>
        <v>0</v>
      </c>
      <c r="DB241" s="305">
        <f t="shared" si="77"/>
        <v>0</v>
      </c>
      <c r="DC241" s="305">
        <f t="shared" si="78"/>
        <v>0</v>
      </c>
      <c r="DD241" s="305">
        <f t="shared" si="79"/>
        <v>0</v>
      </c>
      <c r="DE241" s="305">
        <f t="shared" si="80"/>
        <v>0</v>
      </c>
      <c r="DF241" s="305">
        <f t="shared" si="81"/>
        <v>0</v>
      </c>
      <c r="DG241" s="305">
        <f t="shared" si="82"/>
        <v>0</v>
      </c>
      <c r="DH241" s="305">
        <f t="shared" si="83"/>
        <v>0</v>
      </c>
      <c r="DI241" s="305">
        <f t="shared" si="84"/>
        <v>0</v>
      </c>
      <c r="DJ241" s="305">
        <f t="shared" si="85"/>
        <v>0</v>
      </c>
      <c r="DK241" s="305">
        <f t="shared" si="86"/>
        <v>0</v>
      </c>
      <c r="DL241" s="305">
        <f t="shared" si="87"/>
        <v>0</v>
      </c>
      <c r="DM241" s="305">
        <f t="shared" si="88"/>
        <v>0</v>
      </c>
    </row>
    <row r="242" spans="1:195" ht="20.25" x14ac:dyDescent="0.2">
      <c r="A242" s="18">
        <v>238</v>
      </c>
      <c r="B242" s="18">
        <v>105</v>
      </c>
      <c r="C242" s="15"/>
      <c r="D242" s="15"/>
      <c r="E242" s="15"/>
      <c r="F242" s="15"/>
      <c r="G242" s="15"/>
      <c r="H242" s="15"/>
      <c r="I242" s="15"/>
      <c r="J242" s="15"/>
      <c r="K242" s="123">
        <f t="shared" si="132"/>
        <v>0</v>
      </c>
      <c r="L242" s="123">
        <f t="shared" si="133"/>
        <v>0</v>
      </c>
      <c r="M242" s="123">
        <f t="shared" si="134"/>
        <v>0</v>
      </c>
      <c r="N242" s="123">
        <f t="shared" si="135"/>
        <v>0</v>
      </c>
      <c r="O242" s="66">
        <v>0</v>
      </c>
      <c r="P242" s="16">
        <f t="shared" si="136"/>
        <v>0</v>
      </c>
      <c r="Q242" s="15"/>
      <c r="R242" s="15"/>
      <c r="S242" s="15"/>
      <c r="T242" s="15"/>
      <c r="U242" s="15"/>
      <c r="V242" s="123"/>
      <c r="W242" s="123"/>
      <c r="X242" s="123">
        <f t="shared" si="137"/>
        <v>0</v>
      </c>
      <c r="Y242" s="15"/>
      <c r="Z242" s="19">
        <f t="shared" si="138"/>
        <v>0</v>
      </c>
      <c r="AA242" s="16">
        <f t="shared" si="139"/>
        <v>0</v>
      </c>
      <c r="AB242" s="15"/>
      <c r="AC242" s="15"/>
      <c r="AD242" s="20">
        <f t="shared" si="140"/>
        <v>0</v>
      </c>
      <c r="AE242" s="123"/>
      <c r="AF242" s="20">
        <f t="shared" si="141"/>
        <v>0</v>
      </c>
      <c r="AG242" s="20">
        <f t="shared" si="142"/>
        <v>0</v>
      </c>
      <c r="AH242" s="21"/>
      <c r="AI242" s="20">
        <f t="shared" si="143"/>
        <v>0</v>
      </c>
      <c r="AJ242" s="20"/>
      <c r="AK242" s="20"/>
      <c r="AL242" s="123">
        <f t="shared" si="144"/>
        <v>0</v>
      </c>
      <c r="AM242" s="123"/>
      <c r="AN242" s="123">
        <f t="shared" si="145"/>
        <v>0</v>
      </c>
      <c r="AO242" s="123"/>
      <c r="AP242" s="123">
        <f t="shared" si="146"/>
        <v>0</v>
      </c>
      <c r="AQ242" s="123">
        <f t="shared" si="147"/>
        <v>0</v>
      </c>
      <c r="AR242" s="123">
        <f t="shared" si="148"/>
        <v>0</v>
      </c>
      <c r="AS242" s="123">
        <f t="shared" si="149"/>
        <v>0</v>
      </c>
      <c r="AT242" s="22">
        <f t="shared" si="150"/>
        <v>0</v>
      </c>
      <c r="AU242" s="123">
        <f t="shared" si="151"/>
        <v>0</v>
      </c>
      <c r="AV242" s="123">
        <f t="shared" si="152"/>
        <v>0</v>
      </c>
      <c r="AW242" s="123">
        <f t="shared" si="153"/>
        <v>0</v>
      </c>
      <c r="AX242" s="123">
        <f t="shared" si="154"/>
        <v>0</v>
      </c>
      <c r="AY242" s="123">
        <f t="shared" si="155"/>
        <v>0</v>
      </c>
      <c r="AZ242" s="123">
        <f t="shared" si="156"/>
        <v>0</v>
      </c>
      <c r="BA242" s="16">
        <f t="shared" si="157"/>
        <v>0</v>
      </c>
      <c r="BB242" s="123">
        <f t="shared" si="158"/>
        <v>0</v>
      </c>
      <c r="BC242" s="124">
        <f t="shared" si="159"/>
        <v>0</v>
      </c>
      <c r="BD242" s="123">
        <f t="shared" si="160"/>
        <v>0</v>
      </c>
      <c r="BE242" s="123">
        <f t="shared" si="161"/>
        <v>0</v>
      </c>
      <c r="BF242" s="123">
        <f t="shared" si="162"/>
        <v>0</v>
      </c>
      <c r="BG242" s="123">
        <f t="shared" si="163"/>
        <v>0</v>
      </c>
      <c r="BH242" s="16">
        <f t="shared" si="164"/>
        <v>0</v>
      </c>
      <c r="BI242" s="15">
        <f t="shared" si="165"/>
        <v>0</v>
      </c>
      <c r="BJ242" s="15">
        <f t="shared" si="166"/>
        <v>0</v>
      </c>
      <c r="BK242" s="15">
        <f t="shared" si="167"/>
        <v>0</v>
      </c>
      <c r="BL242" s="15">
        <f t="shared" si="168"/>
        <v>0</v>
      </c>
      <c r="BM242" s="14">
        <v>0</v>
      </c>
      <c r="BN242" s="123">
        <f t="shared" si="169"/>
        <v>0</v>
      </c>
      <c r="BO242" s="123">
        <f t="shared" si="170"/>
        <v>0</v>
      </c>
      <c r="BP242" s="171"/>
      <c r="BQ242" s="172"/>
      <c r="BR242" s="172"/>
      <c r="BS242" s="172"/>
      <c r="BT242" s="172"/>
      <c r="BU242" s="172"/>
      <c r="BV242" s="14"/>
      <c r="BW242" s="14">
        <v>0</v>
      </c>
      <c r="BX242" s="66">
        <v>0</v>
      </c>
      <c r="BY242" s="66">
        <v>0</v>
      </c>
      <c r="BZ242" s="14">
        <v>0</v>
      </c>
      <c r="CA242" s="14">
        <f t="shared" si="171"/>
        <v>0</v>
      </c>
      <c r="CB242" s="66">
        <v>0</v>
      </c>
      <c r="CC242" s="14">
        <v>0</v>
      </c>
      <c r="CD242" s="14">
        <v>0</v>
      </c>
      <c r="CE242" s="14">
        <v>0</v>
      </c>
      <c r="CF242" s="91">
        <v>0</v>
      </c>
      <c r="CG242" s="91">
        <v>0</v>
      </c>
      <c r="CH242" s="14">
        <v>0</v>
      </c>
      <c r="CI242" s="14">
        <v>0</v>
      </c>
      <c r="CJ242" s="14">
        <v>0</v>
      </c>
      <c r="CK242" s="14">
        <v>0</v>
      </c>
      <c r="CL242" s="14">
        <v>0</v>
      </c>
      <c r="CM242" s="14">
        <v>0</v>
      </c>
      <c r="CN242" s="123">
        <f t="shared" si="172"/>
        <v>0</v>
      </c>
      <c r="CO242" s="123">
        <f t="shared" si="173"/>
        <v>0</v>
      </c>
      <c r="CP242" s="123">
        <f t="shared" si="174"/>
        <v>0</v>
      </c>
      <c r="CQ242" s="316"/>
      <c r="CR242" s="305">
        <f t="shared" si="67"/>
        <v>0</v>
      </c>
      <c r="CS242" s="305">
        <f t="shared" si="68"/>
        <v>0</v>
      </c>
      <c r="CT242" s="305">
        <f t="shared" si="69"/>
        <v>0</v>
      </c>
      <c r="CU242" s="305">
        <f t="shared" si="70"/>
        <v>0</v>
      </c>
      <c r="CV242" s="305">
        <f t="shared" si="71"/>
        <v>0</v>
      </c>
      <c r="CW242" s="305">
        <f t="shared" si="72"/>
        <v>0</v>
      </c>
      <c r="CX242" s="305">
        <f t="shared" si="73"/>
        <v>0</v>
      </c>
      <c r="CY242" s="305">
        <f t="shared" si="74"/>
        <v>0</v>
      </c>
      <c r="CZ242" s="305">
        <f t="shared" si="75"/>
        <v>0</v>
      </c>
      <c r="DA242" s="305">
        <f t="shared" si="76"/>
        <v>0</v>
      </c>
      <c r="DB242" s="305">
        <f t="shared" si="77"/>
        <v>0</v>
      </c>
      <c r="DC242" s="305">
        <f t="shared" si="78"/>
        <v>0</v>
      </c>
      <c r="DD242" s="305">
        <f t="shared" si="79"/>
        <v>0</v>
      </c>
      <c r="DE242" s="305">
        <f t="shared" si="80"/>
        <v>0</v>
      </c>
      <c r="DF242" s="305">
        <f t="shared" si="81"/>
        <v>0</v>
      </c>
      <c r="DG242" s="305">
        <f t="shared" si="82"/>
        <v>0</v>
      </c>
      <c r="DH242" s="305">
        <f t="shared" si="83"/>
        <v>0</v>
      </c>
      <c r="DI242" s="305">
        <f t="shared" si="84"/>
        <v>0</v>
      </c>
      <c r="DJ242" s="305">
        <f t="shared" si="85"/>
        <v>0</v>
      </c>
      <c r="DK242" s="305">
        <f t="shared" si="86"/>
        <v>0</v>
      </c>
      <c r="DL242" s="305">
        <f t="shared" si="87"/>
        <v>0</v>
      </c>
      <c r="DM242" s="305">
        <f t="shared" si="88"/>
        <v>0</v>
      </c>
    </row>
    <row r="243" spans="1:195" ht="20.25" x14ac:dyDescent="0.2">
      <c r="A243" s="18">
        <v>239</v>
      </c>
      <c r="B243" s="18">
        <v>106</v>
      </c>
      <c r="C243" s="15"/>
      <c r="D243" s="15"/>
      <c r="E243" s="15"/>
      <c r="F243" s="15"/>
      <c r="G243" s="15"/>
      <c r="H243" s="15"/>
      <c r="I243" s="15"/>
      <c r="J243" s="15"/>
      <c r="K243" s="123">
        <f t="shared" si="132"/>
        <v>0</v>
      </c>
      <c r="L243" s="123">
        <f t="shared" si="133"/>
        <v>0</v>
      </c>
      <c r="M243" s="123">
        <f t="shared" si="134"/>
        <v>0</v>
      </c>
      <c r="N243" s="123">
        <f t="shared" si="135"/>
        <v>0</v>
      </c>
      <c r="O243" s="66">
        <v>0</v>
      </c>
      <c r="P243" s="16">
        <f t="shared" si="136"/>
        <v>0</v>
      </c>
      <c r="Q243" s="15"/>
      <c r="R243" s="15"/>
      <c r="S243" s="15"/>
      <c r="T243" s="15"/>
      <c r="U243" s="15"/>
      <c r="V243" s="123"/>
      <c r="W243" s="123"/>
      <c r="X243" s="123">
        <f t="shared" si="137"/>
        <v>0</v>
      </c>
      <c r="Y243" s="15"/>
      <c r="Z243" s="19">
        <f t="shared" si="138"/>
        <v>0</v>
      </c>
      <c r="AA243" s="16">
        <f t="shared" si="139"/>
        <v>0</v>
      </c>
      <c r="AB243" s="15"/>
      <c r="AC243" s="15"/>
      <c r="AD243" s="20">
        <f t="shared" si="140"/>
        <v>0</v>
      </c>
      <c r="AE243" s="123"/>
      <c r="AF243" s="20">
        <f t="shared" si="141"/>
        <v>0</v>
      </c>
      <c r="AG243" s="20">
        <f t="shared" si="142"/>
        <v>0</v>
      </c>
      <c r="AH243" s="21"/>
      <c r="AI243" s="20">
        <f t="shared" si="143"/>
        <v>0</v>
      </c>
      <c r="AJ243" s="20"/>
      <c r="AK243" s="20"/>
      <c r="AL243" s="123">
        <f t="shared" si="144"/>
        <v>0</v>
      </c>
      <c r="AM243" s="123"/>
      <c r="AN243" s="123">
        <f t="shared" si="145"/>
        <v>0</v>
      </c>
      <c r="AO243" s="123"/>
      <c r="AP243" s="123">
        <f t="shared" si="146"/>
        <v>0</v>
      </c>
      <c r="AQ243" s="123">
        <f t="shared" si="147"/>
        <v>0</v>
      </c>
      <c r="AR243" s="123">
        <f t="shared" si="148"/>
        <v>0</v>
      </c>
      <c r="AS243" s="123">
        <f t="shared" si="149"/>
        <v>0</v>
      </c>
      <c r="AT243" s="22">
        <f t="shared" si="150"/>
        <v>0</v>
      </c>
      <c r="AU243" s="123">
        <f t="shared" si="151"/>
        <v>0</v>
      </c>
      <c r="AV243" s="123">
        <f t="shared" si="152"/>
        <v>0</v>
      </c>
      <c r="AW243" s="123">
        <f t="shared" si="153"/>
        <v>0</v>
      </c>
      <c r="AX243" s="123">
        <f t="shared" si="154"/>
        <v>0</v>
      </c>
      <c r="AY243" s="123">
        <f t="shared" si="155"/>
        <v>0</v>
      </c>
      <c r="AZ243" s="123">
        <f t="shared" si="156"/>
        <v>0</v>
      </c>
      <c r="BA243" s="16">
        <f t="shared" si="157"/>
        <v>0</v>
      </c>
      <c r="BB243" s="123">
        <f t="shared" si="158"/>
        <v>0</v>
      </c>
      <c r="BC243" s="124">
        <f t="shared" si="159"/>
        <v>0</v>
      </c>
      <c r="BD243" s="123">
        <f t="shared" si="160"/>
        <v>0</v>
      </c>
      <c r="BE243" s="123">
        <f t="shared" si="161"/>
        <v>0</v>
      </c>
      <c r="BF243" s="123">
        <f t="shared" si="162"/>
        <v>0</v>
      </c>
      <c r="BG243" s="123">
        <f t="shared" si="163"/>
        <v>0</v>
      </c>
      <c r="BH243" s="16">
        <f t="shared" si="164"/>
        <v>0</v>
      </c>
      <c r="BI243" s="15">
        <f t="shared" si="165"/>
        <v>0</v>
      </c>
      <c r="BJ243" s="15">
        <f t="shared" si="166"/>
        <v>0</v>
      </c>
      <c r="BK243" s="15">
        <f t="shared" si="167"/>
        <v>0</v>
      </c>
      <c r="BL243" s="15">
        <f t="shared" si="168"/>
        <v>0</v>
      </c>
      <c r="BM243" s="14">
        <v>0</v>
      </c>
      <c r="BN243" s="123">
        <f t="shared" si="169"/>
        <v>0</v>
      </c>
      <c r="BO243" s="123">
        <f t="shared" si="170"/>
        <v>0</v>
      </c>
      <c r="BP243" s="171"/>
      <c r="BQ243" s="172"/>
      <c r="BR243" s="172"/>
      <c r="BS243" s="172"/>
      <c r="BT243" s="172"/>
      <c r="BU243" s="172"/>
      <c r="BV243" s="14"/>
      <c r="BW243" s="14">
        <v>0</v>
      </c>
      <c r="BX243" s="66">
        <v>0</v>
      </c>
      <c r="BY243" s="66">
        <v>0</v>
      </c>
      <c r="BZ243" s="14">
        <v>0</v>
      </c>
      <c r="CA243" s="14">
        <f t="shared" si="171"/>
        <v>0</v>
      </c>
      <c r="CB243" s="66">
        <v>0</v>
      </c>
      <c r="CC243" s="14">
        <v>0</v>
      </c>
      <c r="CD243" s="14">
        <v>0</v>
      </c>
      <c r="CE243" s="14">
        <v>0</v>
      </c>
      <c r="CF243" s="91">
        <v>0</v>
      </c>
      <c r="CG243" s="91">
        <v>0</v>
      </c>
      <c r="CH243" s="14">
        <v>0</v>
      </c>
      <c r="CI243" s="14">
        <v>0</v>
      </c>
      <c r="CJ243" s="14">
        <v>0</v>
      </c>
      <c r="CK243" s="14">
        <v>0</v>
      </c>
      <c r="CL243" s="14">
        <v>0</v>
      </c>
      <c r="CM243" s="14">
        <v>0</v>
      </c>
      <c r="CN243" s="123">
        <f t="shared" si="172"/>
        <v>0</v>
      </c>
      <c r="CO243" s="123">
        <f t="shared" si="173"/>
        <v>0</v>
      </c>
      <c r="CP243" s="123">
        <f t="shared" si="174"/>
        <v>0</v>
      </c>
      <c r="CQ243" s="316"/>
      <c r="CR243" s="305">
        <f t="shared" si="67"/>
        <v>0</v>
      </c>
      <c r="CS243" s="305">
        <f t="shared" si="68"/>
        <v>0</v>
      </c>
      <c r="CT243" s="305">
        <f t="shared" si="69"/>
        <v>0</v>
      </c>
      <c r="CU243" s="305">
        <f t="shared" si="70"/>
        <v>0</v>
      </c>
      <c r="CV243" s="305">
        <f t="shared" si="71"/>
        <v>0</v>
      </c>
      <c r="CW243" s="305">
        <f t="shared" si="72"/>
        <v>0</v>
      </c>
      <c r="CX243" s="305">
        <f t="shared" si="73"/>
        <v>0</v>
      </c>
      <c r="CY243" s="305">
        <f t="shared" si="74"/>
        <v>0</v>
      </c>
      <c r="CZ243" s="305">
        <f t="shared" si="75"/>
        <v>0</v>
      </c>
      <c r="DA243" s="305">
        <f t="shared" si="76"/>
        <v>0</v>
      </c>
      <c r="DB243" s="305">
        <f t="shared" si="77"/>
        <v>0</v>
      </c>
      <c r="DC243" s="305">
        <f t="shared" si="78"/>
        <v>0</v>
      </c>
      <c r="DD243" s="305">
        <f t="shared" si="79"/>
        <v>0</v>
      </c>
      <c r="DE243" s="305">
        <f t="shared" si="80"/>
        <v>0</v>
      </c>
      <c r="DF243" s="305">
        <f t="shared" si="81"/>
        <v>0</v>
      </c>
      <c r="DG243" s="305">
        <f t="shared" si="82"/>
        <v>0</v>
      </c>
      <c r="DH243" s="305">
        <f t="shared" si="83"/>
        <v>0</v>
      </c>
      <c r="DI243" s="305">
        <f t="shared" si="84"/>
        <v>0</v>
      </c>
      <c r="DJ243" s="305">
        <f t="shared" si="85"/>
        <v>0</v>
      </c>
      <c r="DK243" s="305">
        <f t="shared" si="86"/>
        <v>0</v>
      </c>
      <c r="DL243" s="305">
        <f t="shared" si="87"/>
        <v>0</v>
      </c>
      <c r="DM243" s="305">
        <f t="shared" si="88"/>
        <v>0</v>
      </c>
    </row>
    <row r="244" spans="1:195" ht="20.25" x14ac:dyDescent="0.2">
      <c r="A244" s="18">
        <v>240</v>
      </c>
      <c r="B244" s="18">
        <v>107</v>
      </c>
      <c r="C244" s="15"/>
      <c r="D244" s="15"/>
      <c r="E244" s="15"/>
      <c r="F244" s="15"/>
      <c r="G244" s="15"/>
      <c r="H244" s="15"/>
      <c r="I244" s="15"/>
      <c r="J244" s="15"/>
      <c r="K244" s="123">
        <f t="shared" si="132"/>
        <v>0</v>
      </c>
      <c r="L244" s="123">
        <f t="shared" si="133"/>
        <v>0</v>
      </c>
      <c r="M244" s="123">
        <f t="shared" si="134"/>
        <v>0</v>
      </c>
      <c r="N244" s="123">
        <f t="shared" si="135"/>
        <v>0</v>
      </c>
      <c r="O244" s="66">
        <v>0</v>
      </c>
      <c r="P244" s="16">
        <f t="shared" si="136"/>
        <v>0</v>
      </c>
      <c r="Q244" s="15"/>
      <c r="R244" s="15"/>
      <c r="S244" s="15"/>
      <c r="T244" s="15"/>
      <c r="U244" s="15"/>
      <c r="V244" s="123"/>
      <c r="W244" s="123"/>
      <c r="X244" s="123">
        <f t="shared" si="137"/>
        <v>0</v>
      </c>
      <c r="Y244" s="15"/>
      <c r="Z244" s="19">
        <f t="shared" si="138"/>
        <v>0</v>
      </c>
      <c r="AA244" s="16">
        <f t="shared" si="139"/>
        <v>0</v>
      </c>
      <c r="AB244" s="15"/>
      <c r="AC244" s="15"/>
      <c r="AD244" s="20">
        <f t="shared" si="140"/>
        <v>0</v>
      </c>
      <c r="AE244" s="123"/>
      <c r="AF244" s="20">
        <f t="shared" si="141"/>
        <v>0</v>
      </c>
      <c r="AG244" s="20">
        <f t="shared" si="142"/>
        <v>0</v>
      </c>
      <c r="AH244" s="21"/>
      <c r="AI244" s="20">
        <f t="shared" si="143"/>
        <v>0</v>
      </c>
      <c r="AJ244" s="20"/>
      <c r="AK244" s="20"/>
      <c r="AL244" s="123">
        <f t="shared" si="144"/>
        <v>0</v>
      </c>
      <c r="AM244" s="123"/>
      <c r="AN244" s="123">
        <f t="shared" si="145"/>
        <v>0</v>
      </c>
      <c r="AO244" s="123"/>
      <c r="AP244" s="123">
        <f t="shared" si="146"/>
        <v>0</v>
      </c>
      <c r="AQ244" s="123">
        <f t="shared" si="147"/>
        <v>0</v>
      </c>
      <c r="AR244" s="123">
        <f t="shared" si="148"/>
        <v>0</v>
      </c>
      <c r="AS244" s="123">
        <f t="shared" si="149"/>
        <v>0</v>
      </c>
      <c r="AT244" s="22">
        <f t="shared" si="150"/>
        <v>0</v>
      </c>
      <c r="AU244" s="123">
        <f t="shared" si="151"/>
        <v>0</v>
      </c>
      <c r="AV244" s="123">
        <f t="shared" si="152"/>
        <v>0</v>
      </c>
      <c r="AW244" s="123">
        <f t="shared" si="153"/>
        <v>0</v>
      </c>
      <c r="AX244" s="123">
        <f t="shared" si="154"/>
        <v>0</v>
      </c>
      <c r="AY244" s="123">
        <f t="shared" si="155"/>
        <v>0</v>
      </c>
      <c r="AZ244" s="123">
        <f t="shared" si="156"/>
        <v>0</v>
      </c>
      <c r="BA244" s="16">
        <f t="shared" si="157"/>
        <v>0</v>
      </c>
      <c r="BB244" s="123">
        <f t="shared" si="158"/>
        <v>0</v>
      </c>
      <c r="BC244" s="124">
        <f t="shared" si="159"/>
        <v>0</v>
      </c>
      <c r="BD244" s="123">
        <f t="shared" si="160"/>
        <v>0</v>
      </c>
      <c r="BE244" s="123">
        <f t="shared" si="161"/>
        <v>0</v>
      </c>
      <c r="BF244" s="123">
        <f t="shared" si="162"/>
        <v>0</v>
      </c>
      <c r="BG244" s="123">
        <f t="shared" si="163"/>
        <v>0</v>
      </c>
      <c r="BH244" s="16">
        <f t="shared" si="164"/>
        <v>0</v>
      </c>
      <c r="BI244" s="15">
        <f t="shared" si="165"/>
        <v>0</v>
      </c>
      <c r="BJ244" s="15">
        <f t="shared" si="166"/>
        <v>0</v>
      </c>
      <c r="BK244" s="15">
        <f t="shared" si="167"/>
        <v>0</v>
      </c>
      <c r="BL244" s="15">
        <f t="shared" si="168"/>
        <v>0</v>
      </c>
      <c r="BM244" s="14">
        <v>0</v>
      </c>
      <c r="BN244" s="123">
        <f t="shared" si="169"/>
        <v>0</v>
      </c>
      <c r="BO244" s="123">
        <f t="shared" si="170"/>
        <v>0</v>
      </c>
      <c r="BP244" s="171"/>
      <c r="BQ244" s="172"/>
      <c r="BR244" s="172"/>
      <c r="BS244" s="172"/>
      <c r="BT244" s="172"/>
      <c r="BU244" s="172"/>
      <c r="BV244" s="14"/>
      <c r="BW244" s="14">
        <v>0</v>
      </c>
      <c r="BX244" s="66">
        <v>0</v>
      </c>
      <c r="BY244" s="66">
        <v>0</v>
      </c>
      <c r="BZ244" s="14">
        <v>0</v>
      </c>
      <c r="CA244" s="14">
        <f t="shared" si="171"/>
        <v>0</v>
      </c>
      <c r="CB244" s="66">
        <v>0</v>
      </c>
      <c r="CC244" s="14">
        <v>0</v>
      </c>
      <c r="CD244" s="14">
        <v>0</v>
      </c>
      <c r="CE244" s="14">
        <v>0</v>
      </c>
      <c r="CF244" s="91">
        <v>0</v>
      </c>
      <c r="CG244" s="91">
        <v>0</v>
      </c>
      <c r="CH244" s="14">
        <v>0</v>
      </c>
      <c r="CI244" s="14">
        <v>0</v>
      </c>
      <c r="CJ244" s="14">
        <v>0</v>
      </c>
      <c r="CK244" s="14">
        <v>0</v>
      </c>
      <c r="CL244" s="14">
        <v>0</v>
      </c>
      <c r="CM244" s="14">
        <v>0</v>
      </c>
      <c r="CN244" s="123">
        <f t="shared" si="172"/>
        <v>0</v>
      </c>
      <c r="CO244" s="123">
        <f t="shared" si="173"/>
        <v>0</v>
      </c>
      <c r="CP244" s="123">
        <f t="shared" si="174"/>
        <v>0</v>
      </c>
      <c r="CQ244" s="316"/>
      <c r="CR244" s="305">
        <f t="shared" si="67"/>
        <v>0</v>
      </c>
      <c r="CS244" s="305">
        <f t="shared" si="68"/>
        <v>0</v>
      </c>
      <c r="CT244" s="305">
        <f t="shared" si="69"/>
        <v>0</v>
      </c>
      <c r="CU244" s="305">
        <f t="shared" si="70"/>
        <v>0</v>
      </c>
      <c r="CV244" s="305">
        <f t="shared" si="71"/>
        <v>0</v>
      </c>
      <c r="CW244" s="305">
        <f t="shared" si="72"/>
        <v>0</v>
      </c>
      <c r="CX244" s="305">
        <f t="shared" si="73"/>
        <v>0</v>
      </c>
      <c r="CY244" s="305">
        <f t="shared" si="74"/>
        <v>0</v>
      </c>
      <c r="CZ244" s="305">
        <f t="shared" si="75"/>
        <v>0</v>
      </c>
      <c r="DA244" s="305">
        <f t="shared" si="76"/>
        <v>0</v>
      </c>
      <c r="DB244" s="305">
        <f t="shared" si="77"/>
        <v>0</v>
      </c>
      <c r="DC244" s="305">
        <f t="shared" si="78"/>
        <v>0</v>
      </c>
      <c r="DD244" s="305">
        <f t="shared" si="79"/>
        <v>0</v>
      </c>
      <c r="DE244" s="305">
        <f t="shared" si="80"/>
        <v>0</v>
      </c>
      <c r="DF244" s="305">
        <f t="shared" si="81"/>
        <v>0</v>
      </c>
      <c r="DG244" s="305">
        <f t="shared" si="82"/>
        <v>0</v>
      </c>
      <c r="DH244" s="305">
        <f t="shared" si="83"/>
        <v>0</v>
      </c>
      <c r="DI244" s="305">
        <f t="shared" si="84"/>
        <v>0</v>
      </c>
      <c r="DJ244" s="305">
        <f t="shared" si="85"/>
        <v>0</v>
      </c>
      <c r="DK244" s="305">
        <f t="shared" si="86"/>
        <v>0</v>
      </c>
      <c r="DL244" s="305">
        <f t="shared" si="87"/>
        <v>0</v>
      </c>
      <c r="DM244" s="305">
        <f t="shared" si="88"/>
        <v>0</v>
      </c>
    </row>
    <row r="245" spans="1:195" ht="20.25" x14ac:dyDescent="0.2">
      <c r="A245" s="18">
        <v>241</v>
      </c>
      <c r="B245" s="18">
        <v>108</v>
      </c>
      <c r="C245" s="15"/>
      <c r="D245" s="15"/>
      <c r="E245" s="15"/>
      <c r="F245" s="15"/>
      <c r="G245" s="15"/>
      <c r="H245" s="15"/>
      <c r="I245" s="15"/>
      <c r="J245" s="15"/>
      <c r="K245" s="123">
        <f t="shared" si="132"/>
        <v>0</v>
      </c>
      <c r="L245" s="123">
        <f t="shared" si="133"/>
        <v>0</v>
      </c>
      <c r="M245" s="123">
        <f t="shared" si="134"/>
        <v>0</v>
      </c>
      <c r="N245" s="123">
        <f t="shared" si="135"/>
        <v>0</v>
      </c>
      <c r="O245" s="66">
        <v>0</v>
      </c>
      <c r="P245" s="16">
        <f t="shared" si="136"/>
        <v>0</v>
      </c>
      <c r="Q245" s="15"/>
      <c r="R245" s="15"/>
      <c r="S245" s="15"/>
      <c r="T245" s="15"/>
      <c r="U245" s="15"/>
      <c r="V245" s="123"/>
      <c r="W245" s="123"/>
      <c r="X245" s="123">
        <f t="shared" si="137"/>
        <v>0</v>
      </c>
      <c r="Y245" s="15"/>
      <c r="Z245" s="19">
        <f t="shared" si="138"/>
        <v>0</v>
      </c>
      <c r="AA245" s="16">
        <f t="shared" si="139"/>
        <v>0</v>
      </c>
      <c r="AB245" s="15"/>
      <c r="AC245" s="15"/>
      <c r="AD245" s="20">
        <f t="shared" si="140"/>
        <v>0</v>
      </c>
      <c r="AE245" s="123"/>
      <c r="AF245" s="20">
        <f t="shared" si="141"/>
        <v>0</v>
      </c>
      <c r="AG245" s="20">
        <f t="shared" si="142"/>
        <v>0</v>
      </c>
      <c r="AH245" s="21"/>
      <c r="AI245" s="20">
        <f t="shared" si="143"/>
        <v>0</v>
      </c>
      <c r="AJ245" s="20"/>
      <c r="AK245" s="20"/>
      <c r="AL245" s="123">
        <f t="shared" si="144"/>
        <v>0</v>
      </c>
      <c r="AM245" s="123"/>
      <c r="AN245" s="123">
        <f t="shared" si="145"/>
        <v>0</v>
      </c>
      <c r="AO245" s="123"/>
      <c r="AP245" s="123">
        <f t="shared" si="146"/>
        <v>0</v>
      </c>
      <c r="AQ245" s="123">
        <f t="shared" si="147"/>
        <v>0</v>
      </c>
      <c r="AR245" s="123">
        <f t="shared" si="148"/>
        <v>0</v>
      </c>
      <c r="AS245" s="123">
        <f t="shared" si="149"/>
        <v>0</v>
      </c>
      <c r="AT245" s="22">
        <f t="shared" si="150"/>
        <v>0</v>
      </c>
      <c r="AU245" s="123">
        <f t="shared" si="151"/>
        <v>0</v>
      </c>
      <c r="AV245" s="123">
        <f t="shared" si="152"/>
        <v>0</v>
      </c>
      <c r="AW245" s="123">
        <f t="shared" si="153"/>
        <v>0</v>
      </c>
      <c r="AX245" s="123">
        <f t="shared" si="154"/>
        <v>0</v>
      </c>
      <c r="AY245" s="123">
        <f t="shared" si="155"/>
        <v>0</v>
      </c>
      <c r="AZ245" s="123">
        <f t="shared" si="156"/>
        <v>0</v>
      </c>
      <c r="BA245" s="16">
        <f t="shared" si="157"/>
        <v>0</v>
      </c>
      <c r="BB245" s="123">
        <f t="shared" si="158"/>
        <v>0</v>
      </c>
      <c r="BC245" s="124">
        <f t="shared" si="159"/>
        <v>0</v>
      </c>
      <c r="BD245" s="123">
        <f t="shared" si="160"/>
        <v>0</v>
      </c>
      <c r="BE245" s="123">
        <f t="shared" si="161"/>
        <v>0</v>
      </c>
      <c r="BF245" s="123">
        <f t="shared" si="162"/>
        <v>0</v>
      </c>
      <c r="BG245" s="123">
        <f t="shared" si="163"/>
        <v>0</v>
      </c>
      <c r="BH245" s="16">
        <f t="shared" si="164"/>
        <v>0</v>
      </c>
      <c r="BI245" s="15">
        <f t="shared" si="165"/>
        <v>0</v>
      </c>
      <c r="BJ245" s="15">
        <f t="shared" si="166"/>
        <v>0</v>
      </c>
      <c r="BK245" s="15">
        <f t="shared" si="167"/>
        <v>0</v>
      </c>
      <c r="BL245" s="15">
        <f t="shared" si="168"/>
        <v>0</v>
      </c>
      <c r="BM245" s="14">
        <v>0</v>
      </c>
      <c r="BN245" s="123">
        <f t="shared" si="169"/>
        <v>0</v>
      </c>
      <c r="BO245" s="123">
        <f t="shared" si="170"/>
        <v>0</v>
      </c>
      <c r="BP245" s="171"/>
      <c r="BQ245" s="172"/>
      <c r="BR245" s="172"/>
      <c r="BS245" s="172"/>
      <c r="BT245" s="172"/>
      <c r="BU245" s="172"/>
      <c r="BV245" s="14"/>
      <c r="BW245" s="14">
        <v>0</v>
      </c>
      <c r="BX245" s="66">
        <v>0</v>
      </c>
      <c r="BY245" s="66">
        <v>0</v>
      </c>
      <c r="BZ245" s="14">
        <v>0</v>
      </c>
      <c r="CA245" s="14">
        <f t="shared" si="171"/>
        <v>0</v>
      </c>
      <c r="CB245" s="66">
        <v>0</v>
      </c>
      <c r="CC245" s="14">
        <v>0</v>
      </c>
      <c r="CD245" s="14">
        <v>0</v>
      </c>
      <c r="CE245" s="14">
        <v>0</v>
      </c>
      <c r="CF245" s="91">
        <v>0</v>
      </c>
      <c r="CG245" s="91">
        <v>0</v>
      </c>
      <c r="CH245" s="14">
        <v>0</v>
      </c>
      <c r="CI245" s="14">
        <v>0</v>
      </c>
      <c r="CJ245" s="14">
        <v>0</v>
      </c>
      <c r="CK245" s="14">
        <v>0</v>
      </c>
      <c r="CL245" s="14">
        <v>0</v>
      </c>
      <c r="CM245" s="14">
        <v>0</v>
      </c>
      <c r="CN245" s="123">
        <f t="shared" si="172"/>
        <v>0</v>
      </c>
      <c r="CO245" s="123">
        <f t="shared" si="173"/>
        <v>0</v>
      </c>
      <c r="CP245" s="123">
        <f t="shared" si="174"/>
        <v>0</v>
      </c>
      <c r="CQ245" s="316"/>
      <c r="CR245" s="305">
        <f t="shared" si="67"/>
        <v>0</v>
      </c>
      <c r="CS245" s="305">
        <f t="shared" si="68"/>
        <v>0</v>
      </c>
      <c r="CT245" s="305">
        <f t="shared" si="69"/>
        <v>0</v>
      </c>
      <c r="CU245" s="305">
        <f t="shared" si="70"/>
        <v>0</v>
      </c>
      <c r="CV245" s="305">
        <f t="shared" si="71"/>
        <v>0</v>
      </c>
      <c r="CW245" s="305">
        <f t="shared" si="72"/>
        <v>0</v>
      </c>
      <c r="CX245" s="305">
        <f t="shared" si="73"/>
        <v>0</v>
      </c>
      <c r="CY245" s="305">
        <f t="shared" si="74"/>
        <v>0</v>
      </c>
      <c r="CZ245" s="305">
        <f t="shared" si="75"/>
        <v>0</v>
      </c>
      <c r="DA245" s="305">
        <f t="shared" si="76"/>
        <v>0</v>
      </c>
      <c r="DB245" s="305">
        <f t="shared" si="77"/>
        <v>0</v>
      </c>
      <c r="DC245" s="305">
        <f t="shared" si="78"/>
        <v>0</v>
      </c>
      <c r="DD245" s="305">
        <f t="shared" si="79"/>
        <v>0</v>
      </c>
      <c r="DE245" s="305">
        <f t="shared" si="80"/>
        <v>0</v>
      </c>
      <c r="DF245" s="305">
        <f t="shared" si="81"/>
        <v>0</v>
      </c>
      <c r="DG245" s="305">
        <f t="shared" si="82"/>
        <v>0</v>
      </c>
      <c r="DH245" s="305">
        <f t="shared" si="83"/>
        <v>0</v>
      </c>
      <c r="DI245" s="305">
        <f t="shared" si="84"/>
        <v>0</v>
      </c>
      <c r="DJ245" s="305">
        <f t="shared" si="85"/>
        <v>0</v>
      </c>
      <c r="DK245" s="305">
        <f t="shared" si="86"/>
        <v>0</v>
      </c>
      <c r="DL245" s="305">
        <f t="shared" si="87"/>
        <v>0</v>
      </c>
      <c r="DM245" s="305">
        <f t="shared" si="88"/>
        <v>0</v>
      </c>
    </row>
    <row r="246" spans="1:195" ht="20.25" x14ac:dyDescent="0.2">
      <c r="A246" s="18">
        <v>242</v>
      </c>
      <c r="B246" s="18">
        <v>109</v>
      </c>
      <c r="C246" s="15"/>
      <c r="D246" s="15"/>
      <c r="E246" s="15"/>
      <c r="F246" s="15"/>
      <c r="G246" s="15"/>
      <c r="H246" s="15"/>
      <c r="I246" s="15"/>
      <c r="J246" s="15"/>
      <c r="K246" s="123">
        <f t="shared" si="132"/>
        <v>0</v>
      </c>
      <c r="L246" s="123">
        <f t="shared" si="133"/>
        <v>0</v>
      </c>
      <c r="M246" s="123">
        <f t="shared" si="134"/>
        <v>0</v>
      </c>
      <c r="N246" s="123">
        <f t="shared" si="135"/>
        <v>0</v>
      </c>
      <c r="O246" s="66">
        <v>0</v>
      </c>
      <c r="P246" s="16">
        <f t="shared" si="136"/>
        <v>0</v>
      </c>
      <c r="Q246" s="15"/>
      <c r="R246" s="15"/>
      <c r="S246" s="15"/>
      <c r="T246" s="15"/>
      <c r="U246" s="15"/>
      <c r="V246" s="123"/>
      <c r="W246" s="123"/>
      <c r="X246" s="123">
        <f t="shared" si="137"/>
        <v>0</v>
      </c>
      <c r="Y246" s="15"/>
      <c r="Z246" s="19">
        <f t="shared" si="138"/>
        <v>0</v>
      </c>
      <c r="AA246" s="16">
        <f t="shared" si="139"/>
        <v>0</v>
      </c>
      <c r="AB246" s="15"/>
      <c r="AC246" s="15"/>
      <c r="AD246" s="20">
        <f t="shared" si="140"/>
        <v>0</v>
      </c>
      <c r="AE246" s="123"/>
      <c r="AF246" s="20">
        <f t="shared" si="141"/>
        <v>0</v>
      </c>
      <c r="AG246" s="20">
        <f t="shared" si="142"/>
        <v>0</v>
      </c>
      <c r="AH246" s="21"/>
      <c r="AI246" s="20">
        <f t="shared" si="143"/>
        <v>0</v>
      </c>
      <c r="AJ246" s="20"/>
      <c r="AK246" s="20"/>
      <c r="AL246" s="123">
        <f t="shared" si="144"/>
        <v>0</v>
      </c>
      <c r="AM246" s="123"/>
      <c r="AN246" s="123">
        <f t="shared" si="145"/>
        <v>0</v>
      </c>
      <c r="AO246" s="123"/>
      <c r="AP246" s="123">
        <f t="shared" si="146"/>
        <v>0</v>
      </c>
      <c r="AQ246" s="123">
        <f t="shared" si="147"/>
        <v>0</v>
      </c>
      <c r="AR246" s="123">
        <f t="shared" si="148"/>
        <v>0</v>
      </c>
      <c r="AS246" s="123">
        <f t="shared" si="149"/>
        <v>0</v>
      </c>
      <c r="AT246" s="22">
        <f t="shared" si="150"/>
        <v>0</v>
      </c>
      <c r="AU246" s="123">
        <f t="shared" si="151"/>
        <v>0</v>
      </c>
      <c r="AV246" s="123">
        <f t="shared" si="152"/>
        <v>0</v>
      </c>
      <c r="AW246" s="123">
        <f t="shared" si="153"/>
        <v>0</v>
      </c>
      <c r="AX246" s="123">
        <f t="shared" si="154"/>
        <v>0</v>
      </c>
      <c r="AY246" s="123">
        <f t="shared" si="155"/>
        <v>0</v>
      </c>
      <c r="AZ246" s="123">
        <f t="shared" si="156"/>
        <v>0</v>
      </c>
      <c r="BA246" s="16">
        <f t="shared" si="157"/>
        <v>0</v>
      </c>
      <c r="BB246" s="123">
        <f t="shared" si="158"/>
        <v>0</v>
      </c>
      <c r="BC246" s="124">
        <f t="shared" si="159"/>
        <v>0</v>
      </c>
      <c r="BD246" s="123">
        <f t="shared" si="160"/>
        <v>0</v>
      </c>
      <c r="BE246" s="123">
        <f t="shared" si="161"/>
        <v>0</v>
      </c>
      <c r="BF246" s="123">
        <f t="shared" si="162"/>
        <v>0</v>
      </c>
      <c r="BG246" s="123">
        <f t="shared" si="163"/>
        <v>0</v>
      </c>
      <c r="BH246" s="16">
        <f t="shared" si="164"/>
        <v>0</v>
      </c>
      <c r="BI246" s="15">
        <f t="shared" si="165"/>
        <v>0</v>
      </c>
      <c r="BJ246" s="15">
        <f t="shared" si="166"/>
        <v>0</v>
      </c>
      <c r="BK246" s="15">
        <f t="shared" si="167"/>
        <v>0</v>
      </c>
      <c r="BL246" s="15">
        <f t="shared" si="168"/>
        <v>0</v>
      </c>
      <c r="BM246" s="14">
        <v>0</v>
      </c>
      <c r="BN246" s="123">
        <f t="shared" si="169"/>
        <v>0</v>
      </c>
      <c r="BO246" s="123">
        <f t="shared" si="170"/>
        <v>0</v>
      </c>
      <c r="BP246" s="171"/>
      <c r="BQ246" s="172"/>
      <c r="BR246" s="172"/>
      <c r="BS246" s="172"/>
      <c r="BT246" s="172"/>
      <c r="BU246" s="172"/>
      <c r="BV246" s="14"/>
      <c r="BW246" s="14">
        <v>0</v>
      </c>
      <c r="BX246" s="66">
        <v>0</v>
      </c>
      <c r="BY246" s="66">
        <v>0</v>
      </c>
      <c r="BZ246" s="14">
        <v>0</v>
      </c>
      <c r="CA246" s="14">
        <f t="shared" si="171"/>
        <v>0</v>
      </c>
      <c r="CB246" s="66">
        <v>0</v>
      </c>
      <c r="CC246" s="14">
        <v>0</v>
      </c>
      <c r="CD246" s="14">
        <v>0</v>
      </c>
      <c r="CE246" s="14">
        <v>0</v>
      </c>
      <c r="CF246" s="91">
        <v>0</v>
      </c>
      <c r="CG246" s="91">
        <v>0</v>
      </c>
      <c r="CH246" s="14">
        <v>0</v>
      </c>
      <c r="CI246" s="14">
        <v>0</v>
      </c>
      <c r="CJ246" s="14">
        <v>0</v>
      </c>
      <c r="CK246" s="14">
        <v>0</v>
      </c>
      <c r="CL246" s="14">
        <v>0</v>
      </c>
      <c r="CM246" s="14">
        <v>0</v>
      </c>
      <c r="CN246" s="123">
        <f t="shared" si="172"/>
        <v>0</v>
      </c>
      <c r="CO246" s="123">
        <f t="shared" si="173"/>
        <v>0</v>
      </c>
      <c r="CP246" s="123">
        <f t="shared" si="174"/>
        <v>0</v>
      </c>
      <c r="CQ246" s="316"/>
      <c r="CR246" s="305">
        <f t="shared" si="67"/>
        <v>0</v>
      </c>
      <c r="CS246" s="305">
        <f t="shared" si="68"/>
        <v>0</v>
      </c>
      <c r="CT246" s="305">
        <f t="shared" si="69"/>
        <v>0</v>
      </c>
      <c r="CU246" s="305">
        <f t="shared" si="70"/>
        <v>0</v>
      </c>
      <c r="CV246" s="305">
        <f t="shared" si="71"/>
        <v>0</v>
      </c>
      <c r="CW246" s="305">
        <f t="shared" si="72"/>
        <v>0</v>
      </c>
      <c r="CX246" s="305">
        <f t="shared" si="73"/>
        <v>0</v>
      </c>
      <c r="CY246" s="305">
        <f t="shared" si="74"/>
        <v>0</v>
      </c>
      <c r="CZ246" s="305">
        <f t="shared" si="75"/>
        <v>0</v>
      </c>
      <c r="DA246" s="305">
        <f t="shared" si="76"/>
        <v>0</v>
      </c>
      <c r="DB246" s="305">
        <f t="shared" si="77"/>
        <v>0</v>
      </c>
      <c r="DC246" s="305">
        <f t="shared" si="78"/>
        <v>0</v>
      </c>
      <c r="DD246" s="305">
        <f t="shared" si="79"/>
        <v>0</v>
      </c>
      <c r="DE246" s="305">
        <f t="shared" si="80"/>
        <v>0</v>
      </c>
      <c r="DF246" s="305">
        <f t="shared" si="81"/>
        <v>0</v>
      </c>
      <c r="DG246" s="305">
        <f t="shared" si="82"/>
        <v>0</v>
      </c>
      <c r="DH246" s="305">
        <f t="shared" si="83"/>
        <v>0</v>
      </c>
      <c r="DI246" s="305">
        <f t="shared" si="84"/>
        <v>0</v>
      </c>
      <c r="DJ246" s="305">
        <f t="shared" si="85"/>
        <v>0</v>
      </c>
      <c r="DK246" s="305">
        <f t="shared" si="86"/>
        <v>0</v>
      </c>
      <c r="DL246" s="305">
        <f t="shared" si="87"/>
        <v>0</v>
      </c>
      <c r="DM246" s="305">
        <f t="shared" si="88"/>
        <v>0</v>
      </c>
    </row>
    <row r="247" spans="1:195" ht="20.25" x14ac:dyDescent="0.2">
      <c r="A247" s="18">
        <v>243</v>
      </c>
      <c r="B247" s="18">
        <v>110</v>
      </c>
      <c r="C247" s="15"/>
      <c r="D247" s="15"/>
      <c r="E247" s="15"/>
      <c r="F247" s="15"/>
      <c r="G247" s="15"/>
      <c r="H247" s="15"/>
      <c r="I247" s="15"/>
      <c r="J247" s="15"/>
      <c r="K247" s="123">
        <f t="shared" si="132"/>
        <v>0</v>
      </c>
      <c r="L247" s="123">
        <f t="shared" si="133"/>
        <v>0</v>
      </c>
      <c r="M247" s="123">
        <f t="shared" si="134"/>
        <v>0</v>
      </c>
      <c r="N247" s="123">
        <f t="shared" si="135"/>
        <v>0</v>
      </c>
      <c r="O247" s="66">
        <v>0</v>
      </c>
      <c r="P247" s="16">
        <f t="shared" si="136"/>
        <v>0</v>
      </c>
      <c r="Q247" s="15"/>
      <c r="R247" s="15"/>
      <c r="S247" s="15"/>
      <c r="T247" s="15"/>
      <c r="U247" s="15"/>
      <c r="V247" s="123"/>
      <c r="W247" s="123"/>
      <c r="X247" s="123">
        <f t="shared" si="137"/>
        <v>0</v>
      </c>
      <c r="Y247" s="15"/>
      <c r="Z247" s="19">
        <f t="shared" si="138"/>
        <v>0</v>
      </c>
      <c r="AA247" s="16">
        <f t="shared" si="139"/>
        <v>0</v>
      </c>
      <c r="AB247" s="15"/>
      <c r="AC247" s="15"/>
      <c r="AD247" s="20">
        <f t="shared" si="140"/>
        <v>0</v>
      </c>
      <c r="AE247" s="123"/>
      <c r="AF247" s="20">
        <f t="shared" si="141"/>
        <v>0</v>
      </c>
      <c r="AG247" s="20">
        <f t="shared" si="142"/>
        <v>0</v>
      </c>
      <c r="AH247" s="21"/>
      <c r="AI247" s="20">
        <f t="shared" si="143"/>
        <v>0</v>
      </c>
      <c r="AJ247" s="20"/>
      <c r="AK247" s="20"/>
      <c r="AL247" s="123">
        <f t="shared" si="144"/>
        <v>0</v>
      </c>
      <c r="AM247" s="123"/>
      <c r="AN247" s="123">
        <f t="shared" si="145"/>
        <v>0</v>
      </c>
      <c r="AO247" s="123"/>
      <c r="AP247" s="123">
        <f t="shared" si="146"/>
        <v>0</v>
      </c>
      <c r="AQ247" s="123">
        <f t="shared" si="147"/>
        <v>0</v>
      </c>
      <c r="AR247" s="123">
        <f t="shared" si="148"/>
        <v>0</v>
      </c>
      <c r="AS247" s="123">
        <f t="shared" si="149"/>
        <v>0</v>
      </c>
      <c r="AT247" s="22">
        <f t="shared" si="150"/>
        <v>0</v>
      </c>
      <c r="AU247" s="123">
        <f t="shared" si="151"/>
        <v>0</v>
      </c>
      <c r="AV247" s="123">
        <f t="shared" si="152"/>
        <v>0</v>
      </c>
      <c r="AW247" s="123">
        <f t="shared" si="153"/>
        <v>0</v>
      </c>
      <c r="AX247" s="123">
        <f t="shared" si="154"/>
        <v>0</v>
      </c>
      <c r="AY247" s="123">
        <f t="shared" si="155"/>
        <v>0</v>
      </c>
      <c r="AZ247" s="123">
        <f t="shared" si="156"/>
        <v>0</v>
      </c>
      <c r="BA247" s="16">
        <f t="shared" si="157"/>
        <v>0</v>
      </c>
      <c r="BB247" s="123">
        <f t="shared" si="158"/>
        <v>0</v>
      </c>
      <c r="BC247" s="124">
        <f t="shared" si="159"/>
        <v>0</v>
      </c>
      <c r="BD247" s="123">
        <f t="shared" si="160"/>
        <v>0</v>
      </c>
      <c r="BE247" s="123">
        <f t="shared" si="161"/>
        <v>0</v>
      </c>
      <c r="BF247" s="123">
        <f t="shared" si="162"/>
        <v>0</v>
      </c>
      <c r="BG247" s="123">
        <f t="shared" si="163"/>
        <v>0</v>
      </c>
      <c r="BH247" s="16">
        <f t="shared" si="164"/>
        <v>0</v>
      </c>
      <c r="BI247" s="15">
        <f t="shared" si="165"/>
        <v>0</v>
      </c>
      <c r="BJ247" s="15">
        <f t="shared" si="166"/>
        <v>0</v>
      </c>
      <c r="BK247" s="15">
        <f t="shared" si="167"/>
        <v>0</v>
      </c>
      <c r="BL247" s="15">
        <f t="shared" si="168"/>
        <v>0</v>
      </c>
      <c r="BM247" s="14">
        <v>0</v>
      </c>
      <c r="BN247" s="123">
        <f t="shared" si="169"/>
        <v>0</v>
      </c>
      <c r="BO247" s="123">
        <f t="shared" si="170"/>
        <v>0</v>
      </c>
      <c r="BP247" s="171"/>
      <c r="BQ247" s="172"/>
      <c r="BR247" s="172"/>
      <c r="BS247" s="172"/>
      <c r="BT247" s="172"/>
      <c r="BU247" s="172"/>
      <c r="BV247" s="14"/>
      <c r="BW247" s="14">
        <v>0</v>
      </c>
      <c r="BX247" s="66">
        <v>0</v>
      </c>
      <c r="BY247" s="66">
        <v>0</v>
      </c>
      <c r="BZ247" s="14">
        <v>0</v>
      </c>
      <c r="CA247" s="14">
        <f t="shared" si="171"/>
        <v>0</v>
      </c>
      <c r="CB247" s="66">
        <v>0</v>
      </c>
      <c r="CC247" s="14">
        <v>0</v>
      </c>
      <c r="CD247" s="14">
        <v>0</v>
      </c>
      <c r="CE247" s="14">
        <v>0</v>
      </c>
      <c r="CF247" s="91">
        <v>0</v>
      </c>
      <c r="CG247" s="91">
        <v>0</v>
      </c>
      <c r="CH247" s="14">
        <v>0</v>
      </c>
      <c r="CI247" s="14">
        <v>0</v>
      </c>
      <c r="CJ247" s="14">
        <v>0</v>
      </c>
      <c r="CK247" s="14">
        <v>0</v>
      </c>
      <c r="CL247" s="14">
        <v>0</v>
      </c>
      <c r="CM247" s="14">
        <v>0</v>
      </c>
      <c r="CN247" s="123">
        <f t="shared" si="172"/>
        <v>0</v>
      </c>
      <c r="CO247" s="123">
        <f t="shared" si="173"/>
        <v>0</v>
      </c>
      <c r="CP247" s="123">
        <f t="shared" si="174"/>
        <v>0</v>
      </c>
      <c r="CQ247" s="316"/>
      <c r="CR247" s="305">
        <f t="shared" si="67"/>
        <v>0</v>
      </c>
      <c r="CS247" s="305">
        <f t="shared" si="68"/>
        <v>0</v>
      </c>
      <c r="CT247" s="305">
        <f t="shared" si="69"/>
        <v>0</v>
      </c>
      <c r="CU247" s="305">
        <f t="shared" si="70"/>
        <v>0</v>
      </c>
      <c r="CV247" s="305">
        <f t="shared" si="71"/>
        <v>0</v>
      </c>
      <c r="CW247" s="305">
        <f t="shared" si="72"/>
        <v>0</v>
      </c>
      <c r="CX247" s="305">
        <f t="shared" si="73"/>
        <v>0</v>
      </c>
      <c r="CY247" s="305">
        <f t="shared" si="74"/>
        <v>0</v>
      </c>
      <c r="CZ247" s="305">
        <f t="shared" si="75"/>
        <v>0</v>
      </c>
      <c r="DA247" s="305">
        <f t="shared" si="76"/>
        <v>0</v>
      </c>
      <c r="DB247" s="305">
        <f t="shared" si="77"/>
        <v>0</v>
      </c>
      <c r="DC247" s="305">
        <f t="shared" si="78"/>
        <v>0</v>
      </c>
      <c r="DD247" s="305">
        <f t="shared" si="79"/>
        <v>0</v>
      </c>
      <c r="DE247" s="305">
        <f t="shared" si="80"/>
        <v>0</v>
      </c>
      <c r="DF247" s="305">
        <f t="shared" si="81"/>
        <v>0</v>
      </c>
      <c r="DG247" s="305">
        <f t="shared" si="82"/>
        <v>0</v>
      </c>
      <c r="DH247" s="305">
        <f t="shared" si="83"/>
        <v>0</v>
      </c>
      <c r="DI247" s="305">
        <f t="shared" si="84"/>
        <v>0</v>
      </c>
      <c r="DJ247" s="305">
        <f t="shared" si="85"/>
        <v>0</v>
      </c>
      <c r="DK247" s="305">
        <f t="shared" si="86"/>
        <v>0</v>
      </c>
      <c r="DL247" s="305">
        <f t="shared" si="87"/>
        <v>0</v>
      </c>
      <c r="DM247" s="305">
        <f t="shared" si="88"/>
        <v>0</v>
      </c>
    </row>
    <row r="248" spans="1:195" ht="20.25" x14ac:dyDescent="0.2">
      <c r="A248" s="18">
        <v>244</v>
      </c>
      <c r="B248" s="18">
        <v>111</v>
      </c>
      <c r="C248" s="15"/>
      <c r="D248" s="15"/>
      <c r="E248" s="15"/>
      <c r="F248" s="15"/>
      <c r="G248" s="15"/>
      <c r="H248" s="15"/>
      <c r="I248" s="15"/>
      <c r="J248" s="15"/>
      <c r="K248" s="123">
        <f t="shared" si="132"/>
        <v>0</v>
      </c>
      <c r="L248" s="123">
        <f t="shared" si="133"/>
        <v>0</v>
      </c>
      <c r="M248" s="123">
        <f t="shared" si="134"/>
        <v>0</v>
      </c>
      <c r="N248" s="123">
        <f t="shared" si="135"/>
        <v>0</v>
      </c>
      <c r="O248" s="66">
        <v>0</v>
      </c>
      <c r="P248" s="16">
        <f t="shared" si="136"/>
        <v>0</v>
      </c>
      <c r="Q248" s="15"/>
      <c r="R248" s="15"/>
      <c r="S248" s="15"/>
      <c r="T248" s="15"/>
      <c r="U248" s="15"/>
      <c r="V248" s="123"/>
      <c r="W248" s="123"/>
      <c r="X248" s="123">
        <f t="shared" si="137"/>
        <v>0</v>
      </c>
      <c r="Y248" s="15"/>
      <c r="Z248" s="19">
        <f t="shared" si="138"/>
        <v>0</v>
      </c>
      <c r="AA248" s="16">
        <f t="shared" si="139"/>
        <v>0</v>
      </c>
      <c r="AB248" s="15"/>
      <c r="AC248" s="15"/>
      <c r="AD248" s="20">
        <f t="shared" si="140"/>
        <v>0</v>
      </c>
      <c r="AE248" s="123"/>
      <c r="AF248" s="20">
        <f t="shared" si="141"/>
        <v>0</v>
      </c>
      <c r="AG248" s="20">
        <f t="shared" si="142"/>
        <v>0</v>
      </c>
      <c r="AH248" s="21"/>
      <c r="AI248" s="20">
        <f t="shared" si="143"/>
        <v>0</v>
      </c>
      <c r="AJ248" s="20"/>
      <c r="AK248" s="20"/>
      <c r="AL248" s="123">
        <f t="shared" si="144"/>
        <v>0</v>
      </c>
      <c r="AM248" s="123"/>
      <c r="AN248" s="123">
        <f t="shared" si="145"/>
        <v>0</v>
      </c>
      <c r="AO248" s="123"/>
      <c r="AP248" s="123">
        <f t="shared" si="146"/>
        <v>0</v>
      </c>
      <c r="AQ248" s="123">
        <f t="shared" si="147"/>
        <v>0</v>
      </c>
      <c r="AR248" s="123">
        <f t="shared" si="148"/>
        <v>0</v>
      </c>
      <c r="AS248" s="123">
        <f t="shared" si="149"/>
        <v>0</v>
      </c>
      <c r="AT248" s="22">
        <f t="shared" si="150"/>
        <v>0</v>
      </c>
      <c r="AU248" s="123">
        <f t="shared" si="151"/>
        <v>0</v>
      </c>
      <c r="AV248" s="123">
        <f t="shared" si="152"/>
        <v>0</v>
      </c>
      <c r="AW248" s="123">
        <f t="shared" si="153"/>
        <v>0</v>
      </c>
      <c r="AX248" s="123">
        <f t="shared" si="154"/>
        <v>0</v>
      </c>
      <c r="AY248" s="123">
        <f t="shared" si="155"/>
        <v>0</v>
      </c>
      <c r="AZ248" s="123">
        <f t="shared" si="156"/>
        <v>0</v>
      </c>
      <c r="BA248" s="16">
        <f t="shared" si="157"/>
        <v>0</v>
      </c>
      <c r="BB248" s="123">
        <f t="shared" si="158"/>
        <v>0</v>
      </c>
      <c r="BC248" s="124">
        <f t="shared" si="159"/>
        <v>0</v>
      </c>
      <c r="BD248" s="123">
        <f t="shared" si="160"/>
        <v>0</v>
      </c>
      <c r="BE248" s="123">
        <f t="shared" si="161"/>
        <v>0</v>
      </c>
      <c r="BF248" s="123">
        <f t="shared" si="162"/>
        <v>0</v>
      </c>
      <c r="BG248" s="123">
        <f t="shared" si="163"/>
        <v>0</v>
      </c>
      <c r="BH248" s="16">
        <f t="shared" si="164"/>
        <v>0</v>
      </c>
      <c r="BI248" s="15">
        <f t="shared" si="165"/>
        <v>0</v>
      </c>
      <c r="BJ248" s="15">
        <f t="shared" si="166"/>
        <v>0</v>
      </c>
      <c r="BK248" s="15">
        <f t="shared" si="167"/>
        <v>0</v>
      </c>
      <c r="BL248" s="15">
        <f t="shared" si="168"/>
        <v>0</v>
      </c>
      <c r="BM248" s="14">
        <v>0</v>
      </c>
      <c r="BN248" s="123">
        <f t="shared" si="169"/>
        <v>0</v>
      </c>
      <c r="BO248" s="123">
        <f t="shared" si="170"/>
        <v>0</v>
      </c>
      <c r="BP248" s="171"/>
      <c r="BQ248" s="172"/>
      <c r="BR248" s="172"/>
      <c r="BS248" s="172"/>
      <c r="BT248" s="172"/>
      <c r="BU248" s="172"/>
      <c r="BV248" s="14"/>
      <c r="BW248" s="14">
        <v>0</v>
      </c>
      <c r="BX248" s="66">
        <v>0</v>
      </c>
      <c r="BY248" s="66">
        <v>0</v>
      </c>
      <c r="BZ248" s="14">
        <v>0</v>
      </c>
      <c r="CA248" s="14">
        <f t="shared" si="171"/>
        <v>0</v>
      </c>
      <c r="CB248" s="66">
        <v>0</v>
      </c>
      <c r="CC248" s="14">
        <v>0</v>
      </c>
      <c r="CD248" s="14">
        <v>0</v>
      </c>
      <c r="CE248" s="14">
        <v>0</v>
      </c>
      <c r="CF248" s="91">
        <v>0</v>
      </c>
      <c r="CG248" s="91">
        <v>0</v>
      </c>
      <c r="CH248" s="14">
        <v>0</v>
      </c>
      <c r="CI248" s="14">
        <v>0</v>
      </c>
      <c r="CJ248" s="14">
        <v>0</v>
      </c>
      <c r="CK248" s="14">
        <v>0</v>
      </c>
      <c r="CL248" s="14">
        <v>0</v>
      </c>
      <c r="CM248" s="14">
        <v>0</v>
      </c>
      <c r="CN248" s="123">
        <f t="shared" si="172"/>
        <v>0</v>
      </c>
      <c r="CO248" s="123">
        <f t="shared" si="173"/>
        <v>0</v>
      </c>
      <c r="CP248" s="123">
        <f t="shared" si="174"/>
        <v>0</v>
      </c>
      <c r="CQ248" s="316"/>
      <c r="CR248" s="305">
        <f t="shared" si="67"/>
        <v>0</v>
      </c>
      <c r="CS248" s="305">
        <f t="shared" si="68"/>
        <v>0</v>
      </c>
      <c r="CT248" s="305">
        <f t="shared" si="69"/>
        <v>0</v>
      </c>
      <c r="CU248" s="305">
        <f t="shared" si="70"/>
        <v>0</v>
      </c>
      <c r="CV248" s="305">
        <f t="shared" si="71"/>
        <v>0</v>
      </c>
      <c r="CW248" s="305">
        <f t="shared" si="72"/>
        <v>0</v>
      </c>
      <c r="CX248" s="305">
        <f t="shared" si="73"/>
        <v>0</v>
      </c>
      <c r="CY248" s="305">
        <f t="shared" si="74"/>
        <v>0</v>
      </c>
      <c r="CZ248" s="305">
        <f t="shared" si="75"/>
        <v>0</v>
      </c>
      <c r="DA248" s="305">
        <f t="shared" si="76"/>
        <v>0</v>
      </c>
      <c r="DB248" s="305">
        <f t="shared" si="77"/>
        <v>0</v>
      </c>
      <c r="DC248" s="305">
        <f t="shared" si="78"/>
        <v>0</v>
      </c>
      <c r="DD248" s="305">
        <f t="shared" si="79"/>
        <v>0</v>
      </c>
      <c r="DE248" s="305">
        <f t="shared" si="80"/>
        <v>0</v>
      </c>
      <c r="DF248" s="305">
        <f t="shared" si="81"/>
        <v>0</v>
      </c>
      <c r="DG248" s="305">
        <f t="shared" si="82"/>
        <v>0</v>
      </c>
      <c r="DH248" s="305">
        <f t="shared" si="83"/>
        <v>0</v>
      </c>
      <c r="DI248" s="305">
        <f t="shared" si="84"/>
        <v>0</v>
      </c>
      <c r="DJ248" s="305">
        <f t="shared" si="85"/>
        <v>0</v>
      </c>
      <c r="DK248" s="305">
        <f t="shared" si="86"/>
        <v>0</v>
      </c>
      <c r="DL248" s="305">
        <f t="shared" si="87"/>
        <v>0</v>
      </c>
      <c r="DM248" s="305">
        <f t="shared" si="88"/>
        <v>0</v>
      </c>
    </row>
    <row r="249" spans="1:195" ht="20.25" x14ac:dyDescent="0.2">
      <c r="A249" s="18">
        <v>245</v>
      </c>
      <c r="B249" s="18">
        <v>112</v>
      </c>
      <c r="C249" s="15"/>
      <c r="D249" s="15"/>
      <c r="E249" s="15"/>
      <c r="F249" s="15"/>
      <c r="G249" s="15"/>
      <c r="H249" s="15"/>
      <c r="I249" s="15"/>
      <c r="J249" s="15"/>
      <c r="K249" s="123">
        <f t="shared" si="132"/>
        <v>0</v>
      </c>
      <c r="L249" s="123">
        <f t="shared" si="133"/>
        <v>0</v>
      </c>
      <c r="M249" s="123">
        <f t="shared" si="134"/>
        <v>0</v>
      </c>
      <c r="N249" s="123">
        <f t="shared" si="135"/>
        <v>0</v>
      </c>
      <c r="O249" s="66">
        <v>0</v>
      </c>
      <c r="P249" s="16">
        <f t="shared" si="136"/>
        <v>0</v>
      </c>
      <c r="Q249" s="15"/>
      <c r="R249" s="15"/>
      <c r="S249" s="15"/>
      <c r="T249" s="15"/>
      <c r="U249" s="15"/>
      <c r="V249" s="123"/>
      <c r="W249" s="123"/>
      <c r="X249" s="123">
        <f t="shared" si="137"/>
        <v>0</v>
      </c>
      <c r="Y249" s="15"/>
      <c r="Z249" s="19">
        <f t="shared" si="138"/>
        <v>0</v>
      </c>
      <c r="AA249" s="16">
        <f t="shared" si="139"/>
        <v>0</v>
      </c>
      <c r="AB249" s="15"/>
      <c r="AC249" s="15"/>
      <c r="AD249" s="20">
        <f t="shared" si="140"/>
        <v>0</v>
      </c>
      <c r="AE249" s="123"/>
      <c r="AF249" s="20">
        <f t="shared" si="141"/>
        <v>0</v>
      </c>
      <c r="AG249" s="20">
        <f t="shared" si="142"/>
        <v>0</v>
      </c>
      <c r="AH249" s="21"/>
      <c r="AI249" s="20">
        <f t="shared" si="143"/>
        <v>0</v>
      </c>
      <c r="AJ249" s="20"/>
      <c r="AK249" s="20"/>
      <c r="AL249" s="123">
        <f t="shared" si="144"/>
        <v>0</v>
      </c>
      <c r="AM249" s="123"/>
      <c r="AN249" s="123">
        <f t="shared" si="145"/>
        <v>0</v>
      </c>
      <c r="AO249" s="123"/>
      <c r="AP249" s="123">
        <f t="shared" si="146"/>
        <v>0</v>
      </c>
      <c r="AQ249" s="123">
        <f t="shared" si="147"/>
        <v>0</v>
      </c>
      <c r="AR249" s="123">
        <f t="shared" si="148"/>
        <v>0</v>
      </c>
      <c r="AS249" s="123">
        <f t="shared" si="149"/>
        <v>0</v>
      </c>
      <c r="AT249" s="22">
        <f t="shared" si="150"/>
        <v>0</v>
      </c>
      <c r="AU249" s="123">
        <f t="shared" si="151"/>
        <v>0</v>
      </c>
      <c r="AV249" s="123">
        <f t="shared" si="152"/>
        <v>0</v>
      </c>
      <c r="AW249" s="123">
        <f t="shared" si="153"/>
        <v>0</v>
      </c>
      <c r="AX249" s="123">
        <f t="shared" si="154"/>
        <v>0</v>
      </c>
      <c r="AY249" s="123">
        <f t="shared" si="155"/>
        <v>0</v>
      </c>
      <c r="AZ249" s="123">
        <f t="shared" si="156"/>
        <v>0</v>
      </c>
      <c r="BA249" s="16">
        <f t="shared" si="157"/>
        <v>0</v>
      </c>
      <c r="BB249" s="123">
        <f t="shared" si="158"/>
        <v>0</v>
      </c>
      <c r="BC249" s="124">
        <f t="shared" si="159"/>
        <v>0</v>
      </c>
      <c r="BD249" s="123">
        <f t="shared" si="160"/>
        <v>0</v>
      </c>
      <c r="BE249" s="123">
        <f t="shared" si="161"/>
        <v>0</v>
      </c>
      <c r="BF249" s="123">
        <f t="shared" si="162"/>
        <v>0</v>
      </c>
      <c r="BG249" s="123">
        <f t="shared" si="163"/>
        <v>0</v>
      </c>
      <c r="BH249" s="16">
        <f t="shared" si="164"/>
        <v>0</v>
      </c>
      <c r="BI249" s="15">
        <f t="shared" si="165"/>
        <v>0</v>
      </c>
      <c r="BJ249" s="15">
        <f t="shared" si="166"/>
        <v>0</v>
      </c>
      <c r="BK249" s="15">
        <f t="shared" si="167"/>
        <v>0</v>
      </c>
      <c r="BL249" s="15">
        <f t="shared" si="168"/>
        <v>0</v>
      </c>
      <c r="BM249" s="14">
        <v>0</v>
      </c>
      <c r="BN249" s="123">
        <f t="shared" si="169"/>
        <v>0</v>
      </c>
      <c r="BO249" s="123">
        <f t="shared" si="170"/>
        <v>0</v>
      </c>
      <c r="BP249" s="171"/>
      <c r="BQ249" s="172"/>
      <c r="BR249" s="172"/>
      <c r="BS249" s="172"/>
      <c r="BT249" s="172"/>
      <c r="BU249" s="172"/>
      <c r="BV249" s="14"/>
      <c r="BW249" s="14">
        <v>0</v>
      </c>
      <c r="BX249" s="66">
        <v>0</v>
      </c>
      <c r="BY249" s="66">
        <v>0</v>
      </c>
      <c r="BZ249" s="14">
        <v>0</v>
      </c>
      <c r="CA249" s="14">
        <f t="shared" si="171"/>
        <v>0</v>
      </c>
      <c r="CB249" s="66">
        <v>0</v>
      </c>
      <c r="CC249" s="14">
        <v>0</v>
      </c>
      <c r="CD249" s="14">
        <v>0</v>
      </c>
      <c r="CE249" s="14">
        <v>0</v>
      </c>
      <c r="CF249" s="91">
        <v>0</v>
      </c>
      <c r="CG249" s="91">
        <v>0</v>
      </c>
      <c r="CH249" s="14">
        <v>0</v>
      </c>
      <c r="CI249" s="14">
        <v>0</v>
      </c>
      <c r="CJ249" s="14">
        <v>0</v>
      </c>
      <c r="CK249" s="14">
        <v>0</v>
      </c>
      <c r="CL249" s="14">
        <v>0</v>
      </c>
      <c r="CM249" s="14">
        <v>0</v>
      </c>
      <c r="CN249" s="123">
        <f t="shared" si="172"/>
        <v>0</v>
      </c>
      <c r="CO249" s="123">
        <f t="shared" si="173"/>
        <v>0</v>
      </c>
      <c r="CP249" s="123">
        <f t="shared" si="174"/>
        <v>0</v>
      </c>
      <c r="CQ249" s="316"/>
      <c r="CR249" s="305">
        <f t="shared" si="67"/>
        <v>0</v>
      </c>
      <c r="CS249" s="305">
        <f t="shared" si="68"/>
        <v>0</v>
      </c>
      <c r="CT249" s="305">
        <f t="shared" si="69"/>
        <v>0</v>
      </c>
      <c r="CU249" s="305">
        <f t="shared" si="70"/>
        <v>0</v>
      </c>
      <c r="CV249" s="305">
        <f t="shared" si="71"/>
        <v>0</v>
      </c>
      <c r="CW249" s="305">
        <f t="shared" si="72"/>
        <v>0</v>
      </c>
      <c r="CX249" s="305">
        <f t="shared" si="73"/>
        <v>0</v>
      </c>
      <c r="CY249" s="305">
        <f t="shared" si="74"/>
        <v>0</v>
      </c>
      <c r="CZ249" s="305">
        <f t="shared" si="75"/>
        <v>0</v>
      </c>
      <c r="DA249" s="305">
        <f t="shared" si="76"/>
        <v>0</v>
      </c>
      <c r="DB249" s="305">
        <f t="shared" si="77"/>
        <v>0</v>
      </c>
      <c r="DC249" s="305">
        <f t="shared" si="78"/>
        <v>0</v>
      </c>
      <c r="DD249" s="305">
        <f t="shared" si="79"/>
        <v>0</v>
      </c>
      <c r="DE249" s="305">
        <f t="shared" si="80"/>
        <v>0</v>
      </c>
      <c r="DF249" s="305">
        <f t="shared" si="81"/>
        <v>0</v>
      </c>
      <c r="DG249" s="305">
        <f t="shared" si="82"/>
        <v>0</v>
      </c>
      <c r="DH249" s="305">
        <f t="shared" si="83"/>
        <v>0</v>
      </c>
      <c r="DI249" s="305">
        <f t="shared" si="84"/>
        <v>0</v>
      </c>
      <c r="DJ249" s="305">
        <f t="shared" si="85"/>
        <v>0</v>
      </c>
      <c r="DK249" s="305">
        <f t="shared" si="86"/>
        <v>0</v>
      </c>
      <c r="DL249" s="305">
        <f t="shared" si="87"/>
        <v>0</v>
      </c>
      <c r="DM249" s="305">
        <f t="shared" si="88"/>
        <v>0</v>
      </c>
    </row>
    <row r="250" spans="1:195" ht="20.25" x14ac:dyDescent="0.2">
      <c r="A250" s="18">
        <v>246</v>
      </c>
      <c r="B250" s="18">
        <v>113</v>
      </c>
      <c r="C250" s="15"/>
      <c r="D250" s="15"/>
      <c r="E250" s="15"/>
      <c r="F250" s="15"/>
      <c r="G250" s="15"/>
      <c r="H250" s="15"/>
      <c r="I250" s="15"/>
      <c r="J250" s="15"/>
      <c r="K250" s="123">
        <f t="shared" si="132"/>
        <v>0</v>
      </c>
      <c r="L250" s="123">
        <f t="shared" si="133"/>
        <v>0</v>
      </c>
      <c r="M250" s="123">
        <f t="shared" si="134"/>
        <v>0</v>
      </c>
      <c r="N250" s="123">
        <f t="shared" si="135"/>
        <v>0</v>
      </c>
      <c r="O250" s="66">
        <v>0</v>
      </c>
      <c r="P250" s="16">
        <f t="shared" si="136"/>
        <v>0</v>
      </c>
      <c r="Q250" s="15"/>
      <c r="R250" s="15"/>
      <c r="S250" s="15"/>
      <c r="T250" s="15"/>
      <c r="U250" s="15"/>
      <c r="V250" s="123"/>
      <c r="W250" s="123"/>
      <c r="X250" s="123">
        <f t="shared" si="137"/>
        <v>0</v>
      </c>
      <c r="Y250" s="15"/>
      <c r="Z250" s="19">
        <f t="shared" si="138"/>
        <v>0</v>
      </c>
      <c r="AA250" s="16">
        <f t="shared" si="139"/>
        <v>0</v>
      </c>
      <c r="AB250" s="15"/>
      <c r="AC250" s="15"/>
      <c r="AD250" s="20">
        <f t="shared" si="140"/>
        <v>0</v>
      </c>
      <c r="AE250" s="123"/>
      <c r="AF250" s="20">
        <f t="shared" si="141"/>
        <v>0</v>
      </c>
      <c r="AG250" s="20">
        <f t="shared" si="142"/>
        <v>0</v>
      </c>
      <c r="AH250" s="21"/>
      <c r="AI250" s="20">
        <f t="shared" si="143"/>
        <v>0</v>
      </c>
      <c r="AJ250" s="20"/>
      <c r="AK250" s="20"/>
      <c r="AL250" s="123">
        <f t="shared" si="144"/>
        <v>0</v>
      </c>
      <c r="AM250" s="123"/>
      <c r="AN250" s="123">
        <f t="shared" si="145"/>
        <v>0</v>
      </c>
      <c r="AO250" s="123"/>
      <c r="AP250" s="123">
        <f t="shared" si="146"/>
        <v>0</v>
      </c>
      <c r="AQ250" s="123">
        <f t="shared" si="147"/>
        <v>0</v>
      </c>
      <c r="AR250" s="123">
        <f t="shared" si="148"/>
        <v>0</v>
      </c>
      <c r="AS250" s="123">
        <f t="shared" si="149"/>
        <v>0</v>
      </c>
      <c r="AT250" s="22">
        <f t="shared" si="150"/>
        <v>0</v>
      </c>
      <c r="AU250" s="123">
        <f t="shared" si="151"/>
        <v>0</v>
      </c>
      <c r="AV250" s="123">
        <f t="shared" si="152"/>
        <v>0</v>
      </c>
      <c r="AW250" s="123">
        <f t="shared" si="153"/>
        <v>0</v>
      </c>
      <c r="AX250" s="123">
        <f t="shared" si="154"/>
        <v>0</v>
      </c>
      <c r="AY250" s="123">
        <f t="shared" si="155"/>
        <v>0</v>
      </c>
      <c r="AZ250" s="123">
        <f t="shared" si="156"/>
        <v>0</v>
      </c>
      <c r="BA250" s="16">
        <f t="shared" si="157"/>
        <v>0</v>
      </c>
      <c r="BB250" s="123">
        <f t="shared" si="158"/>
        <v>0</v>
      </c>
      <c r="BC250" s="124">
        <f t="shared" si="159"/>
        <v>0</v>
      </c>
      <c r="BD250" s="123">
        <f t="shared" si="160"/>
        <v>0</v>
      </c>
      <c r="BE250" s="123">
        <f t="shared" si="161"/>
        <v>0</v>
      </c>
      <c r="BF250" s="123">
        <f t="shared" si="162"/>
        <v>0</v>
      </c>
      <c r="BG250" s="123">
        <f t="shared" si="163"/>
        <v>0</v>
      </c>
      <c r="BH250" s="16">
        <f t="shared" si="164"/>
        <v>0</v>
      </c>
      <c r="BI250" s="15">
        <f t="shared" si="165"/>
        <v>0</v>
      </c>
      <c r="BJ250" s="15">
        <f t="shared" si="166"/>
        <v>0</v>
      </c>
      <c r="BK250" s="15">
        <f t="shared" si="167"/>
        <v>0</v>
      </c>
      <c r="BL250" s="15">
        <f t="shared" si="168"/>
        <v>0</v>
      </c>
      <c r="BM250" s="14">
        <v>0</v>
      </c>
      <c r="BN250" s="123">
        <f t="shared" si="169"/>
        <v>0</v>
      </c>
      <c r="BO250" s="123">
        <f t="shared" si="170"/>
        <v>0</v>
      </c>
      <c r="BP250" s="171"/>
      <c r="BQ250" s="172"/>
      <c r="BR250" s="172"/>
      <c r="BS250" s="172"/>
      <c r="BT250" s="172"/>
      <c r="BU250" s="172"/>
      <c r="BV250" s="14"/>
      <c r="BW250" s="14">
        <v>0</v>
      </c>
      <c r="BX250" s="66">
        <v>0</v>
      </c>
      <c r="BY250" s="66">
        <v>0</v>
      </c>
      <c r="BZ250" s="14">
        <v>0</v>
      </c>
      <c r="CA250" s="14">
        <f t="shared" si="171"/>
        <v>0</v>
      </c>
      <c r="CB250" s="66">
        <v>0</v>
      </c>
      <c r="CC250" s="14">
        <v>0</v>
      </c>
      <c r="CD250" s="14">
        <v>0</v>
      </c>
      <c r="CE250" s="14">
        <v>0</v>
      </c>
      <c r="CF250" s="91">
        <v>0</v>
      </c>
      <c r="CG250" s="91">
        <v>0</v>
      </c>
      <c r="CH250" s="14">
        <v>0</v>
      </c>
      <c r="CI250" s="14">
        <v>0</v>
      </c>
      <c r="CJ250" s="14">
        <v>0</v>
      </c>
      <c r="CK250" s="14">
        <v>0</v>
      </c>
      <c r="CL250" s="14">
        <v>0</v>
      </c>
      <c r="CM250" s="14">
        <v>0</v>
      </c>
      <c r="CN250" s="123">
        <f t="shared" si="172"/>
        <v>0</v>
      </c>
      <c r="CO250" s="123">
        <f t="shared" si="173"/>
        <v>0</v>
      </c>
      <c r="CP250" s="123">
        <f t="shared" si="174"/>
        <v>0</v>
      </c>
      <c r="CQ250" s="316"/>
      <c r="CR250" s="305">
        <f t="shared" si="67"/>
        <v>0</v>
      </c>
      <c r="CS250" s="305">
        <f t="shared" si="68"/>
        <v>0</v>
      </c>
      <c r="CT250" s="305">
        <f t="shared" si="69"/>
        <v>0</v>
      </c>
      <c r="CU250" s="305">
        <f t="shared" si="70"/>
        <v>0</v>
      </c>
      <c r="CV250" s="305">
        <f t="shared" si="71"/>
        <v>0</v>
      </c>
      <c r="CW250" s="305">
        <f t="shared" si="72"/>
        <v>0</v>
      </c>
      <c r="CX250" s="305">
        <f t="shared" si="73"/>
        <v>0</v>
      </c>
      <c r="CY250" s="305">
        <f t="shared" si="74"/>
        <v>0</v>
      </c>
      <c r="CZ250" s="305">
        <f t="shared" si="75"/>
        <v>0</v>
      </c>
      <c r="DA250" s="305">
        <f t="shared" si="76"/>
        <v>0</v>
      </c>
      <c r="DB250" s="305">
        <f t="shared" si="77"/>
        <v>0</v>
      </c>
      <c r="DC250" s="305">
        <f t="shared" si="78"/>
        <v>0</v>
      </c>
      <c r="DD250" s="305">
        <f t="shared" si="79"/>
        <v>0</v>
      </c>
      <c r="DE250" s="305">
        <f t="shared" si="80"/>
        <v>0</v>
      </c>
      <c r="DF250" s="305">
        <f t="shared" si="81"/>
        <v>0</v>
      </c>
      <c r="DG250" s="305">
        <f t="shared" si="82"/>
        <v>0</v>
      </c>
      <c r="DH250" s="305">
        <f t="shared" si="83"/>
        <v>0</v>
      </c>
      <c r="DI250" s="305">
        <f t="shared" si="84"/>
        <v>0</v>
      </c>
      <c r="DJ250" s="305">
        <f t="shared" si="85"/>
        <v>0</v>
      </c>
      <c r="DK250" s="305">
        <f t="shared" si="86"/>
        <v>0</v>
      </c>
      <c r="DL250" s="305">
        <f t="shared" si="87"/>
        <v>0</v>
      </c>
      <c r="DM250" s="305">
        <f t="shared" si="88"/>
        <v>0</v>
      </c>
    </row>
    <row r="251" spans="1:195" ht="20.25" x14ac:dyDescent="0.2">
      <c r="A251" s="18">
        <v>247</v>
      </c>
      <c r="B251" s="18">
        <v>114</v>
      </c>
      <c r="C251" s="15"/>
      <c r="D251" s="15"/>
      <c r="E251" s="15"/>
      <c r="F251" s="15"/>
      <c r="G251" s="15"/>
      <c r="H251" s="15"/>
      <c r="I251" s="15"/>
      <c r="J251" s="15"/>
      <c r="K251" s="123">
        <f t="shared" si="132"/>
        <v>0</v>
      </c>
      <c r="L251" s="123">
        <f t="shared" si="133"/>
        <v>0</v>
      </c>
      <c r="M251" s="123">
        <f t="shared" si="134"/>
        <v>0</v>
      </c>
      <c r="N251" s="123">
        <f t="shared" si="135"/>
        <v>0</v>
      </c>
      <c r="O251" s="66">
        <v>0</v>
      </c>
      <c r="P251" s="16">
        <f t="shared" si="136"/>
        <v>0</v>
      </c>
      <c r="Q251" s="15"/>
      <c r="R251" s="15"/>
      <c r="S251" s="15"/>
      <c r="T251" s="15"/>
      <c r="U251" s="15"/>
      <c r="V251" s="123"/>
      <c r="W251" s="123"/>
      <c r="X251" s="123">
        <f t="shared" si="137"/>
        <v>0</v>
      </c>
      <c r="Y251" s="15"/>
      <c r="Z251" s="19">
        <f t="shared" si="138"/>
        <v>0</v>
      </c>
      <c r="AA251" s="16">
        <f t="shared" si="139"/>
        <v>0</v>
      </c>
      <c r="AB251" s="15"/>
      <c r="AC251" s="15"/>
      <c r="AD251" s="20">
        <f t="shared" si="140"/>
        <v>0</v>
      </c>
      <c r="AE251" s="123"/>
      <c r="AF251" s="20">
        <f t="shared" si="141"/>
        <v>0</v>
      </c>
      <c r="AG251" s="20">
        <f t="shared" si="142"/>
        <v>0</v>
      </c>
      <c r="AH251" s="21"/>
      <c r="AI251" s="20">
        <f t="shared" si="143"/>
        <v>0</v>
      </c>
      <c r="AJ251" s="20"/>
      <c r="AK251" s="20"/>
      <c r="AL251" s="123">
        <f t="shared" si="144"/>
        <v>0</v>
      </c>
      <c r="AM251" s="123"/>
      <c r="AN251" s="123">
        <f t="shared" si="145"/>
        <v>0</v>
      </c>
      <c r="AO251" s="123"/>
      <c r="AP251" s="123">
        <f t="shared" si="146"/>
        <v>0</v>
      </c>
      <c r="AQ251" s="123">
        <f t="shared" si="147"/>
        <v>0</v>
      </c>
      <c r="AR251" s="123">
        <f t="shared" si="148"/>
        <v>0</v>
      </c>
      <c r="AS251" s="123">
        <f t="shared" si="149"/>
        <v>0</v>
      </c>
      <c r="AT251" s="22">
        <f t="shared" si="150"/>
        <v>0</v>
      </c>
      <c r="AU251" s="123">
        <f t="shared" si="151"/>
        <v>0</v>
      </c>
      <c r="AV251" s="123">
        <f t="shared" si="152"/>
        <v>0</v>
      </c>
      <c r="AW251" s="123">
        <f t="shared" si="153"/>
        <v>0</v>
      </c>
      <c r="AX251" s="123">
        <f t="shared" si="154"/>
        <v>0</v>
      </c>
      <c r="AY251" s="123">
        <f t="shared" si="155"/>
        <v>0</v>
      </c>
      <c r="AZ251" s="123">
        <f t="shared" si="156"/>
        <v>0</v>
      </c>
      <c r="BA251" s="16">
        <f t="shared" si="157"/>
        <v>0</v>
      </c>
      <c r="BB251" s="123">
        <f t="shared" si="158"/>
        <v>0</v>
      </c>
      <c r="BC251" s="124">
        <f t="shared" si="159"/>
        <v>0</v>
      </c>
      <c r="BD251" s="123">
        <f t="shared" si="160"/>
        <v>0</v>
      </c>
      <c r="BE251" s="123">
        <f t="shared" si="161"/>
        <v>0</v>
      </c>
      <c r="BF251" s="123">
        <f t="shared" si="162"/>
        <v>0</v>
      </c>
      <c r="BG251" s="123">
        <f t="shared" si="163"/>
        <v>0</v>
      </c>
      <c r="BH251" s="16">
        <f t="shared" si="164"/>
        <v>0</v>
      </c>
      <c r="BI251" s="15">
        <f t="shared" si="165"/>
        <v>0</v>
      </c>
      <c r="BJ251" s="15">
        <f t="shared" si="166"/>
        <v>0</v>
      </c>
      <c r="BK251" s="15">
        <f t="shared" si="167"/>
        <v>0</v>
      </c>
      <c r="BL251" s="15">
        <f t="shared" si="168"/>
        <v>0</v>
      </c>
      <c r="BM251" s="14">
        <v>0</v>
      </c>
      <c r="BN251" s="123">
        <f t="shared" si="169"/>
        <v>0</v>
      </c>
      <c r="BO251" s="123">
        <f t="shared" si="170"/>
        <v>0</v>
      </c>
      <c r="BP251" s="171"/>
      <c r="BQ251" s="172"/>
      <c r="BR251" s="172"/>
      <c r="BS251" s="172"/>
      <c r="BT251" s="172"/>
      <c r="BU251" s="172"/>
      <c r="BV251" s="14"/>
      <c r="BW251" s="14">
        <v>0</v>
      </c>
      <c r="BX251" s="66">
        <v>0</v>
      </c>
      <c r="BY251" s="66">
        <v>0</v>
      </c>
      <c r="BZ251" s="14">
        <v>0</v>
      </c>
      <c r="CA251" s="14">
        <f t="shared" si="171"/>
        <v>0</v>
      </c>
      <c r="CB251" s="66">
        <v>0</v>
      </c>
      <c r="CC251" s="14">
        <v>0</v>
      </c>
      <c r="CD251" s="14">
        <v>0</v>
      </c>
      <c r="CE251" s="14">
        <v>0</v>
      </c>
      <c r="CF251" s="91">
        <v>0</v>
      </c>
      <c r="CG251" s="91">
        <v>0</v>
      </c>
      <c r="CH251" s="14">
        <v>0</v>
      </c>
      <c r="CI251" s="14">
        <v>0</v>
      </c>
      <c r="CJ251" s="14">
        <v>0</v>
      </c>
      <c r="CK251" s="14">
        <v>0</v>
      </c>
      <c r="CL251" s="14">
        <v>0</v>
      </c>
      <c r="CM251" s="14">
        <v>0</v>
      </c>
      <c r="CN251" s="123">
        <f t="shared" si="172"/>
        <v>0</v>
      </c>
      <c r="CO251" s="123">
        <f t="shared" si="173"/>
        <v>0</v>
      </c>
      <c r="CP251" s="123">
        <f t="shared" si="174"/>
        <v>0</v>
      </c>
      <c r="CQ251" s="316"/>
      <c r="CR251" s="305">
        <f t="shared" si="67"/>
        <v>0</v>
      </c>
      <c r="CS251" s="305">
        <f t="shared" si="68"/>
        <v>0</v>
      </c>
      <c r="CT251" s="305">
        <f t="shared" si="69"/>
        <v>0</v>
      </c>
      <c r="CU251" s="305">
        <f t="shared" si="70"/>
        <v>0</v>
      </c>
      <c r="CV251" s="305">
        <f t="shared" si="71"/>
        <v>0</v>
      </c>
      <c r="CW251" s="305">
        <f t="shared" si="72"/>
        <v>0</v>
      </c>
      <c r="CX251" s="305">
        <f t="shared" si="73"/>
        <v>0</v>
      </c>
      <c r="CY251" s="305">
        <f t="shared" si="74"/>
        <v>0</v>
      </c>
      <c r="CZ251" s="305">
        <f t="shared" si="75"/>
        <v>0</v>
      </c>
      <c r="DA251" s="305">
        <f t="shared" si="76"/>
        <v>0</v>
      </c>
      <c r="DB251" s="305">
        <f t="shared" si="77"/>
        <v>0</v>
      </c>
      <c r="DC251" s="305">
        <f t="shared" si="78"/>
        <v>0</v>
      </c>
      <c r="DD251" s="305">
        <f t="shared" si="79"/>
        <v>0</v>
      </c>
      <c r="DE251" s="305">
        <f t="shared" si="80"/>
        <v>0</v>
      </c>
      <c r="DF251" s="305">
        <f t="shared" si="81"/>
        <v>0</v>
      </c>
      <c r="DG251" s="305">
        <f t="shared" si="82"/>
        <v>0</v>
      </c>
      <c r="DH251" s="305">
        <f t="shared" si="83"/>
        <v>0</v>
      </c>
      <c r="DI251" s="305">
        <f t="shared" si="84"/>
        <v>0</v>
      </c>
      <c r="DJ251" s="305">
        <f t="shared" si="85"/>
        <v>0</v>
      </c>
      <c r="DK251" s="305">
        <f t="shared" si="86"/>
        <v>0</v>
      </c>
      <c r="DL251" s="305">
        <f t="shared" si="87"/>
        <v>0</v>
      </c>
      <c r="DM251" s="305">
        <f t="shared" si="88"/>
        <v>0</v>
      </c>
    </row>
    <row r="252" spans="1:195" ht="20.25" x14ac:dyDescent="0.2">
      <c r="A252" s="18">
        <v>248</v>
      </c>
      <c r="B252" s="18">
        <v>115</v>
      </c>
      <c r="C252" s="15"/>
      <c r="D252" s="15"/>
      <c r="E252" s="15"/>
      <c r="F252" s="15"/>
      <c r="G252" s="15"/>
      <c r="H252" s="15"/>
      <c r="I252" s="15"/>
      <c r="J252" s="15"/>
      <c r="K252" s="123">
        <f t="shared" si="132"/>
        <v>0</v>
      </c>
      <c r="L252" s="123">
        <f t="shared" si="133"/>
        <v>0</v>
      </c>
      <c r="M252" s="123">
        <f t="shared" si="134"/>
        <v>0</v>
      </c>
      <c r="N252" s="123">
        <f t="shared" si="135"/>
        <v>0</v>
      </c>
      <c r="O252" s="66">
        <v>0</v>
      </c>
      <c r="P252" s="16">
        <f t="shared" si="136"/>
        <v>0</v>
      </c>
      <c r="Q252" s="15"/>
      <c r="R252" s="15"/>
      <c r="S252" s="15"/>
      <c r="T252" s="15"/>
      <c r="U252" s="15"/>
      <c r="V252" s="123"/>
      <c r="W252" s="123"/>
      <c r="X252" s="123">
        <f t="shared" si="137"/>
        <v>0</v>
      </c>
      <c r="Y252" s="15"/>
      <c r="Z252" s="19">
        <f t="shared" si="138"/>
        <v>0</v>
      </c>
      <c r="AA252" s="16">
        <f t="shared" si="139"/>
        <v>0</v>
      </c>
      <c r="AB252" s="15"/>
      <c r="AC252" s="15"/>
      <c r="AD252" s="20">
        <f t="shared" si="140"/>
        <v>0</v>
      </c>
      <c r="AE252" s="123"/>
      <c r="AF252" s="20">
        <f t="shared" si="141"/>
        <v>0</v>
      </c>
      <c r="AG252" s="20">
        <f t="shared" si="142"/>
        <v>0</v>
      </c>
      <c r="AH252" s="21"/>
      <c r="AI252" s="20">
        <f t="shared" si="143"/>
        <v>0</v>
      </c>
      <c r="AJ252" s="20"/>
      <c r="AK252" s="20"/>
      <c r="AL252" s="123">
        <f t="shared" si="144"/>
        <v>0</v>
      </c>
      <c r="AM252" s="123"/>
      <c r="AN252" s="123">
        <f t="shared" si="145"/>
        <v>0</v>
      </c>
      <c r="AO252" s="123"/>
      <c r="AP252" s="123">
        <f t="shared" si="146"/>
        <v>0</v>
      </c>
      <c r="AQ252" s="123">
        <f t="shared" si="147"/>
        <v>0</v>
      </c>
      <c r="AR252" s="123">
        <f t="shared" si="148"/>
        <v>0</v>
      </c>
      <c r="AS252" s="123">
        <f t="shared" si="149"/>
        <v>0</v>
      </c>
      <c r="AT252" s="22">
        <f t="shared" si="150"/>
        <v>0</v>
      </c>
      <c r="AU252" s="123">
        <f t="shared" si="151"/>
        <v>0</v>
      </c>
      <c r="AV252" s="123">
        <f t="shared" si="152"/>
        <v>0</v>
      </c>
      <c r="AW252" s="123">
        <f t="shared" si="153"/>
        <v>0</v>
      </c>
      <c r="AX252" s="123">
        <f t="shared" si="154"/>
        <v>0</v>
      </c>
      <c r="AY252" s="123">
        <f t="shared" si="155"/>
        <v>0</v>
      </c>
      <c r="AZ252" s="123">
        <f t="shared" si="156"/>
        <v>0</v>
      </c>
      <c r="BA252" s="16">
        <f t="shared" si="157"/>
        <v>0</v>
      </c>
      <c r="BB252" s="123">
        <f t="shared" si="158"/>
        <v>0</v>
      </c>
      <c r="BC252" s="124">
        <f t="shared" si="159"/>
        <v>0</v>
      </c>
      <c r="BD252" s="123">
        <f t="shared" si="160"/>
        <v>0</v>
      </c>
      <c r="BE252" s="123">
        <f t="shared" si="161"/>
        <v>0</v>
      </c>
      <c r="BF252" s="123">
        <f t="shared" si="162"/>
        <v>0</v>
      </c>
      <c r="BG252" s="123">
        <f t="shared" si="163"/>
        <v>0</v>
      </c>
      <c r="BH252" s="16">
        <f t="shared" si="164"/>
        <v>0</v>
      </c>
      <c r="BI252" s="15">
        <f t="shared" si="165"/>
        <v>0</v>
      </c>
      <c r="BJ252" s="15">
        <f t="shared" si="166"/>
        <v>0</v>
      </c>
      <c r="BK252" s="15">
        <f t="shared" si="167"/>
        <v>0</v>
      </c>
      <c r="BL252" s="15">
        <f t="shared" si="168"/>
        <v>0</v>
      </c>
      <c r="BM252" s="14">
        <v>0</v>
      </c>
      <c r="BN252" s="123">
        <f t="shared" si="169"/>
        <v>0</v>
      </c>
      <c r="BO252" s="123">
        <f t="shared" si="170"/>
        <v>0</v>
      </c>
      <c r="BP252" s="171"/>
      <c r="BQ252" s="172"/>
      <c r="BR252" s="172"/>
      <c r="BS252" s="172"/>
      <c r="BT252" s="172"/>
      <c r="BU252" s="172"/>
      <c r="BV252" s="14"/>
      <c r="BW252" s="14">
        <v>0</v>
      </c>
      <c r="BX252" s="66">
        <v>0</v>
      </c>
      <c r="BY252" s="66">
        <v>0</v>
      </c>
      <c r="BZ252" s="14">
        <v>0</v>
      </c>
      <c r="CA252" s="14">
        <f t="shared" si="171"/>
        <v>0</v>
      </c>
      <c r="CB252" s="66">
        <v>0</v>
      </c>
      <c r="CC252" s="14">
        <v>0</v>
      </c>
      <c r="CD252" s="14">
        <v>0</v>
      </c>
      <c r="CE252" s="14">
        <v>0</v>
      </c>
      <c r="CF252" s="91">
        <v>0</v>
      </c>
      <c r="CG252" s="91">
        <v>0</v>
      </c>
      <c r="CH252" s="14">
        <v>0</v>
      </c>
      <c r="CI252" s="14">
        <v>0</v>
      </c>
      <c r="CJ252" s="14">
        <v>0</v>
      </c>
      <c r="CK252" s="14">
        <v>0</v>
      </c>
      <c r="CL252" s="14">
        <v>0</v>
      </c>
      <c r="CM252" s="14">
        <v>0</v>
      </c>
      <c r="CN252" s="123">
        <f t="shared" si="172"/>
        <v>0</v>
      </c>
      <c r="CO252" s="123">
        <f t="shared" si="173"/>
        <v>0</v>
      </c>
      <c r="CP252" s="123">
        <f t="shared" si="174"/>
        <v>0</v>
      </c>
      <c r="CQ252" s="316"/>
      <c r="CR252" s="305">
        <f t="shared" si="67"/>
        <v>0</v>
      </c>
      <c r="CS252" s="305">
        <f t="shared" si="68"/>
        <v>0</v>
      </c>
      <c r="CT252" s="305">
        <f t="shared" si="69"/>
        <v>0</v>
      </c>
      <c r="CU252" s="305">
        <f t="shared" si="70"/>
        <v>0</v>
      </c>
      <c r="CV252" s="305">
        <f t="shared" si="71"/>
        <v>0</v>
      </c>
      <c r="CW252" s="305">
        <f t="shared" si="72"/>
        <v>0</v>
      </c>
      <c r="CX252" s="305">
        <f t="shared" si="73"/>
        <v>0</v>
      </c>
      <c r="CY252" s="305">
        <f t="shared" si="74"/>
        <v>0</v>
      </c>
      <c r="CZ252" s="305">
        <f t="shared" si="75"/>
        <v>0</v>
      </c>
      <c r="DA252" s="305">
        <f t="shared" si="76"/>
        <v>0</v>
      </c>
      <c r="DB252" s="305">
        <f t="shared" si="77"/>
        <v>0</v>
      </c>
      <c r="DC252" s="305">
        <f t="shared" si="78"/>
        <v>0</v>
      </c>
      <c r="DD252" s="305">
        <f t="shared" si="79"/>
        <v>0</v>
      </c>
      <c r="DE252" s="305">
        <f t="shared" si="80"/>
        <v>0</v>
      </c>
      <c r="DF252" s="305">
        <f t="shared" si="81"/>
        <v>0</v>
      </c>
      <c r="DG252" s="305">
        <f t="shared" si="82"/>
        <v>0</v>
      </c>
      <c r="DH252" s="305">
        <f t="shared" si="83"/>
        <v>0</v>
      </c>
      <c r="DI252" s="305">
        <f t="shared" si="84"/>
        <v>0</v>
      </c>
      <c r="DJ252" s="305">
        <f t="shared" si="85"/>
        <v>0</v>
      </c>
      <c r="DK252" s="305">
        <f t="shared" si="86"/>
        <v>0</v>
      </c>
      <c r="DL252" s="305">
        <f t="shared" si="87"/>
        <v>0</v>
      </c>
      <c r="DM252" s="305">
        <f t="shared" si="88"/>
        <v>0</v>
      </c>
    </row>
    <row r="253" spans="1:195" ht="20.25" x14ac:dyDescent="0.2">
      <c r="A253" s="18">
        <v>249</v>
      </c>
      <c r="B253" s="18">
        <v>116</v>
      </c>
      <c r="C253" s="15"/>
      <c r="D253" s="15"/>
      <c r="E253" s="15"/>
      <c r="F253" s="15"/>
      <c r="G253" s="15"/>
      <c r="H253" s="15"/>
      <c r="I253" s="15"/>
      <c r="J253" s="15"/>
      <c r="K253" s="123">
        <f t="shared" si="132"/>
        <v>0</v>
      </c>
      <c r="L253" s="123">
        <f t="shared" si="133"/>
        <v>0</v>
      </c>
      <c r="M253" s="123">
        <f t="shared" si="134"/>
        <v>0</v>
      </c>
      <c r="N253" s="123">
        <f t="shared" si="135"/>
        <v>0</v>
      </c>
      <c r="O253" s="66">
        <v>0</v>
      </c>
      <c r="P253" s="16">
        <f t="shared" si="136"/>
        <v>0</v>
      </c>
      <c r="Q253" s="15"/>
      <c r="R253" s="15"/>
      <c r="S253" s="15"/>
      <c r="T253" s="15"/>
      <c r="U253" s="15"/>
      <c r="V253" s="123"/>
      <c r="W253" s="123"/>
      <c r="X253" s="123">
        <f t="shared" si="137"/>
        <v>0</v>
      </c>
      <c r="Y253" s="15"/>
      <c r="Z253" s="19">
        <f t="shared" si="138"/>
        <v>0</v>
      </c>
      <c r="AA253" s="16">
        <f t="shared" si="139"/>
        <v>0</v>
      </c>
      <c r="AB253" s="15"/>
      <c r="AC253" s="15"/>
      <c r="AD253" s="20">
        <f t="shared" si="140"/>
        <v>0</v>
      </c>
      <c r="AE253" s="123"/>
      <c r="AF253" s="20">
        <f t="shared" si="141"/>
        <v>0</v>
      </c>
      <c r="AG253" s="20">
        <f t="shared" si="142"/>
        <v>0</v>
      </c>
      <c r="AH253" s="21"/>
      <c r="AI253" s="20">
        <f t="shared" si="143"/>
        <v>0</v>
      </c>
      <c r="AJ253" s="20"/>
      <c r="AK253" s="20"/>
      <c r="AL253" s="123">
        <f t="shared" si="144"/>
        <v>0</v>
      </c>
      <c r="AM253" s="123"/>
      <c r="AN253" s="123">
        <f t="shared" si="145"/>
        <v>0</v>
      </c>
      <c r="AO253" s="123"/>
      <c r="AP253" s="123">
        <f t="shared" si="146"/>
        <v>0</v>
      </c>
      <c r="AQ253" s="123">
        <f t="shared" si="147"/>
        <v>0</v>
      </c>
      <c r="AR253" s="123">
        <f t="shared" si="148"/>
        <v>0</v>
      </c>
      <c r="AS253" s="123">
        <f t="shared" si="149"/>
        <v>0</v>
      </c>
      <c r="AT253" s="22">
        <f t="shared" si="150"/>
        <v>0</v>
      </c>
      <c r="AU253" s="123">
        <f t="shared" si="151"/>
        <v>0</v>
      </c>
      <c r="AV253" s="123">
        <f t="shared" si="152"/>
        <v>0</v>
      </c>
      <c r="AW253" s="123">
        <f t="shared" si="153"/>
        <v>0</v>
      </c>
      <c r="AX253" s="123">
        <f t="shared" si="154"/>
        <v>0</v>
      </c>
      <c r="AY253" s="123">
        <f t="shared" si="155"/>
        <v>0</v>
      </c>
      <c r="AZ253" s="123">
        <f t="shared" si="156"/>
        <v>0</v>
      </c>
      <c r="BA253" s="16">
        <f t="shared" si="157"/>
        <v>0</v>
      </c>
      <c r="BB253" s="123">
        <f t="shared" si="158"/>
        <v>0</v>
      </c>
      <c r="BC253" s="124">
        <f t="shared" si="159"/>
        <v>0</v>
      </c>
      <c r="BD253" s="123">
        <f t="shared" si="160"/>
        <v>0</v>
      </c>
      <c r="BE253" s="123">
        <f t="shared" si="161"/>
        <v>0</v>
      </c>
      <c r="BF253" s="123">
        <f t="shared" si="162"/>
        <v>0</v>
      </c>
      <c r="BG253" s="123">
        <f t="shared" si="163"/>
        <v>0</v>
      </c>
      <c r="BH253" s="16">
        <f t="shared" si="164"/>
        <v>0</v>
      </c>
      <c r="BI253" s="15">
        <f t="shared" si="165"/>
        <v>0</v>
      </c>
      <c r="BJ253" s="15">
        <f t="shared" si="166"/>
        <v>0</v>
      </c>
      <c r="BK253" s="15">
        <f t="shared" si="167"/>
        <v>0</v>
      </c>
      <c r="BL253" s="15">
        <f t="shared" si="168"/>
        <v>0</v>
      </c>
      <c r="BM253" s="14">
        <v>0</v>
      </c>
      <c r="BN253" s="123">
        <f t="shared" si="169"/>
        <v>0</v>
      </c>
      <c r="BO253" s="123">
        <f t="shared" si="170"/>
        <v>0</v>
      </c>
      <c r="BP253" s="171"/>
      <c r="BQ253" s="172"/>
      <c r="BR253" s="172"/>
      <c r="BS253" s="172"/>
      <c r="BT253" s="172"/>
      <c r="BU253" s="172"/>
      <c r="BV253" s="14"/>
      <c r="BW253" s="14">
        <v>0</v>
      </c>
      <c r="BX253" s="66">
        <v>0</v>
      </c>
      <c r="BY253" s="66">
        <v>0</v>
      </c>
      <c r="BZ253" s="14">
        <v>0</v>
      </c>
      <c r="CA253" s="14">
        <f t="shared" si="171"/>
        <v>0</v>
      </c>
      <c r="CB253" s="66">
        <v>0</v>
      </c>
      <c r="CC253" s="14">
        <v>0</v>
      </c>
      <c r="CD253" s="14">
        <v>0</v>
      </c>
      <c r="CE253" s="14">
        <v>0</v>
      </c>
      <c r="CF253" s="91">
        <v>0</v>
      </c>
      <c r="CG253" s="91">
        <v>0</v>
      </c>
      <c r="CH253" s="14">
        <v>0</v>
      </c>
      <c r="CI253" s="14">
        <v>0</v>
      </c>
      <c r="CJ253" s="14">
        <v>0</v>
      </c>
      <c r="CK253" s="14">
        <v>0</v>
      </c>
      <c r="CL253" s="14">
        <v>0</v>
      </c>
      <c r="CM253" s="14">
        <v>0</v>
      </c>
      <c r="CN253" s="123">
        <f t="shared" si="172"/>
        <v>0</v>
      </c>
      <c r="CO253" s="123">
        <f t="shared" si="173"/>
        <v>0</v>
      </c>
      <c r="CP253" s="123">
        <f t="shared" si="174"/>
        <v>0</v>
      </c>
      <c r="CQ253" s="316"/>
      <c r="CR253" s="305">
        <f t="shared" si="67"/>
        <v>0</v>
      </c>
      <c r="CS253" s="305">
        <f t="shared" si="68"/>
        <v>0</v>
      </c>
      <c r="CT253" s="305">
        <f t="shared" si="69"/>
        <v>0</v>
      </c>
      <c r="CU253" s="305">
        <f t="shared" si="70"/>
        <v>0</v>
      </c>
      <c r="CV253" s="305">
        <f t="shared" si="71"/>
        <v>0</v>
      </c>
      <c r="CW253" s="305">
        <f t="shared" si="72"/>
        <v>0</v>
      </c>
      <c r="CX253" s="305">
        <f t="shared" si="73"/>
        <v>0</v>
      </c>
      <c r="CY253" s="305">
        <f t="shared" si="74"/>
        <v>0</v>
      </c>
      <c r="CZ253" s="305">
        <f t="shared" si="75"/>
        <v>0</v>
      </c>
      <c r="DA253" s="305">
        <f t="shared" si="76"/>
        <v>0</v>
      </c>
      <c r="DB253" s="305">
        <f t="shared" si="77"/>
        <v>0</v>
      </c>
      <c r="DC253" s="305">
        <f t="shared" si="78"/>
        <v>0</v>
      </c>
      <c r="DD253" s="305">
        <f t="shared" si="79"/>
        <v>0</v>
      </c>
      <c r="DE253" s="305">
        <f t="shared" si="80"/>
        <v>0</v>
      </c>
      <c r="DF253" s="305">
        <f t="shared" si="81"/>
        <v>0</v>
      </c>
      <c r="DG253" s="305">
        <f t="shared" si="82"/>
        <v>0</v>
      </c>
      <c r="DH253" s="305">
        <f t="shared" si="83"/>
        <v>0</v>
      </c>
      <c r="DI253" s="305">
        <f t="shared" si="84"/>
        <v>0</v>
      </c>
      <c r="DJ253" s="305">
        <f t="shared" si="85"/>
        <v>0</v>
      </c>
      <c r="DK253" s="305">
        <f t="shared" si="86"/>
        <v>0</v>
      </c>
      <c r="DL253" s="305">
        <f t="shared" si="87"/>
        <v>0</v>
      </c>
      <c r="DM253" s="305">
        <f t="shared" si="88"/>
        <v>0</v>
      </c>
    </row>
    <row r="254" spans="1:195" s="227" customFormat="1" ht="20.25" x14ac:dyDescent="0.2">
      <c r="A254" s="18">
        <v>1</v>
      </c>
      <c r="B254" s="18">
        <v>2</v>
      </c>
      <c r="C254" s="22">
        <v>3</v>
      </c>
      <c r="D254" s="22">
        <v>4</v>
      </c>
      <c r="E254" s="22">
        <v>5</v>
      </c>
      <c r="F254" s="22">
        <v>6</v>
      </c>
      <c r="G254" s="22">
        <v>7</v>
      </c>
      <c r="H254" s="22">
        <v>8</v>
      </c>
      <c r="I254" s="22">
        <v>9</v>
      </c>
      <c r="J254" s="22">
        <v>10</v>
      </c>
      <c r="K254" s="20">
        <v>11</v>
      </c>
      <c r="L254" s="20">
        <v>12</v>
      </c>
      <c r="M254" s="20">
        <v>13</v>
      </c>
      <c r="N254" s="20">
        <v>14</v>
      </c>
      <c r="O254" s="66">
        <v>15</v>
      </c>
      <c r="P254" s="18">
        <v>16</v>
      </c>
      <c r="Q254" s="22">
        <v>17</v>
      </c>
      <c r="R254" s="22">
        <v>18</v>
      </c>
      <c r="S254" s="22">
        <v>19</v>
      </c>
      <c r="T254" s="22">
        <v>20</v>
      </c>
      <c r="U254" s="22">
        <v>21</v>
      </c>
      <c r="V254" s="20">
        <v>22</v>
      </c>
      <c r="W254" s="20">
        <v>23</v>
      </c>
      <c r="X254" s="20">
        <v>24</v>
      </c>
      <c r="Y254" s="22">
        <v>25</v>
      </c>
      <c r="Z254" s="19">
        <v>26</v>
      </c>
      <c r="AA254" s="18">
        <v>27</v>
      </c>
      <c r="AB254" s="22">
        <v>28</v>
      </c>
      <c r="AC254" s="22">
        <v>29</v>
      </c>
      <c r="AD254" s="20">
        <v>30</v>
      </c>
      <c r="AE254" s="20">
        <v>31</v>
      </c>
      <c r="AF254" s="20">
        <v>32</v>
      </c>
      <c r="AG254" s="20">
        <v>33</v>
      </c>
      <c r="AH254" s="127">
        <v>34</v>
      </c>
      <c r="AI254" s="20">
        <v>35</v>
      </c>
      <c r="AJ254" s="20">
        <v>36</v>
      </c>
      <c r="AK254" s="20">
        <v>37</v>
      </c>
      <c r="AL254" s="20">
        <v>38</v>
      </c>
      <c r="AM254" s="20">
        <v>39</v>
      </c>
      <c r="AN254" s="20">
        <v>40</v>
      </c>
      <c r="AO254" s="20">
        <v>41</v>
      </c>
      <c r="AP254" s="20">
        <v>42</v>
      </c>
      <c r="AQ254" s="20">
        <v>43</v>
      </c>
      <c r="AR254" s="20">
        <v>44</v>
      </c>
      <c r="AS254" s="20">
        <v>45</v>
      </c>
      <c r="AT254" s="22">
        <v>46</v>
      </c>
      <c r="AU254" s="20">
        <v>47</v>
      </c>
      <c r="AV254" s="20">
        <v>48</v>
      </c>
      <c r="AW254" s="20">
        <v>49</v>
      </c>
      <c r="AX254" s="20">
        <v>50</v>
      </c>
      <c r="AY254" s="20">
        <v>51</v>
      </c>
      <c r="AZ254" s="20">
        <v>52</v>
      </c>
      <c r="BA254" s="18">
        <v>53</v>
      </c>
      <c r="BB254" s="20">
        <v>54</v>
      </c>
      <c r="BC254" s="128">
        <v>55</v>
      </c>
      <c r="BD254" s="20">
        <v>56</v>
      </c>
      <c r="BE254" s="20">
        <v>57</v>
      </c>
      <c r="BF254" s="20">
        <v>58</v>
      </c>
      <c r="BG254" s="20">
        <v>59</v>
      </c>
      <c r="BH254" s="18">
        <v>60</v>
      </c>
      <c r="BI254" s="22">
        <v>61</v>
      </c>
      <c r="BJ254" s="22">
        <v>62</v>
      </c>
      <c r="BK254" s="22">
        <v>63</v>
      </c>
      <c r="BL254" s="22">
        <v>64</v>
      </c>
      <c r="BM254" s="66">
        <v>65</v>
      </c>
      <c r="BN254" s="20">
        <v>66</v>
      </c>
      <c r="BO254" s="20">
        <v>67</v>
      </c>
      <c r="BP254" s="22">
        <v>68</v>
      </c>
      <c r="BQ254" s="66">
        <v>69</v>
      </c>
      <c r="BR254" s="66">
        <v>70</v>
      </c>
      <c r="BS254" s="66">
        <v>71</v>
      </c>
      <c r="BT254" s="66">
        <v>72</v>
      </c>
      <c r="BU254" s="66">
        <v>73</v>
      </c>
      <c r="BV254" s="66">
        <v>74</v>
      </c>
      <c r="BW254" s="66">
        <v>75</v>
      </c>
      <c r="BX254" s="66">
        <v>76</v>
      </c>
      <c r="BY254" s="66">
        <v>77</v>
      </c>
      <c r="BZ254" s="66">
        <v>78</v>
      </c>
      <c r="CA254" s="66">
        <v>79</v>
      </c>
      <c r="CB254" s="66">
        <v>80</v>
      </c>
      <c r="CC254" s="66">
        <v>81</v>
      </c>
      <c r="CD254" s="66">
        <v>82</v>
      </c>
      <c r="CE254" s="66">
        <v>83</v>
      </c>
      <c r="CF254" s="129">
        <v>84</v>
      </c>
      <c r="CG254" s="129">
        <v>85</v>
      </c>
      <c r="CH254" s="66">
        <v>86</v>
      </c>
      <c r="CI254" s="66">
        <v>87</v>
      </c>
      <c r="CJ254" s="66">
        <v>88</v>
      </c>
      <c r="CK254" s="66">
        <v>89</v>
      </c>
      <c r="CL254" s="66">
        <v>90</v>
      </c>
      <c r="CM254" s="66">
        <v>91</v>
      </c>
      <c r="CN254" s="20">
        <v>92</v>
      </c>
      <c r="CO254" s="20">
        <v>93</v>
      </c>
      <c r="CP254" s="20">
        <v>94</v>
      </c>
      <c r="CQ254" s="20"/>
      <c r="CR254" s="305">
        <f t="shared" si="67"/>
        <v>94</v>
      </c>
      <c r="CS254" s="282"/>
      <c r="CT254" s="282"/>
      <c r="CU254" s="282">
        <f t="shared" ref="CU254" si="175">CF254</f>
        <v>84</v>
      </c>
      <c r="CV254" s="282">
        <f t="shared" ref="CV254" si="176">CG254</f>
        <v>85</v>
      </c>
      <c r="CW254" s="283"/>
      <c r="CX254" s="283"/>
      <c r="CY254" s="283"/>
      <c r="CZ254" s="283"/>
      <c r="DA254" s="283"/>
      <c r="DB254" s="283"/>
      <c r="DC254" s="305"/>
      <c r="DD254" s="305"/>
      <c r="DE254" s="305"/>
      <c r="DF254" s="305"/>
      <c r="DG254" s="305"/>
      <c r="DH254" s="305"/>
      <c r="DI254" s="305"/>
      <c r="DJ254" s="305"/>
      <c r="DK254" s="305"/>
      <c r="DL254" s="305"/>
      <c r="DM254" s="305"/>
    </row>
    <row r="255" spans="1:195" s="208" customFormat="1" ht="18.75" customHeight="1" thickBot="1" x14ac:dyDescent="0.25">
      <c r="A255" s="882" t="s">
        <v>67</v>
      </c>
      <c r="B255" s="884" t="s">
        <v>6</v>
      </c>
      <c r="C255" s="886" t="s">
        <v>7</v>
      </c>
      <c r="D255" s="886" t="s">
        <v>8</v>
      </c>
      <c r="E255" s="875" t="s">
        <v>9</v>
      </c>
      <c r="F255" s="875" t="s">
        <v>185</v>
      </c>
      <c r="G255" s="871" t="s">
        <v>360</v>
      </c>
      <c r="H255" s="871" t="s">
        <v>136</v>
      </c>
      <c r="I255" s="871" t="s">
        <v>359</v>
      </c>
      <c r="J255" s="871" t="s">
        <v>187</v>
      </c>
      <c r="K255" s="879" t="s">
        <v>13</v>
      </c>
      <c r="L255" s="880"/>
      <c r="M255" s="880"/>
      <c r="N255" s="880"/>
      <c r="O255" s="881"/>
      <c r="P255" s="890" t="s">
        <v>14</v>
      </c>
      <c r="Q255" s="892" t="s">
        <v>15</v>
      </c>
      <c r="R255" s="893"/>
      <c r="S255" s="893"/>
      <c r="T255" s="893"/>
      <c r="U255" s="894"/>
      <c r="V255" s="318"/>
      <c r="W255" s="226"/>
      <c r="X255" s="875" t="s">
        <v>159</v>
      </c>
      <c r="Y255" s="875" t="s">
        <v>92</v>
      </c>
      <c r="Z255" s="869" t="s">
        <v>17</v>
      </c>
      <c r="AA255" s="864" t="s">
        <v>18</v>
      </c>
      <c r="AB255" s="866"/>
      <c r="AC255" s="866"/>
      <c r="AD255" s="866"/>
      <c r="AE255" s="866"/>
      <c r="AF255" s="866"/>
      <c r="AG255" s="866"/>
      <c r="AH255" s="866"/>
      <c r="AI255" s="866"/>
      <c r="AJ255" s="866"/>
      <c r="AK255" s="866"/>
      <c r="AL255" s="866"/>
      <c r="AM255" s="866"/>
      <c r="AN255" s="866"/>
      <c r="AO255" s="865"/>
      <c r="AP255" s="845" t="s">
        <v>158</v>
      </c>
      <c r="AQ255" s="864" t="s">
        <v>19</v>
      </c>
      <c r="AR255" s="866"/>
      <c r="AS255" s="865"/>
      <c r="AT255" s="871" t="s">
        <v>20</v>
      </c>
      <c r="AU255" s="877" t="s">
        <v>21</v>
      </c>
      <c r="AV255" s="879" t="s">
        <v>22</v>
      </c>
      <c r="AW255" s="880"/>
      <c r="AX255" s="880"/>
      <c r="AY255" s="880"/>
      <c r="AZ255" s="881"/>
      <c r="BA255" s="857" t="s">
        <v>14</v>
      </c>
      <c r="BB255" s="864" t="s">
        <v>23</v>
      </c>
      <c r="BC255" s="866"/>
      <c r="BD255" s="865"/>
      <c r="BE255" s="867">
        <v>7.0000000000000007E-2</v>
      </c>
      <c r="BF255" s="855" t="s">
        <v>153</v>
      </c>
      <c r="BG255" s="856"/>
      <c r="BH255" s="857" t="s">
        <v>14</v>
      </c>
      <c r="BI255" s="859" t="s">
        <v>24</v>
      </c>
      <c r="BJ255" s="860"/>
      <c r="BK255" s="860"/>
      <c r="BL255" s="861"/>
      <c r="BM255" s="862" t="s">
        <v>25</v>
      </c>
      <c r="BN255" s="864" t="s">
        <v>157</v>
      </c>
      <c r="BO255" s="865"/>
      <c r="BP255" s="873" t="s">
        <v>27</v>
      </c>
      <c r="BQ255" s="849" t="s">
        <v>144</v>
      </c>
      <c r="BR255" s="849" t="s">
        <v>189</v>
      </c>
      <c r="BS255" s="849" t="s">
        <v>189</v>
      </c>
      <c r="BT255" s="849" t="s">
        <v>189</v>
      </c>
      <c r="BU255" s="849" t="s">
        <v>189</v>
      </c>
      <c r="BV255" s="849" t="s">
        <v>189</v>
      </c>
      <c r="BW255" s="849" t="s">
        <v>147</v>
      </c>
      <c r="BX255" s="851" t="s">
        <v>28</v>
      </c>
      <c r="BY255" s="851" t="s">
        <v>29</v>
      </c>
      <c r="BZ255" s="851" t="s">
        <v>30</v>
      </c>
      <c r="CA255" s="851" t="s">
        <v>137</v>
      </c>
      <c r="CB255" s="851" t="s">
        <v>138</v>
      </c>
      <c r="CC255" s="851" t="s">
        <v>139</v>
      </c>
      <c r="CD255" s="851" t="s">
        <v>173</v>
      </c>
      <c r="CE255" s="851" t="s">
        <v>172</v>
      </c>
      <c r="CF255" s="853" t="s">
        <v>31</v>
      </c>
      <c r="CG255" s="853" t="s">
        <v>32</v>
      </c>
      <c r="CH255" s="849" t="s">
        <v>33</v>
      </c>
      <c r="CI255" s="849" t="s">
        <v>340</v>
      </c>
      <c r="CJ255" s="849" t="s">
        <v>145</v>
      </c>
      <c r="CK255" s="849" t="s">
        <v>34</v>
      </c>
      <c r="CL255" s="849" t="s">
        <v>35</v>
      </c>
      <c r="CM255" s="849" t="s">
        <v>188</v>
      </c>
      <c r="CN255" s="845" t="s">
        <v>36</v>
      </c>
      <c r="CO255" s="845" t="s">
        <v>37</v>
      </c>
      <c r="CP255" s="847" t="s">
        <v>8</v>
      </c>
      <c r="CQ255" s="10"/>
      <c r="CR255"/>
      <c r="CS255"/>
      <c r="CT255"/>
      <c r="CU255"/>
      <c r="CV255"/>
      <c r="CW255"/>
      <c r="CX255"/>
      <c r="CY255"/>
      <c r="CZ255"/>
      <c r="DA255"/>
      <c r="DB255"/>
      <c r="DC255"/>
      <c r="DD255"/>
      <c r="DE255"/>
      <c r="DF255"/>
      <c r="DG255"/>
      <c r="DH255"/>
      <c r="DI255"/>
      <c r="DJ255"/>
      <c r="DK255"/>
      <c r="DL255"/>
      <c r="DM255"/>
      <c r="DN255"/>
      <c r="DO255"/>
      <c r="DP255"/>
      <c r="DQ255"/>
      <c r="DR255"/>
      <c r="DS255"/>
      <c r="DT255"/>
      <c r="DU255"/>
      <c r="DV255"/>
      <c r="DW255"/>
      <c r="DX255"/>
      <c r="DY255"/>
      <c r="DZ255"/>
      <c r="EA255"/>
      <c r="EB255"/>
      <c r="EC255"/>
      <c r="ED255"/>
      <c r="EE255"/>
      <c r="EF255"/>
      <c r="EG255"/>
      <c r="EH255"/>
      <c r="EI255"/>
      <c r="EJ255"/>
      <c r="EK255"/>
      <c r="EL255"/>
      <c r="EM255"/>
      <c r="EN255"/>
      <c r="EO255"/>
      <c r="EP255"/>
      <c r="EQ255"/>
      <c r="ER255"/>
      <c r="ES255"/>
      <c r="ET255"/>
      <c r="EU255"/>
      <c r="EV255"/>
      <c r="EW255"/>
      <c r="EX255"/>
      <c r="EY255"/>
      <c r="EZ255"/>
      <c r="FA255"/>
      <c r="FB255"/>
      <c r="FC255"/>
      <c r="FD255"/>
      <c r="FE255"/>
      <c r="FF255"/>
      <c r="FG255"/>
      <c r="FH255"/>
      <c r="FI255"/>
      <c r="FJ255"/>
      <c r="FK255"/>
      <c r="FL255"/>
      <c r="FM255"/>
      <c r="FN255"/>
      <c r="FO255"/>
      <c r="FP255"/>
      <c r="FQ255"/>
      <c r="FR255"/>
      <c r="FS255"/>
      <c r="FT255"/>
      <c r="FU255"/>
      <c r="FV255"/>
      <c r="FW255"/>
      <c r="FX255"/>
      <c r="FY255"/>
      <c r="FZ255"/>
      <c r="GA255"/>
      <c r="GB255"/>
      <c r="GC255"/>
      <c r="GD255"/>
      <c r="GE255"/>
      <c r="GF255"/>
      <c r="GG255"/>
      <c r="GH255"/>
      <c r="GI255"/>
      <c r="GJ255"/>
      <c r="GK255"/>
      <c r="GL255"/>
      <c r="GM255"/>
    </row>
    <row r="256" spans="1:195" s="208" customFormat="1" ht="18" customHeight="1" thickBot="1" x14ac:dyDescent="0.25">
      <c r="A256" s="883"/>
      <c r="B256" s="885"/>
      <c r="C256" s="887"/>
      <c r="D256" s="887"/>
      <c r="E256" s="876"/>
      <c r="F256" s="876"/>
      <c r="G256" s="872"/>
      <c r="H256" s="872"/>
      <c r="I256" s="872"/>
      <c r="J256" s="872"/>
      <c r="K256" s="320">
        <v>0.15</v>
      </c>
      <c r="L256" s="320">
        <v>0.01</v>
      </c>
      <c r="M256" s="320">
        <v>0.02</v>
      </c>
      <c r="N256" s="320">
        <v>0.03</v>
      </c>
      <c r="O256" s="319" t="s">
        <v>40</v>
      </c>
      <c r="P256" s="891"/>
      <c r="Q256" s="318" t="s">
        <v>43</v>
      </c>
      <c r="R256" s="318" t="s">
        <v>44</v>
      </c>
      <c r="S256" s="318" t="s">
        <v>45</v>
      </c>
      <c r="T256" s="318" t="s">
        <v>41</v>
      </c>
      <c r="U256" s="318" t="s">
        <v>134</v>
      </c>
      <c r="V256" s="318"/>
      <c r="W256" s="318"/>
      <c r="X256" s="876"/>
      <c r="Y256" s="876"/>
      <c r="Z256" s="870"/>
      <c r="AA256" s="317" t="s">
        <v>14</v>
      </c>
      <c r="AB256" s="318" t="s">
        <v>46</v>
      </c>
      <c r="AC256" s="318" t="s">
        <v>182</v>
      </c>
      <c r="AD256" s="316" t="s">
        <v>48</v>
      </c>
      <c r="AE256" s="17" t="s">
        <v>52</v>
      </c>
      <c r="AF256" s="223">
        <v>0.1666</v>
      </c>
      <c r="AG256" s="223">
        <v>0.5</v>
      </c>
      <c r="AH256" s="223">
        <v>0.33339999999999997</v>
      </c>
      <c r="AI256" s="223">
        <v>0.91659999999999997</v>
      </c>
      <c r="AJ256" s="316" t="s">
        <v>93</v>
      </c>
      <c r="AK256" s="316" t="s">
        <v>186</v>
      </c>
      <c r="AL256" s="316" t="s">
        <v>162</v>
      </c>
      <c r="AM256" s="316" t="s">
        <v>364</v>
      </c>
      <c r="AN256" s="316" t="s">
        <v>53</v>
      </c>
      <c r="AO256" s="316" t="s">
        <v>54</v>
      </c>
      <c r="AP256" s="846"/>
      <c r="AQ256" s="320">
        <v>0.15</v>
      </c>
      <c r="AR256" s="320">
        <v>0.01</v>
      </c>
      <c r="AS256" s="320">
        <v>0.03</v>
      </c>
      <c r="AT256" s="872"/>
      <c r="AU256" s="878"/>
      <c r="AV256" s="320">
        <v>0.15</v>
      </c>
      <c r="AW256" s="320">
        <v>0.01</v>
      </c>
      <c r="AX256" s="320">
        <v>0.02</v>
      </c>
      <c r="AY256" s="320">
        <v>0.1</v>
      </c>
      <c r="AZ256" s="320">
        <v>0.08</v>
      </c>
      <c r="BA256" s="858"/>
      <c r="BB256" s="320">
        <v>0.15</v>
      </c>
      <c r="BC256" s="320">
        <v>0.01</v>
      </c>
      <c r="BD256" s="320">
        <v>0.1</v>
      </c>
      <c r="BE256" s="868"/>
      <c r="BF256" s="320">
        <v>0.03</v>
      </c>
      <c r="BG256" s="320">
        <v>0.01</v>
      </c>
      <c r="BH256" s="858"/>
      <c r="BI256" s="321" t="s">
        <v>56</v>
      </c>
      <c r="BJ256" s="321" t="s">
        <v>57</v>
      </c>
      <c r="BK256" s="321" t="s">
        <v>58</v>
      </c>
      <c r="BL256" s="321" t="s">
        <v>59</v>
      </c>
      <c r="BM256" s="863"/>
      <c r="BN256" s="320">
        <v>0.03</v>
      </c>
      <c r="BO256" s="320">
        <v>0.01</v>
      </c>
      <c r="BP256" s="874"/>
      <c r="BQ256" s="850"/>
      <c r="BR256" s="850"/>
      <c r="BS256" s="850"/>
      <c r="BT256" s="850"/>
      <c r="BU256" s="850"/>
      <c r="BV256" s="850"/>
      <c r="BW256" s="850"/>
      <c r="BX256" s="852"/>
      <c r="BY256" s="852"/>
      <c r="BZ256" s="852"/>
      <c r="CA256" s="852"/>
      <c r="CB256" s="852"/>
      <c r="CC256" s="852"/>
      <c r="CD256" s="852"/>
      <c r="CE256" s="852"/>
      <c r="CF256" s="854"/>
      <c r="CG256" s="854"/>
      <c r="CH256" s="850"/>
      <c r="CI256" s="850"/>
      <c r="CJ256" s="850"/>
      <c r="CK256" s="850"/>
      <c r="CL256" s="850"/>
      <c r="CM256" s="850"/>
      <c r="CN256" s="846"/>
      <c r="CO256" s="846"/>
      <c r="CP256" s="848"/>
      <c r="CQ256" s="363"/>
      <c r="CR256" s="294" t="s">
        <v>8</v>
      </c>
      <c r="CS256" s="306" t="s">
        <v>189</v>
      </c>
      <c r="CT256" s="306" t="s">
        <v>189</v>
      </c>
      <c r="CU256" s="306" t="s">
        <v>189</v>
      </c>
      <c r="CV256" s="306" t="s">
        <v>189</v>
      </c>
      <c r="CW256" s="306" t="s">
        <v>189</v>
      </c>
      <c r="CX256" s="306" t="s">
        <v>147</v>
      </c>
      <c r="CY256" s="306" t="s">
        <v>28</v>
      </c>
      <c r="CZ256" s="306" t="s">
        <v>29</v>
      </c>
      <c r="DA256" s="306" t="s">
        <v>30</v>
      </c>
      <c r="DB256" s="306" t="s">
        <v>137</v>
      </c>
      <c r="DC256" s="306" t="s">
        <v>138</v>
      </c>
      <c r="DD256" s="306" t="s">
        <v>139</v>
      </c>
      <c r="DE256" s="306" t="s">
        <v>173</v>
      </c>
      <c r="DF256" s="306" t="s">
        <v>172</v>
      </c>
      <c r="DG256" s="306" t="s">
        <v>31</v>
      </c>
      <c r="DH256" s="306" t="s">
        <v>32</v>
      </c>
      <c r="DI256" s="306" t="s">
        <v>33</v>
      </c>
      <c r="DJ256" s="306" t="s">
        <v>340</v>
      </c>
      <c r="DK256" s="306" t="s">
        <v>145</v>
      </c>
      <c r="DL256" s="306" t="s">
        <v>34</v>
      </c>
      <c r="DM256" s="306" t="s">
        <v>35</v>
      </c>
      <c r="DO256"/>
      <c r="DP256"/>
      <c r="DQ256"/>
      <c r="DR256"/>
      <c r="DS256"/>
      <c r="DT256"/>
      <c r="DU256"/>
      <c r="DV256"/>
      <c r="DW256"/>
      <c r="DX256"/>
      <c r="DY256"/>
      <c r="DZ256"/>
      <c r="EA256"/>
      <c r="EB256"/>
      <c r="EC256"/>
      <c r="ED256"/>
      <c r="EE256"/>
      <c r="EF256"/>
      <c r="EG256"/>
      <c r="EH256"/>
      <c r="EI256"/>
      <c r="EJ256"/>
      <c r="EK256"/>
      <c r="EL256"/>
      <c r="EM256"/>
      <c r="EN256"/>
      <c r="EO256"/>
      <c r="EP256"/>
      <c r="EQ256"/>
      <c r="ER256"/>
      <c r="ES256"/>
      <c r="ET256"/>
      <c r="EU256"/>
      <c r="EV256"/>
      <c r="EW256"/>
      <c r="EX256"/>
      <c r="EY256"/>
      <c r="EZ256"/>
      <c r="FA256"/>
      <c r="FB256"/>
      <c r="FC256"/>
      <c r="FD256"/>
      <c r="FE256"/>
      <c r="FF256"/>
      <c r="FG256"/>
      <c r="FH256"/>
      <c r="FI256"/>
      <c r="FJ256"/>
      <c r="FK256"/>
      <c r="FL256"/>
      <c r="FM256"/>
      <c r="FN256"/>
      <c r="FO256"/>
      <c r="FP256"/>
      <c r="FQ256"/>
      <c r="FR256"/>
      <c r="FS256"/>
      <c r="FT256"/>
      <c r="FU256"/>
      <c r="FV256"/>
      <c r="FW256"/>
      <c r="FX256"/>
      <c r="FY256"/>
      <c r="FZ256"/>
      <c r="GA256"/>
      <c r="GB256"/>
      <c r="GC256"/>
      <c r="GD256"/>
      <c r="GE256"/>
      <c r="GF256"/>
      <c r="GG256"/>
      <c r="GH256"/>
      <c r="GI256"/>
      <c r="GJ256"/>
      <c r="GK256"/>
      <c r="GL256"/>
      <c r="GM256"/>
    </row>
    <row r="257" spans="84:85" x14ac:dyDescent="0.2">
      <c r="CF257" s="92"/>
      <c r="CG257" s="92"/>
    </row>
    <row r="258" spans="84:85" x14ac:dyDescent="0.2">
      <c r="CF258" s="92"/>
      <c r="CG258" s="92"/>
    </row>
    <row r="259" spans="84:85" x14ac:dyDescent="0.2">
      <c r="CF259" s="92"/>
      <c r="CG259" s="92"/>
    </row>
    <row r="260" spans="84:85" x14ac:dyDescent="0.2">
      <c r="CF260" s="92"/>
      <c r="CG260" s="92"/>
    </row>
    <row r="261" spans="84:85" x14ac:dyDescent="0.2">
      <c r="CF261" s="92"/>
      <c r="CG261" s="92"/>
    </row>
    <row r="262" spans="84:85" x14ac:dyDescent="0.2">
      <c r="CF262" s="92"/>
      <c r="CG262" s="92"/>
    </row>
    <row r="263" spans="84:85" x14ac:dyDescent="0.2">
      <c r="CF263" s="92"/>
      <c r="CG263" s="92"/>
    </row>
    <row r="264" spans="84:85" x14ac:dyDescent="0.2">
      <c r="CF264" s="92"/>
      <c r="CG264" s="92"/>
    </row>
    <row r="265" spans="84:85" x14ac:dyDescent="0.2">
      <c r="CF265" s="92"/>
      <c r="CG265" s="92"/>
    </row>
    <row r="266" spans="84:85" x14ac:dyDescent="0.2">
      <c r="CF266" s="92"/>
      <c r="CG266" s="92"/>
    </row>
    <row r="267" spans="84:85" x14ac:dyDescent="0.2">
      <c r="CF267" s="92"/>
      <c r="CG267" s="92"/>
    </row>
    <row r="268" spans="84:85" x14ac:dyDescent="0.2">
      <c r="CF268" s="92"/>
      <c r="CG268" s="92"/>
    </row>
    <row r="269" spans="84:85" x14ac:dyDescent="0.2">
      <c r="CF269" s="92"/>
      <c r="CG269" s="92"/>
    </row>
    <row r="270" spans="84:85" x14ac:dyDescent="0.2">
      <c r="CF270" s="92"/>
      <c r="CG270" s="92"/>
    </row>
    <row r="271" spans="84:85" x14ac:dyDescent="0.2">
      <c r="CF271" s="92"/>
      <c r="CG271" s="92"/>
    </row>
    <row r="272" spans="84:85" x14ac:dyDescent="0.2">
      <c r="CF272" s="92"/>
      <c r="CG272" s="92"/>
    </row>
    <row r="273" spans="84:85" x14ac:dyDescent="0.2">
      <c r="CF273" s="92"/>
      <c r="CG273" s="92"/>
    </row>
  </sheetData>
  <customSheetViews>
    <customSheetView guid="{39BA71BF-908C-4837-9463-6A2E214E28B5}" showPageBreaks="1" printArea="1" hiddenRows="1" view="pageBreakPreview">
      <pane xSplit="11" ySplit="8" topLeftCell="L10" activePane="bottomRight" state="frozen"/>
      <selection pane="bottomRight" activeCell="S269" sqref="S269"/>
      <colBreaks count="3" manualBreakCount="3">
        <brk id="21" max="1048575" man="1"/>
        <brk id="47" max="253" man="1"/>
        <brk id="73" max="253" man="1"/>
      </colBreaks>
      <pageMargins left="0.70866141732283472" right="0.70866141732283472" top="0.74803149606299213" bottom="0.74803149606299213" header="0.31496062992125984" footer="0.31496062992125984"/>
      <pageSetup paperSize="9" scale="57" orientation="landscape" r:id="rId1"/>
      <headerFooter alignWithMargins="0"/>
    </customSheetView>
  </customSheetViews>
  <mergeCells count="123">
    <mergeCell ref="CO3:CO4"/>
    <mergeCell ref="CP3:CP4"/>
    <mergeCell ref="CM3:CM4"/>
    <mergeCell ref="CN3:CN4"/>
    <mergeCell ref="C2:E2"/>
    <mergeCell ref="AV1:AY1"/>
    <mergeCell ref="AV2:AY2"/>
    <mergeCell ref="BV1:BZ1"/>
    <mergeCell ref="BP3:BP4"/>
    <mergeCell ref="BV3:BV4"/>
    <mergeCell ref="BY3:BY4"/>
    <mergeCell ref="BE3:BE4"/>
    <mergeCell ref="BH3:BH4"/>
    <mergeCell ref="BI3:BL3"/>
    <mergeCell ref="BM3:BM4"/>
    <mergeCell ref="AT3:AT4"/>
    <mergeCell ref="AU3:AU4"/>
    <mergeCell ref="AV3:AZ3"/>
    <mergeCell ref="AQ3:AS3"/>
    <mergeCell ref="L2:M2"/>
    <mergeCell ref="BW3:BW4"/>
    <mergeCell ref="BX3:BX4"/>
    <mergeCell ref="CA3:CA4"/>
    <mergeCell ref="CB3:CB4"/>
    <mergeCell ref="CG2:CH2"/>
    <mergeCell ref="G3:G4"/>
    <mergeCell ref="H3:H4"/>
    <mergeCell ref="J3:J4"/>
    <mergeCell ref="K3:O3"/>
    <mergeCell ref="BQ3:BQ4"/>
    <mergeCell ref="BF3:BG3"/>
    <mergeCell ref="AA3:AO3"/>
    <mergeCell ref="X3:X4"/>
    <mergeCell ref="BR3:BR4"/>
    <mergeCell ref="BV2:BZ2"/>
    <mergeCell ref="BN3:BO3"/>
    <mergeCell ref="AP3:AP4"/>
    <mergeCell ref="BS3:BS4"/>
    <mergeCell ref="BT3:BT4"/>
    <mergeCell ref="BU3:BU4"/>
    <mergeCell ref="CC3:CC4"/>
    <mergeCell ref="CI3:CI4"/>
    <mergeCell ref="CJ3:CJ4"/>
    <mergeCell ref="CK3:CK4"/>
    <mergeCell ref="CL3:CL4"/>
    <mergeCell ref="BZ3:BZ4"/>
    <mergeCell ref="CD3:CD4"/>
    <mergeCell ref="CE3:CE4"/>
    <mergeCell ref="CF3:CF4"/>
    <mergeCell ref="CG3:CG4"/>
    <mergeCell ref="CH3:CH4"/>
    <mergeCell ref="A255:A256"/>
    <mergeCell ref="B255:B256"/>
    <mergeCell ref="C255:C256"/>
    <mergeCell ref="D255:D256"/>
    <mergeCell ref="E255:E256"/>
    <mergeCell ref="AO2:AP2"/>
    <mergeCell ref="BB2:BC2"/>
    <mergeCell ref="BA3:BA4"/>
    <mergeCell ref="BB3:BD3"/>
    <mergeCell ref="P3:P4"/>
    <mergeCell ref="Q3:U3"/>
    <mergeCell ref="Y3:Y4"/>
    <mergeCell ref="Z3:Z4"/>
    <mergeCell ref="B3:B4"/>
    <mergeCell ref="C3:C4"/>
    <mergeCell ref="D3:D4"/>
    <mergeCell ref="E3:E4"/>
    <mergeCell ref="F3:F4"/>
    <mergeCell ref="A3:A4"/>
    <mergeCell ref="I3:I4"/>
    <mergeCell ref="K255:O255"/>
    <mergeCell ref="P255:P256"/>
    <mergeCell ref="Q255:U255"/>
    <mergeCell ref="X255:X256"/>
    <mergeCell ref="Y255:Y256"/>
    <mergeCell ref="F255:F256"/>
    <mergeCell ref="G255:G256"/>
    <mergeCell ref="H255:H256"/>
    <mergeCell ref="I255:I256"/>
    <mergeCell ref="J255:J256"/>
    <mergeCell ref="AU255:AU256"/>
    <mergeCell ref="AV255:AZ255"/>
    <mergeCell ref="BA255:BA256"/>
    <mergeCell ref="BB255:BD255"/>
    <mergeCell ref="BE255:BE256"/>
    <mergeCell ref="Z255:Z256"/>
    <mergeCell ref="AA255:AO255"/>
    <mergeCell ref="AP255:AP256"/>
    <mergeCell ref="AQ255:AS255"/>
    <mergeCell ref="AT255:AT256"/>
    <mergeCell ref="BP255:BP256"/>
    <mergeCell ref="BQ255:BQ256"/>
    <mergeCell ref="BR255:BR256"/>
    <mergeCell ref="BS255:BS256"/>
    <mergeCell ref="BT255:BT256"/>
    <mergeCell ref="BF255:BG255"/>
    <mergeCell ref="BH255:BH256"/>
    <mergeCell ref="BI255:BL255"/>
    <mergeCell ref="BM255:BM256"/>
    <mergeCell ref="BN255:BO255"/>
    <mergeCell ref="BZ255:BZ256"/>
    <mergeCell ref="CA255:CA256"/>
    <mergeCell ref="CB255:CB256"/>
    <mergeCell ref="CC255:CC256"/>
    <mergeCell ref="CD255:CD256"/>
    <mergeCell ref="BU255:BU256"/>
    <mergeCell ref="BV255:BV256"/>
    <mergeCell ref="BW255:BW256"/>
    <mergeCell ref="BX255:BX256"/>
    <mergeCell ref="BY255:BY256"/>
    <mergeCell ref="CO255:CO256"/>
    <mergeCell ref="CP255:CP256"/>
    <mergeCell ref="CJ255:CJ256"/>
    <mergeCell ref="CK255:CK256"/>
    <mergeCell ref="CL255:CL256"/>
    <mergeCell ref="CM255:CM256"/>
    <mergeCell ref="CN255:CN256"/>
    <mergeCell ref="CE255:CE256"/>
    <mergeCell ref="CF255:CF256"/>
    <mergeCell ref="CG255:CG256"/>
    <mergeCell ref="CH255:CH256"/>
    <mergeCell ref="CI255:CI256"/>
  </mergeCells>
  <conditionalFormatting sqref="AQ2">
    <cfRule type="cellIs" dxfId="643" priority="1668" stopIfTrue="1" operator="greaterThanOrEqual">
      <formula>238.5</formula>
    </cfRule>
  </conditionalFormatting>
  <conditionalFormatting sqref="BE215">
    <cfRule type="cellIs" dxfId="642" priority="260" stopIfTrue="1" operator="equal">
      <formula>0</formula>
    </cfRule>
  </conditionalFormatting>
  <conditionalFormatting sqref="BE201 BE241:BE253">
    <cfRule type="cellIs" dxfId="641" priority="979" stopIfTrue="1" operator="equal">
      <formula>0</formula>
    </cfRule>
  </conditionalFormatting>
  <conditionalFormatting sqref="AQ201 AQ241:AQ253">
    <cfRule type="cellIs" dxfId="640" priority="978" operator="greaterThanOrEqual">
      <formula>$AP$4*$AP$2</formula>
    </cfRule>
  </conditionalFormatting>
  <conditionalFormatting sqref="AR201 AR241:AR253">
    <cfRule type="cellIs" dxfId="639" priority="977" operator="greaterThanOrEqual">
      <formula>$AQ$4*$AP$2</formula>
    </cfRule>
  </conditionalFormatting>
  <conditionalFormatting sqref="AS201 AS241:AS253">
    <cfRule type="cellIs" dxfId="638" priority="976" operator="greaterThanOrEqual">
      <formula>$AR$4*$AP$2</formula>
    </cfRule>
  </conditionalFormatting>
  <conditionalFormatting sqref="BB201 BB241:BB253">
    <cfRule type="cellIs" dxfId="637" priority="975" operator="greaterThanOrEqual">
      <formula>$BA$4*$AP$2</formula>
    </cfRule>
  </conditionalFormatting>
  <conditionalFormatting sqref="BC201 BC241:BC253">
    <cfRule type="cellIs" dxfId="636" priority="974" operator="greaterThanOrEqual">
      <formula>$BB$4*$AP$2</formula>
    </cfRule>
  </conditionalFormatting>
  <conditionalFormatting sqref="BD201 BD241:BD253">
    <cfRule type="cellIs" dxfId="635" priority="973" operator="greaterThanOrEqual">
      <formula>$BC$4*$AP$2</formula>
    </cfRule>
  </conditionalFormatting>
  <conditionalFormatting sqref="BF201 BF241:BF253">
    <cfRule type="cellIs" dxfId="634" priority="972" operator="greaterThanOrEqual">
      <formula>$BE$4*$AP$2</formula>
    </cfRule>
  </conditionalFormatting>
  <conditionalFormatting sqref="BG201 BG241:BG253">
    <cfRule type="cellIs" dxfId="633" priority="971" operator="greaterThanOrEqual">
      <formula>$BF$4*$AP$2</formula>
    </cfRule>
  </conditionalFormatting>
  <conditionalFormatting sqref="AP201 AP241:AP253">
    <cfRule type="cellIs" dxfId="632" priority="970" operator="greaterThanOrEqual">
      <formula>$AP$2</formula>
    </cfRule>
  </conditionalFormatting>
  <conditionalFormatting sqref="BE239">
    <cfRule type="cellIs" dxfId="631" priority="500" stopIfTrue="1" operator="equal">
      <formula>0</formula>
    </cfRule>
  </conditionalFormatting>
  <conditionalFormatting sqref="AQ239">
    <cfRule type="cellIs" dxfId="630" priority="499" operator="greaterThanOrEqual">
      <formula>$AP$4*$AP$2</formula>
    </cfRule>
  </conditionalFormatting>
  <conditionalFormatting sqref="AR239">
    <cfRule type="cellIs" dxfId="629" priority="498" operator="greaterThanOrEqual">
      <formula>$AQ$4*$AP$2</formula>
    </cfRule>
  </conditionalFormatting>
  <conditionalFormatting sqref="AS239">
    <cfRule type="cellIs" dxfId="628" priority="497" operator="greaterThanOrEqual">
      <formula>$AR$4*$AP$2</formula>
    </cfRule>
  </conditionalFormatting>
  <conditionalFormatting sqref="BB239">
    <cfRule type="cellIs" dxfId="627" priority="496" operator="greaterThanOrEqual">
      <formula>$BA$4*$AP$2</formula>
    </cfRule>
  </conditionalFormatting>
  <conditionalFormatting sqref="BC239">
    <cfRule type="cellIs" dxfId="626" priority="495" operator="greaterThanOrEqual">
      <formula>$BB$4*$AP$2</formula>
    </cfRule>
  </conditionalFormatting>
  <conditionalFormatting sqref="BD239">
    <cfRule type="cellIs" dxfId="625" priority="494" operator="greaterThanOrEqual">
      <formula>$BC$4*$AP$2</formula>
    </cfRule>
  </conditionalFormatting>
  <conditionalFormatting sqref="BF239">
    <cfRule type="cellIs" dxfId="624" priority="493" operator="greaterThanOrEqual">
      <formula>$BE$4*$AP$2</formula>
    </cfRule>
  </conditionalFormatting>
  <conditionalFormatting sqref="BG239">
    <cfRule type="cellIs" dxfId="623" priority="492" operator="greaterThanOrEqual">
      <formula>$BF$4*$AP$2</formula>
    </cfRule>
  </conditionalFormatting>
  <conditionalFormatting sqref="AP239">
    <cfRule type="cellIs" dxfId="622" priority="491" operator="greaterThanOrEqual">
      <formula>$AP$2</formula>
    </cfRule>
  </conditionalFormatting>
  <conditionalFormatting sqref="BE237">
    <cfRule type="cellIs" dxfId="621" priority="480" stopIfTrue="1" operator="equal">
      <formula>0</formula>
    </cfRule>
  </conditionalFormatting>
  <conditionalFormatting sqref="AQ237">
    <cfRule type="cellIs" dxfId="620" priority="479" operator="greaterThanOrEqual">
      <formula>$AP$4*$AP$2</formula>
    </cfRule>
  </conditionalFormatting>
  <conditionalFormatting sqref="AR237">
    <cfRule type="cellIs" dxfId="619" priority="478" operator="greaterThanOrEqual">
      <formula>$AQ$4*$AP$2</formula>
    </cfRule>
  </conditionalFormatting>
  <conditionalFormatting sqref="AS237">
    <cfRule type="cellIs" dxfId="618" priority="477" operator="greaterThanOrEqual">
      <formula>$AR$4*$AP$2</formula>
    </cfRule>
  </conditionalFormatting>
  <conditionalFormatting sqref="BB237">
    <cfRule type="cellIs" dxfId="617" priority="476" operator="greaterThanOrEqual">
      <formula>$BA$4*$AP$2</formula>
    </cfRule>
  </conditionalFormatting>
  <conditionalFormatting sqref="BC237">
    <cfRule type="cellIs" dxfId="616" priority="475" operator="greaterThanOrEqual">
      <formula>$BB$4*$AP$2</formula>
    </cfRule>
  </conditionalFormatting>
  <conditionalFormatting sqref="BD237">
    <cfRule type="cellIs" dxfId="615" priority="474" operator="greaterThanOrEqual">
      <formula>$BC$4*$AP$2</formula>
    </cfRule>
  </conditionalFormatting>
  <conditionalFormatting sqref="BF237">
    <cfRule type="cellIs" dxfId="614" priority="473" operator="greaterThanOrEqual">
      <formula>$BE$4*$AP$2</formula>
    </cfRule>
  </conditionalFormatting>
  <conditionalFormatting sqref="BG237">
    <cfRule type="cellIs" dxfId="613" priority="472" operator="greaterThanOrEqual">
      <formula>$BF$4*$AP$2</formula>
    </cfRule>
  </conditionalFormatting>
  <conditionalFormatting sqref="AP237">
    <cfRule type="cellIs" dxfId="612" priority="471" operator="greaterThanOrEqual">
      <formula>$AP$2</formula>
    </cfRule>
  </conditionalFormatting>
  <conditionalFormatting sqref="BE235">
    <cfRule type="cellIs" dxfId="611" priority="460" stopIfTrue="1" operator="equal">
      <formula>0</formula>
    </cfRule>
  </conditionalFormatting>
  <conditionalFormatting sqref="AQ235">
    <cfRule type="cellIs" dxfId="610" priority="459" operator="greaterThanOrEqual">
      <formula>$AP$4*$AP$2</formula>
    </cfRule>
  </conditionalFormatting>
  <conditionalFormatting sqref="AR235">
    <cfRule type="cellIs" dxfId="609" priority="458" operator="greaterThanOrEqual">
      <formula>$AQ$4*$AP$2</formula>
    </cfRule>
  </conditionalFormatting>
  <conditionalFormatting sqref="AS235">
    <cfRule type="cellIs" dxfId="608" priority="457" operator="greaterThanOrEqual">
      <formula>$AR$4*$AP$2</formula>
    </cfRule>
  </conditionalFormatting>
  <conditionalFormatting sqref="BB235">
    <cfRule type="cellIs" dxfId="607" priority="456" operator="greaterThanOrEqual">
      <formula>$BA$4*$AP$2</formula>
    </cfRule>
  </conditionalFormatting>
  <conditionalFormatting sqref="BC235">
    <cfRule type="cellIs" dxfId="606" priority="455" operator="greaterThanOrEqual">
      <formula>$BB$4*$AP$2</formula>
    </cfRule>
  </conditionalFormatting>
  <conditionalFormatting sqref="BD235">
    <cfRule type="cellIs" dxfId="605" priority="454" operator="greaterThanOrEqual">
      <formula>$BC$4*$AP$2</formula>
    </cfRule>
  </conditionalFormatting>
  <conditionalFormatting sqref="BF235">
    <cfRule type="cellIs" dxfId="604" priority="453" operator="greaterThanOrEqual">
      <formula>$BE$4*$AP$2</formula>
    </cfRule>
  </conditionalFormatting>
  <conditionalFormatting sqref="BG235">
    <cfRule type="cellIs" dxfId="603" priority="452" operator="greaterThanOrEqual">
      <formula>$BF$4*$AP$2</formula>
    </cfRule>
  </conditionalFormatting>
  <conditionalFormatting sqref="AP235">
    <cfRule type="cellIs" dxfId="602" priority="451" operator="greaterThanOrEqual">
      <formula>$AP$2</formula>
    </cfRule>
  </conditionalFormatting>
  <conditionalFormatting sqref="BE233">
    <cfRule type="cellIs" dxfId="601" priority="440" stopIfTrue="1" operator="equal">
      <formula>0</formula>
    </cfRule>
  </conditionalFormatting>
  <conditionalFormatting sqref="AQ233">
    <cfRule type="cellIs" dxfId="600" priority="439" operator="greaterThanOrEqual">
      <formula>$AP$4*$AP$2</formula>
    </cfRule>
  </conditionalFormatting>
  <conditionalFormatting sqref="AR233">
    <cfRule type="cellIs" dxfId="599" priority="438" operator="greaterThanOrEqual">
      <formula>$AQ$4*$AP$2</formula>
    </cfRule>
  </conditionalFormatting>
  <conditionalFormatting sqref="AS233">
    <cfRule type="cellIs" dxfId="598" priority="437" operator="greaterThanOrEqual">
      <formula>$AR$4*$AP$2</formula>
    </cfRule>
  </conditionalFormatting>
  <conditionalFormatting sqref="BB233">
    <cfRule type="cellIs" dxfId="597" priority="436" operator="greaterThanOrEqual">
      <formula>$BA$4*$AP$2</formula>
    </cfRule>
  </conditionalFormatting>
  <conditionalFormatting sqref="BC233">
    <cfRule type="cellIs" dxfId="596" priority="435" operator="greaterThanOrEqual">
      <formula>$BB$4*$AP$2</formula>
    </cfRule>
  </conditionalFormatting>
  <conditionalFormatting sqref="BD233">
    <cfRule type="cellIs" dxfId="595" priority="434" operator="greaterThanOrEqual">
      <formula>$BC$4*$AP$2</formula>
    </cfRule>
  </conditionalFormatting>
  <conditionalFormatting sqref="BF233">
    <cfRule type="cellIs" dxfId="594" priority="433" operator="greaterThanOrEqual">
      <formula>$BE$4*$AP$2</formula>
    </cfRule>
  </conditionalFormatting>
  <conditionalFormatting sqref="BG233">
    <cfRule type="cellIs" dxfId="593" priority="432" operator="greaterThanOrEqual">
      <formula>$BF$4*$AP$2</formula>
    </cfRule>
  </conditionalFormatting>
  <conditionalFormatting sqref="AP233">
    <cfRule type="cellIs" dxfId="592" priority="431" operator="greaterThanOrEqual">
      <formula>$AP$2</formula>
    </cfRule>
  </conditionalFormatting>
  <conditionalFormatting sqref="BE231">
    <cfRule type="cellIs" dxfId="591" priority="420" stopIfTrue="1" operator="equal">
      <formula>0</formula>
    </cfRule>
  </conditionalFormatting>
  <conditionalFormatting sqref="AQ231">
    <cfRule type="cellIs" dxfId="590" priority="419" operator="greaterThanOrEqual">
      <formula>$AP$4*$AP$2</formula>
    </cfRule>
  </conditionalFormatting>
  <conditionalFormatting sqref="AR231">
    <cfRule type="cellIs" dxfId="589" priority="418" operator="greaterThanOrEqual">
      <formula>$AQ$4*$AP$2</formula>
    </cfRule>
  </conditionalFormatting>
  <conditionalFormatting sqref="AS231">
    <cfRule type="cellIs" dxfId="588" priority="417" operator="greaterThanOrEqual">
      <formula>$AR$4*$AP$2</formula>
    </cfRule>
  </conditionalFormatting>
  <conditionalFormatting sqref="BB231">
    <cfRule type="cellIs" dxfId="587" priority="416" operator="greaterThanOrEqual">
      <formula>$BA$4*$AP$2</formula>
    </cfRule>
  </conditionalFormatting>
  <conditionalFormatting sqref="BC231">
    <cfRule type="cellIs" dxfId="586" priority="415" operator="greaterThanOrEqual">
      <formula>$BB$4*$AP$2</formula>
    </cfRule>
  </conditionalFormatting>
  <conditionalFormatting sqref="BD231">
    <cfRule type="cellIs" dxfId="585" priority="414" operator="greaterThanOrEqual">
      <formula>$BC$4*$AP$2</formula>
    </cfRule>
  </conditionalFormatting>
  <conditionalFormatting sqref="BF231">
    <cfRule type="cellIs" dxfId="584" priority="413" operator="greaterThanOrEqual">
      <formula>$BE$4*$AP$2</formula>
    </cfRule>
  </conditionalFormatting>
  <conditionalFormatting sqref="BG231">
    <cfRule type="cellIs" dxfId="583" priority="412" operator="greaterThanOrEqual">
      <formula>$BF$4*$AP$2</formula>
    </cfRule>
  </conditionalFormatting>
  <conditionalFormatting sqref="AP231">
    <cfRule type="cellIs" dxfId="582" priority="411" operator="greaterThanOrEqual">
      <formula>$AP$2</formula>
    </cfRule>
  </conditionalFormatting>
  <conditionalFormatting sqref="BE229">
    <cfRule type="cellIs" dxfId="581" priority="400" stopIfTrue="1" operator="equal">
      <formula>0</formula>
    </cfRule>
  </conditionalFormatting>
  <conditionalFormatting sqref="AQ229">
    <cfRule type="cellIs" dxfId="580" priority="399" operator="greaterThanOrEqual">
      <formula>$AP$4*$AP$2</formula>
    </cfRule>
  </conditionalFormatting>
  <conditionalFormatting sqref="AR229">
    <cfRule type="cellIs" dxfId="579" priority="398" operator="greaterThanOrEqual">
      <formula>$AQ$4*$AP$2</formula>
    </cfRule>
  </conditionalFormatting>
  <conditionalFormatting sqref="AS229">
    <cfRule type="cellIs" dxfId="578" priority="397" operator="greaterThanOrEqual">
      <formula>$AR$4*$AP$2</formula>
    </cfRule>
  </conditionalFormatting>
  <conditionalFormatting sqref="BB229">
    <cfRule type="cellIs" dxfId="577" priority="396" operator="greaterThanOrEqual">
      <formula>$BA$4*$AP$2</formula>
    </cfRule>
  </conditionalFormatting>
  <conditionalFormatting sqref="BC229">
    <cfRule type="cellIs" dxfId="576" priority="395" operator="greaterThanOrEqual">
      <formula>$BB$4*$AP$2</formula>
    </cfRule>
  </conditionalFormatting>
  <conditionalFormatting sqref="BD229">
    <cfRule type="cellIs" dxfId="575" priority="394" operator="greaterThanOrEqual">
      <formula>$BC$4*$AP$2</formula>
    </cfRule>
  </conditionalFormatting>
  <conditionalFormatting sqref="BF229">
    <cfRule type="cellIs" dxfId="574" priority="393" operator="greaterThanOrEqual">
      <formula>$BE$4*$AP$2</formula>
    </cfRule>
  </conditionalFormatting>
  <conditionalFormatting sqref="BG229">
    <cfRule type="cellIs" dxfId="573" priority="392" operator="greaterThanOrEqual">
      <formula>$BF$4*$AP$2</formula>
    </cfRule>
  </conditionalFormatting>
  <conditionalFormatting sqref="AP229">
    <cfRule type="cellIs" dxfId="572" priority="391" operator="greaterThanOrEqual">
      <formula>$AP$2</formula>
    </cfRule>
  </conditionalFormatting>
  <conditionalFormatting sqref="BE227">
    <cfRule type="cellIs" dxfId="571" priority="380" stopIfTrue="1" operator="equal">
      <formula>0</formula>
    </cfRule>
  </conditionalFormatting>
  <conditionalFormatting sqref="AQ227">
    <cfRule type="cellIs" dxfId="570" priority="379" operator="greaterThanOrEqual">
      <formula>$AP$4*$AP$2</formula>
    </cfRule>
  </conditionalFormatting>
  <conditionalFormatting sqref="AR227">
    <cfRule type="cellIs" dxfId="569" priority="378" operator="greaterThanOrEqual">
      <formula>$AQ$4*$AP$2</formula>
    </cfRule>
  </conditionalFormatting>
  <conditionalFormatting sqref="AS227">
    <cfRule type="cellIs" dxfId="568" priority="377" operator="greaterThanOrEqual">
      <formula>$AR$4*$AP$2</formula>
    </cfRule>
  </conditionalFormatting>
  <conditionalFormatting sqref="BB227">
    <cfRule type="cellIs" dxfId="567" priority="376" operator="greaterThanOrEqual">
      <formula>$BA$4*$AP$2</formula>
    </cfRule>
  </conditionalFormatting>
  <conditionalFormatting sqref="BC227">
    <cfRule type="cellIs" dxfId="566" priority="375" operator="greaterThanOrEqual">
      <formula>$BB$4*$AP$2</formula>
    </cfRule>
  </conditionalFormatting>
  <conditionalFormatting sqref="BD227">
    <cfRule type="cellIs" dxfId="565" priority="374" operator="greaterThanOrEqual">
      <formula>$BC$4*$AP$2</formula>
    </cfRule>
  </conditionalFormatting>
  <conditionalFormatting sqref="BF227">
    <cfRule type="cellIs" dxfId="564" priority="373" operator="greaterThanOrEqual">
      <formula>$BE$4*$AP$2</formula>
    </cfRule>
  </conditionalFormatting>
  <conditionalFormatting sqref="BG227">
    <cfRule type="cellIs" dxfId="563" priority="372" operator="greaterThanOrEqual">
      <formula>$BF$4*$AP$2</formula>
    </cfRule>
  </conditionalFormatting>
  <conditionalFormatting sqref="AP227">
    <cfRule type="cellIs" dxfId="562" priority="371" operator="greaterThanOrEqual">
      <formula>$AP$2</formula>
    </cfRule>
  </conditionalFormatting>
  <conditionalFormatting sqref="BE225">
    <cfRule type="cellIs" dxfId="561" priority="360" stopIfTrue="1" operator="equal">
      <formula>0</formula>
    </cfRule>
  </conditionalFormatting>
  <conditionalFormatting sqref="AQ225">
    <cfRule type="cellIs" dxfId="560" priority="359" operator="greaterThanOrEqual">
      <formula>$AP$4*$AP$2</formula>
    </cfRule>
  </conditionalFormatting>
  <conditionalFormatting sqref="AR225">
    <cfRule type="cellIs" dxfId="559" priority="358" operator="greaterThanOrEqual">
      <formula>$AQ$4*$AP$2</formula>
    </cfRule>
  </conditionalFormatting>
  <conditionalFormatting sqref="AS225">
    <cfRule type="cellIs" dxfId="558" priority="357" operator="greaterThanOrEqual">
      <formula>$AR$4*$AP$2</formula>
    </cfRule>
  </conditionalFormatting>
  <conditionalFormatting sqref="BB225">
    <cfRule type="cellIs" dxfId="557" priority="356" operator="greaterThanOrEqual">
      <formula>$BA$4*$AP$2</formula>
    </cfRule>
  </conditionalFormatting>
  <conditionalFormatting sqref="BC225">
    <cfRule type="cellIs" dxfId="556" priority="355" operator="greaterThanOrEqual">
      <formula>$BB$4*$AP$2</formula>
    </cfRule>
  </conditionalFormatting>
  <conditionalFormatting sqref="BD225">
    <cfRule type="cellIs" dxfId="555" priority="354" operator="greaterThanOrEqual">
      <formula>$BC$4*$AP$2</formula>
    </cfRule>
  </conditionalFormatting>
  <conditionalFormatting sqref="BF225">
    <cfRule type="cellIs" dxfId="554" priority="353" operator="greaterThanOrEqual">
      <formula>$BE$4*$AP$2</formula>
    </cfRule>
  </conditionalFormatting>
  <conditionalFormatting sqref="BG225">
    <cfRule type="cellIs" dxfId="553" priority="352" operator="greaterThanOrEqual">
      <formula>$BF$4*$AP$2</formula>
    </cfRule>
  </conditionalFormatting>
  <conditionalFormatting sqref="AP225">
    <cfRule type="cellIs" dxfId="552" priority="351" operator="greaterThanOrEqual">
      <formula>$AP$2</formula>
    </cfRule>
  </conditionalFormatting>
  <conditionalFormatting sqref="BE223">
    <cfRule type="cellIs" dxfId="551" priority="340" stopIfTrue="1" operator="equal">
      <formula>0</formula>
    </cfRule>
  </conditionalFormatting>
  <conditionalFormatting sqref="AQ223">
    <cfRule type="cellIs" dxfId="550" priority="339" operator="greaterThanOrEqual">
      <formula>$AP$4*$AP$2</formula>
    </cfRule>
  </conditionalFormatting>
  <conditionalFormatting sqref="AR223">
    <cfRule type="cellIs" dxfId="549" priority="338" operator="greaterThanOrEqual">
      <formula>$AQ$4*$AP$2</formula>
    </cfRule>
  </conditionalFormatting>
  <conditionalFormatting sqref="AS223">
    <cfRule type="cellIs" dxfId="548" priority="337" operator="greaterThanOrEqual">
      <formula>$AR$4*$AP$2</formula>
    </cfRule>
  </conditionalFormatting>
  <conditionalFormatting sqref="BB223">
    <cfRule type="cellIs" dxfId="547" priority="336" operator="greaterThanOrEqual">
      <formula>$BA$4*$AP$2</formula>
    </cfRule>
  </conditionalFormatting>
  <conditionalFormatting sqref="BC223">
    <cfRule type="cellIs" dxfId="546" priority="335" operator="greaterThanOrEqual">
      <formula>$BB$4*$AP$2</formula>
    </cfRule>
  </conditionalFormatting>
  <conditionalFormatting sqref="BD223">
    <cfRule type="cellIs" dxfId="545" priority="334" operator="greaterThanOrEqual">
      <formula>$BC$4*$AP$2</formula>
    </cfRule>
  </conditionalFormatting>
  <conditionalFormatting sqref="BF223">
    <cfRule type="cellIs" dxfId="544" priority="333" operator="greaterThanOrEqual">
      <formula>$BE$4*$AP$2</formula>
    </cfRule>
  </conditionalFormatting>
  <conditionalFormatting sqref="BG223">
    <cfRule type="cellIs" dxfId="543" priority="332" operator="greaterThanOrEqual">
      <formula>$BF$4*$AP$2</formula>
    </cfRule>
  </conditionalFormatting>
  <conditionalFormatting sqref="AP223">
    <cfRule type="cellIs" dxfId="542" priority="331" operator="greaterThanOrEqual">
      <formula>$AP$2</formula>
    </cfRule>
  </conditionalFormatting>
  <conditionalFormatting sqref="BE221">
    <cfRule type="cellIs" dxfId="541" priority="320" stopIfTrue="1" operator="equal">
      <formula>0</formula>
    </cfRule>
  </conditionalFormatting>
  <conditionalFormatting sqref="AQ221">
    <cfRule type="cellIs" dxfId="540" priority="319" operator="greaterThanOrEqual">
      <formula>$AP$4*$AP$2</formula>
    </cfRule>
  </conditionalFormatting>
  <conditionalFormatting sqref="AR221">
    <cfRule type="cellIs" dxfId="539" priority="318" operator="greaterThanOrEqual">
      <formula>$AQ$4*$AP$2</formula>
    </cfRule>
  </conditionalFormatting>
  <conditionalFormatting sqref="AS221">
    <cfRule type="cellIs" dxfId="538" priority="317" operator="greaterThanOrEqual">
      <formula>$AR$4*$AP$2</formula>
    </cfRule>
  </conditionalFormatting>
  <conditionalFormatting sqref="BB221">
    <cfRule type="cellIs" dxfId="537" priority="316" operator="greaterThanOrEqual">
      <formula>$BA$4*$AP$2</formula>
    </cfRule>
  </conditionalFormatting>
  <conditionalFormatting sqref="BC221">
    <cfRule type="cellIs" dxfId="536" priority="315" operator="greaterThanOrEqual">
      <formula>$BB$4*$AP$2</formula>
    </cfRule>
  </conditionalFormatting>
  <conditionalFormatting sqref="BD221">
    <cfRule type="cellIs" dxfId="535" priority="314" operator="greaterThanOrEqual">
      <formula>$BC$4*$AP$2</formula>
    </cfRule>
  </conditionalFormatting>
  <conditionalFormatting sqref="BF221">
    <cfRule type="cellIs" dxfId="534" priority="313" operator="greaterThanOrEqual">
      <formula>$BE$4*$AP$2</formula>
    </cfRule>
  </conditionalFormatting>
  <conditionalFormatting sqref="BG221">
    <cfRule type="cellIs" dxfId="533" priority="312" operator="greaterThanOrEqual">
      <formula>$BF$4*$AP$2</formula>
    </cfRule>
  </conditionalFormatting>
  <conditionalFormatting sqref="AP221">
    <cfRule type="cellIs" dxfId="532" priority="311" operator="greaterThanOrEqual">
      <formula>$AP$2</formula>
    </cfRule>
  </conditionalFormatting>
  <conditionalFormatting sqref="BE219">
    <cfRule type="cellIs" dxfId="531" priority="300" stopIfTrue="1" operator="equal">
      <formula>0</formula>
    </cfRule>
  </conditionalFormatting>
  <conditionalFormatting sqref="AQ219">
    <cfRule type="cellIs" dxfId="530" priority="299" operator="greaterThanOrEqual">
      <formula>$AP$4*$AP$2</formula>
    </cfRule>
  </conditionalFormatting>
  <conditionalFormatting sqref="AR219">
    <cfRule type="cellIs" dxfId="529" priority="298" operator="greaterThanOrEqual">
      <formula>$AQ$4*$AP$2</formula>
    </cfRule>
  </conditionalFormatting>
  <conditionalFormatting sqref="AS219">
    <cfRule type="cellIs" dxfId="528" priority="297" operator="greaterThanOrEqual">
      <formula>$AR$4*$AP$2</formula>
    </cfRule>
  </conditionalFormatting>
  <conditionalFormatting sqref="BB219">
    <cfRule type="cellIs" dxfId="527" priority="296" operator="greaterThanOrEqual">
      <formula>$BA$4*$AP$2</formula>
    </cfRule>
  </conditionalFormatting>
  <conditionalFormatting sqref="BC219">
    <cfRule type="cellIs" dxfId="526" priority="295" operator="greaterThanOrEqual">
      <formula>$BB$4*$AP$2</formula>
    </cfRule>
  </conditionalFormatting>
  <conditionalFormatting sqref="BD219">
    <cfRule type="cellIs" dxfId="525" priority="294" operator="greaterThanOrEqual">
      <formula>$BC$4*$AP$2</formula>
    </cfRule>
  </conditionalFormatting>
  <conditionalFormatting sqref="BF219">
    <cfRule type="cellIs" dxfId="524" priority="293" operator="greaterThanOrEqual">
      <formula>$BE$4*$AP$2</formula>
    </cfRule>
  </conditionalFormatting>
  <conditionalFormatting sqref="BG219">
    <cfRule type="cellIs" dxfId="523" priority="292" operator="greaterThanOrEqual">
      <formula>$BF$4*$AP$2</formula>
    </cfRule>
  </conditionalFormatting>
  <conditionalFormatting sqref="AP219">
    <cfRule type="cellIs" dxfId="522" priority="291" operator="greaterThanOrEqual">
      <formula>$AP$2</formula>
    </cfRule>
  </conditionalFormatting>
  <conditionalFormatting sqref="BE217">
    <cfRule type="cellIs" dxfId="521" priority="280" stopIfTrue="1" operator="equal">
      <formula>0</formula>
    </cfRule>
  </conditionalFormatting>
  <conditionalFormatting sqref="AQ217">
    <cfRule type="cellIs" dxfId="520" priority="279" operator="greaterThanOrEqual">
      <formula>$AP$4*$AP$2</formula>
    </cfRule>
  </conditionalFormatting>
  <conditionalFormatting sqref="AR217">
    <cfRule type="cellIs" dxfId="519" priority="278" operator="greaterThanOrEqual">
      <formula>$AQ$4*$AP$2</formula>
    </cfRule>
  </conditionalFormatting>
  <conditionalFormatting sqref="AS217">
    <cfRule type="cellIs" dxfId="518" priority="277" operator="greaterThanOrEqual">
      <formula>$AR$4*$AP$2</formula>
    </cfRule>
  </conditionalFormatting>
  <conditionalFormatting sqref="BB217">
    <cfRule type="cellIs" dxfId="517" priority="276" operator="greaterThanOrEqual">
      <formula>$BA$4*$AP$2</formula>
    </cfRule>
  </conditionalFormatting>
  <conditionalFormatting sqref="BC217">
    <cfRule type="cellIs" dxfId="516" priority="275" operator="greaterThanOrEqual">
      <formula>$BB$4*$AP$2</formula>
    </cfRule>
  </conditionalFormatting>
  <conditionalFormatting sqref="BD217">
    <cfRule type="cellIs" dxfId="515" priority="274" operator="greaterThanOrEqual">
      <formula>$BC$4*$AP$2</formula>
    </cfRule>
  </conditionalFormatting>
  <conditionalFormatting sqref="BF217">
    <cfRule type="cellIs" dxfId="514" priority="273" operator="greaterThanOrEqual">
      <formula>$BE$4*$AP$2</formula>
    </cfRule>
  </conditionalFormatting>
  <conditionalFormatting sqref="BG217">
    <cfRule type="cellIs" dxfId="513" priority="272" operator="greaterThanOrEqual">
      <formula>$BF$4*$AP$2</formula>
    </cfRule>
  </conditionalFormatting>
  <conditionalFormatting sqref="AP217">
    <cfRule type="cellIs" dxfId="512" priority="271" operator="greaterThanOrEqual">
      <formula>$AP$2</formula>
    </cfRule>
  </conditionalFormatting>
  <conditionalFormatting sqref="AQ215">
    <cfRule type="cellIs" dxfId="511" priority="259" operator="greaterThanOrEqual">
      <formula>$AP$4*$AP$2</formula>
    </cfRule>
  </conditionalFormatting>
  <conditionalFormatting sqref="AR215">
    <cfRule type="cellIs" dxfId="510" priority="258" operator="greaterThanOrEqual">
      <formula>$AQ$4*$AP$2</formula>
    </cfRule>
  </conditionalFormatting>
  <conditionalFormatting sqref="AS215">
    <cfRule type="cellIs" dxfId="509" priority="257" operator="greaterThanOrEqual">
      <formula>$AR$4*$AP$2</formula>
    </cfRule>
  </conditionalFormatting>
  <conditionalFormatting sqref="BB215">
    <cfRule type="cellIs" dxfId="508" priority="256" operator="greaterThanOrEqual">
      <formula>$BA$4*$AP$2</formula>
    </cfRule>
  </conditionalFormatting>
  <conditionalFormatting sqref="BC215">
    <cfRule type="cellIs" dxfId="507" priority="255" operator="greaterThanOrEqual">
      <formula>$BB$4*$AP$2</formula>
    </cfRule>
  </conditionalFormatting>
  <conditionalFormatting sqref="BD215">
    <cfRule type="cellIs" dxfId="506" priority="254" operator="greaterThanOrEqual">
      <formula>$BC$4*$AP$2</formula>
    </cfRule>
  </conditionalFormatting>
  <conditionalFormatting sqref="BF215">
    <cfRule type="cellIs" dxfId="505" priority="253" operator="greaterThanOrEqual">
      <formula>$BE$4*$AP$2</formula>
    </cfRule>
  </conditionalFormatting>
  <conditionalFormatting sqref="BG215">
    <cfRule type="cellIs" dxfId="504" priority="252" operator="greaterThanOrEqual">
      <formula>$BF$4*$AP$2</formula>
    </cfRule>
  </conditionalFormatting>
  <conditionalFormatting sqref="AP215">
    <cfRule type="cellIs" dxfId="503" priority="251" operator="greaterThanOrEqual">
      <formula>$AP$2</formula>
    </cfRule>
  </conditionalFormatting>
  <conditionalFormatting sqref="BE213">
    <cfRule type="cellIs" dxfId="502" priority="240" stopIfTrue="1" operator="equal">
      <formula>0</formula>
    </cfRule>
  </conditionalFormatting>
  <conditionalFormatting sqref="AQ213">
    <cfRule type="cellIs" dxfId="501" priority="239" operator="greaterThanOrEqual">
      <formula>$AP$4*$AP$2</formula>
    </cfRule>
  </conditionalFormatting>
  <conditionalFormatting sqref="AR213">
    <cfRule type="cellIs" dxfId="500" priority="238" operator="greaterThanOrEqual">
      <formula>$AQ$4*$AP$2</formula>
    </cfRule>
  </conditionalFormatting>
  <conditionalFormatting sqref="AS213">
    <cfRule type="cellIs" dxfId="499" priority="237" operator="greaterThanOrEqual">
      <formula>$AR$4*$AP$2</formula>
    </cfRule>
  </conditionalFormatting>
  <conditionalFormatting sqref="BB213">
    <cfRule type="cellIs" dxfId="498" priority="236" operator="greaterThanOrEqual">
      <formula>$BA$4*$AP$2</formula>
    </cfRule>
  </conditionalFormatting>
  <conditionalFormatting sqref="BC213">
    <cfRule type="cellIs" dxfId="497" priority="235" operator="greaterThanOrEqual">
      <formula>$BB$4*$AP$2</formula>
    </cfRule>
  </conditionalFormatting>
  <conditionalFormatting sqref="BD213">
    <cfRule type="cellIs" dxfId="496" priority="234" operator="greaterThanOrEqual">
      <formula>$BC$4*$AP$2</formula>
    </cfRule>
  </conditionalFormatting>
  <conditionalFormatting sqref="BF213">
    <cfRule type="cellIs" dxfId="495" priority="233" operator="greaterThanOrEqual">
      <formula>$BE$4*$AP$2</formula>
    </cfRule>
  </conditionalFormatting>
  <conditionalFormatting sqref="BG213">
    <cfRule type="cellIs" dxfId="494" priority="232" operator="greaterThanOrEqual">
      <formula>$BF$4*$AP$2</formula>
    </cfRule>
  </conditionalFormatting>
  <conditionalFormatting sqref="AP213">
    <cfRule type="cellIs" dxfId="493" priority="231" operator="greaterThanOrEqual">
      <formula>$AP$2</formula>
    </cfRule>
  </conditionalFormatting>
  <conditionalFormatting sqref="BE211">
    <cfRule type="cellIs" dxfId="492" priority="220" stopIfTrue="1" operator="equal">
      <formula>0</formula>
    </cfRule>
  </conditionalFormatting>
  <conditionalFormatting sqref="AQ211">
    <cfRule type="cellIs" dxfId="491" priority="219" operator="greaterThanOrEqual">
      <formula>$AP$4*$AP$2</formula>
    </cfRule>
  </conditionalFormatting>
  <conditionalFormatting sqref="AR211">
    <cfRule type="cellIs" dxfId="490" priority="218" operator="greaterThanOrEqual">
      <formula>$AQ$4*$AP$2</formula>
    </cfRule>
  </conditionalFormatting>
  <conditionalFormatting sqref="AS211">
    <cfRule type="cellIs" dxfId="489" priority="217" operator="greaterThanOrEqual">
      <formula>$AR$4*$AP$2</formula>
    </cfRule>
  </conditionalFormatting>
  <conditionalFormatting sqref="BB211">
    <cfRule type="cellIs" dxfId="488" priority="216" operator="greaterThanOrEqual">
      <formula>$BA$4*$AP$2</formula>
    </cfRule>
  </conditionalFormatting>
  <conditionalFormatting sqref="BC211">
    <cfRule type="cellIs" dxfId="487" priority="215" operator="greaterThanOrEqual">
      <formula>$BB$4*$AP$2</formula>
    </cfRule>
  </conditionalFormatting>
  <conditionalFormatting sqref="BD211">
    <cfRule type="cellIs" dxfId="486" priority="214" operator="greaterThanOrEqual">
      <formula>$BC$4*$AP$2</formula>
    </cfRule>
  </conditionalFormatting>
  <conditionalFormatting sqref="BF211">
    <cfRule type="cellIs" dxfId="485" priority="213" operator="greaterThanOrEqual">
      <formula>$BE$4*$AP$2</formula>
    </cfRule>
  </conditionalFormatting>
  <conditionalFormatting sqref="BG211">
    <cfRule type="cellIs" dxfId="484" priority="212" operator="greaterThanOrEqual">
      <formula>$BF$4*$AP$2</formula>
    </cfRule>
  </conditionalFormatting>
  <conditionalFormatting sqref="AP211">
    <cfRule type="cellIs" dxfId="483" priority="211" operator="greaterThanOrEqual">
      <formula>$AP$2</formula>
    </cfRule>
  </conditionalFormatting>
  <conditionalFormatting sqref="BE209">
    <cfRule type="cellIs" dxfId="482" priority="200" stopIfTrue="1" operator="equal">
      <formula>0</formula>
    </cfRule>
  </conditionalFormatting>
  <conditionalFormatting sqref="AQ209">
    <cfRule type="cellIs" dxfId="481" priority="199" operator="greaterThanOrEqual">
      <formula>$AP$4*$AP$2</formula>
    </cfRule>
  </conditionalFormatting>
  <conditionalFormatting sqref="AR209">
    <cfRule type="cellIs" dxfId="480" priority="198" operator="greaterThanOrEqual">
      <formula>$AQ$4*$AP$2</formula>
    </cfRule>
  </conditionalFormatting>
  <conditionalFormatting sqref="AS209">
    <cfRule type="cellIs" dxfId="479" priority="197" operator="greaterThanOrEqual">
      <formula>$AR$4*$AP$2</formula>
    </cfRule>
  </conditionalFormatting>
  <conditionalFormatting sqref="BB209">
    <cfRule type="cellIs" dxfId="478" priority="196" operator="greaterThanOrEqual">
      <formula>$BA$4*$AP$2</formula>
    </cfRule>
  </conditionalFormatting>
  <conditionalFormatting sqref="BC209">
    <cfRule type="cellIs" dxfId="477" priority="195" operator="greaterThanOrEqual">
      <formula>$BB$4*$AP$2</formula>
    </cfRule>
  </conditionalFormatting>
  <conditionalFormatting sqref="BD209">
    <cfRule type="cellIs" dxfId="476" priority="194" operator="greaterThanOrEqual">
      <formula>$BC$4*$AP$2</formula>
    </cfRule>
  </conditionalFormatting>
  <conditionalFormatting sqref="BF209">
    <cfRule type="cellIs" dxfId="475" priority="193" operator="greaterThanOrEqual">
      <formula>$BE$4*$AP$2</formula>
    </cfRule>
  </conditionalFormatting>
  <conditionalFormatting sqref="BG209">
    <cfRule type="cellIs" dxfId="474" priority="192" operator="greaterThanOrEqual">
      <formula>$BF$4*$AP$2</formula>
    </cfRule>
  </conditionalFormatting>
  <conditionalFormatting sqref="AP209">
    <cfRule type="cellIs" dxfId="473" priority="191" operator="greaterThanOrEqual">
      <formula>$AP$2</formula>
    </cfRule>
  </conditionalFormatting>
  <conditionalFormatting sqref="BE207">
    <cfRule type="cellIs" dxfId="472" priority="180" stopIfTrue="1" operator="equal">
      <formula>0</formula>
    </cfRule>
  </conditionalFormatting>
  <conditionalFormatting sqref="AQ207">
    <cfRule type="cellIs" dxfId="471" priority="179" operator="greaterThanOrEqual">
      <formula>$AP$4*$AP$2</formula>
    </cfRule>
  </conditionalFormatting>
  <conditionalFormatting sqref="AR207">
    <cfRule type="cellIs" dxfId="470" priority="178" operator="greaterThanOrEqual">
      <formula>$AQ$4*$AP$2</formula>
    </cfRule>
  </conditionalFormatting>
  <conditionalFormatting sqref="AS207">
    <cfRule type="cellIs" dxfId="469" priority="177" operator="greaterThanOrEqual">
      <formula>$AR$4*$AP$2</formula>
    </cfRule>
  </conditionalFormatting>
  <conditionalFormatting sqref="BB207">
    <cfRule type="cellIs" dxfId="468" priority="176" operator="greaterThanOrEqual">
      <formula>$BA$4*$AP$2</formula>
    </cfRule>
  </conditionalFormatting>
  <conditionalFormatting sqref="BC207">
    <cfRule type="cellIs" dxfId="467" priority="175" operator="greaterThanOrEqual">
      <formula>$BB$4*$AP$2</formula>
    </cfRule>
  </conditionalFormatting>
  <conditionalFormatting sqref="BD207">
    <cfRule type="cellIs" dxfId="466" priority="174" operator="greaterThanOrEqual">
      <formula>$BC$4*$AP$2</formula>
    </cfRule>
  </conditionalFormatting>
  <conditionalFormatting sqref="BF207">
    <cfRule type="cellIs" dxfId="465" priority="173" operator="greaterThanOrEqual">
      <formula>$BE$4*$AP$2</formula>
    </cfRule>
  </conditionalFormatting>
  <conditionalFormatting sqref="BG207">
    <cfRule type="cellIs" dxfId="464" priority="172" operator="greaterThanOrEqual">
      <formula>$BF$4*$AP$2</formula>
    </cfRule>
  </conditionalFormatting>
  <conditionalFormatting sqref="AP207">
    <cfRule type="cellIs" dxfId="463" priority="171" operator="greaterThanOrEqual">
      <formula>$AP$2</formula>
    </cfRule>
  </conditionalFormatting>
  <conditionalFormatting sqref="BE205">
    <cfRule type="cellIs" dxfId="462" priority="160" stopIfTrue="1" operator="equal">
      <formula>0</formula>
    </cfRule>
  </conditionalFormatting>
  <conditionalFormatting sqref="AQ205">
    <cfRule type="cellIs" dxfId="461" priority="159" operator="greaterThanOrEqual">
      <formula>$AP$4*$AP$2</formula>
    </cfRule>
  </conditionalFormatting>
  <conditionalFormatting sqref="AR205">
    <cfRule type="cellIs" dxfId="460" priority="158" operator="greaterThanOrEqual">
      <formula>$AQ$4*$AP$2</formula>
    </cfRule>
  </conditionalFormatting>
  <conditionalFormatting sqref="AS205">
    <cfRule type="cellIs" dxfId="459" priority="157" operator="greaterThanOrEqual">
      <formula>$AR$4*$AP$2</formula>
    </cfRule>
  </conditionalFormatting>
  <conditionalFormatting sqref="BB205">
    <cfRule type="cellIs" dxfId="458" priority="156" operator="greaterThanOrEqual">
      <formula>$BA$4*$AP$2</formula>
    </cfRule>
  </conditionalFormatting>
  <conditionalFormatting sqref="BC205">
    <cfRule type="cellIs" dxfId="457" priority="155" operator="greaterThanOrEqual">
      <formula>$BB$4*$AP$2</formula>
    </cfRule>
  </conditionalFormatting>
  <conditionalFormatting sqref="BD205">
    <cfRule type="cellIs" dxfId="456" priority="154" operator="greaterThanOrEqual">
      <formula>$BC$4*$AP$2</formula>
    </cfRule>
  </conditionalFormatting>
  <conditionalFormatting sqref="BF205">
    <cfRule type="cellIs" dxfId="455" priority="153" operator="greaterThanOrEqual">
      <formula>$BE$4*$AP$2</formula>
    </cfRule>
  </conditionalFormatting>
  <conditionalFormatting sqref="BG205">
    <cfRule type="cellIs" dxfId="454" priority="152" operator="greaterThanOrEqual">
      <formula>$BF$4*$AP$2</formula>
    </cfRule>
  </conditionalFormatting>
  <conditionalFormatting sqref="AP205">
    <cfRule type="cellIs" dxfId="453" priority="151" operator="greaterThanOrEqual">
      <formula>$AP$2</formula>
    </cfRule>
  </conditionalFormatting>
  <conditionalFormatting sqref="BE203">
    <cfRule type="cellIs" dxfId="452" priority="140" stopIfTrue="1" operator="equal">
      <formula>0</formula>
    </cfRule>
  </conditionalFormatting>
  <conditionalFormatting sqref="AQ203">
    <cfRule type="cellIs" dxfId="451" priority="139" operator="greaterThanOrEqual">
      <formula>$AP$4*$AP$2</formula>
    </cfRule>
  </conditionalFormatting>
  <conditionalFormatting sqref="AR203">
    <cfRule type="cellIs" dxfId="450" priority="138" operator="greaterThanOrEqual">
      <formula>$AQ$4*$AP$2</formula>
    </cfRule>
  </conditionalFormatting>
  <conditionalFormatting sqref="AS203">
    <cfRule type="cellIs" dxfId="449" priority="137" operator="greaterThanOrEqual">
      <formula>$AR$4*$AP$2</formula>
    </cfRule>
  </conditionalFormatting>
  <conditionalFormatting sqref="BB203">
    <cfRule type="cellIs" dxfId="448" priority="136" operator="greaterThanOrEqual">
      <formula>$BA$4*$AP$2</formula>
    </cfRule>
  </conditionalFormatting>
  <conditionalFormatting sqref="BC203">
    <cfRule type="cellIs" dxfId="447" priority="135" operator="greaterThanOrEqual">
      <formula>$BB$4*$AP$2</formula>
    </cfRule>
  </conditionalFormatting>
  <conditionalFormatting sqref="BD203">
    <cfRule type="cellIs" dxfId="446" priority="134" operator="greaterThanOrEqual">
      <formula>$BC$4*$AP$2</formula>
    </cfRule>
  </conditionalFormatting>
  <conditionalFormatting sqref="BF203">
    <cfRule type="cellIs" dxfId="445" priority="133" operator="greaterThanOrEqual">
      <formula>$BE$4*$AP$2</formula>
    </cfRule>
  </conditionalFormatting>
  <conditionalFormatting sqref="BG203">
    <cfRule type="cellIs" dxfId="444" priority="132" operator="greaterThanOrEqual">
      <formula>$BF$4*$AP$2</formula>
    </cfRule>
  </conditionalFormatting>
  <conditionalFormatting sqref="AP203">
    <cfRule type="cellIs" dxfId="443" priority="131" operator="greaterThanOrEqual">
      <formula>$AP$2</formula>
    </cfRule>
  </conditionalFormatting>
  <conditionalFormatting sqref="BE240">
    <cfRule type="cellIs" dxfId="442" priority="510" stopIfTrue="1" operator="equal">
      <formula>0</formula>
    </cfRule>
  </conditionalFormatting>
  <conditionalFormatting sqref="AQ240">
    <cfRule type="cellIs" dxfId="441" priority="509" operator="greaterThanOrEqual">
      <formula>$AP$4*$AP$2</formula>
    </cfRule>
  </conditionalFormatting>
  <conditionalFormatting sqref="AR240">
    <cfRule type="cellIs" dxfId="440" priority="508" operator="greaterThanOrEqual">
      <formula>$AQ$4*$AP$2</formula>
    </cfRule>
  </conditionalFormatting>
  <conditionalFormatting sqref="AS240">
    <cfRule type="cellIs" dxfId="439" priority="507" operator="greaterThanOrEqual">
      <formula>$AR$4*$AP$2</formula>
    </cfRule>
  </conditionalFormatting>
  <conditionalFormatting sqref="BB240">
    <cfRule type="cellIs" dxfId="438" priority="506" operator="greaterThanOrEqual">
      <formula>$BA$4*$AP$2</formula>
    </cfRule>
  </conditionalFormatting>
  <conditionalFormatting sqref="BC240">
    <cfRule type="cellIs" dxfId="437" priority="505" operator="greaterThanOrEqual">
      <formula>$BB$4*$AP$2</formula>
    </cfRule>
  </conditionalFormatting>
  <conditionalFormatting sqref="BD240">
    <cfRule type="cellIs" dxfId="436" priority="504" operator="greaterThanOrEqual">
      <formula>$BC$4*$AP$2</formula>
    </cfRule>
  </conditionalFormatting>
  <conditionalFormatting sqref="BF240">
    <cfRule type="cellIs" dxfId="435" priority="503" operator="greaterThanOrEqual">
      <formula>$BE$4*$AP$2</formula>
    </cfRule>
  </conditionalFormatting>
  <conditionalFormatting sqref="BG240">
    <cfRule type="cellIs" dxfId="434" priority="502" operator="greaterThanOrEqual">
      <formula>$BF$4*$AP$2</formula>
    </cfRule>
  </conditionalFormatting>
  <conditionalFormatting sqref="AP240">
    <cfRule type="cellIs" dxfId="433" priority="501" operator="greaterThanOrEqual">
      <formula>$AP$2</formula>
    </cfRule>
  </conditionalFormatting>
  <conditionalFormatting sqref="BE238">
    <cfRule type="cellIs" dxfId="432" priority="490" stopIfTrue="1" operator="equal">
      <formula>0</formula>
    </cfRule>
  </conditionalFormatting>
  <conditionalFormatting sqref="AQ238">
    <cfRule type="cellIs" dxfId="431" priority="489" operator="greaterThanOrEqual">
      <formula>$AP$4*$AP$2</formula>
    </cfRule>
  </conditionalFormatting>
  <conditionalFormatting sqref="AR238">
    <cfRule type="cellIs" dxfId="430" priority="488" operator="greaterThanOrEqual">
      <formula>$AQ$4*$AP$2</formula>
    </cfRule>
  </conditionalFormatting>
  <conditionalFormatting sqref="AS238">
    <cfRule type="cellIs" dxfId="429" priority="487" operator="greaterThanOrEqual">
      <formula>$AR$4*$AP$2</formula>
    </cfRule>
  </conditionalFormatting>
  <conditionalFormatting sqref="BB238">
    <cfRule type="cellIs" dxfId="428" priority="486" operator="greaterThanOrEqual">
      <formula>$BA$4*$AP$2</formula>
    </cfRule>
  </conditionalFormatting>
  <conditionalFormatting sqref="BC238">
    <cfRule type="cellIs" dxfId="427" priority="485" operator="greaterThanOrEqual">
      <formula>$BB$4*$AP$2</formula>
    </cfRule>
  </conditionalFormatting>
  <conditionalFormatting sqref="BD238">
    <cfRule type="cellIs" dxfId="426" priority="484" operator="greaterThanOrEqual">
      <formula>$BC$4*$AP$2</formula>
    </cfRule>
  </conditionalFormatting>
  <conditionalFormatting sqref="BF238">
    <cfRule type="cellIs" dxfId="425" priority="483" operator="greaterThanOrEqual">
      <formula>$BE$4*$AP$2</formula>
    </cfRule>
  </conditionalFormatting>
  <conditionalFormatting sqref="BG238">
    <cfRule type="cellIs" dxfId="424" priority="482" operator="greaterThanOrEqual">
      <formula>$BF$4*$AP$2</formula>
    </cfRule>
  </conditionalFormatting>
  <conditionalFormatting sqref="AP238">
    <cfRule type="cellIs" dxfId="423" priority="481" operator="greaterThanOrEqual">
      <formula>$AP$2</formula>
    </cfRule>
  </conditionalFormatting>
  <conditionalFormatting sqref="BE236">
    <cfRule type="cellIs" dxfId="422" priority="470" stopIfTrue="1" operator="equal">
      <formula>0</formula>
    </cfRule>
  </conditionalFormatting>
  <conditionalFormatting sqref="AQ236">
    <cfRule type="cellIs" dxfId="421" priority="469" operator="greaterThanOrEqual">
      <formula>$AP$4*$AP$2</formula>
    </cfRule>
  </conditionalFormatting>
  <conditionalFormatting sqref="AR236">
    <cfRule type="cellIs" dxfId="420" priority="468" operator="greaterThanOrEqual">
      <formula>$AQ$4*$AP$2</formula>
    </cfRule>
  </conditionalFormatting>
  <conditionalFormatting sqref="AS236">
    <cfRule type="cellIs" dxfId="419" priority="467" operator="greaterThanOrEqual">
      <formula>$AR$4*$AP$2</formula>
    </cfRule>
  </conditionalFormatting>
  <conditionalFormatting sqref="BB236">
    <cfRule type="cellIs" dxfId="418" priority="466" operator="greaterThanOrEqual">
      <formula>$BA$4*$AP$2</formula>
    </cfRule>
  </conditionalFormatting>
  <conditionalFormatting sqref="BC236">
    <cfRule type="cellIs" dxfId="417" priority="465" operator="greaterThanOrEqual">
      <formula>$BB$4*$AP$2</formula>
    </cfRule>
  </conditionalFormatting>
  <conditionalFormatting sqref="BD236">
    <cfRule type="cellIs" dxfId="416" priority="464" operator="greaterThanOrEqual">
      <formula>$BC$4*$AP$2</formula>
    </cfRule>
  </conditionalFormatting>
  <conditionalFormatting sqref="BF236">
    <cfRule type="cellIs" dxfId="415" priority="463" operator="greaterThanOrEqual">
      <formula>$BE$4*$AP$2</formula>
    </cfRule>
  </conditionalFormatting>
  <conditionalFormatting sqref="BG236">
    <cfRule type="cellIs" dxfId="414" priority="462" operator="greaterThanOrEqual">
      <formula>$BF$4*$AP$2</formula>
    </cfRule>
  </conditionalFormatting>
  <conditionalFormatting sqref="AP236">
    <cfRule type="cellIs" dxfId="413" priority="461" operator="greaterThanOrEqual">
      <formula>$AP$2</formula>
    </cfRule>
  </conditionalFormatting>
  <conditionalFormatting sqref="BE234">
    <cfRule type="cellIs" dxfId="412" priority="450" stopIfTrue="1" operator="equal">
      <formula>0</formula>
    </cfRule>
  </conditionalFormatting>
  <conditionalFormatting sqref="AQ234">
    <cfRule type="cellIs" dxfId="411" priority="449" operator="greaterThanOrEqual">
      <formula>$AP$4*$AP$2</formula>
    </cfRule>
  </conditionalFormatting>
  <conditionalFormatting sqref="AR234">
    <cfRule type="cellIs" dxfId="410" priority="448" operator="greaterThanOrEqual">
      <formula>$AQ$4*$AP$2</formula>
    </cfRule>
  </conditionalFormatting>
  <conditionalFormatting sqref="AS234">
    <cfRule type="cellIs" dxfId="409" priority="447" operator="greaterThanOrEqual">
      <formula>$AR$4*$AP$2</formula>
    </cfRule>
  </conditionalFormatting>
  <conditionalFormatting sqref="BB234">
    <cfRule type="cellIs" dxfId="408" priority="446" operator="greaterThanOrEqual">
      <formula>$BA$4*$AP$2</formula>
    </cfRule>
  </conditionalFormatting>
  <conditionalFormatting sqref="BC234">
    <cfRule type="cellIs" dxfId="407" priority="445" operator="greaterThanOrEqual">
      <formula>$BB$4*$AP$2</formula>
    </cfRule>
  </conditionalFormatting>
  <conditionalFormatting sqref="BD234">
    <cfRule type="cellIs" dxfId="406" priority="444" operator="greaterThanOrEqual">
      <formula>$BC$4*$AP$2</formula>
    </cfRule>
  </conditionalFormatting>
  <conditionalFormatting sqref="BF234">
    <cfRule type="cellIs" dxfId="405" priority="443" operator="greaterThanOrEqual">
      <formula>$BE$4*$AP$2</formula>
    </cfRule>
  </conditionalFormatting>
  <conditionalFormatting sqref="BG234">
    <cfRule type="cellIs" dxfId="404" priority="442" operator="greaterThanOrEqual">
      <formula>$BF$4*$AP$2</formula>
    </cfRule>
  </conditionalFormatting>
  <conditionalFormatting sqref="AP234">
    <cfRule type="cellIs" dxfId="403" priority="441" operator="greaterThanOrEqual">
      <formula>$AP$2</formula>
    </cfRule>
  </conditionalFormatting>
  <conditionalFormatting sqref="BE232">
    <cfRule type="cellIs" dxfId="402" priority="430" stopIfTrue="1" operator="equal">
      <formula>0</formula>
    </cfRule>
  </conditionalFormatting>
  <conditionalFormatting sqref="AQ232">
    <cfRule type="cellIs" dxfId="401" priority="429" operator="greaterThanOrEqual">
      <formula>$AP$4*$AP$2</formula>
    </cfRule>
  </conditionalFormatting>
  <conditionalFormatting sqref="AR232">
    <cfRule type="cellIs" dxfId="400" priority="428" operator="greaterThanOrEqual">
      <formula>$AQ$4*$AP$2</formula>
    </cfRule>
  </conditionalFormatting>
  <conditionalFormatting sqref="AS232">
    <cfRule type="cellIs" dxfId="399" priority="427" operator="greaterThanOrEqual">
      <formula>$AR$4*$AP$2</formula>
    </cfRule>
  </conditionalFormatting>
  <conditionalFormatting sqref="BB232">
    <cfRule type="cellIs" dxfId="398" priority="426" operator="greaterThanOrEqual">
      <formula>$BA$4*$AP$2</formula>
    </cfRule>
  </conditionalFormatting>
  <conditionalFormatting sqref="BC232">
    <cfRule type="cellIs" dxfId="397" priority="425" operator="greaterThanOrEqual">
      <formula>$BB$4*$AP$2</formula>
    </cfRule>
  </conditionalFormatting>
  <conditionalFormatting sqref="BD232">
    <cfRule type="cellIs" dxfId="396" priority="424" operator="greaterThanOrEqual">
      <formula>$BC$4*$AP$2</formula>
    </cfRule>
  </conditionalFormatting>
  <conditionalFormatting sqref="BF232">
    <cfRule type="cellIs" dxfId="395" priority="423" operator="greaterThanOrEqual">
      <formula>$BE$4*$AP$2</formula>
    </cfRule>
  </conditionalFormatting>
  <conditionalFormatting sqref="BG232">
    <cfRule type="cellIs" dxfId="394" priority="422" operator="greaterThanOrEqual">
      <formula>$BF$4*$AP$2</formula>
    </cfRule>
  </conditionalFormatting>
  <conditionalFormatting sqref="AP232">
    <cfRule type="cellIs" dxfId="393" priority="421" operator="greaterThanOrEqual">
      <formula>$AP$2</formula>
    </cfRule>
  </conditionalFormatting>
  <conditionalFormatting sqref="BE230">
    <cfRule type="cellIs" dxfId="392" priority="410" stopIfTrue="1" operator="equal">
      <formula>0</formula>
    </cfRule>
  </conditionalFormatting>
  <conditionalFormatting sqref="AQ230">
    <cfRule type="cellIs" dxfId="391" priority="409" operator="greaterThanOrEqual">
      <formula>$AP$4*$AP$2</formula>
    </cfRule>
  </conditionalFormatting>
  <conditionalFormatting sqref="AR230">
    <cfRule type="cellIs" dxfId="390" priority="408" operator="greaterThanOrEqual">
      <formula>$AQ$4*$AP$2</formula>
    </cfRule>
  </conditionalFormatting>
  <conditionalFormatting sqref="AS230">
    <cfRule type="cellIs" dxfId="389" priority="407" operator="greaterThanOrEqual">
      <formula>$AR$4*$AP$2</formula>
    </cfRule>
  </conditionalFormatting>
  <conditionalFormatting sqref="BB230">
    <cfRule type="cellIs" dxfId="388" priority="406" operator="greaterThanOrEqual">
      <formula>$BA$4*$AP$2</formula>
    </cfRule>
  </conditionalFormatting>
  <conditionalFormatting sqref="BC230">
    <cfRule type="cellIs" dxfId="387" priority="405" operator="greaterThanOrEqual">
      <formula>$BB$4*$AP$2</formula>
    </cfRule>
  </conditionalFormatting>
  <conditionalFormatting sqref="BD230">
    <cfRule type="cellIs" dxfId="386" priority="404" operator="greaterThanOrEqual">
      <formula>$BC$4*$AP$2</formula>
    </cfRule>
  </conditionalFormatting>
  <conditionalFormatting sqref="BF230">
    <cfRule type="cellIs" dxfId="385" priority="403" operator="greaterThanOrEqual">
      <formula>$BE$4*$AP$2</formula>
    </cfRule>
  </conditionalFormatting>
  <conditionalFormatting sqref="BG230">
    <cfRule type="cellIs" dxfId="384" priority="402" operator="greaterThanOrEqual">
      <formula>$BF$4*$AP$2</formula>
    </cfRule>
  </conditionalFormatting>
  <conditionalFormatting sqref="AP230">
    <cfRule type="cellIs" dxfId="383" priority="401" operator="greaterThanOrEqual">
      <formula>$AP$2</formula>
    </cfRule>
  </conditionalFormatting>
  <conditionalFormatting sqref="BE228">
    <cfRule type="cellIs" dxfId="382" priority="390" stopIfTrue="1" operator="equal">
      <formula>0</formula>
    </cfRule>
  </conditionalFormatting>
  <conditionalFormatting sqref="AQ228">
    <cfRule type="cellIs" dxfId="381" priority="389" operator="greaterThanOrEqual">
      <formula>$AP$4*$AP$2</formula>
    </cfRule>
  </conditionalFormatting>
  <conditionalFormatting sqref="AR228">
    <cfRule type="cellIs" dxfId="380" priority="388" operator="greaterThanOrEqual">
      <formula>$AQ$4*$AP$2</formula>
    </cfRule>
  </conditionalFormatting>
  <conditionalFormatting sqref="AS228">
    <cfRule type="cellIs" dxfId="379" priority="387" operator="greaterThanOrEqual">
      <formula>$AR$4*$AP$2</formula>
    </cfRule>
  </conditionalFormatting>
  <conditionalFormatting sqref="BB228">
    <cfRule type="cellIs" dxfId="378" priority="386" operator="greaterThanOrEqual">
      <formula>$BA$4*$AP$2</formula>
    </cfRule>
  </conditionalFormatting>
  <conditionalFormatting sqref="BC228">
    <cfRule type="cellIs" dxfId="377" priority="385" operator="greaterThanOrEqual">
      <formula>$BB$4*$AP$2</formula>
    </cfRule>
  </conditionalFormatting>
  <conditionalFormatting sqref="BD228">
    <cfRule type="cellIs" dxfId="376" priority="384" operator="greaterThanOrEqual">
      <formula>$BC$4*$AP$2</formula>
    </cfRule>
  </conditionalFormatting>
  <conditionalFormatting sqref="BF228">
    <cfRule type="cellIs" dxfId="375" priority="383" operator="greaterThanOrEqual">
      <formula>$BE$4*$AP$2</formula>
    </cfRule>
  </conditionalFormatting>
  <conditionalFormatting sqref="BG228">
    <cfRule type="cellIs" dxfId="374" priority="382" operator="greaterThanOrEqual">
      <formula>$BF$4*$AP$2</formula>
    </cfRule>
  </conditionalFormatting>
  <conditionalFormatting sqref="AP228">
    <cfRule type="cellIs" dxfId="373" priority="381" operator="greaterThanOrEqual">
      <formula>$AP$2</formula>
    </cfRule>
  </conditionalFormatting>
  <conditionalFormatting sqref="BE226">
    <cfRule type="cellIs" dxfId="372" priority="370" stopIfTrue="1" operator="equal">
      <formula>0</formula>
    </cfRule>
  </conditionalFormatting>
  <conditionalFormatting sqref="AQ226">
    <cfRule type="cellIs" dxfId="371" priority="369" operator="greaterThanOrEqual">
      <formula>$AP$4*$AP$2</formula>
    </cfRule>
  </conditionalFormatting>
  <conditionalFormatting sqref="AR226">
    <cfRule type="cellIs" dxfId="370" priority="368" operator="greaterThanOrEqual">
      <formula>$AQ$4*$AP$2</formula>
    </cfRule>
  </conditionalFormatting>
  <conditionalFormatting sqref="AS226">
    <cfRule type="cellIs" dxfId="369" priority="367" operator="greaterThanOrEqual">
      <formula>$AR$4*$AP$2</formula>
    </cfRule>
  </conditionalFormatting>
  <conditionalFormatting sqref="BB226">
    <cfRule type="cellIs" dxfId="368" priority="366" operator="greaterThanOrEqual">
      <formula>$BA$4*$AP$2</formula>
    </cfRule>
  </conditionalFormatting>
  <conditionalFormatting sqref="BC226">
    <cfRule type="cellIs" dxfId="367" priority="365" operator="greaterThanOrEqual">
      <formula>$BB$4*$AP$2</formula>
    </cfRule>
  </conditionalFormatting>
  <conditionalFormatting sqref="BD226">
    <cfRule type="cellIs" dxfId="366" priority="364" operator="greaterThanOrEqual">
      <formula>$BC$4*$AP$2</formula>
    </cfRule>
  </conditionalFormatting>
  <conditionalFormatting sqref="BF226">
    <cfRule type="cellIs" dxfId="365" priority="363" operator="greaterThanOrEqual">
      <formula>$BE$4*$AP$2</formula>
    </cfRule>
  </conditionalFormatting>
  <conditionalFormatting sqref="BG226">
    <cfRule type="cellIs" dxfId="364" priority="362" operator="greaterThanOrEqual">
      <formula>$BF$4*$AP$2</formula>
    </cfRule>
  </conditionalFormatting>
  <conditionalFormatting sqref="AP226">
    <cfRule type="cellIs" dxfId="363" priority="361" operator="greaterThanOrEqual">
      <formula>$AP$2</formula>
    </cfRule>
  </conditionalFormatting>
  <conditionalFormatting sqref="BE224">
    <cfRule type="cellIs" dxfId="362" priority="350" stopIfTrue="1" operator="equal">
      <formula>0</formula>
    </cfRule>
  </conditionalFormatting>
  <conditionalFormatting sqref="AQ224">
    <cfRule type="cellIs" dxfId="361" priority="349" operator="greaterThanOrEqual">
      <formula>$AP$4*$AP$2</formula>
    </cfRule>
  </conditionalFormatting>
  <conditionalFormatting sqref="AR224">
    <cfRule type="cellIs" dxfId="360" priority="348" operator="greaterThanOrEqual">
      <formula>$AQ$4*$AP$2</formula>
    </cfRule>
  </conditionalFormatting>
  <conditionalFormatting sqref="AS224">
    <cfRule type="cellIs" dxfId="359" priority="347" operator="greaterThanOrEqual">
      <formula>$AR$4*$AP$2</formula>
    </cfRule>
  </conditionalFormatting>
  <conditionalFormatting sqref="BB224">
    <cfRule type="cellIs" dxfId="358" priority="346" operator="greaterThanOrEqual">
      <formula>$BA$4*$AP$2</formula>
    </cfRule>
  </conditionalFormatting>
  <conditionalFormatting sqref="BC224">
    <cfRule type="cellIs" dxfId="357" priority="345" operator="greaterThanOrEqual">
      <formula>$BB$4*$AP$2</formula>
    </cfRule>
  </conditionalFormatting>
  <conditionalFormatting sqref="BD224">
    <cfRule type="cellIs" dxfId="356" priority="344" operator="greaterThanOrEqual">
      <formula>$BC$4*$AP$2</formula>
    </cfRule>
  </conditionalFormatting>
  <conditionalFormatting sqref="BF224">
    <cfRule type="cellIs" dxfId="355" priority="343" operator="greaterThanOrEqual">
      <formula>$BE$4*$AP$2</formula>
    </cfRule>
  </conditionalFormatting>
  <conditionalFormatting sqref="BG224">
    <cfRule type="cellIs" dxfId="354" priority="342" operator="greaterThanOrEqual">
      <formula>$BF$4*$AP$2</formula>
    </cfRule>
  </conditionalFormatting>
  <conditionalFormatting sqref="AP224">
    <cfRule type="cellIs" dxfId="353" priority="341" operator="greaterThanOrEqual">
      <formula>$AP$2</formula>
    </cfRule>
  </conditionalFormatting>
  <conditionalFormatting sqref="BE222">
    <cfRule type="cellIs" dxfId="352" priority="330" stopIfTrue="1" operator="equal">
      <formula>0</formula>
    </cfRule>
  </conditionalFormatting>
  <conditionalFormatting sqref="AQ222">
    <cfRule type="cellIs" dxfId="351" priority="329" operator="greaterThanOrEqual">
      <formula>$AP$4*$AP$2</formula>
    </cfRule>
  </conditionalFormatting>
  <conditionalFormatting sqref="AR222">
    <cfRule type="cellIs" dxfId="350" priority="328" operator="greaterThanOrEqual">
      <formula>$AQ$4*$AP$2</formula>
    </cfRule>
  </conditionalFormatting>
  <conditionalFormatting sqref="AS222">
    <cfRule type="cellIs" dxfId="349" priority="327" operator="greaterThanOrEqual">
      <formula>$AR$4*$AP$2</formula>
    </cfRule>
  </conditionalFormatting>
  <conditionalFormatting sqref="BB222">
    <cfRule type="cellIs" dxfId="348" priority="326" operator="greaterThanOrEqual">
      <formula>$BA$4*$AP$2</formula>
    </cfRule>
  </conditionalFormatting>
  <conditionalFormatting sqref="BC222">
    <cfRule type="cellIs" dxfId="347" priority="325" operator="greaterThanOrEqual">
      <formula>$BB$4*$AP$2</formula>
    </cfRule>
  </conditionalFormatting>
  <conditionalFormatting sqref="BD222">
    <cfRule type="cellIs" dxfId="346" priority="324" operator="greaterThanOrEqual">
      <formula>$BC$4*$AP$2</formula>
    </cfRule>
  </conditionalFormatting>
  <conditionalFormatting sqref="BF222">
    <cfRule type="cellIs" dxfId="345" priority="323" operator="greaterThanOrEqual">
      <formula>$BE$4*$AP$2</formula>
    </cfRule>
  </conditionalFormatting>
  <conditionalFormatting sqref="BG222">
    <cfRule type="cellIs" dxfId="344" priority="322" operator="greaterThanOrEqual">
      <formula>$BF$4*$AP$2</formula>
    </cfRule>
  </conditionalFormatting>
  <conditionalFormatting sqref="AP222">
    <cfRule type="cellIs" dxfId="343" priority="321" operator="greaterThanOrEqual">
      <formula>$AP$2</formula>
    </cfRule>
  </conditionalFormatting>
  <conditionalFormatting sqref="BE220">
    <cfRule type="cellIs" dxfId="342" priority="310" stopIfTrue="1" operator="equal">
      <formula>0</formula>
    </cfRule>
  </conditionalFormatting>
  <conditionalFormatting sqref="AQ220">
    <cfRule type="cellIs" dxfId="341" priority="309" operator="greaterThanOrEqual">
      <formula>$AP$4*$AP$2</formula>
    </cfRule>
  </conditionalFormatting>
  <conditionalFormatting sqref="AR220">
    <cfRule type="cellIs" dxfId="340" priority="308" operator="greaterThanOrEqual">
      <formula>$AQ$4*$AP$2</formula>
    </cfRule>
  </conditionalFormatting>
  <conditionalFormatting sqref="AS220">
    <cfRule type="cellIs" dxfId="339" priority="307" operator="greaterThanOrEqual">
      <formula>$AR$4*$AP$2</formula>
    </cfRule>
  </conditionalFormatting>
  <conditionalFormatting sqref="BB220">
    <cfRule type="cellIs" dxfId="338" priority="306" operator="greaterThanOrEqual">
      <formula>$BA$4*$AP$2</formula>
    </cfRule>
  </conditionalFormatting>
  <conditionalFormatting sqref="BC220">
    <cfRule type="cellIs" dxfId="337" priority="305" operator="greaterThanOrEqual">
      <formula>$BB$4*$AP$2</formula>
    </cfRule>
  </conditionalFormatting>
  <conditionalFormatting sqref="BD220">
    <cfRule type="cellIs" dxfId="336" priority="304" operator="greaterThanOrEqual">
      <formula>$BC$4*$AP$2</formula>
    </cfRule>
  </conditionalFormatting>
  <conditionalFormatting sqref="BF220">
    <cfRule type="cellIs" dxfId="335" priority="303" operator="greaterThanOrEqual">
      <formula>$BE$4*$AP$2</formula>
    </cfRule>
  </conditionalFormatting>
  <conditionalFormatting sqref="BG220">
    <cfRule type="cellIs" dxfId="334" priority="302" operator="greaterThanOrEqual">
      <formula>$BF$4*$AP$2</formula>
    </cfRule>
  </conditionalFormatting>
  <conditionalFormatting sqref="AP220">
    <cfRule type="cellIs" dxfId="333" priority="301" operator="greaterThanOrEqual">
      <formula>$AP$2</formula>
    </cfRule>
  </conditionalFormatting>
  <conditionalFormatting sqref="BE218">
    <cfRule type="cellIs" dxfId="332" priority="290" stopIfTrue="1" operator="equal">
      <formula>0</formula>
    </cfRule>
  </conditionalFormatting>
  <conditionalFormatting sqref="AQ218">
    <cfRule type="cellIs" dxfId="331" priority="289" operator="greaterThanOrEqual">
      <formula>$AP$4*$AP$2</formula>
    </cfRule>
  </conditionalFormatting>
  <conditionalFormatting sqref="AR218">
    <cfRule type="cellIs" dxfId="330" priority="288" operator="greaterThanOrEqual">
      <formula>$AQ$4*$AP$2</formula>
    </cfRule>
  </conditionalFormatting>
  <conditionalFormatting sqref="AS218">
    <cfRule type="cellIs" dxfId="329" priority="287" operator="greaterThanOrEqual">
      <formula>$AR$4*$AP$2</formula>
    </cfRule>
  </conditionalFormatting>
  <conditionalFormatting sqref="BB218">
    <cfRule type="cellIs" dxfId="328" priority="286" operator="greaterThanOrEqual">
      <formula>$BA$4*$AP$2</formula>
    </cfRule>
  </conditionalFormatting>
  <conditionalFormatting sqref="BC218">
    <cfRule type="cellIs" dxfId="327" priority="285" operator="greaterThanOrEqual">
      <formula>$BB$4*$AP$2</formula>
    </cfRule>
  </conditionalFormatting>
  <conditionalFormatting sqref="BD218">
    <cfRule type="cellIs" dxfId="326" priority="284" operator="greaterThanOrEqual">
      <formula>$BC$4*$AP$2</formula>
    </cfRule>
  </conditionalFormatting>
  <conditionalFormatting sqref="BF218">
    <cfRule type="cellIs" dxfId="325" priority="283" operator="greaterThanOrEqual">
      <formula>$BE$4*$AP$2</formula>
    </cfRule>
  </conditionalFormatting>
  <conditionalFormatting sqref="BG218">
    <cfRule type="cellIs" dxfId="324" priority="282" operator="greaterThanOrEqual">
      <formula>$BF$4*$AP$2</formula>
    </cfRule>
  </conditionalFormatting>
  <conditionalFormatting sqref="AP218">
    <cfRule type="cellIs" dxfId="323" priority="281" operator="greaterThanOrEqual">
      <formula>$AP$2</formula>
    </cfRule>
  </conditionalFormatting>
  <conditionalFormatting sqref="BE216">
    <cfRule type="cellIs" dxfId="322" priority="270" stopIfTrue="1" operator="equal">
      <formula>0</formula>
    </cfRule>
  </conditionalFormatting>
  <conditionalFormatting sqref="AQ216">
    <cfRule type="cellIs" dxfId="321" priority="269" operator="greaterThanOrEqual">
      <formula>$AP$4*$AP$2</formula>
    </cfRule>
  </conditionalFormatting>
  <conditionalFormatting sqref="AR216">
    <cfRule type="cellIs" dxfId="320" priority="268" operator="greaterThanOrEqual">
      <formula>$AQ$4*$AP$2</formula>
    </cfRule>
  </conditionalFormatting>
  <conditionalFormatting sqref="AS216">
    <cfRule type="cellIs" dxfId="319" priority="267" operator="greaterThanOrEqual">
      <formula>$AR$4*$AP$2</formula>
    </cfRule>
  </conditionalFormatting>
  <conditionalFormatting sqref="BB216">
    <cfRule type="cellIs" dxfId="318" priority="266" operator="greaterThanOrEqual">
      <formula>$BA$4*$AP$2</formula>
    </cfRule>
  </conditionalFormatting>
  <conditionalFormatting sqref="BC216">
    <cfRule type="cellIs" dxfId="317" priority="265" operator="greaterThanOrEqual">
      <formula>$BB$4*$AP$2</formula>
    </cfRule>
  </conditionalFormatting>
  <conditionalFormatting sqref="BD216">
    <cfRule type="cellIs" dxfId="316" priority="264" operator="greaterThanOrEqual">
      <formula>$BC$4*$AP$2</formula>
    </cfRule>
  </conditionalFormatting>
  <conditionalFormatting sqref="BF216">
    <cfRule type="cellIs" dxfId="315" priority="263" operator="greaterThanOrEqual">
      <formula>$BE$4*$AP$2</formula>
    </cfRule>
  </conditionalFormatting>
  <conditionalFormatting sqref="BG216">
    <cfRule type="cellIs" dxfId="314" priority="262" operator="greaterThanOrEqual">
      <formula>$BF$4*$AP$2</formula>
    </cfRule>
  </conditionalFormatting>
  <conditionalFormatting sqref="AP216">
    <cfRule type="cellIs" dxfId="313" priority="261" operator="greaterThanOrEqual">
      <formula>$AP$2</formula>
    </cfRule>
  </conditionalFormatting>
  <conditionalFormatting sqref="BE214">
    <cfRule type="cellIs" dxfId="312" priority="250" stopIfTrue="1" operator="equal">
      <formula>0</formula>
    </cfRule>
  </conditionalFormatting>
  <conditionalFormatting sqref="AQ214">
    <cfRule type="cellIs" dxfId="311" priority="249" operator="greaterThanOrEqual">
      <formula>$AP$4*$AP$2</formula>
    </cfRule>
  </conditionalFormatting>
  <conditionalFormatting sqref="AR214">
    <cfRule type="cellIs" dxfId="310" priority="248" operator="greaterThanOrEqual">
      <formula>$AQ$4*$AP$2</formula>
    </cfRule>
  </conditionalFormatting>
  <conditionalFormatting sqref="AS214">
    <cfRule type="cellIs" dxfId="309" priority="247" operator="greaterThanOrEqual">
      <formula>$AR$4*$AP$2</formula>
    </cfRule>
  </conditionalFormatting>
  <conditionalFormatting sqref="BB214">
    <cfRule type="cellIs" dxfId="308" priority="246" operator="greaterThanOrEqual">
      <formula>$BA$4*$AP$2</formula>
    </cfRule>
  </conditionalFormatting>
  <conditionalFormatting sqref="BC214">
    <cfRule type="cellIs" dxfId="307" priority="245" operator="greaterThanOrEqual">
      <formula>$BB$4*$AP$2</formula>
    </cfRule>
  </conditionalFormatting>
  <conditionalFormatting sqref="BD214">
    <cfRule type="cellIs" dxfId="306" priority="244" operator="greaterThanOrEqual">
      <formula>$BC$4*$AP$2</formula>
    </cfRule>
  </conditionalFormatting>
  <conditionalFormatting sqref="BF214">
    <cfRule type="cellIs" dxfId="305" priority="243" operator="greaterThanOrEqual">
      <formula>$BE$4*$AP$2</formula>
    </cfRule>
  </conditionalFormatting>
  <conditionalFormatting sqref="BG214">
    <cfRule type="cellIs" dxfId="304" priority="242" operator="greaterThanOrEqual">
      <formula>$BF$4*$AP$2</formula>
    </cfRule>
  </conditionalFormatting>
  <conditionalFormatting sqref="AP214">
    <cfRule type="cellIs" dxfId="303" priority="241" operator="greaterThanOrEqual">
      <formula>$AP$2</formula>
    </cfRule>
  </conditionalFormatting>
  <conditionalFormatting sqref="BE212">
    <cfRule type="cellIs" dxfId="302" priority="230" stopIfTrue="1" operator="equal">
      <formula>0</formula>
    </cfRule>
  </conditionalFormatting>
  <conditionalFormatting sqref="AQ212">
    <cfRule type="cellIs" dxfId="301" priority="229" operator="greaterThanOrEqual">
      <formula>$AP$4*$AP$2</formula>
    </cfRule>
  </conditionalFormatting>
  <conditionalFormatting sqref="AR212">
    <cfRule type="cellIs" dxfId="300" priority="228" operator="greaterThanOrEqual">
      <formula>$AQ$4*$AP$2</formula>
    </cfRule>
  </conditionalFormatting>
  <conditionalFormatting sqref="AS212">
    <cfRule type="cellIs" dxfId="299" priority="227" operator="greaterThanOrEqual">
      <formula>$AR$4*$AP$2</formula>
    </cfRule>
  </conditionalFormatting>
  <conditionalFormatting sqref="BB212">
    <cfRule type="cellIs" dxfId="298" priority="226" operator="greaterThanOrEqual">
      <formula>$BA$4*$AP$2</formula>
    </cfRule>
  </conditionalFormatting>
  <conditionalFormatting sqref="BC212">
    <cfRule type="cellIs" dxfId="297" priority="225" operator="greaterThanOrEqual">
      <formula>$BB$4*$AP$2</formula>
    </cfRule>
  </conditionalFormatting>
  <conditionalFormatting sqref="BD212">
    <cfRule type="cellIs" dxfId="296" priority="224" operator="greaterThanOrEqual">
      <formula>$BC$4*$AP$2</formula>
    </cfRule>
  </conditionalFormatting>
  <conditionalFormatting sqref="BF212">
    <cfRule type="cellIs" dxfId="295" priority="223" operator="greaterThanOrEqual">
      <formula>$BE$4*$AP$2</formula>
    </cfRule>
  </conditionalFormatting>
  <conditionalFormatting sqref="BG212">
    <cfRule type="cellIs" dxfId="294" priority="222" operator="greaterThanOrEqual">
      <formula>$BF$4*$AP$2</formula>
    </cfRule>
  </conditionalFormatting>
  <conditionalFormatting sqref="AP212">
    <cfRule type="cellIs" dxfId="293" priority="221" operator="greaterThanOrEqual">
      <formula>$AP$2</formula>
    </cfRule>
  </conditionalFormatting>
  <conditionalFormatting sqref="BE210">
    <cfRule type="cellIs" dxfId="292" priority="210" stopIfTrue="1" operator="equal">
      <formula>0</formula>
    </cfRule>
  </conditionalFormatting>
  <conditionalFormatting sqref="AQ210">
    <cfRule type="cellIs" dxfId="291" priority="209" operator="greaterThanOrEqual">
      <formula>$AP$4*$AP$2</formula>
    </cfRule>
  </conditionalFormatting>
  <conditionalFormatting sqref="AR210">
    <cfRule type="cellIs" dxfId="290" priority="208" operator="greaterThanOrEqual">
      <formula>$AQ$4*$AP$2</formula>
    </cfRule>
  </conditionalFormatting>
  <conditionalFormatting sqref="AS210">
    <cfRule type="cellIs" dxfId="289" priority="207" operator="greaterThanOrEqual">
      <formula>$AR$4*$AP$2</formula>
    </cfRule>
  </conditionalFormatting>
  <conditionalFormatting sqref="BB210">
    <cfRule type="cellIs" dxfId="288" priority="206" operator="greaterThanOrEqual">
      <formula>$BA$4*$AP$2</formula>
    </cfRule>
  </conditionalFormatting>
  <conditionalFormatting sqref="BC210">
    <cfRule type="cellIs" dxfId="287" priority="205" operator="greaterThanOrEqual">
      <formula>$BB$4*$AP$2</formula>
    </cfRule>
  </conditionalFormatting>
  <conditionalFormatting sqref="BD210">
    <cfRule type="cellIs" dxfId="286" priority="204" operator="greaterThanOrEqual">
      <formula>$BC$4*$AP$2</formula>
    </cfRule>
  </conditionalFormatting>
  <conditionalFormatting sqref="BF210">
    <cfRule type="cellIs" dxfId="285" priority="203" operator="greaterThanOrEqual">
      <formula>$BE$4*$AP$2</formula>
    </cfRule>
  </conditionalFormatting>
  <conditionalFormatting sqref="BG210">
    <cfRule type="cellIs" dxfId="284" priority="202" operator="greaterThanOrEqual">
      <formula>$BF$4*$AP$2</formula>
    </cfRule>
  </conditionalFormatting>
  <conditionalFormatting sqref="AP210">
    <cfRule type="cellIs" dxfId="283" priority="201" operator="greaterThanOrEqual">
      <formula>$AP$2</formula>
    </cfRule>
  </conditionalFormatting>
  <conditionalFormatting sqref="BE208">
    <cfRule type="cellIs" dxfId="282" priority="190" stopIfTrue="1" operator="equal">
      <formula>0</formula>
    </cfRule>
  </conditionalFormatting>
  <conditionalFormatting sqref="AQ208">
    <cfRule type="cellIs" dxfId="281" priority="189" operator="greaterThanOrEqual">
      <formula>$AP$4*$AP$2</formula>
    </cfRule>
  </conditionalFormatting>
  <conditionalFormatting sqref="AR208">
    <cfRule type="cellIs" dxfId="280" priority="188" operator="greaterThanOrEqual">
      <formula>$AQ$4*$AP$2</formula>
    </cfRule>
  </conditionalFormatting>
  <conditionalFormatting sqref="AS208">
    <cfRule type="cellIs" dxfId="279" priority="187" operator="greaterThanOrEqual">
      <formula>$AR$4*$AP$2</formula>
    </cfRule>
  </conditionalFormatting>
  <conditionalFormatting sqref="BB208">
    <cfRule type="cellIs" dxfId="278" priority="186" operator="greaterThanOrEqual">
      <formula>$BA$4*$AP$2</formula>
    </cfRule>
  </conditionalFormatting>
  <conditionalFormatting sqref="BC208">
    <cfRule type="cellIs" dxfId="277" priority="185" operator="greaterThanOrEqual">
      <formula>$BB$4*$AP$2</formula>
    </cfRule>
  </conditionalFormatting>
  <conditionalFormatting sqref="BD208">
    <cfRule type="cellIs" dxfId="276" priority="184" operator="greaterThanOrEqual">
      <formula>$BC$4*$AP$2</formula>
    </cfRule>
  </conditionalFormatting>
  <conditionalFormatting sqref="BF208">
    <cfRule type="cellIs" dxfId="275" priority="183" operator="greaterThanOrEqual">
      <formula>$BE$4*$AP$2</formula>
    </cfRule>
  </conditionalFormatting>
  <conditionalFormatting sqref="BG208">
    <cfRule type="cellIs" dxfId="274" priority="182" operator="greaterThanOrEqual">
      <formula>$BF$4*$AP$2</formula>
    </cfRule>
  </conditionalFormatting>
  <conditionalFormatting sqref="AP208">
    <cfRule type="cellIs" dxfId="273" priority="181" operator="greaterThanOrEqual">
      <formula>$AP$2</formula>
    </cfRule>
  </conditionalFormatting>
  <conditionalFormatting sqref="BE206">
    <cfRule type="cellIs" dxfId="272" priority="170" stopIfTrue="1" operator="equal">
      <formula>0</formula>
    </cfRule>
  </conditionalFormatting>
  <conditionalFormatting sqref="AQ206">
    <cfRule type="cellIs" dxfId="271" priority="169" operator="greaterThanOrEqual">
      <formula>$AP$4*$AP$2</formula>
    </cfRule>
  </conditionalFormatting>
  <conditionalFormatting sqref="AR206">
    <cfRule type="cellIs" dxfId="270" priority="168" operator="greaterThanOrEqual">
      <formula>$AQ$4*$AP$2</formula>
    </cfRule>
  </conditionalFormatting>
  <conditionalFormatting sqref="AS206">
    <cfRule type="cellIs" dxfId="269" priority="167" operator="greaterThanOrEqual">
      <formula>$AR$4*$AP$2</formula>
    </cfRule>
  </conditionalFormatting>
  <conditionalFormatting sqref="BB206">
    <cfRule type="cellIs" dxfId="268" priority="166" operator="greaterThanOrEqual">
      <formula>$BA$4*$AP$2</formula>
    </cfRule>
  </conditionalFormatting>
  <conditionalFormatting sqref="BC206">
    <cfRule type="cellIs" dxfId="267" priority="165" operator="greaterThanOrEqual">
      <formula>$BB$4*$AP$2</formula>
    </cfRule>
  </conditionalFormatting>
  <conditionalFormatting sqref="BD206">
    <cfRule type="cellIs" dxfId="266" priority="164" operator="greaterThanOrEqual">
      <formula>$BC$4*$AP$2</formula>
    </cfRule>
  </conditionalFormatting>
  <conditionalFormatting sqref="BF206">
    <cfRule type="cellIs" dxfId="265" priority="163" operator="greaterThanOrEqual">
      <formula>$BE$4*$AP$2</formula>
    </cfRule>
  </conditionalFormatting>
  <conditionalFormatting sqref="BG206">
    <cfRule type="cellIs" dxfId="264" priority="162" operator="greaterThanOrEqual">
      <formula>$BF$4*$AP$2</formula>
    </cfRule>
  </conditionalFormatting>
  <conditionalFormatting sqref="AP206">
    <cfRule type="cellIs" dxfId="263" priority="161" operator="greaterThanOrEqual">
      <formula>$AP$2</formula>
    </cfRule>
  </conditionalFormatting>
  <conditionalFormatting sqref="BE204">
    <cfRule type="cellIs" dxfId="262" priority="150" stopIfTrue="1" operator="equal">
      <formula>0</formula>
    </cfRule>
  </conditionalFormatting>
  <conditionalFormatting sqref="AQ204">
    <cfRule type="cellIs" dxfId="261" priority="149" operator="greaterThanOrEqual">
      <formula>$AP$4*$AP$2</formula>
    </cfRule>
  </conditionalFormatting>
  <conditionalFormatting sqref="AR204">
    <cfRule type="cellIs" dxfId="260" priority="148" operator="greaterThanOrEqual">
      <formula>$AQ$4*$AP$2</formula>
    </cfRule>
  </conditionalFormatting>
  <conditionalFormatting sqref="AS204">
    <cfRule type="cellIs" dxfId="259" priority="147" operator="greaterThanOrEqual">
      <formula>$AR$4*$AP$2</formula>
    </cfRule>
  </conditionalFormatting>
  <conditionalFormatting sqref="BB204">
    <cfRule type="cellIs" dxfId="258" priority="146" operator="greaterThanOrEqual">
      <formula>$BA$4*$AP$2</formula>
    </cfRule>
  </conditionalFormatting>
  <conditionalFormatting sqref="BC204">
    <cfRule type="cellIs" dxfId="257" priority="145" operator="greaterThanOrEqual">
      <formula>$BB$4*$AP$2</formula>
    </cfRule>
  </conditionalFormatting>
  <conditionalFormatting sqref="BD204">
    <cfRule type="cellIs" dxfId="256" priority="144" operator="greaterThanOrEqual">
      <formula>$BC$4*$AP$2</formula>
    </cfRule>
  </conditionalFormatting>
  <conditionalFormatting sqref="BF204">
    <cfRule type="cellIs" dxfId="255" priority="143" operator="greaterThanOrEqual">
      <formula>$BE$4*$AP$2</formula>
    </cfRule>
  </conditionalFormatting>
  <conditionalFormatting sqref="BG204">
    <cfRule type="cellIs" dxfId="254" priority="142" operator="greaterThanOrEqual">
      <formula>$BF$4*$AP$2</formula>
    </cfRule>
  </conditionalFormatting>
  <conditionalFormatting sqref="AP204">
    <cfRule type="cellIs" dxfId="253" priority="141" operator="greaterThanOrEqual">
      <formula>$AP$2</formula>
    </cfRule>
  </conditionalFormatting>
  <conditionalFormatting sqref="BE202">
    <cfRule type="cellIs" dxfId="252" priority="130" stopIfTrue="1" operator="equal">
      <formula>0</formula>
    </cfRule>
  </conditionalFormatting>
  <conditionalFormatting sqref="AQ202">
    <cfRule type="cellIs" dxfId="251" priority="129" operator="greaterThanOrEqual">
      <formula>$AP$4*$AP$2</formula>
    </cfRule>
  </conditionalFormatting>
  <conditionalFormatting sqref="AR202">
    <cfRule type="cellIs" dxfId="250" priority="128" operator="greaterThanOrEqual">
      <formula>$AQ$4*$AP$2</formula>
    </cfRule>
  </conditionalFormatting>
  <conditionalFormatting sqref="AS202">
    <cfRule type="cellIs" dxfId="249" priority="127" operator="greaterThanOrEqual">
      <formula>$AR$4*$AP$2</formula>
    </cfRule>
  </conditionalFormatting>
  <conditionalFormatting sqref="BB202">
    <cfRule type="cellIs" dxfId="248" priority="126" operator="greaterThanOrEqual">
      <formula>$BA$4*$AP$2</formula>
    </cfRule>
  </conditionalFormatting>
  <conditionalFormatting sqref="BC202">
    <cfRule type="cellIs" dxfId="247" priority="125" operator="greaterThanOrEqual">
      <formula>$BB$4*$AP$2</formula>
    </cfRule>
  </conditionalFormatting>
  <conditionalFormatting sqref="BD202">
    <cfRule type="cellIs" dxfId="246" priority="124" operator="greaterThanOrEqual">
      <formula>$BC$4*$AP$2</formula>
    </cfRule>
  </conditionalFormatting>
  <conditionalFormatting sqref="BF202">
    <cfRule type="cellIs" dxfId="245" priority="123" operator="greaterThanOrEqual">
      <formula>$BE$4*$AP$2</formula>
    </cfRule>
  </conditionalFormatting>
  <conditionalFormatting sqref="BG202">
    <cfRule type="cellIs" dxfId="244" priority="122" operator="greaterThanOrEqual">
      <formula>$BF$4*$AP$2</formula>
    </cfRule>
  </conditionalFormatting>
  <conditionalFormatting sqref="AP202">
    <cfRule type="cellIs" dxfId="243" priority="121" operator="greaterThanOrEqual">
      <formula>$AP$2</formula>
    </cfRule>
  </conditionalFormatting>
  <conditionalFormatting sqref="BE254">
    <cfRule type="cellIs" dxfId="242" priority="20" stopIfTrue="1" operator="equal">
      <formula>0</formula>
    </cfRule>
  </conditionalFormatting>
  <conditionalFormatting sqref="AQ254">
    <cfRule type="cellIs" dxfId="241" priority="19" operator="greaterThanOrEqual">
      <formula>$AP$4*$AP$2</formula>
    </cfRule>
  </conditionalFormatting>
  <conditionalFormatting sqref="AR254">
    <cfRule type="cellIs" dxfId="240" priority="18" operator="greaterThanOrEqual">
      <formula>$AQ$4*$AP$2</formula>
    </cfRule>
  </conditionalFormatting>
  <conditionalFormatting sqref="AS254">
    <cfRule type="cellIs" dxfId="239" priority="17" operator="greaterThanOrEqual">
      <formula>$AR$4*$AP$2</formula>
    </cfRule>
  </conditionalFormatting>
  <conditionalFormatting sqref="BB254">
    <cfRule type="cellIs" dxfId="238" priority="16" operator="greaterThanOrEqual">
      <formula>$BA$4*$AP$2</formula>
    </cfRule>
  </conditionalFormatting>
  <conditionalFormatting sqref="BC254">
    <cfRule type="cellIs" dxfId="237" priority="15" operator="greaterThanOrEqual">
      <formula>$BB$4*$AP$2</formula>
    </cfRule>
  </conditionalFormatting>
  <conditionalFormatting sqref="BD254">
    <cfRule type="cellIs" dxfId="236" priority="14" operator="greaterThanOrEqual">
      <formula>$BC$4*$AP$2</formula>
    </cfRule>
  </conditionalFormatting>
  <conditionalFormatting sqref="BF254">
    <cfRule type="cellIs" dxfId="235" priority="13" operator="greaterThanOrEqual">
      <formula>$BE$4*$AP$2</formula>
    </cfRule>
  </conditionalFormatting>
  <conditionalFormatting sqref="BG254">
    <cfRule type="cellIs" dxfId="234" priority="12" operator="greaterThanOrEqual">
      <formula>$BF$4*$AP$2</formula>
    </cfRule>
  </conditionalFormatting>
  <conditionalFormatting sqref="AP254">
    <cfRule type="cellIs" dxfId="233" priority="11" operator="greaterThanOrEqual">
      <formula>$AP$2</formula>
    </cfRule>
  </conditionalFormatting>
  <conditionalFormatting sqref="BE5:BE200">
    <cfRule type="cellIs" dxfId="232" priority="10" stopIfTrue="1" operator="equal">
      <formula>0</formula>
    </cfRule>
  </conditionalFormatting>
  <conditionalFormatting sqref="AQ5:AQ200">
    <cfRule type="cellIs" dxfId="231" priority="9" operator="greaterThanOrEqual">
      <formula>$AP$4*$AP$2</formula>
    </cfRule>
  </conditionalFormatting>
  <conditionalFormatting sqref="AR5:AR200">
    <cfRule type="cellIs" dxfId="230" priority="8" operator="greaterThanOrEqual">
      <formula>$AQ$4*$AP$2</formula>
    </cfRule>
  </conditionalFormatting>
  <conditionalFormatting sqref="AS5:AS200">
    <cfRule type="cellIs" dxfId="229" priority="7" operator="greaterThanOrEqual">
      <formula>$AR$4*$AP$2</formula>
    </cfRule>
  </conditionalFormatting>
  <conditionalFormatting sqref="BB5:BB200">
    <cfRule type="cellIs" dxfId="228" priority="6" operator="greaterThanOrEqual">
      <formula>$BA$4*$AP$2</formula>
    </cfRule>
  </conditionalFormatting>
  <conditionalFormatting sqref="BC5:BC200">
    <cfRule type="cellIs" dxfId="227" priority="5" operator="greaterThanOrEqual">
      <formula>$BB$4*$AP$2</formula>
    </cfRule>
  </conditionalFormatting>
  <conditionalFormatting sqref="BD5:BD200">
    <cfRule type="cellIs" dxfId="226" priority="4" operator="greaterThanOrEqual">
      <formula>$BC$4*$AP$2</formula>
    </cfRule>
  </conditionalFormatting>
  <conditionalFormatting sqref="BF5:BF200">
    <cfRule type="cellIs" dxfId="225" priority="3" operator="greaterThanOrEqual">
      <formula>$BE$4*$AP$2</formula>
    </cfRule>
  </conditionalFormatting>
  <conditionalFormatting sqref="BG5:BG200">
    <cfRule type="cellIs" dxfId="224" priority="2" operator="greaterThanOrEqual">
      <formula>$BF$4*$AP$2</formula>
    </cfRule>
  </conditionalFormatting>
  <conditionalFormatting sqref="AP5:AP200">
    <cfRule type="cellIs" dxfId="223" priority="1" operator="greaterThanOrEqual">
      <formula>$AP$2</formula>
    </cfRule>
  </conditionalFormatting>
  <pageMargins left="0.70866141732283472" right="0.70866141732283472" top="0.74803149606299213" bottom="0.74803149606299213" header="0.31496062992125984" footer="0.31496062992125984"/>
  <pageSetup paperSize="8" scale="34" orientation="landscape" r:id="rId2"/>
  <headerFooter alignWithMargins="0"/>
  <colBreaks count="3" manualBreakCount="3">
    <brk id="21" max="1048575" man="1"/>
    <brk id="47" max="253" man="1"/>
    <brk id="73" max="253" man="1"/>
  </colBreaks>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16"/>
  <dimension ref="A1:DH66"/>
  <sheetViews>
    <sheetView rightToLeft="1" view="pageBreakPreview" zoomScale="60" zoomScaleNormal="100" workbookViewId="0"/>
  </sheetViews>
  <sheetFormatPr defaultRowHeight="12.75" x14ac:dyDescent="0.2"/>
  <cols>
    <col min="1" max="1" width="7.7109375" customWidth="1"/>
    <col min="2" max="2" width="13.140625" hidden="1" customWidth="1"/>
    <col min="3" max="3" width="43.7109375" customWidth="1"/>
    <col min="4" max="4" width="16.7109375" customWidth="1"/>
    <col min="5" max="6" width="13.7109375" customWidth="1"/>
    <col min="7" max="7" width="16.5703125" customWidth="1"/>
    <col min="8" max="8" width="13.7109375" customWidth="1"/>
    <col min="9" max="9" width="18.28515625" customWidth="1"/>
    <col min="10" max="10" width="16.140625" customWidth="1"/>
    <col min="11" max="13" width="13.7109375" customWidth="1"/>
    <col min="14" max="14" width="11.28515625" customWidth="1"/>
    <col min="15" max="15" width="13.7109375" customWidth="1"/>
    <col min="16" max="16" width="13.7109375" hidden="1" customWidth="1"/>
    <col min="17" max="19" width="13.7109375" customWidth="1"/>
    <col min="20" max="22" width="13.7109375" hidden="1" customWidth="1"/>
    <col min="23" max="23" width="13.7109375" customWidth="1"/>
    <col min="24" max="24" width="18" customWidth="1"/>
    <col min="25" max="25" width="14" customWidth="1"/>
    <col min="26" max="26" width="13.7109375" customWidth="1"/>
    <col min="27" max="27" width="13.42578125" customWidth="1"/>
    <col min="28" max="28" width="13.5703125" customWidth="1"/>
    <col min="29" max="29" width="17" customWidth="1"/>
    <col min="30" max="30" width="15.5703125" customWidth="1"/>
    <col min="31" max="31" width="16.140625" customWidth="1"/>
    <col min="32" max="33" width="15.5703125" customWidth="1"/>
    <col min="34" max="34" width="15.28515625" customWidth="1"/>
    <col min="35" max="35" width="13.42578125" customWidth="1"/>
    <col min="36" max="36" width="14" style="227" customWidth="1"/>
    <col min="37" max="37" width="15.7109375" customWidth="1"/>
    <col min="38" max="38" width="14.42578125" style="227" customWidth="1"/>
    <col min="39" max="39" width="19.28515625" customWidth="1"/>
    <col min="40" max="40" width="19.42578125" customWidth="1"/>
    <col min="41" max="41" width="17.5703125" customWidth="1"/>
    <col min="42" max="42" width="16" customWidth="1"/>
    <col min="43" max="44" width="13.7109375" customWidth="1"/>
    <col min="45" max="45" width="10.28515625" customWidth="1"/>
    <col min="46" max="46" width="19" customWidth="1"/>
    <col min="47" max="47" width="15.85546875" customWidth="1"/>
    <col min="48" max="49" width="13.7109375" customWidth="1"/>
    <col min="50" max="50" width="15.5703125" customWidth="1"/>
    <col min="51" max="51" width="15.140625" customWidth="1"/>
    <col min="52" max="52" width="13.7109375" customWidth="1"/>
    <col min="53" max="53" width="16.28515625" customWidth="1"/>
    <col min="54" max="54" width="13.7109375" customWidth="1"/>
    <col min="55" max="55" width="17.140625" customWidth="1"/>
    <col min="56" max="59" width="13.7109375" customWidth="1"/>
    <col min="60" max="64" width="11.85546875" customWidth="1"/>
    <col min="65" max="66" width="13.7109375" customWidth="1"/>
    <col min="67" max="67" width="15.140625" customWidth="1"/>
    <col min="68" max="68" width="13.7109375" customWidth="1"/>
    <col min="69" max="74" width="13.7109375" hidden="1" customWidth="1"/>
    <col min="75" max="81" width="13.7109375" customWidth="1"/>
    <col min="82" max="82" width="15.42578125" customWidth="1"/>
    <col min="83" max="84" width="13.7109375" customWidth="1"/>
    <col min="85" max="85" width="13.7109375" hidden="1" customWidth="1"/>
    <col min="86" max="89" width="13.7109375" customWidth="1"/>
    <col min="90" max="90" width="12" hidden="1" customWidth="1"/>
    <col min="91" max="92" width="22.7109375" customWidth="1"/>
    <col min="93" max="93" width="37.7109375" customWidth="1"/>
    <col min="94" max="94" width="34.42578125" customWidth="1"/>
    <col min="95" max="98" width="15.7109375" customWidth="1"/>
    <col min="99" max="106" width="15.7109375" style="4" customWidth="1"/>
    <col min="107" max="108" width="15.7109375" customWidth="1"/>
    <col min="109" max="109" width="15.7109375" style="566" customWidth="1"/>
    <col min="110" max="110" width="15.7109375" style="4" customWidth="1"/>
    <col min="111" max="111" width="15.7109375" style="566" customWidth="1"/>
    <col min="112" max="113" width="15.7109375" customWidth="1"/>
  </cols>
  <sheetData>
    <row r="1" spans="1:112" s="384" customFormat="1" ht="69.95" customHeight="1" x14ac:dyDescent="0.2">
      <c r="A1" s="376"/>
      <c r="B1" s="377" t="str">
        <f>بيانات!IZ10</f>
        <v>يناير لسنة  2018 م</v>
      </c>
      <c r="C1" s="378"/>
      <c r="D1" s="378" t="s">
        <v>0</v>
      </c>
      <c r="E1" s="379"/>
      <c r="F1" s="379"/>
      <c r="G1" s="378"/>
      <c r="H1" s="380"/>
      <c r="I1" s="380"/>
      <c r="J1" s="380"/>
      <c r="K1" s="684"/>
      <c r="L1" s="684"/>
      <c r="M1" s="684"/>
      <c r="N1" s="684"/>
      <c r="O1" s="381"/>
      <c r="P1" s="376">
        <f>A1</f>
        <v>0</v>
      </c>
      <c r="Q1" s="385" t="s">
        <v>183</v>
      </c>
      <c r="R1" s="385"/>
      <c r="S1" s="385"/>
      <c r="T1" s="385"/>
      <c r="U1" s="385"/>
      <c r="V1" s="385"/>
      <c r="W1" s="385"/>
      <c r="X1" s="385"/>
      <c r="Y1" s="385"/>
      <c r="Z1" s="385"/>
      <c r="AA1" s="385"/>
      <c r="AB1" s="382" t="str">
        <f>B1</f>
        <v>يناير لسنة  2018 م</v>
      </c>
      <c r="AC1" s="382"/>
      <c r="AD1" s="382"/>
      <c r="AE1" s="382"/>
      <c r="AF1" s="382"/>
      <c r="AG1" s="382"/>
      <c r="AH1" s="382"/>
      <c r="AI1" s="381"/>
      <c r="AJ1" s="383"/>
      <c r="AK1" s="684"/>
      <c r="AL1" s="684"/>
      <c r="AM1" s="684"/>
      <c r="AN1" s="684"/>
      <c r="AO1" s="684"/>
      <c r="AP1" s="686" t="s">
        <v>184</v>
      </c>
      <c r="AQ1" s="686"/>
      <c r="AR1" s="686"/>
      <c r="AS1" s="686"/>
      <c r="AU1" s="376"/>
      <c r="AV1" s="381"/>
      <c r="AW1" s="378"/>
      <c r="AX1" s="378" t="s">
        <v>0</v>
      </c>
      <c r="AY1" s="379"/>
      <c r="AZ1" s="379"/>
      <c r="BA1" s="378"/>
      <c r="BB1" s="380"/>
      <c r="BC1" s="380"/>
      <c r="BD1" s="380"/>
      <c r="BE1" s="684"/>
      <c r="BF1" s="684"/>
      <c r="BG1" s="684"/>
      <c r="BH1" s="684"/>
      <c r="BI1" s="381"/>
      <c r="BJ1" s="376"/>
      <c r="BK1" s="385"/>
      <c r="BL1" s="385" t="s">
        <v>183</v>
      </c>
      <c r="BN1" s="385"/>
      <c r="BO1" s="385"/>
      <c r="BP1" s="385"/>
      <c r="BQ1" s="385"/>
      <c r="BR1" s="385"/>
      <c r="BS1" s="385"/>
      <c r="BT1" s="385"/>
      <c r="BU1" s="385"/>
      <c r="BV1" s="385"/>
      <c r="BW1" s="385"/>
      <c r="BX1" s="385"/>
      <c r="BY1" s="685" t="str">
        <f>B1</f>
        <v>يناير لسنة  2018 م</v>
      </c>
      <c r="BZ1" s="685"/>
      <c r="CA1" s="685"/>
      <c r="CB1" s="685"/>
      <c r="CC1" s="685"/>
      <c r="CD1" s="685"/>
      <c r="CE1" s="685"/>
      <c r="CF1" s="685"/>
      <c r="CG1" s="685"/>
      <c r="CH1" s="685"/>
      <c r="CI1" s="385"/>
      <c r="CJ1" s="381"/>
      <c r="CK1" s="376"/>
      <c r="CL1" s="376"/>
      <c r="CM1" s="686" t="s">
        <v>184</v>
      </c>
      <c r="CN1" s="686"/>
      <c r="CO1" s="686"/>
      <c r="CP1" s="555"/>
      <c r="CQ1" s="556"/>
      <c r="CR1" s="557"/>
      <c r="CS1" s="557"/>
      <c r="CT1" s="556"/>
      <c r="CU1" s="556"/>
      <c r="CV1" s="556"/>
      <c r="CW1" s="557"/>
      <c r="CX1" s="557"/>
      <c r="CY1" s="557"/>
      <c r="CZ1" s="558"/>
      <c r="DA1" s="558"/>
      <c r="DB1" s="558"/>
      <c r="DC1" s="558"/>
      <c r="DD1" s="557"/>
      <c r="DE1" s="557"/>
      <c r="DF1" s="558"/>
      <c r="DG1" s="557"/>
    </row>
    <row r="2" spans="1:112" s="384" customFormat="1" ht="69.95" customHeight="1" x14ac:dyDescent="0.2">
      <c r="A2" s="376"/>
      <c r="B2" s="377"/>
      <c r="C2" s="378"/>
      <c r="D2" s="547" t="str">
        <f>بيانات!IZ7</f>
        <v>مدرسة منشأة سلطان الثانوية بنين</v>
      </c>
      <c r="E2" s="379"/>
      <c r="F2" s="379"/>
      <c r="G2" s="378"/>
      <c r="H2" s="380"/>
      <c r="I2" s="380"/>
      <c r="J2" s="380"/>
      <c r="K2" s="548"/>
      <c r="L2" s="548"/>
      <c r="M2" s="548"/>
      <c r="N2" s="548"/>
      <c r="O2" s="381"/>
      <c r="P2" s="376"/>
      <c r="Q2" s="376"/>
      <c r="R2" s="381"/>
      <c r="S2" s="548"/>
      <c r="T2" s="548"/>
      <c r="U2" s="548"/>
      <c r="V2" s="548"/>
      <c r="W2" s="509" t="str">
        <f>C34</f>
        <v>كشف 4</v>
      </c>
      <c r="X2" s="510"/>
      <c r="Y2" s="389"/>
      <c r="Z2" s="687" t="s">
        <v>2</v>
      </c>
      <c r="AA2" s="687"/>
      <c r="AB2" s="687"/>
      <c r="AC2" s="381"/>
      <c r="AD2" s="381"/>
      <c r="AE2" s="381"/>
      <c r="AF2" s="381"/>
      <c r="AG2" s="381"/>
      <c r="AH2" s="381"/>
      <c r="AI2" s="381"/>
      <c r="AJ2" s="383"/>
      <c r="AK2" s="548"/>
      <c r="AL2" s="390"/>
      <c r="AM2" s="548"/>
      <c r="AN2" s="548"/>
      <c r="AO2" s="548"/>
      <c r="AP2" s="381"/>
      <c r="AQ2" s="546"/>
      <c r="AR2" s="546"/>
      <c r="AS2" s="546"/>
      <c r="AT2" s="546"/>
      <c r="AU2" s="376"/>
      <c r="AV2" s="381"/>
      <c r="AW2" s="378"/>
      <c r="AX2" s="547"/>
      <c r="AY2" s="547" t="str">
        <f>D2</f>
        <v>مدرسة منشأة سلطان الثانوية بنين</v>
      </c>
      <c r="AZ2" s="379"/>
      <c r="BA2" s="378"/>
      <c r="BB2" s="380"/>
      <c r="BC2" s="380"/>
      <c r="BD2" s="380"/>
      <c r="BE2" s="548"/>
      <c r="BF2" s="548"/>
      <c r="BG2" s="548"/>
      <c r="BH2" s="548"/>
      <c r="BI2" s="381"/>
      <c r="BJ2" s="376"/>
      <c r="BK2" s="376"/>
      <c r="BL2" s="381"/>
      <c r="BM2" s="548"/>
      <c r="BN2" s="548"/>
      <c r="BO2" s="509" t="str">
        <f>W2</f>
        <v>كشف 4</v>
      </c>
      <c r="BP2" s="510"/>
      <c r="BQ2" s="548"/>
      <c r="BR2" s="548"/>
      <c r="BS2" s="548"/>
      <c r="BT2" s="687" t="str">
        <f>W2</f>
        <v>كشف 4</v>
      </c>
      <c r="BU2" s="688"/>
      <c r="BV2" s="547"/>
      <c r="BW2" s="547"/>
      <c r="BX2" s="687" t="s">
        <v>3</v>
      </c>
      <c r="BY2" s="687"/>
      <c r="BZ2" s="687"/>
      <c r="CA2" s="381"/>
      <c r="CB2" s="381"/>
      <c r="CC2" s="381"/>
      <c r="CD2" s="381"/>
      <c r="CE2" s="381"/>
      <c r="CF2" s="381"/>
      <c r="CG2" s="381"/>
      <c r="CH2" s="381"/>
      <c r="CI2" s="385"/>
      <c r="CJ2" s="381"/>
      <c r="CK2" s="376"/>
      <c r="CL2" s="376"/>
      <c r="CM2" s="546"/>
      <c r="CN2" s="546"/>
      <c r="CO2" s="546"/>
      <c r="CP2" s="555"/>
      <c r="CQ2" s="557"/>
      <c r="CR2" s="557"/>
      <c r="CS2" s="557"/>
      <c r="CT2" s="556"/>
      <c r="CU2" s="557"/>
      <c r="CV2" s="557"/>
      <c r="CW2" s="557"/>
      <c r="CX2" s="557"/>
      <c r="CY2" s="557"/>
      <c r="CZ2" s="558"/>
      <c r="DA2" s="558"/>
      <c r="DB2" s="558"/>
      <c r="DC2" s="558"/>
      <c r="DD2" s="557"/>
      <c r="DE2" s="557"/>
      <c r="DF2" s="558"/>
      <c r="DG2" s="557"/>
    </row>
    <row r="3" spans="1:112" s="162" customFormat="1" ht="69.95" customHeight="1" thickBot="1" x14ac:dyDescent="0.25">
      <c r="A3" s="402"/>
      <c r="B3" s="402"/>
      <c r="C3" s="163"/>
      <c r="D3" s="402"/>
      <c r="E3" s="402"/>
      <c r="F3" s="403"/>
      <c r="G3" s="402"/>
      <c r="H3" s="403"/>
      <c r="I3" s="403"/>
      <c r="J3" s="164">
        <v>1370</v>
      </c>
      <c r="K3" s="659"/>
      <c r="L3" s="660"/>
      <c r="M3" s="402"/>
      <c r="N3" s="403"/>
      <c r="O3" s="402"/>
      <c r="P3" s="403"/>
      <c r="Q3" s="402"/>
      <c r="R3" s="402"/>
      <c r="W3" s="675"/>
      <c r="X3" s="675"/>
      <c r="Z3" s="659"/>
      <c r="AA3" s="659"/>
      <c r="AB3" s="659"/>
      <c r="AC3" s="402"/>
      <c r="AD3" s="402"/>
      <c r="AE3" s="402"/>
      <c r="AF3" s="402"/>
      <c r="AG3" s="402"/>
      <c r="AH3" s="402"/>
      <c r="AI3" s="402"/>
      <c r="AJ3" s="369"/>
      <c r="AK3" s="402"/>
      <c r="AL3" s="166"/>
      <c r="AM3" s="402"/>
      <c r="AN3" s="659"/>
      <c r="AO3" s="660"/>
      <c r="AP3" s="164">
        <v>2800</v>
      </c>
      <c r="AQ3" s="403"/>
      <c r="AR3" s="403"/>
      <c r="AS3" s="402"/>
      <c r="AT3" s="402"/>
      <c r="AU3" s="402"/>
      <c r="AV3" s="402"/>
      <c r="AW3" s="163"/>
      <c r="AX3" s="402"/>
      <c r="AY3" s="402"/>
      <c r="AZ3" s="403"/>
      <c r="BA3" s="402"/>
      <c r="BB3" s="403"/>
      <c r="BC3" s="403"/>
      <c r="BD3" s="166"/>
      <c r="BE3" s="659"/>
      <c r="BF3" s="660"/>
      <c r="BG3" s="402"/>
      <c r="BH3" s="403"/>
      <c r="BI3" s="402"/>
      <c r="BJ3" s="403"/>
      <c r="BK3" s="402"/>
      <c r="BL3" s="402"/>
      <c r="BO3" s="675"/>
      <c r="BP3" s="675"/>
      <c r="BT3" s="675"/>
      <c r="BU3" s="675"/>
      <c r="BV3" s="402"/>
      <c r="BW3" s="402"/>
      <c r="BX3" s="659"/>
      <c r="BY3" s="659"/>
      <c r="BZ3" s="659"/>
      <c r="CA3" s="402"/>
      <c r="CB3" s="402"/>
      <c r="CC3" s="402"/>
      <c r="CD3" s="402"/>
      <c r="CE3" s="402"/>
      <c r="CF3" s="165"/>
      <c r="CG3" s="402"/>
      <c r="CH3" s="167"/>
      <c r="CI3" s="168"/>
      <c r="CJ3" s="166"/>
      <c r="CK3" s="403"/>
      <c r="CL3" s="403"/>
      <c r="CM3" s="402"/>
      <c r="CN3" s="402"/>
      <c r="CO3" s="403"/>
      <c r="CP3" s="554"/>
      <c r="CQ3" s="173"/>
      <c r="CR3" s="173"/>
      <c r="DB3" s="554"/>
      <c r="DC3" s="554"/>
    </row>
    <row r="4" spans="1:112" s="493" customFormat="1" ht="68.099999999999994" customHeight="1" x14ac:dyDescent="0.2">
      <c r="A4" s="676" t="s">
        <v>6</v>
      </c>
      <c r="B4" s="678" t="s">
        <v>7</v>
      </c>
      <c r="C4" s="678" t="s">
        <v>8</v>
      </c>
      <c r="D4" s="678" t="s">
        <v>9</v>
      </c>
      <c r="E4" s="673" t="s">
        <v>185</v>
      </c>
      <c r="F4" s="637" t="s">
        <v>468</v>
      </c>
      <c r="G4" s="661" t="s">
        <v>136</v>
      </c>
      <c r="H4" s="673" t="s">
        <v>359</v>
      </c>
      <c r="I4" s="661" t="s">
        <v>187</v>
      </c>
      <c r="J4" s="663" t="s">
        <v>13</v>
      </c>
      <c r="K4" s="664"/>
      <c r="L4" s="664"/>
      <c r="M4" s="664"/>
      <c r="N4" s="665"/>
      <c r="O4" s="666" t="s">
        <v>14</v>
      </c>
      <c r="P4" s="668" t="s">
        <v>15</v>
      </c>
      <c r="Q4" s="669"/>
      <c r="R4" s="669"/>
      <c r="S4" s="669"/>
      <c r="T4" s="670"/>
      <c r="U4" s="492"/>
      <c r="V4" s="492"/>
      <c r="W4" s="671" t="s">
        <v>159</v>
      </c>
      <c r="X4" s="671" t="s">
        <v>92</v>
      </c>
      <c r="Y4" s="643" t="s">
        <v>17</v>
      </c>
      <c r="Z4" s="645" t="s">
        <v>18</v>
      </c>
      <c r="AA4" s="646"/>
      <c r="AB4" s="646"/>
      <c r="AC4" s="646"/>
      <c r="AD4" s="646"/>
      <c r="AE4" s="646"/>
      <c r="AF4" s="646"/>
      <c r="AG4" s="646"/>
      <c r="AH4" s="646"/>
      <c r="AI4" s="646"/>
      <c r="AJ4" s="646"/>
      <c r="AK4" s="646"/>
      <c r="AL4" s="646"/>
      <c r="AM4" s="646"/>
      <c r="AN4" s="647"/>
      <c r="AO4" s="648" t="s">
        <v>158</v>
      </c>
      <c r="AP4" s="635" t="s">
        <v>19</v>
      </c>
      <c r="AQ4" s="650"/>
      <c r="AR4" s="636"/>
      <c r="AS4" s="651" t="s">
        <v>20</v>
      </c>
      <c r="AT4" s="653" t="s">
        <v>21</v>
      </c>
      <c r="AU4" s="645" t="s">
        <v>22</v>
      </c>
      <c r="AV4" s="646"/>
      <c r="AW4" s="646"/>
      <c r="AX4" s="646"/>
      <c r="AY4" s="647"/>
      <c r="AZ4" s="641" t="s">
        <v>14</v>
      </c>
      <c r="BA4" s="645" t="s">
        <v>23</v>
      </c>
      <c r="BB4" s="646"/>
      <c r="BC4" s="647"/>
      <c r="BD4" s="655">
        <v>7.0000000000000007E-2</v>
      </c>
      <c r="BE4" s="657" t="s">
        <v>153</v>
      </c>
      <c r="BF4" s="658"/>
      <c r="BG4" s="641" t="s">
        <v>14</v>
      </c>
      <c r="BH4" s="630" t="s">
        <v>24</v>
      </c>
      <c r="BI4" s="631"/>
      <c r="BJ4" s="631"/>
      <c r="BK4" s="632"/>
      <c r="BL4" s="633" t="s">
        <v>25</v>
      </c>
      <c r="BM4" s="635" t="s">
        <v>157</v>
      </c>
      <c r="BN4" s="636"/>
      <c r="BO4" s="637" t="s">
        <v>27</v>
      </c>
      <c r="BP4" s="1093" t="s">
        <v>378</v>
      </c>
      <c r="BQ4" s="639" t="s">
        <v>189</v>
      </c>
      <c r="BR4" s="639" t="s">
        <v>189</v>
      </c>
      <c r="BS4" s="639" t="s">
        <v>189</v>
      </c>
      <c r="BT4" s="639" t="s">
        <v>189</v>
      </c>
      <c r="BU4" s="639" t="s">
        <v>189</v>
      </c>
      <c r="BV4" s="611" t="s">
        <v>144</v>
      </c>
      <c r="BW4" s="628" t="s">
        <v>28</v>
      </c>
      <c r="BX4" s="611" t="s">
        <v>29</v>
      </c>
      <c r="BY4" s="613" t="s">
        <v>30</v>
      </c>
      <c r="BZ4" s="613" t="s">
        <v>137</v>
      </c>
      <c r="CA4" s="613" t="s">
        <v>138</v>
      </c>
      <c r="CB4" s="615" t="s">
        <v>139</v>
      </c>
      <c r="CC4" s="615" t="s">
        <v>173</v>
      </c>
      <c r="CD4" s="624" t="s">
        <v>172</v>
      </c>
      <c r="CE4" s="626" t="s">
        <v>31</v>
      </c>
      <c r="CF4" s="626" t="s">
        <v>32</v>
      </c>
      <c r="CG4" s="611" t="s">
        <v>33</v>
      </c>
      <c r="CH4" s="624" t="s">
        <v>340</v>
      </c>
      <c r="CI4" s="611" t="s">
        <v>145</v>
      </c>
      <c r="CJ4" s="611" t="s">
        <v>34</v>
      </c>
      <c r="CK4" s="613" t="s">
        <v>35</v>
      </c>
      <c r="CL4" s="615" t="s">
        <v>188</v>
      </c>
      <c r="CM4" s="617" t="s">
        <v>36</v>
      </c>
      <c r="CN4" s="619" t="s">
        <v>37</v>
      </c>
      <c r="CO4" s="621" t="s">
        <v>8</v>
      </c>
      <c r="CP4" s="621" t="s">
        <v>377</v>
      </c>
      <c r="CQ4" s="623" t="s">
        <v>38</v>
      </c>
      <c r="CR4" s="605"/>
      <c r="CS4" s="605"/>
      <c r="CT4" s="605"/>
      <c r="CU4" s="605"/>
      <c r="CV4" s="605"/>
      <c r="CW4" s="605"/>
      <c r="CX4" s="605"/>
      <c r="CY4" s="606"/>
      <c r="CZ4" s="609" t="s">
        <v>459</v>
      </c>
      <c r="DA4" s="609" t="s">
        <v>174</v>
      </c>
      <c r="DB4" s="605" t="s">
        <v>39</v>
      </c>
      <c r="DC4" s="605"/>
      <c r="DD4" s="606"/>
      <c r="DE4" s="607" t="s">
        <v>65</v>
      </c>
      <c r="DF4" s="609" t="s">
        <v>457</v>
      </c>
      <c r="DG4" s="682" t="s">
        <v>449</v>
      </c>
    </row>
    <row r="5" spans="1:112" s="499" customFormat="1" ht="68.099999999999994" customHeight="1" thickBot="1" x14ac:dyDescent="0.25">
      <c r="A5" s="677"/>
      <c r="B5" s="679"/>
      <c r="C5" s="679"/>
      <c r="D5" s="679"/>
      <c r="E5" s="674"/>
      <c r="F5" s="638"/>
      <c r="G5" s="662"/>
      <c r="H5" s="674"/>
      <c r="I5" s="662"/>
      <c r="J5" s="501">
        <v>0.15</v>
      </c>
      <c r="K5" s="501">
        <v>0.01</v>
      </c>
      <c r="L5" s="501">
        <v>0.02</v>
      </c>
      <c r="M5" s="501">
        <v>0.03</v>
      </c>
      <c r="N5" s="488" t="s">
        <v>40</v>
      </c>
      <c r="O5" s="667"/>
      <c r="P5" s="489"/>
      <c r="Q5" s="489" t="s">
        <v>44</v>
      </c>
      <c r="R5" s="489" t="s">
        <v>45</v>
      </c>
      <c r="S5" s="489" t="s">
        <v>41</v>
      </c>
      <c r="T5" s="489"/>
      <c r="U5" s="494"/>
      <c r="V5" s="494"/>
      <c r="W5" s="672"/>
      <c r="X5" s="672"/>
      <c r="Y5" s="644"/>
      <c r="Z5" s="495" t="s">
        <v>14</v>
      </c>
      <c r="AA5" s="500" t="s">
        <v>46</v>
      </c>
      <c r="AB5" s="489" t="s">
        <v>182</v>
      </c>
      <c r="AC5" s="502" t="s">
        <v>48</v>
      </c>
      <c r="AD5" s="502" t="s">
        <v>52</v>
      </c>
      <c r="AE5" s="503">
        <v>0.1666</v>
      </c>
      <c r="AF5" s="504">
        <v>0.5</v>
      </c>
      <c r="AG5" s="503">
        <v>0.33329999999999999</v>
      </c>
      <c r="AH5" s="503">
        <v>0.91659999999999997</v>
      </c>
      <c r="AI5" s="504" t="s">
        <v>93</v>
      </c>
      <c r="AJ5" s="490" t="s">
        <v>186</v>
      </c>
      <c r="AK5" s="491" t="s">
        <v>162</v>
      </c>
      <c r="AL5" s="506" t="s">
        <v>364</v>
      </c>
      <c r="AM5" s="505" t="s">
        <v>53</v>
      </c>
      <c r="AN5" s="496" t="s">
        <v>54</v>
      </c>
      <c r="AO5" s="649"/>
      <c r="AP5" s="507">
        <v>0.15</v>
      </c>
      <c r="AQ5" s="507">
        <v>0.01</v>
      </c>
      <c r="AR5" s="507">
        <v>0.03</v>
      </c>
      <c r="AS5" s="652" t="s">
        <v>55</v>
      </c>
      <c r="AT5" s="654"/>
      <c r="AU5" s="507">
        <v>0.15</v>
      </c>
      <c r="AV5" s="507">
        <v>0.01</v>
      </c>
      <c r="AW5" s="507">
        <v>0.02</v>
      </c>
      <c r="AX5" s="507">
        <v>0.1</v>
      </c>
      <c r="AY5" s="507">
        <v>0.08</v>
      </c>
      <c r="AZ5" s="642"/>
      <c r="BA5" s="507">
        <v>0.15</v>
      </c>
      <c r="BB5" s="507">
        <v>0.01</v>
      </c>
      <c r="BC5" s="507">
        <v>0.1</v>
      </c>
      <c r="BD5" s="656"/>
      <c r="BE5" s="507">
        <v>0.03</v>
      </c>
      <c r="BF5" s="507">
        <v>0.01</v>
      </c>
      <c r="BG5" s="642"/>
      <c r="BH5" s="494" t="s">
        <v>56</v>
      </c>
      <c r="BI5" s="508" t="s">
        <v>57</v>
      </c>
      <c r="BJ5" s="494" t="s">
        <v>58</v>
      </c>
      <c r="BK5" s="494" t="s">
        <v>59</v>
      </c>
      <c r="BL5" s="634"/>
      <c r="BM5" s="507">
        <v>0.03</v>
      </c>
      <c r="BN5" s="507">
        <v>0.01</v>
      </c>
      <c r="BO5" s="638"/>
      <c r="BP5" s="1094"/>
      <c r="BQ5" s="640"/>
      <c r="BR5" s="640"/>
      <c r="BS5" s="640"/>
      <c r="BT5" s="640"/>
      <c r="BU5" s="640"/>
      <c r="BV5" s="612"/>
      <c r="BW5" s="629"/>
      <c r="BX5" s="612"/>
      <c r="BY5" s="614"/>
      <c r="BZ5" s="614"/>
      <c r="CA5" s="614"/>
      <c r="CB5" s="616"/>
      <c r="CC5" s="616"/>
      <c r="CD5" s="625"/>
      <c r="CE5" s="627"/>
      <c r="CF5" s="627"/>
      <c r="CG5" s="612"/>
      <c r="CH5" s="625"/>
      <c r="CI5" s="612"/>
      <c r="CJ5" s="612"/>
      <c r="CK5" s="614"/>
      <c r="CL5" s="616"/>
      <c r="CM5" s="618"/>
      <c r="CN5" s="620"/>
      <c r="CO5" s="622"/>
      <c r="CP5" s="622"/>
      <c r="CQ5" s="497" t="s">
        <v>175</v>
      </c>
      <c r="CR5" s="323" t="s">
        <v>450</v>
      </c>
      <c r="CS5" s="497" t="s">
        <v>60</v>
      </c>
      <c r="CT5" s="323" t="s">
        <v>61</v>
      </c>
      <c r="CU5" s="497" t="s">
        <v>62</v>
      </c>
      <c r="CV5" s="498" t="s">
        <v>63</v>
      </c>
      <c r="CW5" s="498" t="s">
        <v>126</v>
      </c>
      <c r="CX5" s="498" t="s">
        <v>160</v>
      </c>
      <c r="CY5" s="498" t="s">
        <v>161</v>
      </c>
      <c r="CZ5" s="610" t="s">
        <v>126</v>
      </c>
      <c r="DA5" s="610"/>
      <c r="DB5" s="323" t="s">
        <v>61</v>
      </c>
      <c r="DC5" s="323" t="s">
        <v>62</v>
      </c>
      <c r="DD5" s="323" t="s">
        <v>63</v>
      </c>
      <c r="DE5" s="608"/>
      <c r="DF5" s="610"/>
      <c r="DG5" s="683"/>
      <c r="DH5" s="497"/>
    </row>
    <row r="6" spans="1:112" s="159" customFormat="1" ht="68.099999999999994" customHeight="1" x14ac:dyDescent="0.2">
      <c r="A6" s="324" t="str">
        <f>IF(C6="","",SUBTOTAL(3,$C$6:C6))</f>
        <v/>
      </c>
      <c r="B6" s="325"/>
      <c r="C6" s="325"/>
      <c r="D6" s="325"/>
      <c r="E6" s="325"/>
      <c r="F6" s="325"/>
      <c r="G6" s="325"/>
      <c r="H6" s="325"/>
      <c r="I6" s="325"/>
      <c r="J6" s="326">
        <f t="shared" ref="J6:J33" si="0">ROUND(IF(I6&lt;$J$3,I6*$J$5,IF(I6&gt;=$J$3,$J$5*$J$3)),2)</f>
        <v>0</v>
      </c>
      <c r="K6" s="326">
        <f t="shared" ref="K6:K33" si="1">ROUND(IF(I6&lt;$J$3,I6*$K$5,IF(I6&gt;=$J$3,$K$5*$J$3)),2)</f>
        <v>0</v>
      </c>
      <c r="L6" s="326">
        <f t="shared" ref="L6:L33" si="2">ROUND(IF(I6&lt;$J$3,I6*$L$5,IF(I6&gt;=$J$3,$L$5*$J$3)),2)</f>
        <v>0</v>
      </c>
      <c r="M6" s="326">
        <f t="shared" ref="M6:M33" si="3">ROUND(IF(I6&lt;$J$3,I6*$M$5,IF(I6&gt;=$J$3,$M$5*$J$3)),2)</f>
        <v>0</v>
      </c>
      <c r="N6" s="327">
        <v>0</v>
      </c>
      <c r="O6" s="328">
        <f>SUM(I6:N6)</f>
        <v>0</v>
      </c>
      <c r="P6" s="325"/>
      <c r="Q6" s="325"/>
      <c r="R6" s="325"/>
      <c r="S6" s="325"/>
      <c r="T6" s="325"/>
      <c r="U6" s="326"/>
      <c r="V6" s="326"/>
      <c r="W6" s="331">
        <f>IF(D6="عامل تعاقد",225,IF(D6="معلم تعاقد",300,0))</f>
        <v>0</v>
      </c>
      <c r="X6" s="325"/>
      <c r="Y6" s="329">
        <f t="shared" ref="Y6:Y33" si="4">INT(IF(E6="إدارى",0,IF(E6="معلم مساعد",425,IF(E6="معلم",400,IF(E6="معلم أول",375,IF(E6="معلم أول أ",350,IF(E6="خبير",325,IF(E6="كبير",300,IF(E6="مرافق",0,0)))))))))</f>
        <v>0</v>
      </c>
      <c r="Z6" s="328">
        <f t="shared" ref="Z6:Z33" si="5">SUM(P6:Y6)</f>
        <v>0</v>
      </c>
      <c r="AA6" s="330"/>
      <c r="AB6" s="330"/>
      <c r="AC6" s="331">
        <f>INT(IF(D6="عامل تعاقد",G6*25/100,IF(D6="معلم تعاقد",G6*25/100,IF(D6="معلم مساعد",G6*25/100,IF(D6="معلم",G6*25/100,IF(D6="معلم أول",G6*25/100,IF(D6="معلم أول أ",G6*25/100,IF(D6="خبير",G6*25/100,IF(D6="كبير",G6*25/100,IF(D6="عامل",I6*25/100,0))))))))))</f>
        <v>0</v>
      </c>
      <c r="AD6" s="331">
        <f t="shared" ref="AD6:AD33" si="6">INT(IF(D6="إدارى",G6*0/100,IF(D6="معلم مساعد",G6*75/100,IF(D6="معلم",G6*75/100,IF(D6="معلم أول",G6*50/100,IF(D6="معلم أول أ",G6*25/100,IF(D6="خبير",G6*25/100,IF(D6="كبير",G6*25/100,IF(D6="عامل",G6*0/100,0)))))))))</f>
        <v>0</v>
      </c>
      <c r="AE6" s="331">
        <v>0</v>
      </c>
      <c r="AF6" s="331">
        <f>INT(IF(D6="عامل تعاقد",G6*0.5,IF(D6="معلم تعاقد",G6*0.5,0)))</f>
        <v>0</v>
      </c>
      <c r="AG6" s="331">
        <f>INT(IF(F6=1,G6*0.3333,0))</f>
        <v>0</v>
      </c>
      <c r="AH6" s="148">
        <f t="shared" ref="AH6:AH33" si="7">INT(IF(D6="عامل تعاقد",G6*0.9166,IF(D6="معلم تعاقد",G6*0.9166,0)))</f>
        <v>0</v>
      </c>
      <c r="AI6" s="332">
        <v>0</v>
      </c>
      <c r="AJ6" s="337">
        <v>0</v>
      </c>
      <c r="AK6" s="332">
        <v>0</v>
      </c>
      <c r="AL6" s="364">
        <v>0</v>
      </c>
      <c r="AM6" s="326">
        <f t="shared" ref="AM6:AM33" si="8">FLOOR(IF(D6="إدارى",G6*0,IF(D6="معلم مساعد",G6*50/100,IF(D6="معلم",G6*50/100,IF(D6="معلم أول",G6*50/100,IF(D6="معلم أول أ",G6*50/100,IF(D6="خبير",G6*50/100,IF(D6="كبير",G6*50/100,IF(D6="عامل",G6*0/100,0)))))))),0.05)</f>
        <v>0</v>
      </c>
      <c r="AN6" s="326">
        <f t="shared" ref="AN6:AN33" si="9">FLOOR(IF(D6="إدارى",G6*0,IF(D6="معلم مساعد",G6*50/100,IF(D6="معلم",G6*100/100,IF(D6="معلم أول",G6*125/100,IF(D6="معلم أول أ",G6*150/100,IF(D6="خبير",G6*175/100,IF(D6="كبير",G6*200/100,IF(D6="عامل",G6*0/100,0)))))))),0.05)</f>
        <v>0</v>
      </c>
      <c r="AO6" s="151">
        <f t="shared" ref="AO6:AO33" si="10">SUM(Z6:AN6,N6)</f>
        <v>0</v>
      </c>
      <c r="AP6" s="326">
        <f t="shared" ref="AP6:AP33" si="11">ROUND(IF(AO6&lt;$AP$3,AO6*$AP$5,IF(AO6&gt;=$AP$3,$AP$3*$AP$5)),2)</f>
        <v>0</v>
      </c>
      <c r="AQ6" s="326">
        <f t="shared" ref="AQ6:AQ33" si="12">ROUND(IF(AO6&lt;$AP$3,AO6*$AQ$5,IF(AO6&gt;=$AP$3,$AP$3*$AQ$5)),2)</f>
        <v>0</v>
      </c>
      <c r="AR6" s="326">
        <f t="shared" ref="AR6:AR33" si="13">ROUND(IF(AO6&lt;$AP$3,AO6*$AR$5,IF(AO6&gt;=$AP$3,$AP$3*$AR$5)),2)</f>
        <v>0</v>
      </c>
      <c r="AS6" s="147">
        <f>IF(D6="عامل تعاقد",0,IF(D6="معلم تعاقد",0,IF(D6="معلم مساعد",10,IF(D6="معلم",10,IF(D6="معلم أول",10,IF(D6="معلم أول أ",10,IF(D6="خبير",10,IF(D6="كبير",10,0))))))))</f>
        <v>0</v>
      </c>
      <c r="AT6" s="326">
        <f>SUM(O6,Z6:AN6,AP6:AS6)</f>
        <v>0</v>
      </c>
      <c r="AU6" s="326">
        <f t="shared" ref="AU6:AU33" si="14">ROUND(IF(I6&lt;$J$3,I6*$AU$5,IF(I6&gt;=$J$3,$AU$5*$J$3)),2)</f>
        <v>0</v>
      </c>
      <c r="AV6" s="326">
        <f t="shared" ref="AV6:AV33" si="15">ROUND(IF(I6&lt;$J$3,I6*$AV$5,IF(I6&gt;=$J$3,$AV$5*$J$3)),2)</f>
        <v>0</v>
      </c>
      <c r="AW6" s="326">
        <f t="shared" ref="AW6:AW33" si="16">ROUND(IF(I6&lt;$J$3,I6*$AW$5,IF(I6&gt;=$J$3,$AW$5*$J$3)),2)</f>
        <v>0</v>
      </c>
      <c r="AX6" s="326">
        <f t="shared" ref="AX6:AX33" si="17">ROUND(IF(I6&lt;$J$3,I6*$AX$5,IF(I6&gt;=$J$3,$AX$5*$J$3)),2)</f>
        <v>0</v>
      </c>
      <c r="AY6" s="326">
        <f t="shared" ref="AY6:AY33" si="18">ROUND(IF(I6&lt;$J$3,I6*$AY$5,IF(I6&gt;=$J$3,$AY$5*$J$3)),2)</f>
        <v>0</v>
      </c>
      <c r="AZ6" s="328">
        <f>SUM(AU6:AY6)</f>
        <v>0</v>
      </c>
      <c r="BA6" s="326">
        <f t="shared" ref="BA6:BA33" si="19">ROUND(IF(AO6&lt;$AP$3,AO6*$BA$5,IF(AO6&gt;=$AP$3,$AP$3*$BA$5)),2)</f>
        <v>0</v>
      </c>
      <c r="BB6" s="326">
        <f t="shared" ref="BB6:BB33" si="20">ROUND(IF(AO6&lt;$AP$3,AO6*$BB$5,IF(AO6&gt;=$AP$3,$AP$3*$BB$5)),2)</f>
        <v>0</v>
      </c>
      <c r="BC6" s="326">
        <f t="shared" ref="BC6:BC33" si="21">ROUND(IF(AO6&lt;$AP$3,AO6*$BC$5,IF(AO6&gt;=$AP$3,$AP$3*$BC$5)),2)</f>
        <v>0</v>
      </c>
      <c r="BD6" s="326">
        <f>ROUND(IF(D6="إدارى",I6*0,IF(D6="معلم مساعد",I6*7/100,IF(D6="معلم",I6*7/100,IF(D6="معلم أول",I6*7/100,IF(D6="معلم أول أ",I6*7/100,IF(D6="خبير",I6*7/100,IF(D6="كبير",I6*7/100))))))),2)</f>
        <v>0</v>
      </c>
      <c r="BE6" s="326">
        <f t="shared" ref="BE6:BE33" si="22">ROUND(IF(AO6&lt;$AP$3,AO6*$BE$5,IF(AO6&gt;=$AP$3,$AP$3*$BE$5)),2)</f>
        <v>0</v>
      </c>
      <c r="BF6" s="326">
        <f t="shared" ref="BF6:BF33" si="23">ROUND(IF(AO6&lt;$AP$3,AO6*$BF$5,IF(AO6&gt;=$AP$3,$AP$3*$BF$5)),2)</f>
        <v>0</v>
      </c>
      <c r="BG6" s="328">
        <f>SUM(BA6:BF6)</f>
        <v>0</v>
      </c>
      <c r="BH6" s="551">
        <f>IF(D6="عامل تعاقد",0,IF(D6="معلم تعاقد",0,IF(D6="معلم مساعد",0.1,IF(D6="معلم",0.1,IF(D6="معلم أول",0.1,IF(D6="معلم أول أ",0.1,IF(D6="خبير",0.1,IF(D6="كبير",0.1,0))))))))</f>
        <v>0</v>
      </c>
      <c r="BI6" s="551">
        <f>IF(D6="عامل تعاقد",0,IF(D6="معلم تعاقد",0,IF(D6="معلم مساعد",0.5,IF(D6="معلم",0.5,IF(D6="معلم أول",0.5,IF(D6="معلم أول أ",0.5,IF(D6="خبير",0.5,IF(D6="كبير",0.5,0))))))))</f>
        <v>0</v>
      </c>
      <c r="BJ6" s="551">
        <f>IF(D6="عامل تعاقد",0,IF(D6="معلم تعاقد",0,IF(D6="معلم مساعد",4.5,IF(D6="معلم",4.5,IF(D6="معلم أول",4.5,IF(D6="معلم أول أ",4.5,IF(D6="خبير",4.5,IF(D6="كبير",4.5,0))))))))</f>
        <v>0</v>
      </c>
      <c r="BK6" s="551">
        <f>IF(D6="عامل تعاقد",0,IF(D6="معلم تعاقد",0,IF(D6="معلم مساعد",0.2,IF(D6="معلم",0.2,IF(D6="معلم أول",0.2,IF(D6="معلم أول أ",0.2,IF(D6="خبير",0.2,IF(D6="كبير",0.2,0))))))))</f>
        <v>0</v>
      </c>
      <c r="BL6" s="327">
        <v>0</v>
      </c>
      <c r="BM6" s="326">
        <f t="shared" ref="BM6:BM33" si="24">ROUND(IF(I6&lt;$J$3,I6*$BM$5,IF(I6&gt;=$J$3,$BM$5*$J$3)),2)</f>
        <v>0</v>
      </c>
      <c r="BN6" s="326">
        <f t="shared" ref="BN6:BN33" si="25">ROUND(IF(I6&lt;$J$3,I6*$BN$5,IF(I6&gt;=$J$3,$BN$5*$J$3)),2)</f>
        <v>0</v>
      </c>
      <c r="BO6" s="325">
        <f>CEILING(IF(DE6&gt;0,DE6,0),0.05)</f>
        <v>0</v>
      </c>
      <c r="BP6" s="1095">
        <f>CEILING(IF(DA6&gt;0,DA6,0),0.05)</f>
        <v>0</v>
      </c>
      <c r="BQ6" s="333"/>
      <c r="BR6" s="333"/>
      <c r="BS6" s="333"/>
      <c r="BT6" s="333"/>
      <c r="BU6" s="333"/>
      <c r="BV6" s="333"/>
      <c r="BW6" s="327"/>
      <c r="BX6" s="327"/>
      <c r="BY6" s="333"/>
      <c r="BZ6" s="333">
        <f t="shared" ref="BZ6:BZ33" si="26">ROUND(IF(CA6=4,I6*0.05,0),2)</f>
        <v>0</v>
      </c>
      <c r="CA6" s="327"/>
      <c r="CB6" s="333"/>
      <c r="CC6" s="333"/>
      <c r="CD6" s="333"/>
      <c r="CE6" s="334"/>
      <c r="CF6" s="334"/>
      <c r="CG6" s="333"/>
      <c r="CH6" s="333"/>
      <c r="CI6" s="333"/>
      <c r="CJ6" s="333"/>
      <c r="CK6" s="333"/>
      <c r="CL6" s="333"/>
      <c r="CM6" s="326">
        <f>SUM(AZ6,BG6:BN6,BO6:CL6)</f>
        <v>0</v>
      </c>
      <c r="CN6" s="326">
        <f t="shared" ref="CN6:CN33" si="27">AT6-CM6</f>
        <v>0</v>
      </c>
      <c r="CO6" s="335">
        <f t="shared" ref="CO6:CO33" si="28">C6</f>
        <v>0</v>
      </c>
      <c r="CP6" s="335"/>
      <c r="CQ6" s="326">
        <f>ROUND(G6*10/12,2)</f>
        <v>0</v>
      </c>
      <c r="CR6" s="333">
        <f>ROUND(IF(AND(DF6&gt;=1,DF6&lt;=500),DF6*30/100,IF(AND(DF6&gt;500,DF6&lt;=10000),DF6*28/100,)),2)</f>
        <v>0</v>
      </c>
      <c r="CS6" s="332">
        <f>IF(CR6&gt;=216,216,CR6)</f>
        <v>0</v>
      </c>
      <c r="CT6" s="333">
        <f>SUM(CS6,R6:Y6,AC6:AN6,AS6,CQ6,DG6)</f>
        <v>0</v>
      </c>
      <c r="CU6" s="332">
        <f>SUM(AX6,AY6,BC6,BF6,BN6,BO6,CE6,CF6,BZ6,1183.33)</f>
        <v>1183.33</v>
      </c>
      <c r="CV6" s="336">
        <f>CT6-CU6</f>
        <v>-1183.33</v>
      </c>
      <c r="CW6" s="336">
        <f>IF(CV6&lt;=1900,CV6*0.1,190)</f>
        <v>-118.333</v>
      </c>
      <c r="CX6" s="336">
        <f>CV6-1900</f>
        <v>-3083.33</v>
      </c>
      <c r="CY6" s="336">
        <f>IF(CX6&gt;0,CX6*0.15,0)</f>
        <v>0</v>
      </c>
      <c r="CZ6" s="336">
        <f>CW6+CY6</f>
        <v>-118.333</v>
      </c>
      <c r="DA6" s="336">
        <f>IF(CY6&lt;=0,CZ6*0.2,CZ6*0.6)</f>
        <v>-23.666600000000003</v>
      </c>
      <c r="DB6" s="333">
        <f>CT6-(CQ6+DG6)</f>
        <v>0</v>
      </c>
      <c r="DC6" s="333">
        <f>SUM(AX6:AY6,BC6,BF6,BN6,CE6,CF6,50)</f>
        <v>50</v>
      </c>
      <c r="DD6" s="333">
        <f>DB6-DC6</f>
        <v>-50</v>
      </c>
      <c r="DE6" s="559">
        <f>ROUND(IF(AND(DB6&gt;=1,DB6&lt;=250),DD6*6/1000,IF(AND(DB6&gt;250,DB6&lt;=500),DD6*6.5/1000,IF(AND(DB6&gt;500,DB6&lt;=1000),DD6*7/1000,IF(AND(DB6&gt;1000,DB6&lt;=10000),DD6*7.5/1000)))),2)</f>
        <v>0</v>
      </c>
      <c r="DF6" s="336">
        <f>IF(D6="كبير",G6+30,IF(D6="خبير",G6+18,IF(D6="معلم أول أ",G6+15,IF(D6="معلم أول",G6+15,IF(D6="معلم",G6+12,IF(D6="معلم مساعد",G6+12,0))))))</f>
        <v>0</v>
      </c>
      <c r="DG6" s="559"/>
      <c r="DH6" s="326"/>
    </row>
    <row r="7" spans="1:112" s="159" customFormat="1" ht="68.099999999999994" customHeight="1" x14ac:dyDescent="0.2">
      <c r="A7" s="149" t="str">
        <f>IF(C7="","",SUBTOTAL(3,$C$6:C7))</f>
        <v/>
      </c>
      <c r="B7" s="150"/>
      <c r="C7" s="150"/>
      <c r="D7" s="325"/>
      <c r="E7" s="325"/>
      <c r="F7" s="150"/>
      <c r="G7" s="150"/>
      <c r="H7" s="150"/>
      <c r="I7" s="150"/>
      <c r="J7" s="151">
        <f t="shared" si="0"/>
        <v>0</v>
      </c>
      <c r="K7" s="151">
        <f t="shared" si="1"/>
        <v>0</v>
      </c>
      <c r="L7" s="151">
        <f t="shared" si="2"/>
        <v>0</v>
      </c>
      <c r="M7" s="151">
        <f t="shared" si="3"/>
        <v>0</v>
      </c>
      <c r="N7" s="152">
        <v>0</v>
      </c>
      <c r="O7" s="153">
        <f t="shared" ref="O7:O33" si="29">SUM(I7:N7)</f>
        <v>0</v>
      </c>
      <c r="P7" s="150"/>
      <c r="Q7" s="150"/>
      <c r="R7" s="150"/>
      <c r="S7" s="150"/>
      <c r="T7" s="150"/>
      <c r="U7" s="151"/>
      <c r="V7" s="151"/>
      <c r="W7" s="331">
        <f t="shared" ref="W7:W33" si="30">IF(D7="عامل تعاقد",225,IF(D7="معلم تعاقد",300,0))</f>
        <v>0</v>
      </c>
      <c r="X7" s="150"/>
      <c r="Y7" s="154">
        <f t="shared" si="4"/>
        <v>0</v>
      </c>
      <c r="Z7" s="153">
        <f t="shared" si="5"/>
        <v>0</v>
      </c>
      <c r="AA7" s="147"/>
      <c r="AB7" s="147"/>
      <c r="AC7" s="331">
        <f t="shared" ref="AC7:AC33" si="31">INT(IF(D7="عامل تعاقد",G7*25/100,IF(D7="معلم تعاقد",G7*25/100,IF(D7="معلم مساعد",G7*25/100,IF(D7="معلم",G7*25/100,IF(D7="معلم أول",G7*25/100,IF(D7="معلم أول أ",G7*25/100,IF(D7="خبير",G7*25/100,IF(D7="كبير",G7*25/100,IF(D7="عامل",I7*25/100,0))))))))))</f>
        <v>0</v>
      </c>
      <c r="AD7" s="331">
        <f t="shared" si="6"/>
        <v>0</v>
      </c>
      <c r="AE7" s="331">
        <v>0</v>
      </c>
      <c r="AF7" s="331">
        <f t="shared" ref="AF7:AF33" si="32">INT(IF(D7="عامل تعاقد",G7*0.5,IF(D7="معلم تعاقد",G7*0.5,0)))</f>
        <v>0</v>
      </c>
      <c r="AG7" s="331">
        <f t="shared" ref="AG7:AG33" si="33">INT(IF(F7=1,G7*0.3333,0))</f>
        <v>0</v>
      </c>
      <c r="AH7" s="148">
        <f t="shared" si="7"/>
        <v>0</v>
      </c>
      <c r="AI7" s="155">
        <v>0</v>
      </c>
      <c r="AJ7" s="337">
        <v>0</v>
      </c>
      <c r="AK7" s="155">
        <v>0</v>
      </c>
      <c r="AL7" s="337">
        <v>0</v>
      </c>
      <c r="AM7" s="151">
        <f t="shared" si="8"/>
        <v>0</v>
      </c>
      <c r="AN7" s="151">
        <f t="shared" si="9"/>
        <v>0</v>
      </c>
      <c r="AO7" s="151">
        <f t="shared" si="10"/>
        <v>0</v>
      </c>
      <c r="AP7" s="151">
        <f t="shared" si="11"/>
        <v>0</v>
      </c>
      <c r="AQ7" s="151">
        <f t="shared" si="12"/>
        <v>0</v>
      </c>
      <c r="AR7" s="151">
        <f t="shared" si="13"/>
        <v>0</v>
      </c>
      <c r="AS7" s="147">
        <f t="shared" ref="AS7:AS33" si="34">IF(D7="عامل تعاقد",0,IF(D7="معلم تعاقد",0,IF(D7="معلم مساعد",10,IF(D7="معلم",10,IF(D7="معلم أول",10,IF(D7="معلم أول أ",10,IF(D7="خبير",10,IF(D7="كبير",10,0))))))))</f>
        <v>0</v>
      </c>
      <c r="AT7" s="151">
        <f t="shared" ref="AT7:AT33" si="35">SUM(O7,Z7:AN7,AP7:AS7)</f>
        <v>0</v>
      </c>
      <c r="AU7" s="151">
        <f t="shared" si="14"/>
        <v>0</v>
      </c>
      <c r="AV7" s="151">
        <f t="shared" si="15"/>
        <v>0</v>
      </c>
      <c r="AW7" s="151">
        <f t="shared" si="16"/>
        <v>0</v>
      </c>
      <c r="AX7" s="151">
        <f t="shared" si="17"/>
        <v>0</v>
      </c>
      <c r="AY7" s="151">
        <f t="shared" si="18"/>
        <v>0</v>
      </c>
      <c r="AZ7" s="153">
        <f t="shared" ref="AZ7:AZ33" si="36">SUM(AU7:AY7)</f>
        <v>0</v>
      </c>
      <c r="BA7" s="151">
        <f t="shared" si="19"/>
        <v>0</v>
      </c>
      <c r="BB7" s="151">
        <f t="shared" si="20"/>
        <v>0</v>
      </c>
      <c r="BC7" s="151">
        <f t="shared" si="21"/>
        <v>0</v>
      </c>
      <c r="BD7" s="151">
        <f t="shared" ref="BD7:BD33" si="37">ROUND(IF(D7="إدارى",I7*0,IF(D7="معلم مساعد",I7*7/100,IF(D7="معلم",I7*7/100,IF(D7="معلم أول",I7*7/100,IF(D7="معلم أول أ",I7*7/100,IF(D7="خبير",I7*7/100,IF(D7="كبير",I7*7/100))))))),2)</f>
        <v>0</v>
      </c>
      <c r="BE7" s="151">
        <f t="shared" si="22"/>
        <v>0</v>
      </c>
      <c r="BF7" s="151">
        <f t="shared" si="23"/>
        <v>0</v>
      </c>
      <c r="BG7" s="153">
        <f t="shared" ref="BG7:BG33" si="38">SUM(BA7:BF7)</f>
        <v>0</v>
      </c>
      <c r="BH7" s="551">
        <f t="shared" ref="BH7:BH33" si="39">IF(D7="عامل تعاقد",0,IF(D7="معلم تعاقد",0,IF(D7="معلم مساعد",0.1,IF(D7="معلم",0.1,IF(D7="معلم أول",0.1,IF(D7="معلم أول أ",0.1,IF(D7="خبير",0.1,IF(D7="كبير",0.1,0))))))))</f>
        <v>0</v>
      </c>
      <c r="BI7" s="551">
        <f t="shared" ref="BI7:BI33" si="40">IF(D7="عامل تعاقد",0,IF(D7="معلم تعاقد",0,IF(D7="معلم مساعد",0.5,IF(D7="معلم",0.5,IF(D7="معلم أول",0.5,IF(D7="معلم أول أ",0.5,IF(D7="خبير",0.5,IF(D7="كبير",0.5,0))))))))</f>
        <v>0</v>
      </c>
      <c r="BJ7" s="551">
        <f t="shared" ref="BJ7:BJ33" si="41">IF(D7="عامل تعاقد",0,IF(D7="معلم تعاقد",0,IF(D7="معلم مساعد",4.5,IF(D7="معلم",4.5,IF(D7="معلم أول",4.5,IF(D7="معلم أول أ",4.5,IF(D7="خبير",4.5,IF(D7="كبير",4.5,0))))))))</f>
        <v>0</v>
      </c>
      <c r="BK7" s="551">
        <f t="shared" ref="BK7:BK33" si="42">IF(D7="عامل تعاقد",0,IF(D7="معلم تعاقد",0,IF(D7="معلم مساعد",0.2,IF(D7="معلم",0.2,IF(D7="معلم أول",0.2,IF(D7="معلم أول أ",0.2,IF(D7="خبير",0.2,IF(D7="كبير",0.2,0))))))))</f>
        <v>0</v>
      </c>
      <c r="BL7" s="152">
        <v>0</v>
      </c>
      <c r="BM7" s="151">
        <f t="shared" si="24"/>
        <v>0</v>
      </c>
      <c r="BN7" s="151">
        <f t="shared" si="25"/>
        <v>0</v>
      </c>
      <c r="BO7" s="150">
        <f t="shared" ref="BO7:BO33" si="43">CEILING(IF(DE7&gt;0,DE7,0),0.05)</f>
        <v>0</v>
      </c>
      <c r="BP7" s="1095">
        <f t="shared" ref="BP7:BP33" si="44">CEILING(IF(DA7&gt;0,DA7,0),0.05)</f>
        <v>0</v>
      </c>
      <c r="BQ7" s="156"/>
      <c r="BR7" s="156"/>
      <c r="BS7" s="156"/>
      <c r="BT7" s="156"/>
      <c r="BU7" s="156"/>
      <c r="BV7" s="156"/>
      <c r="BW7" s="152"/>
      <c r="BX7" s="152"/>
      <c r="BY7" s="156"/>
      <c r="BZ7" s="156">
        <f t="shared" si="26"/>
        <v>0</v>
      </c>
      <c r="CA7" s="152"/>
      <c r="CB7" s="156"/>
      <c r="CC7" s="156"/>
      <c r="CD7" s="156"/>
      <c r="CE7" s="157"/>
      <c r="CF7" s="157"/>
      <c r="CG7" s="156"/>
      <c r="CH7" s="156"/>
      <c r="CI7" s="156"/>
      <c r="CJ7" s="156"/>
      <c r="CK7" s="156"/>
      <c r="CL7" s="156"/>
      <c r="CM7" s="151">
        <f t="shared" ref="CM7:CM33" si="45">SUM(AZ7,BG7:BN7,BO7:CL7)</f>
        <v>0</v>
      </c>
      <c r="CN7" s="151">
        <f t="shared" si="27"/>
        <v>0</v>
      </c>
      <c r="CO7" s="158">
        <f t="shared" si="28"/>
        <v>0</v>
      </c>
      <c r="CP7" s="158"/>
      <c r="CQ7" s="151">
        <f t="shared" ref="CQ7:CQ33" si="46">ROUND(G7*10/12,2)</f>
        <v>0</v>
      </c>
      <c r="CR7" s="156">
        <f t="shared" ref="CR7:CR33" si="47">ROUND(IF(AND(DF7&gt;=1,DF7&lt;=500),DF7*30/100,IF(AND(DF7&gt;500,DF7&lt;=10000),DF7*28/100,)),2)</f>
        <v>0</v>
      </c>
      <c r="CS7" s="155">
        <f t="shared" ref="CS7:CS33" si="48">IF(CR7&gt;=216,216,CR7)</f>
        <v>0</v>
      </c>
      <c r="CT7" s="156">
        <f t="shared" ref="CT7:CT33" si="49">SUM(CS7,R7:Y7,AC7:AN7,AS7,CQ7,DG7)</f>
        <v>0</v>
      </c>
      <c r="CU7" s="332">
        <f t="shared" ref="CU7:CU33" si="50">SUM(AX7,AY7,BC7,BF7,BN7,BO7,CE7,CF7,BZ7,1183.33)</f>
        <v>1183.33</v>
      </c>
      <c r="CV7" s="560">
        <f t="shared" ref="CV7:CV33" si="51">CT7-CU7</f>
        <v>-1183.33</v>
      </c>
      <c r="CW7" s="560">
        <f t="shared" ref="CW7:CW33" si="52">IF(CV7&lt;=1900,CV7*0.1,190)</f>
        <v>-118.333</v>
      </c>
      <c r="CX7" s="560">
        <f t="shared" ref="CX7:CX33" si="53">CV7-1900</f>
        <v>-3083.33</v>
      </c>
      <c r="CY7" s="560">
        <f t="shared" ref="CY7:CY33" si="54">IF(CX7&gt;0,CX7*0.15,0)</f>
        <v>0</v>
      </c>
      <c r="CZ7" s="560">
        <f t="shared" ref="CZ7:CZ33" si="55">CW7+CY7</f>
        <v>-118.333</v>
      </c>
      <c r="DA7" s="560">
        <f t="shared" ref="DA7:DA33" si="56">IF(CY7&lt;=0,CZ7*0.2,CZ7*0.6)</f>
        <v>-23.666600000000003</v>
      </c>
      <c r="DB7" s="156">
        <f t="shared" ref="DB7:DB33" si="57">CT7-(CQ7+DG7)</f>
        <v>0</v>
      </c>
      <c r="DC7" s="156">
        <f t="shared" ref="DC7:DC33" si="58">SUM(AX7:AY7,BC7,BF7,BN7,CE7,CF7,50)</f>
        <v>50</v>
      </c>
      <c r="DD7" s="156">
        <f t="shared" ref="DD7:DD33" si="59">DB7-DC7</f>
        <v>-50</v>
      </c>
      <c r="DE7" s="561">
        <f t="shared" ref="DE7:DE33" si="60">ROUND(IF(AND(DB7&gt;=1,DB7&lt;=250),DD7*6/1000,IF(AND(DB7&gt;250,DB7&lt;=500),DD7*6.5/1000,IF(AND(DB7&gt;500,DB7&lt;=1000),DD7*7/1000,IF(AND(DB7&gt;1000,DB7&lt;=10000),DD7*7.5/1000)))),2)</f>
        <v>0</v>
      </c>
      <c r="DF7" s="560">
        <f t="shared" ref="DF7:DF33" si="61">IF(D7="كبير",G7+30,IF(D7="خبير",G7+18,IF(D7="معلم أول أ",G7+15,IF(D7="معلم أول",G7+15,IF(D7="معلم",G7+12,IF(D7="معلم مساعد",G7+12,0))))))</f>
        <v>0</v>
      </c>
      <c r="DG7" s="561"/>
      <c r="DH7" s="151"/>
    </row>
    <row r="8" spans="1:112" s="159" customFormat="1" ht="68.099999999999994" customHeight="1" x14ac:dyDescent="0.2">
      <c r="A8" s="149" t="str">
        <f>IF(C8="","",SUBTOTAL(3,$C$6:C8))</f>
        <v/>
      </c>
      <c r="B8" s="150"/>
      <c r="C8" s="150"/>
      <c r="D8" s="325"/>
      <c r="E8" s="325"/>
      <c r="F8" s="150"/>
      <c r="G8" s="150"/>
      <c r="H8" s="150"/>
      <c r="I8" s="150"/>
      <c r="J8" s="151">
        <f t="shared" si="0"/>
        <v>0</v>
      </c>
      <c r="K8" s="151">
        <f t="shared" si="1"/>
        <v>0</v>
      </c>
      <c r="L8" s="151">
        <f t="shared" si="2"/>
        <v>0</v>
      </c>
      <c r="M8" s="151">
        <f t="shared" si="3"/>
        <v>0</v>
      </c>
      <c r="N8" s="152">
        <v>0</v>
      </c>
      <c r="O8" s="153">
        <f t="shared" si="29"/>
        <v>0</v>
      </c>
      <c r="P8" s="150"/>
      <c r="Q8" s="150"/>
      <c r="R8" s="150"/>
      <c r="S8" s="150"/>
      <c r="T8" s="150"/>
      <c r="U8" s="151"/>
      <c r="V8" s="151"/>
      <c r="W8" s="331">
        <f t="shared" si="30"/>
        <v>0</v>
      </c>
      <c r="X8" s="150"/>
      <c r="Y8" s="154">
        <f t="shared" si="4"/>
        <v>0</v>
      </c>
      <c r="Z8" s="153">
        <f t="shared" si="5"/>
        <v>0</v>
      </c>
      <c r="AA8" s="147"/>
      <c r="AB8" s="147"/>
      <c r="AC8" s="331">
        <f t="shared" si="31"/>
        <v>0</v>
      </c>
      <c r="AD8" s="331">
        <f t="shared" si="6"/>
        <v>0</v>
      </c>
      <c r="AE8" s="331">
        <v>0</v>
      </c>
      <c r="AF8" s="331">
        <f t="shared" si="32"/>
        <v>0</v>
      </c>
      <c r="AG8" s="331">
        <f t="shared" si="33"/>
        <v>0</v>
      </c>
      <c r="AH8" s="148">
        <f t="shared" si="7"/>
        <v>0</v>
      </c>
      <c r="AI8" s="155">
        <v>0</v>
      </c>
      <c r="AJ8" s="337">
        <v>0</v>
      </c>
      <c r="AK8" s="155">
        <v>0</v>
      </c>
      <c r="AL8" s="337">
        <v>0</v>
      </c>
      <c r="AM8" s="151">
        <f t="shared" si="8"/>
        <v>0</v>
      </c>
      <c r="AN8" s="151">
        <f t="shared" si="9"/>
        <v>0</v>
      </c>
      <c r="AO8" s="151">
        <f t="shared" si="10"/>
        <v>0</v>
      </c>
      <c r="AP8" s="151">
        <f t="shared" si="11"/>
        <v>0</v>
      </c>
      <c r="AQ8" s="151">
        <f t="shared" si="12"/>
        <v>0</v>
      </c>
      <c r="AR8" s="151">
        <f t="shared" si="13"/>
        <v>0</v>
      </c>
      <c r="AS8" s="147">
        <f t="shared" si="34"/>
        <v>0</v>
      </c>
      <c r="AT8" s="151">
        <f t="shared" si="35"/>
        <v>0</v>
      </c>
      <c r="AU8" s="151">
        <f t="shared" si="14"/>
        <v>0</v>
      </c>
      <c r="AV8" s="151">
        <f t="shared" si="15"/>
        <v>0</v>
      </c>
      <c r="AW8" s="151">
        <f t="shared" si="16"/>
        <v>0</v>
      </c>
      <c r="AX8" s="151">
        <f t="shared" si="17"/>
        <v>0</v>
      </c>
      <c r="AY8" s="151">
        <f t="shared" si="18"/>
        <v>0</v>
      </c>
      <c r="AZ8" s="153">
        <f t="shared" si="36"/>
        <v>0</v>
      </c>
      <c r="BA8" s="151">
        <f t="shared" si="19"/>
        <v>0</v>
      </c>
      <c r="BB8" s="151">
        <f t="shared" si="20"/>
        <v>0</v>
      </c>
      <c r="BC8" s="151">
        <f t="shared" si="21"/>
        <v>0</v>
      </c>
      <c r="BD8" s="151">
        <f t="shared" si="37"/>
        <v>0</v>
      </c>
      <c r="BE8" s="151">
        <f t="shared" si="22"/>
        <v>0</v>
      </c>
      <c r="BF8" s="151">
        <f t="shared" si="23"/>
        <v>0</v>
      </c>
      <c r="BG8" s="153">
        <f t="shared" si="38"/>
        <v>0</v>
      </c>
      <c r="BH8" s="551">
        <f t="shared" si="39"/>
        <v>0</v>
      </c>
      <c r="BI8" s="551">
        <f t="shared" si="40"/>
        <v>0</v>
      </c>
      <c r="BJ8" s="551">
        <f t="shared" si="41"/>
        <v>0</v>
      </c>
      <c r="BK8" s="551">
        <f t="shared" si="42"/>
        <v>0</v>
      </c>
      <c r="BL8" s="152">
        <v>0</v>
      </c>
      <c r="BM8" s="151">
        <f t="shared" si="24"/>
        <v>0</v>
      </c>
      <c r="BN8" s="151">
        <f t="shared" si="25"/>
        <v>0</v>
      </c>
      <c r="BO8" s="150">
        <f t="shared" si="43"/>
        <v>0</v>
      </c>
      <c r="BP8" s="1095">
        <f t="shared" si="44"/>
        <v>0</v>
      </c>
      <c r="BQ8" s="156"/>
      <c r="BR8" s="156"/>
      <c r="BS8" s="156"/>
      <c r="BT8" s="156"/>
      <c r="BU8" s="156"/>
      <c r="BV8" s="156"/>
      <c r="BW8" s="152"/>
      <c r="BX8" s="152"/>
      <c r="BY8" s="156"/>
      <c r="BZ8" s="156">
        <f t="shared" si="26"/>
        <v>0</v>
      </c>
      <c r="CA8" s="152"/>
      <c r="CB8" s="156"/>
      <c r="CC8" s="156"/>
      <c r="CD8" s="156"/>
      <c r="CE8" s="157"/>
      <c r="CF8" s="157"/>
      <c r="CG8" s="156"/>
      <c r="CH8" s="156"/>
      <c r="CI8" s="156"/>
      <c r="CJ8" s="156"/>
      <c r="CK8" s="156"/>
      <c r="CL8" s="156"/>
      <c r="CM8" s="151">
        <f t="shared" si="45"/>
        <v>0</v>
      </c>
      <c r="CN8" s="151">
        <f t="shared" si="27"/>
        <v>0</v>
      </c>
      <c r="CO8" s="158">
        <f t="shared" si="28"/>
        <v>0</v>
      </c>
      <c r="CP8" s="158"/>
      <c r="CQ8" s="151">
        <f t="shared" si="46"/>
        <v>0</v>
      </c>
      <c r="CR8" s="156">
        <f t="shared" si="47"/>
        <v>0</v>
      </c>
      <c r="CS8" s="155">
        <f t="shared" si="48"/>
        <v>0</v>
      </c>
      <c r="CT8" s="156">
        <f t="shared" si="49"/>
        <v>0</v>
      </c>
      <c r="CU8" s="332">
        <f t="shared" si="50"/>
        <v>1183.33</v>
      </c>
      <c r="CV8" s="560">
        <f t="shared" si="51"/>
        <v>-1183.33</v>
      </c>
      <c r="CW8" s="560">
        <f t="shared" si="52"/>
        <v>-118.333</v>
      </c>
      <c r="CX8" s="560">
        <f t="shared" si="53"/>
        <v>-3083.33</v>
      </c>
      <c r="CY8" s="560">
        <f t="shared" si="54"/>
        <v>0</v>
      </c>
      <c r="CZ8" s="560">
        <f t="shared" si="55"/>
        <v>-118.333</v>
      </c>
      <c r="DA8" s="560">
        <f t="shared" si="56"/>
        <v>-23.666600000000003</v>
      </c>
      <c r="DB8" s="156">
        <f t="shared" si="57"/>
        <v>0</v>
      </c>
      <c r="DC8" s="156">
        <f t="shared" si="58"/>
        <v>50</v>
      </c>
      <c r="DD8" s="156">
        <f t="shared" si="59"/>
        <v>-50</v>
      </c>
      <c r="DE8" s="561">
        <f t="shared" si="60"/>
        <v>0</v>
      </c>
      <c r="DF8" s="560">
        <f t="shared" si="61"/>
        <v>0</v>
      </c>
      <c r="DG8" s="561"/>
      <c r="DH8" s="151"/>
    </row>
    <row r="9" spans="1:112" s="159" customFormat="1" ht="68.099999999999994" customHeight="1" x14ac:dyDescent="0.2">
      <c r="A9" s="149" t="str">
        <f>IF(C9="","",SUBTOTAL(3,$C$6:C9))</f>
        <v/>
      </c>
      <c r="B9" s="150"/>
      <c r="C9" s="150"/>
      <c r="D9" s="325"/>
      <c r="E9" s="325"/>
      <c r="F9" s="150"/>
      <c r="G9" s="150"/>
      <c r="H9" s="150"/>
      <c r="I9" s="150"/>
      <c r="J9" s="151">
        <f t="shared" si="0"/>
        <v>0</v>
      </c>
      <c r="K9" s="151">
        <f t="shared" si="1"/>
        <v>0</v>
      </c>
      <c r="L9" s="151">
        <f t="shared" si="2"/>
        <v>0</v>
      </c>
      <c r="M9" s="151">
        <f t="shared" si="3"/>
        <v>0</v>
      </c>
      <c r="N9" s="152">
        <v>0</v>
      </c>
      <c r="O9" s="153">
        <f t="shared" si="29"/>
        <v>0</v>
      </c>
      <c r="P9" s="150"/>
      <c r="Q9" s="150"/>
      <c r="R9" s="150"/>
      <c r="S9" s="150"/>
      <c r="T9" s="150"/>
      <c r="U9" s="151"/>
      <c r="V9" s="151"/>
      <c r="W9" s="331">
        <f t="shared" si="30"/>
        <v>0</v>
      </c>
      <c r="X9" s="150"/>
      <c r="Y9" s="154">
        <f t="shared" si="4"/>
        <v>0</v>
      </c>
      <c r="Z9" s="153">
        <f t="shared" si="5"/>
        <v>0</v>
      </c>
      <c r="AA9" s="147"/>
      <c r="AB9" s="147"/>
      <c r="AC9" s="331">
        <f t="shared" si="31"/>
        <v>0</v>
      </c>
      <c r="AD9" s="331">
        <f t="shared" si="6"/>
        <v>0</v>
      </c>
      <c r="AE9" s="331">
        <v>0</v>
      </c>
      <c r="AF9" s="331">
        <f t="shared" si="32"/>
        <v>0</v>
      </c>
      <c r="AG9" s="331">
        <f t="shared" si="33"/>
        <v>0</v>
      </c>
      <c r="AH9" s="148">
        <f t="shared" si="7"/>
        <v>0</v>
      </c>
      <c r="AI9" s="155">
        <v>0</v>
      </c>
      <c r="AJ9" s="337">
        <v>0</v>
      </c>
      <c r="AK9" s="155">
        <v>0</v>
      </c>
      <c r="AL9" s="337">
        <v>0</v>
      </c>
      <c r="AM9" s="151">
        <f t="shared" si="8"/>
        <v>0</v>
      </c>
      <c r="AN9" s="151">
        <f t="shared" si="9"/>
        <v>0</v>
      </c>
      <c r="AO9" s="151">
        <f t="shared" si="10"/>
        <v>0</v>
      </c>
      <c r="AP9" s="151">
        <f t="shared" si="11"/>
        <v>0</v>
      </c>
      <c r="AQ9" s="151">
        <f t="shared" si="12"/>
        <v>0</v>
      </c>
      <c r="AR9" s="151">
        <f t="shared" si="13"/>
        <v>0</v>
      </c>
      <c r="AS9" s="147">
        <f t="shared" si="34"/>
        <v>0</v>
      </c>
      <c r="AT9" s="151">
        <f t="shared" si="35"/>
        <v>0</v>
      </c>
      <c r="AU9" s="151">
        <f t="shared" si="14"/>
        <v>0</v>
      </c>
      <c r="AV9" s="151">
        <f t="shared" si="15"/>
        <v>0</v>
      </c>
      <c r="AW9" s="151">
        <f t="shared" si="16"/>
        <v>0</v>
      </c>
      <c r="AX9" s="151">
        <f t="shared" si="17"/>
        <v>0</v>
      </c>
      <c r="AY9" s="151">
        <f t="shared" si="18"/>
        <v>0</v>
      </c>
      <c r="AZ9" s="153">
        <f t="shared" si="36"/>
        <v>0</v>
      </c>
      <c r="BA9" s="151">
        <f t="shared" si="19"/>
        <v>0</v>
      </c>
      <c r="BB9" s="151">
        <f t="shared" si="20"/>
        <v>0</v>
      </c>
      <c r="BC9" s="151">
        <f t="shared" si="21"/>
        <v>0</v>
      </c>
      <c r="BD9" s="151">
        <f t="shared" si="37"/>
        <v>0</v>
      </c>
      <c r="BE9" s="151">
        <f t="shared" si="22"/>
        <v>0</v>
      </c>
      <c r="BF9" s="151">
        <f t="shared" si="23"/>
        <v>0</v>
      </c>
      <c r="BG9" s="153">
        <f t="shared" si="38"/>
        <v>0</v>
      </c>
      <c r="BH9" s="551">
        <f t="shared" si="39"/>
        <v>0</v>
      </c>
      <c r="BI9" s="551">
        <f t="shared" si="40"/>
        <v>0</v>
      </c>
      <c r="BJ9" s="551">
        <f t="shared" si="41"/>
        <v>0</v>
      </c>
      <c r="BK9" s="551">
        <f t="shared" si="42"/>
        <v>0</v>
      </c>
      <c r="BL9" s="152">
        <v>0</v>
      </c>
      <c r="BM9" s="151">
        <f t="shared" si="24"/>
        <v>0</v>
      </c>
      <c r="BN9" s="151">
        <f t="shared" si="25"/>
        <v>0</v>
      </c>
      <c r="BO9" s="150">
        <f t="shared" si="43"/>
        <v>0</v>
      </c>
      <c r="BP9" s="1095">
        <f t="shared" si="44"/>
        <v>0</v>
      </c>
      <c r="BQ9" s="156"/>
      <c r="BR9" s="156"/>
      <c r="BS9" s="156"/>
      <c r="BT9" s="156"/>
      <c r="BU9" s="156"/>
      <c r="BV9" s="156"/>
      <c r="BW9" s="152"/>
      <c r="BX9" s="152"/>
      <c r="BY9" s="156"/>
      <c r="BZ9" s="156">
        <f t="shared" si="26"/>
        <v>0</v>
      </c>
      <c r="CA9" s="152"/>
      <c r="CB9" s="156"/>
      <c r="CC9" s="156"/>
      <c r="CD9" s="156"/>
      <c r="CE9" s="157"/>
      <c r="CF9" s="157"/>
      <c r="CG9" s="156"/>
      <c r="CH9" s="156"/>
      <c r="CI9" s="156"/>
      <c r="CJ9" s="156"/>
      <c r="CK9" s="156"/>
      <c r="CL9" s="156"/>
      <c r="CM9" s="151">
        <f t="shared" si="45"/>
        <v>0</v>
      </c>
      <c r="CN9" s="151">
        <f t="shared" si="27"/>
        <v>0</v>
      </c>
      <c r="CO9" s="158">
        <f t="shared" si="28"/>
        <v>0</v>
      </c>
      <c r="CP9" s="158"/>
      <c r="CQ9" s="151">
        <f t="shared" si="46"/>
        <v>0</v>
      </c>
      <c r="CR9" s="156">
        <f t="shared" si="47"/>
        <v>0</v>
      </c>
      <c r="CS9" s="155">
        <f t="shared" si="48"/>
        <v>0</v>
      </c>
      <c r="CT9" s="156">
        <f t="shared" si="49"/>
        <v>0</v>
      </c>
      <c r="CU9" s="332">
        <f t="shared" si="50"/>
        <v>1183.33</v>
      </c>
      <c r="CV9" s="560">
        <f t="shared" si="51"/>
        <v>-1183.33</v>
      </c>
      <c r="CW9" s="560">
        <f t="shared" si="52"/>
        <v>-118.333</v>
      </c>
      <c r="CX9" s="560">
        <f t="shared" si="53"/>
        <v>-3083.33</v>
      </c>
      <c r="CY9" s="560">
        <f t="shared" si="54"/>
        <v>0</v>
      </c>
      <c r="CZ9" s="560">
        <f t="shared" si="55"/>
        <v>-118.333</v>
      </c>
      <c r="DA9" s="560">
        <f t="shared" si="56"/>
        <v>-23.666600000000003</v>
      </c>
      <c r="DB9" s="156">
        <f t="shared" si="57"/>
        <v>0</v>
      </c>
      <c r="DC9" s="156">
        <f t="shared" si="58"/>
        <v>50</v>
      </c>
      <c r="DD9" s="156">
        <f t="shared" si="59"/>
        <v>-50</v>
      </c>
      <c r="DE9" s="561">
        <f t="shared" si="60"/>
        <v>0</v>
      </c>
      <c r="DF9" s="560">
        <f t="shared" si="61"/>
        <v>0</v>
      </c>
      <c r="DG9" s="561"/>
      <c r="DH9" s="151"/>
    </row>
    <row r="10" spans="1:112" s="159" customFormat="1" ht="68.099999999999994" customHeight="1" x14ac:dyDescent="0.2">
      <c r="A10" s="149" t="str">
        <f>IF(C10="","",SUBTOTAL(3,$C$6:C10))</f>
        <v/>
      </c>
      <c r="B10" s="150"/>
      <c r="C10" s="150"/>
      <c r="D10" s="325"/>
      <c r="E10" s="325"/>
      <c r="F10" s="150"/>
      <c r="G10" s="150"/>
      <c r="H10" s="150"/>
      <c r="I10" s="150"/>
      <c r="J10" s="151">
        <f t="shared" si="0"/>
        <v>0</v>
      </c>
      <c r="K10" s="151">
        <f t="shared" si="1"/>
        <v>0</v>
      </c>
      <c r="L10" s="151">
        <f t="shared" si="2"/>
        <v>0</v>
      </c>
      <c r="M10" s="151">
        <f t="shared" si="3"/>
        <v>0</v>
      </c>
      <c r="N10" s="152">
        <v>0</v>
      </c>
      <c r="O10" s="153">
        <f t="shared" si="29"/>
        <v>0</v>
      </c>
      <c r="P10" s="150"/>
      <c r="Q10" s="150"/>
      <c r="R10" s="150"/>
      <c r="S10" s="150"/>
      <c r="T10" s="150"/>
      <c r="U10" s="151"/>
      <c r="V10" s="151"/>
      <c r="W10" s="331">
        <f t="shared" si="30"/>
        <v>0</v>
      </c>
      <c r="X10" s="150"/>
      <c r="Y10" s="154">
        <f t="shared" si="4"/>
        <v>0</v>
      </c>
      <c r="Z10" s="153">
        <f t="shared" si="5"/>
        <v>0</v>
      </c>
      <c r="AA10" s="147"/>
      <c r="AB10" s="147"/>
      <c r="AC10" s="331">
        <f t="shared" si="31"/>
        <v>0</v>
      </c>
      <c r="AD10" s="331">
        <f t="shared" si="6"/>
        <v>0</v>
      </c>
      <c r="AE10" s="331">
        <v>0</v>
      </c>
      <c r="AF10" s="331">
        <f t="shared" si="32"/>
        <v>0</v>
      </c>
      <c r="AG10" s="331">
        <f t="shared" si="33"/>
        <v>0</v>
      </c>
      <c r="AH10" s="148">
        <f t="shared" si="7"/>
        <v>0</v>
      </c>
      <c r="AI10" s="155">
        <v>0</v>
      </c>
      <c r="AJ10" s="337">
        <v>0</v>
      </c>
      <c r="AK10" s="155">
        <v>0</v>
      </c>
      <c r="AL10" s="337">
        <v>0</v>
      </c>
      <c r="AM10" s="151">
        <f t="shared" si="8"/>
        <v>0</v>
      </c>
      <c r="AN10" s="151">
        <f t="shared" si="9"/>
        <v>0</v>
      </c>
      <c r="AO10" s="151">
        <f t="shared" si="10"/>
        <v>0</v>
      </c>
      <c r="AP10" s="151">
        <f t="shared" si="11"/>
        <v>0</v>
      </c>
      <c r="AQ10" s="151">
        <f t="shared" si="12"/>
        <v>0</v>
      </c>
      <c r="AR10" s="151">
        <f t="shared" si="13"/>
        <v>0</v>
      </c>
      <c r="AS10" s="147">
        <f t="shared" si="34"/>
        <v>0</v>
      </c>
      <c r="AT10" s="151">
        <f t="shared" si="35"/>
        <v>0</v>
      </c>
      <c r="AU10" s="151">
        <f t="shared" si="14"/>
        <v>0</v>
      </c>
      <c r="AV10" s="151">
        <f t="shared" si="15"/>
        <v>0</v>
      </c>
      <c r="AW10" s="151">
        <f t="shared" si="16"/>
        <v>0</v>
      </c>
      <c r="AX10" s="151">
        <f t="shared" si="17"/>
        <v>0</v>
      </c>
      <c r="AY10" s="151">
        <f t="shared" si="18"/>
        <v>0</v>
      </c>
      <c r="AZ10" s="153">
        <f t="shared" si="36"/>
        <v>0</v>
      </c>
      <c r="BA10" s="151">
        <f t="shared" si="19"/>
        <v>0</v>
      </c>
      <c r="BB10" s="151">
        <f t="shared" si="20"/>
        <v>0</v>
      </c>
      <c r="BC10" s="151">
        <f t="shared" si="21"/>
        <v>0</v>
      </c>
      <c r="BD10" s="151">
        <f t="shared" si="37"/>
        <v>0</v>
      </c>
      <c r="BE10" s="151">
        <f t="shared" si="22"/>
        <v>0</v>
      </c>
      <c r="BF10" s="151">
        <f t="shared" si="23"/>
        <v>0</v>
      </c>
      <c r="BG10" s="153">
        <f t="shared" si="38"/>
        <v>0</v>
      </c>
      <c r="BH10" s="551">
        <f t="shared" si="39"/>
        <v>0</v>
      </c>
      <c r="BI10" s="551">
        <f t="shared" si="40"/>
        <v>0</v>
      </c>
      <c r="BJ10" s="551">
        <f t="shared" si="41"/>
        <v>0</v>
      </c>
      <c r="BK10" s="551">
        <f t="shared" si="42"/>
        <v>0</v>
      </c>
      <c r="BL10" s="152">
        <v>0</v>
      </c>
      <c r="BM10" s="151">
        <f t="shared" si="24"/>
        <v>0</v>
      </c>
      <c r="BN10" s="151">
        <f t="shared" si="25"/>
        <v>0</v>
      </c>
      <c r="BO10" s="150">
        <f t="shared" si="43"/>
        <v>0</v>
      </c>
      <c r="BP10" s="1095">
        <f t="shared" si="44"/>
        <v>0</v>
      </c>
      <c r="BQ10" s="156"/>
      <c r="BR10" s="156"/>
      <c r="BS10" s="156"/>
      <c r="BT10" s="156"/>
      <c r="BU10" s="156"/>
      <c r="BV10" s="156"/>
      <c r="BW10" s="152"/>
      <c r="BX10" s="152"/>
      <c r="BY10" s="156"/>
      <c r="BZ10" s="156">
        <f t="shared" si="26"/>
        <v>0</v>
      </c>
      <c r="CA10" s="152"/>
      <c r="CB10" s="156"/>
      <c r="CC10" s="156"/>
      <c r="CD10" s="156"/>
      <c r="CE10" s="157"/>
      <c r="CF10" s="157"/>
      <c r="CG10" s="156"/>
      <c r="CH10" s="156"/>
      <c r="CI10" s="156"/>
      <c r="CJ10" s="156"/>
      <c r="CK10" s="156"/>
      <c r="CL10" s="156"/>
      <c r="CM10" s="151">
        <f t="shared" si="45"/>
        <v>0</v>
      </c>
      <c r="CN10" s="151">
        <f t="shared" si="27"/>
        <v>0</v>
      </c>
      <c r="CO10" s="158">
        <f t="shared" si="28"/>
        <v>0</v>
      </c>
      <c r="CP10" s="158"/>
      <c r="CQ10" s="151">
        <f t="shared" si="46"/>
        <v>0</v>
      </c>
      <c r="CR10" s="156">
        <f t="shared" si="47"/>
        <v>0</v>
      </c>
      <c r="CS10" s="155">
        <f t="shared" si="48"/>
        <v>0</v>
      </c>
      <c r="CT10" s="156">
        <f t="shared" si="49"/>
        <v>0</v>
      </c>
      <c r="CU10" s="332">
        <f t="shared" si="50"/>
        <v>1183.33</v>
      </c>
      <c r="CV10" s="560">
        <f t="shared" si="51"/>
        <v>-1183.33</v>
      </c>
      <c r="CW10" s="560">
        <f t="shared" si="52"/>
        <v>-118.333</v>
      </c>
      <c r="CX10" s="560">
        <f t="shared" si="53"/>
        <v>-3083.33</v>
      </c>
      <c r="CY10" s="560">
        <f t="shared" si="54"/>
        <v>0</v>
      </c>
      <c r="CZ10" s="560">
        <f t="shared" si="55"/>
        <v>-118.333</v>
      </c>
      <c r="DA10" s="560">
        <f t="shared" si="56"/>
        <v>-23.666600000000003</v>
      </c>
      <c r="DB10" s="156">
        <f t="shared" si="57"/>
        <v>0</v>
      </c>
      <c r="DC10" s="156">
        <f t="shared" si="58"/>
        <v>50</v>
      </c>
      <c r="DD10" s="156">
        <f t="shared" si="59"/>
        <v>-50</v>
      </c>
      <c r="DE10" s="561">
        <f t="shared" si="60"/>
        <v>0</v>
      </c>
      <c r="DF10" s="560">
        <f t="shared" si="61"/>
        <v>0</v>
      </c>
      <c r="DG10" s="561"/>
      <c r="DH10" s="151"/>
    </row>
    <row r="11" spans="1:112" s="159" customFormat="1" ht="68.099999999999994" customHeight="1" x14ac:dyDescent="0.2">
      <c r="A11" s="149" t="str">
        <f>IF(C11="","",SUBTOTAL(3,$C$6:C11))</f>
        <v/>
      </c>
      <c r="B11" s="150"/>
      <c r="C11" s="150"/>
      <c r="D11" s="325"/>
      <c r="E11" s="325"/>
      <c r="F11" s="150"/>
      <c r="G11" s="150"/>
      <c r="H11" s="150"/>
      <c r="I11" s="150"/>
      <c r="J11" s="151">
        <f t="shared" si="0"/>
        <v>0</v>
      </c>
      <c r="K11" s="151">
        <f t="shared" si="1"/>
        <v>0</v>
      </c>
      <c r="L11" s="151">
        <f t="shared" si="2"/>
        <v>0</v>
      </c>
      <c r="M11" s="151">
        <f t="shared" si="3"/>
        <v>0</v>
      </c>
      <c r="N11" s="152">
        <v>0</v>
      </c>
      <c r="O11" s="153">
        <f t="shared" si="29"/>
        <v>0</v>
      </c>
      <c r="P11" s="150"/>
      <c r="Q11" s="150"/>
      <c r="R11" s="150"/>
      <c r="S11" s="150"/>
      <c r="T11" s="150"/>
      <c r="U11" s="151"/>
      <c r="V11" s="151"/>
      <c r="W11" s="331">
        <f t="shared" si="30"/>
        <v>0</v>
      </c>
      <c r="X11" s="150"/>
      <c r="Y11" s="154">
        <f t="shared" si="4"/>
        <v>0</v>
      </c>
      <c r="Z11" s="153">
        <f t="shared" si="5"/>
        <v>0</v>
      </c>
      <c r="AA11" s="147"/>
      <c r="AB11" s="147"/>
      <c r="AC11" s="331">
        <f t="shared" si="31"/>
        <v>0</v>
      </c>
      <c r="AD11" s="331">
        <f t="shared" si="6"/>
        <v>0</v>
      </c>
      <c r="AE11" s="331">
        <v>0</v>
      </c>
      <c r="AF11" s="331">
        <f t="shared" si="32"/>
        <v>0</v>
      </c>
      <c r="AG11" s="331">
        <f t="shared" si="33"/>
        <v>0</v>
      </c>
      <c r="AH11" s="148">
        <f t="shared" si="7"/>
        <v>0</v>
      </c>
      <c r="AI11" s="155">
        <v>0</v>
      </c>
      <c r="AJ11" s="337">
        <v>0</v>
      </c>
      <c r="AK11" s="155">
        <v>0</v>
      </c>
      <c r="AL11" s="337">
        <v>0</v>
      </c>
      <c r="AM11" s="151">
        <f t="shared" si="8"/>
        <v>0</v>
      </c>
      <c r="AN11" s="151">
        <f t="shared" si="9"/>
        <v>0</v>
      </c>
      <c r="AO11" s="151">
        <f t="shared" si="10"/>
        <v>0</v>
      </c>
      <c r="AP11" s="151">
        <f t="shared" si="11"/>
        <v>0</v>
      </c>
      <c r="AQ11" s="151">
        <f t="shared" si="12"/>
        <v>0</v>
      </c>
      <c r="AR11" s="151">
        <f t="shared" si="13"/>
        <v>0</v>
      </c>
      <c r="AS11" s="147">
        <f t="shared" si="34"/>
        <v>0</v>
      </c>
      <c r="AT11" s="151">
        <f t="shared" si="35"/>
        <v>0</v>
      </c>
      <c r="AU11" s="151">
        <f t="shared" si="14"/>
        <v>0</v>
      </c>
      <c r="AV11" s="151">
        <f t="shared" si="15"/>
        <v>0</v>
      </c>
      <c r="AW11" s="151">
        <f t="shared" si="16"/>
        <v>0</v>
      </c>
      <c r="AX11" s="151">
        <f t="shared" si="17"/>
        <v>0</v>
      </c>
      <c r="AY11" s="151">
        <f t="shared" si="18"/>
        <v>0</v>
      </c>
      <c r="AZ11" s="153">
        <f t="shared" si="36"/>
        <v>0</v>
      </c>
      <c r="BA11" s="151">
        <f t="shared" si="19"/>
        <v>0</v>
      </c>
      <c r="BB11" s="151">
        <f t="shared" si="20"/>
        <v>0</v>
      </c>
      <c r="BC11" s="151">
        <f t="shared" si="21"/>
        <v>0</v>
      </c>
      <c r="BD11" s="151">
        <f t="shared" si="37"/>
        <v>0</v>
      </c>
      <c r="BE11" s="151">
        <f t="shared" si="22"/>
        <v>0</v>
      </c>
      <c r="BF11" s="151">
        <f t="shared" si="23"/>
        <v>0</v>
      </c>
      <c r="BG11" s="153">
        <f t="shared" si="38"/>
        <v>0</v>
      </c>
      <c r="BH11" s="551">
        <f t="shared" si="39"/>
        <v>0</v>
      </c>
      <c r="BI11" s="551">
        <f t="shared" si="40"/>
        <v>0</v>
      </c>
      <c r="BJ11" s="551">
        <f t="shared" si="41"/>
        <v>0</v>
      </c>
      <c r="BK11" s="551">
        <f t="shared" si="42"/>
        <v>0</v>
      </c>
      <c r="BL11" s="152">
        <v>0</v>
      </c>
      <c r="BM11" s="151">
        <f t="shared" si="24"/>
        <v>0</v>
      </c>
      <c r="BN11" s="151">
        <f t="shared" si="25"/>
        <v>0</v>
      </c>
      <c r="BO11" s="150">
        <f t="shared" si="43"/>
        <v>0</v>
      </c>
      <c r="BP11" s="1095">
        <f t="shared" si="44"/>
        <v>0</v>
      </c>
      <c r="BQ11" s="156"/>
      <c r="BR11" s="156"/>
      <c r="BS11" s="156"/>
      <c r="BT11" s="156"/>
      <c r="BU11" s="156"/>
      <c r="BV11" s="156"/>
      <c r="BW11" s="152"/>
      <c r="BX11" s="152"/>
      <c r="BY11" s="156"/>
      <c r="BZ11" s="156">
        <f t="shared" si="26"/>
        <v>0</v>
      </c>
      <c r="CA11" s="152"/>
      <c r="CB11" s="156"/>
      <c r="CC11" s="156"/>
      <c r="CD11" s="156"/>
      <c r="CE11" s="157"/>
      <c r="CF11" s="157"/>
      <c r="CG11" s="156"/>
      <c r="CH11" s="156"/>
      <c r="CI11" s="156"/>
      <c r="CJ11" s="156"/>
      <c r="CK11" s="156"/>
      <c r="CL11" s="156"/>
      <c r="CM11" s="151">
        <f t="shared" si="45"/>
        <v>0</v>
      </c>
      <c r="CN11" s="151">
        <f t="shared" si="27"/>
        <v>0</v>
      </c>
      <c r="CO11" s="158">
        <f t="shared" si="28"/>
        <v>0</v>
      </c>
      <c r="CP11" s="158"/>
      <c r="CQ11" s="151">
        <f t="shared" si="46"/>
        <v>0</v>
      </c>
      <c r="CR11" s="156">
        <f t="shared" si="47"/>
        <v>0</v>
      </c>
      <c r="CS11" s="155">
        <f t="shared" si="48"/>
        <v>0</v>
      </c>
      <c r="CT11" s="156">
        <f t="shared" si="49"/>
        <v>0</v>
      </c>
      <c r="CU11" s="332">
        <f t="shared" si="50"/>
        <v>1183.33</v>
      </c>
      <c r="CV11" s="560">
        <f t="shared" si="51"/>
        <v>-1183.33</v>
      </c>
      <c r="CW11" s="560">
        <f t="shared" si="52"/>
        <v>-118.333</v>
      </c>
      <c r="CX11" s="560">
        <f t="shared" si="53"/>
        <v>-3083.33</v>
      </c>
      <c r="CY11" s="560">
        <f t="shared" si="54"/>
        <v>0</v>
      </c>
      <c r="CZ11" s="560">
        <f t="shared" si="55"/>
        <v>-118.333</v>
      </c>
      <c r="DA11" s="560">
        <f t="shared" si="56"/>
        <v>-23.666600000000003</v>
      </c>
      <c r="DB11" s="156">
        <f t="shared" si="57"/>
        <v>0</v>
      </c>
      <c r="DC11" s="156">
        <f t="shared" si="58"/>
        <v>50</v>
      </c>
      <c r="DD11" s="156">
        <f t="shared" si="59"/>
        <v>-50</v>
      </c>
      <c r="DE11" s="561">
        <f t="shared" si="60"/>
        <v>0</v>
      </c>
      <c r="DF11" s="560">
        <f t="shared" si="61"/>
        <v>0</v>
      </c>
      <c r="DG11" s="561"/>
      <c r="DH11" s="151"/>
    </row>
    <row r="12" spans="1:112" s="159" customFormat="1" ht="68.099999999999994" customHeight="1" x14ac:dyDescent="0.2">
      <c r="A12" s="149" t="str">
        <f>IF(C12="","",SUBTOTAL(3,$C$6:C12))</f>
        <v/>
      </c>
      <c r="B12" s="150"/>
      <c r="C12" s="150"/>
      <c r="D12" s="325"/>
      <c r="E12" s="325"/>
      <c r="F12" s="150"/>
      <c r="G12" s="150"/>
      <c r="H12" s="150"/>
      <c r="I12" s="150"/>
      <c r="J12" s="151">
        <f t="shared" si="0"/>
        <v>0</v>
      </c>
      <c r="K12" s="151">
        <f t="shared" si="1"/>
        <v>0</v>
      </c>
      <c r="L12" s="151">
        <f t="shared" si="2"/>
        <v>0</v>
      </c>
      <c r="M12" s="151">
        <f t="shared" si="3"/>
        <v>0</v>
      </c>
      <c r="N12" s="152">
        <v>0</v>
      </c>
      <c r="O12" s="153">
        <f t="shared" si="29"/>
        <v>0</v>
      </c>
      <c r="P12" s="150"/>
      <c r="Q12" s="150"/>
      <c r="R12" s="150"/>
      <c r="S12" s="150"/>
      <c r="T12" s="150"/>
      <c r="U12" s="151"/>
      <c r="V12" s="151"/>
      <c r="W12" s="331">
        <f t="shared" si="30"/>
        <v>0</v>
      </c>
      <c r="X12" s="150"/>
      <c r="Y12" s="154">
        <f t="shared" si="4"/>
        <v>0</v>
      </c>
      <c r="Z12" s="153">
        <f t="shared" si="5"/>
        <v>0</v>
      </c>
      <c r="AA12" s="147"/>
      <c r="AB12" s="147"/>
      <c r="AC12" s="331">
        <f t="shared" si="31"/>
        <v>0</v>
      </c>
      <c r="AD12" s="331">
        <f t="shared" si="6"/>
        <v>0</v>
      </c>
      <c r="AE12" s="331">
        <v>0</v>
      </c>
      <c r="AF12" s="331">
        <f t="shared" si="32"/>
        <v>0</v>
      </c>
      <c r="AG12" s="331">
        <f t="shared" si="33"/>
        <v>0</v>
      </c>
      <c r="AH12" s="148">
        <f t="shared" si="7"/>
        <v>0</v>
      </c>
      <c r="AI12" s="155">
        <v>0</v>
      </c>
      <c r="AJ12" s="337">
        <v>0</v>
      </c>
      <c r="AK12" s="155">
        <v>0</v>
      </c>
      <c r="AL12" s="337">
        <v>0</v>
      </c>
      <c r="AM12" s="151">
        <f t="shared" si="8"/>
        <v>0</v>
      </c>
      <c r="AN12" s="151">
        <f t="shared" si="9"/>
        <v>0</v>
      </c>
      <c r="AO12" s="151">
        <f t="shared" si="10"/>
        <v>0</v>
      </c>
      <c r="AP12" s="151">
        <f t="shared" si="11"/>
        <v>0</v>
      </c>
      <c r="AQ12" s="151">
        <f t="shared" si="12"/>
        <v>0</v>
      </c>
      <c r="AR12" s="151">
        <f t="shared" si="13"/>
        <v>0</v>
      </c>
      <c r="AS12" s="147">
        <f t="shared" si="34"/>
        <v>0</v>
      </c>
      <c r="AT12" s="151">
        <f t="shared" si="35"/>
        <v>0</v>
      </c>
      <c r="AU12" s="151">
        <f t="shared" si="14"/>
        <v>0</v>
      </c>
      <c r="AV12" s="151">
        <f t="shared" si="15"/>
        <v>0</v>
      </c>
      <c r="AW12" s="151">
        <f t="shared" si="16"/>
        <v>0</v>
      </c>
      <c r="AX12" s="151">
        <f t="shared" si="17"/>
        <v>0</v>
      </c>
      <c r="AY12" s="151">
        <f t="shared" si="18"/>
        <v>0</v>
      </c>
      <c r="AZ12" s="153">
        <f t="shared" si="36"/>
        <v>0</v>
      </c>
      <c r="BA12" s="151">
        <f t="shared" si="19"/>
        <v>0</v>
      </c>
      <c r="BB12" s="151">
        <f t="shared" si="20"/>
        <v>0</v>
      </c>
      <c r="BC12" s="151">
        <f t="shared" si="21"/>
        <v>0</v>
      </c>
      <c r="BD12" s="151">
        <f t="shared" si="37"/>
        <v>0</v>
      </c>
      <c r="BE12" s="151">
        <f t="shared" si="22"/>
        <v>0</v>
      </c>
      <c r="BF12" s="151">
        <f t="shared" si="23"/>
        <v>0</v>
      </c>
      <c r="BG12" s="153">
        <f t="shared" si="38"/>
        <v>0</v>
      </c>
      <c r="BH12" s="551">
        <f t="shared" si="39"/>
        <v>0</v>
      </c>
      <c r="BI12" s="551">
        <f t="shared" si="40"/>
        <v>0</v>
      </c>
      <c r="BJ12" s="551">
        <f t="shared" si="41"/>
        <v>0</v>
      </c>
      <c r="BK12" s="551">
        <f t="shared" si="42"/>
        <v>0</v>
      </c>
      <c r="BL12" s="152">
        <v>0</v>
      </c>
      <c r="BM12" s="151">
        <f t="shared" si="24"/>
        <v>0</v>
      </c>
      <c r="BN12" s="151">
        <f t="shared" si="25"/>
        <v>0</v>
      </c>
      <c r="BO12" s="150">
        <f t="shared" si="43"/>
        <v>0</v>
      </c>
      <c r="BP12" s="1095">
        <f t="shared" si="44"/>
        <v>0</v>
      </c>
      <c r="BQ12" s="156"/>
      <c r="BR12" s="156"/>
      <c r="BS12" s="156"/>
      <c r="BT12" s="156"/>
      <c r="BU12" s="156"/>
      <c r="BV12" s="156"/>
      <c r="BW12" s="152"/>
      <c r="BX12" s="152"/>
      <c r="BY12" s="156"/>
      <c r="BZ12" s="156">
        <f t="shared" si="26"/>
        <v>0</v>
      </c>
      <c r="CA12" s="152"/>
      <c r="CB12" s="156"/>
      <c r="CC12" s="156"/>
      <c r="CD12" s="156"/>
      <c r="CE12" s="157"/>
      <c r="CF12" s="157"/>
      <c r="CG12" s="156"/>
      <c r="CH12" s="156"/>
      <c r="CI12" s="156"/>
      <c r="CJ12" s="156"/>
      <c r="CK12" s="156"/>
      <c r="CL12" s="156"/>
      <c r="CM12" s="151">
        <f t="shared" si="45"/>
        <v>0</v>
      </c>
      <c r="CN12" s="151">
        <f t="shared" si="27"/>
        <v>0</v>
      </c>
      <c r="CO12" s="158">
        <f t="shared" si="28"/>
        <v>0</v>
      </c>
      <c r="CP12" s="158"/>
      <c r="CQ12" s="151">
        <f t="shared" si="46"/>
        <v>0</v>
      </c>
      <c r="CR12" s="156">
        <f t="shared" si="47"/>
        <v>0</v>
      </c>
      <c r="CS12" s="155">
        <f t="shared" si="48"/>
        <v>0</v>
      </c>
      <c r="CT12" s="156">
        <f t="shared" si="49"/>
        <v>0</v>
      </c>
      <c r="CU12" s="332">
        <f t="shared" si="50"/>
        <v>1183.33</v>
      </c>
      <c r="CV12" s="560">
        <f t="shared" si="51"/>
        <v>-1183.33</v>
      </c>
      <c r="CW12" s="560">
        <f t="shared" si="52"/>
        <v>-118.333</v>
      </c>
      <c r="CX12" s="560">
        <f t="shared" si="53"/>
        <v>-3083.33</v>
      </c>
      <c r="CY12" s="560">
        <f t="shared" si="54"/>
        <v>0</v>
      </c>
      <c r="CZ12" s="560">
        <f t="shared" si="55"/>
        <v>-118.333</v>
      </c>
      <c r="DA12" s="560">
        <f t="shared" si="56"/>
        <v>-23.666600000000003</v>
      </c>
      <c r="DB12" s="156">
        <f t="shared" si="57"/>
        <v>0</v>
      </c>
      <c r="DC12" s="156">
        <f t="shared" si="58"/>
        <v>50</v>
      </c>
      <c r="DD12" s="156">
        <f t="shared" si="59"/>
        <v>-50</v>
      </c>
      <c r="DE12" s="561">
        <f t="shared" si="60"/>
        <v>0</v>
      </c>
      <c r="DF12" s="560">
        <f t="shared" si="61"/>
        <v>0</v>
      </c>
      <c r="DG12" s="561"/>
      <c r="DH12" s="151"/>
    </row>
    <row r="13" spans="1:112" s="159" customFormat="1" ht="68.099999999999994" customHeight="1" x14ac:dyDescent="0.2">
      <c r="A13" s="149" t="str">
        <f>IF(C13="","",SUBTOTAL(3,$C$6:C13))</f>
        <v/>
      </c>
      <c r="B13" s="150"/>
      <c r="C13" s="150"/>
      <c r="D13" s="325"/>
      <c r="E13" s="325"/>
      <c r="F13" s="150"/>
      <c r="G13" s="150"/>
      <c r="H13" s="150"/>
      <c r="I13" s="150"/>
      <c r="J13" s="151">
        <f t="shared" si="0"/>
        <v>0</v>
      </c>
      <c r="K13" s="151">
        <f t="shared" si="1"/>
        <v>0</v>
      </c>
      <c r="L13" s="151">
        <f t="shared" si="2"/>
        <v>0</v>
      </c>
      <c r="M13" s="151">
        <f t="shared" si="3"/>
        <v>0</v>
      </c>
      <c r="N13" s="152">
        <v>0</v>
      </c>
      <c r="O13" s="153">
        <f t="shared" si="29"/>
        <v>0</v>
      </c>
      <c r="P13" s="150"/>
      <c r="Q13" s="150"/>
      <c r="R13" s="150"/>
      <c r="S13" s="150"/>
      <c r="T13" s="150"/>
      <c r="U13" s="151"/>
      <c r="V13" s="151"/>
      <c r="W13" s="331">
        <f t="shared" si="30"/>
        <v>0</v>
      </c>
      <c r="X13" s="150"/>
      <c r="Y13" s="154">
        <f t="shared" si="4"/>
        <v>0</v>
      </c>
      <c r="Z13" s="153">
        <f t="shared" si="5"/>
        <v>0</v>
      </c>
      <c r="AA13" s="147"/>
      <c r="AB13" s="147"/>
      <c r="AC13" s="331">
        <f t="shared" si="31"/>
        <v>0</v>
      </c>
      <c r="AD13" s="331">
        <f t="shared" si="6"/>
        <v>0</v>
      </c>
      <c r="AE13" s="331">
        <v>0</v>
      </c>
      <c r="AF13" s="331">
        <f t="shared" si="32"/>
        <v>0</v>
      </c>
      <c r="AG13" s="331">
        <f t="shared" si="33"/>
        <v>0</v>
      </c>
      <c r="AH13" s="148">
        <f t="shared" si="7"/>
        <v>0</v>
      </c>
      <c r="AI13" s="155">
        <v>0</v>
      </c>
      <c r="AJ13" s="337">
        <v>0</v>
      </c>
      <c r="AK13" s="155">
        <v>0</v>
      </c>
      <c r="AL13" s="337">
        <v>0</v>
      </c>
      <c r="AM13" s="151">
        <f t="shared" si="8"/>
        <v>0</v>
      </c>
      <c r="AN13" s="151">
        <f t="shared" si="9"/>
        <v>0</v>
      </c>
      <c r="AO13" s="151">
        <f t="shared" si="10"/>
        <v>0</v>
      </c>
      <c r="AP13" s="151">
        <f t="shared" si="11"/>
        <v>0</v>
      </c>
      <c r="AQ13" s="151">
        <f t="shared" si="12"/>
        <v>0</v>
      </c>
      <c r="AR13" s="151">
        <f t="shared" si="13"/>
        <v>0</v>
      </c>
      <c r="AS13" s="147">
        <f t="shared" si="34"/>
        <v>0</v>
      </c>
      <c r="AT13" s="151">
        <f t="shared" si="35"/>
        <v>0</v>
      </c>
      <c r="AU13" s="151">
        <f t="shared" si="14"/>
        <v>0</v>
      </c>
      <c r="AV13" s="151">
        <f t="shared" si="15"/>
        <v>0</v>
      </c>
      <c r="AW13" s="151">
        <f t="shared" si="16"/>
        <v>0</v>
      </c>
      <c r="AX13" s="151">
        <f t="shared" si="17"/>
        <v>0</v>
      </c>
      <c r="AY13" s="151">
        <f t="shared" si="18"/>
        <v>0</v>
      </c>
      <c r="AZ13" s="153">
        <f t="shared" si="36"/>
        <v>0</v>
      </c>
      <c r="BA13" s="151">
        <f t="shared" si="19"/>
        <v>0</v>
      </c>
      <c r="BB13" s="151">
        <f t="shared" si="20"/>
        <v>0</v>
      </c>
      <c r="BC13" s="151">
        <f t="shared" si="21"/>
        <v>0</v>
      </c>
      <c r="BD13" s="151">
        <f t="shared" si="37"/>
        <v>0</v>
      </c>
      <c r="BE13" s="151">
        <f t="shared" si="22"/>
        <v>0</v>
      </c>
      <c r="BF13" s="151">
        <f t="shared" si="23"/>
        <v>0</v>
      </c>
      <c r="BG13" s="153">
        <f t="shared" si="38"/>
        <v>0</v>
      </c>
      <c r="BH13" s="551">
        <f t="shared" si="39"/>
        <v>0</v>
      </c>
      <c r="BI13" s="551">
        <f t="shared" si="40"/>
        <v>0</v>
      </c>
      <c r="BJ13" s="551">
        <f t="shared" si="41"/>
        <v>0</v>
      </c>
      <c r="BK13" s="551">
        <f t="shared" si="42"/>
        <v>0</v>
      </c>
      <c r="BL13" s="152">
        <v>0</v>
      </c>
      <c r="BM13" s="151">
        <f t="shared" si="24"/>
        <v>0</v>
      </c>
      <c r="BN13" s="151">
        <f t="shared" si="25"/>
        <v>0</v>
      </c>
      <c r="BO13" s="150">
        <f t="shared" si="43"/>
        <v>0</v>
      </c>
      <c r="BP13" s="1095">
        <f t="shared" si="44"/>
        <v>0</v>
      </c>
      <c r="BQ13" s="156"/>
      <c r="BR13" s="156"/>
      <c r="BS13" s="156"/>
      <c r="BT13" s="156"/>
      <c r="BU13" s="156"/>
      <c r="BV13" s="156"/>
      <c r="BW13" s="152"/>
      <c r="BX13" s="152"/>
      <c r="BY13" s="156"/>
      <c r="BZ13" s="156">
        <f t="shared" si="26"/>
        <v>0</v>
      </c>
      <c r="CA13" s="152"/>
      <c r="CB13" s="156"/>
      <c r="CC13" s="156"/>
      <c r="CD13" s="156"/>
      <c r="CE13" s="157"/>
      <c r="CF13" s="157"/>
      <c r="CG13" s="156"/>
      <c r="CH13" s="156"/>
      <c r="CI13" s="156"/>
      <c r="CJ13" s="156"/>
      <c r="CK13" s="156"/>
      <c r="CL13" s="156"/>
      <c r="CM13" s="151">
        <f t="shared" si="45"/>
        <v>0</v>
      </c>
      <c r="CN13" s="151">
        <f t="shared" si="27"/>
        <v>0</v>
      </c>
      <c r="CO13" s="158">
        <f t="shared" si="28"/>
        <v>0</v>
      </c>
      <c r="CP13" s="158"/>
      <c r="CQ13" s="151">
        <f t="shared" si="46"/>
        <v>0</v>
      </c>
      <c r="CR13" s="156">
        <f t="shared" si="47"/>
        <v>0</v>
      </c>
      <c r="CS13" s="155">
        <f t="shared" si="48"/>
        <v>0</v>
      </c>
      <c r="CT13" s="156">
        <f t="shared" si="49"/>
        <v>0</v>
      </c>
      <c r="CU13" s="332">
        <f t="shared" si="50"/>
        <v>1183.33</v>
      </c>
      <c r="CV13" s="560">
        <f t="shared" si="51"/>
        <v>-1183.33</v>
      </c>
      <c r="CW13" s="560">
        <f t="shared" si="52"/>
        <v>-118.333</v>
      </c>
      <c r="CX13" s="560">
        <f t="shared" si="53"/>
        <v>-3083.33</v>
      </c>
      <c r="CY13" s="560">
        <f t="shared" si="54"/>
        <v>0</v>
      </c>
      <c r="CZ13" s="560">
        <f t="shared" si="55"/>
        <v>-118.333</v>
      </c>
      <c r="DA13" s="560">
        <f t="shared" si="56"/>
        <v>-23.666600000000003</v>
      </c>
      <c r="DB13" s="156">
        <f t="shared" si="57"/>
        <v>0</v>
      </c>
      <c r="DC13" s="156">
        <f t="shared" si="58"/>
        <v>50</v>
      </c>
      <c r="DD13" s="156">
        <f t="shared" si="59"/>
        <v>-50</v>
      </c>
      <c r="DE13" s="561">
        <f t="shared" si="60"/>
        <v>0</v>
      </c>
      <c r="DF13" s="560">
        <f t="shared" si="61"/>
        <v>0</v>
      </c>
      <c r="DG13" s="561"/>
      <c r="DH13" s="151"/>
    </row>
    <row r="14" spans="1:112" s="159" customFormat="1" ht="68.099999999999994" customHeight="1" x14ac:dyDescent="0.2">
      <c r="A14" s="149" t="str">
        <f>IF(C14="","",SUBTOTAL(3,$C$6:C14))</f>
        <v/>
      </c>
      <c r="B14" s="150"/>
      <c r="C14" s="150"/>
      <c r="D14" s="325"/>
      <c r="E14" s="325"/>
      <c r="F14" s="150"/>
      <c r="G14" s="150"/>
      <c r="H14" s="150"/>
      <c r="I14" s="150"/>
      <c r="J14" s="151">
        <f t="shared" si="0"/>
        <v>0</v>
      </c>
      <c r="K14" s="151">
        <f t="shared" si="1"/>
        <v>0</v>
      </c>
      <c r="L14" s="151">
        <f t="shared" si="2"/>
        <v>0</v>
      </c>
      <c r="M14" s="151">
        <f t="shared" si="3"/>
        <v>0</v>
      </c>
      <c r="N14" s="152">
        <v>0</v>
      </c>
      <c r="O14" s="153">
        <f t="shared" si="29"/>
        <v>0</v>
      </c>
      <c r="P14" s="150"/>
      <c r="Q14" s="150"/>
      <c r="R14" s="150"/>
      <c r="S14" s="150"/>
      <c r="T14" s="150"/>
      <c r="U14" s="151"/>
      <c r="V14" s="151"/>
      <c r="W14" s="331">
        <f t="shared" si="30"/>
        <v>0</v>
      </c>
      <c r="X14" s="150"/>
      <c r="Y14" s="154">
        <f t="shared" si="4"/>
        <v>0</v>
      </c>
      <c r="Z14" s="153">
        <f t="shared" si="5"/>
        <v>0</v>
      </c>
      <c r="AA14" s="147"/>
      <c r="AB14" s="147"/>
      <c r="AC14" s="331">
        <f t="shared" si="31"/>
        <v>0</v>
      </c>
      <c r="AD14" s="331">
        <f t="shared" si="6"/>
        <v>0</v>
      </c>
      <c r="AE14" s="331">
        <v>0</v>
      </c>
      <c r="AF14" s="331">
        <f t="shared" si="32"/>
        <v>0</v>
      </c>
      <c r="AG14" s="331">
        <f t="shared" si="33"/>
        <v>0</v>
      </c>
      <c r="AH14" s="148">
        <f t="shared" si="7"/>
        <v>0</v>
      </c>
      <c r="AI14" s="155">
        <v>0</v>
      </c>
      <c r="AJ14" s="337">
        <v>0</v>
      </c>
      <c r="AK14" s="155">
        <v>0</v>
      </c>
      <c r="AL14" s="337">
        <v>0</v>
      </c>
      <c r="AM14" s="151">
        <f t="shared" si="8"/>
        <v>0</v>
      </c>
      <c r="AN14" s="151">
        <f t="shared" si="9"/>
        <v>0</v>
      </c>
      <c r="AO14" s="151">
        <f t="shared" si="10"/>
        <v>0</v>
      </c>
      <c r="AP14" s="151">
        <f t="shared" si="11"/>
        <v>0</v>
      </c>
      <c r="AQ14" s="151">
        <f t="shared" si="12"/>
        <v>0</v>
      </c>
      <c r="AR14" s="151">
        <f t="shared" si="13"/>
        <v>0</v>
      </c>
      <c r="AS14" s="147">
        <f t="shared" si="34"/>
        <v>0</v>
      </c>
      <c r="AT14" s="151">
        <f t="shared" si="35"/>
        <v>0</v>
      </c>
      <c r="AU14" s="151">
        <f t="shared" si="14"/>
        <v>0</v>
      </c>
      <c r="AV14" s="151">
        <f t="shared" si="15"/>
        <v>0</v>
      </c>
      <c r="AW14" s="151">
        <f t="shared" si="16"/>
        <v>0</v>
      </c>
      <c r="AX14" s="151">
        <f t="shared" si="17"/>
        <v>0</v>
      </c>
      <c r="AY14" s="151">
        <f t="shared" si="18"/>
        <v>0</v>
      </c>
      <c r="AZ14" s="153">
        <f t="shared" si="36"/>
        <v>0</v>
      </c>
      <c r="BA14" s="151">
        <f t="shared" si="19"/>
        <v>0</v>
      </c>
      <c r="BB14" s="151">
        <f t="shared" si="20"/>
        <v>0</v>
      </c>
      <c r="BC14" s="151">
        <f t="shared" si="21"/>
        <v>0</v>
      </c>
      <c r="BD14" s="151">
        <f t="shared" si="37"/>
        <v>0</v>
      </c>
      <c r="BE14" s="151">
        <f t="shared" si="22"/>
        <v>0</v>
      </c>
      <c r="BF14" s="151">
        <f t="shared" si="23"/>
        <v>0</v>
      </c>
      <c r="BG14" s="153">
        <f t="shared" si="38"/>
        <v>0</v>
      </c>
      <c r="BH14" s="551">
        <f t="shared" si="39"/>
        <v>0</v>
      </c>
      <c r="BI14" s="551">
        <f t="shared" si="40"/>
        <v>0</v>
      </c>
      <c r="BJ14" s="551">
        <f t="shared" si="41"/>
        <v>0</v>
      </c>
      <c r="BK14" s="551">
        <f t="shared" si="42"/>
        <v>0</v>
      </c>
      <c r="BL14" s="152">
        <v>0</v>
      </c>
      <c r="BM14" s="151">
        <f t="shared" si="24"/>
        <v>0</v>
      </c>
      <c r="BN14" s="151">
        <f t="shared" si="25"/>
        <v>0</v>
      </c>
      <c r="BO14" s="150">
        <f t="shared" si="43"/>
        <v>0</v>
      </c>
      <c r="BP14" s="1095">
        <f t="shared" si="44"/>
        <v>0</v>
      </c>
      <c r="BQ14" s="156"/>
      <c r="BR14" s="156"/>
      <c r="BS14" s="156"/>
      <c r="BT14" s="156"/>
      <c r="BU14" s="156"/>
      <c r="BV14" s="156"/>
      <c r="BW14" s="152"/>
      <c r="BX14" s="152"/>
      <c r="BY14" s="156"/>
      <c r="BZ14" s="156">
        <f t="shared" si="26"/>
        <v>0</v>
      </c>
      <c r="CA14" s="152"/>
      <c r="CB14" s="156"/>
      <c r="CC14" s="156"/>
      <c r="CD14" s="156"/>
      <c r="CE14" s="157"/>
      <c r="CF14" s="157"/>
      <c r="CG14" s="156"/>
      <c r="CH14" s="156"/>
      <c r="CI14" s="156"/>
      <c r="CJ14" s="156"/>
      <c r="CK14" s="156"/>
      <c r="CL14" s="156"/>
      <c r="CM14" s="151">
        <f t="shared" si="45"/>
        <v>0</v>
      </c>
      <c r="CN14" s="151">
        <f t="shared" si="27"/>
        <v>0</v>
      </c>
      <c r="CO14" s="158">
        <f t="shared" si="28"/>
        <v>0</v>
      </c>
      <c r="CP14" s="158"/>
      <c r="CQ14" s="151">
        <f t="shared" si="46"/>
        <v>0</v>
      </c>
      <c r="CR14" s="156">
        <f t="shared" si="47"/>
        <v>0</v>
      </c>
      <c r="CS14" s="155">
        <f t="shared" si="48"/>
        <v>0</v>
      </c>
      <c r="CT14" s="156">
        <f t="shared" si="49"/>
        <v>0</v>
      </c>
      <c r="CU14" s="332">
        <f t="shared" si="50"/>
        <v>1183.33</v>
      </c>
      <c r="CV14" s="560">
        <f t="shared" si="51"/>
        <v>-1183.33</v>
      </c>
      <c r="CW14" s="560">
        <f t="shared" si="52"/>
        <v>-118.333</v>
      </c>
      <c r="CX14" s="560">
        <f t="shared" si="53"/>
        <v>-3083.33</v>
      </c>
      <c r="CY14" s="560">
        <f t="shared" si="54"/>
        <v>0</v>
      </c>
      <c r="CZ14" s="560">
        <f t="shared" si="55"/>
        <v>-118.333</v>
      </c>
      <c r="DA14" s="560">
        <f t="shared" si="56"/>
        <v>-23.666600000000003</v>
      </c>
      <c r="DB14" s="156">
        <f t="shared" si="57"/>
        <v>0</v>
      </c>
      <c r="DC14" s="156">
        <f t="shared" si="58"/>
        <v>50</v>
      </c>
      <c r="DD14" s="156">
        <f t="shared" si="59"/>
        <v>-50</v>
      </c>
      <c r="DE14" s="561">
        <f t="shared" si="60"/>
        <v>0</v>
      </c>
      <c r="DF14" s="560">
        <f t="shared" si="61"/>
        <v>0</v>
      </c>
      <c r="DG14" s="561"/>
      <c r="DH14" s="151"/>
    </row>
    <row r="15" spans="1:112" s="159" customFormat="1" ht="68.099999999999994" customHeight="1" x14ac:dyDescent="0.2">
      <c r="A15" s="149" t="str">
        <f>IF(C15="","",SUBTOTAL(3,$C$6:C15))</f>
        <v/>
      </c>
      <c r="B15" s="150"/>
      <c r="C15" s="150"/>
      <c r="D15" s="325"/>
      <c r="E15" s="325"/>
      <c r="F15" s="150"/>
      <c r="G15" s="150"/>
      <c r="H15" s="150"/>
      <c r="I15" s="150"/>
      <c r="J15" s="151">
        <f t="shared" si="0"/>
        <v>0</v>
      </c>
      <c r="K15" s="151">
        <f t="shared" si="1"/>
        <v>0</v>
      </c>
      <c r="L15" s="151">
        <f t="shared" si="2"/>
        <v>0</v>
      </c>
      <c r="M15" s="151">
        <f t="shared" si="3"/>
        <v>0</v>
      </c>
      <c r="N15" s="152">
        <v>0</v>
      </c>
      <c r="O15" s="153">
        <f t="shared" si="29"/>
        <v>0</v>
      </c>
      <c r="P15" s="150"/>
      <c r="Q15" s="150"/>
      <c r="R15" s="150"/>
      <c r="S15" s="150"/>
      <c r="T15" s="150"/>
      <c r="U15" s="151"/>
      <c r="V15" s="151"/>
      <c r="W15" s="331">
        <f t="shared" si="30"/>
        <v>0</v>
      </c>
      <c r="X15" s="150"/>
      <c r="Y15" s="154">
        <f t="shared" si="4"/>
        <v>0</v>
      </c>
      <c r="Z15" s="153">
        <f t="shared" si="5"/>
        <v>0</v>
      </c>
      <c r="AA15" s="147"/>
      <c r="AB15" s="147"/>
      <c r="AC15" s="331">
        <f t="shared" si="31"/>
        <v>0</v>
      </c>
      <c r="AD15" s="331">
        <f t="shared" si="6"/>
        <v>0</v>
      </c>
      <c r="AE15" s="331">
        <v>0</v>
      </c>
      <c r="AF15" s="331">
        <f t="shared" si="32"/>
        <v>0</v>
      </c>
      <c r="AG15" s="331">
        <f t="shared" si="33"/>
        <v>0</v>
      </c>
      <c r="AH15" s="148">
        <f t="shared" si="7"/>
        <v>0</v>
      </c>
      <c r="AI15" s="155">
        <v>0</v>
      </c>
      <c r="AJ15" s="337">
        <v>0</v>
      </c>
      <c r="AK15" s="155">
        <v>0</v>
      </c>
      <c r="AL15" s="337">
        <v>0</v>
      </c>
      <c r="AM15" s="151">
        <f t="shared" si="8"/>
        <v>0</v>
      </c>
      <c r="AN15" s="151">
        <f t="shared" si="9"/>
        <v>0</v>
      </c>
      <c r="AO15" s="151">
        <f t="shared" si="10"/>
        <v>0</v>
      </c>
      <c r="AP15" s="151">
        <f t="shared" si="11"/>
        <v>0</v>
      </c>
      <c r="AQ15" s="151">
        <f t="shared" si="12"/>
        <v>0</v>
      </c>
      <c r="AR15" s="151">
        <f t="shared" si="13"/>
        <v>0</v>
      </c>
      <c r="AS15" s="147">
        <f t="shared" si="34"/>
        <v>0</v>
      </c>
      <c r="AT15" s="151">
        <f t="shared" si="35"/>
        <v>0</v>
      </c>
      <c r="AU15" s="151">
        <f t="shared" si="14"/>
        <v>0</v>
      </c>
      <c r="AV15" s="151">
        <f t="shared" si="15"/>
        <v>0</v>
      </c>
      <c r="AW15" s="151">
        <f t="shared" si="16"/>
        <v>0</v>
      </c>
      <c r="AX15" s="151">
        <f t="shared" si="17"/>
        <v>0</v>
      </c>
      <c r="AY15" s="151">
        <f t="shared" si="18"/>
        <v>0</v>
      </c>
      <c r="AZ15" s="153">
        <f t="shared" si="36"/>
        <v>0</v>
      </c>
      <c r="BA15" s="151">
        <f t="shared" si="19"/>
        <v>0</v>
      </c>
      <c r="BB15" s="151">
        <f t="shared" si="20"/>
        <v>0</v>
      </c>
      <c r="BC15" s="151">
        <f t="shared" si="21"/>
        <v>0</v>
      </c>
      <c r="BD15" s="151">
        <f t="shared" si="37"/>
        <v>0</v>
      </c>
      <c r="BE15" s="151">
        <f t="shared" si="22"/>
        <v>0</v>
      </c>
      <c r="BF15" s="151">
        <f t="shared" si="23"/>
        <v>0</v>
      </c>
      <c r="BG15" s="153">
        <f t="shared" si="38"/>
        <v>0</v>
      </c>
      <c r="BH15" s="551">
        <f t="shared" si="39"/>
        <v>0</v>
      </c>
      <c r="BI15" s="551">
        <f t="shared" si="40"/>
        <v>0</v>
      </c>
      <c r="BJ15" s="551">
        <f t="shared" si="41"/>
        <v>0</v>
      </c>
      <c r="BK15" s="551">
        <f t="shared" si="42"/>
        <v>0</v>
      </c>
      <c r="BL15" s="152">
        <v>0</v>
      </c>
      <c r="BM15" s="151">
        <f t="shared" si="24"/>
        <v>0</v>
      </c>
      <c r="BN15" s="151">
        <f t="shared" si="25"/>
        <v>0</v>
      </c>
      <c r="BO15" s="150">
        <f t="shared" si="43"/>
        <v>0</v>
      </c>
      <c r="BP15" s="1095">
        <f t="shared" si="44"/>
        <v>0</v>
      </c>
      <c r="BQ15" s="156"/>
      <c r="BR15" s="156"/>
      <c r="BS15" s="156"/>
      <c r="BT15" s="156"/>
      <c r="BU15" s="156"/>
      <c r="BV15" s="156"/>
      <c r="BW15" s="152"/>
      <c r="BX15" s="152"/>
      <c r="BY15" s="156"/>
      <c r="BZ15" s="156">
        <f t="shared" si="26"/>
        <v>0</v>
      </c>
      <c r="CA15" s="152"/>
      <c r="CB15" s="156"/>
      <c r="CC15" s="156"/>
      <c r="CD15" s="156"/>
      <c r="CE15" s="157"/>
      <c r="CF15" s="157"/>
      <c r="CG15" s="156"/>
      <c r="CH15" s="156"/>
      <c r="CI15" s="156"/>
      <c r="CJ15" s="156"/>
      <c r="CK15" s="156"/>
      <c r="CL15" s="156"/>
      <c r="CM15" s="151">
        <f t="shared" si="45"/>
        <v>0</v>
      </c>
      <c r="CN15" s="151">
        <f t="shared" si="27"/>
        <v>0</v>
      </c>
      <c r="CO15" s="158">
        <f t="shared" si="28"/>
        <v>0</v>
      </c>
      <c r="CP15" s="158"/>
      <c r="CQ15" s="151">
        <f t="shared" si="46"/>
        <v>0</v>
      </c>
      <c r="CR15" s="156">
        <f t="shared" si="47"/>
        <v>0</v>
      </c>
      <c r="CS15" s="155">
        <f t="shared" si="48"/>
        <v>0</v>
      </c>
      <c r="CT15" s="156">
        <f t="shared" si="49"/>
        <v>0</v>
      </c>
      <c r="CU15" s="332">
        <f t="shared" si="50"/>
        <v>1183.33</v>
      </c>
      <c r="CV15" s="560">
        <f t="shared" si="51"/>
        <v>-1183.33</v>
      </c>
      <c r="CW15" s="560">
        <f t="shared" si="52"/>
        <v>-118.333</v>
      </c>
      <c r="CX15" s="560">
        <f t="shared" si="53"/>
        <v>-3083.33</v>
      </c>
      <c r="CY15" s="560">
        <f t="shared" si="54"/>
        <v>0</v>
      </c>
      <c r="CZ15" s="560">
        <f t="shared" si="55"/>
        <v>-118.333</v>
      </c>
      <c r="DA15" s="560">
        <f t="shared" si="56"/>
        <v>-23.666600000000003</v>
      </c>
      <c r="DB15" s="156">
        <f t="shared" si="57"/>
        <v>0</v>
      </c>
      <c r="DC15" s="156">
        <f t="shared" si="58"/>
        <v>50</v>
      </c>
      <c r="DD15" s="156">
        <f t="shared" si="59"/>
        <v>-50</v>
      </c>
      <c r="DE15" s="561">
        <f t="shared" si="60"/>
        <v>0</v>
      </c>
      <c r="DF15" s="560">
        <f t="shared" si="61"/>
        <v>0</v>
      </c>
      <c r="DG15" s="561"/>
      <c r="DH15" s="151"/>
    </row>
    <row r="16" spans="1:112" s="159" customFormat="1" ht="68.099999999999994" customHeight="1" x14ac:dyDescent="0.2">
      <c r="A16" s="149" t="str">
        <f>IF(C16="","",SUBTOTAL(3,$C$6:C16))</f>
        <v/>
      </c>
      <c r="B16" s="150"/>
      <c r="C16" s="150"/>
      <c r="D16" s="325"/>
      <c r="E16" s="325"/>
      <c r="F16" s="150"/>
      <c r="G16" s="150"/>
      <c r="H16" s="150"/>
      <c r="I16" s="150"/>
      <c r="J16" s="151">
        <f t="shared" si="0"/>
        <v>0</v>
      </c>
      <c r="K16" s="151">
        <f t="shared" si="1"/>
        <v>0</v>
      </c>
      <c r="L16" s="151">
        <f t="shared" si="2"/>
        <v>0</v>
      </c>
      <c r="M16" s="151">
        <f t="shared" si="3"/>
        <v>0</v>
      </c>
      <c r="N16" s="152">
        <v>0</v>
      </c>
      <c r="O16" s="153">
        <f t="shared" si="29"/>
        <v>0</v>
      </c>
      <c r="P16" s="150"/>
      <c r="Q16" s="150"/>
      <c r="R16" s="150"/>
      <c r="S16" s="150"/>
      <c r="T16" s="150"/>
      <c r="U16" s="151"/>
      <c r="V16" s="151"/>
      <c r="W16" s="331">
        <f t="shared" si="30"/>
        <v>0</v>
      </c>
      <c r="X16" s="150"/>
      <c r="Y16" s="154">
        <f t="shared" si="4"/>
        <v>0</v>
      </c>
      <c r="Z16" s="153">
        <f t="shared" si="5"/>
        <v>0</v>
      </c>
      <c r="AA16" s="147"/>
      <c r="AB16" s="147"/>
      <c r="AC16" s="331">
        <f t="shared" si="31"/>
        <v>0</v>
      </c>
      <c r="AD16" s="331">
        <f t="shared" si="6"/>
        <v>0</v>
      </c>
      <c r="AE16" s="331">
        <v>0</v>
      </c>
      <c r="AF16" s="331">
        <f t="shared" si="32"/>
        <v>0</v>
      </c>
      <c r="AG16" s="331">
        <f t="shared" si="33"/>
        <v>0</v>
      </c>
      <c r="AH16" s="148">
        <f t="shared" si="7"/>
        <v>0</v>
      </c>
      <c r="AI16" s="155">
        <v>0</v>
      </c>
      <c r="AJ16" s="337">
        <v>0</v>
      </c>
      <c r="AK16" s="155">
        <v>0</v>
      </c>
      <c r="AL16" s="337">
        <v>0</v>
      </c>
      <c r="AM16" s="151">
        <f t="shared" si="8"/>
        <v>0</v>
      </c>
      <c r="AN16" s="151">
        <f t="shared" si="9"/>
        <v>0</v>
      </c>
      <c r="AO16" s="151">
        <f t="shared" si="10"/>
        <v>0</v>
      </c>
      <c r="AP16" s="151">
        <f t="shared" si="11"/>
        <v>0</v>
      </c>
      <c r="AQ16" s="151">
        <f t="shared" si="12"/>
        <v>0</v>
      </c>
      <c r="AR16" s="151">
        <f t="shared" si="13"/>
        <v>0</v>
      </c>
      <c r="AS16" s="147">
        <f t="shared" si="34"/>
        <v>0</v>
      </c>
      <c r="AT16" s="151">
        <f t="shared" si="35"/>
        <v>0</v>
      </c>
      <c r="AU16" s="151">
        <f t="shared" si="14"/>
        <v>0</v>
      </c>
      <c r="AV16" s="151">
        <f t="shared" si="15"/>
        <v>0</v>
      </c>
      <c r="AW16" s="151">
        <f t="shared" si="16"/>
        <v>0</v>
      </c>
      <c r="AX16" s="151">
        <f t="shared" si="17"/>
        <v>0</v>
      </c>
      <c r="AY16" s="151">
        <f t="shared" si="18"/>
        <v>0</v>
      </c>
      <c r="AZ16" s="153">
        <f t="shared" si="36"/>
        <v>0</v>
      </c>
      <c r="BA16" s="151">
        <f t="shared" si="19"/>
        <v>0</v>
      </c>
      <c r="BB16" s="151">
        <f t="shared" si="20"/>
        <v>0</v>
      </c>
      <c r="BC16" s="151">
        <f t="shared" si="21"/>
        <v>0</v>
      </c>
      <c r="BD16" s="151">
        <f t="shared" si="37"/>
        <v>0</v>
      </c>
      <c r="BE16" s="151">
        <f t="shared" si="22"/>
        <v>0</v>
      </c>
      <c r="BF16" s="151">
        <f t="shared" si="23"/>
        <v>0</v>
      </c>
      <c r="BG16" s="153">
        <f t="shared" si="38"/>
        <v>0</v>
      </c>
      <c r="BH16" s="551">
        <f t="shared" si="39"/>
        <v>0</v>
      </c>
      <c r="BI16" s="551">
        <f t="shared" si="40"/>
        <v>0</v>
      </c>
      <c r="BJ16" s="551">
        <f t="shared" si="41"/>
        <v>0</v>
      </c>
      <c r="BK16" s="551">
        <f t="shared" si="42"/>
        <v>0</v>
      </c>
      <c r="BL16" s="152">
        <v>0</v>
      </c>
      <c r="BM16" s="151">
        <f t="shared" si="24"/>
        <v>0</v>
      </c>
      <c r="BN16" s="151">
        <f t="shared" si="25"/>
        <v>0</v>
      </c>
      <c r="BO16" s="150">
        <f t="shared" si="43"/>
        <v>0</v>
      </c>
      <c r="BP16" s="1095">
        <f t="shared" si="44"/>
        <v>0</v>
      </c>
      <c r="BQ16" s="156"/>
      <c r="BR16" s="156"/>
      <c r="BS16" s="156"/>
      <c r="BT16" s="156"/>
      <c r="BU16" s="156"/>
      <c r="BV16" s="156"/>
      <c r="BW16" s="152"/>
      <c r="BX16" s="152"/>
      <c r="BY16" s="156"/>
      <c r="BZ16" s="156">
        <f t="shared" si="26"/>
        <v>0</v>
      </c>
      <c r="CA16" s="152"/>
      <c r="CB16" s="156"/>
      <c r="CC16" s="156"/>
      <c r="CD16" s="156"/>
      <c r="CE16" s="157"/>
      <c r="CF16" s="157"/>
      <c r="CG16" s="156"/>
      <c r="CH16" s="156"/>
      <c r="CI16" s="156"/>
      <c r="CJ16" s="156"/>
      <c r="CK16" s="156"/>
      <c r="CL16" s="156"/>
      <c r="CM16" s="151">
        <f t="shared" si="45"/>
        <v>0</v>
      </c>
      <c r="CN16" s="151">
        <f t="shared" si="27"/>
        <v>0</v>
      </c>
      <c r="CO16" s="158">
        <f t="shared" si="28"/>
        <v>0</v>
      </c>
      <c r="CP16" s="158"/>
      <c r="CQ16" s="151">
        <f t="shared" si="46"/>
        <v>0</v>
      </c>
      <c r="CR16" s="156">
        <f t="shared" si="47"/>
        <v>0</v>
      </c>
      <c r="CS16" s="155">
        <f t="shared" si="48"/>
        <v>0</v>
      </c>
      <c r="CT16" s="156">
        <f t="shared" si="49"/>
        <v>0</v>
      </c>
      <c r="CU16" s="332">
        <f t="shared" si="50"/>
        <v>1183.33</v>
      </c>
      <c r="CV16" s="560">
        <f t="shared" si="51"/>
        <v>-1183.33</v>
      </c>
      <c r="CW16" s="560">
        <f t="shared" si="52"/>
        <v>-118.333</v>
      </c>
      <c r="CX16" s="560">
        <f t="shared" si="53"/>
        <v>-3083.33</v>
      </c>
      <c r="CY16" s="560">
        <f t="shared" si="54"/>
        <v>0</v>
      </c>
      <c r="CZ16" s="560">
        <f t="shared" si="55"/>
        <v>-118.333</v>
      </c>
      <c r="DA16" s="560">
        <f t="shared" si="56"/>
        <v>-23.666600000000003</v>
      </c>
      <c r="DB16" s="156">
        <f t="shared" si="57"/>
        <v>0</v>
      </c>
      <c r="DC16" s="156">
        <f t="shared" si="58"/>
        <v>50</v>
      </c>
      <c r="DD16" s="156">
        <f t="shared" si="59"/>
        <v>-50</v>
      </c>
      <c r="DE16" s="561">
        <f t="shared" si="60"/>
        <v>0</v>
      </c>
      <c r="DF16" s="560">
        <f t="shared" si="61"/>
        <v>0</v>
      </c>
      <c r="DG16" s="561"/>
      <c r="DH16" s="151"/>
    </row>
    <row r="17" spans="1:112" s="159" customFormat="1" ht="68.099999999999994" customHeight="1" x14ac:dyDescent="0.2">
      <c r="A17" s="149" t="str">
        <f>IF(C17="","",SUBTOTAL(3,$C$6:C17))</f>
        <v/>
      </c>
      <c r="B17" s="150"/>
      <c r="C17" s="150"/>
      <c r="D17" s="325"/>
      <c r="E17" s="325"/>
      <c r="F17" s="150"/>
      <c r="G17" s="150"/>
      <c r="H17" s="150"/>
      <c r="I17" s="150"/>
      <c r="J17" s="151">
        <f t="shared" si="0"/>
        <v>0</v>
      </c>
      <c r="K17" s="151">
        <f t="shared" si="1"/>
        <v>0</v>
      </c>
      <c r="L17" s="151">
        <f t="shared" si="2"/>
        <v>0</v>
      </c>
      <c r="M17" s="151">
        <f t="shared" si="3"/>
        <v>0</v>
      </c>
      <c r="N17" s="152">
        <v>0</v>
      </c>
      <c r="O17" s="153">
        <f t="shared" si="29"/>
        <v>0</v>
      </c>
      <c r="P17" s="150"/>
      <c r="Q17" s="150"/>
      <c r="R17" s="150"/>
      <c r="S17" s="150"/>
      <c r="T17" s="150"/>
      <c r="U17" s="151"/>
      <c r="V17" s="151"/>
      <c r="W17" s="331">
        <f t="shared" si="30"/>
        <v>0</v>
      </c>
      <c r="X17" s="150"/>
      <c r="Y17" s="154">
        <f t="shared" si="4"/>
        <v>0</v>
      </c>
      <c r="Z17" s="153">
        <f t="shared" si="5"/>
        <v>0</v>
      </c>
      <c r="AA17" s="147"/>
      <c r="AB17" s="147"/>
      <c r="AC17" s="331">
        <f t="shared" si="31"/>
        <v>0</v>
      </c>
      <c r="AD17" s="331">
        <f t="shared" si="6"/>
        <v>0</v>
      </c>
      <c r="AE17" s="331">
        <v>0</v>
      </c>
      <c r="AF17" s="331">
        <f t="shared" si="32"/>
        <v>0</v>
      </c>
      <c r="AG17" s="331">
        <f t="shared" si="33"/>
        <v>0</v>
      </c>
      <c r="AH17" s="148">
        <f t="shared" si="7"/>
        <v>0</v>
      </c>
      <c r="AI17" s="155">
        <v>0</v>
      </c>
      <c r="AJ17" s="337">
        <v>0</v>
      </c>
      <c r="AK17" s="155">
        <v>0</v>
      </c>
      <c r="AL17" s="337">
        <v>0</v>
      </c>
      <c r="AM17" s="151">
        <f t="shared" si="8"/>
        <v>0</v>
      </c>
      <c r="AN17" s="151">
        <f t="shared" si="9"/>
        <v>0</v>
      </c>
      <c r="AO17" s="151">
        <f t="shared" si="10"/>
        <v>0</v>
      </c>
      <c r="AP17" s="151">
        <f t="shared" si="11"/>
        <v>0</v>
      </c>
      <c r="AQ17" s="151">
        <f t="shared" si="12"/>
        <v>0</v>
      </c>
      <c r="AR17" s="151">
        <f t="shared" si="13"/>
        <v>0</v>
      </c>
      <c r="AS17" s="147">
        <f t="shared" si="34"/>
        <v>0</v>
      </c>
      <c r="AT17" s="151">
        <f t="shared" si="35"/>
        <v>0</v>
      </c>
      <c r="AU17" s="151">
        <f t="shared" si="14"/>
        <v>0</v>
      </c>
      <c r="AV17" s="151">
        <f t="shared" si="15"/>
        <v>0</v>
      </c>
      <c r="AW17" s="151">
        <f t="shared" si="16"/>
        <v>0</v>
      </c>
      <c r="AX17" s="151">
        <f t="shared" si="17"/>
        <v>0</v>
      </c>
      <c r="AY17" s="151">
        <f t="shared" si="18"/>
        <v>0</v>
      </c>
      <c r="AZ17" s="153">
        <f t="shared" si="36"/>
        <v>0</v>
      </c>
      <c r="BA17" s="151">
        <f t="shared" si="19"/>
        <v>0</v>
      </c>
      <c r="BB17" s="151">
        <f t="shared" si="20"/>
        <v>0</v>
      </c>
      <c r="BC17" s="151">
        <f t="shared" si="21"/>
        <v>0</v>
      </c>
      <c r="BD17" s="151">
        <f t="shared" si="37"/>
        <v>0</v>
      </c>
      <c r="BE17" s="151">
        <f t="shared" si="22"/>
        <v>0</v>
      </c>
      <c r="BF17" s="151">
        <f t="shared" si="23"/>
        <v>0</v>
      </c>
      <c r="BG17" s="153">
        <f t="shared" si="38"/>
        <v>0</v>
      </c>
      <c r="BH17" s="551">
        <f t="shared" si="39"/>
        <v>0</v>
      </c>
      <c r="BI17" s="551">
        <f t="shared" si="40"/>
        <v>0</v>
      </c>
      <c r="BJ17" s="551">
        <f t="shared" si="41"/>
        <v>0</v>
      </c>
      <c r="BK17" s="551">
        <f t="shared" si="42"/>
        <v>0</v>
      </c>
      <c r="BL17" s="152">
        <v>0</v>
      </c>
      <c r="BM17" s="151">
        <f t="shared" si="24"/>
        <v>0</v>
      </c>
      <c r="BN17" s="151">
        <f t="shared" si="25"/>
        <v>0</v>
      </c>
      <c r="BO17" s="150">
        <f t="shared" si="43"/>
        <v>0</v>
      </c>
      <c r="BP17" s="1095">
        <f t="shared" si="44"/>
        <v>0</v>
      </c>
      <c r="BQ17" s="156"/>
      <c r="BR17" s="156"/>
      <c r="BS17" s="156"/>
      <c r="BT17" s="156"/>
      <c r="BU17" s="156"/>
      <c r="BV17" s="156"/>
      <c r="BW17" s="152"/>
      <c r="BX17" s="152"/>
      <c r="BY17" s="156"/>
      <c r="BZ17" s="156">
        <f t="shared" si="26"/>
        <v>0</v>
      </c>
      <c r="CA17" s="152"/>
      <c r="CB17" s="156"/>
      <c r="CC17" s="156"/>
      <c r="CD17" s="156"/>
      <c r="CE17" s="157"/>
      <c r="CF17" s="157"/>
      <c r="CG17" s="156"/>
      <c r="CH17" s="156"/>
      <c r="CI17" s="156"/>
      <c r="CJ17" s="156"/>
      <c r="CK17" s="156"/>
      <c r="CL17" s="156"/>
      <c r="CM17" s="151">
        <f t="shared" si="45"/>
        <v>0</v>
      </c>
      <c r="CN17" s="151">
        <f t="shared" si="27"/>
        <v>0</v>
      </c>
      <c r="CO17" s="158">
        <f t="shared" si="28"/>
        <v>0</v>
      </c>
      <c r="CP17" s="158"/>
      <c r="CQ17" s="151">
        <f t="shared" si="46"/>
        <v>0</v>
      </c>
      <c r="CR17" s="156">
        <f t="shared" si="47"/>
        <v>0</v>
      </c>
      <c r="CS17" s="155">
        <f t="shared" si="48"/>
        <v>0</v>
      </c>
      <c r="CT17" s="156">
        <f t="shared" si="49"/>
        <v>0</v>
      </c>
      <c r="CU17" s="332">
        <f t="shared" si="50"/>
        <v>1183.33</v>
      </c>
      <c r="CV17" s="560">
        <f t="shared" si="51"/>
        <v>-1183.33</v>
      </c>
      <c r="CW17" s="560">
        <f t="shared" si="52"/>
        <v>-118.333</v>
      </c>
      <c r="CX17" s="560">
        <f t="shared" si="53"/>
        <v>-3083.33</v>
      </c>
      <c r="CY17" s="560">
        <f t="shared" si="54"/>
        <v>0</v>
      </c>
      <c r="CZ17" s="560">
        <f t="shared" si="55"/>
        <v>-118.333</v>
      </c>
      <c r="DA17" s="560">
        <f t="shared" si="56"/>
        <v>-23.666600000000003</v>
      </c>
      <c r="DB17" s="156">
        <f t="shared" si="57"/>
        <v>0</v>
      </c>
      <c r="DC17" s="156">
        <f t="shared" si="58"/>
        <v>50</v>
      </c>
      <c r="DD17" s="156">
        <f t="shared" si="59"/>
        <v>-50</v>
      </c>
      <c r="DE17" s="561">
        <f t="shared" si="60"/>
        <v>0</v>
      </c>
      <c r="DF17" s="560">
        <f t="shared" si="61"/>
        <v>0</v>
      </c>
      <c r="DG17" s="561"/>
      <c r="DH17" s="151"/>
    </row>
    <row r="18" spans="1:112" s="159" customFormat="1" ht="68.099999999999994" customHeight="1" x14ac:dyDescent="0.2">
      <c r="A18" s="149" t="str">
        <f>IF(C18="","",SUBTOTAL(3,$C$6:C18))</f>
        <v/>
      </c>
      <c r="B18" s="150"/>
      <c r="C18" s="150"/>
      <c r="D18" s="325"/>
      <c r="E18" s="325"/>
      <c r="F18" s="150"/>
      <c r="G18" s="150"/>
      <c r="H18" s="150"/>
      <c r="I18" s="150"/>
      <c r="J18" s="151">
        <f t="shared" si="0"/>
        <v>0</v>
      </c>
      <c r="K18" s="151">
        <f t="shared" si="1"/>
        <v>0</v>
      </c>
      <c r="L18" s="151">
        <f t="shared" si="2"/>
        <v>0</v>
      </c>
      <c r="M18" s="151">
        <f t="shared" si="3"/>
        <v>0</v>
      </c>
      <c r="N18" s="152">
        <v>0</v>
      </c>
      <c r="O18" s="153">
        <f t="shared" si="29"/>
        <v>0</v>
      </c>
      <c r="P18" s="150"/>
      <c r="Q18" s="150"/>
      <c r="R18" s="150"/>
      <c r="S18" s="150"/>
      <c r="T18" s="150"/>
      <c r="U18" s="151"/>
      <c r="V18" s="151"/>
      <c r="W18" s="331">
        <f t="shared" si="30"/>
        <v>0</v>
      </c>
      <c r="X18" s="150"/>
      <c r="Y18" s="154">
        <f t="shared" si="4"/>
        <v>0</v>
      </c>
      <c r="Z18" s="153">
        <f t="shared" si="5"/>
        <v>0</v>
      </c>
      <c r="AA18" s="147"/>
      <c r="AB18" s="147"/>
      <c r="AC18" s="331">
        <f t="shared" si="31"/>
        <v>0</v>
      </c>
      <c r="AD18" s="331">
        <f t="shared" si="6"/>
        <v>0</v>
      </c>
      <c r="AE18" s="331">
        <v>0</v>
      </c>
      <c r="AF18" s="331">
        <f t="shared" si="32"/>
        <v>0</v>
      </c>
      <c r="AG18" s="331">
        <f t="shared" si="33"/>
        <v>0</v>
      </c>
      <c r="AH18" s="148">
        <f t="shared" si="7"/>
        <v>0</v>
      </c>
      <c r="AI18" s="155">
        <v>0</v>
      </c>
      <c r="AJ18" s="337">
        <v>0</v>
      </c>
      <c r="AK18" s="155">
        <v>0</v>
      </c>
      <c r="AL18" s="337">
        <v>0</v>
      </c>
      <c r="AM18" s="151">
        <f t="shared" si="8"/>
        <v>0</v>
      </c>
      <c r="AN18" s="151">
        <f t="shared" si="9"/>
        <v>0</v>
      </c>
      <c r="AO18" s="151">
        <f t="shared" si="10"/>
        <v>0</v>
      </c>
      <c r="AP18" s="151">
        <f t="shared" si="11"/>
        <v>0</v>
      </c>
      <c r="AQ18" s="151">
        <f t="shared" si="12"/>
        <v>0</v>
      </c>
      <c r="AR18" s="151">
        <f t="shared" si="13"/>
        <v>0</v>
      </c>
      <c r="AS18" s="147">
        <f t="shared" si="34"/>
        <v>0</v>
      </c>
      <c r="AT18" s="151">
        <f t="shared" si="35"/>
        <v>0</v>
      </c>
      <c r="AU18" s="151">
        <f t="shared" si="14"/>
        <v>0</v>
      </c>
      <c r="AV18" s="151">
        <f t="shared" si="15"/>
        <v>0</v>
      </c>
      <c r="AW18" s="151">
        <f t="shared" si="16"/>
        <v>0</v>
      </c>
      <c r="AX18" s="151">
        <f t="shared" si="17"/>
        <v>0</v>
      </c>
      <c r="AY18" s="151">
        <f t="shared" si="18"/>
        <v>0</v>
      </c>
      <c r="AZ18" s="153">
        <f t="shared" si="36"/>
        <v>0</v>
      </c>
      <c r="BA18" s="151">
        <f t="shared" si="19"/>
        <v>0</v>
      </c>
      <c r="BB18" s="151">
        <f t="shared" si="20"/>
        <v>0</v>
      </c>
      <c r="BC18" s="151">
        <f t="shared" si="21"/>
        <v>0</v>
      </c>
      <c r="BD18" s="151">
        <f t="shared" si="37"/>
        <v>0</v>
      </c>
      <c r="BE18" s="151">
        <f t="shared" si="22"/>
        <v>0</v>
      </c>
      <c r="BF18" s="151">
        <f t="shared" si="23"/>
        <v>0</v>
      </c>
      <c r="BG18" s="153">
        <f t="shared" si="38"/>
        <v>0</v>
      </c>
      <c r="BH18" s="551">
        <f t="shared" si="39"/>
        <v>0</v>
      </c>
      <c r="BI18" s="551">
        <f t="shared" si="40"/>
        <v>0</v>
      </c>
      <c r="BJ18" s="551">
        <f t="shared" si="41"/>
        <v>0</v>
      </c>
      <c r="BK18" s="551">
        <f t="shared" si="42"/>
        <v>0</v>
      </c>
      <c r="BL18" s="152">
        <v>0</v>
      </c>
      <c r="BM18" s="151">
        <f t="shared" si="24"/>
        <v>0</v>
      </c>
      <c r="BN18" s="151">
        <f t="shared" si="25"/>
        <v>0</v>
      </c>
      <c r="BO18" s="150">
        <f t="shared" si="43"/>
        <v>0</v>
      </c>
      <c r="BP18" s="1095">
        <f t="shared" si="44"/>
        <v>0</v>
      </c>
      <c r="BQ18" s="156"/>
      <c r="BR18" s="156"/>
      <c r="BS18" s="156"/>
      <c r="BT18" s="156"/>
      <c r="BU18" s="156"/>
      <c r="BV18" s="156"/>
      <c r="BW18" s="152"/>
      <c r="BX18" s="152"/>
      <c r="BY18" s="156"/>
      <c r="BZ18" s="156">
        <f t="shared" si="26"/>
        <v>0</v>
      </c>
      <c r="CA18" s="152"/>
      <c r="CB18" s="156"/>
      <c r="CC18" s="156"/>
      <c r="CD18" s="156"/>
      <c r="CE18" s="157"/>
      <c r="CF18" s="157"/>
      <c r="CG18" s="156"/>
      <c r="CH18" s="156"/>
      <c r="CI18" s="156"/>
      <c r="CJ18" s="156"/>
      <c r="CK18" s="156"/>
      <c r="CL18" s="156"/>
      <c r="CM18" s="151">
        <f t="shared" si="45"/>
        <v>0</v>
      </c>
      <c r="CN18" s="151">
        <f t="shared" si="27"/>
        <v>0</v>
      </c>
      <c r="CO18" s="158">
        <f t="shared" si="28"/>
        <v>0</v>
      </c>
      <c r="CP18" s="158"/>
      <c r="CQ18" s="151">
        <f t="shared" si="46"/>
        <v>0</v>
      </c>
      <c r="CR18" s="156">
        <f t="shared" si="47"/>
        <v>0</v>
      </c>
      <c r="CS18" s="155">
        <f t="shared" si="48"/>
        <v>0</v>
      </c>
      <c r="CT18" s="156">
        <f t="shared" si="49"/>
        <v>0</v>
      </c>
      <c r="CU18" s="332">
        <f t="shared" si="50"/>
        <v>1183.33</v>
      </c>
      <c r="CV18" s="560">
        <f t="shared" si="51"/>
        <v>-1183.33</v>
      </c>
      <c r="CW18" s="560">
        <f t="shared" si="52"/>
        <v>-118.333</v>
      </c>
      <c r="CX18" s="560">
        <f t="shared" si="53"/>
        <v>-3083.33</v>
      </c>
      <c r="CY18" s="560">
        <f t="shared" si="54"/>
        <v>0</v>
      </c>
      <c r="CZ18" s="560">
        <f t="shared" si="55"/>
        <v>-118.333</v>
      </c>
      <c r="DA18" s="560">
        <f t="shared" si="56"/>
        <v>-23.666600000000003</v>
      </c>
      <c r="DB18" s="156">
        <f t="shared" si="57"/>
        <v>0</v>
      </c>
      <c r="DC18" s="156">
        <f t="shared" si="58"/>
        <v>50</v>
      </c>
      <c r="DD18" s="156">
        <f t="shared" si="59"/>
        <v>-50</v>
      </c>
      <c r="DE18" s="561">
        <f t="shared" si="60"/>
        <v>0</v>
      </c>
      <c r="DF18" s="560">
        <f t="shared" si="61"/>
        <v>0</v>
      </c>
      <c r="DG18" s="561"/>
      <c r="DH18" s="151"/>
    </row>
    <row r="19" spans="1:112" s="159" customFormat="1" ht="68.099999999999994" customHeight="1" x14ac:dyDescent="0.2">
      <c r="A19" s="149" t="str">
        <f>IF(C19="","",SUBTOTAL(3,$C$6:C19))</f>
        <v/>
      </c>
      <c r="B19" s="150"/>
      <c r="C19" s="150"/>
      <c r="D19" s="325"/>
      <c r="E19" s="325"/>
      <c r="F19" s="150"/>
      <c r="G19" s="150"/>
      <c r="H19" s="150"/>
      <c r="I19" s="150"/>
      <c r="J19" s="151">
        <f t="shared" si="0"/>
        <v>0</v>
      </c>
      <c r="K19" s="151">
        <f t="shared" si="1"/>
        <v>0</v>
      </c>
      <c r="L19" s="151">
        <f t="shared" si="2"/>
        <v>0</v>
      </c>
      <c r="M19" s="151">
        <f t="shared" si="3"/>
        <v>0</v>
      </c>
      <c r="N19" s="152">
        <v>0</v>
      </c>
      <c r="O19" s="153">
        <f t="shared" si="29"/>
        <v>0</v>
      </c>
      <c r="P19" s="150"/>
      <c r="Q19" s="150"/>
      <c r="R19" s="150"/>
      <c r="S19" s="150"/>
      <c r="T19" s="150"/>
      <c r="U19" s="151"/>
      <c r="V19" s="151"/>
      <c r="W19" s="331">
        <f t="shared" si="30"/>
        <v>0</v>
      </c>
      <c r="X19" s="150"/>
      <c r="Y19" s="154">
        <f t="shared" si="4"/>
        <v>0</v>
      </c>
      <c r="Z19" s="153">
        <f t="shared" si="5"/>
        <v>0</v>
      </c>
      <c r="AA19" s="147"/>
      <c r="AB19" s="147"/>
      <c r="AC19" s="331">
        <f t="shared" si="31"/>
        <v>0</v>
      </c>
      <c r="AD19" s="331">
        <f t="shared" si="6"/>
        <v>0</v>
      </c>
      <c r="AE19" s="331">
        <v>0</v>
      </c>
      <c r="AF19" s="331">
        <f t="shared" si="32"/>
        <v>0</v>
      </c>
      <c r="AG19" s="331">
        <f t="shared" si="33"/>
        <v>0</v>
      </c>
      <c r="AH19" s="148">
        <f t="shared" si="7"/>
        <v>0</v>
      </c>
      <c r="AI19" s="155">
        <v>0</v>
      </c>
      <c r="AJ19" s="337">
        <v>0</v>
      </c>
      <c r="AK19" s="155">
        <v>0</v>
      </c>
      <c r="AL19" s="337">
        <v>0</v>
      </c>
      <c r="AM19" s="151">
        <f t="shared" si="8"/>
        <v>0</v>
      </c>
      <c r="AN19" s="151">
        <f t="shared" si="9"/>
        <v>0</v>
      </c>
      <c r="AO19" s="151">
        <f t="shared" si="10"/>
        <v>0</v>
      </c>
      <c r="AP19" s="151">
        <f t="shared" si="11"/>
        <v>0</v>
      </c>
      <c r="AQ19" s="151">
        <f t="shared" si="12"/>
        <v>0</v>
      </c>
      <c r="AR19" s="151">
        <f t="shared" si="13"/>
        <v>0</v>
      </c>
      <c r="AS19" s="147">
        <f t="shared" si="34"/>
        <v>0</v>
      </c>
      <c r="AT19" s="151">
        <f t="shared" si="35"/>
        <v>0</v>
      </c>
      <c r="AU19" s="151">
        <f t="shared" si="14"/>
        <v>0</v>
      </c>
      <c r="AV19" s="151">
        <f t="shared" si="15"/>
        <v>0</v>
      </c>
      <c r="AW19" s="151">
        <f t="shared" si="16"/>
        <v>0</v>
      </c>
      <c r="AX19" s="151">
        <f t="shared" si="17"/>
        <v>0</v>
      </c>
      <c r="AY19" s="151">
        <f t="shared" si="18"/>
        <v>0</v>
      </c>
      <c r="AZ19" s="153">
        <f t="shared" si="36"/>
        <v>0</v>
      </c>
      <c r="BA19" s="151">
        <f t="shared" si="19"/>
        <v>0</v>
      </c>
      <c r="BB19" s="151">
        <f t="shared" si="20"/>
        <v>0</v>
      </c>
      <c r="BC19" s="151">
        <f t="shared" si="21"/>
        <v>0</v>
      </c>
      <c r="BD19" s="151">
        <f t="shared" si="37"/>
        <v>0</v>
      </c>
      <c r="BE19" s="151">
        <f t="shared" si="22"/>
        <v>0</v>
      </c>
      <c r="BF19" s="151">
        <f t="shared" si="23"/>
        <v>0</v>
      </c>
      <c r="BG19" s="153">
        <f t="shared" si="38"/>
        <v>0</v>
      </c>
      <c r="BH19" s="551">
        <f t="shared" si="39"/>
        <v>0</v>
      </c>
      <c r="BI19" s="551">
        <f t="shared" si="40"/>
        <v>0</v>
      </c>
      <c r="BJ19" s="551">
        <f t="shared" si="41"/>
        <v>0</v>
      </c>
      <c r="BK19" s="551">
        <f t="shared" si="42"/>
        <v>0</v>
      </c>
      <c r="BL19" s="152">
        <v>0</v>
      </c>
      <c r="BM19" s="151">
        <f t="shared" si="24"/>
        <v>0</v>
      </c>
      <c r="BN19" s="151">
        <f t="shared" si="25"/>
        <v>0</v>
      </c>
      <c r="BO19" s="150">
        <f t="shared" si="43"/>
        <v>0</v>
      </c>
      <c r="BP19" s="1095">
        <f t="shared" si="44"/>
        <v>0</v>
      </c>
      <c r="BQ19" s="156"/>
      <c r="BR19" s="156"/>
      <c r="BS19" s="156"/>
      <c r="BT19" s="156"/>
      <c r="BU19" s="156"/>
      <c r="BV19" s="156"/>
      <c r="BW19" s="152"/>
      <c r="BX19" s="152"/>
      <c r="BY19" s="156"/>
      <c r="BZ19" s="156">
        <f t="shared" si="26"/>
        <v>0</v>
      </c>
      <c r="CA19" s="152"/>
      <c r="CB19" s="156"/>
      <c r="CC19" s="156"/>
      <c r="CD19" s="156"/>
      <c r="CE19" s="157"/>
      <c r="CF19" s="157"/>
      <c r="CG19" s="156"/>
      <c r="CH19" s="156"/>
      <c r="CI19" s="156"/>
      <c r="CJ19" s="156"/>
      <c r="CK19" s="156"/>
      <c r="CL19" s="156"/>
      <c r="CM19" s="151">
        <f t="shared" si="45"/>
        <v>0</v>
      </c>
      <c r="CN19" s="151">
        <f t="shared" si="27"/>
        <v>0</v>
      </c>
      <c r="CO19" s="158">
        <f t="shared" si="28"/>
        <v>0</v>
      </c>
      <c r="CP19" s="158"/>
      <c r="CQ19" s="151">
        <f t="shared" si="46"/>
        <v>0</v>
      </c>
      <c r="CR19" s="156">
        <f t="shared" si="47"/>
        <v>0</v>
      </c>
      <c r="CS19" s="155">
        <f t="shared" si="48"/>
        <v>0</v>
      </c>
      <c r="CT19" s="156">
        <f t="shared" si="49"/>
        <v>0</v>
      </c>
      <c r="CU19" s="332">
        <f t="shared" si="50"/>
        <v>1183.33</v>
      </c>
      <c r="CV19" s="560">
        <f t="shared" si="51"/>
        <v>-1183.33</v>
      </c>
      <c r="CW19" s="560">
        <f t="shared" si="52"/>
        <v>-118.333</v>
      </c>
      <c r="CX19" s="560">
        <f t="shared" si="53"/>
        <v>-3083.33</v>
      </c>
      <c r="CY19" s="560">
        <f t="shared" si="54"/>
        <v>0</v>
      </c>
      <c r="CZ19" s="560">
        <f t="shared" si="55"/>
        <v>-118.333</v>
      </c>
      <c r="DA19" s="560">
        <f t="shared" si="56"/>
        <v>-23.666600000000003</v>
      </c>
      <c r="DB19" s="156">
        <f t="shared" si="57"/>
        <v>0</v>
      </c>
      <c r="DC19" s="156">
        <f t="shared" si="58"/>
        <v>50</v>
      </c>
      <c r="DD19" s="156">
        <f t="shared" si="59"/>
        <v>-50</v>
      </c>
      <c r="DE19" s="561">
        <f t="shared" si="60"/>
        <v>0</v>
      </c>
      <c r="DF19" s="560">
        <f t="shared" si="61"/>
        <v>0</v>
      </c>
      <c r="DG19" s="561"/>
      <c r="DH19" s="151"/>
    </row>
    <row r="20" spans="1:112" s="159" customFormat="1" ht="68.099999999999994" customHeight="1" x14ac:dyDescent="0.2">
      <c r="A20" s="149" t="str">
        <f>IF(C20="","",SUBTOTAL(3,$C$6:C20))</f>
        <v/>
      </c>
      <c r="B20" s="150"/>
      <c r="C20" s="150"/>
      <c r="D20" s="325"/>
      <c r="E20" s="325"/>
      <c r="F20" s="150"/>
      <c r="G20" s="150"/>
      <c r="H20" s="150"/>
      <c r="I20" s="150"/>
      <c r="J20" s="151">
        <f t="shared" si="0"/>
        <v>0</v>
      </c>
      <c r="K20" s="151">
        <f t="shared" si="1"/>
        <v>0</v>
      </c>
      <c r="L20" s="151">
        <f t="shared" si="2"/>
        <v>0</v>
      </c>
      <c r="M20" s="151">
        <f t="shared" si="3"/>
        <v>0</v>
      </c>
      <c r="N20" s="152">
        <v>0</v>
      </c>
      <c r="O20" s="153">
        <f t="shared" si="29"/>
        <v>0</v>
      </c>
      <c r="P20" s="150"/>
      <c r="Q20" s="150"/>
      <c r="R20" s="150"/>
      <c r="S20" s="150"/>
      <c r="T20" s="150"/>
      <c r="U20" s="151"/>
      <c r="V20" s="151"/>
      <c r="W20" s="331">
        <f t="shared" si="30"/>
        <v>0</v>
      </c>
      <c r="X20" s="150"/>
      <c r="Y20" s="154">
        <f t="shared" si="4"/>
        <v>0</v>
      </c>
      <c r="Z20" s="153">
        <f t="shared" si="5"/>
        <v>0</v>
      </c>
      <c r="AA20" s="147"/>
      <c r="AB20" s="147"/>
      <c r="AC20" s="331">
        <f t="shared" si="31"/>
        <v>0</v>
      </c>
      <c r="AD20" s="331">
        <f t="shared" si="6"/>
        <v>0</v>
      </c>
      <c r="AE20" s="331">
        <v>0</v>
      </c>
      <c r="AF20" s="331">
        <f t="shared" si="32"/>
        <v>0</v>
      </c>
      <c r="AG20" s="331">
        <f t="shared" si="33"/>
        <v>0</v>
      </c>
      <c r="AH20" s="148">
        <f t="shared" si="7"/>
        <v>0</v>
      </c>
      <c r="AI20" s="155">
        <v>0</v>
      </c>
      <c r="AJ20" s="337">
        <v>0</v>
      </c>
      <c r="AK20" s="155">
        <v>0</v>
      </c>
      <c r="AL20" s="337">
        <v>0</v>
      </c>
      <c r="AM20" s="151">
        <f t="shared" si="8"/>
        <v>0</v>
      </c>
      <c r="AN20" s="151">
        <f t="shared" si="9"/>
        <v>0</v>
      </c>
      <c r="AO20" s="151">
        <f t="shared" si="10"/>
        <v>0</v>
      </c>
      <c r="AP20" s="151">
        <f t="shared" si="11"/>
        <v>0</v>
      </c>
      <c r="AQ20" s="151">
        <f t="shared" si="12"/>
        <v>0</v>
      </c>
      <c r="AR20" s="151">
        <f t="shared" si="13"/>
        <v>0</v>
      </c>
      <c r="AS20" s="147">
        <f t="shared" si="34"/>
        <v>0</v>
      </c>
      <c r="AT20" s="151">
        <f t="shared" si="35"/>
        <v>0</v>
      </c>
      <c r="AU20" s="151">
        <f t="shared" si="14"/>
        <v>0</v>
      </c>
      <c r="AV20" s="151">
        <f t="shared" si="15"/>
        <v>0</v>
      </c>
      <c r="AW20" s="151">
        <f t="shared" si="16"/>
        <v>0</v>
      </c>
      <c r="AX20" s="151">
        <f t="shared" si="17"/>
        <v>0</v>
      </c>
      <c r="AY20" s="151">
        <f t="shared" si="18"/>
        <v>0</v>
      </c>
      <c r="AZ20" s="153">
        <f t="shared" si="36"/>
        <v>0</v>
      </c>
      <c r="BA20" s="151">
        <f t="shared" si="19"/>
        <v>0</v>
      </c>
      <c r="BB20" s="151">
        <f t="shared" si="20"/>
        <v>0</v>
      </c>
      <c r="BC20" s="151">
        <f t="shared" si="21"/>
        <v>0</v>
      </c>
      <c r="BD20" s="151">
        <f t="shared" si="37"/>
        <v>0</v>
      </c>
      <c r="BE20" s="151">
        <f t="shared" si="22"/>
        <v>0</v>
      </c>
      <c r="BF20" s="151">
        <f t="shared" si="23"/>
        <v>0</v>
      </c>
      <c r="BG20" s="153">
        <f t="shared" si="38"/>
        <v>0</v>
      </c>
      <c r="BH20" s="551">
        <f t="shared" si="39"/>
        <v>0</v>
      </c>
      <c r="BI20" s="551">
        <f t="shared" si="40"/>
        <v>0</v>
      </c>
      <c r="BJ20" s="551">
        <f t="shared" si="41"/>
        <v>0</v>
      </c>
      <c r="BK20" s="551">
        <f t="shared" si="42"/>
        <v>0</v>
      </c>
      <c r="BL20" s="152">
        <v>0</v>
      </c>
      <c r="BM20" s="151">
        <f t="shared" si="24"/>
        <v>0</v>
      </c>
      <c r="BN20" s="151">
        <f t="shared" si="25"/>
        <v>0</v>
      </c>
      <c r="BO20" s="150">
        <f t="shared" si="43"/>
        <v>0</v>
      </c>
      <c r="BP20" s="1095">
        <f t="shared" si="44"/>
        <v>0</v>
      </c>
      <c r="BQ20" s="156"/>
      <c r="BR20" s="156"/>
      <c r="BS20" s="156"/>
      <c r="BT20" s="156"/>
      <c r="BU20" s="156"/>
      <c r="BV20" s="156"/>
      <c r="BW20" s="152"/>
      <c r="BX20" s="152"/>
      <c r="BY20" s="156"/>
      <c r="BZ20" s="156">
        <f t="shared" si="26"/>
        <v>0</v>
      </c>
      <c r="CA20" s="152"/>
      <c r="CB20" s="156"/>
      <c r="CC20" s="156"/>
      <c r="CD20" s="156"/>
      <c r="CE20" s="157"/>
      <c r="CF20" s="157"/>
      <c r="CG20" s="156"/>
      <c r="CH20" s="156"/>
      <c r="CI20" s="156"/>
      <c r="CJ20" s="156"/>
      <c r="CK20" s="156"/>
      <c r="CL20" s="156"/>
      <c r="CM20" s="151">
        <f t="shared" si="45"/>
        <v>0</v>
      </c>
      <c r="CN20" s="151">
        <f t="shared" si="27"/>
        <v>0</v>
      </c>
      <c r="CO20" s="158">
        <f t="shared" si="28"/>
        <v>0</v>
      </c>
      <c r="CP20" s="158"/>
      <c r="CQ20" s="151">
        <f t="shared" si="46"/>
        <v>0</v>
      </c>
      <c r="CR20" s="156">
        <f t="shared" si="47"/>
        <v>0</v>
      </c>
      <c r="CS20" s="155">
        <f t="shared" si="48"/>
        <v>0</v>
      </c>
      <c r="CT20" s="156">
        <f t="shared" si="49"/>
        <v>0</v>
      </c>
      <c r="CU20" s="332">
        <f t="shared" si="50"/>
        <v>1183.33</v>
      </c>
      <c r="CV20" s="560">
        <f t="shared" si="51"/>
        <v>-1183.33</v>
      </c>
      <c r="CW20" s="560">
        <f t="shared" si="52"/>
        <v>-118.333</v>
      </c>
      <c r="CX20" s="560">
        <f t="shared" si="53"/>
        <v>-3083.33</v>
      </c>
      <c r="CY20" s="560">
        <f t="shared" si="54"/>
        <v>0</v>
      </c>
      <c r="CZ20" s="560">
        <f t="shared" si="55"/>
        <v>-118.333</v>
      </c>
      <c r="DA20" s="560">
        <f t="shared" si="56"/>
        <v>-23.666600000000003</v>
      </c>
      <c r="DB20" s="156">
        <f t="shared" si="57"/>
        <v>0</v>
      </c>
      <c r="DC20" s="156">
        <f t="shared" si="58"/>
        <v>50</v>
      </c>
      <c r="DD20" s="156">
        <f t="shared" si="59"/>
        <v>-50</v>
      </c>
      <c r="DE20" s="561">
        <f t="shared" si="60"/>
        <v>0</v>
      </c>
      <c r="DF20" s="560">
        <f t="shared" si="61"/>
        <v>0</v>
      </c>
      <c r="DG20" s="561"/>
      <c r="DH20" s="151"/>
    </row>
    <row r="21" spans="1:112" s="159" customFormat="1" ht="68.099999999999994" customHeight="1" x14ac:dyDescent="0.2">
      <c r="A21" s="149" t="str">
        <f>IF(C21="","",SUBTOTAL(3,$C$6:C21))</f>
        <v/>
      </c>
      <c r="B21" s="150"/>
      <c r="C21" s="150"/>
      <c r="D21" s="325"/>
      <c r="E21" s="325"/>
      <c r="F21" s="150"/>
      <c r="G21" s="150"/>
      <c r="H21" s="150"/>
      <c r="I21" s="150"/>
      <c r="J21" s="151">
        <f t="shared" si="0"/>
        <v>0</v>
      </c>
      <c r="K21" s="151">
        <f t="shared" si="1"/>
        <v>0</v>
      </c>
      <c r="L21" s="151">
        <f t="shared" si="2"/>
        <v>0</v>
      </c>
      <c r="M21" s="151">
        <f t="shared" si="3"/>
        <v>0</v>
      </c>
      <c r="N21" s="152">
        <v>0</v>
      </c>
      <c r="O21" s="153">
        <f t="shared" si="29"/>
        <v>0</v>
      </c>
      <c r="P21" s="150"/>
      <c r="Q21" s="150"/>
      <c r="R21" s="150"/>
      <c r="S21" s="150"/>
      <c r="T21" s="150"/>
      <c r="U21" s="151"/>
      <c r="V21" s="151"/>
      <c r="W21" s="331">
        <f t="shared" si="30"/>
        <v>0</v>
      </c>
      <c r="X21" s="150"/>
      <c r="Y21" s="154">
        <f t="shared" si="4"/>
        <v>0</v>
      </c>
      <c r="Z21" s="153">
        <f t="shared" si="5"/>
        <v>0</v>
      </c>
      <c r="AA21" s="147"/>
      <c r="AB21" s="147"/>
      <c r="AC21" s="331">
        <f t="shared" si="31"/>
        <v>0</v>
      </c>
      <c r="AD21" s="331">
        <f t="shared" si="6"/>
        <v>0</v>
      </c>
      <c r="AE21" s="331">
        <v>0</v>
      </c>
      <c r="AF21" s="331">
        <f t="shared" si="32"/>
        <v>0</v>
      </c>
      <c r="AG21" s="331">
        <f t="shared" si="33"/>
        <v>0</v>
      </c>
      <c r="AH21" s="148">
        <f t="shared" si="7"/>
        <v>0</v>
      </c>
      <c r="AI21" s="155">
        <v>0</v>
      </c>
      <c r="AJ21" s="337">
        <v>0</v>
      </c>
      <c r="AK21" s="155">
        <v>0</v>
      </c>
      <c r="AL21" s="337">
        <v>0</v>
      </c>
      <c r="AM21" s="151">
        <f t="shared" si="8"/>
        <v>0</v>
      </c>
      <c r="AN21" s="151">
        <f t="shared" si="9"/>
        <v>0</v>
      </c>
      <c r="AO21" s="151">
        <f t="shared" si="10"/>
        <v>0</v>
      </c>
      <c r="AP21" s="151">
        <f t="shared" si="11"/>
        <v>0</v>
      </c>
      <c r="AQ21" s="151">
        <f t="shared" si="12"/>
        <v>0</v>
      </c>
      <c r="AR21" s="151">
        <f t="shared" si="13"/>
        <v>0</v>
      </c>
      <c r="AS21" s="147">
        <f t="shared" si="34"/>
        <v>0</v>
      </c>
      <c r="AT21" s="151">
        <f t="shared" si="35"/>
        <v>0</v>
      </c>
      <c r="AU21" s="151">
        <f t="shared" si="14"/>
        <v>0</v>
      </c>
      <c r="AV21" s="151">
        <f t="shared" si="15"/>
        <v>0</v>
      </c>
      <c r="AW21" s="151">
        <f t="shared" si="16"/>
        <v>0</v>
      </c>
      <c r="AX21" s="151">
        <f t="shared" si="17"/>
        <v>0</v>
      </c>
      <c r="AY21" s="151">
        <f t="shared" si="18"/>
        <v>0</v>
      </c>
      <c r="AZ21" s="153">
        <f t="shared" si="36"/>
        <v>0</v>
      </c>
      <c r="BA21" s="151">
        <f t="shared" si="19"/>
        <v>0</v>
      </c>
      <c r="BB21" s="151">
        <f t="shared" si="20"/>
        <v>0</v>
      </c>
      <c r="BC21" s="151">
        <f t="shared" si="21"/>
        <v>0</v>
      </c>
      <c r="BD21" s="151">
        <f t="shared" si="37"/>
        <v>0</v>
      </c>
      <c r="BE21" s="151">
        <f t="shared" si="22"/>
        <v>0</v>
      </c>
      <c r="BF21" s="151">
        <f t="shared" si="23"/>
        <v>0</v>
      </c>
      <c r="BG21" s="153">
        <f t="shared" si="38"/>
        <v>0</v>
      </c>
      <c r="BH21" s="551">
        <f t="shared" si="39"/>
        <v>0</v>
      </c>
      <c r="BI21" s="551">
        <f t="shared" si="40"/>
        <v>0</v>
      </c>
      <c r="BJ21" s="551">
        <f t="shared" si="41"/>
        <v>0</v>
      </c>
      <c r="BK21" s="551">
        <f t="shared" si="42"/>
        <v>0</v>
      </c>
      <c r="BL21" s="152">
        <v>0</v>
      </c>
      <c r="BM21" s="151">
        <f t="shared" si="24"/>
        <v>0</v>
      </c>
      <c r="BN21" s="151">
        <f t="shared" si="25"/>
        <v>0</v>
      </c>
      <c r="BO21" s="150">
        <f t="shared" si="43"/>
        <v>0</v>
      </c>
      <c r="BP21" s="1095">
        <f t="shared" si="44"/>
        <v>0</v>
      </c>
      <c r="BQ21" s="156"/>
      <c r="BR21" s="156"/>
      <c r="BS21" s="156"/>
      <c r="BT21" s="156"/>
      <c r="BU21" s="156"/>
      <c r="BV21" s="156"/>
      <c r="BW21" s="152"/>
      <c r="BX21" s="152"/>
      <c r="BY21" s="156"/>
      <c r="BZ21" s="156">
        <f t="shared" si="26"/>
        <v>0</v>
      </c>
      <c r="CA21" s="152"/>
      <c r="CB21" s="156"/>
      <c r="CC21" s="156"/>
      <c r="CD21" s="156"/>
      <c r="CE21" s="157"/>
      <c r="CF21" s="157"/>
      <c r="CG21" s="156"/>
      <c r="CH21" s="156"/>
      <c r="CI21" s="156"/>
      <c r="CJ21" s="156"/>
      <c r="CK21" s="156"/>
      <c r="CL21" s="156"/>
      <c r="CM21" s="151">
        <f t="shared" si="45"/>
        <v>0</v>
      </c>
      <c r="CN21" s="151">
        <f t="shared" si="27"/>
        <v>0</v>
      </c>
      <c r="CO21" s="158">
        <f t="shared" si="28"/>
        <v>0</v>
      </c>
      <c r="CP21" s="158"/>
      <c r="CQ21" s="151">
        <f t="shared" si="46"/>
        <v>0</v>
      </c>
      <c r="CR21" s="156">
        <f t="shared" si="47"/>
        <v>0</v>
      </c>
      <c r="CS21" s="155">
        <f t="shared" si="48"/>
        <v>0</v>
      </c>
      <c r="CT21" s="156">
        <f t="shared" si="49"/>
        <v>0</v>
      </c>
      <c r="CU21" s="332">
        <f t="shared" si="50"/>
        <v>1183.33</v>
      </c>
      <c r="CV21" s="560">
        <f t="shared" si="51"/>
        <v>-1183.33</v>
      </c>
      <c r="CW21" s="560">
        <f t="shared" si="52"/>
        <v>-118.333</v>
      </c>
      <c r="CX21" s="560">
        <f t="shared" si="53"/>
        <v>-3083.33</v>
      </c>
      <c r="CY21" s="560">
        <f t="shared" si="54"/>
        <v>0</v>
      </c>
      <c r="CZ21" s="560">
        <f t="shared" si="55"/>
        <v>-118.333</v>
      </c>
      <c r="DA21" s="560">
        <f t="shared" si="56"/>
        <v>-23.666600000000003</v>
      </c>
      <c r="DB21" s="156">
        <f t="shared" si="57"/>
        <v>0</v>
      </c>
      <c r="DC21" s="156">
        <f t="shared" si="58"/>
        <v>50</v>
      </c>
      <c r="DD21" s="156">
        <f t="shared" si="59"/>
        <v>-50</v>
      </c>
      <c r="DE21" s="561">
        <f t="shared" si="60"/>
        <v>0</v>
      </c>
      <c r="DF21" s="560">
        <f t="shared" si="61"/>
        <v>0</v>
      </c>
      <c r="DG21" s="561"/>
      <c r="DH21" s="151"/>
    </row>
    <row r="22" spans="1:112" s="159" customFormat="1" ht="68.099999999999994" customHeight="1" x14ac:dyDescent="0.2">
      <c r="A22" s="149" t="str">
        <f>IF(C22="","",SUBTOTAL(3,$C$6:C22))</f>
        <v/>
      </c>
      <c r="B22" s="150"/>
      <c r="C22" s="150"/>
      <c r="D22" s="325"/>
      <c r="E22" s="325"/>
      <c r="F22" s="150"/>
      <c r="G22" s="150"/>
      <c r="H22" s="150"/>
      <c r="I22" s="150"/>
      <c r="J22" s="151">
        <f t="shared" si="0"/>
        <v>0</v>
      </c>
      <c r="K22" s="151">
        <f t="shared" si="1"/>
        <v>0</v>
      </c>
      <c r="L22" s="151">
        <f t="shared" si="2"/>
        <v>0</v>
      </c>
      <c r="M22" s="151">
        <f t="shared" si="3"/>
        <v>0</v>
      </c>
      <c r="N22" s="152">
        <v>0</v>
      </c>
      <c r="O22" s="153">
        <f t="shared" si="29"/>
        <v>0</v>
      </c>
      <c r="P22" s="150"/>
      <c r="Q22" s="150"/>
      <c r="R22" s="150"/>
      <c r="S22" s="150"/>
      <c r="T22" s="150"/>
      <c r="U22" s="151"/>
      <c r="V22" s="151"/>
      <c r="W22" s="331">
        <f t="shared" si="30"/>
        <v>0</v>
      </c>
      <c r="X22" s="150"/>
      <c r="Y22" s="154">
        <f t="shared" si="4"/>
        <v>0</v>
      </c>
      <c r="Z22" s="153">
        <f t="shared" si="5"/>
        <v>0</v>
      </c>
      <c r="AA22" s="147"/>
      <c r="AB22" s="147"/>
      <c r="AC22" s="331">
        <f t="shared" si="31"/>
        <v>0</v>
      </c>
      <c r="AD22" s="331">
        <f t="shared" si="6"/>
        <v>0</v>
      </c>
      <c r="AE22" s="331">
        <v>0</v>
      </c>
      <c r="AF22" s="331">
        <f t="shared" si="32"/>
        <v>0</v>
      </c>
      <c r="AG22" s="331">
        <f t="shared" si="33"/>
        <v>0</v>
      </c>
      <c r="AH22" s="148">
        <f t="shared" si="7"/>
        <v>0</v>
      </c>
      <c r="AI22" s="155">
        <v>0</v>
      </c>
      <c r="AJ22" s="337">
        <v>0</v>
      </c>
      <c r="AK22" s="155">
        <v>0</v>
      </c>
      <c r="AL22" s="337">
        <v>0</v>
      </c>
      <c r="AM22" s="151">
        <f t="shared" si="8"/>
        <v>0</v>
      </c>
      <c r="AN22" s="151">
        <f t="shared" si="9"/>
        <v>0</v>
      </c>
      <c r="AO22" s="151">
        <f t="shared" si="10"/>
        <v>0</v>
      </c>
      <c r="AP22" s="151">
        <f t="shared" si="11"/>
        <v>0</v>
      </c>
      <c r="AQ22" s="151">
        <f t="shared" si="12"/>
        <v>0</v>
      </c>
      <c r="AR22" s="151">
        <f t="shared" si="13"/>
        <v>0</v>
      </c>
      <c r="AS22" s="147">
        <f t="shared" si="34"/>
        <v>0</v>
      </c>
      <c r="AT22" s="151">
        <f t="shared" si="35"/>
        <v>0</v>
      </c>
      <c r="AU22" s="151">
        <f t="shared" si="14"/>
        <v>0</v>
      </c>
      <c r="AV22" s="151">
        <f t="shared" si="15"/>
        <v>0</v>
      </c>
      <c r="AW22" s="151">
        <f t="shared" si="16"/>
        <v>0</v>
      </c>
      <c r="AX22" s="151">
        <f t="shared" si="17"/>
        <v>0</v>
      </c>
      <c r="AY22" s="151">
        <f t="shared" si="18"/>
        <v>0</v>
      </c>
      <c r="AZ22" s="153">
        <f t="shared" si="36"/>
        <v>0</v>
      </c>
      <c r="BA22" s="151">
        <f t="shared" si="19"/>
        <v>0</v>
      </c>
      <c r="BB22" s="151">
        <f t="shared" si="20"/>
        <v>0</v>
      </c>
      <c r="BC22" s="151">
        <f t="shared" si="21"/>
        <v>0</v>
      </c>
      <c r="BD22" s="151">
        <f t="shared" si="37"/>
        <v>0</v>
      </c>
      <c r="BE22" s="151">
        <f t="shared" si="22"/>
        <v>0</v>
      </c>
      <c r="BF22" s="151">
        <f t="shared" si="23"/>
        <v>0</v>
      </c>
      <c r="BG22" s="153">
        <f t="shared" si="38"/>
        <v>0</v>
      </c>
      <c r="BH22" s="551">
        <f t="shared" si="39"/>
        <v>0</v>
      </c>
      <c r="BI22" s="551">
        <f t="shared" si="40"/>
        <v>0</v>
      </c>
      <c r="BJ22" s="551">
        <f t="shared" si="41"/>
        <v>0</v>
      </c>
      <c r="BK22" s="551">
        <f t="shared" si="42"/>
        <v>0</v>
      </c>
      <c r="BL22" s="152">
        <v>0</v>
      </c>
      <c r="BM22" s="151">
        <f t="shared" si="24"/>
        <v>0</v>
      </c>
      <c r="BN22" s="151">
        <f t="shared" si="25"/>
        <v>0</v>
      </c>
      <c r="BO22" s="150">
        <f t="shared" si="43"/>
        <v>0</v>
      </c>
      <c r="BP22" s="1095">
        <f t="shared" si="44"/>
        <v>0</v>
      </c>
      <c r="BQ22" s="156"/>
      <c r="BR22" s="156"/>
      <c r="BS22" s="156"/>
      <c r="BT22" s="156"/>
      <c r="BU22" s="156"/>
      <c r="BV22" s="156"/>
      <c r="BW22" s="152"/>
      <c r="BX22" s="152"/>
      <c r="BY22" s="156"/>
      <c r="BZ22" s="156">
        <f t="shared" si="26"/>
        <v>0</v>
      </c>
      <c r="CA22" s="152"/>
      <c r="CB22" s="156"/>
      <c r="CC22" s="156"/>
      <c r="CD22" s="156"/>
      <c r="CE22" s="157"/>
      <c r="CF22" s="157"/>
      <c r="CG22" s="156"/>
      <c r="CH22" s="156"/>
      <c r="CI22" s="156"/>
      <c r="CJ22" s="156"/>
      <c r="CK22" s="156"/>
      <c r="CL22" s="156"/>
      <c r="CM22" s="151">
        <f t="shared" si="45"/>
        <v>0</v>
      </c>
      <c r="CN22" s="151">
        <f t="shared" si="27"/>
        <v>0</v>
      </c>
      <c r="CO22" s="158">
        <f t="shared" si="28"/>
        <v>0</v>
      </c>
      <c r="CP22" s="158"/>
      <c r="CQ22" s="151">
        <f t="shared" si="46"/>
        <v>0</v>
      </c>
      <c r="CR22" s="156">
        <f t="shared" si="47"/>
        <v>0</v>
      </c>
      <c r="CS22" s="155">
        <f t="shared" si="48"/>
        <v>0</v>
      </c>
      <c r="CT22" s="156">
        <f t="shared" si="49"/>
        <v>0</v>
      </c>
      <c r="CU22" s="332">
        <f t="shared" si="50"/>
        <v>1183.33</v>
      </c>
      <c r="CV22" s="560">
        <f t="shared" si="51"/>
        <v>-1183.33</v>
      </c>
      <c r="CW22" s="560">
        <f t="shared" si="52"/>
        <v>-118.333</v>
      </c>
      <c r="CX22" s="560">
        <f t="shared" si="53"/>
        <v>-3083.33</v>
      </c>
      <c r="CY22" s="560">
        <f t="shared" si="54"/>
        <v>0</v>
      </c>
      <c r="CZ22" s="560">
        <f t="shared" si="55"/>
        <v>-118.333</v>
      </c>
      <c r="DA22" s="560">
        <f t="shared" si="56"/>
        <v>-23.666600000000003</v>
      </c>
      <c r="DB22" s="156">
        <f t="shared" si="57"/>
        <v>0</v>
      </c>
      <c r="DC22" s="156">
        <f t="shared" si="58"/>
        <v>50</v>
      </c>
      <c r="DD22" s="156">
        <f t="shared" si="59"/>
        <v>-50</v>
      </c>
      <c r="DE22" s="561">
        <f t="shared" si="60"/>
        <v>0</v>
      </c>
      <c r="DF22" s="560">
        <f t="shared" si="61"/>
        <v>0</v>
      </c>
      <c r="DG22" s="561"/>
      <c r="DH22" s="151"/>
    </row>
    <row r="23" spans="1:112" s="159" customFormat="1" ht="68.099999999999994" customHeight="1" x14ac:dyDescent="0.2">
      <c r="A23" s="149" t="str">
        <f>IF(C23="","",SUBTOTAL(3,$C$6:C23))</f>
        <v/>
      </c>
      <c r="B23" s="150"/>
      <c r="C23" s="150"/>
      <c r="D23" s="325"/>
      <c r="E23" s="325"/>
      <c r="F23" s="150"/>
      <c r="G23" s="150"/>
      <c r="H23" s="150"/>
      <c r="I23" s="150"/>
      <c r="J23" s="151">
        <f t="shared" si="0"/>
        <v>0</v>
      </c>
      <c r="K23" s="151">
        <f t="shared" si="1"/>
        <v>0</v>
      </c>
      <c r="L23" s="151">
        <f t="shared" si="2"/>
        <v>0</v>
      </c>
      <c r="M23" s="151">
        <f t="shared" si="3"/>
        <v>0</v>
      </c>
      <c r="N23" s="152">
        <v>0</v>
      </c>
      <c r="O23" s="153">
        <f t="shared" si="29"/>
        <v>0</v>
      </c>
      <c r="P23" s="150"/>
      <c r="Q23" s="150"/>
      <c r="R23" s="150"/>
      <c r="S23" s="150"/>
      <c r="T23" s="150"/>
      <c r="U23" s="151"/>
      <c r="V23" s="151"/>
      <c r="W23" s="331">
        <f t="shared" si="30"/>
        <v>0</v>
      </c>
      <c r="X23" s="150"/>
      <c r="Y23" s="154">
        <f t="shared" si="4"/>
        <v>0</v>
      </c>
      <c r="Z23" s="153">
        <f t="shared" si="5"/>
        <v>0</v>
      </c>
      <c r="AA23" s="147"/>
      <c r="AB23" s="147"/>
      <c r="AC23" s="331">
        <f t="shared" si="31"/>
        <v>0</v>
      </c>
      <c r="AD23" s="331">
        <f t="shared" si="6"/>
        <v>0</v>
      </c>
      <c r="AE23" s="331">
        <v>0</v>
      </c>
      <c r="AF23" s="331">
        <f t="shared" si="32"/>
        <v>0</v>
      </c>
      <c r="AG23" s="331">
        <f t="shared" si="33"/>
        <v>0</v>
      </c>
      <c r="AH23" s="148">
        <f t="shared" si="7"/>
        <v>0</v>
      </c>
      <c r="AI23" s="155">
        <v>0</v>
      </c>
      <c r="AJ23" s="337">
        <v>0</v>
      </c>
      <c r="AK23" s="155">
        <v>0</v>
      </c>
      <c r="AL23" s="337">
        <v>0</v>
      </c>
      <c r="AM23" s="151">
        <f t="shared" si="8"/>
        <v>0</v>
      </c>
      <c r="AN23" s="151">
        <f t="shared" si="9"/>
        <v>0</v>
      </c>
      <c r="AO23" s="151">
        <f t="shared" si="10"/>
        <v>0</v>
      </c>
      <c r="AP23" s="151">
        <f t="shared" si="11"/>
        <v>0</v>
      </c>
      <c r="AQ23" s="151">
        <f t="shared" si="12"/>
        <v>0</v>
      </c>
      <c r="AR23" s="151">
        <f t="shared" si="13"/>
        <v>0</v>
      </c>
      <c r="AS23" s="147">
        <f t="shared" si="34"/>
        <v>0</v>
      </c>
      <c r="AT23" s="151">
        <f t="shared" si="35"/>
        <v>0</v>
      </c>
      <c r="AU23" s="151">
        <f t="shared" si="14"/>
        <v>0</v>
      </c>
      <c r="AV23" s="151">
        <f t="shared" si="15"/>
        <v>0</v>
      </c>
      <c r="AW23" s="151">
        <f t="shared" si="16"/>
        <v>0</v>
      </c>
      <c r="AX23" s="151">
        <f t="shared" si="17"/>
        <v>0</v>
      </c>
      <c r="AY23" s="151">
        <f t="shared" si="18"/>
        <v>0</v>
      </c>
      <c r="AZ23" s="153">
        <f t="shared" si="36"/>
        <v>0</v>
      </c>
      <c r="BA23" s="151">
        <f t="shared" si="19"/>
        <v>0</v>
      </c>
      <c r="BB23" s="151">
        <f t="shared" si="20"/>
        <v>0</v>
      </c>
      <c r="BC23" s="151">
        <f t="shared" si="21"/>
        <v>0</v>
      </c>
      <c r="BD23" s="151">
        <f t="shared" si="37"/>
        <v>0</v>
      </c>
      <c r="BE23" s="151">
        <f t="shared" si="22"/>
        <v>0</v>
      </c>
      <c r="BF23" s="151">
        <f t="shared" si="23"/>
        <v>0</v>
      </c>
      <c r="BG23" s="153">
        <f t="shared" si="38"/>
        <v>0</v>
      </c>
      <c r="BH23" s="551">
        <f t="shared" si="39"/>
        <v>0</v>
      </c>
      <c r="BI23" s="551">
        <f t="shared" si="40"/>
        <v>0</v>
      </c>
      <c r="BJ23" s="551">
        <f t="shared" si="41"/>
        <v>0</v>
      </c>
      <c r="BK23" s="551">
        <f t="shared" si="42"/>
        <v>0</v>
      </c>
      <c r="BL23" s="152">
        <v>0</v>
      </c>
      <c r="BM23" s="151">
        <f t="shared" si="24"/>
        <v>0</v>
      </c>
      <c r="BN23" s="151">
        <f t="shared" si="25"/>
        <v>0</v>
      </c>
      <c r="BO23" s="150">
        <f t="shared" si="43"/>
        <v>0</v>
      </c>
      <c r="BP23" s="1095">
        <f t="shared" si="44"/>
        <v>0</v>
      </c>
      <c r="BQ23" s="156"/>
      <c r="BR23" s="156"/>
      <c r="BS23" s="156"/>
      <c r="BT23" s="156"/>
      <c r="BU23" s="156"/>
      <c r="BV23" s="156"/>
      <c r="BW23" s="152"/>
      <c r="BX23" s="152"/>
      <c r="BY23" s="156"/>
      <c r="BZ23" s="156">
        <f t="shared" si="26"/>
        <v>0</v>
      </c>
      <c r="CA23" s="152"/>
      <c r="CB23" s="156"/>
      <c r="CC23" s="156"/>
      <c r="CD23" s="156"/>
      <c r="CE23" s="157"/>
      <c r="CF23" s="157"/>
      <c r="CG23" s="156"/>
      <c r="CH23" s="156"/>
      <c r="CI23" s="156"/>
      <c r="CJ23" s="156"/>
      <c r="CK23" s="156"/>
      <c r="CL23" s="156"/>
      <c r="CM23" s="151">
        <f t="shared" si="45"/>
        <v>0</v>
      </c>
      <c r="CN23" s="151">
        <f t="shared" si="27"/>
        <v>0</v>
      </c>
      <c r="CO23" s="158">
        <f t="shared" si="28"/>
        <v>0</v>
      </c>
      <c r="CP23" s="158"/>
      <c r="CQ23" s="151">
        <f t="shared" si="46"/>
        <v>0</v>
      </c>
      <c r="CR23" s="156">
        <f t="shared" si="47"/>
        <v>0</v>
      </c>
      <c r="CS23" s="155">
        <f t="shared" si="48"/>
        <v>0</v>
      </c>
      <c r="CT23" s="156">
        <f t="shared" si="49"/>
        <v>0</v>
      </c>
      <c r="CU23" s="332">
        <f t="shared" si="50"/>
        <v>1183.33</v>
      </c>
      <c r="CV23" s="560">
        <f t="shared" si="51"/>
        <v>-1183.33</v>
      </c>
      <c r="CW23" s="560">
        <f t="shared" si="52"/>
        <v>-118.333</v>
      </c>
      <c r="CX23" s="560">
        <f t="shared" si="53"/>
        <v>-3083.33</v>
      </c>
      <c r="CY23" s="560">
        <f t="shared" si="54"/>
        <v>0</v>
      </c>
      <c r="CZ23" s="560">
        <f t="shared" si="55"/>
        <v>-118.333</v>
      </c>
      <c r="DA23" s="560">
        <f t="shared" si="56"/>
        <v>-23.666600000000003</v>
      </c>
      <c r="DB23" s="156">
        <f t="shared" si="57"/>
        <v>0</v>
      </c>
      <c r="DC23" s="156">
        <f t="shared" si="58"/>
        <v>50</v>
      </c>
      <c r="DD23" s="156">
        <f t="shared" si="59"/>
        <v>-50</v>
      </c>
      <c r="DE23" s="561">
        <f t="shared" si="60"/>
        <v>0</v>
      </c>
      <c r="DF23" s="560">
        <f t="shared" si="61"/>
        <v>0</v>
      </c>
      <c r="DG23" s="561"/>
      <c r="DH23" s="151"/>
    </row>
    <row r="24" spans="1:112" s="160" customFormat="1" ht="68.099999999999994" customHeight="1" x14ac:dyDescent="0.45">
      <c r="A24" s="149" t="str">
        <f>IF(C24="","",SUBTOTAL(3,$C$6:C24))</f>
        <v/>
      </c>
      <c r="B24" s="150"/>
      <c r="C24" s="150"/>
      <c r="D24" s="325"/>
      <c r="E24" s="325"/>
      <c r="F24" s="150"/>
      <c r="G24" s="150"/>
      <c r="H24" s="150"/>
      <c r="I24" s="150"/>
      <c r="J24" s="151">
        <f t="shared" si="0"/>
        <v>0</v>
      </c>
      <c r="K24" s="151">
        <f t="shared" si="1"/>
        <v>0</v>
      </c>
      <c r="L24" s="151">
        <f t="shared" si="2"/>
        <v>0</v>
      </c>
      <c r="M24" s="151">
        <f t="shared" si="3"/>
        <v>0</v>
      </c>
      <c r="N24" s="152">
        <v>0</v>
      </c>
      <c r="O24" s="153">
        <f t="shared" si="29"/>
        <v>0</v>
      </c>
      <c r="P24" s="150"/>
      <c r="Q24" s="150"/>
      <c r="R24" s="150"/>
      <c r="S24" s="150"/>
      <c r="T24" s="150"/>
      <c r="U24" s="151"/>
      <c r="V24" s="151"/>
      <c r="W24" s="331">
        <f t="shared" si="30"/>
        <v>0</v>
      </c>
      <c r="X24" s="150"/>
      <c r="Y24" s="154">
        <f t="shared" si="4"/>
        <v>0</v>
      </c>
      <c r="Z24" s="153">
        <f t="shared" si="5"/>
        <v>0</v>
      </c>
      <c r="AA24" s="147"/>
      <c r="AB24" s="147"/>
      <c r="AC24" s="331">
        <f t="shared" si="31"/>
        <v>0</v>
      </c>
      <c r="AD24" s="331">
        <f t="shared" si="6"/>
        <v>0</v>
      </c>
      <c r="AE24" s="331">
        <v>0</v>
      </c>
      <c r="AF24" s="331">
        <f t="shared" si="32"/>
        <v>0</v>
      </c>
      <c r="AG24" s="331">
        <f t="shared" si="33"/>
        <v>0</v>
      </c>
      <c r="AH24" s="148">
        <f t="shared" si="7"/>
        <v>0</v>
      </c>
      <c r="AI24" s="155">
        <v>0</v>
      </c>
      <c r="AJ24" s="337">
        <v>0</v>
      </c>
      <c r="AK24" s="155">
        <v>0</v>
      </c>
      <c r="AL24" s="337">
        <v>0</v>
      </c>
      <c r="AM24" s="151">
        <f t="shared" si="8"/>
        <v>0</v>
      </c>
      <c r="AN24" s="151">
        <f t="shared" si="9"/>
        <v>0</v>
      </c>
      <c r="AO24" s="151">
        <f t="shared" si="10"/>
        <v>0</v>
      </c>
      <c r="AP24" s="151">
        <f t="shared" si="11"/>
        <v>0</v>
      </c>
      <c r="AQ24" s="151">
        <f t="shared" si="12"/>
        <v>0</v>
      </c>
      <c r="AR24" s="151">
        <f t="shared" si="13"/>
        <v>0</v>
      </c>
      <c r="AS24" s="147">
        <f t="shared" si="34"/>
        <v>0</v>
      </c>
      <c r="AT24" s="151">
        <f t="shared" si="35"/>
        <v>0</v>
      </c>
      <c r="AU24" s="151">
        <f t="shared" si="14"/>
        <v>0</v>
      </c>
      <c r="AV24" s="151">
        <f t="shared" si="15"/>
        <v>0</v>
      </c>
      <c r="AW24" s="151">
        <f t="shared" si="16"/>
        <v>0</v>
      </c>
      <c r="AX24" s="151">
        <f t="shared" si="17"/>
        <v>0</v>
      </c>
      <c r="AY24" s="151">
        <f t="shared" si="18"/>
        <v>0</v>
      </c>
      <c r="AZ24" s="153">
        <f t="shared" si="36"/>
        <v>0</v>
      </c>
      <c r="BA24" s="151">
        <f t="shared" si="19"/>
        <v>0</v>
      </c>
      <c r="BB24" s="151">
        <f t="shared" si="20"/>
        <v>0</v>
      </c>
      <c r="BC24" s="151">
        <f t="shared" si="21"/>
        <v>0</v>
      </c>
      <c r="BD24" s="151">
        <f t="shared" si="37"/>
        <v>0</v>
      </c>
      <c r="BE24" s="151">
        <f t="shared" si="22"/>
        <v>0</v>
      </c>
      <c r="BF24" s="151">
        <f t="shared" si="23"/>
        <v>0</v>
      </c>
      <c r="BG24" s="153">
        <f t="shared" si="38"/>
        <v>0</v>
      </c>
      <c r="BH24" s="551">
        <f t="shared" si="39"/>
        <v>0</v>
      </c>
      <c r="BI24" s="551">
        <f t="shared" si="40"/>
        <v>0</v>
      </c>
      <c r="BJ24" s="551">
        <f t="shared" si="41"/>
        <v>0</v>
      </c>
      <c r="BK24" s="551">
        <f t="shared" si="42"/>
        <v>0</v>
      </c>
      <c r="BL24" s="152">
        <v>0</v>
      </c>
      <c r="BM24" s="151">
        <f t="shared" si="24"/>
        <v>0</v>
      </c>
      <c r="BN24" s="151">
        <f t="shared" si="25"/>
        <v>0</v>
      </c>
      <c r="BO24" s="150">
        <f t="shared" si="43"/>
        <v>0</v>
      </c>
      <c r="BP24" s="1095">
        <f t="shared" si="44"/>
        <v>0</v>
      </c>
      <c r="BQ24" s="156"/>
      <c r="BR24" s="156"/>
      <c r="BS24" s="156"/>
      <c r="BT24" s="156"/>
      <c r="BU24" s="156"/>
      <c r="BV24" s="156"/>
      <c r="BW24" s="152"/>
      <c r="BX24" s="152"/>
      <c r="BY24" s="156"/>
      <c r="BZ24" s="156">
        <f t="shared" si="26"/>
        <v>0</v>
      </c>
      <c r="CA24" s="152"/>
      <c r="CB24" s="156"/>
      <c r="CC24" s="156"/>
      <c r="CD24" s="156"/>
      <c r="CE24" s="157"/>
      <c r="CF24" s="157"/>
      <c r="CG24" s="156"/>
      <c r="CH24" s="156"/>
      <c r="CI24" s="156"/>
      <c r="CJ24" s="156"/>
      <c r="CK24" s="156"/>
      <c r="CL24" s="156"/>
      <c r="CM24" s="151">
        <f t="shared" si="45"/>
        <v>0</v>
      </c>
      <c r="CN24" s="151">
        <f t="shared" si="27"/>
        <v>0</v>
      </c>
      <c r="CO24" s="158">
        <f t="shared" si="28"/>
        <v>0</v>
      </c>
      <c r="CP24" s="158"/>
      <c r="CQ24" s="151">
        <f t="shared" si="46"/>
        <v>0</v>
      </c>
      <c r="CR24" s="156">
        <f t="shared" si="47"/>
        <v>0</v>
      </c>
      <c r="CS24" s="155">
        <f t="shared" si="48"/>
        <v>0</v>
      </c>
      <c r="CT24" s="156">
        <f t="shared" si="49"/>
        <v>0</v>
      </c>
      <c r="CU24" s="332">
        <f t="shared" si="50"/>
        <v>1183.33</v>
      </c>
      <c r="CV24" s="560">
        <f t="shared" si="51"/>
        <v>-1183.33</v>
      </c>
      <c r="CW24" s="560">
        <f t="shared" si="52"/>
        <v>-118.333</v>
      </c>
      <c r="CX24" s="560">
        <f t="shared" si="53"/>
        <v>-3083.33</v>
      </c>
      <c r="CY24" s="560">
        <f t="shared" si="54"/>
        <v>0</v>
      </c>
      <c r="CZ24" s="560">
        <f t="shared" si="55"/>
        <v>-118.333</v>
      </c>
      <c r="DA24" s="560">
        <f t="shared" si="56"/>
        <v>-23.666600000000003</v>
      </c>
      <c r="DB24" s="156">
        <f t="shared" si="57"/>
        <v>0</v>
      </c>
      <c r="DC24" s="156">
        <f t="shared" si="58"/>
        <v>50</v>
      </c>
      <c r="DD24" s="156">
        <f t="shared" si="59"/>
        <v>-50</v>
      </c>
      <c r="DE24" s="561">
        <f t="shared" si="60"/>
        <v>0</v>
      </c>
      <c r="DF24" s="560">
        <f t="shared" si="61"/>
        <v>0</v>
      </c>
      <c r="DG24" s="561"/>
      <c r="DH24" s="151"/>
    </row>
    <row r="25" spans="1:112" s="160" customFormat="1" ht="68.099999999999994" customHeight="1" x14ac:dyDescent="0.45">
      <c r="A25" s="149" t="str">
        <f>IF(C25="","",SUBTOTAL(3,$C$6:C25))</f>
        <v/>
      </c>
      <c r="B25" s="150"/>
      <c r="C25" s="150"/>
      <c r="D25" s="325"/>
      <c r="E25" s="325"/>
      <c r="F25" s="150"/>
      <c r="G25" s="150"/>
      <c r="H25" s="150"/>
      <c r="I25" s="150"/>
      <c r="J25" s="151">
        <f t="shared" si="0"/>
        <v>0</v>
      </c>
      <c r="K25" s="151">
        <f t="shared" si="1"/>
        <v>0</v>
      </c>
      <c r="L25" s="151">
        <f t="shared" si="2"/>
        <v>0</v>
      </c>
      <c r="M25" s="151">
        <f t="shared" si="3"/>
        <v>0</v>
      </c>
      <c r="N25" s="152">
        <v>0</v>
      </c>
      <c r="O25" s="153">
        <f t="shared" si="29"/>
        <v>0</v>
      </c>
      <c r="P25" s="150"/>
      <c r="Q25" s="150"/>
      <c r="R25" s="150"/>
      <c r="S25" s="150"/>
      <c r="T25" s="150"/>
      <c r="U25" s="151"/>
      <c r="V25" s="151"/>
      <c r="W25" s="331">
        <f t="shared" si="30"/>
        <v>0</v>
      </c>
      <c r="X25" s="150"/>
      <c r="Y25" s="154">
        <f t="shared" si="4"/>
        <v>0</v>
      </c>
      <c r="Z25" s="153">
        <f t="shared" si="5"/>
        <v>0</v>
      </c>
      <c r="AA25" s="147"/>
      <c r="AB25" s="147"/>
      <c r="AC25" s="331">
        <f t="shared" si="31"/>
        <v>0</v>
      </c>
      <c r="AD25" s="331">
        <f t="shared" si="6"/>
        <v>0</v>
      </c>
      <c r="AE25" s="331">
        <v>0</v>
      </c>
      <c r="AF25" s="331">
        <f t="shared" si="32"/>
        <v>0</v>
      </c>
      <c r="AG25" s="331">
        <f t="shared" si="33"/>
        <v>0</v>
      </c>
      <c r="AH25" s="148">
        <f t="shared" si="7"/>
        <v>0</v>
      </c>
      <c r="AI25" s="155">
        <v>0</v>
      </c>
      <c r="AJ25" s="337">
        <v>0</v>
      </c>
      <c r="AK25" s="155">
        <v>0</v>
      </c>
      <c r="AL25" s="337">
        <v>0</v>
      </c>
      <c r="AM25" s="151">
        <f t="shared" si="8"/>
        <v>0</v>
      </c>
      <c r="AN25" s="151">
        <f t="shared" si="9"/>
        <v>0</v>
      </c>
      <c r="AO25" s="151">
        <f t="shared" si="10"/>
        <v>0</v>
      </c>
      <c r="AP25" s="151">
        <f t="shared" si="11"/>
        <v>0</v>
      </c>
      <c r="AQ25" s="151">
        <f t="shared" si="12"/>
        <v>0</v>
      </c>
      <c r="AR25" s="151">
        <f t="shared" si="13"/>
        <v>0</v>
      </c>
      <c r="AS25" s="147">
        <f t="shared" si="34"/>
        <v>0</v>
      </c>
      <c r="AT25" s="151">
        <f t="shared" si="35"/>
        <v>0</v>
      </c>
      <c r="AU25" s="151">
        <f t="shared" si="14"/>
        <v>0</v>
      </c>
      <c r="AV25" s="151">
        <f t="shared" si="15"/>
        <v>0</v>
      </c>
      <c r="AW25" s="151">
        <f t="shared" si="16"/>
        <v>0</v>
      </c>
      <c r="AX25" s="151">
        <f t="shared" si="17"/>
        <v>0</v>
      </c>
      <c r="AY25" s="151">
        <f t="shared" si="18"/>
        <v>0</v>
      </c>
      <c r="AZ25" s="153">
        <f t="shared" si="36"/>
        <v>0</v>
      </c>
      <c r="BA25" s="151">
        <f t="shared" si="19"/>
        <v>0</v>
      </c>
      <c r="BB25" s="151">
        <f t="shared" si="20"/>
        <v>0</v>
      </c>
      <c r="BC25" s="151">
        <f t="shared" si="21"/>
        <v>0</v>
      </c>
      <c r="BD25" s="151">
        <f t="shared" si="37"/>
        <v>0</v>
      </c>
      <c r="BE25" s="151">
        <f t="shared" si="22"/>
        <v>0</v>
      </c>
      <c r="BF25" s="151">
        <f t="shared" si="23"/>
        <v>0</v>
      </c>
      <c r="BG25" s="153">
        <f t="shared" si="38"/>
        <v>0</v>
      </c>
      <c r="BH25" s="551">
        <f t="shared" si="39"/>
        <v>0</v>
      </c>
      <c r="BI25" s="551">
        <f t="shared" si="40"/>
        <v>0</v>
      </c>
      <c r="BJ25" s="551">
        <f t="shared" si="41"/>
        <v>0</v>
      </c>
      <c r="BK25" s="551">
        <f t="shared" si="42"/>
        <v>0</v>
      </c>
      <c r="BL25" s="152">
        <v>0</v>
      </c>
      <c r="BM25" s="151">
        <f t="shared" si="24"/>
        <v>0</v>
      </c>
      <c r="BN25" s="151">
        <f t="shared" si="25"/>
        <v>0</v>
      </c>
      <c r="BO25" s="150">
        <f t="shared" si="43"/>
        <v>0</v>
      </c>
      <c r="BP25" s="1095">
        <f t="shared" si="44"/>
        <v>0</v>
      </c>
      <c r="BQ25" s="156"/>
      <c r="BR25" s="156"/>
      <c r="BS25" s="156"/>
      <c r="BT25" s="156"/>
      <c r="BU25" s="156"/>
      <c r="BV25" s="156"/>
      <c r="BW25" s="152"/>
      <c r="BX25" s="152"/>
      <c r="BY25" s="156"/>
      <c r="BZ25" s="156">
        <f t="shared" si="26"/>
        <v>0</v>
      </c>
      <c r="CA25" s="152"/>
      <c r="CB25" s="156"/>
      <c r="CC25" s="156"/>
      <c r="CD25" s="156"/>
      <c r="CE25" s="157"/>
      <c r="CF25" s="157"/>
      <c r="CG25" s="156"/>
      <c r="CH25" s="156"/>
      <c r="CI25" s="156"/>
      <c r="CJ25" s="156"/>
      <c r="CK25" s="156"/>
      <c r="CL25" s="156"/>
      <c r="CM25" s="151">
        <f t="shared" si="45"/>
        <v>0</v>
      </c>
      <c r="CN25" s="151">
        <f t="shared" si="27"/>
        <v>0</v>
      </c>
      <c r="CO25" s="158">
        <f t="shared" si="28"/>
        <v>0</v>
      </c>
      <c r="CP25" s="158"/>
      <c r="CQ25" s="151">
        <f t="shared" si="46"/>
        <v>0</v>
      </c>
      <c r="CR25" s="156">
        <f t="shared" si="47"/>
        <v>0</v>
      </c>
      <c r="CS25" s="155">
        <f t="shared" si="48"/>
        <v>0</v>
      </c>
      <c r="CT25" s="156">
        <f t="shared" si="49"/>
        <v>0</v>
      </c>
      <c r="CU25" s="332">
        <f t="shared" si="50"/>
        <v>1183.33</v>
      </c>
      <c r="CV25" s="560">
        <f t="shared" si="51"/>
        <v>-1183.33</v>
      </c>
      <c r="CW25" s="560">
        <f t="shared" si="52"/>
        <v>-118.333</v>
      </c>
      <c r="CX25" s="560">
        <f t="shared" si="53"/>
        <v>-3083.33</v>
      </c>
      <c r="CY25" s="560">
        <f t="shared" si="54"/>
        <v>0</v>
      </c>
      <c r="CZ25" s="560">
        <f t="shared" si="55"/>
        <v>-118.333</v>
      </c>
      <c r="DA25" s="560">
        <f t="shared" si="56"/>
        <v>-23.666600000000003</v>
      </c>
      <c r="DB25" s="156">
        <f t="shared" si="57"/>
        <v>0</v>
      </c>
      <c r="DC25" s="156">
        <f t="shared" si="58"/>
        <v>50</v>
      </c>
      <c r="DD25" s="156">
        <f t="shared" si="59"/>
        <v>-50</v>
      </c>
      <c r="DE25" s="561">
        <f t="shared" si="60"/>
        <v>0</v>
      </c>
      <c r="DF25" s="560">
        <f t="shared" si="61"/>
        <v>0</v>
      </c>
      <c r="DG25" s="561"/>
      <c r="DH25" s="151"/>
    </row>
    <row r="26" spans="1:112" s="160" customFormat="1" ht="68.099999999999994" customHeight="1" x14ac:dyDescent="0.45">
      <c r="A26" s="149" t="str">
        <f>IF(C26="","",SUBTOTAL(3,$C$6:C26))</f>
        <v/>
      </c>
      <c r="B26" s="150"/>
      <c r="C26" s="150"/>
      <c r="D26" s="325"/>
      <c r="E26" s="325"/>
      <c r="F26" s="150"/>
      <c r="G26" s="150"/>
      <c r="H26" s="150"/>
      <c r="I26" s="150"/>
      <c r="J26" s="151">
        <f t="shared" si="0"/>
        <v>0</v>
      </c>
      <c r="K26" s="151">
        <f t="shared" si="1"/>
        <v>0</v>
      </c>
      <c r="L26" s="151">
        <f t="shared" si="2"/>
        <v>0</v>
      </c>
      <c r="M26" s="151">
        <f t="shared" si="3"/>
        <v>0</v>
      </c>
      <c r="N26" s="152">
        <v>0</v>
      </c>
      <c r="O26" s="153">
        <f t="shared" si="29"/>
        <v>0</v>
      </c>
      <c r="P26" s="150"/>
      <c r="Q26" s="150"/>
      <c r="R26" s="150"/>
      <c r="S26" s="150"/>
      <c r="T26" s="150"/>
      <c r="U26" s="151"/>
      <c r="V26" s="151"/>
      <c r="W26" s="331">
        <f t="shared" si="30"/>
        <v>0</v>
      </c>
      <c r="X26" s="150"/>
      <c r="Y26" s="154">
        <f t="shared" si="4"/>
        <v>0</v>
      </c>
      <c r="Z26" s="153">
        <f t="shared" si="5"/>
        <v>0</v>
      </c>
      <c r="AA26" s="147"/>
      <c r="AB26" s="147"/>
      <c r="AC26" s="331">
        <f t="shared" si="31"/>
        <v>0</v>
      </c>
      <c r="AD26" s="331">
        <f t="shared" si="6"/>
        <v>0</v>
      </c>
      <c r="AE26" s="331">
        <v>0</v>
      </c>
      <c r="AF26" s="331">
        <f t="shared" si="32"/>
        <v>0</v>
      </c>
      <c r="AG26" s="331">
        <f t="shared" si="33"/>
        <v>0</v>
      </c>
      <c r="AH26" s="148">
        <f t="shared" si="7"/>
        <v>0</v>
      </c>
      <c r="AI26" s="155">
        <v>0</v>
      </c>
      <c r="AJ26" s="337">
        <v>0</v>
      </c>
      <c r="AK26" s="155">
        <v>0</v>
      </c>
      <c r="AL26" s="337">
        <v>0</v>
      </c>
      <c r="AM26" s="151">
        <f t="shared" si="8"/>
        <v>0</v>
      </c>
      <c r="AN26" s="151">
        <f t="shared" si="9"/>
        <v>0</v>
      </c>
      <c r="AO26" s="151">
        <f t="shared" si="10"/>
        <v>0</v>
      </c>
      <c r="AP26" s="151">
        <f t="shared" si="11"/>
        <v>0</v>
      </c>
      <c r="AQ26" s="151">
        <f t="shared" si="12"/>
        <v>0</v>
      </c>
      <c r="AR26" s="151">
        <f t="shared" si="13"/>
        <v>0</v>
      </c>
      <c r="AS26" s="147">
        <f t="shared" si="34"/>
        <v>0</v>
      </c>
      <c r="AT26" s="151">
        <f t="shared" si="35"/>
        <v>0</v>
      </c>
      <c r="AU26" s="151">
        <f t="shared" si="14"/>
        <v>0</v>
      </c>
      <c r="AV26" s="151">
        <f t="shared" si="15"/>
        <v>0</v>
      </c>
      <c r="AW26" s="151">
        <f t="shared" si="16"/>
        <v>0</v>
      </c>
      <c r="AX26" s="151">
        <f t="shared" si="17"/>
        <v>0</v>
      </c>
      <c r="AY26" s="151">
        <f t="shared" si="18"/>
        <v>0</v>
      </c>
      <c r="AZ26" s="153">
        <f t="shared" si="36"/>
        <v>0</v>
      </c>
      <c r="BA26" s="151">
        <f t="shared" si="19"/>
        <v>0</v>
      </c>
      <c r="BB26" s="151">
        <f t="shared" si="20"/>
        <v>0</v>
      </c>
      <c r="BC26" s="151">
        <f t="shared" si="21"/>
        <v>0</v>
      </c>
      <c r="BD26" s="151">
        <f t="shared" si="37"/>
        <v>0</v>
      </c>
      <c r="BE26" s="151">
        <f t="shared" si="22"/>
        <v>0</v>
      </c>
      <c r="BF26" s="151">
        <f t="shared" si="23"/>
        <v>0</v>
      </c>
      <c r="BG26" s="153">
        <f t="shared" si="38"/>
        <v>0</v>
      </c>
      <c r="BH26" s="551">
        <f t="shared" si="39"/>
        <v>0</v>
      </c>
      <c r="BI26" s="551">
        <f t="shared" si="40"/>
        <v>0</v>
      </c>
      <c r="BJ26" s="551">
        <f t="shared" si="41"/>
        <v>0</v>
      </c>
      <c r="BK26" s="551">
        <f t="shared" si="42"/>
        <v>0</v>
      </c>
      <c r="BL26" s="152">
        <v>0</v>
      </c>
      <c r="BM26" s="151">
        <f t="shared" si="24"/>
        <v>0</v>
      </c>
      <c r="BN26" s="151">
        <f t="shared" si="25"/>
        <v>0</v>
      </c>
      <c r="BO26" s="150">
        <f t="shared" si="43"/>
        <v>0</v>
      </c>
      <c r="BP26" s="1095">
        <f t="shared" si="44"/>
        <v>0</v>
      </c>
      <c r="BQ26" s="156"/>
      <c r="BR26" s="156"/>
      <c r="BS26" s="156"/>
      <c r="BT26" s="156"/>
      <c r="BU26" s="156"/>
      <c r="BV26" s="156"/>
      <c r="BW26" s="152"/>
      <c r="BX26" s="152"/>
      <c r="BY26" s="156"/>
      <c r="BZ26" s="156">
        <f t="shared" si="26"/>
        <v>0</v>
      </c>
      <c r="CA26" s="152"/>
      <c r="CB26" s="156"/>
      <c r="CC26" s="156"/>
      <c r="CD26" s="156"/>
      <c r="CE26" s="157"/>
      <c r="CF26" s="157"/>
      <c r="CG26" s="156"/>
      <c r="CH26" s="156"/>
      <c r="CI26" s="156"/>
      <c r="CJ26" s="156"/>
      <c r="CK26" s="156"/>
      <c r="CL26" s="156"/>
      <c r="CM26" s="151">
        <f t="shared" si="45"/>
        <v>0</v>
      </c>
      <c r="CN26" s="151">
        <f t="shared" si="27"/>
        <v>0</v>
      </c>
      <c r="CO26" s="158">
        <f t="shared" si="28"/>
        <v>0</v>
      </c>
      <c r="CP26" s="158"/>
      <c r="CQ26" s="151">
        <f t="shared" si="46"/>
        <v>0</v>
      </c>
      <c r="CR26" s="156">
        <f t="shared" si="47"/>
        <v>0</v>
      </c>
      <c r="CS26" s="155">
        <f t="shared" si="48"/>
        <v>0</v>
      </c>
      <c r="CT26" s="156">
        <f t="shared" si="49"/>
        <v>0</v>
      </c>
      <c r="CU26" s="332">
        <f t="shared" si="50"/>
        <v>1183.33</v>
      </c>
      <c r="CV26" s="560">
        <f t="shared" si="51"/>
        <v>-1183.33</v>
      </c>
      <c r="CW26" s="560">
        <f t="shared" si="52"/>
        <v>-118.333</v>
      </c>
      <c r="CX26" s="560">
        <f t="shared" si="53"/>
        <v>-3083.33</v>
      </c>
      <c r="CY26" s="560">
        <f t="shared" si="54"/>
        <v>0</v>
      </c>
      <c r="CZ26" s="560">
        <f t="shared" si="55"/>
        <v>-118.333</v>
      </c>
      <c r="DA26" s="560">
        <f t="shared" si="56"/>
        <v>-23.666600000000003</v>
      </c>
      <c r="DB26" s="156">
        <f t="shared" si="57"/>
        <v>0</v>
      </c>
      <c r="DC26" s="156">
        <f t="shared" si="58"/>
        <v>50</v>
      </c>
      <c r="DD26" s="156">
        <f t="shared" si="59"/>
        <v>-50</v>
      </c>
      <c r="DE26" s="561">
        <f t="shared" si="60"/>
        <v>0</v>
      </c>
      <c r="DF26" s="560">
        <f t="shared" si="61"/>
        <v>0</v>
      </c>
      <c r="DG26" s="561"/>
      <c r="DH26" s="151"/>
    </row>
    <row r="27" spans="1:112" s="160" customFormat="1" ht="68.099999999999994" customHeight="1" x14ac:dyDescent="0.45">
      <c r="A27" s="149" t="str">
        <f>IF(C27="","",SUBTOTAL(3,$C$6:C27))</f>
        <v/>
      </c>
      <c r="B27" s="150"/>
      <c r="C27" s="150"/>
      <c r="D27" s="325"/>
      <c r="E27" s="325"/>
      <c r="F27" s="150"/>
      <c r="G27" s="150"/>
      <c r="H27" s="150"/>
      <c r="I27" s="150"/>
      <c r="J27" s="151">
        <f t="shared" si="0"/>
        <v>0</v>
      </c>
      <c r="K27" s="151">
        <f t="shared" si="1"/>
        <v>0</v>
      </c>
      <c r="L27" s="151">
        <f t="shared" si="2"/>
        <v>0</v>
      </c>
      <c r="M27" s="151">
        <f t="shared" si="3"/>
        <v>0</v>
      </c>
      <c r="N27" s="152">
        <v>0</v>
      </c>
      <c r="O27" s="153">
        <f t="shared" si="29"/>
        <v>0</v>
      </c>
      <c r="P27" s="150"/>
      <c r="Q27" s="150"/>
      <c r="R27" s="150"/>
      <c r="S27" s="150"/>
      <c r="T27" s="150"/>
      <c r="U27" s="151"/>
      <c r="V27" s="151"/>
      <c r="W27" s="331">
        <f t="shared" si="30"/>
        <v>0</v>
      </c>
      <c r="X27" s="150"/>
      <c r="Y27" s="154">
        <f t="shared" si="4"/>
        <v>0</v>
      </c>
      <c r="Z27" s="153">
        <f t="shared" si="5"/>
        <v>0</v>
      </c>
      <c r="AA27" s="147"/>
      <c r="AB27" s="147"/>
      <c r="AC27" s="331">
        <f t="shared" si="31"/>
        <v>0</v>
      </c>
      <c r="AD27" s="331">
        <f t="shared" si="6"/>
        <v>0</v>
      </c>
      <c r="AE27" s="331">
        <v>0</v>
      </c>
      <c r="AF27" s="331">
        <f t="shared" si="32"/>
        <v>0</v>
      </c>
      <c r="AG27" s="331">
        <f t="shared" si="33"/>
        <v>0</v>
      </c>
      <c r="AH27" s="148">
        <f t="shared" si="7"/>
        <v>0</v>
      </c>
      <c r="AI27" s="155">
        <v>0</v>
      </c>
      <c r="AJ27" s="337">
        <v>0</v>
      </c>
      <c r="AK27" s="155">
        <v>0</v>
      </c>
      <c r="AL27" s="337">
        <v>0</v>
      </c>
      <c r="AM27" s="151">
        <f t="shared" si="8"/>
        <v>0</v>
      </c>
      <c r="AN27" s="151">
        <f t="shared" si="9"/>
        <v>0</v>
      </c>
      <c r="AO27" s="151">
        <f t="shared" si="10"/>
        <v>0</v>
      </c>
      <c r="AP27" s="151">
        <f t="shared" si="11"/>
        <v>0</v>
      </c>
      <c r="AQ27" s="151">
        <f t="shared" si="12"/>
        <v>0</v>
      </c>
      <c r="AR27" s="151">
        <f t="shared" si="13"/>
        <v>0</v>
      </c>
      <c r="AS27" s="147">
        <f t="shared" si="34"/>
        <v>0</v>
      </c>
      <c r="AT27" s="151">
        <f t="shared" si="35"/>
        <v>0</v>
      </c>
      <c r="AU27" s="151">
        <f t="shared" si="14"/>
        <v>0</v>
      </c>
      <c r="AV27" s="151">
        <f t="shared" si="15"/>
        <v>0</v>
      </c>
      <c r="AW27" s="151">
        <f t="shared" si="16"/>
        <v>0</v>
      </c>
      <c r="AX27" s="151">
        <f t="shared" si="17"/>
        <v>0</v>
      </c>
      <c r="AY27" s="151">
        <f t="shared" si="18"/>
        <v>0</v>
      </c>
      <c r="AZ27" s="153">
        <f t="shared" si="36"/>
        <v>0</v>
      </c>
      <c r="BA27" s="151">
        <f t="shared" si="19"/>
        <v>0</v>
      </c>
      <c r="BB27" s="151">
        <f t="shared" si="20"/>
        <v>0</v>
      </c>
      <c r="BC27" s="151">
        <f t="shared" si="21"/>
        <v>0</v>
      </c>
      <c r="BD27" s="151">
        <f t="shared" si="37"/>
        <v>0</v>
      </c>
      <c r="BE27" s="151">
        <f t="shared" si="22"/>
        <v>0</v>
      </c>
      <c r="BF27" s="151">
        <f t="shared" si="23"/>
        <v>0</v>
      </c>
      <c r="BG27" s="153">
        <f t="shared" si="38"/>
        <v>0</v>
      </c>
      <c r="BH27" s="551">
        <f t="shared" si="39"/>
        <v>0</v>
      </c>
      <c r="BI27" s="551">
        <f t="shared" si="40"/>
        <v>0</v>
      </c>
      <c r="BJ27" s="551">
        <f t="shared" si="41"/>
        <v>0</v>
      </c>
      <c r="BK27" s="551">
        <f t="shared" si="42"/>
        <v>0</v>
      </c>
      <c r="BL27" s="152">
        <v>0</v>
      </c>
      <c r="BM27" s="151">
        <f t="shared" si="24"/>
        <v>0</v>
      </c>
      <c r="BN27" s="151">
        <f t="shared" si="25"/>
        <v>0</v>
      </c>
      <c r="BO27" s="150">
        <f t="shared" si="43"/>
        <v>0</v>
      </c>
      <c r="BP27" s="1095">
        <f t="shared" si="44"/>
        <v>0</v>
      </c>
      <c r="BQ27" s="156"/>
      <c r="BR27" s="156"/>
      <c r="BS27" s="156"/>
      <c r="BT27" s="156"/>
      <c r="BU27" s="156"/>
      <c r="BV27" s="156"/>
      <c r="BW27" s="152"/>
      <c r="BX27" s="152"/>
      <c r="BY27" s="156"/>
      <c r="BZ27" s="156">
        <f t="shared" si="26"/>
        <v>0</v>
      </c>
      <c r="CA27" s="152"/>
      <c r="CB27" s="156"/>
      <c r="CC27" s="156"/>
      <c r="CD27" s="156"/>
      <c r="CE27" s="157"/>
      <c r="CF27" s="157"/>
      <c r="CG27" s="156"/>
      <c r="CH27" s="156"/>
      <c r="CI27" s="156"/>
      <c r="CJ27" s="156"/>
      <c r="CK27" s="156"/>
      <c r="CL27" s="156"/>
      <c r="CM27" s="151">
        <f t="shared" si="45"/>
        <v>0</v>
      </c>
      <c r="CN27" s="151">
        <f t="shared" si="27"/>
        <v>0</v>
      </c>
      <c r="CO27" s="158">
        <f t="shared" si="28"/>
        <v>0</v>
      </c>
      <c r="CP27" s="158"/>
      <c r="CQ27" s="151">
        <f t="shared" si="46"/>
        <v>0</v>
      </c>
      <c r="CR27" s="156">
        <f t="shared" si="47"/>
        <v>0</v>
      </c>
      <c r="CS27" s="155">
        <f t="shared" si="48"/>
        <v>0</v>
      </c>
      <c r="CT27" s="156">
        <f t="shared" si="49"/>
        <v>0</v>
      </c>
      <c r="CU27" s="332">
        <f t="shared" si="50"/>
        <v>1183.33</v>
      </c>
      <c r="CV27" s="560">
        <f t="shared" si="51"/>
        <v>-1183.33</v>
      </c>
      <c r="CW27" s="560">
        <f t="shared" si="52"/>
        <v>-118.333</v>
      </c>
      <c r="CX27" s="560">
        <f t="shared" si="53"/>
        <v>-3083.33</v>
      </c>
      <c r="CY27" s="560">
        <f t="shared" si="54"/>
        <v>0</v>
      </c>
      <c r="CZ27" s="560">
        <f t="shared" si="55"/>
        <v>-118.333</v>
      </c>
      <c r="DA27" s="560">
        <f t="shared" si="56"/>
        <v>-23.666600000000003</v>
      </c>
      <c r="DB27" s="156">
        <f t="shared" si="57"/>
        <v>0</v>
      </c>
      <c r="DC27" s="156">
        <f t="shared" si="58"/>
        <v>50</v>
      </c>
      <c r="DD27" s="156">
        <f t="shared" si="59"/>
        <v>-50</v>
      </c>
      <c r="DE27" s="561">
        <f t="shared" si="60"/>
        <v>0</v>
      </c>
      <c r="DF27" s="560">
        <f t="shared" si="61"/>
        <v>0</v>
      </c>
      <c r="DG27" s="561"/>
      <c r="DH27" s="151"/>
    </row>
    <row r="28" spans="1:112" s="160" customFormat="1" ht="68.099999999999994" customHeight="1" x14ac:dyDescent="0.45">
      <c r="A28" s="149" t="str">
        <f>IF(C28="","",SUBTOTAL(3,$C$6:C28))</f>
        <v/>
      </c>
      <c r="B28" s="150"/>
      <c r="C28" s="150"/>
      <c r="D28" s="325"/>
      <c r="E28" s="325"/>
      <c r="F28" s="150"/>
      <c r="G28" s="150"/>
      <c r="H28" s="150"/>
      <c r="I28" s="150"/>
      <c r="J28" s="151">
        <f t="shared" si="0"/>
        <v>0</v>
      </c>
      <c r="K28" s="151">
        <f t="shared" si="1"/>
        <v>0</v>
      </c>
      <c r="L28" s="151">
        <f t="shared" si="2"/>
        <v>0</v>
      </c>
      <c r="M28" s="151">
        <f t="shared" si="3"/>
        <v>0</v>
      </c>
      <c r="N28" s="152">
        <v>0</v>
      </c>
      <c r="O28" s="153">
        <f t="shared" si="29"/>
        <v>0</v>
      </c>
      <c r="P28" s="150"/>
      <c r="Q28" s="150"/>
      <c r="R28" s="150"/>
      <c r="S28" s="150"/>
      <c r="T28" s="150"/>
      <c r="U28" s="151"/>
      <c r="V28" s="151"/>
      <c r="W28" s="331">
        <f t="shared" si="30"/>
        <v>0</v>
      </c>
      <c r="X28" s="150"/>
      <c r="Y28" s="154">
        <f t="shared" si="4"/>
        <v>0</v>
      </c>
      <c r="Z28" s="153">
        <f t="shared" si="5"/>
        <v>0</v>
      </c>
      <c r="AA28" s="147"/>
      <c r="AB28" s="147"/>
      <c r="AC28" s="331">
        <f t="shared" si="31"/>
        <v>0</v>
      </c>
      <c r="AD28" s="331">
        <f t="shared" si="6"/>
        <v>0</v>
      </c>
      <c r="AE28" s="331">
        <v>0</v>
      </c>
      <c r="AF28" s="331">
        <f t="shared" si="32"/>
        <v>0</v>
      </c>
      <c r="AG28" s="331">
        <f t="shared" si="33"/>
        <v>0</v>
      </c>
      <c r="AH28" s="148">
        <f t="shared" si="7"/>
        <v>0</v>
      </c>
      <c r="AI28" s="155">
        <v>0</v>
      </c>
      <c r="AJ28" s="337">
        <v>0</v>
      </c>
      <c r="AK28" s="155">
        <v>0</v>
      </c>
      <c r="AL28" s="337">
        <v>0</v>
      </c>
      <c r="AM28" s="151">
        <f t="shared" si="8"/>
        <v>0</v>
      </c>
      <c r="AN28" s="151">
        <f t="shared" si="9"/>
        <v>0</v>
      </c>
      <c r="AO28" s="151">
        <f t="shared" si="10"/>
        <v>0</v>
      </c>
      <c r="AP28" s="151">
        <f t="shared" si="11"/>
        <v>0</v>
      </c>
      <c r="AQ28" s="151">
        <f t="shared" si="12"/>
        <v>0</v>
      </c>
      <c r="AR28" s="151">
        <f t="shared" si="13"/>
        <v>0</v>
      </c>
      <c r="AS28" s="147">
        <f t="shared" si="34"/>
        <v>0</v>
      </c>
      <c r="AT28" s="151">
        <f t="shared" si="35"/>
        <v>0</v>
      </c>
      <c r="AU28" s="151">
        <f t="shared" si="14"/>
        <v>0</v>
      </c>
      <c r="AV28" s="151">
        <f t="shared" si="15"/>
        <v>0</v>
      </c>
      <c r="AW28" s="151">
        <f t="shared" si="16"/>
        <v>0</v>
      </c>
      <c r="AX28" s="151">
        <f t="shared" si="17"/>
        <v>0</v>
      </c>
      <c r="AY28" s="151">
        <f t="shared" si="18"/>
        <v>0</v>
      </c>
      <c r="AZ28" s="153">
        <f t="shared" si="36"/>
        <v>0</v>
      </c>
      <c r="BA28" s="151">
        <f t="shared" si="19"/>
        <v>0</v>
      </c>
      <c r="BB28" s="151">
        <f t="shared" si="20"/>
        <v>0</v>
      </c>
      <c r="BC28" s="151">
        <f t="shared" si="21"/>
        <v>0</v>
      </c>
      <c r="BD28" s="151">
        <f t="shared" si="37"/>
        <v>0</v>
      </c>
      <c r="BE28" s="151">
        <f t="shared" si="22"/>
        <v>0</v>
      </c>
      <c r="BF28" s="151">
        <f t="shared" si="23"/>
        <v>0</v>
      </c>
      <c r="BG28" s="153">
        <f t="shared" si="38"/>
        <v>0</v>
      </c>
      <c r="BH28" s="551">
        <f t="shared" si="39"/>
        <v>0</v>
      </c>
      <c r="BI28" s="551">
        <f t="shared" si="40"/>
        <v>0</v>
      </c>
      <c r="BJ28" s="551">
        <f t="shared" si="41"/>
        <v>0</v>
      </c>
      <c r="BK28" s="551">
        <f t="shared" si="42"/>
        <v>0</v>
      </c>
      <c r="BL28" s="152">
        <v>0</v>
      </c>
      <c r="BM28" s="151">
        <f t="shared" si="24"/>
        <v>0</v>
      </c>
      <c r="BN28" s="151">
        <f t="shared" si="25"/>
        <v>0</v>
      </c>
      <c r="BO28" s="150">
        <f t="shared" si="43"/>
        <v>0</v>
      </c>
      <c r="BP28" s="1095">
        <f t="shared" si="44"/>
        <v>0</v>
      </c>
      <c r="BQ28" s="156"/>
      <c r="BR28" s="156"/>
      <c r="BS28" s="156"/>
      <c r="BT28" s="156"/>
      <c r="BU28" s="156"/>
      <c r="BV28" s="156"/>
      <c r="BW28" s="152"/>
      <c r="BX28" s="152"/>
      <c r="BY28" s="156"/>
      <c r="BZ28" s="156">
        <f t="shared" si="26"/>
        <v>0</v>
      </c>
      <c r="CA28" s="152"/>
      <c r="CB28" s="156"/>
      <c r="CC28" s="156"/>
      <c r="CD28" s="156"/>
      <c r="CE28" s="157"/>
      <c r="CF28" s="157"/>
      <c r="CG28" s="156"/>
      <c r="CH28" s="156"/>
      <c r="CI28" s="156"/>
      <c r="CJ28" s="156"/>
      <c r="CK28" s="156"/>
      <c r="CL28" s="156"/>
      <c r="CM28" s="151">
        <f t="shared" si="45"/>
        <v>0</v>
      </c>
      <c r="CN28" s="151">
        <f t="shared" si="27"/>
        <v>0</v>
      </c>
      <c r="CO28" s="158">
        <f t="shared" si="28"/>
        <v>0</v>
      </c>
      <c r="CP28" s="158"/>
      <c r="CQ28" s="151">
        <f t="shared" si="46"/>
        <v>0</v>
      </c>
      <c r="CR28" s="156">
        <f t="shared" si="47"/>
        <v>0</v>
      </c>
      <c r="CS28" s="155">
        <f t="shared" si="48"/>
        <v>0</v>
      </c>
      <c r="CT28" s="156">
        <f t="shared" si="49"/>
        <v>0</v>
      </c>
      <c r="CU28" s="332">
        <f t="shared" si="50"/>
        <v>1183.33</v>
      </c>
      <c r="CV28" s="560">
        <f t="shared" si="51"/>
        <v>-1183.33</v>
      </c>
      <c r="CW28" s="560">
        <f t="shared" si="52"/>
        <v>-118.333</v>
      </c>
      <c r="CX28" s="560">
        <f t="shared" si="53"/>
        <v>-3083.33</v>
      </c>
      <c r="CY28" s="560">
        <f t="shared" si="54"/>
        <v>0</v>
      </c>
      <c r="CZ28" s="560">
        <f t="shared" si="55"/>
        <v>-118.333</v>
      </c>
      <c r="DA28" s="560">
        <f t="shared" si="56"/>
        <v>-23.666600000000003</v>
      </c>
      <c r="DB28" s="156">
        <f t="shared" si="57"/>
        <v>0</v>
      </c>
      <c r="DC28" s="156">
        <f t="shared" si="58"/>
        <v>50</v>
      </c>
      <c r="DD28" s="156">
        <f t="shared" si="59"/>
        <v>-50</v>
      </c>
      <c r="DE28" s="561">
        <f t="shared" si="60"/>
        <v>0</v>
      </c>
      <c r="DF28" s="560">
        <f t="shared" si="61"/>
        <v>0</v>
      </c>
      <c r="DG28" s="561"/>
      <c r="DH28" s="151"/>
    </row>
    <row r="29" spans="1:112" s="160" customFormat="1" ht="68.099999999999994" customHeight="1" x14ac:dyDescent="0.45">
      <c r="A29" s="149" t="str">
        <f>IF(C29="","",SUBTOTAL(3,$C$6:C29))</f>
        <v/>
      </c>
      <c r="B29" s="150"/>
      <c r="C29" s="150"/>
      <c r="D29" s="325"/>
      <c r="E29" s="325"/>
      <c r="F29" s="150"/>
      <c r="G29" s="150"/>
      <c r="H29" s="150"/>
      <c r="I29" s="150"/>
      <c r="J29" s="151">
        <f t="shared" si="0"/>
        <v>0</v>
      </c>
      <c r="K29" s="151">
        <f t="shared" si="1"/>
        <v>0</v>
      </c>
      <c r="L29" s="151">
        <f t="shared" si="2"/>
        <v>0</v>
      </c>
      <c r="M29" s="151">
        <f t="shared" si="3"/>
        <v>0</v>
      </c>
      <c r="N29" s="152">
        <v>0</v>
      </c>
      <c r="O29" s="153">
        <f t="shared" si="29"/>
        <v>0</v>
      </c>
      <c r="P29" s="150"/>
      <c r="Q29" s="150"/>
      <c r="R29" s="150"/>
      <c r="S29" s="150"/>
      <c r="T29" s="150"/>
      <c r="U29" s="151"/>
      <c r="V29" s="151"/>
      <c r="W29" s="331">
        <f t="shared" si="30"/>
        <v>0</v>
      </c>
      <c r="X29" s="150"/>
      <c r="Y29" s="154">
        <f t="shared" si="4"/>
        <v>0</v>
      </c>
      <c r="Z29" s="153">
        <f t="shared" si="5"/>
        <v>0</v>
      </c>
      <c r="AA29" s="147"/>
      <c r="AB29" s="147"/>
      <c r="AC29" s="331">
        <f t="shared" si="31"/>
        <v>0</v>
      </c>
      <c r="AD29" s="331">
        <f t="shared" si="6"/>
        <v>0</v>
      </c>
      <c r="AE29" s="331">
        <v>0</v>
      </c>
      <c r="AF29" s="331">
        <f t="shared" si="32"/>
        <v>0</v>
      </c>
      <c r="AG29" s="331">
        <f t="shared" si="33"/>
        <v>0</v>
      </c>
      <c r="AH29" s="148">
        <f t="shared" si="7"/>
        <v>0</v>
      </c>
      <c r="AI29" s="155">
        <v>0</v>
      </c>
      <c r="AJ29" s="337">
        <v>0</v>
      </c>
      <c r="AK29" s="155">
        <v>0</v>
      </c>
      <c r="AL29" s="337">
        <v>0</v>
      </c>
      <c r="AM29" s="151">
        <f t="shared" si="8"/>
        <v>0</v>
      </c>
      <c r="AN29" s="151">
        <f t="shared" si="9"/>
        <v>0</v>
      </c>
      <c r="AO29" s="151">
        <f t="shared" si="10"/>
        <v>0</v>
      </c>
      <c r="AP29" s="151">
        <f t="shared" si="11"/>
        <v>0</v>
      </c>
      <c r="AQ29" s="151">
        <f t="shared" si="12"/>
        <v>0</v>
      </c>
      <c r="AR29" s="151">
        <f t="shared" si="13"/>
        <v>0</v>
      </c>
      <c r="AS29" s="147">
        <f t="shared" si="34"/>
        <v>0</v>
      </c>
      <c r="AT29" s="151">
        <f t="shared" si="35"/>
        <v>0</v>
      </c>
      <c r="AU29" s="151">
        <f t="shared" si="14"/>
        <v>0</v>
      </c>
      <c r="AV29" s="151">
        <f t="shared" si="15"/>
        <v>0</v>
      </c>
      <c r="AW29" s="151">
        <f t="shared" si="16"/>
        <v>0</v>
      </c>
      <c r="AX29" s="151">
        <f t="shared" si="17"/>
        <v>0</v>
      </c>
      <c r="AY29" s="151">
        <f t="shared" si="18"/>
        <v>0</v>
      </c>
      <c r="AZ29" s="153">
        <f t="shared" si="36"/>
        <v>0</v>
      </c>
      <c r="BA29" s="151">
        <f t="shared" si="19"/>
        <v>0</v>
      </c>
      <c r="BB29" s="151">
        <f t="shared" si="20"/>
        <v>0</v>
      </c>
      <c r="BC29" s="151">
        <f t="shared" si="21"/>
        <v>0</v>
      </c>
      <c r="BD29" s="151">
        <f t="shared" si="37"/>
        <v>0</v>
      </c>
      <c r="BE29" s="151">
        <f t="shared" si="22"/>
        <v>0</v>
      </c>
      <c r="BF29" s="151">
        <f t="shared" si="23"/>
        <v>0</v>
      </c>
      <c r="BG29" s="153">
        <f t="shared" si="38"/>
        <v>0</v>
      </c>
      <c r="BH29" s="551">
        <f t="shared" si="39"/>
        <v>0</v>
      </c>
      <c r="BI29" s="551">
        <f t="shared" si="40"/>
        <v>0</v>
      </c>
      <c r="BJ29" s="551">
        <f t="shared" si="41"/>
        <v>0</v>
      </c>
      <c r="BK29" s="551">
        <f t="shared" si="42"/>
        <v>0</v>
      </c>
      <c r="BL29" s="152">
        <v>0</v>
      </c>
      <c r="BM29" s="151">
        <f t="shared" si="24"/>
        <v>0</v>
      </c>
      <c r="BN29" s="151">
        <f t="shared" si="25"/>
        <v>0</v>
      </c>
      <c r="BO29" s="150">
        <f t="shared" si="43"/>
        <v>0</v>
      </c>
      <c r="BP29" s="1095">
        <f t="shared" si="44"/>
        <v>0</v>
      </c>
      <c r="BQ29" s="156"/>
      <c r="BR29" s="156"/>
      <c r="BS29" s="156"/>
      <c r="BT29" s="156"/>
      <c r="BU29" s="156"/>
      <c r="BV29" s="156"/>
      <c r="BW29" s="152"/>
      <c r="BX29" s="152"/>
      <c r="BY29" s="156"/>
      <c r="BZ29" s="156">
        <f t="shared" si="26"/>
        <v>0</v>
      </c>
      <c r="CA29" s="152"/>
      <c r="CB29" s="156"/>
      <c r="CC29" s="156"/>
      <c r="CD29" s="156"/>
      <c r="CE29" s="157"/>
      <c r="CF29" s="157"/>
      <c r="CG29" s="156"/>
      <c r="CH29" s="156"/>
      <c r="CI29" s="156"/>
      <c r="CJ29" s="156"/>
      <c r="CK29" s="156"/>
      <c r="CL29" s="156"/>
      <c r="CM29" s="151">
        <f t="shared" si="45"/>
        <v>0</v>
      </c>
      <c r="CN29" s="151">
        <f t="shared" si="27"/>
        <v>0</v>
      </c>
      <c r="CO29" s="158">
        <f t="shared" si="28"/>
        <v>0</v>
      </c>
      <c r="CP29" s="158"/>
      <c r="CQ29" s="151">
        <f t="shared" si="46"/>
        <v>0</v>
      </c>
      <c r="CR29" s="156">
        <f t="shared" si="47"/>
        <v>0</v>
      </c>
      <c r="CS29" s="155">
        <f t="shared" si="48"/>
        <v>0</v>
      </c>
      <c r="CT29" s="156">
        <f t="shared" si="49"/>
        <v>0</v>
      </c>
      <c r="CU29" s="332">
        <f t="shared" si="50"/>
        <v>1183.33</v>
      </c>
      <c r="CV29" s="560">
        <f t="shared" si="51"/>
        <v>-1183.33</v>
      </c>
      <c r="CW29" s="560">
        <f t="shared" si="52"/>
        <v>-118.333</v>
      </c>
      <c r="CX29" s="560">
        <f t="shared" si="53"/>
        <v>-3083.33</v>
      </c>
      <c r="CY29" s="560">
        <f t="shared" si="54"/>
        <v>0</v>
      </c>
      <c r="CZ29" s="560">
        <f t="shared" si="55"/>
        <v>-118.333</v>
      </c>
      <c r="DA29" s="560">
        <f t="shared" si="56"/>
        <v>-23.666600000000003</v>
      </c>
      <c r="DB29" s="156">
        <f t="shared" si="57"/>
        <v>0</v>
      </c>
      <c r="DC29" s="156">
        <f t="shared" si="58"/>
        <v>50</v>
      </c>
      <c r="DD29" s="156">
        <f t="shared" si="59"/>
        <v>-50</v>
      </c>
      <c r="DE29" s="561">
        <f t="shared" si="60"/>
        <v>0</v>
      </c>
      <c r="DF29" s="560">
        <f t="shared" si="61"/>
        <v>0</v>
      </c>
      <c r="DG29" s="561"/>
      <c r="DH29" s="151"/>
    </row>
    <row r="30" spans="1:112" s="160" customFormat="1" ht="68.099999999999994" customHeight="1" x14ac:dyDescent="0.45">
      <c r="A30" s="149" t="str">
        <f>IF(C30="","",SUBTOTAL(3,$C$6:C30))</f>
        <v/>
      </c>
      <c r="B30" s="150"/>
      <c r="C30" s="150"/>
      <c r="D30" s="325"/>
      <c r="E30" s="325"/>
      <c r="F30" s="150"/>
      <c r="G30" s="150"/>
      <c r="H30" s="150"/>
      <c r="I30" s="150"/>
      <c r="J30" s="151">
        <f t="shared" si="0"/>
        <v>0</v>
      </c>
      <c r="K30" s="151">
        <f t="shared" si="1"/>
        <v>0</v>
      </c>
      <c r="L30" s="151">
        <f t="shared" si="2"/>
        <v>0</v>
      </c>
      <c r="M30" s="151">
        <f t="shared" si="3"/>
        <v>0</v>
      </c>
      <c r="N30" s="152">
        <v>0</v>
      </c>
      <c r="O30" s="153">
        <f t="shared" si="29"/>
        <v>0</v>
      </c>
      <c r="P30" s="150"/>
      <c r="Q30" s="150"/>
      <c r="R30" s="150"/>
      <c r="S30" s="150"/>
      <c r="T30" s="150"/>
      <c r="U30" s="151"/>
      <c r="V30" s="151"/>
      <c r="W30" s="331">
        <f t="shared" si="30"/>
        <v>0</v>
      </c>
      <c r="X30" s="150"/>
      <c r="Y30" s="154">
        <f t="shared" si="4"/>
        <v>0</v>
      </c>
      <c r="Z30" s="153">
        <f t="shared" si="5"/>
        <v>0</v>
      </c>
      <c r="AA30" s="147"/>
      <c r="AB30" s="147"/>
      <c r="AC30" s="331">
        <f t="shared" si="31"/>
        <v>0</v>
      </c>
      <c r="AD30" s="331">
        <f t="shared" si="6"/>
        <v>0</v>
      </c>
      <c r="AE30" s="331">
        <v>0</v>
      </c>
      <c r="AF30" s="331">
        <f t="shared" si="32"/>
        <v>0</v>
      </c>
      <c r="AG30" s="331">
        <f t="shared" si="33"/>
        <v>0</v>
      </c>
      <c r="AH30" s="148">
        <f t="shared" si="7"/>
        <v>0</v>
      </c>
      <c r="AI30" s="155">
        <v>0</v>
      </c>
      <c r="AJ30" s="337">
        <v>0</v>
      </c>
      <c r="AK30" s="155">
        <v>0</v>
      </c>
      <c r="AL30" s="337">
        <v>0</v>
      </c>
      <c r="AM30" s="151">
        <f t="shared" si="8"/>
        <v>0</v>
      </c>
      <c r="AN30" s="151">
        <f t="shared" si="9"/>
        <v>0</v>
      </c>
      <c r="AO30" s="151">
        <f t="shared" si="10"/>
        <v>0</v>
      </c>
      <c r="AP30" s="151">
        <f t="shared" si="11"/>
        <v>0</v>
      </c>
      <c r="AQ30" s="151">
        <f t="shared" si="12"/>
        <v>0</v>
      </c>
      <c r="AR30" s="151">
        <f t="shared" si="13"/>
        <v>0</v>
      </c>
      <c r="AS30" s="147">
        <f t="shared" si="34"/>
        <v>0</v>
      </c>
      <c r="AT30" s="151">
        <f t="shared" si="35"/>
        <v>0</v>
      </c>
      <c r="AU30" s="151">
        <f t="shared" si="14"/>
        <v>0</v>
      </c>
      <c r="AV30" s="151">
        <f t="shared" si="15"/>
        <v>0</v>
      </c>
      <c r="AW30" s="151">
        <f t="shared" si="16"/>
        <v>0</v>
      </c>
      <c r="AX30" s="151">
        <f t="shared" si="17"/>
        <v>0</v>
      </c>
      <c r="AY30" s="151">
        <f t="shared" si="18"/>
        <v>0</v>
      </c>
      <c r="AZ30" s="153">
        <f t="shared" si="36"/>
        <v>0</v>
      </c>
      <c r="BA30" s="151">
        <f t="shared" si="19"/>
        <v>0</v>
      </c>
      <c r="BB30" s="151">
        <f t="shared" si="20"/>
        <v>0</v>
      </c>
      <c r="BC30" s="151">
        <f t="shared" si="21"/>
        <v>0</v>
      </c>
      <c r="BD30" s="151">
        <f t="shared" si="37"/>
        <v>0</v>
      </c>
      <c r="BE30" s="151">
        <f t="shared" si="22"/>
        <v>0</v>
      </c>
      <c r="BF30" s="151">
        <f t="shared" si="23"/>
        <v>0</v>
      </c>
      <c r="BG30" s="153">
        <f t="shared" si="38"/>
        <v>0</v>
      </c>
      <c r="BH30" s="551">
        <f t="shared" si="39"/>
        <v>0</v>
      </c>
      <c r="BI30" s="551">
        <f t="shared" si="40"/>
        <v>0</v>
      </c>
      <c r="BJ30" s="551">
        <f t="shared" si="41"/>
        <v>0</v>
      </c>
      <c r="BK30" s="551">
        <f t="shared" si="42"/>
        <v>0</v>
      </c>
      <c r="BL30" s="152">
        <v>0</v>
      </c>
      <c r="BM30" s="151">
        <f t="shared" si="24"/>
        <v>0</v>
      </c>
      <c r="BN30" s="151">
        <f t="shared" si="25"/>
        <v>0</v>
      </c>
      <c r="BO30" s="150">
        <f t="shared" si="43"/>
        <v>0</v>
      </c>
      <c r="BP30" s="1095">
        <f t="shared" si="44"/>
        <v>0</v>
      </c>
      <c r="BQ30" s="156"/>
      <c r="BR30" s="156"/>
      <c r="BS30" s="156"/>
      <c r="BT30" s="156"/>
      <c r="BU30" s="156"/>
      <c r="BV30" s="156"/>
      <c r="BW30" s="152"/>
      <c r="BX30" s="152"/>
      <c r="BY30" s="156"/>
      <c r="BZ30" s="156">
        <f t="shared" si="26"/>
        <v>0</v>
      </c>
      <c r="CA30" s="152"/>
      <c r="CB30" s="156"/>
      <c r="CC30" s="156"/>
      <c r="CD30" s="156"/>
      <c r="CE30" s="157"/>
      <c r="CF30" s="157"/>
      <c r="CG30" s="156"/>
      <c r="CH30" s="156"/>
      <c r="CI30" s="156"/>
      <c r="CJ30" s="156"/>
      <c r="CK30" s="156"/>
      <c r="CL30" s="156"/>
      <c r="CM30" s="151">
        <f t="shared" si="45"/>
        <v>0</v>
      </c>
      <c r="CN30" s="151">
        <f t="shared" si="27"/>
        <v>0</v>
      </c>
      <c r="CO30" s="158">
        <f t="shared" si="28"/>
        <v>0</v>
      </c>
      <c r="CP30" s="158"/>
      <c r="CQ30" s="151">
        <f t="shared" si="46"/>
        <v>0</v>
      </c>
      <c r="CR30" s="156">
        <f t="shared" si="47"/>
        <v>0</v>
      </c>
      <c r="CS30" s="155">
        <f t="shared" si="48"/>
        <v>0</v>
      </c>
      <c r="CT30" s="156">
        <f t="shared" si="49"/>
        <v>0</v>
      </c>
      <c r="CU30" s="332">
        <f t="shared" si="50"/>
        <v>1183.33</v>
      </c>
      <c r="CV30" s="560">
        <f t="shared" si="51"/>
        <v>-1183.33</v>
      </c>
      <c r="CW30" s="560">
        <f t="shared" si="52"/>
        <v>-118.333</v>
      </c>
      <c r="CX30" s="560">
        <f t="shared" si="53"/>
        <v>-3083.33</v>
      </c>
      <c r="CY30" s="560">
        <f t="shared" si="54"/>
        <v>0</v>
      </c>
      <c r="CZ30" s="560">
        <f t="shared" si="55"/>
        <v>-118.333</v>
      </c>
      <c r="DA30" s="560">
        <f t="shared" si="56"/>
        <v>-23.666600000000003</v>
      </c>
      <c r="DB30" s="156">
        <f t="shared" si="57"/>
        <v>0</v>
      </c>
      <c r="DC30" s="156">
        <f t="shared" si="58"/>
        <v>50</v>
      </c>
      <c r="DD30" s="156">
        <f t="shared" si="59"/>
        <v>-50</v>
      </c>
      <c r="DE30" s="561">
        <f t="shared" si="60"/>
        <v>0</v>
      </c>
      <c r="DF30" s="560">
        <f t="shared" si="61"/>
        <v>0</v>
      </c>
      <c r="DG30" s="561"/>
      <c r="DH30" s="151"/>
    </row>
    <row r="31" spans="1:112" s="160" customFormat="1" ht="68.099999999999994" customHeight="1" x14ac:dyDescent="0.45">
      <c r="A31" s="149" t="str">
        <f>IF(C31="","",SUBTOTAL(3,$C$6:C31))</f>
        <v/>
      </c>
      <c r="B31" s="150"/>
      <c r="C31" s="150"/>
      <c r="D31" s="325"/>
      <c r="E31" s="325"/>
      <c r="F31" s="150"/>
      <c r="G31" s="150"/>
      <c r="H31" s="150"/>
      <c r="I31" s="150"/>
      <c r="J31" s="151">
        <f t="shared" si="0"/>
        <v>0</v>
      </c>
      <c r="K31" s="151">
        <f t="shared" si="1"/>
        <v>0</v>
      </c>
      <c r="L31" s="151">
        <f t="shared" si="2"/>
        <v>0</v>
      </c>
      <c r="M31" s="151">
        <f t="shared" si="3"/>
        <v>0</v>
      </c>
      <c r="N31" s="152">
        <v>0</v>
      </c>
      <c r="O31" s="153">
        <f t="shared" si="29"/>
        <v>0</v>
      </c>
      <c r="P31" s="150"/>
      <c r="Q31" s="150"/>
      <c r="R31" s="150"/>
      <c r="S31" s="150"/>
      <c r="T31" s="150"/>
      <c r="U31" s="151"/>
      <c r="V31" s="151"/>
      <c r="W31" s="331">
        <f t="shared" si="30"/>
        <v>0</v>
      </c>
      <c r="X31" s="150"/>
      <c r="Y31" s="154">
        <f t="shared" si="4"/>
        <v>0</v>
      </c>
      <c r="Z31" s="153">
        <f t="shared" si="5"/>
        <v>0</v>
      </c>
      <c r="AA31" s="147"/>
      <c r="AB31" s="147"/>
      <c r="AC31" s="331">
        <f t="shared" si="31"/>
        <v>0</v>
      </c>
      <c r="AD31" s="331">
        <f t="shared" si="6"/>
        <v>0</v>
      </c>
      <c r="AE31" s="331">
        <v>0</v>
      </c>
      <c r="AF31" s="331">
        <f t="shared" si="32"/>
        <v>0</v>
      </c>
      <c r="AG31" s="331">
        <f t="shared" si="33"/>
        <v>0</v>
      </c>
      <c r="AH31" s="148">
        <f t="shared" si="7"/>
        <v>0</v>
      </c>
      <c r="AI31" s="155">
        <v>0</v>
      </c>
      <c r="AJ31" s="337">
        <v>0</v>
      </c>
      <c r="AK31" s="155">
        <v>0</v>
      </c>
      <c r="AL31" s="337">
        <v>0</v>
      </c>
      <c r="AM31" s="151">
        <f t="shared" si="8"/>
        <v>0</v>
      </c>
      <c r="AN31" s="151">
        <f t="shared" si="9"/>
        <v>0</v>
      </c>
      <c r="AO31" s="151">
        <f t="shared" si="10"/>
        <v>0</v>
      </c>
      <c r="AP31" s="151">
        <f t="shared" si="11"/>
        <v>0</v>
      </c>
      <c r="AQ31" s="151">
        <f t="shared" si="12"/>
        <v>0</v>
      </c>
      <c r="AR31" s="151">
        <f t="shared" si="13"/>
        <v>0</v>
      </c>
      <c r="AS31" s="147">
        <f t="shared" si="34"/>
        <v>0</v>
      </c>
      <c r="AT31" s="151">
        <f t="shared" si="35"/>
        <v>0</v>
      </c>
      <c r="AU31" s="151">
        <f t="shared" si="14"/>
        <v>0</v>
      </c>
      <c r="AV31" s="151">
        <f t="shared" si="15"/>
        <v>0</v>
      </c>
      <c r="AW31" s="151">
        <f t="shared" si="16"/>
        <v>0</v>
      </c>
      <c r="AX31" s="151">
        <f t="shared" si="17"/>
        <v>0</v>
      </c>
      <c r="AY31" s="151">
        <f t="shared" si="18"/>
        <v>0</v>
      </c>
      <c r="AZ31" s="153">
        <f t="shared" si="36"/>
        <v>0</v>
      </c>
      <c r="BA31" s="151">
        <f t="shared" si="19"/>
        <v>0</v>
      </c>
      <c r="BB31" s="151">
        <f t="shared" si="20"/>
        <v>0</v>
      </c>
      <c r="BC31" s="151">
        <f t="shared" si="21"/>
        <v>0</v>
      </c>
      <c r="BD31" s="151">
        <f t="shared" si="37"/>
        <v>0</v>
      </c>
      <c r="BE31" s="151">
        <f t="shared" si="22"/>
        <v>0</v>
      </c>
      <c r="BF31" s="151">
        <f t="shared" si="23"/>
        <v>0</v>
      </c>
      <c r="BG31" s="153">
        <f t="shared" si="38"/>
        <v>0</v>
      </c>
      <c r="BH31" s="551">
        <f t="shared" si="39"/>
        <v>0</v>
      </c>
      <c r="BI31" s="551">
        <f t="shared" si="40"/>
        <v>0</v>
      </c>
      <c r="BJ31" s="551">
        <f t="shared" si="41"/>
        <v>0</v>
      </c>
      <c r="BK31" s="551">
        <f t="shared" si="42"/>
        <v>0</v>
      </c>
      <c r="BL31" s="152">
        <v>0</v>
      </c>
      <c r="BM31" s="151">
        <f t="shared" si="24"/>
        <v>0</v>
      </c>
      <c r="BN31" s="151">
        <f t="shared" si="25"/>
        <v>0</v>
      </c>
      <c r="BO31" s="150">
        <f t="shared" si="43"/>
        <v>0</v>
      </c>
      <c r="BP31" s="1095">
        <f t="shared" si="44"/>
        <v>0</v>
      </c>
      <c r="BQ31" s="156"/>
      <c r="BR31" s="156"/>
      <c r="BS31" s="156"/>
      <c r="BT31" s="156"/>
      <c r="BU31" s="156"/>
      <c r="BV31" s="156"/>
      <c r="BW31" s="152"/>
      <c r="BX31" s="152"/>
      <c r="BY31" s="156"/>
      <c r="BZ31" s="156">
        <f t="shared" si="26"/>
        <v>0</v>
      </c>
      <c r="CA31" s="152"/>
      <c r="CB31" s="156"/>
      <c r="CC31" s="156"/>
      <c r="CD31" s="156"/>
      <c r="CE31" s="157"/>
      <c r="CF31" s="157"/>
      <c r="CG31" s="156"/>
      <c r="CH31" s="156"/>
      <c r="CI31" s="156"/>
      <c r="CJ31" s="156"/>
      <c r="CK31" s="156"/>
      <c r="CL31" s="156"/>
      <c r="CM31" s="151">
        <f t="shared" si="45"/>
        <v>0</v>
      </c>
      <c r="CN31" s="151">
        <f t="shared" si="27"/>
        <v>0</v>
      </c>
      <c r="CO31" s="158">
        <f t="shared" si="28"/>
        <v>0</v>
      </c>
      <c r="CP31" s="158"/>
      <c r="CQ31" s="151">
        <f t="shared" si="46"/>
        <v>0</v>
      </c>
      <c r="CR31" s="156">
        <f t="shared" si="47"/>
        <v>0</v>
      </c>
      <c r="CS31" s="155">
        <f t="shared" si="48"/>
        <v>0</v>
      </c>
      <c r="CT31" s="156">
        <f t="shared" si="49"/>
        <v>0</v>
      </c>
      <c r="CU31" s="332">
        <f t="shared" si="50"/>
        <v>1183.33</v>
      </c>
      <c r="CV31" s="560">
        <f t="shared" si="51"/>
        <v>-1183.33</v>
      </c>
      <c r="CW31" s="560">
        <f t="shared" si="52"/>
        <v>-118.333</v>
      </c>
      <c r="CX31" s="560">
        <f t="shared" si="53"/>
        <v>-3083.33</v>
      </c>
      <c r="CY31" s="560">
        <f t="shared" si="54"/>
        <v>0</v>
      </c>
      <c r="CZ31" s="560">
        <f t="shared" si="55"/>
        <v>-118.333</v>
      </c>
      <c r="DA31" s="560">
        <f t="shared" si="56"/>
        <v>-23.666600000000003</v>
      </c>
      <c r="DB31" s="156">
        <f t="shared" si="57"/>
        <v>0</v>
      </c>
      <c r="DC31" s="156">
        <f t="shared" si="58"/>
        <v>50</v>
      </c>
      <c r="DD31" s="156">
        <f t="shared" si="59"/>
        <v>-50</v>
      </c>
      <c r="DE31" s="561">
        <f t="shared" si="60"/>
        <v>0</v>
      </c>
      <c r="DF31" s="560">
        <f t="shared" si="61"/>
        <v>0</v>
      </c>
      <c r="DG31" s="561"/>
      <c r="DH31" s="151"/>
    </row>
    <row r="32" spans="1:112" s="160" customFormat="1" ht="68.099999999999994" customHeight="1" x14ac:dyDescent="0.45">
      <c r="A32" s="149" t="str">
        <f>IF(C32="","",SUBTOTAL(3,$C$6:C32))</f>
        <v/>
      </c>
      <c r="B32" s="150"/>
      <c r="C32" s="150"/>
      <c r="D32" s="325"/>
      <c r="E32" s="325"/>
      <c r="F32" s="150"/>
      <c r="G32" s="150"/>
      <c r="H32" s="150"/>
      <c r="I32" s="150"/>
      <c r="J32" s="151">
        <f t="shared" si="0"/>
        <v>0</v>
      </c>
      <c r="K32" s="151">
        <f t="shared" si="1"/>
        <v>0</v>
      </c>
      <c r="L32" s="151">
        <f t="shared" si="2"/>
        <v>0</v>
      </c>
      <c r="M32" s="151">
        <f t="shared" si="3"/>
        <v>0</v>
      </c>
      <c r="N32" s="152">
        <v>0</v>
      </c>
      <c r="O32" s="153">
        <f t="shared" si="29"/>
        <v>0</v>
      </c>
      <c r="P32" s="150"/>
      <c r="Q32" s="150"/>
      <c r="R32" s="150"/>
      <c r="S32" s="150"/>
      <c r="T32" s="150"/>
      <c r="U32" s="151"/>
      <c r="V32" s="151"/>
      <c r="W32" s="331">
        <f t="shared" si="30"/>
        <v>0</v>
      </c>
      <c r="X32" s="150"/>
      <c r="Y32" s="154">
        <f t="shared" si="4"/>
        <v>0</v>
      </c>
      <c r="Z32" s="153">
        <f t="shared" si="5"/>
        <v>0</v>
      </c>
      <c r="AA32" s="147"/>
      <c r="AB32" s="147"/>
      <c r="AC32" s="331">
        <f t="shared" si="31"/>
        <v>0</v>
      </c>
      <c r="AD32" s="331">
        <f t="shared" si="6"/>
        <v>0</v>
      </c>
      <c r="AE32" s="331">
        <v>0</v>
      </c>
      <c r="AF32" s="331">
        <f t="shared" si="32"/>
        <v>0</v>
      </c>
      <c r="AG32" s="331">
        <f t="shared" si="33"/>
        <v>0</v>
      </c>
      <c r="AH32" s="148">
        <f t="shared" si="7"/>
        <v>0</v>
      </c>
      <c r="AI32" s="155">
        <v>0</v>
      </c>
      <c r="AJ32" s="337">
        <v>0</v>
      </c>
      <c r="AK32" s="155">
        <v>0</v>
      </c>
      <c r="AL32" s="337">
        <v>0</v>
      </c>
      <c r="AM32" s="151">
        <f t="shared" si="8"/>
        <v>0</v>
      </c>
      <c r="AN32" s="151">
        <f t="shared" si="9"/>
        <v>0</v>
      </c>
      <c r="AO32" s="151">
        <f t="shared" si="10"/>
        <v>0</v>
      </c>
      <c r="AP32" s="151">
        <f t="shared" si="11"/>
        <v>0</v>
      </c>
      <c r="AQ32" s="151">
        <f t="shared" si="12"/>
        <v>0</v>
      </c>
      <c r="AR32" s="151">
        <f t="shared" si="13"/>
        <v>0</v>
      </c>
      <c r="AS32" s="147">
        <f t="shared" si="34"/>
        <v>0</v>
      </c>
      <c r="AT32" s="151">
        <f t="shared" si="35"/>
        <v>0</v>
      </c>
      <c r="AU32" s="151">
        <f t="shared" si="14"/>
        <v>0</v>
      </c>
      <c r="AV32" s="151">
        <f t="shared" si="15"/>
        <v>0</v>
      </c>
      <c r="AW32" s="151">
        <f t="shared" si="16"/>
        <v>0</v>
      </c>
      <c r="AX32" s="151">
        <f t="shared" si="17"/>
        <v>0</v>
      </c>
      <c r="AY32" s="151">
        <f t="shared" si="18"/>
        <v>0</v>
      </c>
      <c r="AZ32" s="153">
        <f t="shared" si="36"/>
        <v>0</v>
      </c>
      <c r="BA32" s="151">
        <f t="shared" si="19"/>
        <v>0</v>
      </c>
      <c r="BB32" s="151">
        <f t="shared" si="20"/>
        <v>0</v>
      </c>
      <c r="BC32" s="151">
        <f t="shared" si="21"/>
        <v>0</v>
      </c>
      <c r="BD32" s="151">
        <f t="shared" si="37"/>
        <v>0</v>
      </c>
      <c r="BE32" s="151">
        <f t="shared" si="22"/>
        <v>0</v>
      </c>
      <c r="BF32" s="151">
        <f t="shared" si="23"/>
        <v>0</v>
      </c>
      <c r="BG32" s="153">
        <f t="shared" si="38"/>
        <v>0</v>
      </c>
      <c r="BH32" s="551">
        <f t="shared" si="39"/>
        <v>0</v>
      </c>
      <c r="BI32" s="551">
        <f t="shared" si="40"/>
        <v>0</v>
      </c>
      <c r="BJ32" s="551">
        <f t="shared" si="41"/>
        <v>0</v>
      </c>
      <c r="BK32" s="551">
        <f t="shared" si="42"/>
        <v>0</v>
      </c>
      <c r="BL32" s="152">
        <v>0</v>
      </c>
      <c r="BM32" s="151">
        <f t="shared" si="24"/>
        <v>0</v>
      </c>
      <c r="BN32" s="151">
        <f t="shared" si="25"/>
        <v>0</v>
      </c>
      <c r="BO32" s="150">
        <f t="shared" si="43"/>
        <v>0</v>
      </c>
      <c r="BP32" s="1095">
        <f t="shared" si="44"/>
        <v>0</v>
      </c>
      <c r="BQ32" s="156"/>
      <c r="BR32" s="156"/>
      <c r="BS32" s="156"/>
      <c r="BT32" s="156"/>
      <c r="BU32" s="156"/>
      <c r="BV32" s="156"/>
      <c r="BW32" s="152"/>
      <c r="BX32" s="152"/>
      <c r="BY32" s="156"/>
      <c r="BZ32" s="156">
        <f t="shared" si="26"/>
        <v>0</v>
      </c>
      <c r="CA32" s="152"/>
      <c r="CB32" s="156"/>
      <c r="CC32" s="156"/>
      <c r="CD32" s="156"/>
      <c r="CE32" s="157"/>
      <c r="CF32" s="157"/>
      <c r="CG32" s="156"/>
      <c r="CH32" s="156"/>
      <c r="CI32" s="156"/>
      <c r="CJ32" s="156"/>
      <c r="CK32" s="156"/>
      <c r="CL32" s="156"/>
      <c r="CM32" s="151">
        <f t="shared" si="45"/>
        <v>0</v>
      </c>
      <c r="CN32" s="151">
        <f t="shared" si="27"/>
        <v>0</v>
      </c>
      <c r="CO32" s="158">
        <f t="shared" si="28"/>
        <v>0</v>
      </c>
      <c r="CP32" s="158"/>
      <c r="CQ32" s="151">
        <f t="shared" si="46"/>
        <v>0</v>
      </c>
      <c r="CR32" s="156">
        <f t="shared" si="47"/>
        <v>0</v>
      </c>
      <c r="CS32" s="155">
        <f t="shared" si="48"/>
        <v>0</v>
      </c>
      <c r="CT32" s="156">
        <f t="shared" si="49"/>
        <v>0</v>
      </c>
      <c r="CU32" s="332">
        <f t="shared" si="50"/>
        <v>1183.33</v>
      </c>
      <c r="CV32" s="560">
        <f t="shared" si="51"/>
        <v>-1183.33</v>
      </c>
      <c r="CW32" s="560">
        <f t="shared" si="52"/>
        <v>-118.333</v>
      </c>
      <c r="CX32" s="560">
        <f t="shared" si="53"/>
        <v>-3083.33</v>
      </c>
      <c r="CY32" s="560">
        <f t="shared" si="54"/>
        <v>0</v>
      </c>
      <c r="CZ32" s="560">
        <f t="shared" si="55"/>
        <v>-118.333</v>
      </c>
      <c r="DA32" s="560">
        <f t="shared" si="56"/>
        <v>-23.666600000000003</v>
      </c>
      <c r="DB32" s="156">
        <f t="shared" si="57"/>
        <v>0</v>
      </c>
      <c r="DC32" s="156">
        <f t="shared" si="58"/>
        <v>50</v>
      </c>
      <c r="DD32" s="156">
        <f t="shared" si="59"/>
        <v>-50</v>
      </c>
      <c r="DE32" s="561">
        <f t="shared" si="60"/>
        <v>0</v>
      </c>
      <c r="DF32" s="560">
        <f t="shared" si="61"/>
        <v>0</v>
      </c>
      <c r="DG32" s="561"/>
      <c r="DH32" s="151"/>
    </row>
    <row r="33" spans="1:112" s="160" customFormat="1" ht="68.099999999999994" customHeight="1" thickBot="1" x14ac:dyDescent="0.5">
      <c r="A33" s="338" t="str">
        <f>IF(C33="","",SUBTOTAL(3,$C$6:C33))</f>
        <v/>
      </c>
      <c r="B33" s="339"/>
      <c r="C33" s="339"/>
      <c r="D33" s="325"/>
      <c r="E33" s="325"/>
      <c r="F33" s="339"/>
      <c r="G33" s="339"/>
      <c r="H33" s="339"/>
      <c r="I33" s="339"/>
      <c r="J33" s="340">
        <f t="shared" si="0"/>
        <v>0</v>
      </c>
      <c r="K33" s="340">
        <f t="shared" si="1"/>
        <v>0</v>
      </c>
      <c r="L33" s="340">
        <f t="shared" si="2"/>
        <v>0</v>
      </c>
      <c r="M33" s="340">
        <f t="shared" si="3"/>
        <v>0</v>
      </c>
      <c r="N33" s="341">
        <v>0</v>
      </c>
      <c r="O33" s="342">
        <f t="shared" si="29"/>
        <v>0</v>
      </c>
      <c r="P33" s="339"/>
      <c r="Q33" s="339"/>
      <c r="R33" s="339"/>
      <c r="S33" s="339"/>
      <c r="T33" s="339"/>
      <c r="U33" s="340"/>
      <c r="V33" s="340"/>
      <c r="W33" s="331">
        <f t="shared" si="30"/>
        <v>0</v>
      </c>
      <c r="X33" s="339"/>
      <c r="Y33" s="343">
        <f t="shared" si="4"/>
        <v>0</v>
      </c>
      <c r="Z33" s="342">
        <f t="shared" si="5"/>
        <v>0</v>
      </c>
      <c r="AA33" s="344"/>
      <c r="AB33" s="344"/>
      <c r="AC33" s="331">
        <f t="shared" si="31"/>
        <v>0</v>
      </c>
      <c r="AD33" s="331">
        <f t="shared" si="6"/>
        <v>0</v>
      </c>
      <c r="AE33" s="331">
        <v>0</v>
      </c>
      <c r="AF33" s="331">
        <f t="shared" si="32"/>
        <v>0</v>
      </c>
      <c r="AG33" s="331">
        <f t="shared" si="33"/>
        <v>0</v>
      </c>
      <c r="AH33" s="148">
        <f t="shared" si="7"/>
        <v>0</v>
      </c>
      <c r="AI33" s="345">
        <v>0</v>
      </c>
      <c r="AJ33" s="365">
        <v>0</v>
      </c>
      <c r="AK33" s="345">
        <v>0</v>
      </c>
      <c r="AL33" s="365">
        <v>0</v>
      </c>
      <c r="AM33" s="340">
        <f t="shared" si="8"/>
        <v>0</v>
      </c>
      <c r="AN33" s="340">
        <f t="shared" si="9"/>
        <v>0</v>
      </c>
      <c r="AO33" s="340">
        <f t="shared" si="10"/>
        <v>0</v>
      </c>
      <c r="AP33" s="340">
        <f t="shared" si="11"/>
        <v>0</v>
      </c>
      <c r="AQ33" s="340">
        <f t="shared" si="12"/>
        <v>0</v>
      </c>
      <c r="AR33" s="340">
        <f t="shared" si="13"/>
        <v>0</v>
      </c>
      <c r="AS33" s="147">
        <f t="shared" si="34"/>
        <v>0</v>
      </c>
      <c r="AT33" s="340">
        <f t="shared" si="35"/>
        <v>0</v>
      </c>
      <c r="AU33" s="340">
        <f t="shared" si="14"/>
        <v>0</v>
      </c>
      <c r="AV33" s="340">
        <f t="shared" si="15"/>
        <v>0</v>
      </c>
      <c r="AW33" s="340">
        <f t="shared" si="16"/>
        <v>0</v>
      </c>
      <c r="AX33" s="340">
        <f t="shared" si="17"/>
        <v>0</v>
      </c>
      <c r="AY33" s="340">
        <f t="shared" si="18"/>
        <v>0</v>
      </c>
      <c r="AZ33" s="342">
        <f t="shared" si="36"/>
        <v>0</v>
      </c>
      <c r="BA33" s="340">
        <f t="shared" si="19"/>
        <v>0</v>
      </c>
      <c r="BB33" s="340">
        <f t="shared" si="20"/>
        <v>0</v>
      </c>
      <c r="BC33" s="340">
        <f t="shared" si="21"/>
        <v>0</v>
      </c>
      <c r="BD33" s="340">
        <f t="shared" si="37"/>
        <v>0</v>
      </c>
      <c r="BE33" s="340">
        <f t="shared" si="22"/>
        <v>0</v>
      </c>
      <c r="BF33" s="340">
        <f t="shared" si="23"/>
        <v>0</v>
      </c>
      <c r="BG33" s="342">
        <f t="shared" si="38"/>
        <v>0</v>
      </c>
      <c r="BH33" s="551">
        <f t="shared" si="39"/>
        <v>0</v>
      </c>
      <c r="BI33" s="551">
        <f t="shared" si="40"/>
        <v>0</v>
      </c>
      <c r="BJ33" s="551">
        <f t="shared" si="41"/>
        <v>0</v>
      </c>
      <c r="BK33" s="551">
        <f t="shared" si="42"/>
        <v>0</v>
      </c>
      <c r="BL33" s="341">
        <v>0</v>
      </c>
      <c r="BM33" s="340">
        <f t="shared" si="24"/>
        <v>0</v>
      </c>
      <c r="BN33" s="340">
        <f t="shared" si="25"/>
        <v>0</v>
      </c>
      <c r="BO33" s="339">
        <f t="shared" si="43"/>
        <v>0</v>
      </c>
      <c r="BP33" s="1095">
        <f t="shared" si="44"/>
        <v>0</v>
      </c>
      <c r="BQ33" s="346"/>
      <c r="BR33" s="346"/>
      <c r="BS33" s="346"/>
      <c r="BT33" s="346"/>
      <c r="BU33" s="346"/>
      <c r="BV33" s="346"/>
      <c r="BW33" s="341"/>
      <c r="BX33" s="341"/>
      <c r="BY33" s="346"/>
      <c r="BZ33" s="346">
        <f t="shared" si="26"/>
        <v>0</v>
      </c>
      <c r="CA33" s="341"/>
      <c r="CB33" s="346"/>
      <c r="CC33" s="346"/>
      <c r="CD33" s="346"/>
      <c r="CE33" s="347"/>
      <c r="CF33" s="347"/>
      <c r="CG33" s="346"/>
      <c r="CH33" s="346"/>
      <c r="CI33" s="346"/>
      <c r="CJ33" s="346"/>
      <c r="CK33" s="346"/>
      <c r="CL33" s="346"/>
      <c r="CM33" s="340">
        <f t="shared" si="45"/>
        <v>0</v>
      </c>
      <c r="CN33" s="340">
        <f t="shared" si="27"/>
        <v>0</v>
      </c>
      <c r="CO33" s="348">
        <f t="shared" si="28"/>
        <v>0</v>
      </c>
      <c r="CP33" s="158"/>
      <c r="CQ33" s="151">
        <f t="shared" si="46"/>
        <v>0</v>
      </c>
      <c r="CR33" s="156">
        <f t="shared" si="47"/>
        <v>0</v>
      </c>
      <c r="CS33" s="155">
        <f t="shared" si="48"/>
        <v>0</v>
      </c>
      <c r="CT33" s="156">
        <f t="shared" si="49"/>
        <v>0</v>
      </c>
      <c r="CU33" s="332">
        <f t="shared" si="50"/>
        <v>1183.33</v>
      </c>
      <c r="CV33" s="560">
        <f t="shared" si="51"/>
        <v>-1183.33</v>
      </c>
      <c r="CW33" s="560">
        <f t="shared" si="52"/>
        <v>-118.333</v>
      </c>
      <c r="CX33" s="560">
        <f t="shared" si="53"/>
        <v>-3083.33</v>
      </c>
      <c r="CY33" s="560">
        <f t="shared" si="54"/>
        <v>0</v>
      </c>
      <c r="CZ33" s="560">
        <f t="shared" si="55"/>
        <v>-118.333</v>
      </c>
      <c r="DA33" s="560">
        <f t="shared" si="56"/>
        <v>-23.666600000000003</v>
      </c>
      <c r="DB33" s="156">
        <f t="shared" si="57"/>
        <v>0</v>
      </c>
      <c r="DC33" s="156">
        <f t="shared" si="58"/>
        <v>50</v>
      </c>
      <c r="DD33" s="156">
        <f t="shared" si="59"/>
        <v>-50</v>
      </c>
      <c r="DE33" s="561">
        <f t="shared" si="60"/>
        <v>0</v>
      </c>
      <c r="DF33" s="560">
        <f t="shared" si="61"/>
        <v>0</v>
      </c>
      <c r="DG33" s="561"/>
      <c r="DH33" s="340"/>
    </row>
    <row r="34" spans="1:112" s="362" customFormat="1" ht="75" customHeight="1" thickBot="1" x14ac:dyDescent="0.5">
      <c r="A34" s="349"/>
      <c r="B34" s="350" t="str">
        <f>C34</f>
        <v>كشف 4</v>
      </c>
      <c r="C34" s="350" t="s">
        <v>296</v>
      </c>
      <c r="D34" s="350"/>
      <c r="E34" s="350"/>
      <c r="F34" s="350">
        <f t="shared" ref="F34" si="62">SUM(F16:F33)</f>
        <v>0</v>
      </c>
      <c r="G34" s="350">
        <f>SUM(G6:G33)</f>
        <v>0</v>
      </c>
      <c r="H34" s="350">
        <f t="shared" ref="H34:BS34" si="63">SUM(H6:H33)</f>
        <v>0</v>
      </c>
      <c r="I34" s="350">
        <f t="shared" si="63"/>
        <v>0</v>
      </c>
      <c r="J34" s="351">
        <f t="shared" si="63"/>
        <v>0</v>
      </c>
      <c r="K34" s="351">
        <f t="shared" si="63"/>
        <v>0</v>
      </c>
      <c r="L34" s="351">
        <f t="shared" si="63"/>
        <v>0</v>
      </c>
      <c r="M34" s="351">
        <f t="shared" si="63"/>
        <v>0</v>
      </c>
      <c r="N34" s="352">
        <f t="shared" si="63"/>
        <v>0</v>
      </c>
      <c r="O34" s="353">
        <f t="shared" si="63"/>
        <v>0</v>
      </c>
      <c r="P34" s="350">
        <f t="shared" si="63"/>
        <v>0</v>
      </c>
      <c r="Q34" s="350">
        <f t="shared" si="63"/>
        <v>0</v>
      </c>
      <c r="R34" s="350">
        <f t="shared" si="63"/>
        <v>0</v>
      </c>
      <c r="S34" s="350">
        <f t="shared" si="63"/>
        <v>0</v>
      </c>
      <c r="T34" s="350">
        <f t="shared" si="63"/>
        <v>0</v>
      </c>
      <c r="U34" s="351">
        <f t="shared" si="63"/>
        <v>0</v>
      </c>
      <c r="V34" s="351">
        <f t="shared" si="63"/>
        <v>0</v>
      </c>
      <c r="W34" s="356">
        <f t="shared" si="63"/>
        <v>0</v>
      </c>
      <c r="X34" s="350">
        <f t="shared" si="63"/>
        <v>0</v>
      </c>
      <c r="Y34" s="354">
        <f t="shared" si="63"/>
        <v>0</v>
      </c>
      <c r="Z34" s="353">
        <f t="shared" si="63"/>
        <v>0</v>
      </c>
      <c r="AA34" s="355">
        <f t="shared" si="63"/>
        <v>0</v>
      </c>
      <c r="AB34" s="355">
        <f t="shared" si="63"/>
        <v>0</v>
      </c>
      <c r="AC34" s="356">
        <f t="shared" si="63"/>
        <v>0</v>
      </c>
      <c r="AD34" s="356">
        <f t="shared" si="63"/>
        <v>0</v>
      </c>
      <c r="AE34" s="356">
        <f t="shared" si="63"/>
        <v>0</v>
      </c>
      <c r="AF34" s="356">
        <f t="shared" si="63"/>
        <v>0</v>
      </c>
      <c r="AG34" s="356">
        <f t="shared" si="63"/>
        <v>0</v>
      </c>
      <c r="AH34" s="356">
        <f t="shared" si="63"/>
        <v>0</v>
      </c>
      <c r="AI34" s="357">
        <f t="shared" si="63"/>
        <v>0</v>
      </c>
      <c r="AJ34" s="356">
        <f t="shared" si="63"/>
        <v>0</v>
      </c>
      <c r="AK34" s="351">
        <f t="shared" si="63"/>
        <v>0</v>
      </c>
      <c r="AL34" s="356">
        <f t="shared" si="63"/>
        <v>0</v>
      </c>
      <c r="AM34" s="351">
        <f t="shared" si="63"/>
        <v>0</v>
      </c>
      <c r="AN34" s="351">
        <f t="shared" si="63"/>
        <v>0</v>
      </c>
      <c r="AO34" s="351">
        <f t="shared" si="63"/>
        <v>0</v>
      </c>
      <c r="AP34" s="351">
        <f t="shared" si="63"/>
        <v>0</v>
      </c>
      <c r="AQ34" s="351">
        <f t="shared" si="63"/>
        <v>0</v>
      </c>
      <c r="AR34" s="351">
        <f t="shared" si="63"/>
        <v>0</v>
      </c>
      <c r="AS34" s="355">
        <f t="shared" si="63"/>
        <v>0</v>
      </c>
      <c r="AT34" s="351">
        <f t="shared" si="63"/>
        <v>0</v>
      </c>
      <c r="AU34" s="351">
        <f t="shared" si="63"/>
        <v>0</v>
      </c>
      <c r="AV34" s="351">
        <f t="shared" si="63"/>
        <v>0</v>
      </c>
      <c r="AW34" s="351">
        <f t="shared" si="63"/>
        <v>0</v>
      </c>
      <c r="AX34" s="351">
        <f t="shared" si="63"/>
        <v>0</v>
      </c>
      <c r="AY34" s="351">
        <f t="shared" si="63"/>
        <v>0</v>
      </c>
      <c r="AZ34" s="353">
        <f t="shared" si="63"/>
        <v>0</v>
      </c>
      <c r="BA34" s="351">
        <f t="shared" si="63"/>
        <v>0</v>
      </c>
      <c r="BB34" s="351">
        <f t="shared" si="63"/>
        <v>0</v>
      </c>
      <c r="BC34" s="351">
        <f t="shared" si="63"/>
        <v>0</v>
      </c>
      <c r="BD34" s="351">
        <f t="shared" si="63"/>
        <v>0</v>
      </c>
      <c r="BE34" s="351">
        <f t="shared" si="63"/>
        <v>0</v>
      </c>
      <c r="BF34" s="351">
        <f t="shared" si="63"/>
        <v>0</v>
      </c>
      <c r="BG34" s="353">
        <f t="shared" si="63"/>
        <v>0</v>
      </c>
      <c r="BH34" s="350">
        <f t="shared" si="63"/>
        <v>0</v>
      </c>
      <c r="BI34" s="355">
        <f t="shared" si="63"/>
        <v>0</v>
      </c>
      <c r="BJ34" s="355">
        <f t="shared" si="63"/>
        <v>0</v>
      </c>
      <c r="BK34" s="350">
        <f t="shared" si="63"/>
        <v>0</v>
      </c>
      <c r="BL34" s="352">
        <f t="shared" si="63"/>
        <v>0</v>
      </c>
      <c r="BM34" s="351">
        <f t="shared" si="63"/>
        <v>0</v>
      </c>
      <c r="BN34" s="351">
        <f t="shared" si="63"/>
        <v>0</v>
      </c>
      <c r="BO34" s="350">
        <f t="shared" si="63"/>
        <v>0</v>
      </c>
      <c r="BP34" s="1096">
        <f t="shared" si="63"/>
        <v>0</v>
      </c>
      <c r="BQ34" s="359">
        <f t="shared" si="63"/>
        <v>0</v>
      </c>
      <c r="BR34" s="359">
        <f t="shared" si="63"/>
        <v>0</v>
      </c>
      <c r="BS34" s="359">
        <f t="shared" si="63"/>
        <v>0</v>
      </c>
      <c r="BT34" s="359">
        <f t="shared" ref="BT34:CN34" si="64">SUM(BT6:BT33)</f>
        <v>0</v>
      </c>
      <c r="BU34" s="352">
        <f t="shared" si="64"/>
        <v>0</v>
      </c>
      <c r="BV34" s="359">
        <f t="shared" si="64"/>
        <v>0</v>
      </c>
      <c r="BW34" s="352">
        <f t="shared" si="64"/>
        <v>0</v>
      </c>
      <c r="BX34" s="352">
        <f t="shared" si="64"/>
        <v>0</v>
      </c>
      <c r="BY34" s="359">
        <f t="shared" si="64"/>
        <v>0</v>
      </c>
      <c r="BZ34" s="359">
        <f t="shared" si="64"/>
        <v>0</v>
      </c>
      <c r="CA34" s="352">
        <f t="shared" si="64"/>
        <v>0</v>
      </c>
      <c r="CB34" s="359">
        <f t="shared" si="64"/>
        <v>0</v>
      </c>
      <c r="CC34" s="359">
        <f t="shared" si="64"/>
        <v>0</v>
      </c>
      <c r="CD34" s="359">
        <f t="shared" si="64"/>
        <v>0</v>
      </c>
      <c r="CE34" s="360">
        <f t="shared" si="64"/>
        <v>0</v>
      </c>
      <c r="CF34" s="360">
        <f t="shared" si="64"/>
        <v>0</v>
      </c>
      <c r="CG34" s="359">
        <f t="shared" si="64"/>
        <v>0</v>
      </c>
      <c r="CH34" s="359">
        <f t="shared" si="64"/>
        <v>0</v>
      </c>
      <c r="CI34" s="359">
        <f t="shared" si="64"/>
        <v>0</v>
      </c>
      <c r="CJ34" s="359">
        <f t="shared" si="64"/>
        <v>0</v>
      </c>
      <c r="CK34" s="359">
        <f t="shared" si="64"/>
        <v>0</v>
      </c>
      <c r="CL34" s="359">
        <f t="shared" si="64"/>
        <v>0</v>
      </c>
      <c r="CM34" s="351">
        <f t="shared" si="64"/>
        <v>0</v>
      </c>
      <c r="CN34" s="351">
        <f t="shared" si="64"/>
        <v>0</v>
      </c>
      <c r="CO34" s="351" t="str">
        <f t="shared" ref="CO34" si="65">C34</f>
        <v>كشف 4</v>
      </c>
      <c r="CP34" s="351"/>
      <c r="CQ34" s="351"/>
      <c r="CR34" s="359"/>
      <c r="CS34" s="357"/>
      <c r="CT34" s="359"/>
      <c r="CU34" s="357"/>
      <c r="CV34" s="361"/>
      <c r="CW34" s="361"/>
      <c r="CX34" s="361"/>
      <c r="CY34" s="361"/>
      <c r="CZ34" s="361"/>
      <c r="DA34" s="361"/>
      <c r="DB34" s="359"/>
      <c r="DC34" s="359"/>
      <c r="DD34" s="359"/>
      <c r="DE34" s="562"/>
      <c r="DF34" s="361"/>
      <c r="DG34" s="562"/>
      <c r="DH34" s="351"/>
    </row>
    <row r="35" spans="1:112" s="160" customFormat="1" ht="75" customHeight="1" x14ac:dyDescent="0.45">
      <c r="A35" s="324"/>
      <c r="B35" s="325"/>
      <c r="C35" s="325"/>
      <c r="D35" s="325"/>
      <c r="E35" s="325"/>
      <c r="F35" s="325"/>
      <c r="G35" s="325"/>
      <c r="H35" s="325"/>
      <c r="I35" s="325"/>
      <c r="J35" s="326"/>
      <c r="K35" s="326"/>
      <c r="L35" s="326"/>
      <c r="M35" s="326"/>
      <c r="N35" s="327"/>
      <c r="O35" s="328">
        <f>SUM(I34:N34)</f>
        <v>0</v>
      </c>
      <c r="P35" s="325"/>
      <c r="Q35" s="325"/>
      <c r="R35" s="325"/>
      <c r="S35" s="325">
        <f>SUM(Q34:S34)</f>
        <v>0</v>
      </c>
      <c r="T35" s="325"/>
      <c r="U35" s="326"/>
      <c r="V35" s="326"/>
      <c r="W35" s="326"/>
      <c r="X35" s="325"/>
      <c r="Y35" s="329"/>
      <c r="Z35" s="328">
        <f>SUM(P34:Y34)</f>
        <v>0</v>
      </c>
      <c r="AA35" s="330"/>
      <c r="AB35" s="330"/>
      <c r="AC35" s="331"/>
      <c r="AD35" s="331"/>
      <c r="AE35" s="331"/>
      <c r="AF35" s="331"/>
      <c r="AG35" s="332"/>
      <c r="AH35" s="332"/>
      <c r="AI35" s="332"/>
      <c r="AJ35" s="331"/>
      <c r="AK35" s="326"/>
      <c r="AL35" s="331"/>
      <c r="AM35" s="326"/>
      <c r="AN35" s="326"/>
      <c r="AO35" s="326">
        <f>SUM(Z34:AN34)</f>
        <v>0</v>
      </c>
      <c r="AP35" s="326"/>
      <c r="AQ35" s="326">
        <f>SUM(AP34:AR34)</f>
        <v>0</v>
      </c>
      <c r="AR35" s="326">
        <f>SUM(AP34:AS34)</f>
        <v>0</v>
      </c>
      <c r="AS35" s="330"/>
      <c r="AT35" s="326">
        <f>SUM(O34,Z34:AN34,AP34:AS34)</f>
        <v>0</v>
      </c>
      <c r="AU35" s="326"/>
      <c r="AV35" s="326"/>
      <c r="AW35" s="326"/>
      <c r="AX35" s="326"/>
      <c r="AY35" s="326"/>
      <c r="AZ35" s="328">
        <f>SUM(AU34:AY34)</f>
        <v>0</v>
      </c>
      <c r="BA35" s="326"/>
      <c r="BB35" s="326"/>
      <c r="BC35" s="326"/>
      <c r="BD35" s="326"/>
      <c r="BE35" s="326"/>
      <c r="BF35" s="326"/>
      <c r="BG35" s="328">
        <f>SUM(BA34:BC34,BE34,BF34)</f>
        <v>0</v>
      </c>
      <c r="BH35" s="325"/>
      <c r="BI35" s="325"/>
      <c r="BJ35" s="325"/>
      <c r="BK35" s="325">
        <f>SUM(BH34:BL34)</f>
        <v>0</v>
      </c>
      <c r="BL35" s="333"/>
      <c r="BM35" s="326"/>
      <c r="BN35" s="326">
        <f>SUM(BM34:BN34)</f>
        <v>0</v>
      </c>
      <c r="BO35" s="325"/>
      <c r="BP35" s="1097">
        <f>SUM(BO34:BP34)</f>
        <v>0</v>
      </c>
      <c r="BQ35" s="333"/>
      <c r="BR35" s="333"/>
      <c r="BS35" s="333"/>
      <c r="BT35" s="333"/>
      <c r="BU35" s="327"/>
      <c r="BV35" s="333"/>
      <c r="BW35" s="327"/>
      <c r="BX35" s="327"/>
      <c r="BY35" s="333"/>
      <c r="BZ35" s="333"/>
      <c r="CA35" s="327"/>
      <c r="CB35" s="333"/>
      <c r="CC35" s="333"/>
      <c r="CD35" s="333"/>
      <c r="CE35" s="334"/>
      <c r="CF35" s="334"/>
      <c r="CG35" s="333"/>
      <c r="CH35" s="333"/>
      <c r="CI35" s="333"/>
      <c r="CJ35" s="333"/>
      <c r="CK35" s="333"/>
      <c r="CL35" s="333"/>
      <c r="CM35" s="326">
        <f>SUM(AZ34,BG34:CL34)</f>
        <v>0</v>
      </c>
      <c r="CN35" s="326">
        <f>AT35-CM35</f>
        <v>0</v>
      </c>
      <c r="CO35" s="326"/>
      <c r="CP35" s="326"/>
      <c r="CQ35" s="326"/>
      <c r="CR35" s="333"/>
      <c r="CS35" s="332"/>
      <c r="CT35" s="333"/>
      <c r="CU35" s="332"/>
      <c r="CV35" s="336"/>
      <c r="CW35" s="336"/>
      <c r="CX35" s="336"/>
      <c r="CY35" s="336"/>
      <c r="CZ35" s="336"/>
      <c r="DA35" s="336"/>
      <c r="DB35" s="333"/>
      <c r="DC35" s="333"/>
      <c r="DD35" s="333"/>
      <c r="DE35" s="559"/>
      <c r="DF35" s="336"/>
      <c r="DG35" s="559"/>
      <c r="DH35" s="326"/>
    </row>
    <row r="36" spans="1:112" s="160" customFormat="1" ht="33" customHeight="1" x14ac:dyDescent="0.45">
      <c r="AJ36" s="366"/>
      <c r="AL36" s="366"/>
      <c r="CU36" s="161"/>
      <c r="CV36" s="161"/>
      <c r="CW36" s="161"/>
      <c r="CX36" s="161"/>
      <c r="CY36" s="161"/>
      <c r="CZ36" s="161"/>
      <c r="DA36" s="161"/>
      <c r="DB36" s="161"/>
      <c r="DE36" s="563"/>
      <c r="DF36" s="161"/>
      <c r="DG36" s="563"/>
    </row>
    <row r="37" spans="1:112" s="160" customFormat="1" ht="33" customHeight="1" x14ac:dyDescent="0.45">
      <c r="AJ37" s="366"/>
      <c r="AL37" s="366"/>
      <c r="CU37" s="161"/>
      <c r="CV37" s="161"/>
      <c r="CW37" s="161"/>
      <c r="CX37" s="161"/>
      <c r="CY37" s="161"/>
      <c r="CZ37" s="161"/>
      <c r="DA37" s="161"/>
      <c r="DB37" s="161"/>
      <c r="DE37" s="563"/>
      <c r="DF37" s="161"/>
      <c r="DG37" s="563"/>
    </row>
    <row r="38" spans="1:112" s="160" customFormat="1" ht="33" customHeight="1" x14ac:dyDescent="0.45">
      <c r="AJ38" s="366"/>
      <c r="AL38" s="366"/>
      <c r="CU38" s="161"/>
      <c r="CV38" s="161"/>
      <c r="CW38" s="161"/>
      <c r="CX38" s="161"/>
      <c r="CY38" s="161"/>
      <c r="CZ38" s="161"/>
      <c r="DA38" s="161"/>
      <c r="DB38" s="161"/>
      <c r="DE38" s="563"/>
      <c r="DF38" s="161"/>
      <c r="DG38" s="563"/>
    </row>
    <row r="39" spans="1:112" s="145" customFormat="1" ht="33" customHeight="1" x14ac:dyDescent="0.4">
      <c r="AJ39" s="367"/>
      <c r="AL39" s="367"/>
      <c r="CU39" s="146"/>
      <c r="CV39" s="146"/>
      <c r="CW39" s="146"/>
      <c r="CX39" s="146"/>
      <c r="CY39" s="146"/>
      <c r="CZ39" s="146"/>
      <c r="DA39" s="146"/>
      <c r="DB39" s="146"/>
      <c r="DE39" s="564"/>
      <c r="DF39" s="146"/>
      <c r="DG39" s="564"/>
    </row>
    <row r="40" spans="1:112" s="145" customFormat="1" ht="33" customHeight="1" x14ac:dyDescent="0.4">
      <c r="AJ40" s="367"/>
      <c r="AL40" s="367"/>
      <c r="CU40" s="146"/>
      <c r="CV40" s="146"/>
      <c r="CW40" s="146"/>
      <c r="CX40" s="146"/>
      <c r="CY40" s="146"/>
      <c r="CZ40" s="146"/>
      <c r="DA40" s="146"/>
      <c r="DB40" s="146"/>
      <c r="DE40" s="564"/>
      <c r="DF40" s="146"/>
      <c r="DG40" s="564"/>
    </row>
    <row r="41" spans="1:112" s="145" customFormat="1" ht="33" customHeight="1" x14ac:dyDescent="0.4">
      <c r="AJ41" s="367"/>
      <c r="AL41" s="367"/>
      <c r="CU41" s="146"/>
      <c r="CV41" s="146"/>
      <c r="CW41" s="146"/>
      <c r="CX41" s="146"/>
      <c r="CY41" s="146"/>
      <c r="CZ41" s="146"/>
      <c r="DA41" s="146"/>
      <c r="DB41" s="146"/>
      <c r="DE41" s="564"/>
      <c r="DF41" s="146"/>
      <c r="DG41" s="564"/>
    </row>
    <row r="42" spans="1:112" s="145" customFormat="1" ht="33" customHeight="1" x14ac:dyDescent="0.4">
      <c r="AJ42" s="367"/>
      <c r="AL42" s="367"/>
      <c r="CU42" s="146"/>
      <c r="CV42" s="146"/>
      <c r="CW42" s="146"/>
      <c r="CX42" s="146"/>
      <c r="CY42" s="146"/>
      <c r="CZ42" s="146"/>
      <c r="DA42" s="146"/>
      <c r="DB42" s="146"/>
      <c r="DE42" s="564"/>
      <c r="DF42" s="146"/>
      <c r="DG42" s="564"/>
    </row>
    <row r="43" spans="1:112" s="145" customFormat="1" ht="33" customHeight="1" x14ac:dyDescent="0.4">
      <c r="AJ43" s="367"/>
      <c r="AL43" s="367"/>
      <c r="CU43" s="146"/>
      <c r="CV43" s="146"/>
      <c r="CW43" s="146"/>
      <c r="CX43" s="146"/>
      <c r="CY43" s="146"/>
      <c r="CZ43" s="146"/>
      <c r="DA43" s="146"/>
      <c r="DB43" s="146"/>
      <c r="DE43" s="564"/>
      <c r="DF43" s="146"/>
      <c r="DG43" s="564"/>
    </row>
    <row r="44" spans="1:112" s="145" customFormat="1" ht="33" customHeight="1" x14ac:dyDescent="0.4">
      <c r="AJ44" s="367"/>
      <c r="AL44" s="367"/>
      <c r="CU44" s="146"/>
      <c r="CV44" s="146"/>
      <c r="CW44" s="146"/>
      <c r="CX44" s="146"/>
      <c r="CY44" s="146"/>
      <c r="CZ44" s="146"/>
      <c r="DA44" s="146"/>
      <c r="DB44" s="146"/>
      <c r="DE44" s="564"/>
      <c r="DF44" s="146"/>
      <c r="DG44" s="564"/>
    </row>
    <row r="45" spans="1:112" s="145" customFormat="1" ht="33" customHeight="1" x14ac:dyDescent="0.4">
      <c r="AJ45" s="367"/>
      <c r="AL45" s="367"/>
      <c r="CU45" s="146"/>
      <c r="CV45" s="146"/>
      <c r="CW45" s="146"/>
      <c r="CX45" s="146"/>
      <c r="CY45" s="146"/>
      <c r="CZ45" s="146"/>
      <c r="DA45" s="146"/>
      <c r="DB45" s="146"/>
      <c r="DE45" s="564"/>
      <c r="DF45" s="146"/>
      <c r="DG45" s="564"/>
    </row>
    <row r="46" spans="1:112" s="145" customFormat="1" ht="33" customHeight="1" x14ac:dyDescent="0.4">
      <c r="AJ46" s="367"/>
      <c r="AL46" s="367"/>
      <c r="CU46" s="146"/>
      <c r="CV46" s="146"/>
      <c r="CW46" s="146"/>
      <c r="CX46" s="146"/>
      <c r="CY46" s="146"/>
      <c r="CZ46" s="146"/>
      <c r="DA46" s="146"/>
      <c r="DB46" s="146"/>
      <c r="DE46" s="564"/>
      <c r="DF46" s="146"/>
      <c r="DG46" s="564"/>
    </row>
    <row r="47" spans="1:112" s="143" customFormat="1" ht="33" customHeight="1" x14ac:dyDescent="0.4">
      <c r="AJ47" s="368"/>
      <c r="AL47" s="368"/>
      <c r="CU47" s="144"/>
      <c r="CV47" s="144"/>
      <c r="CW47" s="144"/>
      <c r="CX47" s="144"/>
      <c r="CY47" s="144"/>
      <c r="CZ47" s="144"/>
      <c r="DA47" s="144"/>
      <c r="DB47" s="144"/>
      <c r="DE47" s="565"/>
      <c r="DF47" s="144"/>
      <c r="DG47" s="565"/>
    </row>
    <row r="48" spans="1:112" s="143" customFormat="1" ht="33" customHeight="1" x14ac:dyDescent="0.4">
      <c r="AJ48" s="368"/>
      <c r="AL48" s="368"/>
      <c r="CU48" s="144"/>
      <c r="CV48" s="144"/>
      <c r="CW48" s="144"/>
      <c r="CX48" s="144"/>
      <c r="CY48" s="144"/>
      <c r="CZ48" s="144"/>
      <c r="DA48" s="144"/>
      <c r="DB48" s="144"/>
      <c r="DE48" s="565"/>
      <c r="DF48" s="144"/>
      <c r="DG48" s="565"/>
    </row>
    <row r="49" spans="36:111" s="143" customFormat="1" ht="33" customHeight="1" x14ac:dyDescent="0.4">
      <c r="AJ49" s="368"/>
      <c r="AL49" s="368"/>
      <c r="CU49" s="144"/>
      <c r="CV49" s="144"/>
      <c r="CW49" s="144"/>
      <c r="CX49" s="144"/>
      <c r="CY49" s="144"/>
      <c r="CZ49" s="144"/>
      <c r="DA49" s="144"/>
      <c r="DB49" s="144"/>
      <c r="DE49" s="565"/>
      <c r="DF49" s="144"/>
      <c r="DG49" s="565"/>
    </row>
    <row r="50" spans="36:111" ht="35.1" customHeight="1" x14ac:dyDescent="0.2"/>
    <row r="51" spans="36:111" ht="35.1" customHeight="1" x14ac:dyDescent="0.2"/>
    <row r="52" spans="36:111" ht="35.1" customHeight="1" x14ac:dyDescent="0.2"/>
    <row r="53" spans="36:111" ht="35.1" customHeight="1" x14ac:dyDescent="0.2"/>
    <row r="54" spans="36:111" ht="35.1" customHeight="1" x14ac:dyDescent="0.2"/>
    <row r="55" spans="36:111" ht="35.1" customHeight="1" x14ac:dyDescent="0.2"/>
    <row r="56" spans="36:111" ht="35.1" customHeight="1" x14ac:dyDescent="0.2"/>
    <row r="57" spans="36:111" ht="35.1" customHeight="1" x14ac:dyDescent="0.2"/>
    <row r="58" spans="36:111" ht="35.1" customHeight="1" x14ac:dyDescent="0.2"/>
    <row r="59" spans="36:111" ht="35.1" customHeight="1" x14ac:dyDescent="0.2"/>
    <row r="60" spans="36:111" ht="35.1" customHeight="1" x14ac:dyDescent="0.2"/>
    <row r="61" spans="36:111" ht="35.1" customHeight="1" x14ac:dyDescent="0.2"/>
    <row r="62" spans="36:111" ht="35.1" customHeight="1" x14ac:dyDescent="0.2"/>
    <row r="63" spans="36:111" ht="35.1" customHeight="1" x14ac:dyDescent="0.2"/>
    <row r="64" spans="36:111" ht="35.1" customHeight="1" x14ac:dyDescent="0.2"/>
    <row r="65" spans="109:111" customFormat="1" ht="35.1" customHeight="1" x14ac:dyDescent="0.2">
      <c r="DE65" s="566"/>
      <c r="DG65" s="566"/>
    </row>
    <row r="66" spans="109:111" customFormat="1" ht="35.1" customHeight="1" x14ac:dyDescent="0.2">
      <c r="DE66" s="566"/>
      <c r="DG66" s="566"/>
    </row>
  </sheetData>
  <customSheetViews>
    <customSheetView guid="{39BA71BF-908C-4837-9463-6A2E214E28B5}" scale="60" showPageBreaks="1" printArea="1" view="pageBreakPreview">
      <selection activeCell="E12" sqref="E12"/>
      <colBreaks count="1" manualBreakCount="1">
        <brk id="46" max="35" man="1"/>
      </colBreaks>
      <pageMargins left="0" right="0" top="0" bottom="0" header="0" footer="0"/>
      <printOptions horizontalCentered="1" verticalCentered="1"/>
      <pageSetup paperSize="5" scale="37" orientation="landscape" r:id="rId1"/>
      <headerFooter alignWithMargins="0"/>
    </customSheetView>
  </customSheetViews>
  <mergeCells count="81">
    <mergeCell ref="DF4:DF5"/>
    <mergeCell ref="DG4:DG5"/>
    <mergeCell ref="K1:N1"/>
    <mergeCell ref="AK1:AO1"/>
    <mergeCell ref="BE1:BH1"/>
    <mergeCell ref="BO3:BP3"/>
    <mergeCell ref="BY1:CH1"/>
    <mergeCell ref="CM1:CO1"/>
    <mergeCell ref="Z2:AB2"/>
    <mergeCell ref="BT2:BU2"/>
    <mergeCell ref="BX2:BZ2"/>
    <mergeCell ref="AP1:AS1"/>
    <mergeCell ref="X4:X5"/>
    <mergeCell ref="BT3:BU3"/>
    <mergeCell ref="BX3:BZ3"/>
    <mergeCell ref="Z3:AB3"/>
    <mergeCell ref="A4:A5"/>
    <mergeCell ref="B4:B5"/>
    <mergeCell ref="C4:C5"/>
    <mergeCell ref="D4:D5"/>
    <mergeCell ref="E4:E5"/>
    <mergeCell ref="F4:F5"/>
    <mergeCell ref="G4:G5"/>
    <mergeCell ref="H4:H5"/>
    <mergeCell ref="K3:L3"/>
    <mergeCell ref="W3:X3"/>
    <mergeCell ref="AN3:AO3"/>
    <mergeCell ref="BE3:BF3"/>
    <mergeCell ref="I4:I5"/>
    <mergeCell ref="J4:N4"/>
    <mergeCell ref="O4:O5"/>
    <mergeCell ref="P4:T4"/>
    <mergeCell ref="W4:W5"/>
    <mergeCell ref="BG4:BG5"/>
    <mergeCell ref="Y4:Y5"/>
    <mergeCell ref="Z4:AN4"/>
    <mergeCell ref="AO4:AO5"/>
    <mergeCell ref="AP4:AR4"/>
    <mergeCell ref="AS4:AS5"/>
    <mergeCell ref="AT4:AT5"/>
    <mergeCell ref="AU4:AY4"/>
    <mergeCell ref="AZ4:AZ5"/>
    <mergeCell ref="BA4:BC4"/>
    <mergeCell ref="BD4:BD5"/>
    <mergeCell ref="BE4:BF4"/>
    <mergeCell ref="BW4:BW5"/>
    <mergeCell ref="BH4:BK4"/>
    <mergeCell ref="BL4:BL5"/>
    <mergeCell ref="BM4:BN4"/>
    <mergeCell ref="BO4:BO5"/>
    <mergeCell ref="BP4:BP5"/>
    <mergeCell ref="BQ4:BQ5"/>
    <mergeCell ref="BR4:BR5"/>
    <mergeCell ref="BS4:BS5"/>
    <mergeCell ref="BT4:BT5"/>
    <mergeCell ref="BU4:BU5"/>
    <mergeCell ref="BV4:BV5"/>
    <mergeCell ref="CI4:CI5"/>
    <mergeCell ref="BX4:BX5"/>
    <mergeCell ref="BY4:BY5"/>
    <mergeCell ref="BZ4:BZ5"/>
    <mergeCell ref="CA4:CA5"/>
    <mergeCell ref="CB4:CB5"/>
    <mergeCell ref="CC4:CC5"/>
    <mergeCell ref="CD4:CD5"/>
    <mergeCell ref="CE4:CE5"/>
    <mergeCell ref="CF4:CF5"/>
    <mergeCell ref="CG4:CG5"/>
    <mergeCell ref="CH4:CH5"/>
    <mergeCell ref="DB4:DD4"/>
    <mergeCell ref="DE4:DE5"/>
    <mergeCell ref="CJ4:CJ5"/>
    <mergeCell ref="CK4:CK5"/>
    <mergeCell ref="CL4:CL5"/>
    <mergeCell ref="CM4:CM5"/>
    <mergeCell ref="CN4:CN5"/>
    <mergeCell ref="CO4:CO5"/>
    <mergeCell ref="DA4:DA5"/>
    <mergeCell ref="CP4:CP5"/>
    <mergeCell ref="CQ4:CY4"/>
    <mergeCell ref="CZ4:CZ5"/>
  </mergeCells>
  <conditionalFormatting sqref="CJ3">
    <cfRule type="cellIs" dxfId="222" priority="106" stopIfTrue="1" operator="greaterThanOrEqual">
      <formula>238.5</formula>
    </cfRule>
  </conditionalFormatting>
  <conditionalFormatting sqref="AP3">
    <cfRule type="cellIs" dxfId="221" priority="105" stopIfTrue="1" operator="greaterThanOrEqual">
      <formula>238.5</formula>
    </cfRule>
  </conditionalFormatting>
  <conditionalFormatting sqref="AV6:AV33">
    <cfRule type="cellIs" dxfId="220" priority="14" operator="greaterThanOrEqual">
      <formula>13.7</formula>
    </cfRule>
    <cfRule type="cellIs" dxfId="219" priority="15" operator="greaterThanOrEqual">
      <formula>17.3</formula>
    </cfRule>
  </conditionalFormatting>
  <conditionalFormatting sqref="BN6:BN33">
    <cfRule type="cellIs" dxfId="218" priority="19" operator="greaterThanOrEqual">
      <formula>13.7</formula>
    </cfRule>
    <cfRule type="cellIs" dxfId="217" priority="20" operator="greaterThanOrEqual">
      <formula>17.3</formula>
    </cfRule>
  </conditionalFormatting>
  <conditionalFormatting sqref="I6:I33">
    <cfRule type="cellIs" dxfId="216" priority="10" operator="greaterThanOrEqual">
      <formula>1370</formula>
    </cfRule>
  </conditionalFormatting>
  <conditionalFormatting sqref="BD6:BD33">
    <cfRule type="cellIs" dxfId="215" priority="26" stopIfTrue="1" operator="equal">
      <formula>0</formula>
    </cfRule>
  </conditionalFormatting>
  <conditionalFormatting sqref="J6:J33">
    <cfRule type="cellIs" dxfId="214" priority="25" operator="greaterThanOrEqual">
      <formula>205.5</formula>
    </cfRule>
  </conditionalFormatting>
  <conditionalFormatting sqref="K6:K33">
    <cfRule type="cellIs" dxfId="213" priority="23" operator="greaterThanOrEqual">
      <formula>13.7</formula>
    </cfRule>
    <cfRule type="cellIs" dxfId="212" priority="24" operator="greaterThanOrEqual">
      <formula>17.3</formula>
    </cfRule>
  </conditionalFormatting>
  <conditionalFormatting sqref="L6:L33">
    <cfRule type="cellIs" dxfId="211" priority="22" operator="greaterThanOrEqual">
      <formula>27.4</formula>
    </cfRule>
  </conditionalFormatting>
  <conditionalFormatting sqref="M6:M33">
    <cfRule type="cellIs" dxfId="210" priority="21" operator="greaterThanOrEqual">
      <formula>41.1</formula>
    </cfRule>
  </conditionalFormatting>
  <conditionalFormatting sqref="BM6:BM33">
    <cfRule type="cellIs" dxfId="209" priority="18" operator="greaterThanOrEqual">
      <formula>41.1</formula>
    </cfRule>
  </conditionalFormatting>
  <conditionalFormatting sqref="AX6:AY33">
    <cfRule type="cellIs" dxfId="208" priority="17" operator="greaterThanOrEqual">
      <formula>205.5</formula>
    </cfRule>
  </conditionalFormatting>
  <conditionalFormatting sqref="AU6:AU33">
    <cfRule type="cellIs" dxfId="207" priority="16" operator="greaterThanOrEqual">
      <formula>205.5</formula>
    </cfRule>
  </conditionalFormatting>
  <conditionalFormatting sqref="AW6:AW33">
    <cfRule type="cellIs" dxfId="206" priority="13" operator="greaterThanOrEqual">
      <formula>27.4</formula>
    </cfRule>
  </conditionalFormatting>
  <conditionalFormatting sqref="AX6:AX33">
    <cfRule type="cellIs" dxfId="205" priority="12" operator="greaterThanOrEqual">
      <formula>137</formula>
    </cfRule>
  </conditionalFormatting>
  <conditionalFormatting sqref="AY6:AY33">
    <cfRule type="cellIs" dxfId="204" priority="11" operator="greaterThanOrEqual">
      <formula>109.6</formula>
    </cfRule>
  </conditionalFormatting>
  <conditionalFormatting sqref="AO6:AO33">
    <cfRule type="cellIs" dxfId="203" priority="9" operator="greaterThanOrEqual">
      <formula>2800</formula>
    </cfRule>
  </conditionalFormatting>
  <conditionalFormatting sqref="AP6:AP33">
    <cfRule type="cellIs" dxfId="202" priority="8" operator="greaterThanOrEqual">
      <formula>420</formula>
    </cfRule>
  </conditionalFormatting>
  <conditionalFormatting sqref="AQ6:AQ33">
    <cfRule type="cellIs" dxfId="201" priority="7" operator="greaterThanOrEqual">
      <formula>28</formula>
    </cfRule>
  </conditionalFormatting>
  <conditionalFormatting sqref="AR6:AR33">
    <cfRule type="cellIs" dxfId="200" priority="6" operator="greaterThanOrEqual">
      <formula>84</formula>
    </cfRule>
  </conditionalFormatting>
  <conditionalFormatting sqref="BA6:BA33">
    <cfRule type="cellIs" dxfId="199" priority="5" operator="greaterThanOrEqual">
      <formula>420</formula>
    </cfRule>
  </conditionalFormatting>
  <conditionalFormatting sqref="BB6:BB33">
    <cfRule type="cellIs" dxfId="198" priority="4" operator="greaterThanOrEqual">
      <formula>28</formula>
    </cfRule>
  </conditionalFormatting>
  <conditionalFormatting sqref="BF6:BF33">
    <cfRule type="cellIs" dxfId="197" priority="3" operator="greaterThanOrEqual">
      <formula>28</formula>
    </cfRule>
  </conditionalFormatting>
  <conditionalFormatting sqref="BE6:BE33">
    <cfRule type="cellIs" dxfId="196" priority="2" operator="greaterThanOrEqual">
      <formula>84</formula>
    </cfRule>
  </conditionalFormatting>
  <conditionalFormatting sqref="BC6:BC33">
    <cfRule type="cellIs" dxfId="195" priority="1" operator="greaterThanOrEqual">
      <formula>280</formula>
    </cfRule>
  </conditionalFormatting>
  <printOptions horizontalCentered="1" verticalCentered="1"/>
  <pageMargins left="0" right="0" top="0" bottom="0" header="0" footer="0"/>
  <pageSetup paperSize="8" scale="34" orientation="landscape" r:id="rId2"/>
  <headerFooter alignWithMargins="0"/>
  <colBreaks count="2" manualBreakCount="2">
    <brk id="46" max="35" man="1"/>
    <brk id="94" max="35" man="1"/>
  </colBreaks>
  <drawing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بيانات!$JD$15:$JD$21</xm:f>
          </x14:formula1>
          <xm:sqref>D34</xm:sqref>
        </x14:dataValidation>
        <x14:dataValidation type="list" allowBlank="1" showInputMessage="1" showErrorMessage="1">
          <x14:formula1>
            <xm:f>بيانات!$JD$15:$JD$20</xm:f>
          </x14:formula1>
          <xm:sqref>E6:E33</xm:sqref>
        </x14:dataValidation>
        <x14:dataValidation type="list" allowBlank="1" showInputMessage="1" showErrorMessage="1">
          <x14:formula1>
            <xm:f>بيانات!$JD$15:$JD$22</xm:f>
          </x14:formula1>
          <xm:sqref>D6:D33</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15"/>
  <dimension ref="A1:DH66"/>
  <sheetViews>
    <sheetView rightToLeft="1" view="pageBreakPreview" zoomScale="60" zoomScaleNormal="100" workbookViewId="0"/>
  </sheetViews>
  <sheetFormatPr defaultRowHeight="12.75" x14ac:dyDescent="0.2"/>
  <cols>
    <col min="1" max="1" width="7.7109375" customWidth="1"/>
    <col min="2" max="2" width="13.140625" hidden="1" customWidth="1"/>
    <col min="3" max="3" width="43.7109375" customWidth="1"/>
    <col min="4" max="4" width="16.7109375" customWidth="1"/>
    <col min="5" max="6" width="13.7109375" customWidth="1"/>
    <col min="7" max="7" width="16.5703125" customWidth="1"/>
    <col min="8" max="8" width="13.7109375" customWidth="1"/>
    <col min="9" max="9" width="18.28515625" customWidth="1"/>
    <col min="10" max="10" width="16.140625" customWidth="1"/>
    <col min="11" max="13" width="13.7109375" customWidth="1"/>
    <col min="14" max="14" width="11.28515625" customWidth="1"/>
    <col min="15" max="15" width="13.7109375" customWidth="1"/>
    <col min="16" max="16" width="13.7109375" hidden="1" customWidth="1"/>
    <col min="17" max="19" width="13.7109375" customWidth="1"/>
    <col min="20" max="22" width="13.7109375" hidden="1" customWidth="1"/>
    <col min="23" max="23" width="13.7109375" customWidth="1"/>
    <col min="24" max="24" width="18" customWidth="1"/>
    <col min="25" max="25" width="14" customWidth="1"/>
    <col min="26" max="26" width="13.7109375" customWidth="1"/>
    <col min="27" max="27" width="13.42578125" customWidth="1"/>
    <col min="28" max="28" width="13.5703125" customWidth="1"/>
    <col min="29" max="29" width="17" customWidth="1"/>
    <col min="30" max="30" width="15.5703125" customWidth="1"/>
    <col min="31" max="31" width="16.140625" customWidth="1"/>
    <col min="32" max="33" width="15.5703125" customWidth="1"/>
    <col min="34" max="34" width="15.28515625" customWidth="1"/>
    <col min="35" max="35" width="13.42578125" customWidth="1"/>
    <col min="36" max="36" width="14" style="227" customWidth="1"/>
    <col min="37" max="37" width="15.7109375" customWidth="1"/>
    <col min="38" max="38" width="14.42578125" style="227" customWidth="1"/>
    <col min="39" max="39" width="19.28515625" customWidth="1"/>
    <col min="40" max="40" width="19.42578125" customWidth="1"/>
    <col min="41" max="41" width="17.5703125" customWidth="1"/>
    <col min="42" max="42" width="16" customWidth="1"/>
    <col min="43" max="44" width="13.7109375" customWidth="1"/>
    <col min="45" max="45" width="10.28515625" customWidth="1"/>
    <col min="46" max="46" width="19" customWidth="1"/>
    <col min="47" max="47" width="15.85546875" customWidth="1"/>
    <col min="48" max="49" width="13.7109375" customWidth="1"/>
    <col min="50" max="50" width="15.5703125" customWidth="1"/>
    <col min="51" max="51" width="15.140625" customWidth="1"/>
    <col min="52" max="52" width="13.7109375" customWidth="1"/>
    <col min="53" max="53" width="16.28515625" customWidth="1"/>
    <col min="54" max="54" width="13.7109375" customWidth="1"/>
    <col min="55" max="55" width="17.140625" customWidth="1"/>
    <col min="56" max="59" width="13.7109375" customWidth="1"/>
    <col min="60" max="64" width="11.85546875" customWidth="1"/>
    <col min="65" max="66" width="13.7109375" customWidth="1"/>
    <col min="67" max="67" width="15.140625" customWidth="1"/>
    <col min="68" max="68" width="13.7109375" customWidth="1"/>
    <col min="69" max="74" width="13.7109375" hidden="1" customWidth="1"/>
    <col min="75" max="81" width="13.7109375" customWidth="1"/>
    <col min="82" max="82" width="15.42578125" customWidth="1"/>
    <col min="83" max="84" width="13.7109375" customWidth="1"/>
    <col min="85" max="85" width="13.7109375" hidden="1" customWidth="1"/>
    <col min="86" max="89" width="13.7109375" customWidth="1"/>
    <col min="90" max="90" width="12" hidden="1" customWidth="1"/>
    <col min="91" max="92" width="22.7109375" customWidth="1"/>
    <col min="93" max="93" width="37.7109375" customWidth="1"/>
    <col min="94" max="94" width="34.42578125" customWidth="1"/>
    <col min="95" max="98" width="15.7109375" customWidth="1"/>
    <col min="99" max="106" width="15.7109375" style="4" customWidth="1"/>
    <col min="107" max="108" width="15.7109375" customWidth="1"/>
    <col min="109" max="109" width="15.7109375" style="566" customWidth="1"/>
    <col min="110" max="110" width="15.7109375" style="4" customWidth="1"/>
    <col min="111" max="111" width="15.7109375" style="566" customWidth="1"/>
    <col min="112" max="113" width="15.7109375" customWidth="1"/>
  </cols>
  <sheetData>
    <row r="1" spans="1:112" s="384" customFormat="1" ht="69.95" customHeight="1" x14ac:dyDescent="0.2">
      <c r="A1" s="376"/>
      <c r="B1" s="377" t="str">
        <f>بيانات!IZ10</f>
        <v>يناير لسنة  2018 م</v>
      </c>
      <c r="C1" s="378"/>
      <c r="D1" s="378" t="s">
        <v>0</v>
      </c>
      <c r="E1" s="379"/>
      <c r="F1" s="379"/>
      <c r="G1" s="378"/>
      <c r="H1" s="380"/>
      <c r="I1" s="380"/>
      <c r="J1" s="380"/>
      <c r="K1" s="684"/>
      <c r="L1" s="684"/>
      <c r="M1" s="684"/>
      <c r="N1" s="684"/>
      <c r="O1" s="381"/>
      <c r="P1" s="376">
        <f>A1</f>
        <v>0</v>
      </c>
      <c r="Q1" s="385" t="s">
        <v>183</v>
      </c>
      <c r="R1" s="385"/>
      <c r="S1" s="385"/>
      <c r="T1" s="385"/>
      <c r="U1" s="385"/>
      <c r="V1" s="385"/>
      <c r="W1" s="385"/>
      <c r="X1" s="385"/>
      <c r="Y1" s="385"/>
      <c r="Z1" s="385"/>
      <c r="AA1" s="385"/>
      <c r="AB1" s="382" t="str">
        <f>B1</f>
        <v>يناير لسنة  2018 م</v>
      </c>
      <c r="AC1" s="382"/>
      <c r="AD1" s="382"/>
      <c r="AE1" s="382"/>
      <c r="AF1" s="382"/>
      <c r="AG1" s="382"/>
      <c r="AH1" s="382"/>
      <c r="AI1" s="381"/>
      <c r="AJ1" s="383"/>
      <c r="AK1" s="684"/>
      <c r="AL1" s="684"/>
      <c r="AM1" s="684"/>
      <c r="AN1" s="684"/>
      <c r="AO1" s="684"/>
      <c r="AP1" s="686" t="s">
        <v>184</v>
      </c>
      <c r="AQ1" s="686"/>
      <c r="AR1" s="686"/>
      <c r="AS1" s="686"/>
      <c r="AU1" s="376"/>
      <c r="AV1" s="381"/>
      <c r="AW1" s="378"/>
      <c r="AX1" s="378" t="s">
        <v>0</v>
      </c>
      <c r="AY1" s="379"/>
      <c r="AZ1" s="379"/>
      <c r="BA1" s="378"/>
      <c r="BB1" s="380"/>
      <c r="BC1" s="380"/>
      <c r="BD1" s="380"/>
      <c r="BE1" s="684"/>
      <c r="BF1" s="684"/>
      <c r="BG1" s="684"/>
      <c r="BH1" s="684"/>
      <c r="BI1" s="381"/>
      <c r="BJ1" s="376"/>
      <c r="BK1" s="385"/>
      <c r="BL1" s="385" t="s">
        <v>183</v>
      </c>
      <c r="BN1" s="385"/>
      <c r="BO1" s="385"/>
      <c r="BP1" s="385"/>
      <c r="BQ1" s="385"/>
      <c r="BR1" s="385"/>
      <c r="BS1" s="385"/>
      <c r="BT1" s="385"/>
      <c r="BU1" s="385"/>
      <c r="BV1" s="385"/>
      <c r="BW1" s="385"/>
      <c r="BX1" s="385"/>
      <c r="BY1" s="685" t="str">
        <f>B1</f>
        <v>يناير لسنة  2018 م</v>
      </c>
      <c r="BZ1" s="685"/>
      <c r="CA1" s="685"/>
      <c r="CB1" s="685"/>
      <c r="CC1" s="685"/>
      <c r="CD1" s="685"/>
      <c r="CE1" s="685"/>
      <c r="CF1" s="685"/>
      <c r="CG1" s="685"/>
      <c r="CH1" s="685"/>
      <c r="CI1" s="385"/>
      <c r="CJ1" s="381"/>
      <c r="CK1" s="376"/>
      <c r="CL1" s="376"/>
      <c r="CM1" s="686" t="s">
        <v>184</v>
      </c>
      <c r="CN1" s="686"/>
      <c r="CO1" s="686"/>
      <c r="CP1" s="555"/>
      <c r="CQ1" s="556"/>
      <c r="CR1" s="557"/>
      <c r="CS1" s="557"/>
      <c r="CT1" s="556"/>
      <c r="CU1" s="556"/>
      <c r="CV1" s="556"/>
      <c r="CW1" s="557"/>
      <c r="CX1" s="557"/>
      <c r="CY1" s="557"/>
      <c r="CZ1" s="558"/>
      <c r="DA1" s="558"/>
      <c r="DB1" s="558"/>
      <c r="DC1" s="558"/>
      <c r="DD1" s="557"/>
      <c r="DE1" s="557"/>
      <c r="DF1" s="558"/>
      <c r="DG1" s="557"/>
    </row>
    <row r="2" spans="1:112" s="384" customFormat="1" ht="69.95" customHeight="1" x14ac:dyDescent="0.2">
      <c r="A2" s="376"/>
      <c r="B2" s="377"/>
      <c r="C2" s="378"/>
      <c r="D2" s="547" t="str">
        <f>بيانات!IZ7</f>
        <v>مدرسة منشأة سلطان الثانوية بنين</v>
      </c>
      <c r="E2" s="379"/>
      <c r="F2" s="379"/>
      <c r="G2" s="378"/>
      <c r="H2" s="380"/>
      <c r="I2" s="380"/>
      <c r="J2" s="380"/>
      <c r="K2" s="548"/>
      <c r="L2" s="548"/>
      <c r="M2" s="548"/>
      <c r="N2" s="548"/>
      <c r="O2" s="381"/>
      <c r="P2" s="376"/>
      <c r="Q2" s="376"/>
      <c r="R2" s="381"/>
      <c r="S2" s="548"/>
      <c r="T2" s="548"/>
      <c r="U2" s="548"/>
      <c r="V2" s="548"/>
      <c r="W2" s="509" t="str">
        <f>C34</f>
        <v>كشف 5</v>
      </c>
      <c r="X2" s="510"/>
      <c r="Y2" s="389"/>
      <c r="Z2" s="687" t="s">
        <v>2</v>
      </c>
      <c r="AA2" s="687"/>
      <c r="AB2" s="687"/>
      <c r="AC2" s="381"/>
      <c r="AD2" s="381"/>
      <c r="AE2" s="381"/>
      <c r="AF2" s="381"/>
      <c r="AG2" s="381"/>
      <c r="AH2" s="381"/>
      <c r="AI2" s="381"/>
      <c r="AJ2" s="383"/>
      <c r="AK2" s="548"/>
      <c r="AL2" s="390"/>
      <c r="AM2" s="548"/>
      <c r="AN2" s="548"/>
      <c r="AO2" s="548"/>
      <c r="AP2" s="381"/>
      <c r="AQ2" s="546"/>
      <c r="AR2" s="546"/>
      <c r="AS2" s="546"/>
      <c r="AT2" s="546"/>
      <c r="AU2" s="376"/>
      <c r="AV2" s="381"/>
      <c r="AW2" s="378"/>
      <c r="AX2" s="547"/>
      <c r="AY2" s="547" t="str">
        <f>D2</f>
        <v>مدرسة منشأة سلطان الثانوية بنين</v>
      </c>
      <c r="AZ2" s="379"/>
      <c r="BA2" s="378"/>
      <c r="BB2" s="380"/>
      <c r="BC2" s="380"/>
      <c r="BD2" s="380"/>
      <c r="BE2" s="548"/>
      <c r="BF2" s="548"/>
      <c r="BG2" s="548"/>
      <c r="BH2" s="548"/>
      <c r="BI2" s="381"/>
      <c r="BJ2" s="376"/>
      <c r="BK2" s="376"/>
      <c r="BL2" s="381"/>
      <c r="BM2" s="548"/>
      <c r="BN2" s="548"/>
      <c r="BO2" s="509" t="str">
        <f>W2</f>
        <v>كشف 5</v>
      </c>
      <c r="BP2" s="510"/>
      <c r="BQ2" s="548"/>
      <c r="BR2" s="548"/>
      <c r="BS2" s="548"/>
      <c r="BT2" s="687" t="str">
        <f>W2</f>
        <v>كشف 5</v>
      </c>
      <c r="BU2" s="688"/>
      <c r="BV2" s="547"/>
      <c r="BW2" s="547"/>
      <c r="BX2" s="687" t="s">
        <v>3</v>
      </c>
      <c r="BY2" s="687"/>
      <c r="BZ2" s="687"/>
      <c r="CA2" s="381"/>
      <c r="CB2" s="381"/>
      <c r="CC2" s="381"/>
      <c r="CD2" s="381"/>
      <c r="CE2" s="381"/>
      <c r="CF2" s="381"/>
      <c r="CG2" s="381"/>
      <c r="CH2" s="381"/>
      <c r="CI2" s="385"/>
      <c r="CJ2" s="381"/>
      <c r="CK2" s="376"/>
      <c r="CL2" s="376"/>
      <c r="CM2" s="546"/>
      <c r="CN2" s="546"/>
      <c r="CO2" s="546"/>
      <c r="CP2" s="555"/>
      <c r="CQ2" s="557"/>
      <c r="CR2" s="557"/>
      <c r="CS2" s="557"/>
      <c r="CT2" s="556"/>
      <c r="CU2" s="557"/>
      <c r="CV2" s="557"/>
      <c r="CW2" s="557"/>
      <c r="CX2" s="557"/>
      <c r="CY2" s="557"/>
      <c r="CZ2" s="558"/>
      <c r="DA2" s="558"/>
      <c r="DB2" s="558"/>
      <c r="DC2" s="558"/>
      <c r="DD2" s="557"/>
      <c r="DE2" s="557"/>
      <c r="DF2" s="558"/>
      <c r="DG2" s="557"/>
    </row>
    <row r="3" spans="1:112" s="162" customFormat="1" ht="69.95" customHeight="1" thickBot="1" x14ac:dyDescent="0.25">
      <c r="A3" s="402"/>
      <c r="B3" s="402"/>
      <c r="C3" s="163"/>
      <c r="D3" s="402"/>
      <c r="E3" s="402"/>
      <c r="F3" s="403"/>
      <c r="G3" s="402"/>
      <c r="H3" s="403"/>
      <c r="I3" s="403"/>
      <c r="J3" s="164">
        <v>1370</v>
      </c>
      <c r="K3" s="659"/>
      <c r="L3" s="660"/>
      <c r="M3" s="402"/>
      <c r="N3" s="403"/>
      <c r="O3" s="402"/>
      <c r="P3" s="403"/>
      <c r="Q3" s="402"/>
      <c r="R3" s="402"/>
      <c r="W3" s="675"/>
      <c r="X3" s="675"/>
      <c r="Z3" s="659"/>
      <c r="AA3" s="659"/>
      <c r="AB3" s="659"/>
      <c r="AC3" s="402"/>
      <c r="AD3" s="402"/>
      <c r="AE3" s="402"/>
      <c r="AF3" s="402"/>
      <c r="AG3" s="402"/>
      <c r="AH3" s="402"/>
      <c r="AI3" s="402"/>
      <c r="AJ3" s="369"/>
      <c r="AK3" s="402"/>
      <c r="AL3" s="166"/>
      <c r="AM3" s="402"/>
      <c r="AN3" s="659"/>
      <c r="AO3" s="660"/>
      <c r="AP3" s="164">
        <v>2800</v>
      </c>
      <c r="AQ3" s="403"/>
      <c r="AR3" s="403"/>
      <c r="AS3" s="402"/>
      <c r="AT3" s="402"/>
      <c r="AU3" s="402"/>
      <c r="AV3" s="402"/>
      <c r="AW3" s="163"/>
      <c r="AX3" s="402"/>
      <c r="AY3" s="402"/>
      <c r="AZ3" s="403"/>
      <c r="BA3" s="402"/>
      <c r="BB3" s="403"/>
      <c r="BC3" s="403"/>
      <c r="BD3" s="166"/>
      <c r="BE3" s="659"/>
      <c r="BF3" s="660"/>
      <c r="BG3" s="402"/>
      <c r="BH3" s="403"/>
      <c r="BI3" s="402"/>
      <c r="BJ3" s="403"/>
      <c r="BK3" s="402"/>
      <c r="BL3" s="402"/>
      <c r="BO3" s="675"/>
      <c r="BP3" s="675"/>
      <c r="BT3" s="675"/>
      <c r="BU3" s="675"/>
      <c r="BV3" s="402"/>
      <c r="BW3" s="402"/>
      <c r="BX3" s="659"/>
      <c r="BY3" s="659"/>
      <c r="BZ3" s="659"/>
      <c r="CA3" s="402"/>
      <c r="CB3" s="402"/>
      <c r="CC3" s="402"/>
      <c r="CD3" s="402"/>
      <c r="CE3" s="402"/>
      <c r="CF3" s="165"/>
      <c r="CG3" s="402"/>
      <c r="CH3" s="167"/>
      <c r="CI3" s="168"/>
      <c r="CJ3" s="166"/>
      <c r="CK3" s="403"/>
      <c r="CL3" s="403"/>
      <c r="CM3" s="402"/>
      <c r="CN3" s="402"/>
      <c r="CO3" s="403"/>
      <c r="CP3" s="554"/>
      <c r="CQ3" s="173"/>
      <c r="CR3" s="173"/>
      <c r="DB3" s="554"/>
      <c r="DC3" s="554"/>
    </row>
    <row r="4" spans="1:112" s="493" customFormat="1" ht="68.099999999999994" customHeight="1" x14ac:dyDescent="0.2">
      <c r="A4" s="676" t="s">
        <v>6</v>
      </c>
      <c r="B4" s="678" t="s">
        <v>7</v>
      </c>
      <c r="C4" s="678" t="s">
        <v>8</v>
      </c>
      <c r="D4" s="678" t="s">
        <v>9</v>
      </c>
      <c r="E4" s="673" t="s">
        <v>185</v>
      </c>
      <c r="F4" s="637" t="s">
        <v>468</v>
      </c>
      <c r="G4" s="661" t="s">
        <v>136</v>
      </c>
      <c r="H4" s="673" t="s">
        <v>359</v>
      </c>
      <c r="I4" s="661" t="s">
        <v>187</v>
      </c>
      <c r="J4" s="663" t="s">
        <v>13</v>
      </c>
      <c r="K4" s="664"/>
      <c r="L4" s="664"/>
      <c r="M4" s="664"/>
      <c r="N4" s="665"/>
      <c r="O4" s="666" t="s">
        <v>14</v>
      </c>
      <c r="P4" s="668" t="s">
        <v>15</v>
      </c>
      <c r="Q4" s="669"/>
      <c r="R4" s="669"/>
      <c r="S4" s="669"/>
      <c r="T4" s="670"/>
      <c r="U4" s="492"/>
      <c r="V4" s="492"/>
      <c r="W4" s="671" t="s">
        <v>159</v>
      </c>
      <c r="X4" s="671" t="s">
        <v>92</v>
      </c>
      <c r="Y4" s="643" t="s">
        <v>17</v>
      </c>
      <c r="Z4" s="645" t="s">
        <v>18</v>
      </c>
      <c r="AA4" s="646"/>
      <c r="AB4" s="646"/>
      <c r="AC4" s="646"/>
      <c r="AD4" s="646"/>
      <c r="AE4" s="646"/>
      <c r="AF4" s="646"/>
      <c r="AG4" s="646"/>
      <c r="AH4" s="646"/>
      <c r="AI4" s="646"/>
      <c r="AJ4" s="646"/>
      <c r="AK4" s="646"/>
      <c r="AL4" s="646"/>
      <c r="AM4" s="646"/>
      <c r="AN4" s="647"/>
      <c r="AO4" s="648" t="s">
        <v>158</v>
      </c>
      <c r="AP4" s="635" t="s">
        <v>19</v>
      </c>
      <c r="AQ4" s="650"/>
      <c r="AR4" s="636"/>
      <c r="AS4" s="651" t="s">
        <v>20</v>
      </c>
      <c r="AT4" s="653" t="s">
        <v>21</v>
      </c>
      <c r="AU4" s="645" t="s">
        <v>22</v>
      </c>
      <c r="AV4" s="646"/>
      <c r="AW4" s="646"/>
      <c r="AX4" s="646"/>
      <c r="AY4" s="647"/>
      <c r="AZ4" s="641" t="s">
        <v>14</v>
      </c>
      <c r="BA4" s="645" t="s">
        <v>23</v>
      </c>
      <c r="BB4" s="646"/>
      <c r="BC4" s="647"/>
      <c r="BD4" s="655">
        <v>7.0000000000000007E-2</v>
      </c>
      <c r="BE4" s="657" t="s">
        <v>153</v>
      </c>
      <c r="BF4" s="658"/>
      <c r="BG4" s="641" t="s">
        <v>14</v>
      </c>
      <c r="BH4" s="630" t="s">
        <v>24</v>
      </c>
      <c r="BI4" s="631"/>
      <c r="BJ4" s="631"/>
      <c r="BK4" s="632"/>
      <c r="BL4" s="633" t="s">
        <v>25</v>
      </c>
      <c r="BM4" s="635" t="s">
        <v>157</v>
      </c>
      <c r="BN4" s="636"/>
      <c r="BO4" s="637" t="s">
        <v>27</v>
      </c>
      <c r="BP4" s="1093" t="s">
        <v>378</v>
      </c>
      <c r="BQ4" s="639" t="s">
        <v>189</v>
      </c>
      <c r="BR4" s="639" t="s">
        <v>189</v>
      </c>
      <c r="BS4" s="639" t="s">
        <v>189</v>
      </c>
      <c r="BT4" s="639" t="s">
        <v>189</v>
      </c>
      <c r="BU4" s="639" t="s">
        <v>189</v>
      </c>
      <c r="BV4" s="611" t="s">
        <v>144</v>
      </c>
      <c r="BW4" s="628" t="s">
        <v>28</v>
      </c>
      <c r="BX4" s="611" t="s">
        <v>29</v>
      </c>
      <c r="BY4" s="613" t="s">
        <v>30</v>
      </c>
      <c r="BZ4" s="613" t="s">
        <v>137</v>
      </c>
      <c r="CA4" s="613" t="s">
        <v>138</v>
      </c>
      <c r="CB4" s="615" t="s">
        <v>139</v>
      </c>
      <c r="CC4" s="615" t="s">
        <v>173</v>
      </c>
      <c r="CD4" s="624" t="s">
        <v>172</v>
      </c>
      <c r="CE4" s="626" t="s">
        <v>31</v>
      </c>
      <c r="CF4" s="626" t="s">
        <v>32</v>
      </c>
      <c r="CG4" s="611" t="s">
        <v>33</v>
      </c>
      <c r="CH4" s="624" t="s">
        <v>340</v>
      </c>
      <c r="CI4" s="611" t="s">
        <v>145</v>
      </c>
      <c r="CJ4" s="611" t="s">
        <v>34</v>
      </c>
      <c r="CK4" s="613" t="s">
        <v>35</v>
      </c>
      <c r="CL4" s="615" t="s">
        <v>188</v>
      </c>
      <c r="CM4" s="617" t="s">
        <v>36</v>
      </c>
      <c r="CN4" s="619" t="s">
        <v>37</v>
      </c>
      <c r="CO4" s="621" t="s">
        <v>8</v>
      </c>
      <c r="CP4" s="621" t="s">
        <v>377</v>
      </c>
      <c r="CQ4" s="623" t="s">
        <v>38</v>
      </c>
      <c r="CR4" s="605"/>
      <c r="CS4" s="605"/>
      <c r="CT4" s="605"/>
      <c r="CU4" s="605"/>
      <c r="CV4" s="605"/>
      <c r="CW4" s="605"/>
      <c r="CX4" s="605"/>
      <c r="CY4" s="606"/>
      <c r="CZ4" s="609" t="s">
        <v>459</v>
      </c>
      <c r="DA4" s="609" t="s">
        <v>174</v>
      </c>
      <c r="DB4" s="605" t="s">
        <v>39</v>
      </c>
      <c r="DC4" s="605"/>
      <c r="DD4" s="606"/>
      <c r="DE4" s="607" t="s">
        <v>65</v>
      </c>
      <c r="DF4" s="609" t="s">
        <v>457</v>
      </c>
      <c r="DG4" s="682" t="s">
        <v>449</v>
      </c>
    </row>
    <row r="5" spans="1:112" s="499" customFormat="1" ht="68.099999999999994" customHeight="1" thickBot="1" x14ac:dyDescent="0.25">
      <c r="A5" s="677"/>
      <c r="B5" s="679"/>
      <c r="C5" s="679"/>
      <c r="D5" s="679"/>
      <c r="E5" s="674"/>
      <c r="F5" s="638"/>
      <c r="G5" s="662"/>
      <c r="H5" s="674"/>
      <c r="I5" s="662"/>
      <c r="J5" s="501">
        <v>0.15</v>
      </c>
      <c r="K5" s="501">
        <v>0.01</v>
      </c>
      <c r="L5" s="501">
        <v>0.02</v>
      </c>
      <c r="M5" s="501">
        <v>0.03</v>
      </c>
      <c r="N5" s="488" t="s">
        <v>40</v>
      </c>
      <c r="O5" s="667"/>
      <c r="P5" s="489"/>
      <c r="Q5" s="489" t="s">
        <v>44</v>
      </c>
      <c r="R5" s="489" t="s">
        <v>45</v>
      </c>
      <c r="S5" s="489" t="s">
        <v>41</v>
      </c>
      <c r="T5" s="489"/>
      <c r="U5" s="494"/>
      <c r="V5" s="494"/>
      <c r="W5" s="672"/>
      <c r="X5" s="672"/>
      <c r="Y5" s="644"/>
      <c r="Z5" s="495" t="s">
        <v>14</v>
      </c>
      <c r="AA5" s="500" t="s">
        <v>46</v>
      </c>
      <c r="AB5" s="489" t="s">
        <v>182</v>
      </c>
      <c r="AC5" s="502" t="s">
        <v>48</v>
      </c>
      <c r="AD5" s="502" t="s">
        <v>52</v>
      </c>
      <c r="AE5" s="503">
        <v>0.1666</v>
      </c>
      <c r="AF5" s="504">
        <v>0.5</v>
      </c>
      <c r="AG5" s="503">
        <v>0.33329999999999999</v>
      </c>
      <c r="AH5" s="503">
        <v>0.91659999999999997</v>
      </c>
      <c r="AI5" s="504" t="s">
        <v>93</v>
      </c>
      <c r="AJ5" s="490" t="s">
        <v>186</v>
      </c>
      <c r="AK5" s="491" t="s">
        <v>162</v>
      </c>
      <c r="AL5" s="506" t="s">
        <v>364</v>
      </c>
      <c r="AM5" s="505" t="s">
        <v>53</v>
      </c>
      <c r="AN5" s="496" t="s">
        <v>54</v>
      </c>
      <c r="AO5" s="649"/>
      <c r="AP5" s="507">
        <v>0.15</v>
      </c>
      <c r="AQ5" s="507">
        <v>0.01</v>
      </c>
      <c r="AR5" s="507">
        <v>0.03</v>
      </c>
      <c r="AS5" s="652" t="s">
        <v>55</v>
      </c>
      <c r="AT5" s="654"/>
      <c r="AU5" s="507">
        <v>0.15</v>
      </c>
      <c r="AV5" s="507">
        <v>0.01</v>
      </c>
      <c r="AW5" s="507">
        <v>0.02</v>
      </c>
      <c r="AX5" s="507">
        <v>0.1</v>
      </c>
      <c r="AY5" s="507">
        <v>0.08</v>
      </c>
      <c r="AZ5" s="642"/>
      <c r="BA5" s="507">
        <v>0.15</v>
      </c>
      <c r="BB5" s="507">
        <v>0.01</v>
      </c>
      <c r="BC5" s="507">
        <v>0.1</v>
      </c>
      <c r="BD5" s="656"/>
      <c r="BE5" s="507">
        <v>0.03</v>
      </c>
      <c r="BF5" s="507">
        <v>0.01</v>
      </c>
      <c r="BG5" s="642"/>
      <c r="BH5" s="494" t="s">
        <v>56</v>
      </c>
      <c r="BI5" s="508" t="s">
        <v>57</v>
      </c>
      <c r="BJ5" s="494" t="s">
        <v>58</v>
      </c>
      <c r="BK5" s="494" t="s">
        <v>59</v>
      </c>
      <c r="BL5" s="634"/>
      <c r="BM5" s="507">
        <v>0.03</v>
      </c>
      <c r="BN5" s="507">
        <v>0.01</v>
      </c>
      <c r="BO5" s="638"/>
      <c r="BP5" s="1094"/>
      <c r="BQ5" s="640"/>
      <c r="BR5" s="640"/>
      <c r="BS5" s="640"/>
      <c r="BT5" s="640"/>
      <c r="BU5" s="640"/>
      <c r="BV5" s="612"/>
      <c r="BW5" s="629"/>
      <c r="BX5" s="612"/>
      <c r="BY5" s="614"/>
      <c r="BZ5" s="614"/>
      <c r="CA5" s="614"/>
      <c r="CB5" s="616"/>
      <c r="CC5" s="616"/>
      <c r="CD5" s="625"/>
      <c r="CE5" s="627"/>
      <c r="CF5" s="627"/>
      <c r="CG5" s="612"/>
      <c r="CH5" s="625"/>
      <c r="CI5" s="612"/>
      <c r="CJ5" s="612"/>
      <c r="CK5" s="614"/>
      <c r="CL5" s="616"/>
      <c r="CM5" s="618"/>
      <c r="CN5" s="620"/>
      <c r="CO5" s="622"/>
      <c r="CP5" s="622"/>
      <c r="CQ5" s="497" t="s">
        <v>175</v>
      </c>
      <c r="CR5" s="323" t="s">
        <v>450</v>
      </c>
      <c r="CS5" s="497" t="s">
        <v>60</v>
      </c>
      <c r="CT5" s="323" t="s">
        <v>61</v>
      </c>
      <c r="CU5" s="497" t="s">
        <v>62</v>
      </c>
      <c r="CV5" s="498" t="s">
        <v>63</v>
      </c>
      <c r="CW5" s="498" t="s">
        <v>126</v>
      </c>
      <c r="CX5" s="498" t="s">
        <v>160</v>
      </c>
      <c r="CY5" s="498" t="s">
        <v>161</v>
      </c>
      <c r="CZ5" s="610" t="s">
        <v>126</v>
      </c>
      <c r="DA5" s="610"/>
      <c r="DB5" s="323" t="s">
        <v>61</v>
      </c>
      <c r="DC5" s="323" t="s">
        <v>62</v>
      </c>
      <c r="DD5" s="323" t="s">
        <v>63</v>
      </c>
      <c r="DE5" s="608"/>
      <c r="DF5" s="610"/>
      <c r="DG5" s="683"/>
      <c r="DH5" s="497"/>
    </row>
    <row r="6" spans="1:112" s="159" customFormat="1" ht="68.099999999999994" customHeight="1" x14ac:dyDescent="0.2">
      <c r="A6" s="324" t="str">
        <f>IF(C6="","",SUBTOTAL(3,$C$6:C6))</f>
        <v/>
      </c>
      <c r="B6" s="325"/>
      <c r="C6" s="325"/>
      <c r="D6" s="325"/>
      <c r="E6" s="325"/>
      <c r="F6" s="325"/>
      <c r="G6" s="325"/>
      <c r="H6" s="325"/>
      <c r="I6" s="325"/>
      <c r="J6" s="326">
        <f t="shared" ref="J6:J33" si="0">ROUND(IF(I6&lt;$J$3,I6*$J$5,IF(I6&gt;=$J$3,$J$5*$J$3)),2)</f>
        <v>0</v>
      </c>
      <c r="K6" s="326">
        <f t="shared" ref="K6:K33" si="1">ROUND(IF(I6&lt;$J$3,I6*$K$5,IF(I6&gt;=$J$3,$K$5*$J$3)),2)</f>
        <v>0</v>
      </c>
      <c r="L6" s="326">
        <f t="shared" ref="L6:L33" si="2">ROUND(IF(I6&lt;$J$3,I6*$L$5,IF(I6&gt;=$J$3,$L$5*$J$3)),2)</f>
        <v>0</v>
      </c>
      <c r="M6" s="326">
        <f t="shared" ref="M6:M33" si="3">ROUND(IF(I6&lt;$J$3,I6*$M$5,IF(I6&gt;=$J$3,$M$5*$J$3)),2)</f>
        <v>0</v>
      </c>
      <c r="N6" s="327">
        <v>0</v>
      </c>
      <c r="O6" s="328">
        <f>SUM(I6:N6)</f>
        <v>0</v>
      </c>
      <c r="P6" s="325"/>
      <c r="Q6" s="325"/>
      <c r="R6" s="325"/>
      <c r="S6" s="325"/>
      <c r="T6" s="325"/>
      <c r="U6" s="326"/>
      <c r="V6" s="326"/>
      <c r="W6" s="331">
        <f>IF(D6="عامل تعاقد",225,IF(D6="معلم تعاقد",300,0))</f>
        <v>0</v>
      </c>
      <c r="X6" s="325"/>
      <c r="Y6" s="329">
        <f t="shared" ref="Y6:Y33" si="4">INT(IF(E6="إدارى",0,IF(E6="معلم مساعد",425,IF(E6="معلم",400,IF(E6="معلم أول",375,IF(E6="معلم أول أ",350,IF(E6="خبير",325,IF(E6="كبير",300,IF(E6="مرافق",0,0)))))))))</f>
        <v>0</v>
      </c>
      <c r="Z6" s="328">
        <f t="shared" ref="Z6:Z33" si="5">SUM(P6:Y6)</f>
        <v>0</v>
      </c>
      <c r="AA6" s="330"/>
      <c r="AB6" s="330"/>
      <c r="AC6" s="331">
        <f>INT(IF(D6="عامل تعاقد",G6*25/100,IF(D6="معلم تعاقد",G6*25/100,IF(D6="معلم مساعد",G6*25/100,IF(D6="معلم",G6*25/100,IF(D6="معلم أول",G6*25/100,IF(D6="معلم أول أ",G6*25/100,IF(D6="خبير",G6*25/100,IF(D6="كبير",G6*25/100,IF(D6="عامل",I6*25/100,0))))))))))</f>
        <v>0</v>
      </c>
      <c r="AD6" s="331">
        <f t="shared" ref="AD6:AD33" si="6">INT(IF(D6="إدارى",G6*0/100,IF(D6="معلم مساعد",G6*75/100,IF(D6="معلم",G6*75/100,IF(D6="معلم أول",G6*50/100,IF(D6="معلم أول أ",G6*25/100,IF(D6="خبير",G6*25/100,IF(D6="كبير",G6*25/100,IF(D6="عامل",G6*0/100,0)))))))))</f>
        <v>0</v>
      </c>
      <c r="AE6" s="331">
        <v>0</v>
      </c>
      <c r="AF6" s="331">
        <f>INT(IF(D6="عامل تعاقد",G6*0.5,IF(D6="معلم تعاقد",G6*0.5,0)))</f>
        <v>0</v>
      </c>
      <c r="AG6" s="331">
        <f>INT(IF(F6=1,G6*0.3333,0))</f>
        <v>0</v>
      </c>
      <c r="AH6" s="148">
        <f t="shared" ref="AH6:AH33" si="7">INT(IF(D6="عامل تعاقد",G6*0.9166,IF(D6="معلم تعاقد",G6*0.9166,0)))</f>
        <v>0</v>
      </c>
      <c r="AI6" s="332">
        <v>0</v>
      </c>
      <c r="AJ6" s="337">
        <v>0</v>
      </c>
      <c r="AK6" s="332">
        <v>0</v>
      </c>
      <c r="AL6" s="364">
        <v>0</v>
      </c>
      <c r="AM6" s="326">
        <f t="shared" ref="AM6:AM33" si="8">FLOOR(IF(D6="إدارى",G6*0,IF(D6="معلم مساعد",G6*50/100,IF(D6="معلم",G6*50/100,IF(D6="معلم أول",G6*50/100,IF(D6="معلم أول أ",G6*50/100,IF(D6="خبير",G6*50/100,IF(D6="كبير",G6*50/100,IF(D6="عامل",G6*0/100,0)))))))),0.05)</f>
        <v>0</v>
      </c>
      <c r="AN6" s="326">
        <f t="shared" ref="AN6:AN33" si="9">FLOOR(IF(D6="إدارى",G6*0,IF(D6="معلم مساعد",G6*50/100,IF(D6="معلم",G6*100/100,IF(D6="معلم أول",G6*125/100,IF(D6="معلم أول أ",G6*150/100,IF(D6="خبير",G6*175/100,IF(D6="كبير",G6*200/100,IF(D6="عامل",G6*0/100,0)))))))),0.05)</f>
        <v>0</v>
      </c>
      <c r="AO6" s="151">
        <f t="shared" ref="AO6:AO33" si="10">SUM(Z6:AN6,N6)</f>
        <v>0</v>
      </c>
      <c r="AP6" s="326">
        <f t="shared" ref="AP6:AP33" si="11">ROUND(IF(AO6&lt;$AP$3,AO6*$AP$5,IF(AO6&gt;=$AP$3,$AP$3*$AP$5)),2)</f>
        <v>0</v>
      </c>
      <c r="AQ6" s="326">
        <f t="shared" ref="AQ6:AQ33" si="12">ROUND(IF(AO6&lt;$AP$3,AO6*$AQ$5,IF(AO6&gt;=$AP$3,$AP$3*$AQ$5)),2)</f>
        <v>0</v>
      </c>
      <c r="AR6" s="326">
        <f t="shared" ref="AR6:AR33" si="13">ROUND(IF(AO6&lt;$AP$3,AO6*$AR$5,IF(AO6&gt;=$AP$3,$AP$3*$AR$5)),2)</f>
        <v>0</v>
      </c>
      <c r="AS6" s="147">
        <f>IF(D6="عامل تعاقد",0,IF(D6="معلم تعاقد",0,IF(D6="معلم مساعد",10,IF(D6="معلم",10,IF(D6="معلم أول",10,IF(D6="معلم أول أ",10,IF(D6="خبير",10,IF(D6="كبير",10,0))))))))</f>
        <v>0</v>
      </c>
      <c r="AT6" s="326">
        <f>SUM(O6,Z6:AN6,AP6:AS6)</f>
        <v>0</v>
      </c>
      <c r="AU6" s="326">
        <f t="shared" ref="AU6:AU33" si="14">ROUND(IF(I6&lt;$J$3,I6*$AU$5,IF(I6&gt;=$J$3,$AU$5*$J$3)),2)</f>
        <v>0</v>
      </c>
      <c r="AV6" s="326">
        <f t="shared" ref="AV6:AV33" si="15">ROUND(IF(I6&lt;$J$3,I6*$AV$5,IF(I6&gt;=$J$3,$AV$5*$J$3)),2)</f>
        <v>0</v>
      </c>
      <c r="AW6" s="326">
        <f t="shared" ref="AW6:AW33" si="16">ROUND(IF(I6&lt;$J$3,I6*$AW$5,IF(I6&gt;=$J$3,$AW$5*$J$3)),2)</f>
        <v>0</v>
      </c>
      <c r="AX6" s="326">
        <f t="shared" ref="AX6:AX33" si="17">ROUND(IF(I6&lt;$J$3,I6*$AX$5,IF(I6&gt;=$J$3,$AX$5*$J$3)),2)</f>
        <v>0</v>
      </c>
      <c r="AY6" s="326">
        <f t="shared" ref="AY6:AY33" si="18">ROUND(IF(I6&lt;$J$3,I6*$AY$5,IF(I6&gt;=$J$3,$AY$5*$J$3)),2)</f>
        <v>0</v>
      </c>
      <c r="AZ6" s="328">
        <f>SUM(AU6:AY6)</f>
        <v>0</v>
      </c>
      <c r="BA6" s="326">
        <f t="shared" ref="BA6:BA33" si="19">ROUND(IF(AO6&lt;$AP$3,AO6*$BA$5,IF(AO6&gt;=$AP$3,$AP$3*$BA$5)),2)</f>
        <v>0</v>
      </c>
      <c r="BB6" s="326">
        <f t="shared" ref="BB6:BB33" si="20">ROUND(IF(AO6&lt;$AP$3,AO6*$BB$5,IF(AO6&gt;=$AP$3,$AP$3*$BB$5)),2)</f>
        <v>0</v>
      </c>
      <c r="BC6" s="326">
        <f t="shared" ref="BC6:BC33" si="21">ROUND(IF(AO6&lt;$AP$3,AO6*$BC$5,IF(AO6&gt;=$AP$3,$AP$3*$BC$5)),2)</f>
        <v>0</v>
      </c>
      <c r="BD6" s="326">
        <f>ROUND(IF(D6="إدارى",I6*0,IF(D6="معلم مساعد",I6*7/100,IF(D6="معلم",I6*7/100,IF(D6="معلم أول",I6*7/100,IF(D6="معلم أول أ",I6*7/100,IF(D6="خبير",I6*7/100,IF(D6="كبير",I6*7/100))))))),2)</f>
        <v>0</v>
      </c>
      <c r="BE6" s="326">
        <f t="shared" ref="BE6:BE33" si="22">ROUND(IF(AO6&lt;$AP$3,AO6*$BE$5,IF(AO6&gt;=$AP$3,$AP$3*$BE$5)),2)</f>
        <v>0</v>
      </c>
      <c r="BF6" s="326">
        <f t="shared" ref="BF6:BF33" si="23">ROUND(IF(AO6&lt;$AP$3,AO6*$BF$5,IF(AO6&gt;=$AP$3,$AP$3*$BF$5)),2)</f>
        <v>0</v>
      </c>
      <c r="BG6" s="328">
        <f>SUM(BA6:BF6)</f>
        <v>0</v>
      </c>
      <c r="BH6" s="551">
        <f>IF(D6="عامل تعاقد",0,IF(D6="معلم تعاقد",0,IF(D6="معلم مساعد",0.1,IF(D6="معلم",0.1,IF(D6="معلم أول",0.1,IF(D6="معلم أول أ",0.1,IF(D6="خبير",0.1,IF(D6="كبير",0.1,0))))))))</f>
        <v>0</v>
      </c>
      <c r="BI6" s="551">
        <f>IF(D6="عامل تعاقد",0,IF(D6="معلم تعاقد",0,IF(D6="معلم مساعد",0.5,IF(D6="معلم",0.5,IF(D6="معلم أول",0.5,IF(D6="معلم أول أ",0.5,IF(D6="خبير",0.5,IF(D6="كبير",0.5,0))))))))</f>
        <v>0</v>
      </c>
      <c r="BJ6" s="551">
        <f>IF(D6="عامل تعاقد",0,IF(D6="معلم تعاقد",0,IF(D6="معلم مساعد",4.5,IF(D6="معلم",4.5,IF(D6="معلم أول",4.5,IF(D6="معلم أول أ",4.5,IF(D6="خبير",4.5,IF(D6="كبير",4.5,0))))))))</f>
        <v>0</v>
      </c>
      <c r="BK6" s="551">
        <f>IF(D6="عامل تعاقد",0,IF(D6="معلم تعاقد",0,IF(D6="معلم مساعد",0.2,IF(D6="معلم",0.2,IF(D6="معلم أول",0.2,IF(D6="معلم أول أ",0.2,IF(D6="خبير",0.2,IF(D6="كبير",0.2,0))))))))</f>
        <v>0</v>
      </c>
      <c r="BL6" s="327">
        <v>0</v>
      </c>
      <c r="BM6" s="326">
        <f t="shared" ref="BM6:BM33" si="24">ROUND(IF(I6&lt;$J$3,I6*$BM$5,IF(I6&gt;=$J$3,$BM$5*$J$3)),2)</f>
        <v>0</v>
      </c>
      <c r="BN6" s="326">
        <f t="shared" ref="BN6:BN33" si="25">ROUND(IF(I6&lt;$J$3,I6*$BN$5,IF(I6&gt;=$J$3,$BN$5*$J$3)),2)</f>
        <v>0</v>
      </c>
      <c r="BO6" s="325">
        <f>CEILING(IF(DE6&gt;0,DE6,0),0.05)</f>
        <v>0</v>
      </c>
      <c r="BP6" s="1095">
        <f>CEILING(IF(DA6&gt;0,DA6,0),0.05)</f>
        <v>0</v>
      </c>
      <c r="BQ6" s="333"/>
      <c r="BR6" s="333"/>
      <c r="BS6" s="333"/>
      <c r="BT6" s="333"/>
      <c r="BU6" s="333"/>
      <c r="BV6" s="333"/>
      <c r="BW6" s="327"/>
      <c r="BX6" s="327"/>
      <c r="BY6" s="333"/>
      <c r="BZ6" s="333">
        <f t="shared" ref="BZ6:BZ33" si="26">ROUND(IF(CA6=4,I6*0.05,0),2)</f>
        <v>0</v>
      </c>
      <c r="CA6" s="327"/>
      <c r="CB6" s="333"/>
      <c r="CC6" s="333"/>
      <c r="CD6" s="333"/>
      <c r="CE6" s="334"/>
      <c r="CF6" s="334"/>
      <c r="CG6" s="333"/>
      <c r="CH6" s="333"/>
      <c r="CI6" s="333"/>
      <c r="CJ6" s="333"/>
      <c r="CK6" s="333"/>
      <c r="CL6" s="333"/>
      <c r="CM6" s="326">
        <f>SUM(AZ6,BG6:BN6,BO6:CL6)</f>
        <v>0</v>
      </c>
      <c r="CN6" s="326">
        <f t="shared" ref="CN6:CN33" si="27">AT6-CM6</f>
        <v>0</v>
      </c>
      <c r="CO6" s="335">
        <f t="shared" ref="CO6:CO33" si="28">C6</f>
        <v>0</v>
      </c>
      <c r="CP6" s="335"/>
      <c r="CQ6" s="326">
        <f>ROUND(G6*10/12,2)</f>
        <v>0</v>
      </c>
      <c r="CR6" s="333">
        <f>ROUND(IF(AND(DF6&gt;=1,DF6&lt;=500),DF6*30/100,IF(AND(DF6&gt;500,DF6&lt;=10000),DF6*28/100,)),2)</f>
        <v>0</v>
      </c>
      <c r="CS6" s="332">
        <f>IF(CR6&gt;=216,216,CR6)</f>
        <v>0</v>
      </c>
      <c r="CT6" s="333">
        <f>SUM(CS6,R6:Y6,AC6:AN6,AS6,CQ6,DG6)</f>
        <v>0</v>
      </c>
      <c r="CU6" s="332">
        <f>SUM(AX6,AY6,BC6,BF6,BN6,BO6,CE6,CF6,BZ6,1183.33)</f>
        <v>1183.33</v>
      </c>
      <c r="CV6" s="336">
        <f>CT6-CU6</f>
        <v>-1183.33</v>
      </c>
      <c r="CW6" s="336">
        <f>IF(CV6&lt;=1900,CV6*0.1,190)</f>
        <v>-118.333</v>
      </c>
      <c r="CX6" s="336">
        <f>CV6-1900</f>
        <v>-3083.33</v>
      </c>
      <c r="CY6" s="336">
        <f>IF(CX6&gt;0,CX6*0.15,0)</f>
        <v>0</v>
      </c>
      <c r="CZ6" s="336">
        <f>CW6+CY6</f>
        <v>-118.333</v>
      </c>
      <c r="DA6" s="336">
        <f>IF(CY6&lt;=0,CZ6*0.2,CZ6*0.6)</f>
        <v>-23.666600000000003</v>
      </c>
      <c r="DB6" s="333">
        <f>CT6-(CQ6+DG6)</f>
        <v>0</v>
      </c>
      <c r="DC6" s="333">
        <f>SUM(AX6:AY6,BC6,BF6,BN6,CE6,CF6,50)</f>
        <v>50</v>
      </c>
      <c r="DD6" s="333">
        <f>DB6-DC6</f>
        <v>-50</v>
      </c>
      <c r="DE6" s="559">
        <f>ROUND(IF(AND(DB6&gt;=1,DB6&lt;=250),DD6*6/1000,IF(AND(DB6&gt;250,DB6&lt;=500),DD6*6.5/1000,IF(AND(DB6&gt;500,DB6&lt;=1000),DD6*7/1000,IF(AND(DB6&gt;1000,DB6&lt;=10000),DD6*7.5/1000)))),2)</f>
        <v>0</v>
      </c>
      <c r="DF6" s="336">
        <f>IF(D6="كبير",G6+30,IF(D6="خبير",G6+18,IF(D6="معلم أول أ",G6+15,IF(D6="معلم أول",G6+15,IF(D6="معلم",G6+12,IF(D6="معلم مساعد",G6+12,0))))))</f>
        <v>0</v>
      </c>
      <c r="DG6" s="559"/>
      <c r="DH6" s="326"/>
    </row>
    <row r="7" spans="1:112" s="159" customFormat="1" ht="68.099999999999994" customHeight="1" x14ac:dyDescent="0.2">
      <c r="A7" s="149" t="str">
        <f>IF(C7="","",SUBTOTAL(3,$C$6:C7))</f>
        <v/>
      </c>
      <c r="B7" s="150"/>
      <c r="C7" s="150"/>
      <c r="D7" s="325"/>
      <c r="E7" s="325"/>
      <c r="F7" s="150"/>
      <c r="G7" s="150"/>
      <c r="H7" s="150"/>
      <c r="I7" s="150"/>
      <c r="J7" s="151">
        <f t="shared" si="0"/>
        <v>0</v>
      </c>
      <c r="K7" s="151">
        <f t="shared" si="1"/>
        <v>0</v>
      </c>
      <c r="L7" s="151">
        <f t="shared" si="2"/>
        <v>0</v>
      </c>
      <c r="M7" s="151">
        <f t="shared" si="3"/>
        <v>0</v>
      </c>
      <c r="N7" s="152">
        <v>0</v>
      </c>
      <c r="O7" s="153">
        <f t="shared" ref="O7:O33" si="29">SUM(I7:N7)</f>
        <v>0</v>
      </c>
      <c r="P7" s="150"/>
      <c r="Q7" s="150"/>
      <c r="R7" s="150"/>
      <c r="S7" s="150"/>
      <c r="T7" s="150"/>
      <c r="U7" s="151"/>
      <c r="V7" s="151"/>
      <c r="W7" s="331">
        <f t="shared" ref="W7:W33" si="30">IF(D7="عامل تعاقد",225,IF(D7="معلم تعاقد",300,0))</f>
        <v>0</v>
      </c>
      <c r="X7" s="150"/>
      <c r="Y7" s="154">
        <f t="shared" si="4"/>
        <v>0</v>
      </c>
      <c r="Z7" s="153">
        <f t="shared" si="5"/>
        <v>0</v>
      </c>
      <c r="AA7" s="147"/>
      <c r="AB7" s="147"/>
      <c r="AC7" s="331">
        <f t="shared" ref="AC7:AC33" si="31">INT(IF(D7="عامل تعاقد",G7*25/100,IF(D7="معلم تعاقد",G7*25/100,IF(D7="معلم مساعد",G7*25/100,IF(D7="معلم",G7*25/100,IF(D7="معلم أول",G7*25/100,IF(D7="معلم أول أ",G7*25/100,IF(D7="خبير",G7*25/100,IF(D7="كبير",G7*25/100,IF(D7="عامل",I7*25/100,0))))))))))</f>
        <v>0</v>
      </c>
      <c r="AD7" s="331">
        <f t="shared" si="6"/>
        <v>0</v>
      </c>
      <c r="AE7" s="331">
        <v>0</v>
      </c>
      <c r="AF7" s="331">
        <f t="shared" ref="AF7:AF33" si="32">INT(IF(D7="عامل تعاقد",G7*0.5,IF(D7="معلم تعاقد",G7*0.5,0)))</f>
        <v>0</v>
      </c>
      <c r="AG7" s="331">
        <f t="shared" ref="AG7:AG33" si="33">INT(IF(F7=1,G7*0.3333,0))</f>
        <v>0</v>
      </c>
      <c r="AH7" s="148">
        <f t="shared" si="7"/>
        <v>0</v>
      </c>
      <c r="AI7" s="155">
        <v>0</v>
      </c>
      <c r="AJ7" s="337">
        <v>0</v>
      </c>
      <c r="AK7" s="155">
        <v>0</v>
      </c>
      <c r="AL7" s="337">
        <v>0</v>
      </c>
      <c r="AM7" s="151">
        <f t="shared" si="8"/>
        <v>0</v>
      </c>
      <c r="AN7" s="151">
        <f t="shared" si="9"/>
        <v>0</v>
      </c>
      <c r="AO7" s="151">
        <f t="shared" si="10"/>
        <v>0</v>
      </c>
      <c r="AP7" s="151">
        <f t="shared" si="11"/>
        <v>0</v>
      </c>
      <c r="AQ7" s="151">
        <f t="shared" si="12"/>
        <v>0</v>
      </c>
      <c r="AR7" s="151">
        <f t="shared" si="13"/>
        <v>0</v>
      </c>
      <c r="AS7" s="147">
        <f t="shared" ref="AS7:AS33" si="34">IF(D7="عامل تعاقد",0,IF(D7="معلم تعاقد",0,IF(D7="معلم مساعد",10,IF(D7="معلم",10,IF(D7="معلم أول",10,IF(D7="معلم أول أ",10,IF(D7="خبير",10,IF(D7="كبير",10,0))))))))</f>
        <v>0</v>
      </c>
      <c r="AT7" s="151">
        <f t="shared" ref="AT7:AT33" si="35">SUM(O7,Z7:AN7,AP7:AS7)</f>
        <v>0</v>
      </c>
      <c r="AU7" s="151">
        <f t="shared" si="14"/>
        <v>0</v>
      </c>
      <c r="AV7" s="151">
        <f t="shared" si="15"/>
        <v>0</v>
      </c>
      <c r="AW7" s="151">
        <f t="shared" si="16"/>
        <v>0</v>
      </c>
      <c r="AX7" s="151">
        <f t="shared" si="17"/>
        <v>0</v>
      </c>
      <c r="AY7" s="151">
        <f t="shared" si="18"/>
        <v>0</v>
      </c>
      <c r="AZ7" s="153">
        <f t="shared" ref="AZ7:AZ33" si="36">SUM(AU7:AY7)</f>
        <v>0</v>
      </c>
      <c r="BA7" s="151">
        <f t="shared" si="19"/>
        <v>0</v>
      </c>
      <c r="BB7" s="151">
        <f t="shared" si="20"/>
        <v>0</v>
      </c>
      <c r="BC7" s="151">
        <f t="shared" si="21"/>
        <v>0</v>
      </c>
      <c r="BD7" s="151">
        <f t="shared" ref="BD7:BD33" si="37">ROUND(IF(D7="إدارى",I7*0,IF(D7="معلم مساعد",I7*7/100,IF(D7="معلم",I7*7/100,IF(D7="معلم أول",I7*7/100,IF(D7="معلم أول أ",I7*7/100,IF(D7="خبير",I7*7/100,IF(D7="كبير",I7*7/100))))))),2)</f>
        <v>0</v>
      </c>
      <c r="BE7" s="151">
        <f t="shared" si="22"/>
        <v>0</v>
      </c>
      <c r="BF7" s="151">
        <f t="shared" si="23"/>
        <v>0</v>
      </c>
      <c r="BG7" s="153">
        <f t="shared" ref="BG7:BG33" si="38">SUM(BA7:BF7)</f>
        <v>0</v>
      </c>
      <c r="BH7" s="551">
        <f t="shared" ref="BH7:BH33" si="39">IF(D7="عامل تعاقد",0,IF(D7="معلم تعاقد",0,IF(D7="معلم مساعد",0.1,IF(D7="معلم",0.1,IF(D7="معلم أول",0.1,IF(D7="معلم أول أ",0.1,IF(D7="خبير",0.1,IF(D7="كبير",0.1,0))))))))</f>
        <v>0</v>
      </c>
      <c r="BI7" s="551">
        <f t="shared" ref="BI7:BI33" si="40">IF(D7="عامل تعاقد",0,IF(D7="معلم تعاقد",0,IF(D7="معلم مساعد",0.5,IF(D7="معلم",0.5,IF(D7="معلم أول",0.5,IF(D7="معلم أول أ",0.5,IF(D7="خبير",0.5,IF(D7="كبير",0.5,0))))))))</f>
        <v>0</v>
      </c>
      <c r="BJ7" s="551">
        <f t="shared" ref="BJ7:BJ33" si="41">IF(D7="عامل تعاقد",0,IF(D7="معلم تعاقد",0,IF(D7="معلم مساعد",4.5,IF(D7="معلم",4.5,IF(D7="معلم أول",4.5,IF(D7="معلم أول أ",4.5,IF(D7="خبير",4.5,IF(D7="كبير",4.5,0))))))))</f>
        <v>0</v>
      </c>
      <c r="BK7" s="551">
        <f t="shared" ref="BK7:BK33" si="42">IF(D7="عامل تعاقد",0,IF(D7="معلم تعاقد",0,IF(D7="معلم مساعد",0.2,IF(D7="معلم",0.2,IF(D7="معلم أول",0.2,IF(D7="معلم أول أ",0.2,IF(D7="خبير",0.2,IF(D7="كبير",0.2,0))))))))</f>
        <v>0</v>
      </c>
      <c r="BL7" s="152">
        <v>0</v>
      </c>
      <c r="BM7" s="151">
        <f t="shared" si="24"/>
        <v>0</v>
      </c>
      <c r="BN7" s="151">
        <f t="shared" si="25"/>
        <v>0</v>
      </c>
      <c r="BO7" s="150">
        <f t="shared" ref="BO7:BO33" si="43">CEILING(IF(DE7&gt;0,DE7,0),0.05)</f>
        <v>0</v>
      </c>
      <c r="BP7" s="1095">
        <f t="shared" ref="BP7:BP33" si="44">CEILING(IF(DA7&gt;0,DA7,0),0.05)</f>
        <v>0</v>
      </c>
      <c r="BQ7" s="156"/>
      <c r="BR7" s="156"/>
      <c r="BS7" s="156"/>
      <c r="BT7" s="156"/>
      <c r="BU7" s="156"/>
      <c r="BV7" s="156"/>
      <c r="BW7" s="152"/>
      <c r="BX7" s="152"/>
      <c r="BY7" s="156"/>
      <c r="BZ7" s="156">
        <f t="shared" si="26"/>
        <v>0</v>
      </c>
      <c r="CA7" s="152"/>
      <c r="CB7" s="156"/>
      <c r="CC7" s="156"/>
      <c r="CD7" s="156"/>
      <c r="CE7" s="157"/>
      <c r="CF7" s="157"/>
      <c r="CG7" s="156"/>
      <c r="CH7" s="156"/>
      <c r="CI7" s="156"/>
      <c r="CJ7" s="156"/>
      <c r="CK7" s="156"/>
      <c r="CL7" s="156"/>
      <c r="CM7" s="151">
        <f t="shared" ref="CM7:CM33" si="45">SUM(AZ7,BG7:BN7,BO7:CL7)</f>
        <v>0</v>
      </c>
      <c r="CN7" s="151">
        <f t="shared" si="27"/>
        <v>0</v>
      </c>
      <c r="CO7" s="158">
        <f t="shared" si="28"/>
        <v>0</v>
      </c>
      <c r="CP7" s="158"/>
      <c r="CQ7" s="151">
        <f t="shared" ref="CQ7:CQ33" si="46">ROUND(G7*10/12,2)</f>
        <v>0</v>
      </c>
      <c r="CR7" s="156">
        <f t="shared" ref="CR7:CR33" si="47">ROUND(IF(AND(DF7&gt;=1,DF7&lt;=500),DF7*30/100,IF(AND(DF7&gt;500,DF7&lt;=10000),DF7*28/100,)),2)</f>
        <v>0</v>
      </c>
      <c r="CS7" s="155">
        <f t="shared" ref="CS7:CS33" si="48">IF(CR7&gt;=216,216,CR7)</f>
        <v>0</v>
      </c>
      <c r="CT7" s="156">
        <f t="shared" ref="CT7:CT33" si="49">SUM(CS7,R7:Y7,AC7:AN7,AS7,CQ7,DG7)</f>
        <v>0</v>
      </c>
      <c r="CU7" s="332">
        <f t="shared" ref="CU7:CU33" si="50">SUM(AX7,AY7,BC7,BF7,BN7,BO7,CE7,CF7,BZ7,1183.33)</f>
        <v>1183.33</v>
      </c>
      <c r="CV7" s="560">
        <f t="shared" ref="CV7:CV33" si="51">CT7-CU7</f>
        <v>-1183.33</v>
      </c>
      <c r="CW7" s="560">
        <f t="shared" ref="CW7:CW33" si="52">IF(CV7&lt;=1900,CV7*0.1,190)</f>
        <v>-118.333</v>
      </c>
      <c r="CX7" s="560">
        <f t="shared" ref="CX7:CX33" si="53">CV7-1900</f>
        <v>-3083.33</v>
      </c>
      <c r="CY7" s="560">
        <f t="shared" ref="CY7:CY33" si="54">IF(CX7&gt;0,CX7*0.15,0)</f>
        <v>0</v>
      </c>
      <c r="CZ7" s="560">
        <f t="shared" ref="CZ7:CZ33" si="55">CW7+CY7</f>
        <v>-118.333</v>
      </c>
      <c r="DA7" s="560">
        <f t="shared" ref="DA7:DA33" si="56">IF(CY7&lt;=0,CZ7*0.2,CZ7*0.6)</f>
        <v>-23.666600000000003</v>
      </c>
      <c r="DB7" s="156">
        <f t="shared" ref="DB7:DB33" si="57">CT7-(CQ7+DG7)</f>
        <v>0</v>
      </c>
      <c r="DC7" s="156">
        <f t="shared" ref="DC7:DC33" si="58">SUM(AX7:AY7,BC7,BF7,BN7,CE7,CF7,50)</f>
        <v>50</v>
      </c>
      <c r="DD7" s="156">
        <f t="shared" ref="DD7:DD33" si="59">DB7-DC7</f>
        <v>-50</v>
      </c>
      <c r="DE7" s="561">
        <f t="shared" ref="DE7:DE33" si="60">ROUND(IF(AND(DB7&gt;=1,DB7&lt;=250),DD7*6/1000,IF(AND(DB7&gt;250,DB7&lt;=500),DD7*6.5/1000,IF(AND(DB7&gt;500,DB7&lt;=1000),DD7*7/1000,IF(AND(DB7&gt;1000,DB7&lt;=10000),DD7*7.5/1000)))),2)</f>
        <v>0</v>
      </c>
      <c r="DF7" s="560">
        <f t="shared" ref="DF7:DF33" si="61">IF(D7="كبير",G7+30,IF(D7="خبير",G7+18,IF(D7="معلم أول أ",G7+15,IF(D7="معلم أول",G7+15,IF(D7="معلم",G7+12,IF(D7="معلم مساعد",G7+12,0))))))</f>
        <v>0</v>
      </c>
      <c r="DG7" s="561"/>
      <c r="DH7" s="151"/>
    </row>
    <row r="8" spans="1:112" s="159" customFormat="1" ht="68.099999999999994" customHeight="1" x14ac:dyDescent="0.2">
      <c r="A8" s="149" t="str">
        <f>IF(C8="","",SUBTOTAL(3,$C$6:C8))</f>
        <v/>
      </c>
      <c r="B8" s="150"/>
      <c r="C8" s="150"/>
      <c r="D8" s="325"/>
      <c r="E8" s="325"/>
      <c r="F8" s="150"/>
      <c r="G8" s="150"/>
      <c r="H8" s="150"/>
      <c r="I8" s="150"/>
      <c r="J8" s="151">
        <f t="shared" si="0"/>
        <v>0</v>
      </c>
      <c r="K8" s="151">
        <f t="shared" si="1"/>
        <v>0</v>
      </c>
      <c r="L8" s="151">
        <f t="shared" si="2"/>
        <v>0</v>
      </c>
      <c r="M8" s="151">
        <f t="shared" si="3"/>
        <v>0</v>
      </c>
      <c r="N8" s="152">
        <v>0</v>
      </c>
      <c r="O8" s="153">
        <f t="shared" si="29"/>
        <v>0</v>
      </c>
      <c r="P8" s="150"/>
      <c r="Q8" s="150"/>
      <c r="R8" s="150"/>
      <c r="S8" s="150"/>
      <c r="T8" s="150"/>
      <c r="U8" s="151"/>
      <c r="V8" s="151"/>
      <c r="W8" s="331">
        <f t="shared" si="30"/>
        <v>0</v>
      </c>
      <c r="X8" s="150"/>
      <c r="Y8" s="154">
        <f t="shared" si="4"/>
        <v>0</v>
      </c>
      <c r="Z8" s="153">
        <f t="shared" si="5"/>
        <v>0</v>
      </c>
      <c r="AA8" s="147"/>
      <c r="AB8" s="147"/>
      <c r="AC8" s="331">
        <f t="shared" si="31"/>
        <v>0</v>
      </c>
      <c r="AD8" s="331">
        <f t="shared" si="6"/>
        <v>0</v>
      </c>
      <c r="AE8" s="331">
        <v>0</v>
      </c>
      <c r="AF8" s="331">
        <f t="shared" si="32"/>
        <v>0</v>
      </c>
      <c r="AG8" s="331">
        <f t="shared" si="33"/>
        <v>0</v>
      </c>
      <c r="AH8" s="148">
        <f t="shared" si="7"/>
        <v>0</v>
      </c>
      <c r="AI8" s="155">
        <v>0</v>
      </c>
      <c r="AJ8" s="337">
        <v>0</v>
      </c>
      <c r="AK8" s="155">
        <v>0</v>
      </c>
      <c r="AL8" s="337">
        <v>0</v>
      </c>
      <c r="AM8" s="151">
        <f t="shared" si="8"/>
        <v>0</v>
      </c>
      <c r="AN8" s="151">
        <f t="shared" si="9"/>
        <v>0</v>
      </c>
      <c r="AO8" s="151">
        <f t="shared" si="10"/>
        <v>0</v>
      </c>
      <c r="AP8" s="151">
        <f t="shared" si="11"/>
        <v>0</v>
      </c>
      <c r="AQ8" s="151">
        <f t="shared" si="12"/>
        <v>0</v>
      </c>
      <c r="AR8" s="151">
        <f t="shared" si="13"/>
        <v>0</v>
      </c>
      <c r="AS8" s="147">
        <f t="shared" si="34"/>
        <v>0</v>
      </c>
      <c r="AT8" s="151">
        <f t="shared" si="35"/>
        <v>0</v>
      </c>
      <c r="AU8" s="151">
        <f t="shared" si="14"/>
        <v>0</v>
      </c>
      <c r="AV8" s="151">
        <f t="shared" si="15"/>
        <v>0</v>
      </c>
      <c r="AW8" s="151">
        <f t="shared" si="16"/>
        <v>0</v>
      </c>
      <c r="AX8" s="151">
        <f t="shared" si="17"/>
        <v>0</v>
      </c>
      <c r="AY8" s="151">
        <f t="shared" si="18"/>
        <v>0</v>
      </c>
      <c r="AZ8" s="153">
        <f t="shared" si="36"/>
        <v>0</v>
      </c>
      <c r="BA8" s="151">
        <f t="shared" si="19"/>
        <v>0</v>
      </c>
      <c r="BB8" s="151">
        <f t="shared" si="20"/>
        <v>0</v>
      </c>
      <c r="BC8" s="151">
        <f t="shared" si="21"/>
        <v>0</v>
      </c>
      <c r="BD8" s="151">
        <f t="shared" si="37"/>
        <v>0</v>
      </c>
      <c r="BE8" s="151">
        <f t="shared" si="22"/>
        <v>0</v>
      </c>
      <c r="BF8" s="151">
        <f t="shared" si="23"/>
        <v>0</v>
      </c>
      <c r="BG8" s="153">
        <f t="shared" si="38"/>
        <v>0</v>
      </c>
      <c r="BH8" s="551">
        <f t="shared" si="39"/>
        <v>0</v>
      </c>
      <c r="BI8" s="551">
        <f t="shared" si="40"/>
        <v>0</v>
      </c>
      <c r="BJ8" s="551">
        <f t="shared" si="41"/>
        <v>0</v>
      </c>
      <c r="BK8" s="551">
        <f t="shared" si="42"/>
        <v>0</v>
      </c>
      <c r="BL8" s="152">
        <v>0</v>
      </c>
      <c r="BM8" s="151">
        <f t="shared" si="24"/>
        <v>0</v>
      </c>
      <c r="BN8" s="151">
        <f t="shared" si="25"/>
        <v>0</v>
      </c>
      <c r="BO8" s="150">
        <f t="shared" si="43"/>
        <v>0</v>
      </c>
      <c r="BP8" s="1095">
        <f t="shared" si="44"/>
        <v>0</v>
      </c>
      <c r="BQ8" s="156"/>
      <c r="BR8" s="156"/>
      <c r="BS8" s="156"/>
      <c r="BT8" s="156"/>
      <c r="BU8" s="156"/>
      <c r="BV8" s="156"/>
      <c r="BW8" s="152"/>
      <c r="BX8" s="152"/>
      <c r="BY8" s="156"/>
      <c r="BZ8" s="156">
        <f t="shared" si="26"/>
        <v>0</v>
      </c>
      <c r="CA8" s="152"/>
      <c r="CB8" s="156"/>
      <c r="CC8" s="156"/>
      <c r="CD8" s="156"/>
      <c r="CE8" s="157"/>
      <c r="CF8" s="157"/>
      <c r="CG8" s="156"/>
      <c r="CH8" s="156"/>
      <c r="CI8" s="156"/>
      <c r="CJ8" s="156"/>
      <c r="CK8" s="156"/>
      <c r="CL8" s="156"/>
      <c r="CM8" s="151">
        <f t="shared" si="45"/>
        <v>0</v>
      </c>
      <c r="CN8" s="151">
        <f t="shared" si="27"/>
        <v>0</v>
      </c>
      <c r="CO8" s="158">
        <f t="shared" si="28"/>
        <v>0</v>
      </c>
      <c r="CP8" s="158"/>
      <c r="CQ8" s="151">
        <f t="shared" si="46"/>
        <v>0</v>
      </c>
      <c r="CR8" s="156">
        <f t="shared" si="47"/>
        <v>0</v>
      </c>
      <c r="CS8" s="155">
        <f t="shared" si="48"/>
        <v>0</v>
      </c>
      <c r="CT8" s="156">
        <f t="shared" si="49"/>
        <v>0</v>
      </c>
      <c r="CU8" s="332">
        <f t="shared" si="50"/>
        <v>1183.33</v>
      </c>
      <c r="CV8" s="560">
        <f t="shared" si="51"/>
        <v>-1183.33</v>
      </c>
      <c r="CW8" s="560">
        <f t="shared" si="52"/>
        <v>-118.333</v>
      </c>
      <c r="CX8" s="560">
        <f t="shared" si="53"/>
        <v>-3083.33</v>
      </c>
      <c r="CY8" s="560">
        <f t="shared" si="54"/>
        <v>0</v>
      </c>
      <c r="CZ8" s="560">
        <f t="shared" si="55"/>
        <v>-118.333</v>
      </c>
      <c r="DA8" s="560">
        <f t="shared" si="56"/>
        <v>-23.666600000000003</v>
      </c>
      <c r="DB8" s="156">
        <f t="shared" si="57"/>
        <v>0</v>
      </c>
      <c r="DC8" s="156">
        <f t="shared" si="58"/>
        <v>50</v>
      </c>
      <c r="DD8" s="156">
        <f t="shared" si="59"/>
        <v>-50</v>
      </c>
      <c r="DE8" s="561">
        <f t="shared" si="60"/>
        <v>0</v>
      </c>
      <c r="DF8" s="560">
        <f t="shared" si="61"/>
        <v>0</v>
      </c>
      <c r="DG8" s="561"/>
      <c r="DH8" s="151"/>
    </row>
    <row r="9" spans="1:112" s="159" customFormat="1" ht="68.099999999999994" customHeight="1" x14ac:dyDescent="0.2">
      <c r="A9" s="149" t="str">
        <f>IF(C9="","",SUBTOTAL(3,$C$6:C9))</f>
        <v/>
      </c>
      <c r="B9" s="150"/>
      <c r="C9" s="150"/>
      <c r="D9" s="325"/>
      <c r="E9" s="325"/>
      <c r="F9" s="150"/>
      <c r="G9" s="150"/>
      <c r="H9" s="150"/>
      <c r="I9" s="150"/>
      <c r="J9" s="151">
        <f t="shared" si="0"/>
        <v>0</v>
      </c>
      <c r="K9" s="151">
        <f t="shared" si="1"/>
        <v>0</v>
      </c>
      <c r="L9" s="151">
        <f t="shared" si="2"/>
        <v>0</v>
      </c>
      <c r="M9" s="151">
        <f t="shared" si="3"/>
        <v>0</v>
      </c>
      <c r="N9" s="152">
        <v>0</v>
      </c>
      <c r="O9" s="153">
        <f t="shared" si="29"/>
        <v>0</v>
      </c>
      <c r="P9" s="150"/>
      <c r="Q9" s="150"/>
      <c r="R9" s="150"/>
      <c r="S9" s="150"/>
      <c r="T9" s="150"/>
      <c r="U9" s="151"/>
      <c r="V9" s="151"/>
      <c r="W9" s="331">
        <f t="shared" si="30"/>
        <v>0</v>
      </c>
      <c r="X9" s="150"/>
      <c r="Y9" s="154">
        <f t="shared" si="4"/>
        <v>0</v>
      </c>
      <c r="Z9" s="153">
        <f t="shared" si="5"/>
        <v>0</v>
      </c>
      <c r="AA9" s="147"/>
      <c r="AB9" s="147"/>
      <c r="AC9" s="331">
        <f t="shared" si="31"/>
        <v>0</v>
      </c>
      <c r="AD9" s="331">
        <f t="shared" si="6"/>
        <v>0</v>
      </c>
      <c r="AE9" s="331">
        <v>0</v>
      </c>
      <c r="AF9" s="331">
        <f t="shared" si="32"/>
        <v>0</v>
      </c>
      <c r="AG9" s="331">
        <f t="shared" si="33"/>
        <v>0</v>
      </c>
      <c r="AH9" s="148">
        <f t="shared" si="7"/>
        <v>0</v>
      </c>
      <c r="AI9" s="155">
        <v>0</v>
      </c>
      <c r="AJ9" s="337">
        <v>0</v>
      </c>
      <c r="AK9" s="155">
        <v>0</v>
      </c>
      <c r="AL9" s="337">
        <v>0</v>
      </c>
      <c r="AM9" s="151">
        <f t="shared" si="8"/>
        <v>0</v>
      </c>
      <c r="AN9" s="151">
        <f t="shared" si="9"/>
        <v>0</v>
      </c>
      <c r="AO9" s="151">
        <f t="shared" si="10"/>
        <v>0</v>
      </c>
      <c r="AP9" s="151">
        <f t="shared" si="11"/>
        <v>0</v>
      </c>
      <c r="AQ9" s="151">
        <f t="shared" si="12"/>
        <v>0</v>
      </c>
      <c r="AR9" s="151">
        <f t="shared" si="13"/>
        <v>0</v>
      </c>
      <c r="AS9" s="147">
        <f t="shared" si="34"/>
        <v>0</v>
      </c>
      <c r="AT9" s="151">
        <f t="shared" si="35"/>
        <v>0</v>
      </c>
      <c r="AU9" s="151">
        <f t="shared" si="14"/>
        <v>0</v>
      </c>
      <c r="AV9" s="151">
        <f t="shared" si="15"/>
        <v>0</v>
      </c>
      <c r="AW9" s="151">
        <f t="shared" si="16"/>
        <v>0</v>
      </c>
      <c r="AX9" s="151">
        <f t="shared" si="17"/>
        <v>0</v>
      </c>
      <c r="AY9" s="151">
        <f t="shared" si="18"/>
        <v>0</v>
      </c>
      <c r="AZ9" s="153">
        <f t="shared" si="36"/>
        <v>0</v>
      </c>
      <c r="BA9" s="151">
        <f t="shared" si="19"/>
        <v>0</v>
      </c>
      <c r="BB9" s="151">
        <f t="shared" si="20"/>
        <v>0</v>
      </c>
      <c r="BC9" s="151">
        <f t="shared" si="21"/>
        <v>0</v>
      </c>
      <c r="BD9" s="151">
        <f t="shared" si="37"/>
        <v>0</v>
      </c>
      <c r="BE9" s="151">
        <f t="shared" si="22"/>
        <v>0</v>
      </c>
      <c r="BF9" s="151">
        <f t="shared" si="23"/>
        <v>0</v>
      </c>
      <c r="BG9" s="153">
        <f t="shared" si="38"/>
        <v>0</v>
      </c>
      <c r="BH9" s="551">
        <f t="shared" si="39"/>
        <v>0</v>
      </c>
      <c r="BI9" s="551">
        <f t="shared" si="40"/>
        <v>0</v>
      </c>
      <c r="BJ9" s="551">
        <f t="shared" si="41"/>
        <v>0</v>
      </c>
      <c r="BK9" s="551">
        <f t="shared" si="42"/>
        <v>0</v>
      </c>
      <c r="BL9" s="152">
        <v>0</v>
      </c>
      <c r="BM9" s="151">
        <f t="shared" si="24"/>
        <v>0</v>
      </c>
      <c r="BN9" s="151">
        <f t="shared" si="25"/>
        <v>0</v>
      </c>
      <c r="BO9" s="150">
        <f t="shared" si="43"/>
        <v>0</v>
      </c>
      <c r="BP9" s="1095">
        <f t="shared" si="44"/>
        <v>0</v>
      </c>
      <c r="BQ9" s="156"/>
      <c r="BR9" s="156"/>
      <c r="BS9" s="156"/>
      <c r="BT9" s="156"/>
      <c r="BU9" s="156"/>
      <c r="BV9" s="156"/>
      <c r="BW9" s="152"/>
      <c r="BX9" s="152"/>
      <c r="BY9" s="156"/>
      <c r="BZ9" s="156">
        <f t="shared" si="26"/>
        <v>0</v>
      </c>
      <c r="CA9" s="152"/>
      <c r="CB9" s="156"/>
      <c r="CC9" s="156"/>
      <c r="CD9" s="156"/>
      <c r="CE9" s="157"/>
      <c r="CF9" s="157"/>
      <c r="CG9" s="156"/>
      <c r="CH9" s="156"/>
      <c r="CI9" s="156"/>
      <c r="CJ9" s="156"/>
      <c r="CK9" s="156"/>
      <c r="CL9" s="156"/>
      <c r="CM9" s="151">
        <f t="shared" si="45"/>
        <v>0</v>
      </c>
      <c r="CN9" s="151">
        <f t="shared" si="27"/>
        <v>0</v>
      </c>
      <c r="CO9" s="158">
        <f t="shared" si="28"/>
        <v>0</v>
      </c>
      <c r="CP9" s="158"/>
      <c r="CQ9" s="151">
        <f t="shared" si="46"/>
        <v>0</v>
      </c>
      <c r="CR9" s="156">
        <f t="shared" si="47"/>
        <v>0</v>
      </c>
      <c r="CS9" s="155">
        <f t="shared" si="48"/>
        <v>0</v>
      </c>
      <c r="CT9" s="156">
        <f t="shared" si="49"/>
        <v>0</v>
      </c>
      <c r="CU9" s="332">
        <f t="shared" si="50"/>
        <v>1183.33</v>
      </c>
      <c r="CV9" s="560">
        <f t="shared" si="51"/>
        <v>-1183.33</v>
      </c>
      <c r="CW9" s="560">
        <f t="shared" si="52"/>
        <v>-118.333</v>
      </c>
      <c r="CX9" s="560">
        <f t="shared" si="53"/>
        <v>-3083.33</v>
      </c>
      <c r="CY9" s="560">
        <f t="shared" si="54"/>
        <v>0</v>
      </c>
      <c r="CZ9" s="560">
        <f t="shared" si="55"/>
        <v>-118.333</v>
      </c>
      <c r="DA9" s="560">
        <f t="shared" si="56"/>
        <v>-23.666600000000003</v>
      </c>
      <c r="DB9" s="156">
        <f t="shared" si="57"/>
        <v>0</v>
      </c>
      <c r="DC9" s="156">
        <f t="shared" si="58"/>
        <v>50</v>
      </c>
      <c r="DD9" s="156">
        <f t="shared" si="59"/>
        <v>-50</v>
      </c>
      <c r="DE9" s="561">
        <f t="shared" si="60"/>
        <v>0</v>
      </c>
      <c r="DF9" s="560">
        <f t="shared" si="61"/>
        <v>0</v>
      </c>
      <c r="DG9" s="561"/>
      <c r="DH9" s="151"/>
    </row>
    <row r="10" spans="1:112" s="159" customFormat="1" ht="68.099999999999994" customHeight="1" x14ac:dyDescent="0.2">
      <c r="A10" s="149" t="str">
        <f>IF(C10="","",SUBTOTAL(3,$C$6:C10))</f>
        <v/>
      </c>
      <c r="B10" s="150"/>
      <c r="C10" s="150"/>
      <c r="D10" s="325"/>
      <c r="E10" s="325"/>
      <c r="F10" s="150"/>
      <c r="G10" s="150"/>
      <c r="H10" s="150"/>
      <c r="I10" s="150"/>
      <c r="J10" s="151">
        <f t="shared" si="0"/>
        <v>0</v>
      </c>
      <c r="K10" s="151">
        <f t="shared" si="1"/>
        <v>0</v>
      </c>
      <c r="L10" s="151">
        <f t="shared" si="2"/>
        <v>0</v>
      </c>
      <c r="M10" s="151">
        <f t="shared" si="3"/>
        <v>0</v>
      </c>
      <c r="N10" s="152">
        <v>0</v>
      </c>
      <c r="O10" s="153">
        <f t="shared" si="29"/>
        <v>0</v>
      </c>
      <c r="P10" s="150"/>
      <c r="Q10" s="150"/>
      <c r="R10" s="150"/>
      <c r="S10" s="150"/>
      <c r="T10" s="150"/>
      <c r="U10" s="151"/>
      <c r="V10" s="151"/>
      <c r="W10" s="331">
        <f t="shared" si="30"/>
        <v>0</v>
      </c>
      <c r="X10" s="150"/>
      <c r="Y10" s="154">
        <f t="shared" si="4"/>
        <v>0</v>
      </c>
      <c r="Z10" s="153">
        <f t="shared" si="5"/>
        <v>0</v>
      </c>
      <c r="AA10" s="147"/>
      <c r="AB10" s="147"/>
      <c r="AC10" s="331">
        <f t="shared" si="31"/>
        <v>0</v>
      </c>
      <c r="AD10" s="331">
        <f t="shared" si="6"/>
        <v>0</v>
      </c>
      <c r="AE10" s="331">
        <v>0</v>
      </c>
      <c r="AF10" s="331">
        <f t="shared" si="32"/>
        <v>0</v>
      </c>
      <c r="AG10" s="331">
        <f t="shared" si="33"/>
        <v>0</v>
      </c>
      <c r="AH10" s="148">
        <f t="shared" si="7"/>
        <v>0</v>
      </c>
      <c r="AI10" s="155">
        <v>0</v>
      </c>
      <c r="AJ10" s="337">
        <v>0</v>
      </c>
      <c r="AK10" s="155">
        <v>0</v>
      </c>
      <c r="AL10" s="337">
        <v>0</v>
      </c>
      <c r="AM10" s="151">
        <f t="shared" si="8"/>
        <v>0</v>
      </c>
      <c r="AN10" s="151">
        <f t="shared" si="9"/>
        <v>0</v>
      </c>
      <c r="AO10" s="151">
        <f t="shared" si="10"/>
        <v>0</v>
      </c>
      <c r="AP10" s="151">
        <f t="shared" si="11"/>
        <v>0</v>
      </c>
      <c r="AQ10" s="151">
        <f t="shared" si="12"/>
        <v>0</v>
      </c>
      <c r="AR10" s="151">
        <f t="shared" si="13"/>
        <v>0</v>
      </c>
      <c r="AS10" s="147">
        <f t="shared" si="34"/>
        <v>0</v>
      </c>
      <c r="AT10" s="151">
        <f t="shared" si="35"/>
        <v>0</v>
      </c>
      <c r="AU10" s="151">
        <f t="shared" si="14"/>
        <v>0</v>
      </c>
      <c r="AV10" s="151">
        <f t="shared" si="15"/>
        <v>0</v>
      </c>
      <c r="AW10" s="151">
        <f t="shared" si="16"/>
        <v>0</v>
      </c>
      <c r="AX10" s="151">
        <f t="shared" si="17"/>
        <v>0</v>
      </c>
      <c r="AY10" s="151">
        <f t="shared" si="18"/>
        <v>0</v>
      </c>
      <c r="AZ10" s="153">
        <f t="shared" si="36"/>
        <v>0</v>
      </c>
      <c r="BA10" s="151">
        <f t="shared" si="19"/>
        <v>0</v>
      </c>
      <c r="BB10" s="151">
        <f t="shared" si="20"/>
        <v>0</v>
      </c>
      <c r="BC10" s="151">
        <f t="shared" si="21"/>
        <v>0</v>
      </c>
      <c r="BD10" s="151">
        <f t="shared" si="37"/>
        <v>0</v>
      </c>
      <c r="BE10" s="151">
        <f t="shared" si="22"/>
        <v>0</v>
      </c>
      <c r="BF10" s="151">
        <f t="shared" si="23"/>
        <v>0</v>
      </c>
      <c r="BG10" s="153">
        <f t="shared" si="38"/>
        <v>0</v>
      </c>
      <c r="BH10" s="551">
        <f t="shared" si="39"/>
        <v>0</v>
      </c>
      <c r="BI10" s="551">
        <f t="shared" si="40"/>
        <v>0</v>
      </c>
      <c r="BJ10" s="551">
        <f t="shared" si="41"/>
        <v>0</v>
      </c>
      <c r="BK10" s="551">
        <f t="shared" si="42"/>
        <v>0</v>
      </c>
      <c r="BL10" s="152">
        <v>0</v>
      </c>
      <c r="BM10" s="151">
        <f t="shared" si="24"/>
        <v>0</v>
      </c>
      <c r="BN10" s="151">
        <f t="shared" si="25"/>
        <v>0</v>
      </c>
      <c r="BO10" s="150">
        <f t="shared" si="43"/>
        <v>0</v>
      </c>
      <c r="BP10" s="1095">
        <f t="shared" si="44"/>
        <v>0</v>
      </c>
      <c r="BQ10" s="156"/>
      <c r="BR10" s="156"/>
      <c r="BS10" s="156"/>
      <c r="BT10" s="156"/>
      <c r="BU10" s="156"/>
      <c r="BV10" s="156"/>
      <c r="BW10" s="152"/>
      <c r="BX10" s="152"/>
      <c r="BY10" s="156"/>
      <c r="BZ10" s="156">
        <f t="shared" si="26"/>
        <v>0</v>
      </c>
      <c r="CA10" s="152"/>
      <c r="CB10" s="156"/>
      <c r="CC10" s="156"/>
      <c r="CD10" s="156"/>
      <c r="CE10" s="157"/>
      <c r="CF10" s="157"/>
      <c r="CG10" s="156"/>
      <c r="CH10" s="156"/>
      <c r="CI10" s="156"/>
      <c r="CJ10" s="156"/>
      <c r="CK10" s="156"/>
      <c r="CL10" s="156"/>
      <c r="CM10" s="151">
        <f t="shared" si="45"/>
        <v>0</v>
      </c>
      <c r="CN10" s="151">
        <f t="shared" si="27"/>
        <v>0</v>
      </c>
      <c r="CO10" s="158">
        <f t="shared" si="28"/>
        <v>0</v>
      </c>
      <c r="CP10" s="158"/>
      <c r="CQ10" s="151">
        <f t="shared" si="46"/>
        <v>0</v>
      </c>
      <c r="CR10" s="156">
        <f t="shared" si="47"/>
        <v>0</v>
      </c>
      <c r="CS10" s="155">
        <f t="shared" si="48"/>
        <v>0</v>
      </c>
      <c r="CT10" s="156">
        <f t="shared" si="49"/>
        <v>0</v>
      </c>
      <c r="CU10" s="332">
        <f t="shared" si="50"/>
        <v>1183.33</v>
      </c>
      <c r="CV10" s="560">
        <f t="shared" si="51"/>
        <v>-1183.33</v>
      </c>
      <c r="CW10" s="560">
        <f t="shared" si="52"/>
        <v>-118.333</v>
      </c>
      <c r="CX10" s="560">
        <f t="shared" si="53"/>
        <v>-3083.33</v>
      </c>
      <c r="CY10" s="560">
        <f t="shared" si="54"/>
        <v>0</v>
      </c>
      <c r="CZ10" s="560">
        <f t="shared" si="55"/>
        <v>-118.333</v>
      </c>
      <c r="DA10" s="560">
        <f t="shared" si="56"/>
        <v>-23.666600000000003</v>
      </c>
      <c r="DB10" s="156">
        <f t="shared" si="57"/>
        <v>0</v>
      </c>
      <c r="DC10" s="156">
        <f t="shared" si="58"/>
        <v>50</v>
      </c>
      <c r="DD10" s="156">
        <f t="shared" si="59"/>
        <v>-50</v>
      </c>
      <c r="DE10" s="561">
        <f t="shared" si="60"/>
        <v>0</v>
      </c>
      <c r="DF10" s="560">
        <f t="shared" si="61"/>
        <v>0</v>
      </c>
      <c r="DG10" s="561"/>
      <c r="DH10" s="151"/>
    </row>
    <row r="11" spans="1:112" s="159" customFormat="1" ht="68.099999999999994" customHeight="1" x14ac:dyDescent="0.2">
      <c r="A11" s="149" t="str">
        <f>IF(C11="","",SUBTOTAL(3,$C$6:C11))</f>
        <v/>
      </c>
      <c r="B11" s="150"/>
      <c r="C11" s="150"/>
      <c r="D11" s="325"/>
      <c r="E11" s="325"/>
      <c r="F11" s="150"/>
      <c r="G11" s="150"/>
      <c r="H11" s="150"/>
      <c r="I11" s="150"/>
      <c r="J11" s="151">
        <f t="shared" si="0"/>
        <v>0</v>
      </c>
      <c r="K11" s="151">
        <f t="shared" si="1"/>
        <v>0</v>
      </c>
      <c r="L11" s="151">
        <f t="shared" si="2"/>
        <v>0</v>
      </c>
      <c r="M11" s="151">
        <f t="shared" si="3"/>
        <v>0</v>
      </c>
      <c r="N11" s="152">
        <v>0</v>
      </c>
      <c r="O11" s="153">
        <f t="shared" si="29"/>
        <v>0</v>
      </c>
      <c r="P11" s="150"/>
      <c r="Q11" s="150"/>
      <c r="R11" s="150"/>
      <c r="S11" s="150"/>
      <c r="T11" s="150"/>
      <c r="U11" s="151"/>
      <c r="V11" s="151"/>
      <c r="W11" s="331">
        <f t="shared" si="30"/>
        <v>0</v>
      </c>
      <c r="X11" s="150"/>
      <c r="Y11" s="154">
        <f t="shared" si="4"/>
        <v>0</v>
      </c>
      <c r="Z11" s="153">
        <f t="shared" si="5"/>
        <v>0</v>
      </c>
      <c r="AA11" s="147"/>
      <c r="AB11" s="147"/>
      <c r="AC11" s="331">
        <f t="shared" si="31"/>
        <v>0</v>
      </c>
      <c r="AD11" s="331">
        <f t="shared" si="6"/>
        <v>0</v>
      </c>
      <c r="AE11" s="331">
        <v>0</v>
      </c>
      <c r="AF11" s="331">
        <f t="shared" si="32"/>
        <v>0</v>
      </c>
      <c r="AG11" s="331">
        <f t="shared" si="33"/>
        <v>0</v>
      </c>
      <c r="AH11" s="148">
        <f t="shared" si="7"/>
        <v>0</v>
      </c>
      <c r="AI11" s="155">
        <v>0</v>
      </c>
      <c r="AJ11" s="337">
        <v>0</v>
      </c>
      <c r="AK11" s="155">
        <v>0</v>
      </c>
      <c r="AL11" s="337">
        <v>0</v>
      </c>
      <c r="AM11" s="151">
        <f t="shared" si="8"/>
        <v>0</v>
      </c>
      <c r="AN11" s="151">
        <f t="shared" si="9"/>
        <v>0</v>
      </c>
      <c r="AO11" s="151">
        <f t="shared" si="10"/>
        <v>0</v>
      </c>
      <c r="AP11" s="151">
        <f t="shared" si="11"/>
        <v>0</v>
      </c>
      <c r="AQ11" s="151">
        <f t="shared" si="12"/>
        <v>0</v>
      </c>
      <c r="AR11" s="151">
        <f t="shared" si="13"/>
        <v>0</v>
      </c>
      <c r="AS11" s="147">
        <f t="shared" si="34"/>
        <v>0</v>
      </c>
      <c r="AT11" s="151">
        <f t="shared" si="35"/>
        <v>0</v>
      </c>
      <c r="AU11" s="151">
        <f t="shared" si="14"/>
        <v>0</v>
      </c>
      <c r="AV11" s="151">
        <f t="shared" si="15"/>
        <v>0</v>
      </c>
      <c r="AW11" s="151">
        <f t="shared" si="16"/>
        <v>0</v>
      </c>
      <c r="AX11" s="151">
        <f t="shared" si="17"/>
        <v>0</v>
      </c>
      <c r="AY11" s="151">
        <f t="shared" si="18"/>
        <v>0</v>
      </c>
      <c r="AZ11" s="153">
        <f t="shared" si="36"/>
        <v>0</v>
      </c>
      <c r="BA11" s="151">
        <f t="shared" si="19"/>
        <v>0</v>
      </c>
      <c r="BB11" s="151">
        <f t="shared" si="20"/>
        <v>0</v>
      </c>
      <c r="BC11" s="151">
        <f t="shared" si="21"/>
        <v>0</v>
      </c>
      <c r="BD11" s="151">
        <f t="shared" si="37"/>
        <v>0</v>
      </c>
      <c r="BE11" s="151">
        <f t="shared" si="22"/>
        <v>0</v>
      </c>
      <c r="BF11" s="151">
        <f t="shared" si="23"/>
        <v>0</v>
      </c>
      <c r="BG11" s="153">
        <f t="shared" si="38"/>
        <v>0</v>
      </c>
      <c r="BH11" s="551">
        <f t="shared" si="39"/>
        <v>0</v>
      </c>
      <c r="BI11" s="551">
        <f t="shared" si="40"/>
        <v>0</v>
      </c>
      <c r="BJ11" s="551">
        <f t="shared" si="41"/>
        <v>0</v>
      </c>
      <c r="BK11" s="551">
        <f t="shared" si="42"/>
        <v>0</v>
      </c>
      <c r="BL11" s="152">
        <v>0</v>
      </c>
      <c r="BM11" s="151">
        <f t="shared" si="24"/>
        <v>0</v>
      </c>
      <c r="BN11" s="151">
        <f t="shared" si="25"/>
        <v>0</v>
      </c>
      <c r="BO11" s="150">
        <f t="shared" si="43"/>
        <v>0</v>
      </c>
      <c r="BP11" s="1095">
        <f t="shared" si="44"/>
        <v>0</v>
      </c>
      <c r="BQ11" s="156"/>
      <c r="BR11" s="156"/>
      <c r="BS11" s="156"/>
      <c r="BT11" s="156"/>
      <c r="BU11" s="156"/>
      <c r="BV11" s="156"/>
      <c r="BW11" s="152"/>
      <c r="BX11" s="152"/>
      <c r="BY11" s="156"/>
      <c r="BZ11" s="156">
        <f t="shared" si="26"/>
        <v>0</v>
      </c>
      <c r="CA11" s="152"/>
      <c r="CB11" s="156"/>
      <c r="CC11" s="156"/>
      <c r="CD11" s="156"/>
      <c r="CE11" s="157"/>
      <c r="CF11" s="157"/>
      <c r="CG11" s="156"/>
      <c r="CH11" s="156"/>
      <c r="CI11" s="156"/>
      <c r="CJ11" s="156"/>
      <c r="CK11" s="156"/>
      <c r="CL11" s="156"/>
      <c r="CM11" s="151">
        <f t="shared" si="45"/>
        <v>0</v>
      </c>
      <c r="CN11" s="151">
        <f t="shared" si="27"/>
        <v>0</v>
      </c>
      <c r="CO11" s="158">
        <f t="shared" si="28"/>
        <v>0</v>
      </c>
      <c r="CP11" s="158"/>
      <c r="CQ11" s="151">
        <f t="shared" si="46"/>
        <v>0</v>
      </c>
      <c r="CR11" s="156">
        <f t="shared" si="47"/>
        <v>0</v>
      </c>
      <c r="CS11" s="155">
        <f t="shared" si="48"/>
        <v>0</v>
      </c>
      <c r="CT11" s="156">
        <f t="shared" si="49"/>
        <v>0</v>
      </c>
      <c r="CU11" s="332">
        <f t="shared" si="50"/>
        <v>1183.33</v>
      </c>
      <c r="CV11" s="560">
        <f t="shared" si="51"/>
        <v>-1183.33</v>
      </c>
      <c r="CW11" s="560">
        <f t="shared" si="52"/>
        <v>-118.333</v>
      </c>
      <c r="CX11" s="560">
        <f t="shared" si="53"/>
        <v>-3083.33</v>
      </c>
      <c r="CY11" s="560">
        <f t="shared" si="54"/>
        <v>0</v>
      </c>
      <c r="CZ11" s="560">
        <f t="shared" si="55"/>
        <v>-118.333</v>
      </c>
      <c r="DA11" s="560">
        <f t="shared" si="56"/>
        <v>-23.666600000000003</v>
      </c>
      <c r="DB11" s="156">
        <f t="shared" si="57"/>
        <v>0</v>
      </c>
      <c r="DC11" s="156">
        <f t="shared" si="58"/>
        <v>50</v>
      </c>
      <c r="DD11" s="156">
        <f t="shared" si="59"/>
        <v>-50</v>
      </c>
      <c r="DE11" s="561">
        <f t="shared" si="60"/>
        <v>0</v>
      </c>
      <c r="DF11" s="560">
        <f t="shared" si="61"/>
        <v>0</v>
      </c>
      <c r="DG11" s="561"/>
      <c r="DH11" s="151"/>
    </row>
    <row r="12" spans="1:112" s="159" customFormat="1" ht="68.099999999999994" customHeight="1" x14ac:dyDescent="0.2">
      <c r="A12" s="149" t="str">
        <f>IF(C12="","",SUBTOTAL(3,$C$6:C12))</f>
        <v/>
      </c>
      <c r="B12" s="150"/>
      <c r="C12" s="150"/>
      <c r="D12" s="325"/>
      <c r="E12" s="325"/>
      <c r="F12" s="150"/>
      <c r="G12" s="150"/>
      <c r="H12" s="150"/>
      <c r="I12" s="150"/>
      <c r="J12" s="151">
        <f t="shared" si="0"/>
        <v>0</v>
      </c>
      <c r="K12" s="151">
        <f t="shared" si="1"/>
        <v>0</v>
      </c>
      <c r="L12" s="151">
        <f t="shared" si="2"/>
        <v>0</v>
      </c>
      <c r="M12" s="151">
        <f t="shared" si="3"/>
        <v>0</v>
      </c>
      <c r="N12" s="152">
        <v>0</v>
      </c>
      <c r="O12" s="153">
        <f t="shared" si="29"/>
        <v>0</v>
      </c>
      <c r="P12" s="150"/>
      <c r="Q12" s="150"/>
      <c r="R12" s="150"/>
      <c r="S12" s="150"/>
      <c r="T12" s="150"/>
      <c r="U12" s="151"/>
      <c r="V12" s="151"/>
      <c r="W12" s="331">
        <f t="shared" si="30"/>
        <v>0</v>
      </c>
      <c r="X12" s="150"/>
      <c r="Y12" s="154">
        <f t="shared" si="4"/>
        <v>0</v>
      </c>
      <c r="Z12" s="153">
        <f t="shared" si="5"/>
        <v>0</v>
      </c>
      <c r="AA12" s="147"/>
      <c r="AB12" s="147"/>
      <c r="AC12" s="331">
        <f t="shared" si="31"/>
        <v>0</v>
      </c>
      <c r="AD12" s="331">
        <f t="shared" si="6"/>
        <v>0</v>
      </c>
      <c r="AE12" s="331">
        <v>0</v>
      </c>
      <c r="AF12" s="331">
        <f t="shared" si="32"/>
        <v>0</v>
      </c>
      <c r="AG12" s="331">
        <f t="shared" si="33"/>
        <v>0</v>
      </c>
      <c r="AH12" s="148">
        <f t="shared" si="7"/>
        <v>0</v>
      </c>
      <c r="AI12" s="155">
        <v>0</v>
      </c>
      <c r="AJ12" s="337">
        <v>0</v>
      </c>
      <c r="AK12" s="155">
        <v>0</v>
      </c>
      <c r="AL12" s="337">
        <v>0</v>
      </c>
      <c r="AM12" s="151">
        <f t="shared" si="8"/>
        <v>0</v>
      </c>
      <c r="AN12" s="151">
        <f t="shared" si="9"/>
        <v>0</v>
      </c>
      <c r="AO12" s="151">
        <f t="shared" si="10"/>
        <v>0</v>
      </c>
      <c r="AP12" s="151">
        <f t="shared" si="11"/>
        <v>0</v>
      </c>
      <c r="AQ12" s="151">
        <f t="shared" si="12"/>
        <v>0</v>
      </c>
      <c r="AR12" s="151">
        <f t="shared" si="13"/>
        <v>0</v>
      </c>
      <c r="AS12" s="147">
        <f t="shared" si="34"/>
        <v>0</v>
      </c>
      <c r="AT12" s="151">
        <f t="shared" si="35"/>
        <v>0</v>
      </c>
      <c r="AU12" s="151">
        <f t="shared" si="14"/>
        <v>0</v>
      </c>
      <c r="AV12" s="151">
        <f t="shared" si="15"/>
        <v>0</v>
      </c>
      <c r="AW12" s="151">
        <f t="shared" si="16"/>
        <v>0</v>
      </c>
      <c r="AX12" s="151">
        <f t="shared" si="17"/>
        <v>0</v>
      </c>
      <c r="AY12" s="151">
        <f t="shared" si="18"/>
        <v>0</v>
      </c>
      <c r="AZ12" s="153">
        <f t="shared" si="36"/>
        <v>0</v>
      </c>
      <c r="BA12" s="151">
        <f t="shared" si="19"/>
        <v>0</v>
      </c>
      <c r="BB12" s="151">
        <f t="shared" si="20"/>
        <v>0</v>
      </c>
      <c r="BC12" s="151">
        <f t="shared" si="21"/>
        <v>0</v>
      </c>
      <c r="BD12" s="151">
        <f t="shared" si="37"/>
        <v>0</v>
      </c>
      <c r="BE12" s="151">
        <f t="shared" si="22"/>
        <v>0</v>
      </c>
      <c r="BF12" s="151">
        <f t="shared" si="23"/>
        <v>0</v>
      </c>
      <c r="BG12" s="153">
        <f t="shared" si="38"/>
        <v>0</v>
      </c>
      <c r="BH12" s="551">
        <f t="shared" si="39"/>
        <v>0</v>
      </c>
      <c r="BI12" s="551">
        <f t="shared" si="40"/>
        <v>0</v>
      </c>
      <c r="BJ12" s="551">
        <f t="shared" si="41"/>
        <v>0</v>
      </c>
      <c r="BK12" s="551">
        <f t="shared" si="42"/>
        <v>0</v>
      </c>
      <c r="BL12" s="152">
        <v>0</v>
      </c>
      <c r="BM12" s="151">
        <f t="shared" si="24"/>
        <v>0</v>
      </c>
      <c r="BN12" s="151">
        <f t="shared" si="25"/>
        <v>0</v>
      </c>
      <c r="BO12" s="150">
        <f t="shared" si="43"/>
        <v>0</v>
      </c>
      <c r="BP12" s="1095">
        <f t="shared" si="44"/>
        <v>0</v>
      </c>
      <c r="BQ12" s="156"/>
      <c r="BR12" s="156"/>
      <c r="BS12" s="156"/>
      <c r="BT12" s="156"/>
      <c r="BU12" s="156"/>
      <c r="BV12" s="156"/>
      <c r="BW12" s="152"/>
      <c r="BX12" s="152"/>
      <c r="BY12" s="156"/>
      <c r="BZ12" s="156">
        <f t="shared" si="26"/>
        <v>0</v>
      </c>
      <c r="CA12" s="152"/>
      <c r="CB12" s="156"/>
      <c r="CC12" s="156"/>
      <c r="CD12" s="156"/>
      <c r="CE12" s="157"/>
      <c r="CF12" s="157"/>
      <c r="CG12" s="156"/>
      <c r="CH12" s="156"/>
      <c r="CI12" s="156"/>
      <c r="CJ12" s="156"/>
      <c r="CK12" s="156"/>
      <c r="CL12" s="156"/>
      <c r="CM12" s="151">
        <f t="shared" si="45"/>
        <v>0</v>
      </c>
      <c r="CN12" s="151">
        <f t="shared" si="27"/>
        <v>0</v>
      </c>
      <c r="CO12" s="158">
        <f t="shared" si="28"/>
        <v>0</v>
      </c>
      <c r="CP12" s="158"/>
      <c r="CQ12" s="151">
        <f t="shared" si="46"/>
        <v>0</v>
      </c>
      <c r="CR12" s="156">
        <f t="shared" si="47"/>
        <v>0</v>
      </c>
      <c r="CS12" s="155">
        <f t="shared" si="48"/>
        <v>0</v>
      </c>
      <c r="CT12" s="156">
        <f t="shared" si="49"/>
        <v>0</v>
      </c>
      <c r="CU12" s="332">
        <f t="shared" si="50"/>
        <v>1183.33</v>
      </c>
      <c r="CV12" s="560">
        <f t="shared" si="51"/>
        <v>-1183.33</v>
      </c>
      <c r="CW12" s="560">
        <f t="shared" si="52"/>
        <v>-118.333</v>
      </c>
      <c r="CX12" s="560">
        <f t="shared" si="53"/>
        <v>-3083.33</v>
      </c>
      <c r="CY12" s="560">
        <f t="shared" si="54"/>
        <v>0</v>
      </c>
      <c r="CZ12" s="560">
        <f t="shared" si="55"/>
        <v>-118.333</v>
      </c>
      <c r="DA12" s="560">
        <f t="shared" si="56"/>
        <v>-23.666600000000003</v>
      </c>
      <c r="DB12" s="156">
        <f t="shared" si="57"/>
        <v>0</v>
      </c>
      <c r="DC12" s="156">
        <f t="shared" si="58"/>
        <v>50</v>
      </c>
      <c r="DD12" s="156">
        <f t="shared" si="59"/>
        <v>-50</v>
      </c>
      <c r="DE12" s="561">
        <f t="shared" si="60"/>
        <v>0</v>
      </c>
      <c r="DF12" s="560">
        <f t="shared" si="61"/>
        <v>0</v>
      </c>
      <c r="DG12" s="561"/>
      <c r="DH12" s="151"/>
    </row>
    <row r="13" spans="1:112" s="159" customFormat="1" ht="68.099999999999994" customHeight="1" x14ac:dyDescent="0.2">
      <c r="A13" s="149" t="str">
        <f>IF(C13="","",SUBTOTAL(3,$C$6:C13))</f>
        <v/>
      </c>
      <c r="B13" s="150"/>
      <c r="C13" s="150"/>
      <c r="D13" s="325"/>
      <c r="E13" s="325"/>
      <c r="F13" s="150"/>
      <c r="G13" s="150"/>
      <c r="H13" s="150"/>
      <c r="I13" s="150"/>
      <c r="J13" s="151">
        <f t="shared" si="0"/>
        <v>0</v>
      </c>
      <c r="K13" s="151">
        <f t="shared" si="1"/>
        <v>0</v>
      </c>
      <c r="L13" s="151">
        <f t="shared" si="2"/>
        <v>0</v>
      </c>
      <c r="M13" s="151">
        <f t="shared" si="3"/>
        <v>0</v>
      </c>
      <c r="N13" s="152">
        <v>0</v>
      </c>
      <c r="O13" s="153">
        <f t="shared" si="29"/>
        <v>0</v>
      </c>
      <c r="P13" s="150"/>
      <c r="Q13" s="150"/>
      <c r="R13" s="150"/>
      <c r="S13" s="150"/>
      <c r="T13" s="150"/>
      <c r="U13" s="151"/>
      <c r="V13" s="151"/>
      <c r="W13" s="331">
        <f t="shared" si="30"/>
        <v>0</v>
      </c>
      <c r="X13" s="150"/>
      <c r="Y13" s="154">
        <f t="shared" si="4"/>
        <v>0</v>
      </c>
      <c r="Z13" s="153">
        <f t="shared" si="5"/>
        <v>0</v>
      </c>
      <c r="AA13" s="147"/>
      <c r="AB13" s="147"/>
      <c r="AC13" s="331">
        <f t="shared" si="31"/>
        <v>0</v>
      </c>
      <c r="AD13" s="331">
        <f t="shared" si="6"/>
        <v>0</v>
      </c>
      <c r="AE13" s="331">
        <v>0</v>
      </c>
      <c r="AF13" s="331">
        <f t="shared" si="32"/>
        <v>0</v>
      </c>
      <c r="AG13" s="331">
        <f t="shared" si="33"/>
        <v>0</v>
      </c>
      <c r="AH13" s="148">
        <f t="shared" si="7"/>
        <v>0</v>
      </c>
      <c r="AI13" s="155">
        <v>0</v>
      </c>
      <c r="AJ13" s="337">
        <v>0</v>
      </c>
      <c r="AK13" s="155">
        <v>0</v>
      </c>
      <c r="AL13" s="337">
        <v>0</v>
      </c>
      <c r="AM13" s="151">
        <f t="shared" si="8"/>
        <v>0</v>
      </c>
      <c r="AN13" s="151">
        <f t="shared" si="9"/>
        <v>0</v>
      </c>
      <c r="AO13" s="151">
        <f t="shared" si="10"/>
        <v>0</v>
      </c>
      <c r="AP13" s="151">
        <f t="shared" si="11"/>
        <v>0</v>
      </c>
      <c r="AQ13" s="151">
        <f t="shared" si="12"/>
        <v>0</v>
      </c>
      <c r="AR13" s="151">
        <f t="shared" si="13"/>
        <v>0</v>
      </c>
      <c r="AS13" s="147">
        <f t="shared" si="34"/>
        <v>0</v>
      </c>
      <c r="AT13" s="151">
        <f t="shared" si="35"/>
        <v>0</v>
      </c>
      <c r="AU13" s="151">
        <f t="shared" si="14"/>
        <v>0</v>
      </c>
      <c r="AV13" s="151">
        <f t="shared" si="15"/>
        <v>0</v>
      </c>
      <c r="AW13" s="151">
        <f t="shared" si="16"/>
        <v>0</v>
      </c>
      <c r="AX13" s="151">
        <f t="shared" si="17"/>
        <v>0</v>
      </c>
      <c r="AY13" s="151">
        <f t="shared" si="18"/>
        <v>0</v>
      </c>
      <c r="AZ13" s="153">
        <f t="shared" si="36"/>
        <v>0</v>
      </c>
      <c r="BA13" s="151">
        <f t="shared" si="19"/>
        <v>0</v>
      </c>
      <c r="BB13" s="151">
        <f t="shared" si="20"/>
        <v>0</v>
      </c>
      <c r="BC13" s="151">
        <f t="shared" si="21"/>
        <v>0</v>
      </c>
      <c r="BD13" s="151">
        <f t="shared" si="37"/>
        <v>0</v>
      </c>
      <c r="BE13" s="151">
        <f t="shared" si="22"/>
        <v>0</v>
      </c>
      <c r="BF13" s="151">
        <f t="shared" si="23"/>
        <v>0</v>
      </c>
      <c r="BG13" s="153">
        <f t="shared" si="38"/>
        <v>0</v>
      </c>
      <c r="BH13" s="551">
        <f t="shared" si="39"/>
        <v>0</v>
      </c>
      <c r="BI13" s="551">
        <f t="shared" si="40"/>
        <v>0</v>
      </c>
      <c r="BJ13" s="551">
        <f t="shared" si="41"/>
        <v>0</v>
      </c>
      <c r="BK13" s="551">
        <f t="shared" si="42"/>
        <v>0</v>
      </c>
      <c r="BL13" s="152">
        <v>0</v>
      </c>
      <c r="BM13" s="151">
        <f t="shared" si="24"/>
        <v>0</v>
      </c>
      <c r="BN13" s="151">
        <f t="shared" si="25"/>
        <v>0</v>
      </c>
      <c r="BO13" s="150">
        <f t="shared" si="43"/>
        <v>0</v>
      </c>
      <c r="BP13" s="1095">
        <f t="shared" si="44"/>
        <v>0</v>
      </c>
      <c r="BQ13" s="156"/>
      <c r="BR13" s="156"/>
      <c r="BS13" s="156"/>
      <c r="BT13" s="156"/>
      <c r="BU13" s="156"/>
      <c r="BV13" s="156"/>
      <c r="BW13" s="152"/>
      <c r="BX13" s="152"/>
      <c r="BY13" s="156"/>
      <c r="BZ13" s="156">
        <f t="shared" si="26"/>
        <v>0</v>
      </c>
      <c r="CA13" s="152"/>
      <c r="CB13" s="156"/>
      <c r="CC13" s="156"/>
      <c r="CD13" s="156"/>
      <c r="CE13" s="157"/>
      <c r="CF13" s="157"/>
      <c r="CG13" s="156"/>
      <c r="CH13" s="156"/>
      <c r="CI13" s="156"/>
      <c r="CJ13" s="156"/>
      <c r="CK13" s="156"/>
      <c r="CL13" s="156"/>
      <c r="CM13" s="151">
        <f t="shared" si="45"/>
        <v>0</v>
      </c>
      <c r="CN13" s="151">
        <f t="shared" si="27"/>
        <v>0</v>
      </c>
      <c r="CO13" s="158">
        <f t="shared" si="28"/>
        <v>0</v>
      </c>
      <c r="CP13" s="158"/>
      <c r="CQ13" s="151">
        <f t="shared" si="46"/>
        <v>0</v>
      </c>
      <c r="CR13" s="156">
        <f t="shared" si="47"/>
        <v>0</v>
      </c>
      <c r="CS13" s="155">
        <f t="shared" si="48"/>
        <v>0</v>
      </c>
      <c r="CT13" s="156">
        <f t="shared" si="49"/>
        <v>0</v>
      </c>
      <c r="CU13" s="332">
        <f t="shared" si="50"/>
        <v>1183.33</v>
      </c>
      <c r="CV13" s="560">
        <f t="shared" si="51"/>
        <v>-1183.33</v>
      </c>
      <c r="CW13" s="560">
        <f t="shared" si="52"/>
        <v>-118.333</v>
      </c>
      <c r="CX13" s="560">
        <f t="shared" si="53"/>
        <v>-3083.33</v>
      </c>
      <c r="CY13" s="560">
        <f t="shared" si="54"/>
        <v>0</v>
      </c>
      <c r="CZ13" s="560">
        <f t="shared" si="55"/>
        <v>-118.333</v>
      </c>
      <c r="DA13" s="560">
        <f t="shared" si="56"/>
        <v>-23.666600000000003</v>
      </c>
      <c r="DB13" s="156">
        <f t="shared" si="57"/>
        <v>0</v>
      </c>
      <c r="DC13" s="156">
        <f t="shared" si="58"/>
        <v>50</v>
      </c>
      <c r="DD13" s="156">
        <f t="shared" si="59"/>
        <v>-50</v>
      </c>
      <c r="DE13" s="561">
        <f t="shared" si="60"/>
        <v>0</v>
      </c>
      <c r="DF13" s="560">
        <f t="shared" si="61"/>
        <v>0</v>
      </c>
      <c r="DG13" s="561"/>
      <c r="DH13" s="151"/>
    </row>
    <row r="14" spans="1:112" s="159" customFormat="1" ht="68.099999999999994" customHeight="1" x14ac:dyDescent="0.2">
      <c r="A14" s="149" t="str">
        <f>IF(C14="","",SUBTOTAL(3,$C$6:C14))</f>
        <v/>
      </c>
      <c r="B14" s="150"/>
      <c r="C14" s="150"/>
      <c r="D14" s="325"/>
      <c r="E14" s="325"/>
      <c r="F14" s="150"/>
      <c r="G14" s="150"/>
      <c r="H14" s="150"/>
      <c r="I14" s="150"/>
      <c r="J14" s="151">
        <f t="shared" si="0"/>
        <v>0</v>
      </c>
      <c r="K14" s="151">
        <f t="shared" si="1"/>
        <v>0</v>
      </c>
      <c r="L14" s="151">
        <f t="shared" si="2"/>
        <v>0</v>
      </c>
      <c r="M14" s="151">
        <f t="shared" si="3"/>
        <v>0</v>
      </c>
      <c r="N14" s="152">
        <v>0</v>
      </c>
      <c r="O14" s="153">
        <f t="shared" si="29"/>
        <v>0</v>
      </c>
      <c r="P14" s="150"/>
      <c r="Q14" s="150"/>
      <c r="R14" s="150"/>
      <c r="S14" s="150"/>
      <c r="T14" s="150"/>
      <c r="U14" s="151"/>
      <c r="V14" s="151"/>
      <c r="W14" s="331">
        <f t="shared" si="30"/>
        <v>0</v>
      </c>
      <c r="X14" s="150"/>
      <c r="Y14" s="154">
        <f t="shared" si="4"/>
        <v>0</v>
      </c>
      <c r="Z14" s="153">
        <f t="shared" si="5"/>
        <v>0</v>
      </c>
      <c r="AA14" s="147"/>
      <c r="AB14" s="147"/>
      <c r="AC14" s="331">
        <f t="shared" si="31"/>
        <v>0</v>
      </c>
      <c r="AD14" s="331">
        <f t="shared" si="6"/>
        <v>0</v>
      </c>
      <c r="AE14" s="331">
        <v>0</v>
      </c>
      <c r="AF14" s="331">
        <f t="shared" si="32"/>
        <v>0</v>
      </c>
      <c r="AG14" s="331">
        <f t="shared" si="33"/>
        <v>0</v>
      </c>
      <c r="AH14" s="148">
        <f t="shared" si="7"/>
        <v>0</v>
      </c>
      <c r="AI14" s="155">
        <v>0</v>
      </c>
      <c r="AJ14" s="337">
        <v>0</v>
      </c>
      <c r="AK14" s="155">
        <v>0</v>
      </c>
      <c r="AL14" s="337">
        <v>0</v>
      </c>
      <c r="AM14" s="151">
        <f t="shared" si="8"/>
        <v>0</v>
      </c>
      <c r="AN14" s="151">
        <f t="shared" si="9"/>
        <v>0</v>
      </c>
      <c r="AO14" s="151">
        <f t="shared" si="10"/>
        <v>0</v>
      </c>
      <c r="AP14" s="151">
        <f t="shared" si="11"/>
        <v>0</v>
      </c>
      <c r="AQ14" s="151">
        <f t="shared" si="12"/>
        <v>0</v>
      </c>
      <c r="AR14" s="151">
        <f t="shared" si="13"/>
        <v>0</v>
      </c>
      <c r="AS14" s="147">
        <f t="shared" si="34"/>
        <v>0</v>
      </c>
      <c r="AT14" s="151">
        <f t="shared" si="35"/>
        <v>0</v>
      </c>
      <c r="AU14" s="151">
        <f t="shared" si="14"/>
        <v>0</v>
      </c>
      <c r="AV14" s="151">
        <f t="shared" si="15"/>
        <v>0</v>
      </c>
      <c r="AW14" s="151">
        <f t="shared" si="16"/>
        <v>0</v>
      </c>
      <c r="AX14" s="151">
        <f t="shared" si="17"/>
        <v>0</v>
      </c>
      <c r="AY14" s="151">
        <f t="shared" si="18"/>
        <v>0</v>
      </c>
      <c r="AZ14" s="153">
        <f t="shared" si="36"/>
        <v>0</v>
      </c>
      <c r="BA14" s="151">
        <f t="shared" si="19"/>
        <v>0</v>
      </c>
      <c r="BB14" s="151">
        <f t="shared" si="20"/>
        <v>0</v>
      </c>
      <c r="BC14" s="151">
        <f t="shared" si="21"/>
        <v>0</v>
      </c>
      <c r="BD14" s="151">
        <f t="shared" si="37"/>
        <v>0</v>
      </c>
      <c r="BE14" s="151">
        <f t="shared" si="22"/>
        <v>0</v>
      </c>
      <c r="BF14" s="151">
        <f t="shared" si="23"/>
        <v>0</v>
      </c>
      <c r="BG14" s="153">
        <f t="shared" si="38"/>
        <v>0</v>
      </c>
      <c r="BH14" s="551">
        <f t="shared" si="39"/>
        <v>0</v>
      </c>
      <c r="BI14" s="551">
        <f t="shared" si="40"/>
        <v>0</v>
      </c>
      <c r="BJ14" s="551">
        <f t="shared" si="41"/>
        <v>0</v>
      </c>
      <c r="BK14" s="551">
        <f t="shared" si="42"/>
        <v>0</v>
      </c>
      <c r="BL14" s="152">
        <v>0</v>
      </c>
      <c r="BM14" s="151">
        <f t="shared" si="24"/>
        <v>0</v>
      </c>
      <c r="BN14" s="151">
        <f t="shared" si="25"/>
        <v>0</v>
      </c>
      <c r="BO14" s="150">
        <f t="shared" si="43"/>
        <v>0</v>
      </c>
      <c r="BP14" s="1095">
        <f t="shared" si="44"/>
        <v>0</v>
      </c>
      <c r="BQ14" s="156"/>
      <c r="BR14" s="156"/>
      <c r="BS14" s="156"/>
      <c r="BT14" s="156"/>
      <c r="BU14" s="156"/>
      <c r="BV14" s="156"/>
      <c r="BW14" s="152"/>
      <c r="BX14" s="152"/>
      <c r="BY14" s="156"/>
      <c r="BZ14" s="156">
        <f t="shared" si="26"/>
        <v>0</v>
      </c>
      <c r="CA14" s="152"/>
      <c r="CB14" s="156"/>
      <c r="CC14" s="156"/>
      <c r="CD14" s="156"/>
      <c r="CE14" s="157"/>
      <c r="CF14" s="157"/>
      <c r="CG14" s="156"/>
      <c r="CH14" s="156"/>
      <c r="CI14" s="156"/>
      <c r="CJ14" s="156"/>
      <c r="CK14" s="156"/>
      <c r="CL14" s="156"/>
      <c r="CM14" s="151">
        <f t="shared" si="45"/>
        <v>0</v>
      </c>
      <c r="CN14" s="151">
        <f t="shared" si="27"/>
        <v>0</v>
      </c>
      <c r="CO14" s="158">
        <f t="shared" si="28"/>
        <v>0</v>
      </c>
      <c r="CP14" s="158"/>
      <c r="CQ14" s="151">
        <f t="shared" si="46"/>
        <v>0</v>
      </c>
      <c r="CR14" s="156">
        <f t="shared" si="47"/>
        <v>0</v>
      </c>
      <c r="CS14" s="155">
        <f t="shared" si="48"/>
        <v>0</v>
      </c>
      <c r="CT14" s="156">
        <f t="shared" si="49"/>
        <v>0</v>
      </c>
      <c r="CU14" s="332">
        <f t="shared" si="50"/>
        <v>1183.33</v>
      </c>
      <c r="CV14" s="560">
        <f t="shared" si="51"/>
        <v>-1183.33</v>
      </c>
      <c r="CW14" s="560">
        <f t="shared" si="52"/>
        <v>-118.333</v>
      </c>
      <c r="CX14" s="560">
        <f t="shared" si="53"/>
        <v>-3083.33</v>
      </c>
      <c r="CY14" s="560">
        <f t="shared" si="54"/>
        <v>0</v>
      </c>
      <c r="CZ14" s="560">
        <f t="shared" si="55"/>
        <v>-118.333</v>
      </c>
      <c r="DA14" s="560">
        <f t="shared" si="56"/>
        <v>-23.666600000000003</v>
      </c>
      <c r="DB14" s="156">
        <f t="shared" si="57"/>
        <v>0</v>
      </c>
      <c r="DC14" s="156">
        <f t="shared" si="58"/>
        <v>50</v>
      </c>
      <c r="DD14" s="156">
        <f t="shared" si="59"/>
        <v>-50</v>
      </c>
      <c r="DE14" s="561">
        <f t="shared" si="60"/>
        <v>0</v>
      </c>
      <c r="DF14" s="560">
        <f t="shared" si="61"/>
        <v>0</v>
      </c>
      <c r="DG14" s="561"/>
      <c r="DH14" s="151"/>
    </row>
    <row r="15" spans="1:112" s="159" customFormat="1" ht="68.099999999999994" customHeight="1" x14ac:dyDescent="0.2">
      <c r="A15" s="149" t="str">
        <f>IF(C15="","",SUBTOTAL(3,$C$6:C15))</f>
        <v/>
      </c>
      <c r="B15" s="150"/>
      <c r="C15" s="150"/>
      <c r="D15" s="325"/>
      <c r="E15" s="325"/>
      <c r="F15" s="150"/>
      <c r="G15" s="150"/>
      <c r="H15" s="150"/>
      <c r="I15" s="150"/>
      <c r="J15" s="151">
        <f t="shared" si="0"/>
        <v>0</v>
      </c>
      <c r="K15" s="151">
        <f t="shared" si="1"/>
        <v>0</v>
      </c>
      <c r="L15" s="151">
        <f t="shared" si="2"/>
        <v>0</v>
      </c>
      <c r="M15" s="151">
        <f t="shared" si="3"/>
        <v>0</v>
      </c>
      <c r="N15" s="152">
        <v>0</v>
      </c>
      <c r="O15" s="153">
        <f t="shared" si="29"/>
        <v>0</v>
      </c>
      <c r="P15" s="150"/>
      <c r="Q15" s="150"/>
      <c r="R15" s="150"/>
      <c r="S15" s="150"/>
      <c r="T15" s="150"/>
      <c r="U15" s="151"/>
      <c r="V15" s="151"/>
      <c r="W15" s="331">
        <f t="shared" si="30"/>
        <v>0</v>
      </c>
      <c r="X15" s="150"/>
      <c r="Y15" s="154">
        <f t="shared" si="4"/>
        <v>0</v>
      </c>
      <c r="Z15" s="153">
        <f t="shared" si="5"/>
        <v>0</v>
      </c>
      <c r="AA15" s="147"/>
      <c r="AB15" s="147"/>
      <c r="AC15" s="331">
        <f t="shared" si="31"/>
        <v>0</v>
      </c>
      <c r="AD15" s="331">
        <f t="shared" si="6"/>
        <v>0</v>
      </c>
      <c r="AE15" s="331">
        <v>0</v>
      </c>
      <c r="AF15" s="331">
        <f t="shared" si="32"/>
        <v>0</v>
      </c>
      <c r="AG15" s="331">
        <f t="shared" si="33"/>
        <v>0</v>
      </c>
      <c r="AH15" s="148">
        <f t="shared" si="7"/>
        <v>0</v>
      </c>
      <c r="AI15" s="155">
        <v>0</v>
      </c>
      <c r="AJ15" s="337">
        <v>0</v>
      </c>
      <c r="AK15" s="155">
        <v>0</v>
      </c>
      <c r="AL15" s="337">
        <v>0</v>
      </c>
      <c r="AM15" s="151">
        <f t="shared" si="8"/>
        <v>0</v>
      </c>
      <c r="AN15" s="151">
        <f t="shared" si="9"/>
        <v>0</v>
      </c>
      <c r="AO15" s="151">
        <f t="shared" si="10"/>
        <v>0</v>
      </c>
      <c r="AP15" s="151">
        <f t="shared" si="11"/>
        <v>0</v>
      </c>
      <c r="AQ15" s="151">
        <f t="shared" si="12"/>
        <v>0</v>
      </c>
      <c r="AR15" s="151">
        <f t="shared" si="13"/>
        <v>0</v>
      </c>
      <c r="AS15" s="147">
        <f t="shared" si="34"/>
        <v>0</v>
      </c>
      <c r="AT15" s="151">
        <f t="shared" si="35"/>
        <v>0</v>
      </c>
      <c r="AU15" s="151">
        <f t="shared" si="14"/>
        <v>0</v>
      </c>
      <c r="AV15" s="151">
        <f t="shared" si="15"/>
        <v>0</v>
      </c>
      <c r="AW15" s="151">
        <f t="shared" si="16"/>
        <v>0</v>
      </c>
      <c r="AX15" s="151">
        <f t="shared" si="17"/>
        <v>0</v>
      </c>
      <c r="AY15" s="151">
        <f t="shared" si="18"/>
        <v>0</v>
      </c>
      <c r="AZ15" s="153">
        <f t="shared" si="36"/>
        <v>0</v>
      </c>
      <c r="BA15" s="151">
        <f t="shared" si="19"/>
        <v>0</v>
      </c>
      <c r="BB15" s="151">
        <f t="shared" si="20"/>
        <v>0</v>
      </c>
      <c r="BC15" s="151">
        <f t="shared" si="21"/>
        <v>0</v>
      </c>
      <c r="BD15" s="151">
        <f t="shared" si="37"/>
        <v>0</v>
      </c>
      <c r="BE15" s="151">
        <f t="shared" si="22"/>
        <v>0</v>
      </c>
      <c r="BF15" s="151">
        <f t="shared" si="23"/>
        <v>0</v>
      </c>
      <c r="BG15" s="153">
        <f t="shared" si="38"/>
        <v>0</v>
      </c>
      <c r="BH15" s="551">
        <f t="shared" si="39"/>
        <v>0</v>
      </c>
      <c r="BI15" s="551">
        <f t="shared" si="40"/>
        <v>0</v>
      </c>
      <c r="BJ15" s="551">
        <f t="shared" si="41"/>
        <v>0</v>
      </c>
      <c r="BK15" s="551">
        <f t="shared" si="42"/>
        <v>0</v>
      </c>
      <c r="BL15" s="152">
        <v>0</v>
      </c>
      <c r="BM15" s="151">
        <f t="shared" si="24"/>
        <v>0</v>
      </c>
      <c r="BN15" s="151">
        <f t="shared" si="25"/>
        <v>0</v>
      </c>
      <c r="BO15" s="150">
        <f t="shared" si="43"/>
        <v>0</v>
      </c>
      <c r="BP15" s="1095">
        <f t="shared" si="44"/>
        <v>0</v>
      </c>
      <c r="BQ15" s="156"/>
      <c r="BR15" s="156"/>
      <c r="BS15" s="156"/>
      <c r="BT15" s="156"/>
      <c r="BU15" s="156"/>
      <c r="BV15" s="156"/>
      <c r="BW15" s="152"/>
      <c r="BX15" s="152"/>
      <c r="BY15" s="156"/>
      <c r="BZ15" s="156">
        <f t="shared" si="26"/>
        <v>0</v>
      </c>
      <c r="CA15" s="152"/>
      <c r="CB15" s="156"/>
      <c r="CC15" s="156"/>
      <c r="CD15" s="156"/>
      <c r="CE15" s="157"/>
      <c r="CF15" s="157"/>
      <c r="CG15" s="156"/>
      <c r="CH15" s="156"/>
      <c r="CI15" s="156"/>
      <c r="CJ15" s="156"/>
      <c r="CK15" s="156"/>
      <c r="CL15" s="156"/>
      <c r="CM15" s="151">
        <f t="shared" si="45"/>
        <v>0</v>
      </c>
      <c r="CN15" s="151">
        <f t="shared" si="27"/>
        <v>0</v>
      </c>
      <c r="CO15" s="158">
        <f t="shared" si="28"/>
        <v>0</v>
      </c>
      <c r="CP15" s="158"/>
      <c r="CQ15" s="151">
        <f t="shared" si="46"/>
        <v>0</v>
      </c>
      <c r="CR15" s="156">
        <f t="shared" si="47"/>
        <v>0</v>
      </c>
      <c r="CS15" s="155">
        <f t="shared" si="48"/>
        <v>0</v>
      </c>
      <c r="CT15" s="156">
        <f t="shared" si="49"/>
        <v>0</v>
      </c>
      <c r="CU15" s="332">
        <f t="shared" si="50"/>
        <v>1183.33</v>
      </c>
      <c r="CV15" s="560">
        <f t="shared" si="51"/>
        <v>-1183.33</v>
      </c>
      <c r="CW15" s="560">
        <f t="shared" si="52"/>
        <v>-118.333</v>
      </c>
      <c r="CX15" s="560">
        <f t="shared" si="53"/>
        <v>-3083.33</v>
      </c>
      <c r="CY15" s="560">
        <f t="shared" si="54"/>
        <v>0</v>
      </c>
      <c r="CZ15" s="560">
        <f t="shared" si="55"/>
        <v>-118.333</v>
      </c>
      <c r="DA15" s="560">
        <f t="shared" si="56"/>
        <v>-23.666600000000003</v>
      </c>
      <c r="DB15" s="156">
        <f t="shared" si="57"/>
        <v>0</v>
      </c>
      <c r="DC15" s="156">
        <f t="shared" si="58"/>
        <v>50</v>
      </c>
      <c r="DD15" s="156">
        <f t="shared" si="59"/>
        <v>-50</v>
      </c>
      <c r="DE15" s="561">
        <f t="shared" si="60"/>
        <v>0</v>
      </c>
      <c r="DF15" s="560">
        <f t="shared" si="61"/>
        <v>0</v>
      </c>
      <c r="DG15" s="561"/>
      <c r="DH15" s="151"/>
    </row>
    <row r="16" spans="1:112" s="159" customFormat="1" ht="68.099999999999994" customHeight="1" x14ac:dyDescent="0.2">
      <c r="A16" s="149" t="str">
        <f>IF(C16="","",SUBTOTAL(3,$C$6:C16))</f>
        <v/>
      </c>
      <c r="B16" s="150"/>
      <c r="C16" s="150"/>
      <c r="D16" s="325"/>
      <c r="E16" s="325"/>
      <c r="F16" s="150"/>
      <c r="G16" s="150"/>
      <c r="H16" s="150"/>
      <c r="I16" s="150"/>
      <c r="J16" s="151">
        <f t="shared" si="0"/>
        <v>0</v>
      </c>
      <c r="K16" s="151">
        <f t="shared" si="1"/>
        <v>0</v>
      </c>
      <c r="L16" s="151">
        <f t="shared" si="2"/>
        <v>0</v>
      </c>
      <c r="M16" s="151">
        <f t="shared" si="3"/>
        <v>0</v>
      </c>
      <c r="N16" s="152">
        <v>0</v>
      </c>
      <c r="O16" s="153">
        <f t="shared" si="29"/>
        <v>0</v>
      </c>
      <c r="P16" s="150"/>
      <c r="Q16" s="150"/>
      <c r="R16" s="150"/>
      <c r="S16" s="150"/>
      <c r="T16" s="150"/>
      <c r="U16" s="151"/>
      <c r="V16" s="151"/>
      <c r="W16" s="331">
        <f t="shared" si="30"/>
        <v>0</v>
      </c>
      <c r="X16" s="150"/>
      <c r="Y16" s="154">
        <f t="shared" si="4"/>
        <v>0</v>
      </c>
      <c r="Z16" s="153">
        <f t="shared" si="5"/>
        <v>0</v>
      </c>
      <c r="AA16" s="147"/>
      <c r="AB16" s="147"/>
      <c r="AC16" s="331">
        <f t="shared" si="31"/>
        <v>0</v>
      </c>
      <c r="AD16" s="331">
        <f t="shared" si="6"/>
        <v>0</v>
      </c>
      <c r="AE16" s="331">
        <v>0</v>
      </c>
      <c r="AF16" s="331">
        <f t="shared" si="32"/>
        <v>0</v>
      </c>
      <c r="AG16" s="331">
        <f t="shared" si="33"/>
        <v>0</v>
      </c>
      <c r="AH16" s="148">
        <f t="shared" si="7"/>
        <v>0</v>
      </c>
      <c r="AI16" s="155">
        <v>0</v>
      </c>
      <c r="AJ16" s="337">
        <v>0</v>
      </c>
      <c r="AK16" s="155">
        <v>0</v>
      </c>
      <c r="AL16" s="337">
        <v>0</v>
      </c>
      <c r="AM16" s="151">
        <f t="shared" si="8"/>
        <v>0</v>
      </c>
      <c r="AN16" s="151">
        <f t="shared" si="9"/>
        <v>0</v>
      </c>
      <c r="AO16" s="151">
        <f t="shared" si="10"/>
        <v>0</v>
      </c>
      <c r="AP16" s="151">
        <f t="shared" si="11"/>
        <v>0</v>
      </c>
      <c r="AQ16" s="151">
        <f t="shared" si="12"/>
        <v>0</v>
      </c>
      <c r="AR16" s="151">
        <f t="shared" si="13"/>
        <v>0</v>
      </c>
      <c r="AS16" s="147">
        <f t="shared" si="34"/>
        <v>0</v>
      </c>
      <c r="AT16" s="151">
        <f t="shared" si="35"/>
        <v>0</v>
      </c>
      <c r="AU16" s="151">
        <f t="shared" si="14"/>
        <v>0</v>
      </c>
      <c r="AV16" s="151">
        <f t="shared" si="15"/>
        <v>0</v>
      </c>
      <c r="AW16" s="151">
        <f t="shared" si="16"/>
        <v>0</v>
      </c>
      <c r="AX16" s="151">
        <f t="shared" si="17"/>
        <v>0</v>
      </c>
      <c r="AY16" s="151">
        <f t="shared" si="18"/>
        <v>0</v>
      </c>
      <c r="AZ16" s="153">
        <f t="shared" si="36"/>
        <v>0</v>
      </c>
      <c r="BA16" s="151">
        <f t="shared" si="19"/>
        <v>0</v>
      </c>
      <c r="BB16" s="151">
        <f t="shared" si="20"/>
        <v>0</v>
      </c>
      <c r="BC16" s="151">
        <f t="shared" si="21"/>
        <v>0</v>
      </c>
      <c r="BD16" s="151">
        <f t="shared" si="37"/>
        <v>0</v>
      </c>
      <c r="BE16" s="151">
        <f t="shared" si="22"/>
        <v>0</v>
      </c>
      <c r="BF16" s="151">
        <f t="shared" si="23"/>
        <v>0</v>
      </c>
      <c r="BG16" s="153">
        <f t="shared" si="38"/>
        <v>0</v>
      </c>
      <c r="BH16" s="551">
        <f t="shared" si="39"/>
        <v>0</v>
      </c>
      <c r="BI16" s="551">
        <f t="shared" si="40"/>
        <v>0</v>
      </c>
      <c r="BJ16" s="551">
        <f t="shared" si="41"/>
        <v>0</v>
      </c>
      <c r="BK16" s="551">
        <f t="shared" si="42"/>
        <v>0</v>
      </c>
      <c r="BL16" s="152">
        <v>0</v>
      </c>
      <c r="BM16" s="151">
        <f t="shared" si="24"/>
        <v>0</v>
      </c>
      <c r="BN16" s="151">
        <f t="shared" si="25"/>
        <v>0</v>
      </c>
      <c r="BO16" s="150">
        <f t="shared" si="43"/>
        <v>0</v>
      </c>
      <c r="BP16" s="1095">
        <f t="shared" si="44"/>
        <v>0</v>
      </c>
      <c r="BQ16" s="156"/>
      <c r="BR16" s="156"/>
      <c r="BS16" s="156"/>
      <c r="BT16" s="156"/>
      <c r="BU16" s="156"/>
      <c r="BV16" s="156"/>
      <c r="BW16" s="152"/>
      <c r="BX16" s="152"/>
      <c r="BY16" s="156"/>
      <c r="BZ16" s="156">
        <f t="shared" si="26"/>
        <v>0</v>
      </c>
      <c r="CA16" s="152"/>
      <c r="CB16" s="156"/>
      <c r="CC16" s="156"/>
      <c r="CD16" s="156"/>
      <c r="CE16" s="157"/>
      <c r="CF16" s="157"/>
      <c r="CG16" s="156"/>
      <c r="CH16" s="156"/>
      <c r="CI16" s="156"/>
      <c r="CJ16" s="156"/>
      <c r="CK16" s="156"/>
      <c r="CL16" s="156"/>
      <c r="CM16" s="151">
        <f t="shared" si="45"/>
        <v>0</v>
      </c>
      <c r="CN16" s="151">
        <f t="shared" si="27"/>
        <v>0</v>
      </c>
      <c r="CO16" s="158">
        <f t="shared" si="28"/>
        <v>0</v>
      </c>
      <c r="CP16" s="158"/>
      <c r="CQ16" s="151">
        <f t="shared" si="46"/>
        <v>0</v>
      </c>
      <c r="CR16" s="156">
        <f t="shared" si="47"/>
        <v>0</v>
      </c>
      <c r="CS16" s="155">
        <f t="shared" si="48"/>
        <v>0</v>
      </c>
      <c r="CT16" s="156">
        <f t="shared" si="49"/>
        <v>0</v>
      </c>
      <c r="CU16" s="332">
        <f t="shared" si="50"/>
        <v>1183.33</v>
      </c>
      <c r="CV16" s="560">
        <f t="shared" si="51"/>
        <v>-1183.33</v>
      </c>
      <c r="CW16" s="560">
        <f t="shared" si="52"/>
        <v>-118.333</v>
      </c>
      <c r="CX16" s="560">
        <f t="shared" si="53"/>
        <v>-3083.33</v>
      </c>
      <c r="CY16" s="560">
        <f t="shared" si="54"/>
        <v>0</v>
      </c>
      <c r="CZ16" s="560">
        <f t="shared" si="55"/>
        <v>-118.333</v>
      </c>
      <c r="DA16" s="560">
        <f t="shared" si="56"/>
        <v>-23.666600000000003</v>
      </c>
      <c r="DB16" s="156">
        <f t="shared" si="57"/>
        <v>0</v>
      </c>
      <c r="DC16" s="156">
        <f t="shared" si="58"/>
        <v>50</v>
      </c>
      <c r="DD16" s="156">
        <f t="shared" si="59"/>
        <v>-50</v>
      </c>
      <c r="DE16" s="561">
        <f t="shared" si="60"/>
        <v>0</v>
      </c>
      <c r="DF16" s="560">
        <f t="shared" si="61"/>
        <v>0</v>
      </c>
      <c r="DG16" s="561"/>
      <c r="DH16" s="151"/>
    </row>
    <row r="17" spans="1:112" s="159" customFormat="1" ht="68.099999999999994" customHeight="1" x14ac:dyDescent="0.2">
      <c r="A17" s="149" t="str">
        <f>IF(C17="","",SUBTOTAL(3,$C$6:C17))</f>
        <v/>
      </c>
      <c r="B17" s="150"/>
      <c r="C17" s="150"/>
      <c r="D17" s="325"/>
      <c r="E17" s="325"/>
      <c r="F17" s="150"/>
      <c r="G17" s="150"/>
      <c r="H17" s="150"/>
      <c r="I17" s="150"/>
      <c r="J17" s="151">
        <f t="shared" si="0"/>
        <v>0</v>
      </c>
      <c r="K17" s="151">
        <f t="shared" si="1"/>
        <v>0</v>
      </c>
      <c r="L17" s="151">
        <f t="shared" si="2"/>
        <v>0</v>
      </c>
      <c r="M17" s="151">
        <f t="shared" si="3"/>
        <v>0</v>
      </c>
      <c r="N17" s="152">
        <v>0</v>
      </c>
      <c r="O17" s="153">
        <f t="shared" si="29"/>
        <v>0</v>
      </c>
      <c r="P17" s="150"/>
      <c r="Q17" s="150"/>
      <c r="R17" s="150"/>
      <c r="S17" s="150"/>
      <c r="T17" s="150"/>
      <c r="U17" s="151"/>
      <c r="V17" s="151"/>
      <c r="W17" s="331">
        <f t="shared" si="30"/>
        <v>0</v>
      </c>
      <c r="X17" s="150"/>
      <c r="Y17" s="154">
        <f t="shared" si="4"/>
        <v>0</v>
      </c>
      <c r="Z17" s="153">
        <f t="shared" si="5"/>
        <v>0</v>
      </c>
      <c r="AA17" s="147"/>
      <c r="AB17" s="147"/>
      <c r="AC17" s="331">
        <f t="shared" si="31"/>
        <v>0</v>
      </c>
      <c r="AD17" s="331">
        <f t="shared" si="6"/>
        <v>0</v>
      </c>
      <c r="AE17" s="331">
        <v>0</v>
      </c>
      <c r="AF17" s="331">
        <f t="shared" si="32"/>
        <v>0</v>
      </c>
      <c r="AG17" s="331">
        <f t="shared" si="33"/>
        <v>0</v>
      </c>
      <c r="AH17" s="148">
        <f t="shared" si="7"/>
        <v>0</v>
      </c>
      <c r="AI17" s="155">
        <v>0</v>
      </c>
      <c r="AJ17" s="337">
        <v>0</v>
      </c>
      <c r="AK17" s="155">
        <v>0</v>
      </c>
      <c r="AL17" s="337">
        <v>0</v>
      </c>
      <c r="AM17" s="151">
        <f t="shared" si="8"/>
        <v>0</v>
      </c>
      <c r="AN17" s="151">
        <f t="shared" si="9"/>
        <v>0</v>
      </c>
      <c r="AO17" s="151">
        <f t="shared" si="10"/>
        <v>0</v>
      </c>
      <c r="AP17" s="151">
        <f t="shared" si="11"/>
        <v>0</v>
      </c>
      <c r="AQ17" s="151">
        <f t="shared" si="12"/>
        <v>0</v>
      </c>
      <c r="AR17" s="151">
        <f t="shared" si="13"/>
        <v>0</v>
      </c>
      <c r="AS17" s="147">
        <f t="shared" si="34"/>
        <v>0</v>
      </c>
      <c r="AT17" s="151">
        <f t="shared" si="35"/>
        <v>0</v>
      </c>
      <c r="AU17" s="151">
        <f t="shared" si="14"/>
        <v>0</v>
      </c>
      <c r="AV17" s="151">
        <f t="shared" si="15"/>
        <v>0</v>
      </c>
      <c r="AW17" s="151">
        <f t="shared" si="16"/>
        <v>0</v>
      </c>
      <c r="AX17" s="151">
        <f t="shared" si="17"/>
        <v>0</v>
      </c>
      <c r="AY17" s="151">
        <f t="shared" si="18"/>
        <v>0</v>
      </c>
      <c r="AZ17" s="153">
        <f t="shared" si="36"/>
        <v>0</v>
      </c>
      <c r="BA17" s="151">
        <f t="shared" si="19"/>
        <v>0</v>
      </c>
      <c r="BB17" s="151">
        <f t="shared" si="20"/>
        <v>0</v>
      </c>
      <c r="BC17" s="151">
        <f t="shared" si="21"/>
        <v>0</v>
      </c>
      <c r="BD17" s="151">
        <f t="shared" si="37"/>
        <v>0</v>
      </c>
      <c r="BE17" s="151">
        <f t="shared" si="22"/>
        <v>0</v>
      </c>
      <c r="BF17" s="151">
        <f t="shared" si="23"/>
        <v>0</v>
      </c>
      <c r="BG17" s="153">
        <f t="shared" si="38"/>
        <v>0</v>
      </c>
      <c r="BH17" s="551">
        <f t="shared" si="39"/>
        <v>0</v>
      </c>
      <c r="BI17" s="551">
        <f t="shared" si="40"/>
        <v>0</v>
      </c>
      <c r="BJ17" s="551">
        <f t="shared" si="41"/>
        <v>0</v>
      </c>
      <c r="BK17" s="551">
        <f t="shared" si="42"/>
        <v>0</v>
      </c>
      <c r="BL17" s="152">
        <v>0</v>
      </c>
      <c r="BM17" s="151">
        <f t="shared" si="24"/>
        <v>0</v>
      </c>
      <c r="BN17" s="151">
        <f t="shared" si="25"/>
        <v>0</v>
      </c>
      <c r="BO17" s="150">
        <f t="shared" si="43"/>
        <v>0</v>
      </c>
      <c r="BP17" s="1095">
        <f t="shared" si="44"/>
        <v>0</v>
      </c>
      <c r="BQ17" s="156"/>
      <c r="BR17" s="156"/>
      <c r="BS17" s="156"/>
      <c r="BT17" s="156"/>
      <c r="BU17" s="156"/>
      <c r="BV17" s="156"/>
      <c r="BW17" s="152"/>
      <c r="BX17" s="152"/>
      <c r="BY17" s="156"/>
      <c r="BZ17" s="156">
        <f t="shared" si="26"/>
        <v>0</v>
      </c>
      <c r="CA17" s="152"/>
      <c r="CB17" s="156"/>
      <c r="CC17" s="156"/>
      <c r="CD17" s="156"/>
      <c r="CE17" s="157"/>
      <c r="CF17" s="157"/>
      <c r="CG17" s="156"/>
      <c r="CH17" s="156"/>
      <c r="CI17" s="156"/>
      <c r="CJ17" s="156"/>
      <c r="CK17" s="156"/>
      <c r="CL17" s="156"/>
      <c r="CM17" s="151">
        <f t="shared" si="45"/>
        <v>0</v>
      </c>
      <c r="CN17" s="151">
        <f t="shared" si="27"/>
        <v>0</v>
      </c>
      <c r="CO17" s="158">
        <f t="shared" si="28"/>
        <v>0</v>
      </c>
      <c r="CP17" s="158"/>
      <c r="CQ17" s="151">
        <f t="shared" si="46"/>
        <v>0</v>
      </c>
      <c r="CR17" s="156">
        <f t="shared" si="47"/>
        <v>0</v>
      </c>
      <c r="CS17" s="155">
        <f t="shared" si="48"/>
        <v>0</v>
      </c>
      <c r="CT17" s="156">
        <f t="shared" si="49"/>
        <v>0</v>
      </c>
      <c r="CU17" s="332">
        <f t="shared" si="50"/>
        <v>1183.33</v>
      </c>
      <c r="CV17" s="560">
        <f t="shared" si="51"/>
        <v>-1183.33</v>
      </c>
      <c r="CW17" s="560">
        <f t="shared" si="52"/>
        <v>-118.333</v>
      </c>
      <c r="CX17" s="560">
        <f t="shared" si="53"/>
        <v>-3083.33</v>
      </c>
      <c r="CY17" s="560">
        <f t="shared" si="54"/>
        <v>0</v>
      </c>
      <c r="CZ17" s="560">
        <f t="shared" si="55"/>
        <v>-118.333</v>
      </c>
      <c r="DA17" s="560">
        <f t="shared" si="56"/>
        <v>-23.666600000000003</v>
      </c>
      <c r="DB17" s="156">
        <f t="shared" si="57"/>
        <v>0</v>
      </c>
      <c r="DC17" s="156">
        <f t="shared" si="58"/>
        <v>50</v>
      </c>
      <c r="DD17" s="156">
        <f t="shared" si="59"/>
        <v>-50</v>
      </c>
      <c r="DE17" s="561">
        <f t="shared" si="60"/>
        <v>0</v>
      </c>
      <c r="DF17" s="560">
        <f t="shared" si="61"/>
        <v>0</v>
      </c>
      <c r="DG17" s="561"/>
      <c r="DH17" s="151"/>
    </row>
    <row r="18" spans="1:112" s="159" customFormat="1" ht="68.099999999999994" customHeight="1" x14ac:dyDescent="0.2">
      <c r="A18" s="149" t="str">
        <f>IF(C18="","",SUBTOTAL(3,$C$6:C18))</f>
        <v/>
      </c>
      <c r="B18" s="150"/>
      <c r="C18" s="150"/>
      <c r="D18" s="325"/>
      <c r="E18" s="325"/>
      <c r="F18" s="150"/>
      <c r="G18" s="150"/>
      <c r="H18" s="150"/>
      <c r="I18" s="150"/>
      <c r="J18" s="151">
        <f t="shared" si="0"/>
        <v>0</v>
      </c>
      <c r="K18" s="151">
        <f t="shared" si="1"/>
        <v>0</v>
      </c>
      <c r="L18" s="151">
        <f t="shared" si="2"/>
        <v>0</v>
      </c>
      <c r="M18" s="151">
        <f t="shared" si="3"/>
        <v>0</v>
      </c>
      <c r="N18" s="152">
        <v>0</v>
      </c>
      <c r="O18" s="153">
        <f t="shared" si="29"/>
        <v>0</v>
      </c>
      <c r="P18" s="150"/>
      <c r="Q18" s="150"/>
      <c r="R18" s="150"/>
      <c r="S18" s="150"/>
      <c r="T18" s="150"/>
      <c r="U18" s="151"/>
      <c r="V18" s="151"/>
      <c r="W18" s="331">
        <f t="shared" si="30"/>
        <v>0</v>
      </c>
      <c r="X18" s="150"/>
      <c r="Y18" s="154">
        <f t="shared" si="4"/>
        <v>0</v>
      </c>
      <c r="Z18" s="153">
        <f t="shared" si="5"/>
        <v>0</v>
      </c>
      <c r="AA18" s="147"/>
      <c r="AB18" s="147"/>
      <c r="AC18" s="331">
        <f t="shared" si="31"/>
        <v>0</v>
      </c>
      <c r="AD18" s="331">
        <f t="shared" si="6"/>
        <v>0</v>
      </c>
      <c r="AE18" s="331">
        <v>0</v>
      </c>
      <c r="AF18" s="331">
        <f t="shared" si="32"/>
        <v>0</v>
      </c>
      <c r="AG18" s="331">
        <f t="shared" si="33"/>
        <v>0</v>
      </c>
      <c r="AH18" s="148">
        <f t="shared" si="7"/>
        <v>0</v>
      </c>
      <c r="AI18" s="155">
        <v>0</v>
      </c>
      <c r="AJ18" s="337">
        <v>0</v>
      </c>
      <c r="AK18" s="155">
        <v>0</v>
      </c>
      <c r="AL18" s="337">
        <v>0</v>
      </c>
      <c r="AM18" s="151">
        <f t="shared" si="8"/>
        <v>0</v>
      </c>
      <c r="AN18" s="151">
        <f t="shared" si="9"/>
        <v>0</v>
      </c>
      <c r="AO18" s="151">
        <f t="shared" si="10"/>
        <v>0</v>
      </c>
      <c r="AP18" s="151">
        <f t="shared" si="11"/>
        <v>0</v>
      </c>
      <c r="AQ18" s="151">
        <f t="shared" si="12"/>
        <v>0</v>
      </c>
      <c r="AR18" s="151">
        <f t="shared" si="13"/>
        <v>0</v>
      </c>
      <c r="AS18" s="147">
        <f t="shared" si="34"/>
        <v>0</v>
      </c>
      <c r="AT18" s="151">
        <f t="shared" si="35"/>
        <v>0</v>
      </c>
      <c r="AU18" s="151">
        <f t="shared" si="14"/>
        <v>0</v>
      </c>
      <c r="AV18" s="151">
        <f t="shared" si="15"/>
        <v>0</v>
      </c>
      <c r="AW18" s="151">
        <f t="shared" si="16"/>
        <v>0</v>
      </c>
      <c r="AX18" s="151">
        <f t="shared" si="17"/>
        <v>0</v>
      </c>
      <c r="AY18" s="151">
        <f t="shared" si="18"/>
        <v>0</v>
      </c>
      <c r="AZ18" s="153">
        <f t="shared" si="36"/>
        <v>0</v>
      </c>
      <c r="BA18" s="151">
        <f t="shared" si="19"/>
        <v>0</v>
      </c>
      <c r="BB18" s="151">
        <f t="shared" si="20"/>
        <v>0</v>
      </c>
      <c r="BC18" s="151">
        <f t="shared" si="21"/>
        <v>0</v>
      </c>
      <c r="BD18" s="151">
        <f t="shared" si="37"/>
        <v>0</v>
      </c>
      <c r="BE18" s="151">
        <f t="shared" si="22"/>
        <v>0</v>
      </c>
      <c r="BF18" s="151">
        <f t="shared" si="23"/>
        <v>0</v>
      </c>
      <c r="BG18" s="153">
        <f t="shared" si="38"/>
        <v>0</v>
      </c>
      <c r="BH18" s="551">
        <f t="shared" si="39"/>
        <v>0</v>
      </c>
      <c r="BI18" s="551">
        <f t="shared" si="40"/>
        <v>0</v>
      </c>
      <c r="BJ18" s="551">
        <f t="shared" si="41"/>
        <v>0</v>
      </c>
      <c r="BK18" s="551">
        <f t="shared" si="42"/>
        <v>0</v>
      </c>
      <c r="BL18" s="152">
        <v>0</v>
      </c>
      <c r="BM18" s="151">
        <f t="shared" si="24"/>
        <v>0</v>
      </c>
      <c r="BN18" s="151">
        <f t="shared" si="25"/>
        <v>0</v>
      </c>
      <c r="BO18" s="150">
        <f t="shared" si="43"/>
        <v>0</v>
      </c>
      <c r="BP18" s="1095">
        <f t="shared" si="44"/>
        <v>0</v>
      </c>
      <c r="BQ18" s="156"/>
      <c r="BR18" s="156"/>
      <c r="BS18" s="156"/>
      <c r="BT18" s="156"/>
      <c r="BU18" s="156"/>
      <c r="BV18" s="156"/>
      <c r="BW18" s="152"/>
      <c r="BX18" s="152"/>
      <c r="BY18" s="156"/>
      <c r="BZ18" s="156">
        <f t="shared" si="26"/>
        <v>0</v>
      </c>
      <c r="CA18" s="152"/>
      <c r="CB18" s="156"/>
      <c r="CC18" s="156"/>
      <c r="CD18" s="156"/>
      <c r="CE18" s="157"/>
      <c r="CF18" s="157"/>
      <c r="CG18" s="156"/>
      <c r="CH18" s="156"/>
      <c r="CI18" s="156"/>
      <c r="CJ18" s="156"/>
      <c r="CK18" s="156"/>
      <c r="CL18" s="156"/>
      <c r="CM18" s="151">
        <f t="shared" si="45"/>
        <v>0</v>
      </c>
      <c r="CN18" s="151">
        <f t="shared" si="27"/>
        <v>0</v>
      </c>
      <c r="CO18" s="158">
        <f t="shared" si="28"/>
        <v>0</v>
      </c>
      <c r="CP18" s="158"/>
      <c r="CQ18" s="151">
        <f t="shared" si="46"/>
        <v>0</v>
      </c>
      <c r="CR18" s="156">
        <f t="shared" si="47"/>
        <v>0</v>
      </c>
      <c r="CS18" s="155">
        <f t="shared" si="48"/>
        <v>0</v>
      </c>
      <c r="CT18" s="156">
        <f t="shared" si="49"/>
        <v>0</v>
      </c>
      <c r="CU18" s="332">
        <f t="shared" si="50"/>
        <v>1183.33</v>
      </c>
      <c r="CV18" s="560">
        <f t="shared" si="51"/>
        <v>-1183.33</v>
      </c>
      <c r="CW18" s="560">
        <f t="shared" si="52"/>
        <v>-118.333</v>
      </c>
      <c r="CX18" s="560">
        <f t="shared" si="53"/>
        <v>-3083.33</v>
      </c>
      <c r="CY18" s="560">
        <f t="shared" si="54"/>
        <v>0</v>
      </c>
      <c r="CZ18" s="560">
        <f t="shared" si="55"/>
        <v>-118.333</v>
      </c>
      <c r="DA18" s="560">
        <f t="shared" si="56"/>
        <v>-23.666600000000003</v>
      </c>
      <c r="DB18" s="156">
        <f t="shared" si="57"/>
        <v>0</v>
      </c>
      <c r="DC18" s="156">
        <f t="shared" si="58"/>
        <v>50</v>
      </c>
      <c r="DD18" s="156">
        <f t="shared" si="59"/>
        <v>-50</v>
      </c>
      <c r="DE18" s="561">
        <f t="shared" si="60"/>
        <v>0</v>
      </c>
      <c r="DF18" s="560">
        <f t="shared" si="61"/>
        <v>0</v>
      </c>
      <c r="DG18" s="561"/>
      <c r="DH18" s="151"/>
    </row>
    <row r="19" spans="1:112" s="159" customFormat="1" ht="68.099999999999994" customHeight="1" x14ac:dyDescent="0.2">
      <c r="A19" s="149" t="str">
        <f>IF(C19="","",SUBTOTAL(3,$C$6:C19))</f>
        <v/>
      </c>
      <c r="B19" s="150"/>
      <c r="C19" s="150"/>
      <c r="D19" s="325"/>
      <c r="E19" s="325"/>
      <c r="F19" s="150"/>
      <c r="G19" s="150"/>
      <c r="H19" s="150"/>
      <c r="I19" s="150"/>
      <c r="J19" s="151">
        <f t="shared" si="0"/>
        <v>0</v>
      </c>
      <c r="K19" s="151">
        <f t="shared" si="1"/>
        <v>0</v>
      </c>
      <c r="L19" s="151">
        <f t="shared" si="2"/>
        <v>0</v>
      </c>
      <c r="M19" s="151">
        <f t="shared" si="3"/>
        <v>0</v>
      </c>
      <c r="N19" s="152">
        <v>0</v>
      </c>
      <c r="O19" s="153">
        <f t="shared" si="29"/>
        <v>0</v>
      </c>
      <c r="P19" s="150"/>
      <c r="Q19" s="150"/>
      <c r="R19" s="150"/>
      <c r="S19" s="150"/>
      <c r="T19" s="150"/>
      <c r="U19" s="151"/>
      <c r="V19" s="151"/>
      <c r="W19" s="331">
        <f t="shared" si="30"/>
        <v>0</v>
      </c>
      <c r="X19" s="150"/>
      <c r="Y19" s="154">
        <f t="shared" si="4"/>
        <v>0</v>
      </c>
      <c r="Z19" s="153">
        <f t="shared" si="5"/>
        <v>0</v>
      </c>
      <c r="AA19" s="147"/>
      <c r="AB19" s="147"/>
      <c r="AC19" s="331">
        <f t="shared" si="31"/>
        <v>0</v>
      </c>
      <c r="AD19" s="331">
        <f t="shared" si="6"/>
        <v>0</v>
      </c>
      <c r="AE19" s="331">
        <v>0</v>
      </c>
      <c r="AF19" s="331">
        <f t="shared" si="32"/>
        <v>0</v>
      </c>
      <c r="AG19" s="331">
        <f t="shared" si="33"/>
        <v>0</v>
      </c>
      <c r="AH19" s="148">
        <f t="shared" si="7"/>
        <v>0</v>
      </c>
      <c r="AI19" s="155">
        <v>0</v>
      </c>
      <c r="AJ19" s="337">
        <v>0</v>
      </c>
      <c r="AK19" s="155">
        <v>0</v>
      </c>
      <c r="AL19" s="337">
        <v>0</v>
      </c>
      <c r="AM19" s="151">
        <f t="shared" si="8"/>
        <v>0</v>
      </c>
      <c r="AN19" s="151">
        <f t="shared" si="9"/>
        <v>0</v>
      </c>
      <c r="AO19" s="151">
        <f t="shared" si="10"/>
        <v>0</v>
      </c>
      <c r="AP19" s="151">
        <f t="shared" si="11"/>
        <v>0</v>
      </c>
      <c r="AQ19" s="151">
        <f t="shared" si="12"/>
        <v>0</v>
      </c>
      <c r="AR19" s="151">
        <f t="shared" si="13"/>
        <v>0</v>
      </c>
      <c r="AS19" s="147">
        <f t="shared" si="34"/>
        <v>0</v>
      </c>
      <c r="AT19" s="151">
        <f t="shared" si="35"/>
        <v>0</v>
      </c>
      <c r="AU19" s="151">
        <f t="shared" si="14"/>
        <v>0</v>
      </c>
      <c r="AV19" s="151">
        <f t="shared" si="15"/>
        <v>0</v>
      </c>
      <c r="AW19" s="151">
        <f t="shared" si="16"/>
        <v>0</v>
      </c>
      <c r="AX19" s="151">
        <f t="shared" si="17"/>
        <v>0</v>
      </c>
      <c r="AY19" s="151">
        <f t="shared" si="18"/>
        <v>0</v>
      </c>
      <c r="AZ19" s="153">
        <f t="shared" si="36"/>
        <v>0</v>
      </c>
      <c r="BA19" s="151">
        <f t="shared" si="19"/>
        <v>0</v>
      </c>
      <c r="BB19" s="151">
        <f t="shared" si="20"/>
        <v>0</v>
      </c>
      <c r="BC19" s="151">
        <f t="shared" si="21"/>
        <v>0</v>
      </c>
      <c r="BD19" s="151">
        <f t="shared" si="37"/>
        <v>0</v>
      </c>
      <c r="BE19" s="151">
        <f t="shared" si="22"/>
        <v>0</v>
      </c>
      <c r="BF19" s="151">
        <f t="shared" si="23"/>
        <v>0</v>
      </c>
      <c r="BG19" s="153">
        <f t="shared" si="38"/>
        <v>0</v>
      </c>
      <c r="BH19" s="551">
        <f t="shared" si="39"/>
        <v>0</v>
      </c>
      <c r="BI19" s="551">
        <f t="shared" si="40"/>
        <v>0</v>
      </c>
      <c r="BJ19" s="551">
        <f t="shared" si="41"/>
        <v>0</v>
      </c>
      <c r="BK19" s="551">
        <f t="shared" si="42"/>
        <v>0</v>
      </c>
      <c r="BL19" s="152">
        <v>0</v>
      </c>
      <c r="BM19" s="151">
        <f t="shared" si="24"/>
        <v>0</v>
      </c>
      <c r="BN19" s="151">
        <f t="shared" si="25"/>
        <v>0</v>
      </c>
      <c r="BO19" s="150">
        <f t="shared" si="43"/>
        <v>0</v>
      </c>
      <c r="BP19" s="1095">
        <f t="shared" si="44"/>
        <v>0</v>
      </c>
      <c r="BQ19" s="156"/>
      <c r="BR19" s="156"/>
      <c r="BS19" s="156"/>
      <c r="BT19" s="156"/>
      <c r="BU19" s="156"/>
      <c r="BV19" s="156"/>
      <c r="BW19" s="152"/>
      <c r="BX19" s="152"/>
      <c r="BY19" s="156"/>
      <c r="BZ19" s="156">
        <f t="shared" si="26"/>
        <v>0</v>
      </c>
      <c r="CA19" s="152"/>
      <c r="CB19" s="156"/>
      <c r="CC19" s="156"/>
      <c r="CD19" s="156"/>
      <c r="CE19" s="157"/>
      <c r="CF19" s="157"/>
      <c r="CG19" s="156"/>
      <c r="CH19" s="156"/>
      <c r="CI19" s="156"/>
      <c r="CJ19" s="156"/>
      <c r="CK19" s="156"/>
      <c r="CL19" s="156"/>
      <c r="CM19" s="151">
        <f t="shared" si="45"/>
        <v>0</v>
      </c>
      <c r="CN19" s="151">
        <f t="shared" si="27"/>
        <v>0</v>
      </c>
      <c r="CO19" s="158">
        <f t="shared" si="28"/>
        <v>0</v>
      </c>
      <c r="CP19" s="158"/>
      <c r="CQ19" s="151">
        <f t="shared" si="46"/>
        <v>0</v>
      </c>
      <c r="CR19" s="156">
        <f t="shared" si="47"/>
        <v>0</v>
      </c>
      <c r="CS19" s="155">
        <f t="shared" si="48"/>
        <v>0</v>
      </c>
      <c r="CT19" s="156">
        <f t="shared" si="49"/>
        <v>0</v>
      </c>
      <c r="CU19" s="332">
        <f t="shared" si="50"/>
        <v>1183.33</v>
      </c>
      <c r="CV19" s="560">
        <f t="shared" si="51"/>
        <v>-1183.33</v>
      </c>
      <c r="CW19" s="560">
        <f t="shared" si="52"/>
        <v>-118.333</v>
      </c>
      <c r="CX19" s="560">
        <f t="shared" si="53"/>
        <v>-3083.33</v>
      </c>
      <c r="CY19" s="560">
        <f t="shared" si="54"/>
        <v>0</v>
      </c>
      <c r="CZ19" s="560">
        <f t="shared" si="55"/>
        <v>-118.333</v>
      </c>
      <c r="DA19" s="560">
        <f t="shared" si="56"/>
        <v>-23.666600000000003</v>
      </c>
      <c r="DB19" s="156">
        <f t="shared" si="57"/>
        <v>0</v>
      </c>
      <c r="DC19" s="156">
        <f t="shared" si="58"/>
        <v>50</v>
      </c>
      <c r="DD19" s="156">
        <f t="shared" si="59"/>
        <v>-50</v>
      </c>
      <c r="DE19" s="561">
        <f t="shared" si="60"/>
        <v>0</v>
      </c>
      <c r="DF19" s="560">
        <f t="shared" si="61"/>
        <v>0</v>
      </c>
      <c r="DG19" s="561"/>
      <c r="DH19" s="151"/>
    </row>
    <row r="20" spans="1:112" s="159" customFormat="1" ht="68.099999999999994" customHeight="1" x14ac:dyDescent="0.2">
      <c r="A20" s="149" t="str">
        <f>IF(C20="","",SUBTOTAL(3,$C$6:C20))</f>
        <v/>
      </c>
      <c r="B20" s="150"/>
      <c r="C20" s="150"/>
      <c r="D20" s="325"/>
      <c r="E20" s="325"/>
      <c r="F20" s="150"/>
      <c r="G20" s="150"/>
      <c r="H20" s="150"/>
      <c r="I20" s="150"/>
      <c r="J20" s="151">
        <f t="shared" si="0"/>
        <v>0</v>
      </c>
      <c r="K20" s="151">
        <f t="shared" si="1"/>
        <v>0</v>
      </c>
      <c r="L20" s="151">
        <f t="shared" si="2"/>
        <v>0</v>
      </c>
      <c r="M20" s="151">
        <f t="shared" si="3"/>
        <v>0</v>
      </c>
      <c r="N20" s="152">
        <v>0</v>
      </c>
      <c r="O20" s="153">
        <f t="shared" si="29"/>
        <v>0</v>
      </c>
      <c r="P20" s="150"/>
      <c r="Q20" s="150"/>
      <c r="R20" s="150"/>
      <c r="S20" s="150"/>
      <c r="T20" s="150"/>
      <c r="U20" s="151"/>
      <c r="V20" s="151"/>
      <c r="W20" s="331">
        <f t="shared" si="30"/>
        <v>0</v>
      </c>
      <c r="X20" s="150"/>
      <c r="Y20" s="154">
        <f t="shared" si="4"/>
        <v>0</v>
      </c>
      <c r="Z20" s="153">
        <f t="shared" si="5"/>
        <v>0</v>
      </c>
      <c r="AA20" s="147"/>
      <c r="AB20" s="147"/>
      <c r="AC20" s="331">
        <f t="shared" si="31"/>
        <v>0</v>
      </c>
      <c r="AD20" s="331">
        <f t="shared" si="6"/>
        <v>0</v>
      </c>
      <c r="AE20" s="331">
        <v>0</v>
      </c>
      <c r="AF20" s="331">
        <f t="shared" si="32"/>
        <v>0</v>
      </c>
      <c r="AG20" s="331">
        <f t="shared" si="33"/>
        <v>0</v>
      </c>
      <c r="AH20" s="148">
        <f t="shared" si="7"/>
        <v>0</v>
      </c>
      <c r="AI20" s="155">
        <v>0</v>
      </c>
      <c r="AJ20" s="337">
        <v>0</v>
      </c>
      <c r="AK20" s="155">
        <v>0</v>
      </c>
      <c r="AL20" s="337">
        <v>0</v>
      </c>
      <c r="AM20" s="151">
        <f t="shared" si="8"/>
        <v>0</v>
      </c>
      <c r="AN20" s="151">
        <f t="shared" si="9"/>
        <v>0</v>
      </c>
      <c r="AO20" s="151">
        <f t="shared" si="10"/>
        <v>0</v>
      </c>
      <c r="AP20" s="151">
        <f t="shared" si="11"/>
        <v>0</v>
      </c>
      <c r="AQ20" s="151">
        <f t="shared" si="12"/>
        <v>0</v>
      </c>
      <c r="AR20" s="151">
        <f t="shared" si="13"/>
        <v>0</v>
      </c>
      <c r="AS20" s="147">
        <f t="shared" si="34"/>
        <v>0</v>
      </c>
      <c r="AT20" s="151">
        <f t="shared" si="35"/>
        <v>0</v>
      </c>
      <c r="AU20" s="151">
        <f t="shared" si="14"/>
        <v>0</v>
      </c>
      <c r="AV20" s="151">
        <f t="shared" si="15"/>
        <v>0</v>
      </c>
      <c r="AW20" s="151">
        <f t="shared" si="16"/>
        <v>0</v>
      </c>
      <c r="AX20" s="151">
        <f t="shared" si="17"/>
        <v>0</v>
      </c>
      <c r="AY20" s="151">
        <f t="shared" si="18"/>
        <v>0</v>
      </c>
      <c r="AZ20" s="153">
        <f t="shared" si="36"/>
        <v>0</v>
      </c>
      <c r="BA20" s="151">
        <f t="shared" si="19"/>
        <v>0</v>
      </c>
      <c r="BB20" s="151">
        <f t="shared" si="20"/>
        <v>0</v>
      </c>
      <c r="BC20" s="151">
        <f t="shared" si="21"/>
        <v>0</v>
      </c>
      <c r="BD20" s="151">
        <f t="shared" si="37"/>
        <v>0</v>
      </c>
      <c r="BE20" s="151">
        <f t="shared" si="22"/>
        <v>0</v>
      </c>
      <c r="BF20" s="151">
        <f t="shared" si="23"/>
        <v>0</v>
      </c>
      <c r="BG20" s="153">
        <f t="shared" si="38"/>
        <v>0</v>
      </c>
      <c r="BH20" s="551">
        <f t="shared" si="39"/>
        <v>0</v>
      </c>
      <c r="BI20" s="551">
        <f t="shared" si="40"/>
        <v>0</v>
      </c>
      <c r="BJ20" s="551">
        <f t="shared" si="41"/>
        <v>0</v>
      </c>
      <c r="BK20" s="551">
        <f t="shared" si="42"/>
        <v>0</v>
      </c>
      <c r="BL20" s="152">
        <v>0</v>
      </c>
      <c r="BM20" s="151">
        <f t="shared" si="24"/>
        <v>0</v>
      </c>
      <c r="BN20" s="151">
        <f t="shared" si="25"/>
        <v>0</v>
      </c>
      <c r="BO20" s="150">
        <f t="shared" si="43"/>
        <v>0</v>
      </c>
      <c r="BP20" s="1095">
        <f t="shared" si="44"/>
        <v>0</v>
      </c>
      <c r="BQ20" s="156"/>
      <c r="BR20" s="156"/>
      <c r="BS20" s="156"/>
      <c r="BT20" s="156"/>
      <c r="BU20" s="156"/>
      <c r="BV20" s="156"/>
      <c r="BW20" s="152"/>
      <c r="BX20" s="152"/>
      <c r="BY20" s="156"/>
      <c r="BZ20" s="156">
        <f t="shared" si="26"/>
        <v>0</v>
      </c>
      <c r="CA20" s="152"/>
      <c r="CB20" s="156"/>
      <c r="CC20" s="156"/>
      <c r="CD20" s="156"/>
      <c r="CE20" s="157"/>
      <c r="CF20" s="157"/>
      <c r="CG20" s="156"/>
      <c r="CH20" s="156"/>
      <c r="CI20" s="156"/>
      <c r="CJ20" s="156"/>
      <c r="CK20" s="156"/>
      <c r="CL20" s="156"/>
      <c r="CM20" s="151">
        <f t="shared" si="45"/>
        <v>0</v>
      </c>
      <c r="CN20" s="151">
        <f t="shared" si="27"/>
        <v>0</v>
      </c>
      <c r="CO20" s="158">
        <f t="shared" si="28"/>
        <v>0</v>
      </c>
      <c r="CP20" s="158"/>
      <c r="CQ20" s="151">
        <f t="shared" si="46"/>
        <v>0</v>
      </c>
      <c r="CR20" s="156">
        <f t="shared" si="47"/>
        <v>0</v>
      </c>
      <c r="CS20" s="155">
        <f t="shared" si="48"/>
        <v>0</v>
      </c>
      <c r="CT20" s="156">
        <f t="shared" si="49"/>
        <v>0</v>
      </c>
      <c r="CU20" s="332">
        <f t="shared" si="50"/>
        <v>1183.33</v>
      </c>
      <c r="CV20" s="560">
        <f t="shared" si="51"/>
        <v>-1183.33</v>
      </c>
      <c r="CW20" s="560">
        <f t="shared" si="52"/>
        <v>-118.333</v>
      </c>
      <c r="CX20" s="560">
        <f t="shared" si="53"/>
        <v>-3083.33</v>
      </c>
      <c r="CY20" s="560">
        <f t="shared" si="54"/>
        <v>0</v>
      </c>
      <c r="CZ20" s="560">
        <f t="shared" si="55"/>
        <v>-118.333</v>
      </c>
      <c r="DA20" s="560">
        <f t="shared" si="56"/>
        <v>-23.666600000000003</v>
      </c>
      <c r="DB20" s="156">
        <f t="shared" si="57"/>
        <v>0</v>
      </c>
      <c r="DC20" s="156">
        <f t="shared" si="58"/>
        <v>50</v>
      </c>
      <c r="DD20" s="156">
        <f t="shared" si="59"/>
        <v>-50</v>
      </c>
      <c r="DE20" s="561">
        <f t="shared" si="60"/>
        <v>0</v>
      </c>
      <c r="DF20" s="560">
        <f t="shared" si="61"/>
        <v>0</v>
      </c>
      <c r="DG20" s="561"/>
      <c r="DH20" s="151"/>
    </row>
    <row r="21" spans="1:112" s="159" customFormat="1" ht="68.099999999999994" customHeight="1" x14ac:dyDescent="0.2">
      <c r="A21" s="149" t="str">
        <f>IF(C21="","",SUBTOTAL(3,$C$6:C21))</f>
        <v/>
      </c>
      <c r="B21" s="150"/>
      <c r="C21" s="150"/>
      <c r="D21" s="325"/>
      <c r="E21" s="325"/>
      <c r="F21" s="150"/>
      <c r="G21" s="150"/>
      <c r="H21" s="150"/>
      <c r="I21" s="150"/>
      <c r="J21" s="151">
        <f t="shared" si="0"/>
        <v>0</v>
      </c>
      <c r="K21" s="151">
        <f t="shared" si="1"/>
        <v>0</v>
      </c>
      <c r="L21" s="151">
        <f t="shared" si="2"/>
        <v>0</v>
      </c>
      <c r="M21" s="151">
        <f t="shared" si="3"/>
        <v>0</v>
      </c>
      <c r="N21" s="152">
        <v>0</v>
      </c>
      <c r="O21" s="153">
        <f t="shared" si="29"/>
        <v>0</v>
      </c>
      <c r="P21" s="150"/>
      <c r="Q21" s="150"/>
      <c r="R21" s="150"/>
      <c r="S21" s="150"/>
      <c r="T21" s="150"/>
      <c r="U21" s="151"/>
      <c r="V21" s="151"/>
      <c r="W21" s="331">
        <f t="shared" si="30"/>
        <v>0</v>
      </c>
      <c r="X21" s="150"/>
      <c r="Y21" s="154">
        <f t="shared" si="4"/>
        <v>0</v>
      </c>
      <c r="Z21" s="153">
        <f t="shared" si="5"/>
        <v>0</v>
      </c>
      <c r="AA21" s="147"/>
      <c r="AB21" s="147"/>
      <c r="AC21" s="331">
        <f t="shared" si="31"/>
        <v>0</v>
      </c>
      <c r="AD21" s="331">
        <f t="shared" si="6"/>
        <v>0</v>
      </c>
      <c r="AE21" s="331">
        <v>0</v>
      </c>
      <c r="AF21" s="331">
        <f t="shared" si="32"/>
        <v>0</v>
      </c>
      <c r="AG21" s="331">
        <f t="shared" si="33"/>
        <v>0</v>
      </c>
      <c r="AH21" s="148">
        <f t="shared" si="7"/>
        <v>0</v>
      </c>
      <c r="AI21" s="155">
        <v>0</v>
      </c>
      <c r="AJ21" s="337">
        <v>0</v>
      </c>
      <c r="AK21" s="155">
        <v>0</v>
      </c>
      <c r="AL21" s="337">
        <v>0</v>
      </c>
      <c r="AM21" s="151">
        <f t="shared" si="8"/>
        <v>0</v>
      </c>
      <c r="AN21" s="151">
        <f t="shared" si="9"/>
        <v>0</v>
      </c>
      <c r="AO21" s="151">
        <f t="shared" si="10"/>
        <v>0</v>
      </c>
      <c r="AP21" s="151">
        <f t="shared" si="11"/>
        <v>0</v>
      </c>
      <c r="AQ21" s="151">
        <f t="shared" si="12"/>
        <v>0</v>
      </c>
      <c r="AR21" s="151">
        <f t="shared" si="13"/>
        <v>0</v>
      </c>
      <c r="AS21" s="147">
        <f t="shared" si="34"/>
        <v>0</v>
      </c>
      <c r="AT21" s="151">
        <f t="shared" si="35"/>
        <v>0</v>
      </c>
      <c r="AU21" s="151">
        <f t="shared" si="14"/>
        <v>0</v>
      </c>
      <c r="AV21" s="151">
        <f t="shared" si="15"/>
        <v>0</v>
      </c>
      <c r="AW21" s="151">
        <f t="shared" si="16"/>
        <v>0</v>
      </c>
      <c r="AX21" s="151">
        <f t="shared" si="17"/>
        <v>0</v>
      </c>
      <c r="AY21" s="151">
        <f t="shared" si="18"/>
        <v>0</v>
      </c>
      <c r="AZ21" s="153">
        <f t="shared" si="36"/>
        <v>0</v>
      </c>
      <c r="BA21" s="151">
        <f t="shared" si="19"/>
        <v>0</v>
      </c>
      <c r="BB21" s="151">
        <f t="shared" si="20"/>
        <v>0</v>
      </c>
      <c r="BC21" s="151">
        <f t="shared" si="21"/>
        <v>0</v>
      </c>
      <c r="BD21" s="151">
        <f t="shared" si="37"/>
        <v>0</v>
      </c>
      <c r="BE21" s="151">
        <f t="shared" si="22"/>
        <v>0</v>
      </c>
      <c r="BF21" s="151">
        <f t="shared" si="23"/>
        <v>0</v>
      </c>
      <c r="BG21" s="153">
        <f t="shared" si="38"/>
        <v>0</v>
      </c>
      <c r="BH21" s="551">
        <f t="shared" si="39"/>
        <v>0</v>
      </c>
      <c r="BI21" s="551">
        <f t="shared" si="40"/>
        <v>0</v>
      </c>
      <c r="BJ21" s="551">
        <f t="shared" si="41"/>
        <v>0</v>
      </c>
      <c r="BK21" s="551">
        <f t="shared" si="42"/>
        <v>0</v>
      </c>
      <c r="BL21" s="152">
        <v>0</v>
      </c>
      <c r="BM21" s="151">
        <f t="shared" si="24"/>
        <v>0</v>
      </c>
      <c r="BN21" s="151">
        <f t="shared" si="25"/>
        <v>0</v>
      </c>
      <c r="BO21" s="150">
        <f t="shared" si="43"/>
        <v>0</v>
      </c>
      <c r="BP21" s="1095">
        <f t="shared" si="44"/>
        <v>0</v>
      </c>
      <c r="BQ21" s="156"/>
      <c r="BR21" s="156"/>
      <c r="BS21" s="156"/>
      <c r="BT21" s="156"/>
      <c r="BU21" s="156"/>
      <c r="BV21" s="156"/>
      <c r="BW21" s="152"/>
      <c r="BX21" s="152"/>
      <c r="BY21" s="156"/>
      <c r="BZ21" s="156">
        <f t="shared" si="26"/>
        <v>0</v>
      </c>
      <c r="CA21" s="152"/>
      <c r="CB21" s="156"/>
      <c r="CC21" s="156"/>
      <c r="CD21" s="156"/>
      <c r="CE21" s="157"/>
      <c r="CF21" s="157"/>
      <c r="CG21" s="156"/>
      <c r="CH21" s="156"/>
      <c r="CI21" s="156"/>
      <c r="CJ21" s="156"/>
      <c r="CK21" s="156"/>
      <c r="CL21" s="156"/>
      <c r="CM21" s="151">
        <f t="shared" si="45"/>
        <v>0</v>
      </c>
      <c r="CN21" s="151">
        <f t="shared" si="27"/>
        <v>0</v>
      </c>
      <c r="CO21" s="158">
        <f t="shared" si="28"/>
        <v>0</v>
      </c>
      <c r="CP21" s="158"/>
      <c r="CQ21" s="151">
        <f t="shared" si="46"/>
        <v>0</v>
      </c>
      <c r="CR21" s="156">
        <f t="shared" si="47"/>
        <v>0</v>
      </c>
      <c r="CS21" s="155">
        <f t="shared" si="48"/>
        <v>0</v>
      </c>
      <c r="CT21" s="156">
        <f t="shared" si="49"/>
        <v>0</v>
      </c>
      <c r="CU21" s="332">
        <f t="shared" si="50"/>
        <v>1183.33</v>
      </c>
      <c r="CV21" s="560">
        <f t="shared" si="51"/>
        <v>-1183.33</v>
      </c>
      <c r="CW21" s="560">
        <f t="shared" si="52"/>
        <v>-118.333</v>
      </c>
      <c r="CX21" s="560">
        <f t="shared" si="53"/>
        <v>-3083.33</v>
      </c>
      <c r="CY21" s="560">
        <f t="shared" si="54"/>
        <v>0</v>
      </c>
      <c r="CZ21" s="560">
        <f t="shared" si="55"/>
        <v>-118.333</v>
      </c>
      <c r="DA21" s="560">
        <f t="shared" si="56"/>
        <v>-23.666600000000003</v>
      </c>
      <c r="DB21" s="156">
        <f t="shared" si="57"/>
        <v>0</v>
      </c>
      <c r="DC21" s="156">
        <f t="shared" si="58"/>
        <v>50</v>
      </c>
      <c r="DD21" s="156">
        <f t="shared" si="59"/>
        <v>-50</v>
      </c>
      <c r="DE21" s="561">
        <f t="shared" si="60"/>
        <v>0</v>
      </c>
      <c r="DF21" s="560">
        <f t="shared" si="61"/>
        <v>0</v>
      </c>
      <c r="DG21" s="561"/>
      <c r="DH21" s="151"/>
    </row>
    <row r="22" spans="1:112" s="159" customFormat="1" ht="68.099999999999994" customHeight="1" x14ac:dyDescent="0.2">
      <c r="A22" s="149" t="str">
        <f>IF(C22="","",SUBTOTAL(3,$C$6:C22))</f>
        <v/>
      </c>
      <c r="B22" s="150"/>
      <c r="C22" s="150"/>
      <c r="D22" s="325"/>
      <c r="E22" s="325"/>
      <c r="F22" s="150"/>
      <c r="G22" s="150"/>
      <c r="H22" s="150"/>
      <c r="I22" s="150"/>
      <c r="J22" s="151">
        <f t="shared" si="0"/>
        <v>0</v>
      </c>
      <c r="K22" s="151">
        <f t="shared" si="1"/>
        <v>0</v>
      </c>
      <c r="L22" s="151">
        <f t="shared" si="2"/>
        <v>0</v>
      </c>
      <c r="M22" s="151">
        <f t="shared" si="3"/>
        <v>0</v>
      </c>
      <c r="N22" s="152">
        <v>0</v>
      </c>
      <c r="O22" s="153">
        <f t="shared" si="29"/>
        <v>0</v>
      </c>
      <c r="P22" s="150"/>
      <c r="Q22" s="150"/>
      <c r="R22" s="150"/>
      <c r="S22" s="150"/>
      <c r="T22" s="150"/>
      <c r="U22" s="151"/>
      <c r="V22" s="151"/>
      <c r="W22" s="331">
        <f t="shared" si="30"/>
        <v>0</v>
      </c>
      <c r="X22" s="150"/>
      <c r="Y22" s="154">
        <f t="shared" si="4"/>
        <v>0</v>
      </c>
      <c r="Z22" s="153">
        <f t="shared" si="5"/>
        <v>0</v>
      </c>
      <c r="AA22" s="147"/>
      <c r="AB22" s="147"/>
      <c r="AC22" s="331">
        <f t="shared" si="31"/>
        <v>0</v>
      </c>
      <c r="AD22" s="331">
        <f t="shared" si="6"/>
        <v>0</v>
      </c>
      <c r="AE22" s="331">
        <v>0</v>
      </c>
      <c r="AF22" s="331">
        <f t="shared" si="32"/>
        <v>0</v>
      </c>
      <c r="AG22" s="331">
        <f t="shared" si="33"/>
        <v>0</v>
      </c>
      <c r="AH22" s="148">
        <f t="shared" si="7"/>
        <v>0</v>
      </c>
      <c r="AI22" s="155">
        <v>0</v>
      </c>
      <c r="AJ22" s="337">
        <v>0</v>
      </c>
      <c r="AK22" s="155">
        <v>0</v>
      </c>
      <c r="AL22" s="337">
        <v>0</v>
      </c>
      <c r="AM22" s="151">
        <f t="shared" si="8"/>
        <v>0</v>
      </c>
      <c r="AN22" s="151">
        <f t="shared" si="9"/>
        <v>0</v>
      </c>
      <c r="AO22" s="151">
        <f t="shared" si="10"/>
        <v>0</v>
      </c>
      <c r="AP22" s="151">
        <f t="shared" si="11"/>
        <v>0</v>
      </c>
      <c r="AQ22" s="151">
        <f t="shared" si="12"/>
        <v>0</v>
      </c>
      <c r="AR22" s="151">
        <f t="shared" si="13"/>
        <v>0</v>
      </c>
      <c r="AS22" s="147">
        <f t="shared" si="34"/>
        <v>0</v>
      </c>
      <c r="AT22" s="151">
        <f t="shared" si="35"/>
        <v>0</v>
      </c>
      <c r="AU22" s="151">
        <f t="shared" si="14"/>
        <v>0</v>
      </c>
      <c r="AV22" s="151">
        <f t="shared" si="15"/>
        <v>0</v>
      </c>
      <c r="AW22" s="151">
        <f t="shared" si="16"/>
        <v>0</v>
      </c>
      <c r="AX22" s="151">
        <f t="shared" si="17"/>
        <v>0</v>
      </c>
      <c r="AY22" s="151">
        <f t="shared" si="18"/>
        <v>0</v>
      </c>
      <c r="AZ22" s="153">
        <f t="shared" si="36"/>
        <v>0</v>
      </c>
      <c r="BA22" s="151">
        <f t="shared" si="19"/>
        <v>0</v>
      </c>
      <c r="BB22" s="151">
        <f t="shared" si="20"/>
        <v>0</v>
      </c>
      <c r="BC22" s="151">
        <f t="shared" si="21"/>
        <v>0</v>
      </c>
      <c r="BD22" s="151">
        <f t="shared" si="37"/>
        <v>0</v>
      </c>
      <c r="BE22" s="151">
        <f t="shared" si="22"/>
        <v>0</v>
      </c>
      <c r="BF22" s="151">
        <f t="shared" si="23"/>
        <v>0</v>
      </c>
      <c r="BG22" s="153">
        <f t="shared" si="38"/>
        <v>0</v>
      </c>
      <c r="BH22" s="551">
        <f t="shared" si="39"/>
        <v>0</v>
      </c>
      <c r="BI22" s="551">
        <f t="shared" si="40"/>
        <v>0</v>
      </c>
      <c r="BJ22" s="551">
        <f t="shared" si="41"/>
        <v>0</v>
      </c>
      <c r="BK22" s="551">
        <f t="shared" si="42"/>
        <v>0</v>
      </c>
      <c r="BL22" s="152">
        <v>0</v>
      </c>
      <c r="BM22" s="151">
        <f t="shared" si="24"/>
        <v>0</v>
      </c>
      <c r="BN22" s="151">
        <f t="shared" si="25"/>
        <v>0</v>
      </c>
      <c r="BO22" s="150">
        <f t="shared" si="43"/>
        <v>0</v>
      </c>
      <c r="BP22" s="1095">
        <f t="shared" si="44"/>
        <v>0</v>
      </c>
      <c r="BQ22" s="156"/>
      <c r="BR22" s="156"/>
      <c r="BS22" s="156"/>
      <c r="BT22" s="156"/>
      <c r="BU22" s="156"/>
      <c r="BV22" s="156"/>
      <c r="BW22" s="152"/>
      <c r="BX22" s="152"/>
      <c r="BY22" s="156"/>
      <c r="BZ22" s="156">
        <f t="shared" si="26"/>
        <v>0</v>
      </c>
      <c r="CA22" s="152"/>
      <c r="CB22" s="156"/>
      <c r="CC22" s="156"/>
      <c r="CD22" s="156"/>
      <c r="CE22" s="157"/>
      <c r="CF22" s="157"/>
      <c r="CG22" s="156"/>
      <c r="CH22" s="156"/>
      <c r="CI22" s="156"/>
      <c r="CJ22" s="156"/>
      <c r="CK22" s="156"/>
      <c r="CL22" s="156"/>
      <c r="CM22" s="151">
        <f t="shared" si="45"/>
        <v>0</v>
      </c>
      <c r="CN22" s="151">
        <f t="shared" si="27"/>
        <v>0</v>
      </c>
      <c r="CO22" s="158">
        <f t="shared" si="28"/>
        <v>0</v>
      </c>
      <c r="CP22" s="158"/>
      <c r="CQ22" s="151">
        <f t="shared" si="46"/>
        <v>0</v>
      </c>
      <c r="CR22" s="156">
        <f t="shared" si="47"/>
        <v>0</v>
      </c>
      <c r="CS22" s="155">
        <f t="shared" si="48"/>
        <v>0</v>
      </c>
      <c r="CT22" s="156">
        <f t="shared" si="49"/>
        <v>0</v>
      </c>
      <c r="CU22" s="332">
        <f t="shared" si="50"/>
        <v>1183.33</v>
      </c>
      <c r="CV22" s="560">
        <f t="shared" si="51"/>
        <v>-1183.33</v>
      </c>
      <c r="CW22" s="560">
        <f t="shared" si="52"/>
        <v>-118.333</v>
      </c>
      <c r="CX22" s="560">
        <f t="shared" si="53"/>
        <v>-3083.33</v>
      </c>
      <c r="CY22" s="560">
        <f t="shared" si="54"/>
        <v>0</v>
      </c>
      <c r="CZ22" s="560">
        <f t="shared" si="55"/>
        <v>-118.333</v>
      </c>
      <c r="DA22" s="560">
        <f t="shared" si="56"/>
        <v>-23.666600000000003</v>
      </c>
      <c r="DB22" s="156">
        <f t="shared" si="57"/>
        <v>0</v>
      </c>
      <c r="DC22" s="156">
        <f t="shared" si="58"/>
        <v>50</v>
      </c>
      <c r="DD22" s="156">
        <f t="shared" si="59"/>
        <v>-50</v>
      </c>
      <c r="DE22" s="561">
        <f t="shared" si="60"/>
        <v>0</v>
      </c>
      <c r="DF22" s="560">
        <f t="shared" si="61"/>
        <v>0</v>
      </c>
      <c r="DG22" s="561"/>
      <c r="DH22" s="151"/>
    </row>
    <row r="23" spans="1:112" s="159" customFormat="1" ht="68.099999999999994" customHeight="1" x14ac:dyDescent="0.2">
      <c r="A23" s="149" t="str">
        <f>IF(C23="","",SUBTOTAL(3,$C$6:C23))</f>
        <v/>
      </c>
      <c r="B23" s="150"/>
      <c r="C23" s="150"/>
      <c r="D23" s="325"/>
      <c r="E23" s="325"/>
      <c r="F23" s="150"/>
      <c r="G23" s="150"/>
      <c r="H23" s="150"/>
      <c r="I23" s="150"/>
      <c r="J23" s="151">
        <f t="shared" si="0"/>
        <v>0</v>
      </c>
      <c r="K23" s="151">
        <f t="shared" si="1"/>
        <v>0</v>
      </c>
      <c r="L23" s="151">
        <f t="shared" si="2"/>
        <v>0</v>
      </c>
      <c r="M23" s="151">
        <f t="shared" si="3"/>
        <v>0</v>
      </c>
      <c r="N23" s="152">
        <v>0</v>
      </c>
      <c r="O23" s="153">
        <f t="shared" si="29"/>
        <v>0</v>
      </c>
      <c r="P23" s="150"/>
      <c r="Q23" s="150"/>
      <c r="R23" s="150"/>
      <c r="S23" s="150"/>
      <c r="T23" s="150"/>
      <c r="U23" s="151"/>
      <c r="V23" s="151"/>
      <c r="W23" s="331">
        <f t="shared" si="30"/>
        <v>0</v>
      </c>
      <c r="X23" s="150"/>
      <c r="Y23" s="154">
        <f t="shared" si="4"/>
        <v>0</v>
      </c>
      <c r="Z23" s="153">
        <f t="shared" si="5"/>
        <v>0</v>
      </c>
      <c r="AA23" s="147"/>
      <c r="AB23" s="147"/>
      <c r="AC23" s="331">
        <f t="shared" si="31"/>
        <v>0</v>
      </c>
      <c r="AD23" s="331">
        <f t="shared" si="6"/>
        <v>0</v>
      </c>
      <c r="AE23" s="331">
        <v>0</v>
      </c>
      <c r="AF23" s="331">
        <f t="shared" si="32"/>
        <v>0</v>
      </c>
      <c r="AG23" s="331">
        <f t="shared" si="33"/>
        <v>0</v>
      </c>
      <c r="AH23" s="148">
        <f t="shared" si="7"/>
        <v>0</v>
      </c>
      <c r="AI23" s="155">
        <v>0</v>
      </c>
      <c r="AJ23" s="337">
        <v>0</v>
      </c>
      <c r="AK23" s="155">
        <v>0</v>
      </c>
      <c r="AL23" s="337">
        <v>0</v>
      </c>
      <c r="AM23" s="151">
        <f t="shared" si="8"/>
        <v>0</v>
      </c>
      <c r="AN23" s="151">
        <f t="shared" si="9"/>
        <v>0</v>
      </c>
      <c r="AO23" s="151">
        <f t="shared" si="10"/>
        <v>0</v>
      </c>
      <c r="AP23" s="151">
        <f t="shared" si="11"/>
        <v>0</v>
      </c>
      <c r="AQ23" s="151">
        <f t="shared" si="12"/>
        <v>0</v>
      </c>
      <c r="AR23" s="151">
        <f t="shared" si="13"/>
        <v>0</v>
      </c>
      <c r="AS23" s="147">
        <f t="shared" si="34"/>
        <v>0</v>
      </c>
      <c r="AT23" s="151">
        <f t="shared" si="35"/>
        <v>0</v>
      </c>
      <c r="AU23" s="151">
        <f t="shared" si="14"/>
        <v>0</v>
      </c>
      <c r="AV23" s="151">
        <f t="shared" si="15"/>
        <v>0</v>
      </c>
      <c r="AW23" s="151">
        <f t="shared" si="16"/>
        <v>0</v>
      </c>
      <c r="AX23" s="151">
        <f t="shared" si="17"/>
        <v>0</v>
      </c>
      <c r="AY23" s="151">
        <f t="shared" si="18"/>
        <v>0</v>
      </c>
      <c r="AZ23" s="153">
        <f t="shared" si="36"/>
        <v>0</v>
      </c>
      <c r="BA23" s="151">
        <f t="shared" si="19"/>
        <v>0</v>
      </c>
      <c r="BB23" s="151">
        <f t="shared" si="20"/>
        <v>0</v>
      </c>
      <c r="BC23" s="151">
        <f t="shared" si="21"/>
        <v>0</v>
      </c>
      <c r="BD23" s="151">
        <f t="shared" si="37"/>
        <v>0</v>
      </c>
      <c r="BE23" s="151">
        <f t="shared" si="22"/>
        <v>0</v>
      </c>
      <c r="BF23" s="151">
        <f t="shared" si="23"/>
        <v>0</v>
      </c>
      <c r="BG23" s="153">
        <f t="shared" si="38"/>
        <v>0</v>
      </c>
      <c r="BH23" s="551">
        <f t="shared" si="39"/>
        <v>0</v>
      </c>
      <c r="BI23" s="551">
        <f t="shared" si="40"/>
        <v>0</v>
      </c>
      <c r="BJ23" s="551">
        <f t="shared" si="41"/>
        <v>0</v>
      </c>
      <c r="BK23" s="551">
        <f t="shared" si="42"/>
        <v>0</v>
      </c>
      <c r="BL23" s="152">
        <v>0</v>
      </c>
      <c r="BM23" s="151">
        <f t="shared" si="24"/>
        <v>0</v>
      </c>
      <c r="BN23" s="151">
        <f t="shared" si="25"/>
        <v>0</v>
      </c>
      <c r="BO23" s="150">
        <f t="shared" si="43"/>
        <v>0</v>
      </c>
      <c r="BP23" s="1095">
        <f t="shared" si="44"/>
        <v>0</v>
      </c>
      <c r="BQ23" s="156"/>
      <c r="BR23" s="156"/>
      <c r="BS23" s="156"/>
      <c r="BT23" s="156"/>
      <c r="BU23" s="156"/>
      <c r="BV23" s="156"/>
      <c r="BW23" s="152"/>
      <c r="BX23" s="152"/>
      <c r="BY23" s="156"/>
      <c r="BZ23" s="156">
        <f t="shared" si="26"/>
        <v>0</v>
      </c>
      <c r="CA23" s="152"/>
      <c r="CB23" s="156"/>
      <c r="CC23" s="156"/>
      <c r="CD23" s="156"/>
      <c r="CE23" s="157"/>
      <c r="CF23" s="157"/>
      <c r="CG23" s="156"/>
      <c r="CH23" s="156"/>
      <c r="CI23" s="156"/>
      <c r="CJ23" s="156"/>
      <c r="CK23" s="156"/>
      <c r="CL23" s="156"/>
      <c r="CM23" s="151">
        <f t="shared" si="45"/>
        <v>0</v>
      </c>
      <c r="CN23" s="151">
        <f t="shared" si="27"/>
        <v>0</v>
      </c>
      <c r="CO23" s="158">
        <f t="shared" si="28"/>
        <v>0</v>
      </c>
      <c r="CP23" s="158"/>
      <c r="CQ23" s="151">
        <f t="shared" si="46"/>
        <v>0</v>
      </c>
      <c r="CR23" s="156">
        <f t="shared" si="47"/>
        <v>0</v>
      </c>
      <c r="CS23" s="155">
        <f t="shared" si="48"/>
        <v>0</v>
      </c>
      <c r="CT23" s="156">
        <f t="shared" si="49"/>
        <v>0</v>
      </c>
      <c r="CU23" s="332">
        <f t="shared" si="50"/>
        <v>1183.33</v>
      </c>
      <c r="CV23" s="560">
        <f t="shared" si="51"/>
        <v>-1183.33</v>
      </c>
      <c r="CW23" s="560">
        <f t="shared" si="52"/>
        <v>-118.333</v>
      </c>
      <c r="CX23" s="560">
        <f t="shared" si="53"/>
        <v>-3083.33</v>
      </c>
      <c r="CY23" s="560">
        <f t="shared" si="54"/>
        <v>0</v>
      </c>
      <c r="CZ23" s="560">
        <f t="shared" si="55"/>
        <v>-118.333</v>
      </c>
      <c r="DA23" s="560">
        <f t="shared" si="56"/>
        <v>-23.666600000000003</v>
      </c>
      <c r="DB23" s="156">
        <f t="shared" si="57"/>
        <v>0</v>
      </c>
      <c r="DC23" s="156">
        <f t="shared" si="58"/>
        <v>50</v>
      </c>
      <c r="DD23" s="156">
        <f t="shared" si="59"/>
        <v>-50</v>
      </c>
      <c r="DE23" s="561">
        <f t="shared" si="60"/>
        <v>0</v>
      </c>
      <c r="DF23" s="560">
        <f t="shared" si="61"/>
        <v>0</v>
      </c>
      <c r="DG23" s="561"/>
      <c r="DH23" s="151"/>
    </row>
    <row r="24" spans="1:112" s="160" customFormat="1" ht="68.099999999999994" customHeight="1" x14ac:dyDescent="0.45">
      <c r="A24" s="149" t="str">
        <f>IF(C24="","",SUBTOTAL(3,$C$6:C24))</f>
        <v/>
      </c>
      <c r="B24" s="150"/>
      <c r="C24" s="150"/>
      <c r="D24" s="325"/>
      <c r="E24" s="325"/>
      <c r="F24" s="150"/>
      <c r="G24" s="150"/>
      <c r="H24" s="150"/>
      <c r="I24" s="150"/>
      <c r="J24" s="151">
        <f t="shared" si="0"/>
        <v>0</v>
      </c>
      <c r="K24" s="151">
        <f t="shared" si="1"/>
        <v>0</v>
      </c>
      <c r="L24" s="151">
        <f t="shared" si="2"/>
        <v>0</v>
      </c>
      <c r="M24" s="151">
        <f t="shared" si="3"/>
        <v>0</v>
      </c>
      <c r="N24" s="152">
        <v>0</v>
      </c>
      <c r="O24" s="153">
        <f t="shared" si="29"/>
        <v>0</v>
      </c>
      <c r="P24" s="150"/>
      <c r="Q24" s="150"/>
      <c r="R24" s="150"/>
      <c r="S24" s="150"/>
      <c r="T24" s="150"/>
      <c r="U24" s="151"/>
      <c r="V24" s="151"/>
      <c r="W24" s="331">
        <f t="shared" si="30"/>
        <v>0</v>
      </c>
      <c r="X24" s="150"/>
      <c r="Y24" s="154">
        <f t="shared" si="4"/>
        <v>0</v>
      </c>
      <c r="Z24" s="153">
        <f t="shared" si="5"/>
        <v>0</v>
      </c>
      <c r="AA24" s="147"/>
      <c r="AB24" s="147"/>
      <c r="AC24" s="331">
        <f t="shared" si="31"/>
        <v>0</v>
      </c>
      <c r="AD24" s="331">
        <f t="shared" si="6"/>
        <v>0</v>
      </c>
      <c r="AE24" s="331">
        <v>0</v>
      </c>
      <c r="AF24" s="331">
        <f t="shared" si="32"/>
        <v>0</v>
      </c>
      <c r="AG24" s="331">
        <f t="shared" si="33"/>
        <v>0</v>
      </c>
      <c r="AH24" s="148">
        <f t="shared" si="7"/>
        <v>0</v>
      </c>
      <c r="AI24" s="155">
        <v>0</v>
      </c>
      <c r="AJ24" s="337">
        <v>0</v>
      </c>
      <c r="AK24" s="155">
        <v>0</v>
      </c>
      <c r="AL24" s="337">
        <v>0</v>
      </c>
      <c r="AM24" s="151">
        <f t="shared" si="8"/>
        <v>0</v>
      </c>
      <c r="AN24" s="151">
        <f t="shared" si="9"/>
        <v>0</v>
      </c>
      <c r="AO24" s="151">
        <f t="shared" si="10"/>
        <v>0</v>
      </c>
      <c r="AP24" s="151">
        <f t="shared" si="11"/>
        <v>0</v>
      </c>
      <c r="AQ24" s="151">
        <f t="shared" si="12"/>
        <v>0</v>
      </c>
      <c r="AR24" s="151">
        <f t="shared" si="13"/>
        <v>0</v>
      </c>
      <c r="AS24" s="147">
        <f t="shared" si="34"/>
        <v>0</v>
      </c>
      <c r="AT24" s="151">
        <f t="shared" si="35"/>
        <v>0</v>
      </c>
      <c r="AU24" s="151">
        <f t="shared" si="14"/>
        <v>0</v>
      </c>
      <c r="AV24" s="151">
        <f t="shared" si="15"/>
        <v>0</v>
      </c>
      <c r="AW24" s="151">
        <f t="shared" si="16"/>
        <v>0</v>
      </c>
      <c r="AX24" s="151">
        <f t="shared" si="17"/>
        <v>0</v>
      </c>
      <c r="AY24" s="151">
        <f t="shared" si="18"/>
        <v>0</v>
      </c>
      <c r="AZ24" s="153">
        <f t="shared" si="36"/>
        <v>0</v>
      </c>
      <c r="BA24" s="151">
        <f t="shared" si="19"/>
        <v>0</v>
      </c>
      <c r="BB24" s="151">
        <f t="shared" si="20"/>
        <v>0</v>
      </c>
      <c r="BC24" s="151">
        <f t="shared" si="21"/>
        <v>0</v>
      </c>
      <c r="BD24" s="151">
        <f t="shared" si="37"/>
        <v>0</v>
      </c>
      <c r="BE24" s="151">
        <f t="shared" si="22"/>
        <v>0</v>
      </c>
      <c r="BF24" s="151">
        <f t="shared" si="23"/>
        <v>0</v>
      </c>
      <c r="BG24" s="153">
        <f t="shared" si="38"/>
        <v>0</v>
      </c>
      <c r="BH24" s="551">
        <f t="shared" si="39"/>
        <v>0</v>
      </c>
      <c r="BI24" s="551">
        <f t="shared" si="40"/>
        <v>0</v>
      </c>
      <c r="BJ24" s="551">
        <f t="shared" si="41"/>
        <v>0</v>
      </c>
      <c r="BK24" s="551">
        <f t="shared" si="42"/>
        <v>0</v>
      </c>
      <c r="BL24" s="152">
        <v>0</v>
      </c>
      <c r="BM24" s="151">
        <f t="shared" si="24"/>
        <v>0</v>
      </c>
      <c r="BN24" s="151">
        <f t="shared" si="25"/>
        <v>0</v>
      </c>
      <c r="BO24" s="150">
        <f t="shared" si="43"/>
        <v>0</v>
      </c>
      <c r="BP24" s="1095">
        <f t="shared" si="44"/>
        <v>0</v>
      </c>
      <c r="BQ24" s="156"/>
      <c r="BR24" s="156"/>
      <c r="BS24" s="156"/>
      <c r="BT24" s="156"/>
      <c r="BU24" s="156"/>
      <c r="BV24" s="156"/>
      <c r="BW24" s="152"/>
      <c r="BX24" s="152"/>
      <c r="BY24" s="156"/>
      <c r="BZ24" s="156">
        <f t="shared" si="26"/>
        <v>0</v>
      </c>
      <c r="CA24" s="152"/>
      <c r="CB24" s="156"/>
      <c r="CC24" s="156"/>
      <c r="CD24" s="156"/>
      <c r="CE24" s="157"/>
      <c r="CF24" s="157"/>
      <c r="CG24" s="156"/>
      <c r="CH24" s="156"/>
      <c r="CI24" s="156"/>
      <c r="CJ24" s="156"/>
      <c r="CK24" s="156"/>
      <c r="CL24" s="156"/>
      <c r="CM24" s="151">
        <f t="shared" si="45"/>
        <v>0</v>
      </c>
      <c r="CN24" s="151">
        <f t="shared" si="27"/>
        <v>0</v>
      </c>
      <c r="CO24" s="158">
        <f t="shared" si="28"/>
        <v>0</v>
      </c>
      <c r="CP24" s="158"/>
      <c r="CQ24" s="151">
        <f t="shared" si="46"/>
        <v>0</v>
      </c>
      <c r="CR24" s="156">
        <f t="shared" si="47"/>
        <v>0</v>
      </c>
      <c r="CS24" s="155">
        <f t="shared" si="48"/>
        <v>0</v>
      </c>
      <c r="CT24" s="156">
        <f t="shared" si="49"/>
        <v>0</v>
      </c>
      <c r="CU24" s="332">
        <f t="shared" si="50"/>
        <v>1183.33</v>
      </c>
      <c r="CV24" s="560">
        <f t="shared" si="51"/>
        <v>-1183.33</v>
      </c>
      <c r="CW24" s="560">
        <f t="shared" si="52"/>
        <v>-118.333</v>
      </c>
      <c r="CX24" s="560">
        <f t="shared" si="53"/>
        <v>-3083.33</v>
      </c>
      <c r="CY24" s="560">
        <f t="shared" si="54"/>
        <v>0</v>
      </c>
      <c r="CZ24" s="560">
        <f t="shared" si="55"/>
        <v>-118.333</v>
      </c>
      <c r="DA24" s="560">
        <f t="shared" si="56"/>
        <v>-23.666600000000003</v>
      </c>
      <c r="DB24" s="156">
        <f t="shared" si="57"/>
        <v>0</v>
      </c>
      <c r="DC24" s="156">
        <f t="shared" si="58"/>
        <v>50</v>
      </c>
      <c r="DD24" s="156">
        <f t="shared" si="59"/>
        <v>-50</v>
      </c>
      <c r="DE24" s="561">
        <f t="shared" si="60"/>
        <v>0</v>
      </c>
      <c r="DF24" s="560">
        <f t="shared" si="61"/>
        <v>0</v>
      </c>
      <c r="DG24" s="561"/>
      <c r="DH24" s="151"/>
    </row>
    <row r="25" spans="1:112" s="160" customFormat="1" ht="68.099999999999994" customHeight="1" x14ac:dyDescent="0.45">
      <c r="A25" s="149" t="str">
        <f>IF(C25="","",SUBTOTAL(3,$C$6:C25))</f>
        <v/>
      </c>
      <c r="B25" s="150"/>
      <c r="C25" s="150"/>
      <c r="D25" s="325"/>
      <c r="E25" s="325"/>
      <c r="F25" s="150"/>
      <c r="G25" s="150"/>
      <c r="H25" s="150"/>
      <c r="I25" s="150"/>
      <c r="J25" s="151">
        <f t="shared" si="0"/>
        <v>0</v>
      </c>
      <c r="K25" s="151">
        <f t="shared" si="1"/>
        <v>0</v>
      </c>
      <c r="L25" s="151">
        <f t="shared" si="2"/>
        <v>0</v>
      </c>
      <c r="M25" s="151">
        <f t="shared" si="3"/>
        <v>0</v>
      </c>
      <c r="N25" s="152">
        <v>0</v>
      </c>
      <c r="O25" s="153">
        <f t="shared" si="29"/>
        <v>0</v>
      </c>
      <c r="P25" s="150"/>
      <c r="Q25" s="150"/>
      <c r="R25" s="150"/>
      <c r="S25" s="150"/>
      <c r="T25" s="150"/>
      <c r="U25" s="151"/>
      <c r="V25" s="151"/>
      <c r="W25" s="331">
        <f t="shared" si="30"/>
        <v>0</v>
      </c>
      <c r="X25" s="150"/>
      <c r="Y25" s="154">
        <f t="shared" si="4"/>
        <v>0</v>
      </c>
      <c r="Z25" s="153">
        <f t="shared" si="5"/>
        <v>0</v>
      </c>
      <c r="AA25" s="147"/>
      <c r="AB25" s="147"/>
      <c r="AC25" s="331">
        <f t="shared" si="31"/>
        <v>0</v>
      </c>
      <c r="AD25" s="331">
        <f t="shared" si="6"/>
        <v>0</v>
      </c>
      <c r="AE25" s="331">
        <v>0</v>
      </c>
      <c r="AF25" s="331">
        <f t="shared" si="32"/>
        <v>0</v>
      </c>
      <c r="AG25" s="331">
        <f t="shared" si="33"/>
        <v>0</v>
      </c>
      <c r="AH25" s="148">
        <f t="shared" si="7"/>
        <v>0</v>
      </c>
      <c r="AI25" s="155">
        <v>0</v>
      </c>
      <c r="AJ25" s="337">
        <v>0</v>
      </c>
      <c r="AK25" s="155">
        <v>0</v>
      </c>
      <c r="AL25" s="337">
        <v>0</v>
      </c>
      <c r="AM25" s="151">
        <f t="shared" si="8"/>
        <v>0</v>
      </c>
      <c r="AN25" s="151">
        <f t="shared" si="9"/>
        <v>0</v>
      </c>
      <c r="AO25" s="151">
        <f t="shared" si="10"/>
        <v>0</v>
      </c>
      <c r="AP25" s="151">
        <f t="shared" si="11"/>
        <v>0</v>
      </c>
      <c r="AQ25" s="151">
        <f t="shared" si="12"/>
        <v>0</v>
      </c>
      <c r="AR25" s="151">
        <f t="shared" si="13"/>
        <v>0</v>
      </c>
      <c r="AS25" s="147">
        <f t="shared" si="34"/>
        <v>0</v>
      </c>
      <c r="AT25" s="151">
        <f t="shared" si="35"/>
        <v>0</v>
      </c>
      <c r="AU25" s="151">
        <f t="shared" si="14"/>
        <v>0</v>
      </c>
      <c r="AV25" s="151">
        <f t="shared" si="15"/>
        <v>0</v>
      </c>
      <c r="AW25" s="151">
        <f t="shared" si="16"/>
        <v>0</v>
      </c>
      <c r="AX25" s="151">
        <f t="shared" si="17"/>
        <v>0</v>
      </c>
      <c r="AY25" s="151">
        <f t="shared" si="18"/>
        <v>0</v>
      </c>
      <c r="AZ25" s="153">
        <f t="shared" si="36"/>
        <v>0</v>
      </c>
      <c r="BA25" s="151">
        <f t="shared" si="19"/>
        <v>0</v>
      </c>
      <c r="BB25" s="151">
        <f t="shared" si="20"/>
        <v>0</v>
      </c>
      <c r="BC25" s="151">
        <f t="shared" si="21"/>
        <v>0</v>
      </c>
      <c r="BD25" s="151">
        <f t="shared" si="37"/>
        <v>0</v>
      </c>
      <c r="BE25" s="151">
        <f t="shared" si="22"/>
        <v>0</v>
      </c>
      <c r="BF25" s="151">
        <f t="shared" si="23"/>
        <v>0</v>
      </c>
      <c r="BG25" s="153">
        <f t="shared" si="38"/>
        <v>0</v>
      </c>
      <c r="BH25" s="551">
        <f t="shared" si="39"/>
        <v>0</v>
      </c>
      <c r="BI25" s="551">
        <f t="shared" si="40"/>
        <v>0</v>
      </c>
      <c r="BJ25" s="551">
        <f t="shared" si="41"/>
        <v>0</v>
      </c>
      <c r="BK25" s="551">
        <f t="shared" si="42"/>
        <v>0</v>
      </c>
      <c r="BL25" s="152">
        <v>0</v>
      </c>
      <c r="BM25" s="151">
        <f t="shared" si="24"/>
        <v>0</v>
      </c>
      <c r="BN25" s="151">
        <f t="shared" si="25"/>
        <v>0</v>
      </c>
      <c r="BO25" s="150">
        <f t="shared" si="43"/>
        <v>0</v>
      </c>
      <c r="BP25" s="1095">
        <f t="shared" si="44"/>
        <v>0</v>
      </c>
      <c r="BQ25" s="156"/>
      <c r="BR25" s="156"/>
      <c r="BS25" s="156"/>
      <c r="BT25" s="156"/>
      <c r="BU25" s="156"/>
      <c r="BV25" s="156"/>
      <c r="BW25" s="152"/>
      <c r="BX25" s="152"/>
      <c r="BY25" s="156"/>
      <c r="BZ25" s="156">
        <f t="shared" si="26"/>
        <v>0</v>
      </c>
      <c r="CA25" s="152"/>
      <c r="CB25" s="156"/>
      <c r="CC25" s="156"/>
      <c r="CD25" s="156"/>
      <c r="CE25" s="157"/>
      <c r="CF25" s="157"/>
      <c r="CG25" s="156"/>
      <c r="CH25" s="156"/>
      <c r="CI25" s="156"/>
      <c r="CJ25" s="156"/>
      <c r="CK25" s="156"/>
      <c r="CL25" s="156"/>
      <c r="CM25" s="151">
        <f t="shared" si="45"/>
        <v>0</v>
      </c>
      <c r="CN25" s="151">
        <f t="shared" si="27"/>
        <v>0</v>
      </c>
      <c r="CO25" s="158">
        <f t="shared" si="28"/>
        <v>0</v>
      </c>
      <c r="CP25" s="158"/>
      <c r="CQ25" s="151">
        <f t="shared" si="46"/>
        <v>0</v>
      </c>
      <c r="CR25" s="156">
        <f t="shared" si="47"/>
        <v>0</v>
      </c>
      <c r="CS25" s="155">
        <f t="shared" si="48"/>
        <v>0</v>
      </c>
      <c r="CT25" s="156">
        <f t="shared" si="49"/>
        <v>0</v>
      </c>
      <c r="CU25" s="332">
        <f t="shared" si="50"/>
        <v>1183.33</v>
      </c>
      <c r="CV25" s="560">
        <f t="shared" si="51"/>
        <v>-1183.33</v>
      </c>
      <c r="CW25" s="560">
        <f t="shared" si="52"/>
        <v>-118.333</v>
      </c>
      <c r="CX25" s="560">
        <f t="shared" si="53"/>
        <v>-3083.33</v>
      </c>
      <c r="CY25" s="560">
        <f t="shared" si="54"/>
        <v>0</v>
      </c>
      <c r="CZ25" s="560">
        <f t="shared" si="55"/>
        <v>-118.333</v>
      </c>
      <c r="DA25" s="560">
        <f t="shared" si="56"/>
        <v>-23.666600000000003</v>
      </c>
      <c r="DB25" s="156">
        <f t="shared" si="57"/>
        <v>0</v>
      </c>
      <c r="DC25" s="156">
        <f t="shared" si="58"/>
        <v>50</v>
      </c>
      <c r="DD25" s="156">
        <f t="shared" si="59"/>
        <v>-50</v>
      </c>
      <c r="DE25" s="561">
        <f t="shared" si="60"/>
        <v>0</v>
      </c>
      <c r="DF25" s="560">
        <f t="shared" si="61"/>
        <v>0</v>
      </c>
      <c r="DG25" s="561"/>
      <c r="DH25" s="151"/>
    </row>
    <row r="26" spans="1:112" s="160" customFormat="1" ht="68.099999999999994" customHeight="1" x14ac:dyDescent="0.45">
      <c r="A26" s="149" t="str">
        <f>IF(C26="","",SUBTOTAL(3,$C$6:C26))</f>
        <v/>
      </c>
      <c r="B26" s="150"/>
      <c r="C26" s="150"/>
      <c r="D26" s="325"/>
      <c r="E26" s="325"/>
      <c r="F26" s="150"/>
      <c r="G26" s="150"/>
      <c r="H26" s="150"/>
      <c r="I26" s="150"/>
      <c r="J26" s="151">
        <f t="shared" si="0"/>
        <v>0</v>
      </c>
      <c r="K26" s="151">
        <f t="shared" si="1"/>
        <v>0</v>
      </c>
      <c r="L26" s="151">
        <f t="shared" si="2"/>
        <v>0</v>
      </c>
      <c r="M26" s="151">
        <f t="shared" si="3"/>
        <v>0</v>
      </c>
      <c r="N26" s="152">
        <v>0</v>
      </c>
      <c r="O26" s="153">
        <f t="shared" si="29"/>
        <v>0</v>
      </c>
      <c r="P26" s="150"/>
      <c r="Q26" s="150"/>
      <c r="R26" s="150"/>
      <c r="S26" s="150"/>
      <c r="T26" s="150"/>
      <c r="U26" s="151"/>
      <c r="V26" s="151"/>
      <c r="W26" s="331">
        <f t="shared" si="30"/>
        <v>0</v>
      </c>
      <c r="X26" s="150"/>
      <c r="Y26" s="154">
        <f t="shared" si="4"/>
        <v>0</v>
      </c>
      <c r="Z26" s="153">
        <f t="shared" si="5"/>
        <v>0</v>
      </c>
      <c r="AA26" s="147"/>
      <c r="AB26" s="147"/>
      <c r="AC26" s="331">
        <f t="shared" si="31"/>
        <v>0</v>
      </c>
      <c r="AD26" s="331">
        <f t="shared" si="6"/>
        <v>0</v>
      </c>
      <c r="AE26" s="331">
        <v>0</v>
      </c>
      <c r="AF26" s="331">
        <f t="shared" si="32"/>
        <v>0</v>
      </c>
      <c r="AG26" s="331">
        <f t="shared" si="33"/>
        <v>0</v>
      </c>
      <c r="AH26" s="148">
        <f t="shared" si="7"/>
        <v>0</v>
      </c>
      <c r="AI26" s="155">
        <v>0</v>
      </c>
      <c r="AJ26" s="337">
        <v>0</v>
      </c>
      <c r="AK26" s="155">
        <v>0</v>
      </c>
      <c r="AL26" s="337">
        <v>0</v>
      </c>
      <c r="AM26" s="151">
        <f t="shared" si="8"/>
        <v>0</v>
      </c>
      <c r="AN26" s="151">
        <f t="shared" si="9"/>
        <v>0</v>
      </c>
      <c r="AO26" s="151">
        <f t="shared" si="10"/>
        <v>0</v>
      </c>
      <c r="AP26" s="151">
        <f t="shared" si="11"/>
        <v>0</v>
      </c>
      <c r="AQ26" s="151">
        <f t="shared" si="12"/>
        <v>0</v>
      </c>
      <c r="AR26" s="151">
        <f t="shared" si="13"/>
        <v>0</v>
      </c>
      <c r="AS26" s="147">
        <f t="shared" si="34"/>
        <v>0</v>
      </c>
      <c r="AT26" s="151">
        <f t="shared" si="35"/>
        <v>0</v>
      </c>
      <c r="AU26" s="151">
        <f t="shared" si="14"/>
        <v>0</v>
      </c>
      <c r="AV26" s="151">
        <f t="shared" si="15"/>
        <v>0</v>
      </c>
      <c r="AW26" s="151">
        <f t="shared" si="16"/>
        <v>0</v>
      </c>
      <c r="AX26" s="151">
        <f t="shared" si="17"/>
        <v>0</v>
      </c>
      <c r="AY26" s="151">
        <f t="shared" si="18"/>
        <v>0</v>
      </c>
      <c r="AZ26" s="153">
        <f t="shared" si="36"/>
        <v>0</v>
      </c>
      <c r="BA26" s="151">
        <f t="shared" si="19"/>
        <v>0</v>
      </c>
      <c r="BB26" s="151">
        <f t="shared" si="20"/>
        <v>0</v>
      </c>
      <c r="BC26" s="151">
        <f t="shared" si="21"/>
        <v>0</v>
      </c>
      <c r="BD26" s="151">
        <f t="shared" si="37"/>
        <v>0</v>
      </c>
      <c r="BE26" s="151">
        <f t="shared" si="22"/>
        <v>0</v>
      </c>
      <c r="BF26" s="151">
        <f t="shared" si="23"/>
        <v>0</v>
      </c>
      <c r="BG26" s="153">
        <f t="shared" si="38"/>
        <v>0</v>
      </c>
      <c r="BH26" s="551">
        <f t="shared" si="39"/>
        <v>0</v>
      </c>
      <c r="BI26" s="551">
        <f t="shared" si="40"/>
        <v>0</v>
      </c>
      <c r="BJ26" s="551">
        <f t="shared" si="41"/>
        <v>0</v>
      </c>
      <c r="BK26" s="551">
        <f t="shared" si="42"/>
        <v>0</v>
      </c>
      <c r="BL26" s="152">
        <v>0</v>
      </c>
      <c r="BM26" s="151">
        <f t="shared" si="24"/>
        <v>0</v>
      </c>
      <c r="BN26" s="151">
        <f t="shared" si="25"/>
        <v>0</v>
      </c>
      <c r="BO26" s="150">
        <f t="shared" si="43"/>
        <v>0</v>
      </c>
      <c r="BP26" s="1095">
        <f t="shared" si="44"/>
        <v>0</v>
      </c>
      <c r="BQ26" s="156"/>
      <c r="BR26" s="156"/>
      <c r="BS26" s="156"/>
      <c r="BT26" s="156"/>
      <c r="BU26" s="156"/>
      <c r="BV26" s="156"/>
      <c r="BW26" s="152"/>
      <c r="BX26" s="152"/>
      <c r="BY26" s="156"/>
      <c r="BZ26" s="156">
        <f t="shared" si="26"/>
        <v>0</v>
      </c>
      <c r="CA26" s="152"/>
      <c r="CB26" s="156"/>
      <c r="CC26" s="156"/>
      <c r="CD26" s="156"/>
      <c r="CE26" s="157"/>
      <c r="CF26" s="157"/>
      <c r="CG26" s="156"/>
      <c r="CH26" s="156"/>
      <c r="CI26" s="156"/>
      <c r="CJ26" s="156"/>
      <c r="CK26" s="156"/>
      <c r="CL26" s="156"/>
      <c r="CM26" s="151">
        <f t="shared" si="45"/>
        <v>0</v>
      </c>
      <c r="CN26" s="151">
        <f t="shared" si="27"/>
        <v>0</v>
      </c>
      <c r="CO26" s="158">
        <f t="shared" si="28"/>
        <v>0</v>
      </c>
      <c r="CP26" s="158"/>
      <c r="CQ26" s="151">
        <f t="shared" si="46"/>
        <v>0</v>
      </c>
      <c r="CR26" s="156">
        <f t="shared" si="47"/>
        <v>0</v>
      </c>
      <c r="CS26" s="155">
        <f t="shared" si="48"/>
        <v>0</v>
      </c>
      <c r="CT26" s="156">
        <f t="shared" si="49"/>
        <v>0</v>
      </c>
      <c r="CU26" s="332">
        <f t="shared" si="50"/>
        <v>1183.33</v>
      </c>
      <c r="CV26" s="560">
        <f t="shared" si="51"/>
        <v>-1183.33</v>
      </c>
      <c r="CW26" s="560">
        <f t="shared" si="52"/>
        <v>-118.333</v>
      </c>
      <c r="CX26" s="560">
        <f t="shared" si="53"/>
        <v>-3083.33</v>
      </c>
      <c r="CY26" s="560">
        <f t="shared" si="54"/>
        <v>0</v>
      </c>
      <c r="CZ26" s="560">
        <f t="shared" si="55"/>
        <v>-118.333</v>
      </c>
      <c r="DA26" s="560">
        <f t="shared" si="56"/>
        <v>-23.666600000000003</v>
      </c>
      <c r="DB26" s="156">
        <f t="shared" si="57"/>
        <v>0</v>
      </c>
      <c r="DC26" s="156">
        <f t="shared" si="58"/>
        <v>50</v>
      </c>
      <c r="DD26" s="156">
        <f t="shared" si="59"/>
        <v>-50</v>
      </c>
      <c r="DE26" s="561">
        <f t="shared" si="60"/>
        <v>0</v>
      </c>
      <c r="DF26" s="560">
        <f t="shared" si="61"/>
        <v>0</v>
      </c>
      <c r="DG26" s="561"/>
      <c r="DH26" s="151"/>
    </row>
    <row r="27" spans="1:112" s="160" customFormat="1" ht="68.099999999999994" customHeight="1" x14ac:dyDescent="0.45">
      <c r="A27" s="149" t="str">
        <f>IF(C27="","",SUBTOTAL(3,$C$6:C27))</f>
        <v/>
      </c>
      <c r="B27" s="150"/>
      <c r="C27" s="150"/>
      <c r="D27" s="325"/>
      <c r="E27" s="325"/>
      <c r="F27" s="150"/>
      <c r="G27" s="150"/>
      <c r="H27" s="150"/>
      <c r="I27" s="150"/>
      <c r="J27" s="151">
        <f t="shared" si="0"/>
        <v>0</v>
      </c>
      <c r="K27" s="151">
        <f t="shared" si="1"/>
        <v>0</v>
      </c>
      <c r="L27" s="151">
        <f t="shared" si="2"/>
        <v>0</v>
      </c>
      <c r="M27" s="151">
        <f t="shared" si="3"/>
        <v>0</v>
      </c>
      <c r="N27" s="152">
        <v>0</v>
      </c>
      <c r="O27" s="153">
        <f t="shared" si="29"/>
        <v>0</v>
      </c>
      <c r="P27" s="150"/>
      <c r="Q27" s="150"/>
      <c r="R27" s="150"/>
      <c r="S27" s="150"/>
      <c r="T27" s="150"/>
      <c r="U27" s="151"/>
      <c r="V27" s="151"/>
      <c r="W27" s="331">
        <f t="shared" si="30"/>
        <v>0</v>
      </c>
      <c r="X27" s="150"/>
      <c r="Y27" s="154">
        <f t="shared" si="4"/>
        <v>0</v>
      </c>
      <c r="Z27" s="153">
        <f t="shared" si="5"/>
        <v>0</v>
      </c>
      <c r="AA27" s="147"/>
      <c r="AB27" s="147"/>
      <c r="AC27" s="331">
        <f t="shared" si="31"/>
        <v>0</v>
      </c>
      <c r="AD27" s="331">
        <f t="shared" si="6"/>
        <v>0</v>
      </c>
      <c r="AE27" s="331">
        <v>0</v>
      </c>
      <c r="AF27" s="331">
        <f t="shared" si="32"/>
        <v>0</v>
      </c>
      <c r="AG27" s="331">
        <f t="shared" si="33"/>
        <v>0</v>
      </c>
      <c r="AH27" s="148">
        <f t="shared" si="7"/>
        <v>0</v>
      </c>
      <c r="AI27" s="155">
        <v>0</v>
      </c>
      <c r="AJ27" s="337">
        <v>0</v>
      </c>
      <c r="AK27" s="155">
        <v>0</v>
      </c>
      <c r="AL27" s="337">
        <v>0</v>
      </c>
      <c r="AM27" s="151">
        <f t="shared" si="8"/>
        <v>0</v>
      </c>
      <c r="AN27" s="151">
        <f t="shared" si="9"/>
        <v>0</v>
      </c>
      <c r="AO27" s="151">
        <f t="shared" si="10"/>
        <v>0</v>
      </c>
      <c r="AP27" s="151">
        <f t="shared" si="11"/>
        <v>0</v>
      </c>
      <c r="AQ27" s="151">
        <f t="shared" si="12"/>
        <v>0</v>
      </c>
      <c r="AR27" s="151">
        <f t="shared" si="13"/>
        <v>0</v>
      </c>
      <c r="AS27" s="147">
        <f t="shared" si="34"/>
        <v>0</v>
      </c>
      <c r="AT27" s="151">
        <f t="shared" si="35"/>
        <v>0</v>
      </c>
      <c r="AU27" s="151">
        <f t="shared" si="14"/>
        <v>0</v>
      </c>
      <c r="AV27" s="151">
        <f t="shared" si="15"/>
        <v>0</v>
      </c>
      <c r="AW27" s="151">
        <f t="shared" si="16"/>
        <v>0</v>
      </c>
      <c r="AX27" s="151">
        <f t="shared" si="17"/>
        <v>0</v>
      </c>
      <c r="AY27" s="151">
        <f t="shared" si="18"/>
        <v>0</v>
      </c>
      <c r="AZ27" s="153">
        <f t="shared" si="36"/>
        <v>0</v>
      </c>
      <c r="BA27" s="151">
        <f t="shared" si="19"/>
        <v>0</v>
      </c>
      <c r="BB27" s="151">
        <f t="shared" si="20"/>
        <v>0</v>
      </c>
      <c r="BC27" s="151">
        <f t="shared" si="21"/>
        <v>0</v>
      </c>
      <c r="BD27" s="151">
        <f t="shared" si="37"/>
        <v>0</v>
      </c>
      <c r="BE27" s="151">
        <f t="shared" si="22"/>
        <v>0</v>
      </c>
      <c r="BF27" s="151">
        <f t="shared" si="23"/>
        <v>0</v>
      </c>
      <c r="BG27" s="153">
        <f t="shared" si="38"/>
        <v>0</v>
      </c>
      <c r="BH27" s="551">
        <f t="shared" si="39"/>
        <v>0</v>
      </c>
      <c r="BI27" s="551">
        <f t="shared" si="40"/>
        <v>0</v>
      </c>
      <c r="BJ27" s="551">
        <f t="shared" si="41"/>
        <v>0</v>
      </c>
      <c r="BK27" s="551">
        <f t="shared" si="42"/>
        <v>0</v>
      </c>
      <c r="BL27" s="152">
        <v>0</v>
      </c>
      <c r="BM27" s="151">
        <f t="shared" si="24"/>
        <v>0</v>
      </c>
      <c r="BN27" s="151">
        <f t="shared" si="25"/>
        <v>0</v>
      </c>
      <c r="BO27" s="150">
        <f t="shared" si="43"/>
        <v>0</v>
      </c>
      <c r="BP27" s="1095">
        <f t="shared" si="44"/>
        <v>0</v>
      </c>
      <c r="BQ27" s="156"/>
      <c r="BR27" s="156"/>
      <c r="BS27" s="156"/>
      <c r="BT27" s="156"/>
      <c r="BU27" s="156"/>
      <c r="BV27" s="156"/>
      <c r="BW27" s="152"/>
      <c r="BX27" s="152"/>
      <c r="BY27" s="156"/>
      <c r="BZ27" s="156">
        <f t="shared" si="26"/>
        <v>0</v>
      </c>
      <c r="CA27" s="152"/>
      <c r="CB27" s="156"/>
      <c r="CC27" s="156"/>
      <c r="CD27" s="156"/>
      <c r="CE27" s="157"/>
      <c r="CF27" s="157"/>
      <c r="CG27" s="156"/>
      <c r="CH27" s="156"/>
      <c r="CI27" s="156"/>
      <c r="CJ27" s="156"/>
      <c r="CK27" s="156"/>
      <c r="CL27" s="156"/>
      <c r="CM27" s="151">
        <f t="shared" si="45"/>
        <v>0</v>
      </c>
      <c r="CN27" s="151">
        <f t="shared" si="27"/>
        <v>0</v>
      </c>
      <c r="CO27" s="158">
        <f t="shared" si="28"/>
        <v>0</v>
      </c>
      <c r="CP27" s="158"/>
      <c r="CQ27" s="151">
        <f t="shared" si="46"/>
        <v>0</v>
      </c>
      <c r="CR27" s="156">
        <f t="shared" si="47"/>
        <v>0</v>
      </c>
      <c r="CS27" s="155">
        <f t="shared" si="48"/>
        <v>0</v>
      </c>
      <c r="CT27" s="156">
        <f t="shared" si="49"/>
        <v>0</v>
      </c>
      <c r="CU27" s="332">
        <f t="shared" si="50"/>
        <v>1183.33</v>
      </c>
      <c r="CV27" s="560">
        <f t="shared" si="51"/>
        <v>-1183.33</v>
      </c>
      <c r="CW27" s="560">
        <f t="shared" si="52"/>
        <v>-118.333</v>
      </c>
      <c r="CX27" s="560">
        <f t="shared" si="53"/>
        <v>-3083.33</v>
      </c>
      <c r="CY27" s="560">
        <f t="shared" si="54"/>
        <v>0</v>
      </c>
      <c r="CZ27" s="560">
        <f t="shared" si="55"/>
        <v>-118.333</v>
      </c>
      <c r="DA27" s="560">
        <f t="shared" si="56"/>
        <v>-23.666600000000003</v>
      </c>
      <c r="DB27" s="156">
        <f t="shared" si="57"/>
        <v>0</v>
      </c>
      <c r="DC27" s="156">
        <f t="shared" si="58"/>
        <v>50</v>
      </c>
      <c r="DD27" s="156">
        <f t="shared" si="59"/>
        <v>-50</v>
      </c>
      <c r="DE27" s="561">
        <f t="shared" si="60"/>
        <v>0</v>
      </c>
      <c r="DF27" s="560">
        <f t="shared" si="61"/>
        <v>0</v>
      </c>
      <c r="DG27" s="561"/>
      <c r="DH27" s="151"/>
    </row>
    <row r="28" spans="1:112" s="160" customFormat="1" ht="68.099999999999994" customHeight="1" x14ac:dyDescent="0.45">
      <c r="A28" s="149" t="str">
        <f>IF(C28="","",SUBTOTAL(3,$C$6:C28))</f>
        <v/>
      </c>
      <c r="B28" s="150"/>
      <c r="C28" s="150"/>
      <c r="D28" s="325"/>
      <c r="E28" s="325"/>
      <c r="F28" s="150"/>
      <c r="G28" s="150"/>
      <c r="H28" s="150"/>
      <c r="I28" s="150"/>
      <c r="J28" s="151">
        <f t="shared" si="0"/>
        <v>0</v>
      </c>
      <c r="K28" s="151">
        <f t="shared" si="1"/>
        <v>0</v>
      </c>
      <c r="L28" s="151">
        <f t="shared" si="2"/>
        <v>0</v>
      </c>
      <c r="M28" s="151">
        <f t="shared" si="3"/>
        <v>0</v>
      </c>
      <c r="N28" s="152">
        <v>0</v>
      </c>
      <c r="O28" s="153">
        <f t="shared" si="29"/>
        <v>0</v>
      </c>
      <c r="P28" s="150"/>
      <c r="Q28" s="150"/>
      <c r="R28" s="150"/>
      <c r="S28" s="150"/>
      <c r="T28" s="150"/>
      <c r="U28" s="151"/>
      <c r="V28" s="151"/>
      <c r="W28" s="331">
        <f t="shared" si="30"/>
        <v>0</v>
      </c>
      <c r="X28" s="150"/>
      <c r="Y28" s="154">
        <f t="shared" si="4"/>
        <v>0</v>
      </c>
      <c r="Z28" s="153">
        <f t="shared" si="5"/>
        <v>0</v>
      </c>
      <c r="AA28" s="147"/>
      <c r="AB28" s="147"/>
      <c r="AC28" s="331">
        <f t="shared" si="31"/>
        <v>0</v>
      </c>
      <c r="AD28" s="331">
        <f t="shared" si="6"/>
        <v>0</v>
      </c>
      <c r="AE28" s="331">
        <v>0</v>
      </c>
      <c r="AF28" s="331">
        <f t="shared" si="32"/>
        <v>0</v>
      </c>
      <c r="AG28" s="331">
        <f t="shared" si="33"/>
        <v>0</v>
      </c>
      <c r="AH28" s="148">
        <f t="shared" si="7"/>
        <v>0</v>
      </c>
      <c r="AI28" s="155">
        <v>0</v>
      </c>
      <c r="AJ28" s="337">
        <v>0</v>
      </c>
      <c r="AK28" s="155">
        <v>0</v>
      </c>
      <c r="AL28" s="337">
        <v>0</v>
      </c>
      <c r="AM28" s="151">
        <f t="shared" si="8"/>
        <v>0</v>
      </c>
      <c r="AN28" s="151">
        <f t="shared" si="9"/>
        <v>0</v>
      </c>
      <c r="AO28" s="151">
        <f t="shared" si="10"/>
        <v>0</v>
      </c>
      <c r="AP28" s="151">
        <f t="shared" si="11"/>
        <v>0</v>
      </c>
      <c r="AQ28" s="151">
        <f t="shared" si="12"/>
        <v>0</v>
      </c>
      <c r="AR28" s="151">
        <f t="shared" si="13"/>
        <v>0</v>
      </c>
      <c r="AS28" s="147">
        <f t="shared" si="34"/>
        <v>0</v>
      </c>
      <c r="AT28" s="151">
        <f t="shared" si="35"/>
        <v>0</v>
      </c>
      <c r="AU28" s="151">
        <f t="shared" si="14"/>
        <v>0</v>
      </c>
      <c r="AV28" s="151">
        <f t="shared" si="15"/>
        <v>0</v>
      </c>
      <c r="AW28" s="151">
        <f t="shared" si="16"/>
        <v>0</v>
      </c>
      <c r="AX28" s="151">
        <f t="shared" si="17"/>
        <v>0</v>
      </c>
      <c r="AY28" s="151">
        <f t="shared" si="18"/>
        <v>0</v>
      </c>
      <c r="AZ28" s="153">
        <f t="shared" si="36"/>
        <v>0</v>
      </c>
      <c r="BA28" s="151">
        <f t="shared" si="19"/>
        <v>0</v>
      </c>
      <c r="BB28" s="151">
        <f t="shared" si="20"/>
        <v>0</v>
      </c>
      <c r="BC28" s="151">
        <f t="shared" si="21"/>
        <v>0</v>
      </c>
      <c r="BD28" s="151">
        <f t="shared" si="37"/>
        <v>0</v>
      </c>
      <c r="BE28" s="151">
        <f t="shared" si="22"/>
        <v>0</v>
      </c>
      <c r="BF28" s="151">
        <f t="shared" si="23"/>
        <v>0</v>
      </c>
      <c r="BG28" s="153">
        <f t="shared" si="38"/>
        <v>0</v>
      </c>
      <c r="BH28" s="551">
        <f t="shared" si="39"/>
        <v>0</v>
      </c>
      <c r="BI28" s="551">
        <f t="shared" si="40"/>
        <v>0</v>
      </c>
      <c r="BJ28" s="551">
        <f t="shared" si="41"/>
        <v>0</v>
      </c>
      <c r="BK28" s="551">
        <f t="shared" si="42"/>
        <v>0</v>
      </c>
      <c r="BL28" s="152">
        <v>0</v>
      </c>
      <c r="BM28" s="151">
        <f t="shared" si="24"/>
        <v>0</v>
      </c>
      <c r="BN28" s="151">
        <f t="shared" si="25"/>
        <v>0</v>
      </c>
      <c r="BO28" s="150">
        <f t="shared" si="43"/>
        <v>0</v>
      </c>
      <c r="BP28" s="1095">
        <f t="shared" si="44"/>
        <v>0</v>
      </c>
      <c r="BQ28" s="156"/>
      <c r="BR28" s="156"/>
      <c r="BS28" s="156"/>
      <c r="BT28" s="156"/>
      <c r="BU28" s="156"/>
      <c r="BV28" s="156"/>
      <c r="BW28" s="152"/>
      <c r="BX28" s="152"/>
      <c r="BY28" s="156"/>
      <c r="BZ28" s="156">
        <f t="shared" si="26"/>
        <v>0</v>
      </c>
      <c r="CA28" s="152"/>
      <c r="CB28" s="156"/>
      <c r="CC28" s="156"/>
      <c r="CD28" s="156"/>
      <c r="CE28" s="157"/>
      <c r="CF28" s="157"/>
      <c r="CG28" s="156"/>
      <c r="CH28" s="156"/>
      <c r="CI28" s="156"/>
      <c r="CJ28" s="156"/>
      <c r="CK28" s="156"/>
      <c r="CL28" s="156"/>
      <c r="CM28" s="151">
        <f t="shared" si="45"/>
        <v>0</v>
      </c>
      <c r="CN28" s="151">
        <f t="shared" si="27"/>
        <v>0</v>
      </c>
      <c r="CO28" s="158">
        <f t="shared" si="28"/>
        <v>0</v>
      </c>
      <c r="CP28" s="158"/>
      <c r="CQ28" s="151">
        <f t="shared" si="46"/>
        <v>0</v>
      </c>
      <c r="CR28" s="156">
        <f t="shared" si="47"/>
        <v>0</v>
      </c>
      <c r="CS28" s="155">
        <f t="shared" si="48"/>
        <v>0</v>
      </c>
      <c r="CT28" s="156">
        <f t="shared" si="49"/>
        <v>0</v>
      </c>
      <c r="CU28" s="332">
        <f t="shared" si="50"/>
        <v>1183.33</v>
      </c>
      <c r="CV28" s="560">
        <f t="shared" si="51"/>
        <v>-1183.33</v>
      </c>
      <c r="CW28" s="560">
        <f t="shared" si="52"/>
        <v>-118.333</v>
      </c>
      <c r="CX28" s="560">
        <f t="shared" si="53"/>
        <v>-3083.33</v>
      </c>
      <c r="CY28" s="560">
        <f t="shared" si="54"/>
        <v>0</v>
      </c>
      <c r="CZ28" s="560">
        <f t="shared" si="55"/>
        <v>-118.333</v>
      </c>
      <c r="DA28" s="560">
        <f t="shared" si="56"/>
        <v>-23.666600000000003</v>
      </c>
      <c r="DB28" s="156">
        <f t="shared" si="57"/>
        <v>0</v>
      </c>
      <c r="DC28" s="156">
        <f t="shared" si="58"/>
        <v>50</v>
      </c>
      <c r="DD28" s="156">
        <f t="shared" si="59"/>
        <v>-50</v>
      </c>
      <c r="DE28" s="561">
        <f t="shared" si="60"/>
        <v>0</v>
      </c>
      <c r="DF28" s="560">
        <f t="shared" si="61"/>
        <v>0</v>
      </c>
      <c r="DG28" s="561"/>
      <c r="DH28" s="151"/>
    </row>
    <row r="29" spans="1:112" s="160" customFormat="1" ht="68.099999999999994" customHeight="1" x14ac:dyDescent="0.45">
      <c r="A29" s="149" t="str">
        <f>IF(C29="","",SUBTOTAL(3,$C$6:C29))</f>
        <v/>
      </c>
      <c r="B29" s="150"/>
      <c r="C29" s="150"/>
      <c r="D29" s="325"/>
      <c r="E29" s="325"/>
      <c r="F29" s="150"/>
      <c r="G29" s="150"/>
      <c r="H29" s="150"/>
      <c r="I29" s="150"/>
      <c r="J29" s="151">
        <f t="shared" si="0"/>
        <v>0</v>
      </c>
      <c r="K29" s="151">
        <f t="shared" si="1"/>
        <v>0</v>
      </c>
      <c r="L29" s="151">
        <f t="shared" si="2"/>
        <v>0</v>
      </c>
      <c r="M29" s="151">
        <f t="shared" si="3"/>
        <v>0</v>
      </c>
      <c r="N29" s="152">
        <v>0</v>
      </c>
      <c r="O29" s="153">
        <f t="shared" si="29"/>
        <v>0</v>
      </c>
      <c r="P29" s="150"/>
      <c r="Q29" s="150"/>
      <c r="R29" s="150"/>
      <c r="S29" s="150"/>
      <c r="T29" s="150"/>
      <c r="U29" s="151"/>
      <c r="V29" s="151"/>
      <c r="W29" s="331">
        <f t="shared" si="30"/>
        <v>0</v>
      </c>
      <c r="X29" s="150"/>
      <c r="Y29" s="154">
        <f t="shared" si="4"/>
        <v>0</v>
      </c>
      <c r="Z29" s="153">
        <f t="shared" si="5"/>
        <v>0</v>
      </c>
      <c r="AA29" s="147"/>
      <c r="AB29" s="147"/>
      <c r="AC29" s="331">
        <f t="shared" si="31"/>
        <v>0</v>
      </c>
      <c r="AD29" s="331">
        <f t="shared" si="6"/>
        <v>0</v>
      </c>
      <c r="AE29" s="331">
        <v>0</v>
      </c>
      <c r="AF29" s="331">
        <f t="shared" si="32"/>
        <v>0</v>
      </c>
      <c r="AG29" s="331">
        <f t="shared" si="33"/>
        <v>0</v>
      </c>
      <c r="AH29" s="148">
        <f t="shared" si="7"/>
        <v>0</v>
      </c>
      <c r="AI29" s="155">
        <v>0</v>
      </c>
      <c r="AJ29" s="337">
        <v>0</v>
      </c>
      <c r="AK29" s="155">
        <v>0</v>
      </c>
      <c r="AL29" s="337">
        <v>0</v>
      </c>
      <c r="AM29" s="151">
        <f t="shared" si="8"/>
        <v>0</v>
      </c>
      <c r="AN29" s="151">
        <f t="shared" si="9"/>
        <v>0</v>
      </c>
      <c r="AO29" s="151">
        <f t="shared" si="10"/>
        <v>0</v>
      </c>
      <c r="AP29" s="151">
        <f t="shared" si="11"/>
        <v>0</v>
      </c>
      <c r="AQ29" s="151">
        <f t="shared" si="12"/>
        <v>0</v>
      </c>
      <c r="AR29" s="151">
        <f t="shared" si="13"/>
        <v>0</v>
      </c>
      <c r="AS29" s="147">
        <f t="shared" si="34"/>
        <v>0</v>
      </c>
      <c r="AT29" s="151">
        <f t="shared" si="35"/>
        <v>0</v>
      </c>
      <c r="AU29" s="151">
        <f t="shared" si="14"/>
        <v>0</v>
      </c>
      <c r="AV29" s="151">
        <f t="shared" si="15"/>
        <v>0</v>
      </c>
      <c r="AW29" s="151">
        <f t="shared" si="16"/>
        <v>0</v>
      </c>
      <c r="AX29" s="151">
        <f t="shared" si="17"/>
        <v>0</v>
      </c>
      <c r="AY29" s="151">
        <f t="shared" si="18"/>
        <v>0</v>
      </c>
      <c r="AZ29" s="153">
        <f t="shared" si="36"/>
        <v>0</v>
      </c>
      <c r="BA29" s="151">
        <f t="shared" si="19"/>
        <v>0</v>
      </c>
      <c r="BB29" s="151">
        <f t="shared" si="20"/>
        <v>0</v>
      </c>
      <c r="BC29" s="151">
        <f t="shared" si="21"/>
        <v>0</v>
      </c>
      <c r="BD29" s="151">
        <f t="shared" si="37"/>
        <v>0</v>
      </c>
      <c r="BE29" s="151">
        <f t="shared" si="22"/>
        <v>0</v>
      </c>
      <c r="BF29" s="151">
        <f t="shared" si="23"/>
        <v>0</v>
      </c>
      <c r="BG29" s="153">
        <f t="shared" si="38"/>
        <v>0</v>
      </c>
      <c r="BH29" s="551">
        <f t="shared" si="39"/>
        <v>0</v>
      </c>
      <c r="BI29" s="551">
        <f t="shared" si="40"/>
        <v>0</v>
      </c>
      <c r="BJ29" s="551">
        <f t="shared" si="41"/>
        <v>0</v>
      </c>
      <c r="BK29" s="551">
        <f t="shared" si="42"/>
        <v>0</v>
      </c>
      <c r="BL29" s="152">
        <v>0</v>
      </c>
      <c r="BM29" s="151">
        <f t="shared" si="24"/>
        <v>0</v>
      </c>
      <c r="BN29" s="151">
        <f t="shared" si="25"/>
        <v>0</v>
      </c>
      <c r="BO29" s="150">
        <f t="shared" si="43"/>
        <v>0</v>
      </c>
      <c r="BP29" s="1095">
        <f t="shared" si="44"/>
        <v>0</v>
      </c>
      <c r="BQ29" s="156"/>
      <c r="BR29" s="156"/>
      <c r="BS29" s="156"/>
      <c r="BT29" s="156"/>
      <c r="BU29" s="156"/>
      <c r="BV29" s="156"/>
      <c r="BW29" s="152"/>
      <c r="BX29" s="152"/>
      <c r="BY29" s="156"/>
      <c r="BZ29" s="156">
        <f t="shared" si="26"/>
        <v>0</v>
      </c>
      <c r="CA29" s="152"/>
      <c r="CB29" s="156"/>
      <c r="CC29" s="156"/>
      <c r="CD29" s="156"/>
      <c r="CE29" s="157"/>
      <c r="CF29" s="157"/>
      <c r="CG29" s="156"/>
      <c r="CH29" s="156"/>
      <c r="CI29" s="156"/>
      <c r="CJ29" s="156"/>
      <c r="CK29" s="156"/>
      <c r="CL29" s="156"/>
      <c r="CM29" s="151">
        <f t="shared" si="45"/>
        <v>0</v>
      </c>
      <c r="CN29" s="151">
        <f t="shared" si="27"/>
        <v>0</v>
      </c>
      <c r="CO29" s="158">
        <f t="shared" si="28"/>
        <v>0</v>
      </c>
      <c r="CP29" s="158"/>
      <c r="CQ29" s="151">
        <f t="shared" si="46"/>
        <v>0</v>
      </c>
      <c r="CR29" s="156">
        <f t="shared" si="47"/>
        <v>0</v>
      </c>
      <c r="CS29" s="155">
        <f t="shared" si="48"/>
        <v>0</v>
      </c>
      <c r="CT29" s="156">
        <f t="shared" si="49"/>
        <v>0</v>
      </c>
      <c r="CU29" s="332">
        <f t="shared" si="50"/>
        <v>1183.33</v>
      </c>
      <c r="CV29" s="560">
        <f t="shared" si="51"/>
        <v>-1183.33</v>
      </c>
      <c r="CW29" s="560">
        <f t="shared" si="52"/>
        <v>-118.333</v>
      </c>
      <c r="CX29" s="560">
        <f t="shared" si="53"/>
        <v>-3083.33</v>
      </c>
      <c r="CY29" s="560">
        <f t="shared" si="54"/>
        <v>0</v>
      </c>
      <c r="CZ29" s="560">
        <f t="shared" si="55"/>
        <v>-118.333</v>
      </c>
      <c r="DA29" s="560">
        <f t="shared" si="56"/>
        <v>-23.666600000000003</v>
      </c>
      <c r="DB29" s="156">
        <f t="shared" si="57"/>
        <v>0</v>
      </c>
      <c r="DC29" s="156">
        <f t="shared" si="58"/>
        <v>50</v>
      </c>
      <c r="DD29" s="156">
        <f t="shared" si="59"/>
        <v>-50</v>
      </c>
      <c r="DE29" s="561">
        <f t="shared" si="60"/>
        <v>0</v>
      </c>
      <c r="DF29" s="560">
        <f t="shared" si="61"/>
        <v>0</v>
      </c>
      <c r="DG29" s="561"/>
      <c r="DH29" s="151"/>
    </row>
    <row r="30" spans="1:112" s="160" customFormat="1" ht="68.099999999999994" customHeight="1" x14ac:dyDescent="0.45">
      <c r="A30" s="149" t="str">
        <f>IF(C30="","",SUBTOTAL(3,$C$6:C30))</f>
        <v/>
      </c>
      <c r="B30" s="150"/>
      <c r="C30" s="150"/>
      <c r="D30" s="325"/>
      <c r="E30" s="325"/>
      <c r="F30" s="150"/>
      <c r="G30" s="150"/>
      <c r="H30" s="150"/>
      <c r="I30" s="150"/>
      <c r="J30" s="151">
        <f t="shared" si="0"/>
        <v>0</v>
      </c>
      <c r="K30" s="151">
        <f t="shared" si="1"/>
        <v>0</v>
      </c>
      <c r="L30" s="151">
        <f t="shared" si="2"/>
        <v>0</v>
      </c>
      <c r="M30" s="151">
        <f t="shared" si="3"/>
        <v>0</v>
      </c>
      <c r="N30" s="152">
        <v>0</v>
      </c>
      <c r="O30" s="153">
        <f t="shared" si="29"/>
        <v>0</v>
      </c>
      <c r="P30" s="150"/>
      <c r="Q30" s="150"/>
      <c r="R30" s="150"/>
      <c r="S30" s="150"/>
      <c r="T30" s="150"/>
      <c r="U30" s="151"/>
      <c r="V30" s="151"/>
      <c r="W30" s="331">
        <f t="shared" si="30"/>
        <v>0</v>
      </c>
      <c r="X30" s="150"/>
      <c r="Y30" s="154">
        <f t="shared" si="4"/>
        <v>0</v>
      </c>
      <c r="Z30" s="153">
        <f t="shared" si="5"/>
        <v>0</v>
      </c>
      <c r="AA30" s="147"/>
      <c r="AB30" s="147"/>
      <c r="AC30" s="331">
        <f t="shared" si="31"/>
        <v>0</v>
      </c>
      <c r="AD30" s="331">
        <f t="shared" si="6"/>
        <v>0</v>
      </c>
      <c r="AE30" s="331">
        <v>0</v>
      </c>
      <c r="AF30" s="331">
        <f t="shared" si="32"/>
        <v>0</v>
      </c>
      <c r="AG30" s="331">
        <f t="shared" si="33"/>
        <v>0</v>
      </c>
      <c r="AH30" s="148">
        <f t="shared" si="7"/>
        <v>0</v>
      </c>
      <c r="AI30" s="155">
        <v>0</v>
      </c>
      <c r="AJ30" s="337">
        <v>0</v>
      </c>
      <c r="AK30" s="155">
        <v>0</v>
      </c>
      <c r="AL30" s="337">
        <v>0</v>
      </c>
      <c r="AM30" s="151">
        <f t="shared" si="8"/>
        <v>0</v>
      </c>
      <c r="AN30" s="151">
        <f t="shared" si="9"/>
        <v>0</v>
      </c>
      <c r="AO30" s="151">
        <f t="shared" si="10"/>
        <v>0</v>
      </c>
      <c r="AP30" s="151">
        <f t="shared" si="11"/>
        <v>0</v>
      </c>
      <c r="AQ30" s="151">
        <f t="shared" si="12"/>
        <v>0</v>
      </c>
      <c r="AR30" s="151">
        <f t="shared" si="13"/>
        <v>0</v>
      </c>
      <c r="AS30" s="147">
        <f t="shared" si="34"/>
        <v>0</v>
      </c>
      <c r="AT30" s="151">
        <f t="shared" si="35"/>
        <v>0</v>
      </c>
      <c r="AU30" s="151">
        <f t="shared" si="14"/>
        <v>0</v>
      </c>
      <c r="AV30" s="151">
        <f t="shared" si="15"/>
        <v>0</v>
      </c>
      <c r="AW30" s="151">
        <f t="shared" si="16"/>
        <v>0</v>
      </c>
      <c r="AX30" s="151">
        <f t="shared" si="17"/>
        <v>0</v>
      </c>
      <c r="AY30" s="151">
        <f t="shared" si="18"/>
        <v>0</v>
      </c>
      <c r="AZ30" s="153">
        <f t="shared" si="36"/>
        <v>0</v>
      </c>
      <c r="BA30" s="151">
        <f t="shared" si="19"/>
        <v>0</v>
      </c>
      <c r="BB30" s="151">
        <f t="shared" si="20"/>
        <v>0</v>
      </c>
      <c r="BC30" s="151">
        <f t="shared" si="21"/>
        <v>0</v>
      </c>
      <c r="BD30" s="151">
        <f t="shared" si="37"/>
        <v>0</v>
      </c>
      <c r="BE30" s="151">
        <f t="shared" si="22"/>
        <v>0</v>
      </c>
      <c r="BF30" s="151">
        <f t="shared" si="23"/>
        <v>0</v>
      </c>
      <c r="BG30" s="153">
        <f t="shared" si="38"/>
        <v>0</v>
      </c>
      <c r="BH30" s="551">
        <f t="shared" si="39"/>
        <v>0</v>
      </c>
      <c r="BI30" s="551">
        <f t="shared" si="40"/>
        <v>0</v>
      </c>
      <c r="BJ30" s="551">
        <f t="shared" si="41"/>
        <v>0</v>
      </c>
      <c r="BK30" s="551">
        <f t="shared" si="42"/>
        <v>0</v>
      </c>
      <c r="BL30" s="152">
        <v>0</v>
      </c>
      <c r="BM30" s="151">
        <f t="shared" si="24"/>
        <v>0</v>
      </c>
      <c r="BN30" s="151">
        <f t="shared" si="25"/>
        <v>0</v>
      </c>
      <c r="BO30" s="150">
        <f t="shared" si="43"/>
        <v>0</v>
      </c>
      <c r="BP30" s="1095">
        <f t="shared" si="44"/>
        <v>0</v>
      </c>
      <c r="BQ30" s="156"/>
      <c r="BR30" s="156"/>
      <c r="BS30" s="156"/>
      <c r="BT30" s="156"/>
      <c r="BU30" s="156"/>
      <c r="BV30" s="156"/>
      <c r="BW30" s="152"/>
      <c r="BX30" s="152"/>
      <c r="BY30" s="156"/>
      <c r="BZ30" s="156">
        <f t="shared" si="26"/>
        <v>0</v>
      </c>
      <c r="CA30" s="152"/>
      <c r="CB30" s="156"/>
      <c r="CC30" s="156"/>
      <c r="CD30" s="156"/>
      <c r="CE30" s="157"/>
      <c r="CF30" s="157"/>
      <c r="CG30" s="156"/>
      <c r="CH30" s="156"/>
      <c r="CI30" s="156"/>
      <c r="CJ30" s="156"/>
      <c r="CK30" s="156"/>
      <c r="CL30" s="156"/>
      <c r="CM30" s="151">
        <f t="shared" si="45"/>
        <v>0</v>
      </c>
      <c r="CN30" s="151">
        <f t="shared" si="27"/>
        <v>0</v>
      </c>
      <c r="CO30" s="158">
        <f t="shared" si="28"/>
        <v>0</v>
      </c>
      <c r="CP30" s="158"/>
      <c r="CQ30" s="151">
        <f t="shared" si="46"/>
        <v>0</v>
      </c>
      <c r="CR30" s="156">
        <f t="shared" si="47"/>
        <v>0</v>
      </c>
      <c r="CS30" s="155">
        <f t="shared" si="48"/>
        <v>0</v>
      </c>
      <c r="CT30" s="156">
        <f t="shared" si="49"/>
        <v>0</v>
      </c>
      <c r="CU30" s="332">
        <f t="shared" si="50"/>
        <v>1183.33</v>
      </c>
      <c r="CV30" s="560">
        <f t="shared" si="51"/>
        <v>-1183.33</v>
      </c>
      <c r="CW30" s="560">
        <f t="shared" si="52"/>
        <v>-118.333</v>
      </c>
      <c r="CX30" s="560">
        <f t="shared" si="53"/>
        <v>-3083.33</v>
      </c>
      <c r="CY30" s="560">
        <f t="shared" si="54"/>
        <v>0</v>
      </c>
      <c r="CZ30" s="560">
        <f t="shared" si="55"/>
        <v>-118.333</v>
      </c>
      <c r="DA30" s="560">
        <f t="shared" si="56"/>
        <v>-23.666600000000003</v>
      </c>
      <c r="DB30" s="156">
        <f t="shared" si="57"/>
        <v>0</v>
      </c>
      <c r="DC30" s="156">
        <f t="shared" si="58"/>
        <v>50</v>
      </c>
      <c r="DD30" s="156">
        <f t="shared" si="59"/>
        <v>-50</v>
      </c>
      <c r="DE30" s="561">
        <f t="shared" si="60"/>
        <v>0</v>
      </c>
      <c r="DF30" s="560">
        <f t="shared" si="61"/>
        <v>0</v>
      </c>
      <c r="DG30" s="561"/>
      <c r="DH30" s="151"/>
    </row>
    <row r="31" spans="1:112" s="160" customFormat="1" ht="68.099999999999994" customHeight="1" x14ac:dyDescent="0.45">
      <c r="A31" s="149" t="str">
        <f>IF(C31="","",SUBTOTAL(3,$C$6:C31))</f>
        <v/>
      </c>
      <c r="B31" s="150"/>
      <c r="C31" s="150"/>
      <c r="D31" s="325"/>
      <c r="E31" s="325"/>
      <c r="F31" s="150"/>
      <c r="G31" s="150"/>
      <c r="H31" s="150"/>
      <c r="I31" s="150"/>
      <c r="J31" s="151">
        <f t="shared" si="0"/>
        <v>0</v>
      </c>
      <c r="K31" s="151">
        <f t="shared" si="1"/>
        <v>0</v>
      </c>
      <c r="L31" s="151">
        <f t="shared" si="2"/>
        <v>0</v>
      </c>
      <c r="M31" s="151">
        <f t="shared" si="3"/>
        <v>0</v>
      </c>
      <c r="N31" s="152">
        <v>0</v>
      </c>
      <c r="O31" s="153">
        <f t="shared" si="29"/>
        <v>0</v>
      </c>
      <c r="P31" s="150"/>
      <c r="Q31" s="150"/>
      <c r="R31" s="150"/>
      <c r="S31" s="150"/>
      <c r="T31" s="150"/>
      <c r="U31" s="151"/>
      <c r="V31" s="151"/>
      <c r="W31" s="331">
        <f t="shared" si="30"/>
        <v>0</v>
      </c>
      <c r="X31" s="150"/>
      <c r="Y31" s="154">
        <f t="shared" si="4"/>
        <v>0</v>
      </c>
      <c r="Z31" s="153">
        <f t="shared" si="5"/>
        <v>0</v>
      </c>
      <c r="AA31" s="147"/>
      <c r="AB31" s="147"/>
      <c r="AC31" s="331">
        <f t="shared" si="31"/>
        <v>0</v>
      </c>
      <c r="AD31" s="331">
        <f t="shared" si="6"/>
        <v>0</v>
      </c>
      <c r="AE31" s="331">
        <v>0</v>
      </c>
      <c r="AF31" s="331">
        <f t="shared" si="32"/>
        <v>0</v>
      </c>
      <c r="AG31" s="331">
        <f t="shared" si="33"/>
        <v>0</v>
      </c>
      <c r="AH31" s="148">
        <f t="shared" si="7"/>
        <v>0</v>
      </c>
      <c r="AI31" s="155">
        <v>0</v>
      </c>
      <c r="AJ31" s="337">
        <v>0</v>
      </c>
      <c r="AK31" s="155">
        <v>0</v>
      </c>
      <c r="AL31" s="337">
        <v>0</v>
      </c>
      <c r="AM31" s="151">
        <f t="shared" si="8"/>
        <v>0</v>
      </c>
      <c r="AN31" s="151">
        <f t="shared" si="9"/>
        <v>0</v>
      </c>
      <c r="AO31" s="151">
        <f t="shared" si="10"/>
        <v>0</v>
      </c>
      <c r="AP31" s="151">
        <f t="shared" si="11"/>
        <v>0</v>
      </c>
      <c r="AQ31" s="151">
        <f t="shared" si="12"/>
        <v>0</v>
      </c>
      <c r="AR31" s="151">
        <f t="shared" si="13"/>
        <v>0</v>
      </c>
      <c r="AS31" s="147">
        <f t="shared" si="34"/>
        <v>0</v>
      </c>
      <c r="AT31" s="151">
        <f t="shared" si="35"/>
        <v>0</v>
      </c>
      <c r="AU31" s="151">
        <f t="shared" si="14"/>
        <v>0</v>
      </c>
      <c r="AV31" s="151">
        <f t="shared" si="15"/>
        <v>0</v>
      </c>
      <c r="AW31" s="151">
        <f t="shared" si="16"/>
        <v>0</v>
      </c>
      <c r="AX31" s="151">
        <f t="shared" si="17"/>
        <v>0</v>
      </c>
      <c r="AY31" s="151">
        <f t="shared" si="18"/>
        <v>0</v>
      </c>
      <c r="AZ31" s="153">
        <f t="shared" si="36"/>
        <v>0</v>
      </c>
      <c r="BA31" s="151">
        <f t="shared" si="19"/>
        <v>0</v>
      </c>
      <c r="BB31" s="151">
        <f t="shared" si="20"/>
        <v>0</v>
      </c>
      <c r="BC31" s="151">
        <f t="shared" si="21"/>
        <v>0</v>
      </c>
      <c r="BD31" s="151">
        <f t="shared" si="37"/>
        <v>0</v>
      </c>
      <c r="BE31" s="151">
        <f t="shared" si="22"/>
        <v>0</v>
      </c>
      <c r="BF31" s="151">
        <f t="shared" si="23"/>
        <v>0</v>
      </c>
      <c r="BG31" s="153">
        <f t="shared" si="38"/>
        <v>0</v>
      </c>
      <c r="BH31" s="551">
        <f t="shared" si="39"/>
        <v>0</v>
      </c>
      <c r="BI31" s="551">
        <f t="shared" si="40"/>
        <v>0</v>
      </c>
      <c r="BJ31" s="551">
        <f t="shared" si="41"/>
        <v>0</v>
      </c>
      <c r="BK31" s="551">
        <f t="shared" si="42"/>
        <v>0</v>
      </c>
      <c r="BL31" s="152">
        <v>0</v>
      </c>
      <c r="BM31" s="151">
        <f t="shared" si="24"/>
        <v>0</v>
      </c>
      <c r="BN31" s="151">
        <f t="shared" si="25"/>
        <v>0</v>
      </c>
      <c r="BO31" s="150">
        <f t="shared" si="43"/>
        <v>0</v>
      </c>
      <c r="BP31" s="1095">
        <f t="shared" si="44"/>
        <v>0</v>
      </c>
      <c r="BQ31" s="156"/>
      <c r="BR31" s="156"/>
      <c r="BS31" s="156"/>
      <c r="BT31" s="156"/>
      <c r="BU31" s="156"/>
      <c r="BV31" s="156"/>
      <c r="BW31" s="152"/>
      <c r="BX31" s="152"/>
      <c r="BY31" s="156"/>
      <c r="BZ31" s="156">
        <f t="shared" si="26"/>
        <v>0</v>
      </c>
      <c r="CA31" s="152"/>
      <c r="CB31" s="156"/>
      <c r="CC31" s="156"/>
      <c r="CD31" s="156"/>
      <c r="CE31" s="157"/>
      <c r="CF31" s="157"/>
      <c r="CG31" s="156"/>
      <c r="CH31" s="156"/>
      <c r="CI31" s="156"/>
      <c r="CJ31" s="156"/>
      <c r="CK31" s="156"/>
      <c r="CL31" s="156"/>
      <c r="CM31" s="151">
        <f t="shared" si="45"/>
        <v>0</v>
      </c>
      <c r="CN31" s="151">
        <f t="shared" si="27"/>
        <v>0</v>
      </c>
      <c r="CO31" s="158">
        <f t="shared" si="28"/>
        <v>0</v>
      </c>
      <c r="CP31" s="158"/>
      <c r="CQ31" s="151">
        <f t="shared" si="46"/>
        <v>0</v>
      </c>
      <c r="CR31" s="156">
        <f t="shared" si="47"/>
        <v>0</v>
      </c>
      <c r="CS31" s="155">
        <f t="shared" si="48"/>
        <v>0</v>
      </c>
      <c r="CT31" s="156">
        <f t="shared" si="49"/>
        <v>0</v>
      </c>
      <c r="CU31" s="332">
        <f t="shared" si="50"/>
        <v>1183.33</v>
      </c>
      <c r="CV31" s="560">
        <f t="shared" si="51"/>
        <v>-1183.33</v>
      </c>
      <c r="CW31" s="560">
        <f t="shared" si="52"/>
        <v>-118.333</v>
      </c>
      <c r="CX31" s="560">
        <f t="shared" si="53"/>
        <v>-3083.33</v>
      </c>
      <c r="CY31" s="560">
        <f t="shared" si="54"/>
        <v>0</v>
      </c>
      <c r="CZ31" s="560">
        <f t="shared" si="55"/>
        <v>-118.333</v>
      </c>
      <c r="DA31" s="560">
        <f t="shared" si="56"/>
        <v>-23.666600000000003</v>
      </c>
      <c r="DB31" s="156">
        <f t="shared" si="57"/>
        <v>0</v>
      </c>
      <c r="DC31" s="156">
        <f t="shared" si="58"/>
        <v>50</v>
      </c>
      <c r="DD31" s="156">
        <f t="shared" si="59"/>
        <v>-50</v>
      </c>
      <c r="DE31" s="561">
        <f t="shared" si="60"/>
        <v>0</v>
      </c>
      <c r="DF31" s="560">
        <f t="shared" si="61"/>
        <v>0</v>
      </c>
      <c r="DG31" s="561"/>
      <c r="DH31" s="151"/>
    </row>
    <row r="32" spans="1:112" s="160" customFormat="1" ht="68.099999999999994" customHeight="1" x14ac:dyDescent="0.45">
      <c r="A32" s="149" t="str">
        <f>IF(C32="","",SUBTOTAL(3,$C$6:C32))</f>
        <v/>
      </c>
      <c r="B32" s="150"/>
      <c r="C32" s="150"/>
      <c r="D32" s="325"/>
      <c r="E32" s="325"/>
      <c r="F32" s="150"/>
      <c r="G32" s="150"/>
      <c r="H32" s="150"/>
      <c r="I32" s="150"/>
      <c r="J32" s="151">
        <f t="shared" si="0"/>
        <v>0</v>
      </c>
      <c r="K32" s="151">
        <f t="shared" si="1"/>
        <v>0</v>
      </c>
      <c r="L32" s="151">
        <f t="shared" si="2"/>
        <v>0</v>
      </c>
      <c r="M32" s="151">
        <f t="shared" si="3"/>
        <v>0</v>
      </c>
      <c r="N32" s="152">
        <v>0</v>
      </c>
      <c r="O32" s="153">
        <f t="shared" si="29"/>
        <v>0</v>
      </c>
      <c r="P32" s="150"/>
      <c r="Q32" s="150"/>
      <c r="R32" s="150"/>
      <c r="S32" s="150"/>
      <c r="T32" s="150"/>
      <c r="U32" s="151"/>
      <c r="V32" s="151"/>
      <c r="W32" s="331">
        <f t="shared" si="30"/>
        <v>0</v>
      </c>
      <c r="X32" s="150"/>
      <c r="Y32" s="154">
        <f t="shared" si="4"/>
        <v>0</v>
      </c>
      <c r="Z32" s="153">
        <f t="shared" si="5"/>
        <v>0</v>
      </c>
      <c r="AA32" s="147"/>
      <c r="AB32" s="147"/>
      <c r="AC32" s="331">
        <f t="shared" si="31"/>
        <v>0</v>
      </c>
      <c r="AD32" s="331">
        <f t="shared" si="6"/>
        <v>0</v>
      </c>
      <c r="AE32" s="331">
        <v>0</v>
      </c>
      <c r="AF32" s="331">
        <f t="shared" si="32"/>
        <v>0</v>
      </c>
      <c r="AG32" s="331">
        <f t="shared" si="33"/>
        <v>0</v>
      </c>
      <c r="AH32" s="148">
        <f t="shared" si="7"/>
        <v>0</v>
      </c>
      <c r="AI32" s="155">
        <v>0</v>
      </c>
      <c r="AJ32" s="337">
        <v>0</v>
      </c>
      <c r="AK32" s="155">
        <v>0</v>
      </c>
      <c r="AL32" s="337">
        <v>0</v>
      </c>
      <c r="AM32" s="151">
        <f t="shared" si="8"/>
        <v>0</v>
      </c>
      <c r="AN32" s="151">
        <f t="shared" si="9"/>
        <v>0</v>
      </c>
      <c r="AO32" s="151">
        <f t="shared" si="10"/>
        <v>0</v>
      </c>
      <c r="AP32" s="151">
        <f t="shared" si="11"/>
        <v>0</v>
      </c>
      <c r="AQ32" s="151">
        <f t="shared" si="12"/>
        <v>0</v>
      </c>
      <c r="AR32" s="151">
        <f t="shared" si="13"/>
        <v>0</v>
      </c>
      <c r="AS32" s="147">
        <f t="shared" si="34"/>
        <v>0</v>
      </c>
      <c r="AT32" s="151">
        <f t="shared" si="35"/>
        <v>0</v>
      </c>
      <c r="AU32" s="151">
        <f t="shared" si="14"/>
        <v>0</v>
      </c>
      <c r="AV32" s="151">
        <f t="shared" si="15"/>
        <v>0</v>
      </c>
      <c r="AW32" s="151">
        <f t="shared" si="16"/>
        <v>0</v>
      </c>
      <c r="AX32" s="151">
        <f t="shared" si="17"/>
        <v>0</v>
      </c>
      <c r="AY32" s="151">
        <f t="shared" si="18"/>
        <v>0</v>
      </c>
      <c r="AZ32" s="153">
        <f t="shared" si="36"/>
        <v>0</v>
      </c>
      <c r="BA32" s="151">
        <f t="shared" si="19"/>
        <v>0</v>
      </c>
      <c r="BB32" s="151">
        <f t="shared" si="20"/>
        <v>0</v>
      </c>
      <c r="BC32" s="151">
        <f t="shared" si="21"/>
        <v>0</v>
      </c>
      <c r="BD32" s="151">
        <f t="shared" si="37"/>
        <v>0</v>
      </c>
      <c r="BE32" s="151">
        <f t="shared" si="22"/>
        <v>0</v>
      </c>
      <c r="BF32" s="151">
        <f t="shared" si="23"/>
        <v>0</v>
      </c>
      <c r="BG32" s="153">
        <f t="shared" si="38"/>
        <v>0</v>
      </c>
      <c r="BH32" s="551">
        <f t="shared" si="39"/>
        <v>0</v>
      </c>
      <c r="BI32" s="551">
        <f t="shared" si="40"/>
        <v>0</v>
      </c>
      <c r="BJ32" s="551">
        <f t="shared" si="41"/>
        <v>0</v>
      </c>
      <c r="BK32" s="551">
        <f t="shared" si="42"/>
        <v>0</v>
      </c>
      <c r="BL32" s="152">
        <v>0</v>
      </c>
      <c r="BM32" s="151">
        <f t="shared" si="24"/>
        <v>0</v>
      </c>
      <c r="BN32" s="151">
        <f t="shared" si="25"/>
        <v>0</v>
      </c>
      <c r="BO32" s="150">
        <f t="shared" si="43"/>
        <v>0</v>
      </c>
      <c r="BP32" s="1095">
        <f t="shared" si="44"/>
        <v>0</v>
      </c>
      <c r="BQ32" s="156"/>
      <c r="BR32" s="156"/>
      <c r="BS32" s="156"/>
      <c r="BT32" s="156"/>
      <c r="BU32" s="156"/>
      <c r="BV32" s="156"/>
      <c r="BW32" s="152"/>
      <c r="BX32" s="152"/>
      <c r="BY32" s="156"/>
      <c r="BZ32" s="156">
        <f t="shared" si="26"/>
        <v>0</v>
      </c>
      <c r="CA32" s="152"/>
      <c r="CB32" s="156"/>
      <c r="CC32" s="156"/>
      <c r="CD32" s="156"/>
      <c r="CE32" s="157"/>
      <c r="CF32" s="157"/>
      <c r="CG32" s="156"/>
      <c r="CH32" s="156"/>
      <c r="CI32" s="156"/>
      <c r="CJ32" s="156"/>
      <c r="CK32" s="156"/>
      <c r="CL32" s="156"/>
      <c r="CM32" s="151">
        <f t="shared" si="45"/>
        <v>0</v>
      </c>
      <c r="CN32" s="151">
        <f t="shared" si="27"/>
        <v>0</v>
      </c>
      <c r="CO32" s="158">
        <f t="shared" si="28"/>
        <v>0</v>
      </c>
      <c r="CP32" s="158"/>
      <c r="CQ32" s="151">
        <f t="shared" si="46"/>
        <v>0</v>
      </c>
      <c r="CR32" s="156">
        <f t="shared" si="47"/>
        <v>0</v>
      </c>
      <c r="CS32" s="155">
        <f t="shared" si="48"/>
        <v>0</v>
      </c>
      <c r="CT32" s="156">
        <f t="shared" si="49"/>
        <v>0</v>
      </c>
      <c r="CU32" s="332">
        <f t="shared" si="50"/>
        <v>1183.33</v>
      </c>
      <c r="CV32" s="560">
        <f t="shared" si="51"/>
        <v>-1183.33</v>
      </c>
      <c r="CW32" s="560">
        <f t="shared" si="52"/>
        <v>-118.333</v>
      </c>
      <c r="CX32" s="560">
        <f t="shared" si="53"/>
        <v>-3083.33</v>
      </c>
      <c r="CY32" s="560">
        <f t="shared" si="54"/>
        <v>0</v>
      </c>
      <c r="CZ32" s="560">
        <f t="shared" si="55"/>
        <v>-118.333</v>
      </c>
      <c r="DA32" s="560">
        <f t="shared" si="56"/>
        <v>-23.666600000000003</v>
      </c>
      <c r="DB32" s="156">
        <f t="shared" si="57"/>
        <v>0</v>
      </c>
      <c r="DC32" s="156">
        <f t="shared" si="58"/>
        <v>50</v>
      </c>
      <c r="DD32" s="156">
        <f t="shared" si="59"/>
        <v>-50</v>
      </c>
      <c r="DE32" s="561">
        <f t="shared" si="60"/>
        <v>0</v>
      </c>
      <c r="DF32" s="560">
        <f t="shared" si="61"/>
        <v>0</v>
      </c>
      <c r="DG32" s="561"/>
      <c r="DH32" s="151"/>
    </row>
    <row r="33" spans="1:112" s="160" customFormat="1" ht="68.099999999999994" customHeight="1" thickBot="1" x14ac:dyDescent="0.5">
      <c r="A33" s="338" t="str">
        <f>IF(C33="","",SUBTOTAL(3,$C$6:C33))</f>
        <v/>
      </c>
      <c r="B33" s="339"/>
      <c r="C33" s="339"/>
      <c r="D33" s="325"/>
      <c r="E33" s="325"/>
      <c r="F33" s="339"/>
      <c r="G33" s="339"/>
      <c r="H33" s="339"/>
      <c r="I33" s="339"/>
      <c r="J33" s="340">
        <f t="shared" si="0"/>
        <v>0</v>
      </c>
      <c r="K33" s="340">
        <f t="shared" si="1"/>
        <v>0</v>
      </c>
      <c r="L33" s="340">
        <f t="shared" si="2"/>
        <v>0</v>
      </c>
      <c r="M33" s="340">
        <f t="shared" si="3"/>
        <v>0</v>
      </c>
      <c r="N33" s="341">
        <v>0</v>
      </c>
      <c r="O33" s="342">
        <f t="shared" si="29"/>
        <v>0</v>
      </c>
      <c r="P33" s="339"/>
      <c r="Q33" s="339"/>
      <c r="R33" s="339"/>
      <c r="S33" s="339"/>
      <c r="T33" s="339"/>
      <c r="U33" s="340"/>
      <c r="V33" s="340"/>
      <c r="W33" s="331">
        <f t="shared" si="30"/>
        <v>0</v>
      </c>
      <c r="X33" s="339"/>
      <c r="Y33" s="343">
        <f t="shared" si="4"/>
        <v>0</v>
      </c>
      <c r="Z33" s="342">
        <f t="shared" si="5"/>
        <v>0</v>
      </c>
      <c r="AA33" s="344"/>
      <c r="AB33" s="344"/>
      <c r="AC33" s="331">
        <f t="shared" si="31"/>
        <v>0</v>
      </c>
      <c r="AD33" s="331">
        <f t="shared" si="6"/>
        <v>0</v>
      </c>
      <c r="AE33" s="331">
        <v>0</v>
      </c>
      <c r="AF33" s="331">
        <f t="shared" si="32"/>
        <v>0</v>
      </c>
      <c r="AG33" s="331">
        <f t="shared" si="33"/>
        <v>0</v>
      </c>
      <c r="AH33" s="148">
        <f t="shared" si="7"/>
        <v>0</v>
      </c>
      <c r="AI33" s="345">
        <v>0</v>
      </c>
      <c r="AJ33" s="365">
        <v>0</v>
      </c>
      <c r="AK33" s="345">
        <v>0</v>
      </c>
      <c r="AL33" s="365">
        <v>0</v>
      </c>
      <c r="AM33" s="340">
        <f t="shared" si="8"/>
        <v>0</v>
      </c>
      <c r="AN33" s="340">
        <f t="shared" si="9"/>
        <v>0</v>
      </c>
      <c r="AO33" s="340">
        <f t="shared" si="10"/>
        <v>0</v>
      </c>
      <c r="AP33" s="340">
        <f t="shared" si="11"/>
        <v>0</v>
      </c>
      <c r="AQ33" s="340">
        <f t="shared" si="12"/>
        <v>0</v>
      </c>
      <c r="AR33" s="340">
        <f t="shared" si="13"/>
        <v>0</v>
      </c>
      <c r="AS33" s="147">
        <f t="shared" si="34"/>
        <v>0</v>
      </c>
      <c r="AT33" s="340">
        <f t="shared" si="35"/>
        <v>0</v>
      </c>
      <c r="AU33" s="340">
        <f t="shared" si="14"/>
        <v>0</v>
      </c>
      <c r="AV33" s="340">
        <f t="shared" si="15"/>
        <v>0</v>
      </c>
      <c r="AW33" s="340">
        <f t="shared" si="16"/>
        <v>0</v>
      </c>
      <c r="AX33" s="340">
        <f t="shared" si="17"/>
        <v>0</v>
      </c>
      <c r="AY33" s="340">
        <f t="shared" si="18"/>
        <v>0</v>
      </c>
      <c r="AZ33" s="342">
        <f t="shared" si="36"/>
        <v>0</v>
      </c>
      <c r="BA33" s="340">
        <f t="shared" si="19"/>
        <v>0</v>
      </c>
      <c r="BB33" s="340">
        <f t="shared" si="20"/>
        <v>0</v>
      </c>
      <c r="BC33" s="340">
        <f t="shared" si="21"/>
        <v>0</v>
      </c>
      <c r="BD33" s="340">
        <f t="shared" si="37"/>
        <v>0</v>
      </c>
      <c r="BE33" s="340">
        <f t="shared" si="22"/>
        <v>0</v>
      </c>
      <c r="BF33" s="340">
        <f t="shared" si="23"/>
        <v>0</v>
      </c>
      <c r="BG33" s="342">
        <f t="shared" si="38"/>
        <v>0</v>
      </c>
      <c r="BH33" s="551">
        <f t="shared" si="39"/>
        <v>0</v>
      </c>
      <c r="BI33" s="551">
        <f t="shared" si="40"/>
        <v>0</v>
      </c>
      <c r="BJ33" s="551">
        <f t="shared" si="41"/>
        <v>0</v>
      </c>
      <c r="BK33" s="551">
        <f t="shared" si="42"/>
        <v>0</v>
      </c>
      <c r="BL33" s="341">
        <v>0</v>
      </c>
      <c r="BM33" s="340">
        <f t="shared" si="24"/>
        <v>0</v>
      </c>
      <c r="BN33" s="340">
        <f t="shared" si="25"/>
        <v>0</v>
      </c>
      <c r="BO33" s="339">
        <f t="shared" si="43"/>
        <v>0</v>
      </c>
      <c r="BP33" s="1095">
        <f t="shared" si="44"/>
        <v>0</v>
      </c>
      <c r="BQ33" s="346"/>
      <c r="BR33" s="346"/>
      <c r="BS33" s="346"/>
      <c r="BT33" s="346"/>
      <c r="BU33" s="346"/>
      <c r="BV33" s="346"/>
      <c r="BW33" s="341"/>
      <c r="BX33" s="341"/>
      <c r="BY33" s="346"/>
      <c r="BZ33" s="346">
        <f t="shared" si="26"/>
        <v>0</v>
      </c>
      <c r="CA33" s="341"/>
      <c r="CB33" s="346"/>
      <c r="CC33" s="346"/>
      <c r="CD33" s="346"/>
      <c r="CE33" s="347"/>
      <c r="CF33" s="347"/>
      <c r="CG33" s="346"/>
      <c r="CH33" s="346"/>
      <c r="CI33" s="346"/>
      <c r="CJ33" s="346"/>
      <c r="CK33" s="346"/>
      <c r="CL33" s="346"/>
      <c r="CM33" s="340">
        <f t="shared" si="45"/>
        <v>0</v>
      </c>
      <c r="CN33" s="340">
        <f t="shared" si="27"/>
        <v>0</v>
      </c>
      <c r="CO33" s="348">
        <f t="shared" si="28"/>
        <v>0</v>
      </c>
      <c r="CP33" s="158"/>
      <c r="CQ33" s="151">
        <f t="shared" si="46"/>
        <v>0</v>
      </c>
      <c r="CR33" s="156">
        <f t="shared" si="47"/>
        <v>0</v>
      </c>
      <c r="CS33" s="155">
        <f t="shared" si="48"/>
        <v>0</v>
      </c>
      <c r="CT33" s="156">
        <f t="shared" si="49"/>
        <v>0</v>
      </c>
      <c r="CU33" s="332">
        <f t="shared" si="50"/>
        <v>1183.33</v>
      </c>
      <c r="CV33" s="560">
        <f t="shared" si="51"/>
        <v>-1183.33</v>
      </c>
      <c r="CW33" s="560">
        <f t="shared" si="52"/>
        <v>-118.333</v>
      </c>
      <c r="CX33" s="560">
        <f t="shared" si="53"/>
        <v>-3083.33</v>
      </c>
      <c r="CY33" s="560">
        <f t="shared" si="54"/>
        <v>0</v>
      </c>
      <c r="CZ33" s="560">
        <f t="shared" si="55"/>
        <v>-118.333</v>
      </c>
      <c r="DA33" s="560">
        <f t="shared" si="56"/>
        <v>-23.666600000000003</v>
      </c>
      <c r="DB33" s="156">
        <f t="shared" si="57"/>
        <v>0</v>
      </c>
      <c r="DC33" s="156">
        <f t="shared" si="58"/>
        <v>50</v>
      </c>
      <c r="DD33" s="156">
        <f t="shared" si="59"/>
        <v>-50</v>
      </c>
      <c r="DE33" s="561">
        <f t="shared" si="60"/>
        <v>0</v>
      </c>
      <c r="DF33" s="560">
        <f t="shared" si="61"/>
        <v>0</v>
      </c>
      <c r="DG33" s="561"/>
      <c r="DH33" s="340"/>
    </row>
    <row r="34" spans="1:112" s="362" customFormat="1" ht="75" customHeight="1" thickBot="1" x14ac:dyDescent="0.5">
      <c r="A34" s="349"/>
      <c r="B34" s="350" t="str">
        <f>C34</f>
        <v>كشف 5</v>
      </c>
      <c r="C34" s="350" t="s">
        <v>297</v>
      </c>
      <c r="D34" s="350"/>
      <c r="E34" s="350"/>
      <c r="F34" s="350">
        <f t="shared" ref="F34" si="62">SUM(F16:F33)</f>
        <v>0</v>
      </c>
      <c r="G34" s="350">
        <f>SUM(G6:G33)</f>
        <v>0</v>
      </c>
      <c r="H34" s="350">
        <f t="shared" ref="H34:BS34" si="63">SUM(H6:H33)</f>
        <v>0</v>
      </c>
      <c r="I34" s="350">
        <f t="shared" si="63"/>
        <v>0</v>
      </c>
      <c r="J34" s="351">
        <f t="shared" si="63"/>
        <v>0</v>
      </c>
      <c r="K34" s="351">
        <f t="shared" si="63"/>
        <v>0</v>
      </c>
      <c r="L34" s="351">
        <f t="shared" si="63"/>
        <v>0</v>
      </c>
      <c r="M34" s="351">
        <f t="shared" si="63"/>
        <v>0</v>
      </c>
      <c r="N34" s="352">
        <f t="shared" si="63"/>
        <v>0</v>
      </c>
      <c r="O34" s="353">
        <f t="shared" si="63"/>
        <v>0</v>
      </c>
      <c r="P34" s="350">
        <f t="shared" si="63"/>
        <v>0</v>
      </c>
      <c r="Q34" s="350">
        <f t="shared" si="63"/>
        <v>0</v>
      </c>
      <c r="R34" s="350">
        <f t="shared" si="63"/>
        <v>0</v>
      </c>
      <c r="S34" s="350">
        <f t="shared" si="63"/>
        <v>0</v>
      </c>
      <c r="T34" s="350">
        <f t="shared" si="63"/>
        <v>0</v>
      </c>
      <c r="U34" s="351">
        <f t="shared" si="63"/>
        <v>0</v>
      </c>
      <c r="V34" s="351">
        <f t="shared" si="63"/>
        <v>0</v>
      </c>
      <c r="W34" s="356">
        <f t="shared" si="63"/>
        <v>0</v>
      </c>
      <c r="X34" s="350">
        <f t="shared" si="63"/>
        <v>0</v>
      </c>
      <c r="Y34" s="354">
        <f t="shared" si="63"/>
        <v>0</v>
      </c>
      <c r="Z34" s="353">
        <f t="shared" si="63"/>
        <v>0</v>
      </c>
      <c r="AA34" s="355">
        <f t="shared" si="63"/>
        <v>0</v>
      </c>
      <c r="AB34" s="355">
        <f t="shared" si="63"/>
        <v>0</v>
      </c>
      <c r="AC34" s="356">
        <f t="shared" si="63"/>
        <v>0</v>
      </c>
      <c r="AD34" s="356">
        <f t="shared" si="63"/>
        <v>0</v>
      </c>
      <c r="AE34" s="356">
        <f t="shared" si="63"/>
        <v>0</v>
      </c>
      <c r="AF34" s="356">
        <f t="shared" si="63"/>
        <v>0</v>
      </c>
      <c r="AG34" s="356">
        <f t="shared" si="63"/>
        <v>0</v>
      </c>
      <c r="AH34" s="356">
        <f t="shared" si="63"/>
        <v>0</v>
      </c>
      <c r="AI34" s="357">
        <f t="shared" si="63"/>
        <v>0</v>
      </c>
      <c r="AJ34" s="356">
        <f t="shared" si="63"/>
        <v>0</v>
      </c>
      <c r="AK34" s="351">
        <f t="shared" si="63"/>
        <v>0</v>
      </c>
      <c r="AL34" s="356">
        <f t="shared" si="63"/>
        <v>0</v>
      </c>
      <c r="AM34" s="351">
        <f t="shared" si="63"/>
        <v>0</v>
      </c>
      <c r="AN34" s="351">
        <f t="shared" si="63"/>
        <v>0</v>
      </c>
      <c r="AO34" s="351">
        <f t="shared" si="63"/>
        <v>0</v>
      </c>
      <c r="AP34" s="351">
        <f t="shared" si="63"/>
        <v>0</v>
      </c>
      <c r="AQ34" s="351">
        <f t="shared" si="63"/>
        <v>0</v>
      </c>
      <c r="AR34" s="351">
        <f t="shared" si="63"/>
        <v>0</v>
      </c>
      <c r="AS34" s="355">
        <f t="shared" si="63"/>
        <v>0</v>
      </c>
      <c r="AT34" s="351">
        <f t="shared" si="63"/>
        <v>0</v>
      </c>
      <c r="AU34" s="351">
        <f t="shared" si="63"/>
        <v>0</v>
      </c>
      <c r="AV34" s="351">
        <f t="shared" si="63"/>
        <v>0</v>
      </c>
      <c r="AW34" s="351">
        <f t="shared" si="63"/>
        <v>0</v>
      </c>
      <c r="AX34" s="351">
        <f t="shared" si="63"/>
        <v>0</v>
      </c>
      <c r="AY34" s="351">
        <f t="shared" si="63"/>
        <v>0</v>
      </c>
      <c r="AZ34" s="353">
        <f t="shared" si="63"/>
        <v>0</v>
      </c>
      <c r="BA34" s="351">
        <f t="shared" si="63"/>
        <v>0</v>
      </c>
      <c r="BB34" s="351">
        <f t="shared" si="63"/>
        <v>0</v>
      </c>
      <c r="BC34" s="351">
        <f t="shared" si="63"/>
        <v>0</v>
      </c>
      <c r="BD34" s="351">
        <f t="shared" si="63"/>
        <v>0</v>
      </c>
      <c r="BE34" s="351">
        <f t="shared" si="63"/>
        <v>0</v>
      </c>
      <c r="BF34" s="351">
        <f t="shared" si="63"/>
        <v>0</v>
      </c>
      <c r="BG34" s="353">
        <f t="shared" si="63"/>
        <v>0</v>
      </c>
      <c r="BH34" s="350">
        <f t="shared" si="63"/>
        <v>0</v>
      </c>
      <c r="BI34" s="355">
        <f t="shared" si="63"/>
        <v>0</v>
      </c>
      <c r="BJ34" s="355">
        <f t="shared" si="63"/>
        <v>0</v>
      </c>
      <c r="BK34" s="350">
        <f t="shared" si="63"/>
        <v>0</v>
      </c>
      <c r="BL34" s="352">
        <f t="shared" si="63"/>
        <v>0</v>
      </c>
      <c r="BM34" s="351">
        <f t="shared" si="63"/>
        <v>0</v>
      </c>
      <c r="BN34" s="351">
        <f t="shared" si="63"/>
        <v>0</v>
      </c>
      <c r="BO34" s="350">
        <f t="shared" si="63"/>
        <v>0</v>
      </c>
      <c r="BP34" s="1096">
        <f t="shared" si="63"/>
        <v>0</v>
      </c>
      <c r="BQ34" s="359">
        <f t="shared" si="63"/>
        <v>0</v>
      </c>
      <c r="BR34" s="359">
        <f t="shared" si="63"/>
        <v>0</v>
      </c>
      <c r="BS34" s="359">
        <f t="shared" si="63"/>
        <v>0</v>
      </c>
      <c r="BT34" s="359">
        <f t="shared" ref="BT34:CN34" si="64">SUM(BT6:BT33)</f>
        <v>0</v>
      </c>
      <c r="BU34" s="352">
        <f t="shared" si="64"/>
        <v>0</v>
      </c>
      <c r="BV34" s="359">
        <f t="shared" si="64"/>
        <v>0</v>
      </c>
      <c r="BW34" s="352">
        <f t="shared" si="64"/>
        <v>0</v>
      </c>
      <c r="BX34" s="352">
        <f t="shared" si="64"/>
        <v>0</v>
      </c>
      <c r="BY34" s="359">
        <f t="shared" si="64"/>
        <v>0</v>
      </c>
      <c r="BZ34" s="359">
        <f t="shared" si="64"/>
        <v>0</v>
      </c>
      <c r="CA34" s="352">
        <f t="shared" si="64"/>
        <v>0</v>
      </c>
      <c r="CB34" s="359">
        <f t="shared" si="64"/>
        <v>0</v>
      </c>
      <c r="CC34" s="359">
        <f t="shared" si="64"/>
        <v>0</v>
      </c>
      <c r="CD34" s="359">
        <f t="shared" si="64"/>
        <v>0</v>
      </c>
      <c r="CE34" s="360">
        <f t="shared" si="64"/>
        <v>0</v>
      </c>
      <c r="CF34" s="360">
        <f t="shared" si="64"/>
        <v>0</v>
      </c>
      <c r="CG34" s="359">
        <f t="shared" si="64"/>
        <v>0</v>
      </c>
      <c r="CH34" s="359">
        <f t="shared" si="64"/>
        <v>0</v>
      </c>
      <c r="CI34" s="359">
        <f t="shared" si="64"/>
        <v>0</v>
      </c>
      <c r="CJ34" s="359">
        <f t="shared" si="64"/>
        <v>0</v>
      </c>
      <c r="CK34" s="359">
        <f t="shared" si="64"/>
        <v>0</v>
      </c>
      <c r="CL34" s="359">
        <f t="shared" si="64"/>
        <v>0</v>
      </c>
      <c r="CM34" s="351">
        <f t="shared" si="64"/>
        <v>0</v>
      </c>
      <c r="CN34" s="351">
        <f t="shared" si="64"/>
        <v>0</v>
      </c>
      <c r="CO34" s="351" t="str">
        <f t="shared" ref="CO34" si="65">C34</f>
        <v>كشف 5</v>
      </c>
      <c r="CP34" s="351"/>
      <c r="CQ34" s="351"/>
      <c r="CR34" s="359"/>
      <c r="CS34" s="357"/>
      <c r="CT34" s="359"/>
      <c r="CU34" s="357"/>
      <c r="CV34" s="361"/>
      <c r="CW34" s="361"/>
      <c r="CX34" s="361"/>
      <c r="CY34" s="361"/>
      <c r="CZ34" s="361"/>
      <c r="DA34" s="361"/>
      <c r="DB34" s="359"/>
      <c r="DC34" s="359"/>
      <c r="DD34" s="359"/>
      <c r="DE34" s="562"/>
      <c r="DF34" s="361"/>
      <c r="DG34" s="562"/>
      <c r="DH34" s="351"/>
    </row>
    <row r="35" spans="1:112" s="160" customFormat="1" ht="75" customHeight="1" x14ac:dyDescent="0.45">
      <c r="A35" s="324"/>
      <c r="B35" s="325"/>
      <c r="C35" s="325"/>
      <c r="D35" s="325"/>
      <c r="E35" s="325"/>
      <c r="F35" s="325"/>
      <c r="G35" s="325"/>
      <c r="H35" s="325"/>
      <c r="I35" s="325"/>
      <c r="J35" s="326"/>
      <c r="K35" s="326"/>
      <c r="L35" s="326"/>
      <c r="M35" s="326"/>
      <c r="N35" s="327"/>
      <c r="O35" s="328">
        <f>SUM(I34:N34)</f>
        <v>0</v>
      </c>
      <c r="P35" s="325"/>
      <c r="Q35" s="325"/>
      <c r="R35" s="325"/>
      <c r="S35" s="325">
        <f>SUM(Q34:S34)</f>
        <v>0</v>
      </c>
      <c r="T35" s="325"/>
      <c r="U35" s="326"/>
      <c r="V35" s="326"/>
      <c r="W35" s="326"/>
      <c r="X35" s="325"/>
      <c r="Y35" s="329"/>
      <c r="Z35" s="328">
        <f>SUM(P34:Y34)</f>
        <v>0</v>
      </c>
      <c r="AA35" s="330"/>
      <c r="AB35" s="330"/>
      <c r="AC35" s="331"/>
      <c r="AD35" s="331"/>
      <c r="AE35" s="331"/>
      <c r="AF35" s="331"/>
      <c r="AG35" s="332"/>
      <c r="AH35" s="332"/>
      <c r="AI35" s="332"/>
      <c r="AJ35" s="331"/>
      <c r="AK35" s="326"/>
      <c r="AL35" s="331"/>
      <c r="AM35" s="326"/>
      <c r="AN35" s="326"/>
      <c r="AO35" s="326">
        <f>SUM(Z34:AN34)</f>
        <v>0</v>
      </c>
      <c r="AP35" s="326"/>
      <c r="AQ35" s="326">
        <f>SUM(AP34:AR34)</f>
        <v>0</v>
      </c>
      <c r="AR35" s="326">
        <f>SUM(AP34:AS34)</f>
        <v>0</v>
      </c>
      <c r="AS35" s="330"/>
      <c r="AT35" s="326">
        <f>SUM(O34,Z34:AN34,AP34:AS34)</f>
        <v>0</v>
      </c>
      <c r="AU35" s="326"/>
      <c r="AV35" s="326"/>
      <c r="AW35" s="326"/>
      <c r="AX35" s="326"/>
      <c r="AY35" s="326"/>
      <c r="AZ35" s="328">
        <f>SUM(AU34:AY34)</f>
        <v>0</v>
      </c>
      <c r="BA35" s="326"/>
      <c r="BB35" s="326"/>
      <c r="BC35" s="326"/>
      <c r="BD35" s="326"/>
      <c r="BE35" s="326"/>
      <c r="BF35" s="326"/>
      <c r="BG35" s="328">
        <f>SUM(BA34:BC34,BE34,BF34)</f>
        <v>0</v>
      </c>
      <c r="BH35" s="325"/>
      <c r="BI35" s="325"/>
      <c r="BJ35" s="325"/>
      <c r="BK35" s="325">
        <f>SUM(BH34:BL34)</f>
        <v>0</v>
      </c>
      <c r="BL35" s="333"/>
      <c r="BM35" s="326"/>
      <c r="BN35" s="326">
        <f>SUM(BM34:BN34)</f>
        <v>0</v>
      </c>
      <c r="BO35" s="325"/>
      <c r="BP35" s="1097">
        <f>SUM(BO34:BP34)</f>
        <v>0</v>
      </c>
      <c r="BQ35" s="333"/>
      <c r="BR35" s="333"/>
      <c r="BS35" s="333"/>
      <c r="BT35" s="333"/>
      <c r="BU35" s="327"/>
      <c r="BV35" s="333"/>
      <c r="BW35" s="327"/>
      <c r="BX35" s="327"/>
      <c r="BY35" s="333"/>
      <c r="BZ35" s="333"/>
      <c r="CA35" s="327"/>
      <c r="CB35" s="333"/>
      <c r="CC35" s="333"/>
      <c r="CD35" s="333"/>
      <c r="CE35" s="334"/>
      <c r="CF35" s="334"/>
      <c r="CG35" s="333"/>
      <c r="CH35" s="333"/>
      <c r="CI35" s="333"/>
      <c r="CJ35" s="333"/>
      <c r="CK35" s="333"/>
      <c r="CL35" s="333"/>
      <c r="CM35" s="326">
        <f>SUM(AZ34,BG34:CL34)</f>
        <v>0</v>
      </c>
      <c r="CN35" s="326">
        <f>AT35-CM35</f>
        <v>0</v>
      </c>
      <c r="CO35" s="326"/>
      <c r="CP35" s="326"/>
      <c r="CQ35" s="326"/>
      <c r="CR35" s="333"/>
      <c r="CS35" s="332"/>
      <c r="CT35" s="333"/>
      <c r="CU35" s="332"/>
      <c r="CV35" s="336"/>
      <c r="CW35" s="336"/>
      <c r="CX35" s="336"/>
      <c r="CY35" s="336"/>
      <c r="CZ35" s="336"/>
      <c r="DA35" s="336"/>
      <c r="DB35" s="333"/>
      <c r="DC35" s="333"/>
      <c r="DD35" s="333"/>
      <c r="DE35" s="559"/>
      <c r="DF35" s="336"/>
      <c r="DG35" s="559"/>
      <c r="DH35" s="326"/>
    </row>
    <row r="36" spans="1:112" s="160" customFormat="1" ht="33" customHeight="1" x14ac:dyDescent="0.45">
      <c r="AJ36" s="366"/>
      <c r="AL36" s="366"/>
      <c r="CU36" s="161"/>
      <c r="CV36" s="161"/>
      <c r="CW36" s="161"/>
      <c r="CX36" s="161"/>
      <c r="CY36" s="161"/>
      <c r="CZ36" s="161"/>
      <c r="DA36" s="161"/>
      <c r="DB36" s="161"/>
      <c r="DE36" s="563"/>
      <c r="DF36" s="161"/>
      <c r="DG36" s="563"/>
    </row>
    <row r="37" spans="1:112" s="160" customFormat="1" ht="33" customHeight="1" x14ac:dyDescent="0.45">
      <c r="AJ37" s="366"/>
      <c r="AL37" s="366"/>
      <c r="CU37" s="161"/>
      <c r="CV37" s="161"/>
      <c r="CW37" s="161"/>
      <c r="CX37" s="161"/>
      <c r="CY37" s="161"/>
      <c r="CZ37" s="161"/>
      <c r="DA37" s="161"/>
      <c r="DB37" s="161"/>
      <c r="DE37" s="563"/>
      <c r="DF37" s="161"/>
      <c r="DG37" s="563"/>
    </row>
    <row r="38" spans="1:112" s="160" customFormat="1" ht="33" customHeight="1" x14ac:dyDescent="0.45">
      <c r="AJ38" s="366"/>
      <c r="AL38" s="366"/>
      <c r="CU38" s="161"/>
      <c r="CV38" s="161"/>
      <c r="CW38" s="161"/>
      <c r="CX38" s="161"/>
      <c r="CY38" s="161"/>
      <c r="CZ38" s="161"/>
      <c r="DA38" s="161"/>
      <c r="DB38" s="161"/>
      <c r="DE38" s="563"/>
      <c r="DF38" s="161"/>
      <c r="DG38" s="563"/>
    </row>
    <row r="39" spans="1:112" s="145" customFormat="1" ht="33" customHeight="1" x14ac:dyDescent="0.4">
      <c r="AJ39" s="367"/>
      <c r="AL39" s="367"/>
      <c r="CU39" s="146"/>
      <c r="CV39" s="146"/>
      <c r="CW39" s="146"/>
      <c r="CX39" s="146"/>
      <c r="CY39" s="146"/>
      <c r="CZ39" s="146"/>
      <c r="DA39" s="146"/>
      <c r="DB39" s="146"/>
      <c r="DE39" s="564"/>
      <c r="DF39" s="146"/>
      <c r="DG39" s="564"/>
    </row>
    <row r="40" spans="1:112" s="145" customFormat="1" ht="33" customHeight="1" x14ac:dyDescent="0.4">
      <c r="AJ40" s="367"/>
      <c r="AL40" s="367"/>
      <c r="CU40" s="146"/>
      <c r="CV40" s="146"/>
      <c r="CW40" s="146"/>
      <c r="CX40" s="146"/>
      <c r="CY40" s="146"/>
      <c r="CZ40" s="146"/>
      <c r="DA40" s="146"/>
      <c r="DB40" s="146"/>
      <c r="DE40" s="564"/>
      <c r="DF40" s="146"/>
      <c r="DG40" s="564"/>
    </row>
    <row r="41" spans="1:112" s="145" customFormat="1" ht="33" customHeight="1" x14ac:dyDescent="0.4">
      <c r="AJ41" s="367"/>
      <c r="AL41" s="367"/>
      <c r="CU41" s="146"/>
      <c r="CV41" s="146"/>
      <c r="CW41" s="146"/>
      <c r="CX41" s="146"/>
      <c r="CY41" s="146"/>
      <c r="CZ41" s="146"/>
      <c r="DA41" s="146"/>
      <c r="DB41" s="146"/>
      <c r="DE41" s="564"/>
      <c r="DF41" s="146"/>
      <c r="DG41" s="564"/>
    </row>
    <row r="42" spans="1:112" s="145" customFormat="1" ht="33" customHeight="1" x14ac:dyDescent="0.4">
      <c r="AJ42" s="367"/>
      <c r="AL42" s="367"/>
      <c r="CU42" s="146"/>
      <c r="CV42" s="146"/>
      <c r="CW42" s="146"/>
      <c r="CX42" s="146"/>
      <c r="CY42" s="146"/>
      <c r="CZ42" s="146"/>
      <c r="DA42" s="146"/>
      <c r="DB42" s="146"/>
      <c r="DE42" s="564"/>
      <c r="DF42" s="146"/>
      <c r="DG42" s="564"/>
    </row>
    <row r="43" spans="1:112" s="145" customFormat="1" ht="33" customHeight="1" x14ac:dyDescent="0.4">
      <c r="AJ43" s="367"/>
      <c r="AL43" s="367"/>
      <c r="CU43" s="146"/>
      <c r="CV43" s="146"/>
      <c r="CW43" s="146"/>
      <c r="CX43" s="146"/>
      <c r="CY43" s="146"/>
      <c r="CZ43" s="146"/>
      <c r="DA43" s="146"/>
      <c r="DB43" s="146"/>
      <c r="DE43" s="564"/>
      <c r="DF43" s="146"/>
      <c r="DG43" s="564"/>
    </row>
    <row r="44" spans="1:112" s="145" customFormat="1" ht="33" customHeight="1" x14ac:dyDescent="0.4">
      <c r="AJ44" s="367"/>
      <c r="AL44" s="367"/>
      <c r="CU44" s="146"/>
      <c r="CV44" s="146"/>
      <c r="CW44" s="146"/>
      <c r="CX44" s="146"/>
      <c r="CY44" s="146"/>
      <c r="CZ44" s="146"/>
      <c r="DA44" s="146"/>
      <c r="DB44" s="146"/>
      <c r="DE44" s="564"/>
      <c r="DF44" s="146"/>
      <c r="DG44" s="564"/>
    </row>
    <row r="45" spans="1:112" s="145" customFormat="1" ht="33" customHeight="1" x14ac:dyDescent="0.4">
      <c r="AJ45" s="367"/>
      <c r="AL45" s="367"/>
      <c r="CU45" s="146"/>
      <c r="CV45" s="146"/>
      <c r="CW45" s="146"/>
      <c r="CX45" s="146"/>
      <c r="CY45" s="146"/>
      <c r="CZ45" s="146"/>
      <c r="DA45" s="146"/>
      <c r="DB45" s="146"/>
      <c r="DE45" s="564"/>
      <c r="DF45" s="146"/>
      <c r="DG45" s="564"/>
    </row>
    <row r="46" spans="1:112" s="145" customFormat="1" ht="33" customHeight="1" x14ac:dyDescent="0.4">
      <c r="AJ46" s="367"/>
      <c r="AL46" s="367"/>
      <c r="CU46" s="146"/>
      <c r="CV46" s="146"/>
      <c r="CW46" s="146"/>
      <c r="CX46" s="146"/>
      <c r="CY46" s="146"/>
      <c r="CZ46" s="146"/>
      <c r="DA46" s="146"/>
      <c r="DB46" s="146"/>
      <c r="DE46" s="564"/>
      <c r="DF46" s="146"/>
      <c r="DG46" s="564"/>
    </row>
    <row r="47" spans="1:112" s="143" customFormat="1" ht="33" customHeight="1" x14ac:dyDescent="0.4">
      <c r="AJ47" s="368"/>
      <c r="AL47" s="368"/>
      <c r="CU47" s="144"/>
      <c r="CV47" s="144"/>
      <c r="CW47" s="144"/>
      <c r="CX47" s="144"/>
      <c r="CY47" s="144"/>
      <c r="CZ47" s="144"/>
      <c r="DA47" s="144"/>
      <c r="DB47" s="144"/>
      <c r="DE47" s="565"/>
      <c r="DF47" s="144"/>
      <c r="DG47" s="565"/>
    </row>
    <row r="48" spans="1:112" s="143" customFormat="1" ht="33" customHeight="1" x14ac:dyDescent="0.4">
      <c r="AJ48" s="368"/>
      <c r="AL48" s="368"/>
      <c r="CU48" s="144"/>
      <c r="CV48" s="144"/>
      <c r="CW48" s="144"/>
      <c r="CX48" s="144"/>
      <c r="CY48" s="144"/>
      <c r="CZ48" s="144"/>
      <c r="DA48" s="144"/>
      <c r="DB48" s="144"/>
      <c r="DE48" s="565"/>
      <c r="DF48" s="144"/>
      <c r="DG48" s="565"/>
    </row>
    <row r="49" spans="36:111" s="143" customFormat="1" ht="33" customHeight="1" x14ac:dyDescent="0.4">
      <c r="AJ49" s="368"/>
      <c r="AL49" s="368"/>
      <c r="CU49" s="144"/>
      <c r="CV49" s="144"/>
      <c r="CW49" s="144"/>
      <c r="CX49" s="144"/>
      <c r="CY49" s="144"/>
      <c r="CZ49" s="144"/>
      <c r="DA49" s="144"/>
      <c r="DB49" s="144"/>
      <c r="DE49" s="565"/>
      <c r="DF49" s="144"/>
      <c r="DG49" s="565"/>
    </row>
    <row r="50" spans="36:111" ht="35.1" customHeight="1" x14ac:dyDescent="0.2"/>
    <row r="51" spans="36:111" ht="35.1" customHeight="1" x14ac:dyDescent="0.2"/>
    <row r="52" spans="36:111" ht="35.1" customHeight="1" x14ac:dyDescent="0.2"/>
    <row r="53" spans="36:111" ht="35.1" customHeight="1" x14ac:dyDescent="0.2"/>
    <row r="54" spans="36:111" ht="35.1" customHeight="1" x14ac:dyDescent="0.2"/>
    <row r="55" spans="36:111" ht="35.1" customHeight="1" x14ac:dyDescent="0.2"/>
    <row r="56" spans="36:111" ht="35.1" customHeight="1" x14ac:dyDescent="0.2"/>
    <row r="57" spans="36:111" ht="35.1" customHeight="1" x14ac:dyDescent="0.2"/>
    <row r="58" spans="36:111" ht="35.1" customHeight="1" x14ac:dyDescent="0.2"/>
    <row r="59" spans="36:111" ht="35.1" customHeight="1" x14ac:dyDescent="0.2"/>
    <row r="60" spans="36:111" ht="35.1" customHeight="1" x14ac:dyDescent="0.2"/>
    <row r="61" spans="36:111" ht="35.1" customHeight="1" x14ac:dyDescent="0.2"/>
    <row r="62" spans="36:111" ht="35.1" customHeight="1" x14ac:dyDescent="0.2"/>
    <row r="63" spans="36:111" ht="35.1" customHeight="1" x14ac:dyDescent="0.2"/>
    <row r="64" spans="36:111" ht="35.1" customHeight="1" x14ac:dyDescent="0.2"/>
    <row r="65" spans="109:111" customFormat="1" ht="35.1" customHeight="1" x14ac:dyDescent="0.2">
      <c r="DE65" s="566"/>
      <c r="DG65" s="566"/>
    </row>
    <row r="66" spans="109:111" customFormat="1" ht="35.1" customHeight="1" x14ac:dyDescent="0.2">
      <c r="DE66" s="566"/>
      <c r="DG66" s="566"/>
    </row>
  </sheetData>
  <customSheetViews>
    <customSheetView guid="{39BA71BF-908C-4837-9463-6A2E214E28B5}" scale="60" showPageBreaks="1" printArea="1" view="pageBreakPreview">
      <selection activeCell="Q14" sqref="Q14"/>
      <colBreaks count="1" manualBreakCount="1">
        <brk id="46" max="35" man="1"/>
      </colBreaks>
      <pageMargins left="0" right="0" top="0" bottom="0" header="0" footer="0"/>
      <printOptions horizontalCentered="1" verticalCentered="1"/>
      <pageSetup paperSize="5" scale="37" orientation="landscape" r:id="rId1"/>
      <headerFooter alignWithMargins="0"/>
    </customSheetView>
  </customSheetViews>
  <mergeCells count="81">
    <mergeCell ref="DF4:DF5"/>
    <mergeCell ref="DG4:DG5"/>
    <mergeCell ref="K1:N1"/>
    <mergeCell ref="AK1:AO1"/>
    <mergeCell ref="BE1:BH1"/>
    <mergeCell ref="BO3:BP3"/>
    <mergeCell ref="BY1:CH1"/>
    <mergeCell ref="CM1:CO1"/>
    <mergeCell ref="Z2:AB2"/>
    <mergeCell ref="BT2:BU2"/>
    <mergeCell ref="BX2:BZ2"/>
    <mergeCell ref="AP1:AS1"/>
    <mergeCell ref="X4:X5"/>
    <mergeCell ref="BT3:BU3"/>
    <mergeCell ref="BX3:BZ3"/>
    <mergeCell ref="Z3:AB3"/>
    <mergeCell ref="A4:A5"/>
    <mergeCell ref="B4:B5"/>
    <mergeCell ref="C4:C5"/>
    <mergeCell ref="D4:D5"/>
    <mergeCell ref="E4:E5"/>
    <mergeCell ref="F4:F5"/>
    <mergeCell ref="G4:G5"/>
    <mergeCell ref="H4:H5"/>
    <mergeCell ref="K3:L3"/>
    <mergeCell ref="W3:X3"/>
    <mergeCell ref="AN3:AO3"/>
    <mergeCell ref="BE3:BF3"/>
    <mergeCell ref="I4:I5"/>
    <mergeCell ref="J4:N4"/>
    <mergeCell ref="O4:O5"/>
    <mergeCell ref="P4:T4"/>
    <mergeCell ref="W4:W5"/>
    <mergeCell ref="BG4:BG5"/>
    <mergeCell ref="Y4:Y5"/>
    <mergeCell ref="Z4:AN4"/>
    <mergeCell ref="AO4:AO5"/>
    <mergeCell ref="AP4:AR4"/>
    <mergeCell ref="AS4:AS5"/>
    <mergeCell ref="AT4:AT5"/>
    <mergeCell ref="AU4:AY4"/>
    <mergeCell ref="AZ4:AZ5"/>
    <mergeCell ref="BA4:BC4"/>
    <mergeCell ref="BD4:BD5"/>
    <mergeCell ref="BE4:BF4"/>
    <mergeCell ref="BW4:BW5"/>
    <mergeCell ref="BH4:BK4"/>
    <mergeCell ref="BL4:BL5"/>
    <mergeCell ref="BM4:BN4"/>
    <mergeCell ref="BO4:BO5"/>
    <mergeCell ref="BP4:BP5"/>
    <mergeCell ref="BQ4:BQ5"/>
    <mergeCell ref="BR4:BR5"/>
    <mergeCell ref="BS4:BS5"/>
    <mergeCell ref="BT4:BT5"/>
    <mergeCell ref="BU4:BU5"/>
    <mergeCell ref="BV4:BV5"/>
    <mergeCell ref="CI4:CI5"/>
    <mergeCell ref="BX4:BX5"/>
    <mergeCell ref="BY4:BY5"/>
    <mergeCell ref="BZ4:BZ5"/>
    <mergeCell ref="CA4:CA5"/>
    <mergeCell ref="CB4:CB5"/>
    <mergeCell ref="CC4:CC5"/>
    <mergeCell ref="CD4:CD5"/>
    <mergeCell ref="CE4:CE5"/>
    <mergeCell ref="CF4:CF5"/>
    <mergeCell ref="CG4:CG5"/>
    <mergeCell ref="CH4:CH5"/>
    <mergeCell ref="DB4:DD4"/>
    <mergeCell ref="DE4:DE5"/>
    <mergeCell ref="CJ4:CJ5"/>
    <mergeCell ref="CK4:CK5"/>
    <mergeCell ref="CL4:CL5"/>
    <mergeCell ref="CM4:CM5"/>
    <mergeCell ref="CN4:CN5"/>
    <mergeCell ref="CO4:CO5"/>
    <mergeCell ref="DA4:DA5"/>
    <mergeCell ref="CP4:CP5"/>
    <mergeCell ref="CQ4:CY4"/>
    <mergeCell ref="CZ4:CZ5"/>
  </mergeCells>
  <conditionalFormatting sqref="CJ3">
    <cfRule type="cellIs" dxfId="194" priority="106" stopIfTrue="1" operator="greaterThanOrEqual">
      <formula>238.5</formula>
    </cfRule>
  </conditionalFormatting>
  <conditionalFormatting sqref="AP3">
    <cfRule type="cellIs" dxfId="193" priority="105" stopIfTrue="1" operator="greaterThanOrEqual">
      <formula>238.5</formula>
    </cfRule>
  </conditionalFormatting>
  <conditionalFormatting sqref="AV6:AV33">
    <cfRule type="cellIs" dxfId="192" priority="14" operator="greaterThanOrEqual">
      <formula>13.7</formula>
    </cfRule>
    <cfRule type="cellIs" dxfId="191" priority="15" operator="greaterThanOrEqual">
      <formula>17.3</formula>
    </cfRule>
  </conditionalFormatting>
  <conditionalFormatting sqref="BN6:BN33">
    <cfRule type="cellIs" dxfId="190" priority="19" operator="greaterThanOrEqual">
      <formula>13.7</formula>
    </cfRule>
    <cfRule type="cellIs" dxfId="189" priority="20" operator="greaterThanOrEqual">
      <formula>17.3</formula>
    </cfRule>
  </conditionalFormatting>
  <conditionalFormatting sqref="I6:I33">
    <cfRule type="cellIs" dxfId="188" priority="10" operator="greaterThanOrEqual">
      <formula>1370</formula>
    </cfRule>
  </conditionalFormatting>
  <conditionalFormatting sqref="BD6:BD33">
    <cfRule type="cellIs" dxfId="187" priority="26" stopIfTrue="1" operator="equal">
      <formula>0</formula>
    </cfRule>
  </conditionalFormatting>
  <conditionalFormatting sqref="J6:J33">
    <cfRule type="cellIs" dxfId="186" priority="25" operator="greaterThanOrEqual">
      <formula>205.5</formula>
    </cfRule>
  </conditionalFormatting>
  <conditionalFormatting sqref="K6:K33">
    <cfRule type="cellIs" dxfId="185" priority="23" operator="greaterThanOrEqual">
      <formula>13.7</formula>
    </cfRule>
    <cfRule type="cellIs" dxfId="184" priority="24" operator="greaterThanOrEqual">
      <formula>17.3</formula>
    </cfRule>
  </conditionalFormatting>
  <conditionalFormatting sqref="L6:L33">
    <cfRule type="cellIs" dxfId="183" priority="22" operator="greaterThanOrEqual">
      <formula>27.4</formula>
    </cfRule>
  </conditionalFormatting>
  <conditionalFormatting sqref="M6:M33">
    <cfRule type="cellIs" dxfId="182" priority="21" operator="greaterThanOrEqual">
      <formula>41.1</formula>
    </cfRule>
  </conditionalFormatting>
  <conditionalFormatting sqref="BM6:BM33">
    <cfRule type="cellIs" dxfId="181" priority="18" operator="greaterThanOrEqual">
      <formula>41.1</formula>
    </cfRule>
  </conditionalFormatting>
  <conditionalFormatting sqref="AX6:AY33">
    <cfRule type="cellIs" dxfId="180" priority="17" operator="greaterThanOrEqual">
      <formula>205.5</formula>
    </cfRule>
  </conditionalFormatting>
  <conditionalFormatting sqref="AU6:AU33">
    <cfRule type="cellIs" dxfId="179" priority="16" operator="greaterThanOrEqual">
      <formula>205.5</formula>
    </cfRule>
  </conditionalFormatting>
  <conditionalFormatting sqref="AW6:AW33">
    <cfRule type="cellIs" dxfId="178" priority="13" operator="greaterThanOrEqual">
      <formula>27.4</formula>
    </cfRule>
  </conditionalFormatting>
  <conditionalFormatting sqref="AX6:AX33">
    <cfRule type="cellIs" dxfId="177" priority="12" operator="greaterThanOrEqual">
      <formula>137</formula>
    </cfRule>
  </conditionalFormatting>
  <conditionalFormatting sqref="AY6:AY33">
    <cfRule type="cellIs" dxfId="176" priority="11" operator="greaterThanOrEqual">
      <formula>109.6</formula>
    </cfRule>
  </conditionalFormatting>
  <conditionalFormatting sqref="AO6:AO33">
    <cfRule type="cellIs" dxfId="175" priority="9" operator="greaterThanOrEqual">
      <formula>2800</formula>
    </cfRule>
  </conditionalFormatting>
  <conditionalFormatting sqref="AP6:AP33">
    <cfRule type="cellIs" dxfId="174" priority="8" operator="greaterThanOrEqual">
      <formula>420</formula>
    </cfRule>
  </conditionalFormatting>
  <conditionalFormatting sqref="AQ6:AQ33">
    <cfRule type="cellIs" dxfId="173" priority="7" operator="greaterThanOrEqual">
      <formula>28</formula>
    </cfRule>
  </conditionalFormatting>
  <conditionalFormatting sqref="AR6:AR33">
    <cfRule type="cellIs" dxfId="172" priority="6" operator="greaterThanOrEqual">
      <formula>84</formula>
    </cfRule>
  </conditionalFormatting>
  <conditionalFormatting sqref="BA6:BA33">
    <cfRule type="cellIs" dxfId="171" priority="5" operator="greaterThanOrEqual">
      <formula>420</formula>
    </cfRule>
  </conditionalFormatting>
  <conditionalFormatting sqref="BB6:BB33">
    <cfRule type="cellIs" dxfId="170" priority="4" operator="greaterThanOrEqual">
      <formula>28</formula>
    </cfRule>
  </conditionalFormatting>
  <conditionalFormatting sqref="BF6:BF33">
    <cfRule type="cellIs" dxfId="169" priority="3" operator="greaterThanOrEqual">
      <formula>28</formula>
    </cfRule>
  </conditionalFormatting>
  <conditionalFormatting sqref="BE6:BE33">
    <cfRule type="cellIs" dxfId="168" priority="2" operator="greaterThanOrEqual">
      <formula>84</formula>
    </cfRule>
  </conditionalFormatting>
  <conditionalFormatting sqref="BC6:BC33">
    <cfRule type="cellIs" dxfId="167" priority="1" operator="greaterThanOrEqual">
      <formula>280</formula>
    </cfRule>
  </conditionalFormatting>
  <printOptions horizontalCentered="1" verticalCentered="1"/>
  <pageMargins left="0" right="0" top="0" bottom="0" header="0" footer="0"/>
  <pageSetup paperSize="8" scale="34" orientation="landscape" r:id="rId2"/>
  <headerFooter alignWithMargins="0"/>
  <colBreaks count="2" manualBreakCount="2">
    <brk id="46" max="35" man="1"/>
    <brk id="94" max="35" man="1"/>
  </colBreaks>
  <drawing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بيانات!$JD$15:$JD$21</xm:f>
          </x14:formula1>
          <xm:sqref>D34</xm:sqref>
        </x14:dataValidation>
        <x14:dataValidation type="list" allowBlank="1" showInputMessage="1" showErrorMessage="1">
          <x14:formula1>
            <xm:f>بيانات!$JD$15:$JD$20</xm:f>
          </x14:formula1>
          <xm:sqref>E6:E33</xm:sqref>
        </x14:dataValidation>
        <x14:dataValidation type="list" allowBlank="1" showInputMessage="1" showErrorMessage="1">
          <x14:formula1>
            <xm:f>بيانات!$JD$15:$JD$22</xm:f>
          </x14:formula1>
          <xm:sqref>D6:D33</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14"/>
  <dimension ref="A1:DH66"/>
  <sheetViews>
    <sheetView rightToLeft="1" view="pageBreakPreview" zoomScale="60" zoomScaleNormal="100" workbookViewId="0"/>
  </sheetViews>
  <sheetFormatPr defaultRowHeight="12.75" x14ac:dyDescent="0.2"/>
  <cols>
    <col min="1" max="1" width="7.7109375" customWidth="1"/>
    <col min="2" max="2" width="13.140625" hidden="1" customWidth="1"/>
    <col min="3" max="3" width="43.7109375" customWidth="1"/>
    <col min="4" max="4" width="16.7109375" customWidth="1"/>
    <col min="5" max="6" width="13.7109375" customWidth="1"/>
    <col min="7" max="7" width="16.5703125" customWidth="1"/>
    <col min="8" max="8" width="13.7109375" customWidth="1"/>
    <col min="9" max="9" width="18.28515625" customWidth="1"/>
    <col min="10" max="10" width="16.140625" customWidth="1"/>
    <col min="11" max="13" width="13.7109375" customWidth="1"/>
    <col min="14" max="14" width="11.28515625" customWidth="1"/>
    <col min="15" max="15" width="13.7109375" customWidth="1"/>
    <col min="16" max="16" width="13.7109375" hidden="1" customWidth="1"/>
    <col min="17" max="19" width="13.7109375" customWidth="1"/>
    <col min="20" max="22" width="13.7109375" hidden="1" customWidth="1"/>
    <col min="23" max="23" width="13.7109375" customWidth="1"/>
    <col min="24" max="24" width="18" customWidth="1"/>
    <col min="25" max="25" width="14" customWidth="1"/>
    <col min="26" max="26" width="13.7109375" customWidth="1"/>
    <col min="27" max="27" width="13.42578125" customWidth="1"/>
    <col min="28" max="28" width="13.5703125" customWidth="1"/>
    <col min="29" max="29" width="17" customWidth="1"/>
    <col min="30" max="30" width="15.5703125" customWidth="1"/>
    <col min="31" max="31" width="16.140625" customWidth="1"/>
    <col min="32" max="33" width="15.5703125" customWidth="1"/>
    <col min="34" max="34" width="15.28515625" customWidth="1"/>
    <col min="35" max="35" width="13.42578125" customWidth="1"/>
    <col min="36" max="36" width="14" style="227" customWidth="1"/>
    <col min="37" max="37" width="15.7109375" customWidth="1"/>
    <col min="38" max="38" width="14.42578125" style="227" customWidth="1"/>
    <col min="39" max="39" width="19.28515625" customWidth="1"/>
    <col min="40" max="40" width="19.42578125" customWidth="1"/>
    <col min="41" max="41" width="17.5703125" customWidth="1"/>
    <col min="42" max="42" width="16" customWidth="1"/>
    <col min="43" max="44" width="13.7109375" customWidth="1"/>
    <col min="45" max="45" width="10.28515625" customWidth="1"/>
    <col min="46" max="46" width="19" customWidth="1"/>
    <col min="47" max="47" width="15.85546875" customWidth="1"/>
    <col min="48" max="49" width="13.7109375" customWidth="1"/>
    <col min="50" max="50" width="15.5703125" customWidth="1"/>
    <col min="51" max="51" width="15.140625" customWidth="1"/>
    <col min="52" max="52" width="13.7109375" customWidth="1"/>
    <col min="53" max="53" width="16.28515625" customWidth="1"/>
    <col min="54" max="54" width="13.7109375" customWidth="1"/>
    <col min="55" max="55" width="17.140625" customWidth="1"/>
    <col min="56" max="59" width="13.7109375" customWidth="1"/>
    <col min="60" max="64" width="11.85546875" customWidth="1"/>
    <col min="65" max="66" width="13.7109375" customWidth="1"/>
    <col min="67" max="67" width="15.140625" customWidth="1"/>
    <col min="68" max="68" width="13.7109375" customWidth="1"/>
    <col min="69" max="74" width="13.7109375" hidden="1" customWidth="1"/>
    <col min="75" max="81" width="13.7109375" customWidth="1"/>
    <col min="82" max="82" width="15.42578125" customWidth="1"/>
    <col min="83" max="84" width="13.7109375" customWidth="1"/>
    <col min="85" max="85" width="13.7109375" hidden="1" customWidth="1"/>
    <col min="86" max="89" width="13.7109375" customWidth="1"/>
    <col min="90" max="90" width="12" hidden="1" customWidth="1"/>
    <col min="91" max="92" width="22.7109375" customWidth="1"/>
    <col min="93" max="93" width="37.7109375" customWidth="1"/>
    <col min="94" max="94" width="34.42578125" customWidth="1"/>
    <col min="95" max="98" width="15.7109375" customWidth="1"/>
    <col min="99" max="106" width="15.7109375" style="4" customWidth="1"/>
    <col min="107" max="108" width="15.7109375" customWidth="1"/>
    <col min="109" max="109" width="15.7109375" style="566" customWidth="1"/>
    <col min="110" max="110" width="15.7109375" style="4" customWidth="1"/>
    <col min="111" max="111" width="15.7109375" style="566" customWidth="1"/>
    <col min="112" max="113" width="15.7109375" customWidth="1"/>
  </cols>
  <sheetData>
    <row r="1" spans="1:112" s="384" customFormat="1" ht="69.95" customHeight="1" x14ac:dyDescent="0.2">
      <c r="A1" s="376"/>
      <c r="B1" s="377" t="str">
        <f>بيانات!IZ10</f>
        <v>يناير لسنة  2018 م</v>
      </c>
      <c r="C1" s="378"/>
      <c r="D1" s="378" t="s">
        <v>0</v>
      </c>
      <c r="E1" s="379"/>
      <c r="F1" s="379"/>
      <c r="G1" s="378"/>
      <c r="H1" s="380"/>
      <c r="I1" s="380"/>
      <c r="J1" s="380"/>
      <c r="K1" s="684"/>
      <c r="L1" s="684"/>
      <c r="M1" s="684"/>
      <c r="N1" s="684"/>
      <c r="O1" s="381"/>
      <c r="P1" s="376">
        <f>A1</f>
        <v>0</v>
      </c>
      <c r="Q1" s="385" t="s">
        <v>183</v>
      </c>
      <c r="R1" s="385"/>
      <c r="S1" s="385"/>
      <c r="T1" s="385"/>
      <c r="U1" s="385"/>
      <c r="V1" s="385"/>
      <c r="W1" s="385"/>
      <c r="X1" s="385"/>
      <c r="Y1" s="385"/>
      <c r="Z1" s="385"/>
      <c r="AA1" s="385"/>
      <c r="AB1" s="382" t="str">
        <f>B1</f>
        <v>يناير لسنة  2018 م</v>
      </c>
      <c r="AC1" s="382"/>
      <c r="AD1" s="382"/>
      <c r="AE1" s="382"/>
      <c r="AF1" s="382"/>
      <c r="AG1" s="382"/>
      <c r="AH1" s="382"/>
      <c r="AI1" s="381"/>
      <c r="AJ1" s="383"/>
      <c r="AK1" s="684"/>
      <c r="AL1" s="684"/>
      <c r="AM1" s="684"/>
      <c r="AN1" s="684"/>
      <c r="AO1" s="684"/>
      <c r="AP1" s="686" t="s">
        <v>184</v>
      </c>
      <c r="AQ1" s="686"/>
      <c r="AR1" s="686"/>
      <c r="AS1" s="686"/>
      <c r="AU1" s="376"/>
      <c r="AV1" s="381"/>
      <c r="AW1" s="378"/>
      <c r="AX1" s="378" t="s">
        <v>0</v>
      </c>
      <c r="AY1" s="379"/>
      <c r="AZ1" s="379"/>
      <c r="BA1" s="378"/>
      <c r="BB1" s="380"/>
      <c r="BC1" s="380"/>
      <c r="BD1" s="380"/>
      <c r="BE1" s="684"/>
      <c r="BF1" s="684"/>
      <c r="BG1" s="684"/>
      <c r="BH1" s="684"/>
      <c r="BI1" s="381"/>
      <c r="BJ1" s="376"/>
      <c r="BK1" s="385"/>
      <c r="BL1" s="385" t="s">
        <v>183</v>
      </c>
      <c r="BN1" s="385"/>
      <c r="BO1" s="385"/>
      <c r="BP1" s="385"/>
      <c r="BQ1" s="385"/>
      <c r="BR1" s="385"/>
      <c r="BS1" s="385"/>
      <c r="BT1" s="385"/>
      <c r="BU1" s="385"/>
      <c r="BV1" s="385"/>
      <c r="BW1" s="385"/>
      <c r="BX1" s="385"/>
      <c r="BY1" s="685" t="str">
        <f>B1</f>
        <v>يناير لسنة  2018 م</v>
      </c>
      <c r="BZ1" s="685"/>
      <c r="CA1" s="685"/>
      <c r="CB1" s="685"/>
      <c r="CC1" s="685"/>
      <c r="CD1" s="685"/>
      <c r="CE1" s="685"/>
      <c r="CF1" s="685"/>
      <c r="CG1" s="685"/>
      <c r="CH1" s="685"/>
      <c r="CI1" s="385"/>
      <c r="CJ1" s="381"/>
      <c r="CK1" s="376"/>
      <c r="CL1" s="376"/>
      <c r="CM1" s="686" t="s">
        <v>184</v>
      </c>
      <c r="CN1" s="686"/>
      <c r="CO1" s="686"/>
      <c r="CP1" s="555"/>
      <c r="CQ1" s="556"/>
      <c r="CR1" s="557"/>
      <c r="CS1" s="557"/>
      <c r="CT1" s="556"/>
      <c r="CU1" s="556"/>
      <c r="CV1" s="556"/>
      <c r="CW1" s="557"/>
      <c r="CX1" s="557"/>
      <c r="CY1" s="557"/>
      <c r="CZ1" s="558"/>
      <c r="DA1" s="558"/>
      <c r="DB1" s="558"/>
      <c r="DC1" s="558"/>
      <c r="DD1" s="557"/>
      <c r="DE1" s="557"/>
      <c r="DF1" s="558"/>
      <c r="DG1" s="557"/>
    </row>
    <row r="2" spans="1:112" s="384" customFormat="1" ht="69.95" customHeight="1" x14ac:dyDescent="0.2">
      <c r="A2" s="376"/>
      <c r="B2" s="377"/>
      <c r="C2" s="378"/>
      <c r="D2" s="547" t="str">
        <f>بيانات!IZ7</f>
        <v>مدرسة منشأة سلطان الثانوية بنين</v>
      </c>
      <c r="E2" s="379"/>
      <c r="F2" s="379"/>
      <c r="G2" s="378"/>
      <c r="H2" s="380"/>
      <c r="I2" s="380"/>
      <c r="J2" s="380"/>
      <c r="K2" s="548"/>
      <c r="L2" s="548"/>
      <c r="M2" s="548"/>
      <c r="N2" s="548"/>
      <c r="O2" s="381"/>
      <c r="P2" s="376"/>
      <c r="Q2" s="376"/>
      <c r="R2" s="381"/>
      <c r="S2" s="548"/>
      <c r="T2" s="548"/>
      <c r="U2" s="548"/>
      <c r="V2" s="548"/>
      <c r="W2" s="509" t="str">
        <f>C34</f>
        <v>كشف 6</v>
      </c>
      <c r="X2" s="510"/>
      <c r="Y2" s="389"/>
      <c r="Z2" s="687" t="s">
        <v>2</v>
      </c>
      <c r="AA2" s="687"/>
      <c r="AB2" s="687"/>
      <c r="AC2" s="381"/>
      <c r="AD2" s="381"/>
      <c r="AE2" s="381"/>
      <c r="AF2" s="381"/>
      <c r="AG2" s="381"/>
      <c r="AH2" s="381"/>
      <c r="AI2" s="381"/>
      <c r="AJ2" s="383"/>
      <c r="AK2" s="548"/>
      <c r="AL2" s="390"/>
      <c r="AM2" s="548"/>
      <c r="AN2" s="548"/>
      <c r="AO2" s="548"/>
      <c r="AP2" s="381"/>
      <c r="AQ2" s="546"/>
      <c r="AR2" s="546"/>
      <c r="AS2" s="546"/>
      <c r="AT2" s="546"/>
      <c r="AU2" s="376"/>
      <c r="AV2" s="381"/>
      <c r="AW2" s="378"/>
      <c r="AX2" s="547"/>
      <c r="AY2" s="547" t="str">
        <f>D2</f>
        <v>مدرسة منشأة سلطان الثانوية بنين</v>
      </c>
      <c r="AZ2" s="379"/>
      <c r="BA2" s="378"/>
      <c r="BB2" s="380"/>
      <c r="BC2" s="380"/>
      <c r="BD2" s="380"/>
      <c r="BE2" s="548"/>
      <c r="BF2" s="548"/>
      <c r="BG2" s="548"/>
      <c r="BH2" s="548"/>
      <c r="BI2" s="381"/>
      <c r="BJ2" s="376"/>
      <c r="BK2" s="376"/>
      <c r="BL2" s="381"/>
      <c r="BM2" s="548"/>
      <c r="BN2" s="548"/>
      <c r="BO2" s="509" t="str">
        <f>W2</f>
        <v>كشف 6</v>
      </c>
      <c r="BP2" s="510"/>
      <c r="BQ2" s="548"/>
      <c r="BR2" s="548"/>
      <c r="BS2" s="548"/>
      <c r="BT2" s="687" t="str">
        <f>W2</f>
        <v>كشف 6</v>
      </c>
      <c r="BU2" s="688"/>
      <c r="BV2" s="547"/>
      <c r="BW2" s="547"/>
      <c r="BX2" s="687" t="s">
        <v>3</v>
      </c>
      <c r="BY2" s="687"/>
      <c r="BZ2" s="687"/>
      <c r="CA2" s="381"/>
      <c r="CB2" s="381"/>
      <c r="CC2" s="381"/>
      <c r="CD2" s="381"/>
      <c r="CE2" s="381"/>
      <c r="CF2" s="381"/>
      <c r="CG2" s="381"/>
      <c r="CH2" s="381"/>
      <c r="CI2" s="385"/>
      <c r="CJ2" s="381"/>
      <c r="CK2" s="376"/>
      <c r="CL2" s="376"/>
      <c r="CM2" s="546"/>
      <c r="CN2" s="546"/>
      <c r="CO2" s="546"/>
      <c r="CP2" s="555"/>
      <c r="CQ2" s="557"/>
      <c r="CR2" s="557"/>
      <c r="CS2" s="557"/>
      <c r="CT2" s="556"/>
      <c r="CU2" s="557"/>
      <c r="CV2" s="557"/>
      <c r="CW2" s="557"/>
      <c r="CX2" s="557"/>
      <c r="CY2" s="557"/>
      <c r="CZ2" s="558"/>
      <c r="DA2" s="558"/>
      <c r="DB2" s="558"/>
      <c r="DC2" s="558"/>
      <c r="DD2" s="557"/>
      <c r="DE2" s="557"/>
      <c r="DF2" s="558"/>
      <c r="DG2" s="557"/>
    </row>
    <row r="3" spans="1:112" s="162" customFormat="1" ht="69.95" customHeight="1" thickBot="1" x14ac:dyDescent="0.25">
      <c r="A3" s="402"/>
      <c r="B3" s="402"/>
      <c r="C3" s="163"/>
      <c r="D3" s="402"/>
      <c r="E3" s="402"/>
      <c r="F3" s="403"/>
      <c r="G3" s="402"/>
      <c r="H3" s="403"/>
      <c r="I3" s="403"/>
      <c r="J3" s="164">
        <v>1370</v>
      </c>
      <c r="K3" s="659"/>
      <c r="L3" s="660"/>
      <c r="M3" s="402"/>
      <c r="N3" s="403"/>
      <c r="O3" s="402"/>
      <c r="P3" s="403"/>
      <c r="Q3" s="402"/>
      <c r="R3" s="402"/>
      <c r="W3" s="675"/>
      <c r="X3" s="675"/>
      <c r="Z3" s="659"/>
      <c r="AA3" s="659"/>
      <c r="AB3" s="659"/>
      <c r="AC3" s="402"/>
      <c r="AD3" s="402"/>
      <c r="AE3" s="402"/>
      <c r="AF3" s="402"/>
      <c r="AG3" s="402"/>
      <c r="AH3" s="402"/>
      <c r="AI3" s="402"/>
      <c r="AJ3" s="369"/>
      <c r="AK3" s="402"/>
      <c r="AL3" s="166"/>
      <c r="AM3" s="402"/>
      <c r="AN3" s="659"/>
      <c r="AO3" s="660"/>
      <c r="AP3" s="164">
        <v>2800</v>
      </c>
      <c r="AQ3" s="403"/>
      <c r="AR3" s="403"/>
      <c r="AS3" s="402"/>
      <c r="AT3" s="402"/>
      <c r="AU3" s="402"/>
      <c r="AV3" s="402"/>
      <c r="AW3" s="163"/>
      <c r="AX3" s="402"/>
      <c r="AY3" s="402"/>
      <c r="AZ3" s="403"/>
      <c r="BA3" s="402"/>
      <c r="BB3" s="403"/>
      <c r="BC3" s="403"/>
      <c r="BD3" s="166"/>
      <c r="BE3" s="659"/>
      <c r="BF3" s="660"/>
      <c r="BG3" s="402"/>
      <c r="BH3" s="403"/>
      <c r="BI3" s="402"/>
      <c r="BJ3" s="403"/>
      <c r="BK3" s="402"/>
      <c r="BL3" s="402"/>
      <c r="BO3" s="675"/>
      <c r="BP3" s="675"/>
      <c r="BT3" s="675"/>
      <c r="BU3" s="675"/>
      <c r="BV3" s="402"/>
      <c r="BW3" s="402"/>
      <c r="BX3" s="659"/>
      <c r="BY3" s="659"/>
      <c r="BZ3" s="659"/>
      <c r="CA3" s="402"/>
      <c r="CB3" s="402"/>
      <c r="CC3" s="402"/>
      <c r="CD3" s="402"/>
      <c r="CE3" s="402"/>
      <c r="CF3" s="165"/>
      <c r="CG3" s="402"/>
      <c r="CH3" s="167"/>
      <c r="CI3" s="168"/>
      <c r="CJ3" s="166"/>
      <c r="CK3" s="403"/>
      <c r="CL3" s="403"/>
      <c r="CM3" s="402"/>
      <c r="CN3" s="402"/>
      <c r="CO3" s="403"/>
      <c r="CP3" s="554"/>
      <c r="CQ3" s="173"/>
      <c r="CR3" s="173"/>
      <c r="DB3" s="554"/>
      <c r="DC3" s="554"/>
    </row>
    <row r="4" spans="1:112" s="493" customFormat="1" ht="68.099999999999994" customHeight="1" x14ac:dyDescent="0.2">
      <c r="A4" s="676" t="s">
        <v>6</v>
      </c>
      <c r="B4" s="678" t="s">
        <v>7</v>
      </c>
      <c r="C4" s="678" t="s">
        <v>8</v>
      </c>
      <c r="D4" s="678" t="s">
        <v>9</v>
      </c>
      <c r="E4" s="673" t="s">
        <v>185</v>
      </c>
      <c r="F4" s="637" t="s">
        <v>468</v>
      </c>
      <c r="G4" s="661" t="s">
        <v>136</v>
      </c>
      <c r="H4" s="673" t="s">
        <v>359</v>
      </c>
      <c r="I4" s="661" t="s">
        <v>187</v>
      </c>
      <c r="J4" s="663" t="s">
        <v>13</v>
      </c>
      <c r="K4" s="664"/>
      <c r="L4" s="664"/>
      <c r="M4" s="664"/>
      <c r="N4" s="665"/>
      <c r="O4" s="666" t="s">
        <v>14</v>
      </c>
      <c r="P4" s="668" t="s">
        <v>15</v>
      </c>
      <c r="Q4" s="669"/>
      <c r="R4" s="669"/>
      <c r="S4" s="669"/>
      <c r="T4" s="670"/>
      <c r="U4" s="492"/>
      <c r="V4" s="492"/>
      <c r="W4" s="671" t="s">
        <v>159</v>
      </c>
      <c r="X4" s="671" t="s">
        <v>92</v>
      </c>
      <c r="Y4" s="643" t="s">
        <v>17</v>
      </c>
      <c r="Z4" s="645" t="s">
        <v>18</v>
      </c>
      <c r="AA4" s="646"/>
      <c r="AB4" s="646"/>
      <c r="AC4" s="646"/>
      <c r="AD4" s="646"/>
      <c r="AE4" s="646"/>
      <c r="AF4" s="646"/>
      <c r="AG4" s="646"/>
      <c r="AH4" s="646"/>
      <c r="AI4" s="646"/>
      <c r="AJ4" s="646"/>
      <c r="AK4" s="646"/>
      <c r="AL4" s="646"/>
      <c r="AM4" s="646"/>
      <c r="AN4" s="647"/>
      <c r="AO4" s="648" t="s">
        <v>158</v>
      </c>
      <c r="AP4" s="635" t="s">
        <v>19</v>
      </c>
      <c r="AQ4" s="650"/>
      <c r="AR4" s="636"/>
      <c r="AS4" s="651" t="s">
        <v>20</v>
      </c>
      <c r="AT4" s="653" t="s">
        <v>21</v>
      </c>
      <c r="AU4" s="645" t="s">
        <v>22</v>
      </c>
      <c r="AV4" s="646"/>
      <c r="AW4" s="646"/>
      <c r="AX4" s="646"/>
      <c r="AY4" s="647"/>
      <c r="AZ4" s="641" t="s">
        <v>14</v>
      </c>
      <c r="BA4" s="645" t="s">
        <v>23</v>
      </c>
      <c r="BB4" s="646"/>
      <c r="BC4" s="647"/>
      <c r="BD4" s="655">
        <v>7.0000000000000007E-2</v>
      </c>
      <c r="BE4" s="657" t="s">
        <v>153</v>
      </c>
      <c r="BF4" s="658"/>
      <c r="BG4" s="641" t="s">
        <v>14</v>
      </c>
      <c r="BH4" s="630" t="s">
        <v>24</v>
      </c>
      <c r="BI4" s="631"/>
      <c r="BJ4" s="631"/>
      <c r="BK4" s="632"/>
      <c r="BL4" s="633" t="s">
        <v>25</v>
      </c>
      <c r="BM4" s="635" t="s">
        <v>157</v>
      </c>
      <c r="BN4" s="636"/>
      <c r="BO4" s="637" t="s">
        <v>27</v>
      </c>
      <c r="BP4" s="1093" t="s">
        <v>378</v>
      </c>
      <c r="BQ4" s="639" t="s">
        <v>189</v>
      </c>
      <c r="BR4" s="639" t="s">
        <v>189</v>
      </c>
      <c r="BS4" s="639" t="s">
        <v>189</v>
      </c>
      <c r="BT4" s="639" t="s">
        <v>189</v>
      </c>
      <c r="BU4" s="639" t="s">
        <v>189</v>
      </c>
      <c r="BV4" s="611" t="s">
        <v>144</v>
      </c>
      <c r="BW4" s="628" t="s">
        <v>28</v>
      </c>
      <c r="BX4" s="611" t="s">
        <v>29</v>
      </c>
      <c r="BY4" s="613" t="s">
        <v>30</v>
      </c>
      <c r="BZ4" s="613" t="s">
        <v>137</v>
      </c>
      <c r="CA4" s="613" t="s">
        <v>138</v>
      </c>
      <c r="CB4" s="615" t="s">
        <v>139</v>
      </c>
      <c r="CC4" s="615" t="s">
        <v>173</v>
      </c>
      <c r="CD4" s="624" t="s">
        <v>172</v>
      </c>
      <c r="CE4" s="626" t="s">
        <v>31</v>
      </c>
      <c r="CF4" s="626" t="s">
        <v>32</v>
      </c>
      <c r="CG4" s="611" t="s">
        <v>33</v>
      </c>
      <c r="CH4" s="624" t="s">
        <v>340</v>
      </c>
      <c r="CI4" s="611" t="s">
        <v>145</v>
      </c>
      <c r="CJ4" s="611" t="s">
        <v>34</v>
      </c>
      <c r="CK4" s="613" t="s">
        <v>35</v>
      </c>
      <c r="CL4" s="615" t="s">
        <v>188</v>
      </c>
      <c r="CM4" s="617" t="s">
        <v>36</v>
      </c>
      <c r="CN4" s="619" t="s">
        <v>37</v>
      </c>
      <c r="CO4" s="621" t="s">
        <v>8</v>
      </c>
      <c r="CP4" s="621" t="s">
        <v>377</v>
      </c>
      <c r="CQ4" s="623" t="s">
        <v>38</v>
      </c>
      <c r="CR4" s="605"/>
      <c r="CS4" s="605"/>
      <c r="CT4" s="605"/>
      <c r="CU4" s="605"/>
      <c r="CV4" s="605"/>
      <c r="CW4" s="605"/>
      <c r="CX4" s="605"/>
      <c r="CY4" s="606"/>
      <c r="CZ4" s="609" t="s">
        <v>459</v>
      </c>
      <c r="DA4" s="609" t="s">
        <v>174</v>
      </c>
      <c r="DB4" s="605" t="s">
        <v>39</v>
      </c>
      <c r="DC4" s="605"/>
      <c r="DD4" s="606"/>
      <c r="DE4" s="607" t="s">
        <v>65</v>
      </c>
      <c r="DF4" s="609" t="s">
        <v>457</v>
      </c>
      <c r="DG4" s="682" t="s">
        <v>449</v>
      </c>
    </row>
    <row r="5" spans="1:112" s="499" customFormat="1" ht="68.099999999999994" customHeight="1" thickBot="1" x14ac:dyDescent="0.25">
      <c r="A5" s="677"/>
      <c r="B5" s="679"/>
      <c r="C5" s="679"/>
      <c r="D5" s="679"/>
      <c r="E5" s="674"/>
      <c r="F5" s="638"/>
      <c r="G5" s="662"/>
      <c r="H5" s="674"/>
      <c r="I5" s="662"/>
      <c r="J5" s="501">
        <v>0.15</v>
      </c>
      <c r="K5" s="501">
        <v>0.01</v>
      </c>
      <c r="L5" s="501">
        <v>0.02</v>
      </c>
      <c r="M5" s="501">
        <v>0.03</v>
      </c>
      <c r="N5" s="488" t="s">
        <v>40</v>
      </c>
      <c r="O5" s="667"/>
      <c r="P5" s="489"/>
      <c r="Q5" s="489" t="s">
        <v>44</v>
      </c>
      <c r="R5" s="489" t="s">
        <v>45</v>
      </c>
      <c r="S5" s="489" t="s">
        <v>41</v>
      </c>
      <c r="T5" s="489"/>
      <c r="U5" s="494"/>
      <c r="V5" s="494"/>
      <c r="W5" s="672"/>
      <c r="X5" s="672"/>
      <c r="Y5" s="644"/>
      <c r="Z5" s="495" t="s">
        <v>14</v>
      </c>
      <c r="AA5" s="500" t="s">
        <v>46</v>
      </c>
      <c r="AB5" s="489" t="s">
        <v>182</v>
      </c>
      <c r="AC5" s="502" t="s">
        <v>48</v>
      </c>
      <c r="AD5" s="502" t="s">
        <v>52</v>
      </c>
      <c r="AE5" s="503">
        <v>0.1666</v>
      </c>
      <c r="AF5" s="504">
        <v>0.5</v>
      </c>
      <c r="AG5" s="503">
        <v>0.33329999999999999</v>
      </c>
      <c r="AH5" s="503">
        <v>0.91659999999999997</v>
      </c>
      <c r="AI5" s="504" t="s">
        <v>93</v>
      </c>
      <c r="AJ5" s="490" t="s">
        <v>186</v>
      </c>
      <c r="AK5" s="491" t="s">
        <v>162</v>
      </c>
      <c r="AL5" s="506" t="s">
        <v>364</v>
      </c>
      <c r="AM5" s="505" t="s">
        <v>53</v>
      </c>
      <c r="AN5" s="496" t="s">
        <v>54</v>
      </c>
      <c r="AO5" s="649"/>
      <c r="AP5" s="507">
        <v>0.15</v>
      </c>
      <c r="AQ5" s="507">
        <v>0.01</v>
      </c>
      <c r="AR5" s="507">
        <v>0.03</v>
      </c>
      <c r="AS5" s="652" t="s">
        <v>55</v>
      </c>
      <c r="AT5" s="654"/>
      <c r="AU5" s="507">
        <v>0.15</v>
      </c>
      <c r="AV5" s="507">
        <v>0.01</v>
      </c>
      <c r="AW5" s="507">
        <v>0.02</v>
      </c>
      <c r="AX5" s="507">
        <v>0.1</v>
      </c>
      <c r="AY5" s="507">
        <v>0.08</v>
      </c>
      <c r="AZ5" s="642"/>
      <c r="BA5" s="507">
        <v>0.15</v>
      </c>
      <c r="BB5" s="507">
        <v>0.01</v>
      </c>
      <c r="BC5" s="507">
        <v>0.1</v>
      </c>
      <c r="BD5" s="656"/>
      <c r="BE5" s="507">
        <v>0.03</v>
      </c>
      <c r="BF5" s="507">
        <v>0.01</v>
      </c>
      <c r="BG5" s="642"/>
      <c r="BH5" s="494" t="s">
        <v>56</v>
      </c>
      <c r="BI5" s="508" t="s">
        <v>57</v>
      </c>
      <c r="BJ5" s="494" t="s">
        <v>58</v>
      </c>
      <c r="BK5" s="494" t="s">
        <v>59</v>
      </c>
      <c r="BL5" s="634"/>
      <c r="BM5" s="507">
        <v>0.03</v>
      </c>
      <c r="BN5" s="507">
        <v>0.01</v>
      </c>
      <c r="BO5" s="638"/>
      <c r="BP5" s="1094"/>
      <c r="BQ5" s="640"/>
      <c r="BR5" s="640"/>
      <c r="BS5" s="640"/>
      <c r="BT5" s="640"/>
      <c r="BU5" s="640"/>
      <c r="BV5" s="612"/>
      <c r="BW5" s="629"/>
      <c r="BX5" s="612"/>
      <c r="BY5" s="614"/>
      <c r="BZ5" s="614"/>
      <c r="CA5" s="614"/>
      <c r="CB5" s="616"/>
      <c r="CC5" s="616"/>
      <c r="CD5" s="625"/>
      <c r="CE5" s="627"/>
      <c r="CF5" s="627"/>
      <c r="CG5" s="612"/>
      <c r="CH5" s="625"/>
      <c r="CI5" s="612"/>
      <c r="CJ5" s="612"/>
      <c r="CK5" s="614"/>
      <c r="CL5" s="616"/>
      <c r="CM5" s="618"/>
      <c r="CN5" s="620"/>
      <c r="CO5" s="622"/>
      <c r="CP5" s="622"/>
      <c r="CQ5" s="497" t="s">
        <v>175</v>
      </c>
      <c r="CR5" s="323" t="s">
        <v>450</v>
      </c>
      <c r="CS5" s="497" t="s">
        <v>60</v>
      </c>
      <c r="CT5" s="323" t="s">
        <v>61</v>
      </c>
      <c r="CU5" s="497" t="s">
        <v>62</v>
      </c>
      <c r="CV5" s="498" t="s">
        <v>63</v>
      </c>
      <c r="CW5" s="498" t="s">
        <v>126</v>
      </c>
      <c r="CX5" s="498" t="s">
        <v>160</v>
      </c>
      <c r="CY5" s="498" t="s">
        <v>161</v>
      </c>
      <c r="CZ5" s="610" t="s">
        <v>126</v>
      </c>
      <c r="DA5" s="610"/>
      <c r="DB5" s="323" t="s">
        <v>61</v>
      </c>
      <c r="DC5" s="323" t="s">
        <v>62</v>
      </c>
      <c r="DD5" s="323" t="s">
        <v>63</v>
      </c>
      <c r="DE5" s="608"/>
      <c r="DF5" s="610"/>
      <c r="DG5" s="683"/>
      <c r="DH5" s="497"/>
    </row>
    <row r="6" spans="1:112" s="159" customFormat="1" ht="68.099999999999994" customHeight="1" x14ac:dyDescent="0.2">
      <c r="A6" s="324" t="str">
        <f>IF(C6="","",SUBTOTAL(3,$C$6:C6))</f>
        <v/>
      </c>
      <c r="B6" s="325"/>
      <c r="C6" s="325"/>
      <c r="D6" s="325"/>
      <c r="E6" s="325"/>
      <c r="F6" s="325"/>
      <c r="G6" s="325"/>
      <c r="H6" s="325"/>
      <c r="I6" s="325"/>
      <c r="J6" s="326">
        <f t="shared" ref="J6:J33" si="0">ROUND(IF(I6&lt;$J$3,I6*$J$5,IF(I6&gt;=$J$3,$J$5*$J$3)),2)</f>
        <v>0</v>
      </c>
      <c r="K6" s="326">
        <f t="shared" ref="K6:K33" si="1">ROUND(IF(I6&lt;$J$3,I6*$K$5,IF(I6&gt;=$J$3,$K$5*$J$3)),2)</f>
        <v>0</v>
      </c>
      <c r="L6" s="326">
        <f t="shared" ref="L6:L33" si="2">ROUND(IF(I6&lt;$J$3,I6*$L$5,IF(I6&gt;=$J$3,$L$5*$J$3)),2)</f>
        <v>0</v>
      </c>
      <c r="M6" s="326">
        <f t="shared" ref="M6:M33" si="3">ROUND(IF(I6&lt;$J$3,I6*$M$5,IF(I6&gt;=$J$3,$M$5*$J$3)),2)</f>
        <v>0</v>
      </c>
      <c r="N6" s="327">
        <v>0</v>
      </c>
      <c r="O6" s="328">
        <f>SUM(I6:N6)</f>
        <v>0</v>
      </c>
      <c r="P6" s="325"/>
      <c r="Q6" s="325"/>
      <c r="R6" s="325"/>
      <c r="S6" s="325"/>
      <c r="T6" s="325"/>
      <c r="U6" s="326"/>
      <c r="V6" s="326"/>
      <c r="W6" s="331">
        <f>IF(D6="عامل تعاقد",225,IF(D6="معلم تعاقد",300,0))</f>
        <v>0</v>
      </c>
      <c r="X6" s="325"/>
      <c r="Y6" s="329">
        <f t="shared" ref="Y6:Y33" si="4">INT(IF(E6="إدارى",0,IF(E6="معلم مساعد",425,IF(E6="معلم",400,IF(E6="معلم أول",375,IF(E6="معلم أول أ",350,IF(E6="خبير",325,IF(E6="كبير",300,IF(E6="مرافق",0,0)))))))))</f>
        <v>0</v>
      </c>
      <c r="Z6" s="328">
        <f t="shared" ref="Z6:Z33" si="5">SUM(P6:Y6)</f>
        <v>0</v>
      </c>
      <c r="AA6" s="330"/>
      <c r="AB6" s="330"/>
      <c r="AC6" s="331">
        <f>INT(IF(D6="عامل تعاقد",G6*25/100,IF(D6="معلم تعاقد",G6*25/100,IF(D6="معلم مساعد",G6*25/100,IF(D6="معلم",G6*25/100,IF(D6="معلم أول",G6*25/100,IF(D6="معلم أول أ",G6*25/100,IF(D6="خبير",G6*25/100,IF(D6="كبير",G6*25/100,IF(D6="عامل",I6*25/100,0))))))))))</f>
        <v>0</v>
      </c>
      <c r="AD6" s="331">
        <f t="shared" ref="AD6:AD33" si="6">INT(IF(D6="إدارى",G6*0/100,IF(D6="معلم مساعد",G6*75/100,IF(D6="معلم",G6*75/100,IF(D6="معلم أول",G6*50/100,IF(D6="معلم أول أ",G6*25/100,IF(D6="خبير",G6*25/100,IF(D6="كبير",G6*25/100,IF(D6="عامل",G6*0/100,0)))))))))</f>
        <v>0</v>
      </c>
      <c r="AE6" s="331">
        <v>0</v>
      </c>
      <c r="AF6" s="331">
        <f>INT(IF(D6="عامل تعاقد",G6*0.5,IF(D6="معلم تعاقد",G6*0.5,0)))</f>
        <v>0</v>
      </c>
      <c r="AG6" s="331">
        <f>INT(IF(F6=1,G6*0.3333,0))</f>
        <v>0</v>
      </c>
      <c r="AH6" s="148">
        <f t="shared" ref="AH6:AH33" si="7">INT(IF(D6="عامل تعاقد",G6*0.9166,IF(D6="معلم تعاقد",G6*0.9166,0)))</f>
        <v>0</v>
      </c>
      <c r="AI6" s="332">
        <v>0</v>
      </c>
      <c r="AJ6" s="337">
        <v>0</v>
      </c>
      <c r="AK6" s="332">
        <v>0</v>
      </c>
      <c r="AL6" s="364">
        <v>0</v>
      </c>
      <c r="AM6" s="326">
        <f t="shared" ref="AM6:AM33" si="8">FLOOR(IF(D6="إدارى",G6*0,IF(D6="معلم مساعد",G6*50/100,IF(D6="معلم",G6*50/100,IF(D6="معلم أول",G6*50/100,IF(D6="معلم أول أ",G6*50/100,IF(D6="خبير",G6*50/100,IF(D6="كبير",G6*50/100,IF(D6="عامل",G6*0/100,0)))))))),0.05)</f>
        <v>0</v>
      </c>
      <c r="AN6" s="326">
        <f t="shared" ref="AN6:AN33" si="9">FLOOR(IF(D6="إدارى",G6*0,IF(D6="معلم مساعد",G6*50/100,IF(D6="معلم",G6*100/100,IF(D6="معلم أول",G6*125/100,IF(D6="معلم أول أ",G6*150/100,IF(D6="خبير",G6*175/100,IF(D6="كبير",G6*200/100,IF(D6="عامل",G6*0/100,0)))))))),0.05)</f>
        <v>0</v>
      </c>
      <c r="AO6" s="151">
        <f t="shared" ref="AO6:AO33" si="10">SUM(Z6:AN6,N6)</f>
        <v>0</v>
      </c>
      <c r="AP6" s="326">
        <f t="shared" ref="AP6:AP33" si="11">ROUND(IF(AO6&lt;$AP$3,AO6*$AP$5,IF(AO6&gt;=$AP$3,$AP$3*$AP$5)),2)</f>
        <v>0</v>
      </c>
      <c r="AQ6" s="326">
        <f t="shared" ref="AQ6:AQ33" si="12">ROUND(IF(AO6&lt;$AP$3,AO6*$AQ$5,IF(AO6&gt;=$AP$3,$AP$3*$AQ$5)),2)</f>
        <v>0</v>
      </c>
      <c r="AR6" s="326">
        <f t="shared" ref="AR6:AR33" si="13">ROUND(IF(AO6&lt;$AP$3,AO6*$AR$5,IF(AO6&gt;=$AP$3,$AP$3*$AR$5)),2)</f>
        <v>0</v>
      </c>
      <c r="AS6" s="147">
        <f>IF(D6="عامل تعاقد",0,IF(D6="معلم تعاقد",0,IF(D6="معلم مساعد",10,IF(D6="معلم",10,IF(D6="معلم أول",10,IF(D6="معلم أول أ",10,IF(D6="خبير",10,IF(D6="كبير",10,0))))))))</f>
        <v>0</v>
      </c>
      <c r="AT6" s="326">
        <f>SUM(O6,Z6:AN6,AP6:AS6)</f>
        <v>0</v>
      </c>
      <c r="AU6" s="326">
        <f t="shared" ref="AU6:AU33" si="14">ROUND(IF(I6&lt;$J$3,I6*$AU$5,IF(I6&gt;=$J$3,$AU$5*$J$3)),2)</f>
        <v>0</v>
      </c>
      <c r="AV6" s="326">
        <f t="shared" ref="AV6:AV33" si="15">ROUND(IF(I6&lt;$J$3,I6*$AV$5,IF(I6&gt;=$J$3,$AV$5*$J$3)),2)</f>
        <v>0</v>
      </c>
      <c r="AW6" s="326">
        <f t="shared" ref="AW6:AW33" si="16">ROUND(IF(I6&lt;$J$3,I6*$AW$5,IF(I6&gt;=$J$3,$AW$5*$J$3)),2)</f>
        <v>0</v>
      </c>
      <c r="AX6" s="326">
        <f t="shared" ref="AX6:AX33" si="17">ROUND(IF(I6&lt;$J$3,I6*$AX$5,IF(I6&gt;=$J$3,$AX$5*$J$3)),2)</f>
        <v>0</v>
      </c>
      <c r="AY6" s="326">
        <f t="shared" ref="AY6:AY33" si="18">ROUND(IF(I6&lt;$J$3,I6*$AY$5,IF(I6&gt;=$J$3,$AY$5*$J$3)),2)</f>
        <v>0</v>
      </c>
      <c r="AZ6" s="328">
        <f>SUM(AU6:AY6)</f>
        <v>0</v>
      </c>
      <c r="BA6" s="326">
        <f t="shared" ref="BA6:BA33" si="19">ROUND(IF(AO6&lt;$AP$3,AO6*$BA$5,IF(AO6&gt;=$AP$3,$AP$3*$BA$5)),2)</f>
        <v>0</v>
      </c>
      <c r="BB6" s="326">
        <f t="shared" ref="BB6:BB33" si="20">ROUND(IF(AO6&lt;$AP$3,AO6*$BB$5,IF(AO6&gt;=$AP$3,$AP$3*$BB$5)),2)</f>
        <v>0</v>
      </c>
      <c r="BC6" s="326">
        <f t="shared" ref="BC6:BC33" si="21">ROUND(IF(AO6&lt;$AP$3,AO6*$BC$5,IF(AO6&gt;=$AP$3,$AP$3*$BC$5)),2)</f>
        <v>0</v>
      </c>
      <c r="BD6" s="326">
        <f>ROUND(IF(D6="إدارى",I6*0,IF(D6="معلم مساعد",I6*7/100,IF(D6="معلم",I6*7/100,IF(D6="معلم أول",I6*7/100,IF(D6="معلم أول أ",I6*7/100,IF(D6="خبير",I6*7/100,IF(D6="كبير",I6*7/100))))))),2)</f>
        <v>0</v>
      </c>
      <c r="BE6" s="326">
        <f t="shared" ref="BE6:BE33" si="22">ROUND(IF(AO6&lt;$AP$3,AO6*$BE$5,IF(AO6&gt;=$AP$3,$AP$3*$BE$5)),2)</f>
        <v>0</v>
      </c>
      <c r="BF6" s="326">
        <f t="shared" ref="BF6:BF33" si="23">ROUND(IF(AO6&lt;$AP$3,AO6*$BF$5,IF(AO6&gt;=$AP$3,$AP$3*$BF$5)),2)</f>
        <v>0</v>
      </c>
      <c r="BG6" s="328">
        <f>SUM(BA6:BF6)</f>
        <v>0</v>
      </c>
      <c r="BH6" s="551">
        <f>IF(D6="عامل تعاقد",0,IF(D6="معلم تعاقد",0,IF(D6="معلم مساعد",0.1,IF(D6="معلم",0.1,IF(D6="معلم أول",0.1,IF(D6="معلم أول أ",0.1,IF(D6="خبير",0.1,IF(D6="كبير",0.1,0))))))))</f>
        <v>0</v>
      </c>
      <c r="BI6" s="551">
        <f>IF(D6="عامل تعاقد",0,IF(D6="معلم تعاقد",0,IF(D6="معلم مساعد",0.5,IF(D6="معلم",0.5,IF(D6="معلم أول",0.5,IF(D6="معلم أول أ",0.5,IF(D6="خبير",0.5,IF(D6="كبير",0.5,0))))))))</f>
        <v>0</v>
      </c>
      <c r="BJ6" s="551">
        <f>IF(D6="عامل تعاقد",0,IF(D6="معلم تعاقد",0,IF(D6="معلم مساعد",4.5,IF(D6="معلم",4.5,IF(D6="معلم أول",4.5,IF(D6="معلم أول أ",4.5,IF(D6="خبير",4.5,IF(D6="كبير",4.5,0))))))))</f>
        <v>0</v>
      </c>
      <c r="BK6" s="551">
        <f>IF(D6="عامل تعاقد",0,IF(D6="معلم تعاقد",0,IF(D6="معلم مساعد",0.2,IF(D6="معلم",0.2,IF(D6="معلم أول",0.2,IF(D6="معلم أول أ",0.2,IF(D6="خبير",0.2,IF(D6="كبير",0.2,0))))))))</f>
        <v>0</v>
      </c>
      <c r="BL6" s="327">
        <v>0</v>
      </c>
      <c r="BM6" s="326">
        <f t="shared" ref="BM6:BM33" si="24">ROUND(IF(I6&lt;$J$3,I6*$BM$5,IF(I6&gt;=$J$3,$BM$5*$J$3)),2)</f>
        <v>0</v>
      </c>
      <c r="BN6" s="326">
        <f t="shared" ref="BN6:BN33" si="25">ROUND(IF(I6&lt;$J$3,I6*$BN$5,IF(I6&gt;=$J$3,$BN$5*$J$3)),2)</f>
        <v>0</v>
      </c>
      <c r="BO6" s="325">
        <f>CEILING(IF(DE6&gt;0,DE6,0),0.05)</f>
        <v>0</v>
      </c>
      <c r="BP6" s="1095">
        <f>CEILING(IF(DA6&gt;0,DA6,0),0.05)</f>
        <v>0</v>
      </c>
      <c r="BQ6" s="333"/>
      <c r="BR6" s="333"/>
      <c r="BS6" s="333"/>
      <c r="BT6" s="333"/>
      <c r="BU6" s="333"/>
      <c r="BV6" s="333"/>
      <c r="BW6" s="327"/>
      <c r="BX6" s="327"/>
      <c r="BY6" s="333"/>
      <c r="BZ6" s="333">
        <f t="shared" ref="BZ6:BZ33" si="26">ROUND(IF(CA6=4,I6*0.05,0),2)</f>
        <v>0</v>
      </c>
      <c r="CA6" s="327"/>
      <c r="CB6" s="333"/>
      <c r="CC6" s="333"/>
      <c r="CD6" s="333"/>
      <c r="CE6" s="334"/>
      <c r="CF6" s="334"/>
      <c r="CG6" s="333"/>
      <c r="CH6" s="333"/>
      <c r="CI6" s="333"/>
      <c r="CJ6" s="333"/>
      <c r="CK6" s="333"/>
      <c r="CL6" s="333"/>
      <c r="CM6" s="326">
        <f>SUM(AZ6,BG6:BN6,BO6:CL6)</f>
        <v>0</v>
      </c>
      <c r="CN6" s="326">
        <f t="shared" ref="CN6:CN33" si="27">AT6-CM6</f>
        <v>0</v>
      </c>
      <c r="CO6" s="335">
        <f t="shared" ref="CO6:CO33" si="28">C6</f>
        <v>0</v>
      </c>
      <c r="CP6" s="335"/>
      <c r="CQ6" s="326">
        <f>ROUND(G6*10/12,2)</f>
        <v>0</v>
      </c>
      <c r="CR6" s="333">
        <f>ROUND(IF(AND(DF6&gt;=1,DF6&lt;=500),DF6*30/100,IF(AND(DF6&gt;500,DF6&lt;=10000),DF6*28/100,)),2)</f>
        <v>0</v>
      </c>
      <c r="CS6" s="332">
        <f>IF(CR6&gt;=216,216,CR6)</f>
        <v>0</v>
      </c>
      <c r="CT6" s="333">
        <f>SUM(CS6,R6:Y6,AC6:AN6,AS6,CQ6,DG6)</f>
        <v>0</v>
      </c>
      <c r="CU6" s="332">
        <f>SUM(AX6,AY6,BC6,BF6,BN6,BO6,CE6,CF6,BZ6,1183.33)</f>
        <v>1183.33</v>
      </c>
      <c r="CV6" s="336">
        <f>CT6-CU6</f>
        <v>-1183.33</v>
      </c>
      <c r="CW6" s="336">
        <f>IF(CV6&lt;=1900,CV6*0.1,190)</f>
        <v>-118.333</v>
      </c>
      <c r="CX6" s="336">
        <f>CV6-1900</f>
        <v>-3083.33</v>
      </c>
      <c r="CY6" s="336">
        <f>IF(CX6&gt;0,CX6*0.15,0)</f>
        <v>0</v>
      </c>
      <c r="CZ6" s="336">
        <f>CW6+CY6</f>
        <v>-118.333</v>
      </c>
      <c r="DA6" s="336">
        <f>IF(CY6&lt;=0,CZ6*0.2,CZ6*0.6)</f>
        <v>-23.666600000000003</v>
      </c>
      <c r="DB6" s="333">
        <f>CT6-(CQ6+DG6)</f>
        <v>0</v>
      </c>
      <c r="DC6" s="333">
        <f>SUM(AX6:AY6,BC6,BF6,BN6,CE6,CF6,50)</f>
        <v>50</v>
      </c>
      <c r="DD6" s="333">
        <f>DB6-DC6</f>
        <v>-50</v>
      </c>
      <c r="DE6" s="559">
        <f>ROUND(IF(AND(DB6&gt;=1,DB6&lt;=250),DD6*6/1000,IF(AND(DB6&gt;250,DB6&lt;=500),DD6*6.5/1000,IF(AND(DB6&gt;500,DB6&lt;=1000),DD6*7/1000,IF(AND(DB6&gt;1000,DB6&lt;=10000),DD6*7.5/1000)))),2)</f>
        <v>0</v>
      </c>
      <c r="DF6" s="336">
        <f>IF(D6="كبير",G6+30,IF(D6="خبير",G6+18,IF(D6="معلم أول أ",G6+15,IF(D6="معلم أول",G6+15,IF(D6="معلم",G6+12,IF(D6="معلم مساعد",G6+12,0))))))</f>
        <v>0</v>
      </c>
      <c r="DG6" s="559"/>
      <c r="DH6" s="326"/>
    </row>
    <row r="7" spans="1:112" s="159" customFormat="1" ht="68.099999999999994" customHeight="1" x14ac:dyDescent="0.2">
      <c r="A7" s="149" t="str">
        <f>IF(C7="","",SUBTOTAL(3,$C$6:C7))</f>
        <v/>
      </c>
      <c r="B7" s="150"/>
      <c r="C7" s="150"/>
      <c r="D7" s="325"/>
      <c r="E7" s="325"/>
      <c r="F7" s="150"/>
      <c r="G7" s="150"/>
      <c r="H7" s="150"/>
      <c r="I7" s="150"/>
      <c r="J7" s="151">
        <f t="shared" si="0"/>
        <v>0</v>
      </c>
      <c r="K7" s="151">
        <f t="shared" si="1"/>
        <v>0</v>
      </c>
      <c r="L7" s="151">
        <f t="shared" si="2"/>
        <v>0</v>
      </c>
      <c r="M7" s="151">
        <f t="shared" si="3"/>
        <v>0</v>
      </c>
      <c r="N7" s="152">
        <v>0</v>
      </c>
      <c r="O7" s="153">
        <f t="shared" ref="O7:O33" si="29">SUM(I7:N7)</f>
        <v>0</v>
      </c>
      <c r="P7" s="150"/>
      <c r="Q7" s="150"/>
      <c r="R7" s="150"/>
      <c r="S7" s="150"/>
      <c r="T7" s="150"/>
      <c r="U7" s="151"/>
      <c r="V7" s="151"/>
      <c r="W7" s="331">
        <f t="shared" ref="W7:W33" si="30">IF(D7="عامل تعاقد",225,IF(D7="معلم تعاقد",300,0))</f>
        <v>0</v>
      </c>
      <c r="X7" s="150"/>
      <c r="Y7" s="154">
        <f t="shared" si="4"/>
        <v>0</v>
      </c>
      <c r="Z7" s="153">
        <f t="shared" si="5"/>
        <v>0</v>
      </c>
      <c r="AA7" s="147"/>
      <c r="AB7" s="147"/>
      <c r="AC7" s="331">
        <f t="shared" ref="AC7:AC33" si="31">INT(IF(D7="عامل تعاقد",G7*25/100,IF(D7="معلم تعاقد",G7*25/100,IF(D7="معلم مساعد",G7*25/100,IF(D7="معلم",G7*25/100,IF(D7="معلم أول",G7*25/100,IF(D7="معلم أول أ",G7*25/100,IF(D7="خبير",G7*25/100,IF(D7="كبير",G7*25/100,IF(D7="عامل",I7*25/100,0))))))))))</f>
        <v>0</v>
      </c>
      <c r="AD7" s="331">
        <f t="shared" si="6"/>
        <v>0</v>
      </c>
      <c r="AE7" s="331">
        <v>0</v>
      </c>
      <c r="AF7" s="331">
        <f t="shared" ref="AF7:AF33" si="32">INT(IF(D7="عامل تعاقد",G7*0.5,IF(D7="معلم تعاقد",G7*0.5,0)))</f>
        <v>0</v>
      </c>
      <c r="AG7" s="331">
        <f t="shared" ref="AG7:AG33" si="33">INT(IF(F7=1,G7*0.3333,0))</f>
        <v>0</v>
      </c>
      <c r="AH7" s="148">
        <f t="shared" si="7"/>
        <v>0</v>
      </c>
      <c r="AI7" s="155">
        <v>0</v>
      </c>
      <c r="AJ7" s="337">
        <v>0</v>
      </c>
      <c r="AK7" s="155">
        <v>0</v>
      </c>
      <c r="AL7" s="337">
        <v>0</v>
      </c>
      <c r="AM7" s="151">
        <f t="shared" si="8"/>
        <v>0</v>
      </c>
      <c r="AN7" s="151">
        <f t="shared" si="9"/>
        <v>0</v>
      </c>
      <c r="AO7" s="151">
        <f t="shared" si="10"/>
        <v>0</v>
      </c>
      <c r="AP7" s="151">
        <f t="shared" si="11"/>
        <v>0</v>
      </c>
      <c r="AQ7" s="151">
        <f t="shared" si="12"/>
        <v>0</v>
      </c>
      <c r="AR7" s="151">
        <f t="shared" si="13"/>
        <v>0</v>
      </c>
      <c r="AS7" s="147">
        <f t="shared" ref="AS7:AS33" si="34">IF(D7="عامل تعاقد",0,IF(D7="معلم تعاقد",0,IF(D7="معلم مساعد",10,IF(D7="معلم",10,IF(D7="معلم أول",10,IF(D7="معلم أول أ",10,IF(D7="خبير",10,IF(D7="كبير",10,0))))))))</f>
        <v>0</v>
      </c>
      <c r="AT7" s="151">
        <f t="shared" ref="AT7:AT33" si="35">SUM(O7,Z7:AN7,AP7:AS7)</f>
        <v>0</v>
      </c>
      <c r="AU7" s="151">
        <f t="shared" si="14"/>
        <v>0</v>
      </c>
      <c r="AV7" s="151">
        <f t="shared" si="15"/>
        <v>0</v>
      </c>
      <c r="AW7" s="151">
        <f t="shared" si="16"/>
        <v>0</v>
      </c>
      <c r="AX7" s="151">
        <f t="shared" si="17"/>
        <v>0</v>
      </c>
      <c r="AY7" s="151">
        <f t="shared" si="18"/>
        <v>0</v>
      </c>
      <c r="AZ7" s="153">
        <f t="shared" ref="AZ7:AZ33" si="36">SUM(AU7:AY7)</f>
        <v>0</v>
      </c>
      <c r="BA7" s="151">
        <f t="shared" si="19"/>
        <v>0</v>
      </c>
      <c r="BB7" s="151">
        <f t="shared" si="20"/>
        <v>0</v>
      </c>
      <c r="BC7" s="151">
        <f t="shared" si="21"/>
        <v>0</v>
      </c>
      <c r="BD7" s="151">
        <f t="shared" ref="BD7:BD33" si="37">ROUND(IF(D7="إدارى",I7*0,IF(D7="معلم مساعد",I7*7/100,IF(D7="معلم",I7*7/100,IF(D7="معلم أول",I7*7/100,IF(D7="معلم أول أ",I7*7/100,IF(D7="خبير",I7*7/100,IF(D7="كبير",I7*7/100))))))),2)</f>
        <v>0</v>
      </c>
      <c r="BE7" s="151">
        <f t="shared" si="22"/>
        <v>0</v>
      </c>
      <c r="BF7" s="151">
        <f t="shared" si="23"/>
        <v>0</v>
      </c>
      <c r="BG7" s="153">
        <f t="shared" ref="BG7:BG33" si="38">SUM(BA7:BF7)</f>
        <v>0</v>
      </c>
      <c r="BH7" s="551">
        <f t="shared" ref="BH7:BH33" si="39">IF(D7="عامل تعاقد",0,IF(D7="معلم تعاقد",0,IF(D7="معلم مساعد",0.1,IF(D7="معلم",0.1,IF(D7="معلم أول",0.1,IF(D7="معلم أول أ",0.1,IF(D7="خبير",0.1,IF(D7="كبير",0.1,0))))))))</f>
        <v>0</v>
      </c>
      <c r="BI7" s="551">
        <f t="shared" ref="BI7:BI33" si="40">IF(D7="عامل تعاقد",0,IF(D7="معلم تعاقد",0,IF(D7="معلم مساعد",0.5,IF(D7="معلم",0.5,IF(D7="معلم أول",0.5,IF(D7="معلم أول أ",0.5,IF(D7="خبير",0.5,IF(D7="كبير",0.5,0))))))))</f>
        <v>0</v>
      </c>
      <c r="BJ7" s="551">
        <f t="shared" ref="BJ7:BJ33" si="41">IF(D7="عامل تعاقد",0,IF(D7="معلم تعاقد",0,IF(D7="معلم مساعد",4.5,IF(D7="معلم",4.5,IF(D7="معلم أول",4.5,IF(D7="معلم أول أ",4.5,IF(D7="خبير",4.5,IF(D7="كبير",4.5,0))))))))</f>
        <v>0</v>
      </c>
      <c r="BK7" s="551">
        <f t="shared" ref="BK7:BK33" si="42">IF(D7="عامل تعاقد",0,IF(D7="معلم تعاقد",0,IF(D7="معلم مساعد",0.2,IF(D7="معلم",0.2,IF(D7="معلم أول",0.2,IF(D7="معلم أول أ",0.2,IF(D7="خبير",0.2,IF(D7="كبير",0.2,0))))))))</f>
        <v>0</v>
      </c>
      <c r="BL7" s="152">
        <v>0</v>
      </c>
      <c r="BM7" s="151">
        <f t="shared" si="24"/>
        <v>0</v>
      </c>
      <c r="BN7" s="151">
        <f t="shared" si="25"/>
        <v>0</v>
      </c>
      <c r="BO7" s="150">
        <f t="shared" ref="BO7:BO33" si="43">CEILING(IF(DE7&gt;0,DE7,0),0.05)</f>
        <v>0</v>
      </c>
      <c r="BP7" s="1095">
        <f t="shared" ref="BP7:BP33" si="44">CEILING(IF(DA7&gt;0,DA7,0),0.05)</f>
        <v>0</v>
      </c>
      <c r="BQ7" s="156"/>
      <c r="BR7" s="156"/>
      <c r="BS7" s="156"/>
      <c r="BT7" s="156"/>
      <c r="BU7" s="156"/>
      <c r="BV7" s="156"/>
      <c r="BW7" s="152"/>
      <c r="BX7" s="152"/>
      <c r="BY7" s="156"/>
      <c r="BZ7" s="156">
        <f t="shared" si="26"/>
        <v>0</v>
      </c>
      <c r="CA7" s="152"/>
      <c r="CB7" s="156"/>
      <c r="CC7" s="156"/>
      <c r="CD7" s="156"/>
      <c r="CE7" s="157"/>
      <c r="CF7" s="157"/>
      <c r="CG7" s="156"/>
      <c r="CH7" s="156"/>
      <c r="CI7" s="156"/>
      <c r="CJ7" s="156"/>
      <c r="CK7" s="156"/>
      <c r="CL7" s="156"/>
      <c r="CM7" s="151">
        <f t="shared" ref="CM7:CM33" si="45">SUM(AZ7,BG7:BN7,BO7:CL7)</f>
        <v>0</v>
      </c>
      <c r="CN7" s="151">
        <f t="shared" si="27"/>
        <v>0</v>
      </c>
      <c r="CO7" s="158">
        <f t="shared" si="28"/>
        <v>0</v>
      </c>
      <c r="CP7" s="158"/>
      <c r="CQ7" s="151">
        <f t="shared" ref="CQ7:CQ33" si="46">ROUND(G7*10/12,2)</f>
        <v>0</v>
      </c>
      <c r="CR7" s="156">
        <f t="shared" ref="CR7:CR33" si="47">ROUND(IF(AND(DF7&gt;=1,DF7&lt;=500),DF7*30/100,IF(AND(DF7&gt;500,DF7&lt;=10000),DF7*28/100,)),2)</f>
        <v>0</v>
      </c>
      <c r="CS7" s="155">
        <f t="shared" ref="CS7:CS33" si="48">IF(CR7&gt;=216,216,CR7)</f>
        <v>0</v>
      </c>
      <c r="CT7" s="156">
        <f t="shared" ref="CT7:CT33" si="49">SUM(CS7,R7:Y7,AC7:AN7,AS7,CQ7,DG7)</f>
        <v>0</v>
      </c>
      <c r="CU7" s="332">
        <f t="shared" ref="CU7:CU33" si="50">SUM(AX7,AY7,BC7,BF7,BN7,BO7,CE7,CF7,BZ7,1183.33)</f>
        <v>1183.33</v>
      </c>
      <c r="CV7" s="560">
        <f t="shared" ref="CV7:CV33" si="51">CT7-CU7</f>
        <v>-1183.33</v>
      </c>
      <c r="CW7" s="560">
        <f t="shared" ref="CW7:CW33" si="52">IF(CV7&lt;=1900,CV7*0.1,190)</f>
        <v>-118.333</v>
      </c>
      <c r="CX7" s="560">
        <f t="shared" ref="CX7:CX33" si="53">CV7-1900</f>
        <v>-3083.33</v>
      </c>
      <c r="CY7" s="560">
        <f t="shared" ref="CY7:CY33" si="54">IF(CX7&gt;0,CX7*0.15,0)</f>
        <v>0</v>
      </c>
      <c r="CZ7" s="560">
        <f t="shared" ref="CZ7:CZ33" si="55">CW7+CY7</f>
        <v>-118.333</v>
      </c>
      <c r="DA7" s="560">
        <f t="shared" ref="DA7:DA33" si="56">IF(CY7&lt;=0,CZ7*0.2,CZ7*0.6)</f>
        <v>-23.666600000000003</v>
      </c>
      <c r="DB7" s="156">
        <f t="shared" ref="DB7:DB33" si="57">CT7-(CQ7+DG7)</f>
        <v>0</v>
      </c>
      <c r="DC7" s="156">
        <f t="shared" ref="DC7:DC33" si="58">SUM(AX7:AY7,BC7,BF7,BN7,CE7,CF7,50)</f>
        <v>50</v>
      </c>
      <c r="DD7" s="156">
        <f t="shared" ref="DD7:DD33" si="59">DB7-DC7</f>
        <v>-50</v>
      </c>
      <c r="DE7" s="561">
        <f t="shared" ref="DE7:DE33" si="60">ROUND(IF(AND(DB7&gt;=1,DB7&lt;=250),DD7*6/1000,IF(AND(DB7&gt;250,DB7&lt;=500),DD7*6.5/1000,IF(AND(DB7&gt;500,DB7&lt;=1000),DD7*7/1000,IF(AND(DB7&gt;1000,DB7&lt;=10000),DD7*7.5/1000)))),2)</f>
        <v>0</v>
      </c>
      <c r="DF7" s="560">
        <f t="shared" ref="DF7:DF33" si="61">IF(D7="كبير",G7+30,IF(D7="خبير",G7+18,IF(D7="معلم أول أ",G7+15,IF(D7="معلم أول",G7+15,IF(D7="معلم",G7+12,IF(D7="معلم مساعد",G7+12,0))))))</f>
        <v>0</v>
      </c>
      <c r="DG7" s="561"/>
      <c r="DH7" s="151"/>
    </row>
    <row r="8" spans="1:112" s="159" customFormat="1" ht="68.099999999999994" customHeight="1" x14ac:dyDescent="0.2">
      <c r="A8" s="149" t="str">
        <f>IF(C8="","",SUBTOTAL(3,$C$6:C8))</f>
        <v/>
      </c>
      <c r="B8" s="150"/>
      <c r="C8" s="150"/>
      <c r="D8" s="325"/>
      <c r="E8" s="325"/>
      <c r="F8" s="150"/>
      <c r="G8" s="150"/>
      <c r="H8" s="150"/>
      <c r="I8" s="150"/>
      <c r="J8" s="151">
        <f t="shared" si="0"/>
        <v>0</v>
      </c>
      <c r="K8" s="151">
        <f t="shared" si="1"/>
        <v>0</v>
      </c>
      <c r="L8" s="151">
        <f t="shared" si="2"/>
        <v>0</v>
      </c>
      <c r="M8" s="151">
        <f t="shared" si="3"/>
        <v>0</v>
      </c>
      <c r="N8" s="152">
        <v>0</v>
      </c>
      <c r="O8" s="153">
        <f t="shared" si="29"/>
        <v>0</v>
      </c>
      <c r="P8" s="150"/>
      <c r="Q8" s="150"/>
      <c r="R8" s="150"/>
      <c r="S8" s="150"/>
      <c r="T8" s="150"/>
      <c r="U8" s="151"/>
      <c r="V8" s="151"/>
      <c r="W8" s="331">
        <f t="shared" si="30"/>
        <v>0</v>
      </c>
      <c r="X8" s="150"/>
      <c r="Y8" s="154">
        <f t="shared" si="4"/>
        <v>0</v>
      </c>
      <c r="Z8" s="153">
        <f t="shared" si="5"/>
        <v>0</v>
      </c>
      <c r="AA8" s="147"/>
      <c r="AB8" s="147"/>
      <c r="AC8" s="331">
        <f t="shared" si="31"/>
        <v>0</v>
      </c>
      <c r="AD8" s="331">
        <f t="shared" si="6"/>
        <v>0</v>
      </c>
      <c r="AE8" s="331">
        <v>0</v>
      </c>
      <c r="AF8" s="331">
        <f t="shared" si="32"/>
        <v>0</v>
      </c>
      <c r="AG8" s="331">
        <f t="shared" si="33"/>
        <v>0</v>
      </c>
      <c r="AH8" s="148">
        <f t="shared" si="7"/>
        <v>0</v>
      </c>
      <c r="AI8" s="155">
        <v>0</v>
      </c>
      <c r="AJ8" s="337">
        <v>0</v>
      </c>
      <c r="AK8" s="155">
        <v>0</v>
      </c>
      <c r="AL8" s="337">
        <v>0</v>
      </c>
      <c r="AM8" s="151">
        <f t="shared" si="8"/>
        <v>0</v>
      </c>
      <c r="AN8" s="151">
        <f t="shared" si="9"/>
        <v>0</v>
      </c>
      <c r="AO8" s="151">
        <f t="shared" si="10"/>
        <v>0</v>
      </c>
      <c r="AP8" s="151">
        <f t="shared" si="11"/>
        <v>0</v>
      </c>
      <c r="AQ8" s="151">
        <f t="shared" si="12"/>
        <v>0</v>
      </c>
      <c r="AR8" s="151">
        <f t="shared" si="13"/>
        <v>0</v>
      </c>
      <c r="AS8" s="147">
        <f t="shared" si="34"/>
        <v>0</v>
      </c>
      <c r="AT8" s="151">
        <f t="shared" si="35"/>
        <v>0</v>
      </c>
      <c r="AU8" s="151">
        <f t="shared" si="14"/>
        <v>0</v>
      </c>
      <c r="AV8" s="151">
        <f t="shared" si="15"/>
        <v>0</v>
      </c>
      <c r="AW8" s="151">
        <f t="shared" si="16"/>
        <v>0</v>
      </c>
      <c r="AX8" s="151">
        <f t="shared" si="17"/>
        <v>0</v>
      </c>
      <c r="AY8" s="151">
        <f t="shared" si="18"/>
        <v>0</v>
      </c>
      <c r="AZ8" s="153">
        <f t="shared" si="36"/>
        <v>0</v>
      </c>
      <c r="BA8" s="151">
        <f t="shared" si="19"/>
        <v>0</v>
      </c>
      <c r="BB8" s="151">
        <f t="shared" si="20"/>
        <v>0</v>
      </c>
      <c r="BC8" s="151">
        <f t="shared" si="21"/>
        <v>0</v>
      </c>
      <c r="BD8" s="151">
        <f t="shared" si="37"/>
        <v>0</v>
      </c>
      <c r="BE8" s="151">
        <f t="shared" si="22"/>
        <v>0</v>
      </c>
      <c r="BF8" s="151">
        <f t="shared" si="23"/>
        <v>0</v>
      </c>
      <c r="BG8" s="153">
        <f t="shared" si="38"/>
        <v>0</v>
      </c>
      <c r="BH8" s="551">
        <f t="shared" si="39"/>
        <v>0</v>
      </c>
      <c r="BI8" s="551">
        <f t="shared" si="40"/>
        <v>0</v>
      </c>
      <c r="BJ8" s="551">
        <f t="shared" si="41"/>
        <v>0</v>
      </c>
      <c r="BK8" s="551">
        <f t="shared" si="42"/>
        <v>0</v>
      </c>
      <c r="BL8" s="152">
        <v>0</v>
      </c>
      <c r="BM8" s="151">
        <f t="shared" si="24"/>
        <v>0</v>
      </c>
      <c r="BN8" s="151">
        <f t="shared" si="25"/>
        <v>0</v>
      </c>
      <c r="BO8" s="150">
        <f t="shared" si="43"/>
        <v>0</v>
      </c>
      <c r="BP8" s="1095">
        <f t="shared" si="44"/>
        <v>0</v>
      </c>
      <c r="BQ8" s="156"/>
      <c r="BR8" s="156"/>
      <c r="BS8" s="156"/>
      <c r="BT8" s="156"/>
      <c r="BU8" s="156"/>
      <c r="BV8" s="156"/>
      <c r="BW8" s="152"/>
      <c r="BX8" s="152"/>
      <c r="BY8" s="156"/>
      <c r="BZ8" s="156">
        <f t="shared" si="26"/>
        <v>0</v>
      </c>
      <c r="CA8" s="152"/>
      <c r="CB8" s="156"/>
      <c r="CC8" s="156"/>
      <c r="CD8" s="156"/>
      <c r="CE8" s="157"/>
      <c r="CF8" s="157"/>
      <c r="CG8" s="156"/>
      <c r="CH8" s="156"/>
      <c r="CI8" s="156"/>
      <c r="CJ8" s="156"/>
      <c r="CK8" s="156"/>
      <c r="CL8" s="156"/>
      <c r="CM8" s="151">
        <f t="shared" si="45"/>
        <v>0</v>
      </c>
      <c r="CN8" s="151">
        <f t="shared" si="27"/>
        <v>0</v>
      </c>
      <c r="CO8" s="158">
        <f t="shared" si="28"/>
        <v>0</v>
      </c>
      <c r="CP8" s="158"/>
      <c r="CQ8" s="151">
        <f t="shared" si="46"/>
        <v>0</v>
      </c>
      <c r="CR8" s="156">
        <f t="shared" si="47"/>
        <v>0</v>
      </c>
      <c r="CS8" s="155">
        <f t="shared" si="48"/>
        <v>0</v>
      </c>
      <c r="CT8" s="156">
        <f t="shared" si="49"/>
        <v>0</v>
      </c>
      <c r="CU8" s="332">
        <f t="shared" si="50"/>
        <v>1183.33</v>
      </c>
      <c r="CV8" s="560">
        <f t="shared" si="51"/>
        <v>-1183.33</v>
      </c>
      <c r="CW8" s="560">
        <f t="shared" si="52"/>
        <v>-118.333</v>
      </c>
      <c r="CX8" s="560">
        <f t="shared" si="53"/>
        <v>-3083.33</v>
      </c>
      <c r="CY8" s="560">
        <f t="shared" si="54"/>
        <v>0</v>
      </c>
      <c r="CZ8" s="560">
        <f t="shared" si="55"/>
        <v>-118.333</v>
      </c>
      <c r="DA8" s="560">
        <f t="shared" si="56"/>
        <v>-23.666600000000003</v>
      </c>
      <c r="DB8" s="156">
        <f t="shared" si="57"/>
        <v>0</v>
      </c>
      <c r="DC8" s="156">
        <f t="shared" si="58"/>
        <v>50</v>
      </c>
      <c r="DD8" s="156">
        <f t="shared" si="59"/>
        <v>-50</v>
      </c>
      <c r="DE8" s="561">
        <f t="shared" si="60"/>
        <v>0</v>
      </c>
      <c r="DF8" s="560">
        <f t="shared" si="61"/>
        <v>0</v>
      </c>
      <c r="DG8" s="561"/>
      <c r="DH8" s="151"/>
    </row>
    <row r="9" spans="1:112" s="159" customFormat="1" ht="68.099999999999994" customHeight="1" x14ac:dyDescent="0.2">
      <c r="A9" s="149" t="str">
        <f>IF(C9="","",SUBTOTAL(3,$C$6:C9))</f>
        <v/>
      </c>
      <c r="B9" s="150"/>
      <c r="C9" s="150"/>
      <c r="D9" s="325"/>
      <c r="E9" s="325"/>
      <c r="F9" s="150"/>
      <c r="G9" s="150"/>
      <c r="H9" s="150"/>
      <c r="I9" s="150"/>
      <c r="J9" s="151">
        <f t="shared" si="0"/>
        <v>0</v>
      </c>
      <c r="K9" s="151">
        <f t="shared" si="1"/>
        <v>0</v>
      </c>
      <c r="L9" s="151">
        <f t="shared" si="2"/>
        <v>0</v>
      </c>
      <c r="M9" s="151">
        <f t="shared" si="3"/>
        <v>0</v>
      </c>
      <c r="N9" s="152">
        <v>0</v>
      </c>
      <c r="O9" s="153">
        <f t="shared" si="29"/>
        <v>0</v>
      </c>
      <c r="P9" s="150"/>
      <c r="Q9" s="150"/>
      <c r="R9" s="150"/>
      <c r="S9" s="150"/>
      <c r="T9" s="150"/>
      <c r="U9" s="151"/>
      <c r="V9" s="151"/>
      <c r="W9" s="331">
        <f t="shared" si="30"/>
        <v>0</v>
      </c>
      <c r="X9" s="150"/>
      <c r="Y9" s="154">
        <f t="shared" si="4"/>
        <v>0</v>
      </c>
      <c r="Z9" s="153">
        <f t="shared" si="5"/>
        <v>0</v>
      </c>
      <c r="AA9" s="147"/>
      <c r="AB9" s="147"/>
      <c r="AC9" s="331">
        <f t="shared" si="31"/>
        <v>0</v>
      </c>
      <c r="AD9" s="331">
        <f t="shared" si="6"/>
        <v>0</v>
      </c>
      <c r="AE9" s="331">
        <v>0</v>
      </c>
      <c r="AF9" s="331">
        <f t="shared" si="32"/>
        <v>0</v>
      </c>
      <c r="AG9" s="331">
        <f t="shared" si="33"/>
        <v>0</v>
      </c>
      <c r="AH9" s="148">
        <f t="shared" si="7"/>
        <v>0</v>
      </c>
      <c r="AI9" s="155">
        <v>0</v>
      </c>
      <c r="AJ9" s="337">
        <v>0</v>
      </c>
      <c r="AK9" s="155">
        <v>0</v>
      </c>
      <c r="AL9" s="337">
        <v>0</v>
      </c>
      <c r="AM9" s="151">
        <f t="shared" si="8"/>
        <v>0</v>
      </c>
      <c r="AN9" s="151">
        <f t="shared" si="9"/>
        <v>0</v>
      </c>
      <c r="AO9" s="151">
        <f t="shared" si="10"/>
        <v>0</v>
      </c>
      <c r="AP9" s="151">
        <f t="shared" si="11"/>
        <v>0</v>
      </c>
      <c r="AQ9" s="151">
        <f t="shared" si="12"/>
        <v>0</v>
      </c>
      <c r="AR9" s="151">
        <f t="shared" si="13"/>
        <v>0</v>
      </c>
      <c r="AS9" s="147">
        <f t="shared" si="34"/>
        <v>0</v>
      </c>
      <c r="AT9" s="151">
        <f t="shared" si="35"/>
        <v>0</v>
      </c>
      <c r="AU9" s="151">
        <f t="shared" si="14"/>
        <v>0</v>
      </c>
      <c r="AV9" s="151">
        <f t="shared" si="15"/>
        <v>0</v>
      </c>
      <c r="AW9" s="151">
        <f t="shared" si="16"/>
        <v>0</v>
      </c>
      <c r="AX9" s="151">
        <f t="shared" si="17"/>
        <v>0</v>
      </c>
      <c r="AY9" s="151">
        <f t="shared" si="18"/>
        <v>0</v>
      </c>
      <c r="AZ9" s="153">
        <f t="shared" si="36"/>
        <v>0</v>
      </c>
      <c r="BA9" s="151">
        <f t="shared" si="19"/>
        <v>0</v>
      </c>
      <c r="BB9" s="151">
        <f t="shared" si="20"/>
        <v>0</v>
      </c>
      <c r="BC9" s="151">
        <f t="shared" si="21"/>
        <v>0</v>
      </c>
      <c r="BD9" s="151">
        <f t="shared" si="37"/>
        <v>0</v>
      </c>
      <c r="BE9" s="151">
        <f t="shared" si="22"/>
        <v>0</v>
      </c>
      <c r="BF9" s="151">
        <f t="shared" si="23"/>
        <v>0</v>
      </c>
      <c r="BG9" s="153">
        <f t="shared" si="38"/>
        <v>0</v>
      </c>
      <c r="BH9" s="551">
        <f t="shared" si="39"/>
        <v>0</v>
      </c>
      <c r="BI9" s="551">
        <f t="shared" si="40"/>
        <v>0</v>
      </c>
      <c r="BJ9" s="551">
        <f t="shared" si="41"/>
        <v>0</v>
      </c>
      <c r="BK9" s="551">
        <f t="shared" si="42"/>
        <v>0</v>
      </c>
      <c r="BL9" s="152">
        <v>0</v>
      </c>
      <c r="BM9" s="151">
        <f t="shared" si="24"/>
        <v>0</v>
      </c>
      <c r="BN9" s="151">
        <f t="shared" si="25"/>
        <v>0</v>
      </c>
      <c r="BO9" s="150">
        <f t="shared" si="43"/>
        <v>0</v>
      </c>
      <c r="BP9" s="1095">
        <f t="shared" si="44"/>
        <v>0</v>
      </c>
      <c r="BQ9" s="156"/>
      <c r="BR9" s="156"/>
      <c r="BS9" s="156"/>
      <c r="BT9" s="156"/>
      <c r="BU9" s="156"/>
      <c r="BV9" s="156"/>
      <c r="BW9" s="152"/>
      <c r="BX9" s="152"/>
      <c r="BY9" s="156"/>
      <c r="BZ9" s="156">
        <f t="shared" si="26"/>
        <v>0</v>
      </c>
      <c r="CA9" s="152"/>
      <c r="CB9" s="156"/>
      <c r="CC9" s="156"/>
      <c r="CD9" s="156"/>
      <c r="CE9" s="157"/>
      <c r="CF9" s="157"/>
      <c r="CG9" s="156"/>
      <c r="CH9" s="156"/>
      <c r="CI9" s="156"/>
      <c r="CJ9" s="156"/>
      <c r="CK9" s="156"/>
      <c r="CL9" s="156"/>
      <c r="CM9" s="151">
        <f t="shared" si="45"/>
        <v>0</v>
      </c>
      <c r="CN9" s="151">
        <f t="shared" si="27"/>
        <v>0</v>
      </c>
      <c r="CO9" s="158">
        <f t="shared" si="28"/>
        <v>0</v>
      </c>
      <c r="CP9" s="158"/>
      <c r="CQ9" s="151">
        <f t="shared" si="46"/>
        <v>0</v>
      </c>
      <c r="CR9" s="156">
        <f t="shared" si="47"/>
        <v>0</v>
      </c>
      <c r="CS9" s="155">
        <f t="shared" si="48"/>
        <v>0</v>
      </c>
      <c r="CT9" s="156">
        <f t="shared" si="49"/>
        <v>0</v>
      </c>
      <c r="CU9" s="332">
        <f t="shared" si="50"/>
        <v>1183.33</v>
      </c>
      <c r="CV9" s="560">
        <f t="shared" si="51"/>
        <v>-1183.33</v>
      </c>
      <c r="CW9" s="560">
        <f t="shared" si="52"/>
        <v>-118.333</v>
      </c>
      <c r="CX9" s="560">
        <f t="shared" si="53"/>
        <v>-3083.33</v>
      </c>
      <c r="CY9" s="560">
        <f t="shared" si="54"/>
        <v>0</v>
      </c>
      <c r="CZ9" s="560">
        <f t="shared" si="55"/>
        <v>-118.333</v>
      </c>
      <c r="DA9" s="560">
        <f t="shared" si="56"/>
        <v>-23.666600000000003</v>
      </c>
      <c r="DB9" s="156">
        <f t="shared" si="57"/>
        <v>0</v>
      </c>
      <c r="DC9" s="156">
        <f t="shared" si="58"/>
        <v>50</v>
      </c>
      <c r="DD9" s="156">
        <f t="shared" si="59"/>
        <v>-50</v>
      </c>
      <c r="DE9" s="561">
        <f t="shared" si="60"/>
        <v>0</v>
      </c>
      <c r="DF9" s="560">
        <f t="shared" si="61"/>
        <v>0</v>
      </c>
      <c r="DG9" s="561"/>
      <c r="DH9" s="151"/>
    </row>
    <row r="10" spans="1:112" s="159" customFormat="1" ht="68.099999999999994" customHeight="1" x14ac:dyDescent="0.2">
      <c r="A10" s="149" t="str">
        <f>IF(C10="","",SUBTOTAL(3,$C$6:C10))</f>
        <v/>
      </c>
      <c r="B10" s="150"/>
      <c r="C10" s="150"/>
      <c r="D10" s="325"/>
      <c r="E10" s="325"/>
      <c r="F10" s="150"/>
      <c r="G10" s="150"/>
      <c r="H10" s="150"/>
      <c r="I10" s="150"/>
      <c r="J10" s="151">
        <f t="shared" si="0"/>
        <v>0</v>
      </c>
      <c r="K10" s="151">
        <f t="shared" si="1"/>
        <v>0</v>
      </c>
      <c r="L10" s="151">
        <f t="shared" si="2"/>
        <v>0</v>
      </c>
      <c r="M10" s="151">
        <f t="shared" si="3"/>
        <v>0</v>
      </c>
      <c r="N10" s="152">
        <v>0</v>
      </c>
      <c r="O10" s="153">
        <f t="shared" si="29"/>
        <v>0</v>
      </c>
      <c r="P10" s="150"/>
      <c r="Q10" s="150"/>
      <c r="R10" s="150"/>
      <c r="S10" s="150"/>
      <c r="T10" s="150"/>
      <c r="U10" s="151"/>
      <c r="V10" s="151"/>
      <c r="W10" s="331">
        <f t="shared" si="30"/>
        <v>0</v>
      </c>
      <c r="X10" s="150"/>
      <c r="Y10" s="154">
        <f t="shared" si="4"/>
        <v>0</v>
      </c>
      <c r="Z10" s="153">
        <f t="shared" si="5"/>
        <v>0</v>
      </c>
      <c r="AA10" s="147"/>
      <c r="AB10" s="147"/>
      <c r="AC10" s="331">
        <f t="shared" si="31"/>
        <v>0</v>
      </c>
      <c r="AD10" s="331">
        <f t="shared" si="6"/>
        <v>0</v>
      </c>
      <c r="AE10" s="331">
        <v>0</v>
      </c>
      <c r="AF10" s="331">
        <f t="shared" si="32"/>
        <v>0</v>
      </c>
      <c r="AG10" s="331">
        <f t="shared" si="33"/>
        <v>0</v>
      </c>
      <c r="AH10" s="148">
        <f t="shared" si="7"/>
        <v>0</v>
      </c>
      <c r="AI10" s="155">
        <v>0</v>
      </c>
      <c r="AJ10" s="337">
        <v>0</v>
      </c>
      <c r="AK10" s="155">
        <v>0</v>
      </c>
      <c r="AL10" s="337">
        <v>0</v>
      </c>
      <c r="AM10" s="151">
        <f t="shared" si="8"/>
        <v>0</v>
      </c>
      <c r="AN10" s="151">
        <f t="shared" si="9"/>
        <v>0</v>
      </c>
      <c r="AO10" s="151">
        <f t="shared" si="10"/>
        <v>0</v>
      </c>
      <c r="AP10" s="151">
        <f t="shared" si="11"/>
        <v>0</v>
      </c>
      <c r="AQ10" s="151">
        <f t="shared" si="12"/>
        <v>0</v>
      </c>
      <c r="AR10" s="151">
        <f t="shared" si="13"/>
        <v>0</v>
      </c>
      <c r="AS10" s="147">
        <f t="shared" si="34"/>
        <v>0</v>
      </c>
      <c r="AT10" s="151">
        <f t="shared" si="35"/>
        <v>0</v>
      </c>
      <c r="AU10" s="151">
        <f t="shared" si="14"/>
        <v>0</v>
      </c>
      <c r="AV10" s="151">
        <f t="shared" si="15"/>
        <v>0</v>
      </c>
      <c r="AW10" s="151">
        <f t="shared" si="16"/>
        <v>0</v>
      </c>
      <c r="AX10" s="151">
        <f t="shared" si="17"/>
        <v>0</v>
      </c>
      <c r="AY10" s="151">
        <f t="shared" si="18"/>
        <v>0</v>
      </c>
      <c r="AZ10" s="153">
        <f t="shared" si="36"/>
        <v>0</v>
      </c>
      <c r="BA10" s="151">
        <f t="shared" si="19"/>
        <v>0</v>
      </c>
      <c r="BB10" s="151">
        <f t="shared" si="20"/>
        <v>0</v>
      </c>
      <c r="BC10" s="151">
        <f t="shared" si="21"/>
        <v>0</v>
      </c>
      <c r="BD10" s="151">
        <f t="shared" si="37"/>
        <v>0</v>
      </c>
      <c r="BE10" s="151">
        <f t="shared" si="22"/>
        <v>0</v>
      </c>
      <c r="BF10" s="151">
        <f t="shared" si="23"/>
        <v>0</v>
      </c>
      <c r="BG10" s="153">
        <f t="shared" si="38"/>
        <v>0</v>
      </c>
      <c r="BH10" s="551">
        <f t="shared" si="39"/>
        <v>0</v>
      </c>
      <c r="BI10" s="551">
        <f t="shared" si="40"/>
        <v>0</v>
      </c>
      <c r="BJ10" s="551">
        <f t="shared" si="41"/>
        <v>0</v>
      </c>
      <c r="BK10" s="551">
        <f t="shared" si="42"/>
        <v>0</v>
      </c>
      <c r="BL10" s="152">
        <v>0</v>
      </c>
      <c r="BM10" s="151">
        <f t="shared" si="24"/>
        <v>0</v>
      </c>
      <c r="BN10" s="151">
        <f t="shared" si="25"/>
        <v>0</v>
      </c>
      <c r="BO10" s="150">
        <f t="shared" si="43"/>
        <v>0</v>
      </c>
      <c r="BP10" s="1095">
        <f t="shared" si="44"/>
        <v>0</v>
      </c>
      <c r="BQ10" s="156"/>
      <c r="BR10" s="156"/>
      <c r="BS10" s="156"/>
      <c r="BT10" s="156"/>
      <c r="BU10" s="156"/>
      <c r="BV10" s="156"/>
      <c r="BW10" s="152"/>
      <c r="BX10" s="152"/>
      <c r="BY10" s="156"/>
      <c r="BZ10" s="156">
        <f t="shared" si="26"/>
        <v>0</v>
      </c>
      <c r="CA10" s="152"/>
      <c r="CB10" s="156"/>
      <c r="CC10" s="156"/>
      <c r="CD10" s="156"/>
      <c r="CE10" s="157"/>
      <c r="CF10" s="157"/>
      <c r="CG10" s="156"/>
      <c r="CH10" s="156"/>
      <c r="CI10" s="156"/>
      <c r="CJ10" s="156"/>
      <c r="CK10" s="156"/>
      <c r="CL10" s="156"/>
      <c r="CM10" s="151">
        <f t="shared" si="45"/>
        <v>0</v>
      </c>
      <c r="CN10" s="151">
        <f t="shared" si="27"/>
        <v>0</v>
      </c>
      <c r="CO10" s="158">
        <f t="shared" si="28"/>
        <v>0</v>
      </c>
      <c r="CP10" s="158"/>
      <c r="CQ10" s="151">
        <f t="shared" si="46"/>
        <v>0</v>
      </c>
      <c r="CR10" s="156">
        <f t="shared" si="47"/>
        <v>0</v>
      </c>
      <c r="CS10" s="155">
        <f t="shared" si="48"/>
        <v>0</v>
      </c>
      <c r="CT10" s="156">
        <f t="shared" si="49"/>
        <v>0</v>
      </c>
      <c r="CU10" s="332">
        <f t="shared" si="50"/>
        <v>1183.33</v>
      </c>
      <c r="CV10" s="560">
        <f t="shared" si="51"/>
        <v>-1183.33</v>
      </c>
      <c r="CW10" s="560">
        <f t="shared" si="52"/>
        <v>-118.333</v>
      </c>
      <c r="CX10" s="560">
        <f t="shared" si="53"/>
        <v>-3083.33</v>
      </c>
      <c r="CY10" s="560">
        <f t="shared" si="54"/>
        <v>0</v>
      </c>
      <c r="CZ10" s="560">
        <f t="shared" si="55"/>
        <v>-118.333</v>
      </c>
      <c r="DA10" s="560">
        <f t="shared" si="56"/>
        <v>-23.666600000000003</v>
      </c>
      <c r="DB10" s="156">
        <f t="shared" si="57"/>
        <v>0</v>
      </c>
      <c r="DC10" s="156">
        <f t="shared" si="58"/>
        <v>50</v>
      </c>
      <c r="DD10" s="156">
        <f t="shared" si="59"/>
        <v>-50</v>
      </c>
      <c r="DE10" s="561">
        <f t="shared" si="60"/>
        <v>0</v>
      </c>
      <c r="DF10" s="560">
        <f t="shared" si="61"/>
        <v>0</v>
      </c>
      <c r="DG10" s="561"/>
      <c r="DH10" s="151"/>
    </row>
    <row r="11" spans="1:112" s="159" customFormat="1" ht="68.099999999999994" customHeight="1" x14ac:dyDescent="0.2">
      <c r="A11" s="149" t="str">
        <f>IF(C11="","",SUBTOTAL(3,$C$6:C11))</f>
        <v/>
      </c>
      <c r="B11" s="150"/>
      <c r="C11" s="150"/>
      <c r="D11" s="325"/>
      <c r="E11" s="325"/>
      <c r="F11" s="150"/>
      <c r="G11" s="150"/>
      <c r="H11" s="150"/>
      <c r="I11" s="150"/>
      <c r="J11" s="151">
        <f t="shared" si="0"/>
        <v>0</v>
      </c>
      <c r="K11" s="151">
        <f t="shared" si="1"/>
        <v>0</v>
      </c>
      <c r="L11" s="151">
        <f t="shared" si="2"/>
        <v>0</v>
      </c>
      <c r="M11" s="151">
        <f t="shared" si="3"/>
        <v>0</v>
      </c>
      <c r="N11" s="152">
        <v>0</v>
      </c>
      <c r="O11" s="153">
        <f t="shared" si="29"/>
        <v>0</v>
      </c>
      <c r="P11" s="150"/>
      <c r="Q11" s="150"/>
      <c r="R11" s="150"/>
      <c r="S11" s="150"/>
      <c r="T11" s="150"/>
      <c r="U11" s="151"/>
      <c r="V11" s="151"/>
      <c r="W11" s="331">
        <f t="shared" si="30"/>
        <v>0</v>
      </c>
      <c r="X11" s="150"/>
      <c r="Y11" s="154">
        <f t="shared" si="4"/>
        <v>0</v>
      </c>
      <c r="Z11" s="153">
        <f t="shared" si="5"/>
        <v>0</v>
      </c>
      <c r="AA11" s="147"/>
      <c r="AB11" s="147"/>
      <c r="AC11" s="331">
        <f t="shared" si="31"/>
        <v>0</v>
      </c>
      <c r="AD11" s="331">
        <f t="shared" si="6"/>
        <v>0</v>
      </c>
      <c r="AE11" s="331">
        <v>0</v>
      </c>
      <c r="AF11" s="331">
        <f t="shared" si="32"/>
        <v>0</v>
      </c>
      <c r="AG11" s="331">
        <f t="shared" si="33"/>
        <v>0</v>
      </c>
      <c r="AH11" s="148">
        <f t="shared" si="7"/>
        <v>0</v>
      </c>
      <c r="AI11" s="155">
        <v>0</v>
      </c>
      <c r="AJ11" s="337">
        <v>0</v>
      </c>
      <c r="AK11" s="155">
        <v>0</v>
      </c>
      <c r="AL11" s="337">
        <v>0</v>
      </c>
      <c r="AM11" s="151">
        <f t="shared" si="8"/>
        <v>0</v>
      </c>
      <c r="AN11" s="151">
        <f t="shared" si="9"/>
        <v>0</v>
      </c>
      <c r="AO11" s="151">
        <f t="shared" si="10"/>
        <v>0</v>
      </c>
      <c r="AP11" s="151">
        <f t="shared" si="11"/>
        <v>0</v>
      </c>
      <c r="AQ11" s="151">
        <f t="shared" si="12"/>
        <v>0</v>
      </c>
      <c r="AR11" s="151">
        <f t="shared" si="13"/>
        <v>0</v>
      </c>
      <c r="AS11" s="147">
        <f t="shared" si="34"/>
        <v>0</v>
      </c>
      <c r="AT11" s="151">
        <f t="shared" si="35"/>
        <v>0</v>
      </c>
      <c r="AU11" s="151">
        <f t="shared" si="14"/>
        <v>0</v>
      </c>
      <c r="AV11" s="151">
        <f t="shared" si="15"/>
        <v>0</v>
      </c>
      <c r="AW11" s="151">
        <f t="shared" si="16"/>
        <v>0</v>
      </c>
      <c r="AX11" s="151">
        <f t="shared" si="17"/>
        <v>0</v>
      </c>
      <c r="AY11" s="151">
        <f t="shared" si="18"/>
        <v>0</v>
      </c>
      <c r="AZ11" s="153">
        <f t="shared" si="36"/>
        <v>0</v>
      </c>
      <c r="BA11" s="151">
        <f t="shared" si="19"/>
        <v>0</v>
      </c>
      <c r="BB11" s="151">
        <f t="shared" si="20"/>
        <v>0</v>
      </c>
      <c r="BC11" s="151">
        <f t="shared" si="21"/>
        <v>0</v>
      </c>
      <c r="BD11" s="151">
        <f t="shared" si="37"/>
        <v>0</v>
      </c>
      <c r="BE11" s="151">
        <f t="shared" si="22"/>
        <v>0</v>
      </c>
      <c r="BF11" s="151">
        <f t="shared" si="23"/>
        <v>0</v>
      </c>
      <c r="BG11" s="153">
        <f t="shared" si="38"/>
        <v>0</v>
      </c>
      <c r="BH11" s="551">
        <f t="shared" si="39"/>
        <v>0</v>
      </c>
      <c r="BI11" s="551">
        <f t="shared" si="40"/>
        <v>0</v>
      </c>
      <c r="BJ11" s="551">
        <f t="shared" si="41"/>
        <v>0</v>
      </c>
      <c r="BK11" s="551">
        <f t="shared" si="42"/>
        <v>0</v>
      </c>
      <c r="BL11" s="152">
        <v>0</v>
      </c>
      <c r="BM11" s="151">
        <f t="shared" si="24"/>
        <v>0</v>
      </c>
      <c r="BN11" s="151">
        <f t="shared" si="25"/>
        <v>0</v>
      </c>
      <c r="BO11" s="150">
        <f t="shared" si="43"/>
        <v>0</v>
      </c>
      <c r="BP11" s="1095">
        <f t="shared" si="44"/>
        <v>0</v>
      </c>
      <c r="BQ11" s="156"/>
      <c r="BR11" s="156"/>
      <c r="BS11" s="156"/>
      <c r="BT11" s="156"/>
      <c r="BU11" s="156"/>
      <c r="BV11" s="156"/>
      <c r="BW11" s="152"/>
      <c r="BX11" s="152"/>
      <c r="BY11" s="156"/>
      <c r="BZ11" s="156">
        <f t="shared" si="26"/>
        <v>0</v>
      </c>
      <c r="CA11" s="152"/>
      <c r="CB11" s="156"/>
      <c r="CC11" s="156"/>
      <c r="CD11" s="156"/>
      <c r="CE11" s="157"/>
      <c r="CF11" s="157"/>
      <c r="CG11" s="156"/>
      <c r="CH11" s="156"/>
      <c r="CI11" s="156"/>
      <c r="CJ11" s="156"/>
      <c r="CK11" s="156"/>
      <c r="CL11" s="156"/>
      <c r="CM11" s="151">
        <f t="shared" si="45"/>
        <v>0</v>
      </c>
      <c r="CN11" s="151">
        <f t="shared" si="27"/>
        <v>0</v>
      </c>
      <c r="CO11" s="158">
        <f t="shared" si="28"/>
        <v>0</v>
      </c>
      <c r="CP11" s="158"/>
      <c r="CQ11" s="151">
        <f t="shared" si="46"/>
        <v>0</v>
      </c>
      <c r="CR11" s="156">
        <f t="shared" si="47"/>
        <v>0</v>
      </c>
      <c r="CS11" s="155">
        <f t="shared" si="48"/>
        <v>0</v>
      </c>
      <c r="CT11" s="156">
        <f t="shared" si="49"/>
        <v>0</v>
      </c>
      <c r="CU11" s="332">
        <f t="shared" si="50"/>
        <v>1183.33</v>
      </c>
      <c r="CV11" s="560">
        <f t="shared" si="51"/>
        <v>-1183.33</v>
      </c>
      <c r="CW11" s="560">
        <f t="shared" si="52"/>
        <v>-118.333</v>
      </c>
      <c r="CX11" s="560">
        <f t="shared" si="53"/>
        <v>-3083.33</v>
      </c>
      <c r="CY11" s="560">
        <f t="shared" si="54"/>
        <v>0</v>
      </c>
      <c r="CZ11" s="560">
        <f t="shared" si="55"/>
        <v>-118.333</v>
      </c>
      <c r="DA11" s="560">
        <f t="shared" si="56"/>
        <v>-23.666600000000003</v>
      </c>
      <c r="DB11" s="156">
        <f t="shared" si="57"/>
        <v>0</v>
      </c>
      <c r="DC11" s="156">
        <f t="shared" si="58"/>
        <v>50</v>
      </c>
      <c r="DD11" s="156">
        <f t="shared" si="59"/>
        <v>-50</v>
      </c>
      <c r="DE11" s="561">
        <f t="shared" si="60"/>
        <v>0</v>
      </c>
      <c r="DF11" s="560">
        <f t="shared" si="61"/>
        <v>0</v>
      </c>
      <c r="DG11" s="561"/>
      <c r="DH11" s="151"/>
    </row>
    <row r="12" spans="1:112" s="159" customFormat="1" ht="68.099999999999994" customHeight="1" x14ac:dyDescent="0.2">
      <c r="A12" s="149" t="str">
        <f>IF(C12="","",SUBTOTAL(3,$C$6:C12))</f>
        <v/>
      </c>
      <c r="B12" s="150"/>
      <c r="C12" s="150"/>
      <c r="D12" s="325"/>
      <c r="E12" s="325"/>
      <c r="F12" s="150"/>
      <c r="G12" s="150"/>
      <c r="H12" s="150"/>
      <c r="I12" s="150"/>
      <c r="J12" s="151">
        <f t="shared" si="0"/>
        <v>0</v>
      </c>
      <c r="K12" s="151">
        <f t="shared" si="1"/>
        <v>0</v>
      </c>
      <c r="L12" s="151">
        <f t="shared" si="2"/>
        <v>0</v>
      </c>
      <c r="M12" s="151">
        <f t="shared" si="3"/>
        <v>0</v>
      </c>
      <c r="N12" s="152">
        <v>0</v>
      </c>
      <c r="O12" s="153">
        <f t="shared" si="29"/>
        <v>0</v>
      </c>
      <c r="P12" s="150"/>
      <c r="Q12" s="150"/>
      <c r="R12" s="150"/>
      <c r="S12" s="150"/>
      <c r="T12" s="150"/>
      <c r="U12" s="151"/>
      <c r="V12" s="151"/>
      <c r="W12" s="331">
        <f t="shared" si="30"/>
        <v>0</v>
      </c>
      <c r="X12" s="150"/>
      <c r="Y12" s="154">
        <f t="shared" si="4"/>
        <v>0</v>
      </c>
      <c r="Z12" s="153">
        <f t="shared" si="5"/>
        <v>0</v>
      </c>
      <c r="AA12" s="147"/>
      <c r="AB12" s="147"/>
      <c r="AC12" s="331">
        <f t="shared" si="31"/>
        <v>0</v>
      </c>
      <c r="AD12" s="331">
        <f t="shared" si="6"/>
        <v>0</v>
      </c>
      <c r="AE12" s="331">
        <v>0</v>
      </c>
      <c r="AF12" s="331">
        <f t="shared" si="32"/>
        <v>0</v>
      </c>
      <c r="AG12" s="331">
        <f t="shared" si="33"/>
        <v>0</v>
      </c>
      <c r="AH12" s="148">
        <f t="shared" si="7"/>
        <v>0</v>
      </c>
      <c r="AI12" s="155">
        <v>0</v>
      </c>
      <c r="AJ12" s="337">
        <v>0</v>
      </c>
      <c r="AK12" s="155">
        <v>0</v>
      </c>
      <c r="AL12" s="337">
        <v>0</v>
      </c>
      <c r="AM12" s="151">
        <f t="shared" si="8"/>
        <v>0</v>
      </c>
      <c r="AN12" s="151">
        <f t="shared" si="9"/>
        <v>0</v>
      </c>
      <c r="AO12" s="151">
        <f t="shared" si="10"/>
        <v>0</v>
      </c>
      <c r="AP12" s="151">
        <f t="shared" si="11"/>
        <v>0</v>
      </c>
      <c r="AQ12" s="151">
        <f t="shared" si="12"/>
        <v>0</v>
      </c>
      <c r="AR12" s="151">
        <f t="shared" si="13"/>
        <v>0</v>
      </c>
      <c r="AS12" s="147">
        <f t="shared" si="34"/>
        <v>0</v>
      </c>
      <c r="AT12" s="151">
        <f t="shared" si="35"/>
        <v>0</v>
      </c>
      <c r="AU12" s="151">
        <f t="shared" si="14"/>
        <v>0</v>
      </c>
      <c r="AV12" s="151">
        <f t="shared" si="15"/>
        <v>0</v>
      </c>
      <c r="AW12" s="151">
        <f t="shared" si="16"/>
        <v>0</v>
      </c>
      <c r="AX12" s="151">
        <f t="shared" si="17"/>
        <v>0</v>
      </c>
      <c r="AY12" s="151">
        <f t="shared" si="18"/>
        <v>0</v>
      </c>
      <c r="AZ12" s="153">
        <f t="shared" si="36"/>
        <v>0</v>
      </c>
      <c r="BA12" s="151">
        <f t="shared" si="19"/>
        <v>0</v>
      </c>
      <c r="BB12" s="151">
        <f t="shared" si="20"/>
        <v>0</v>
      </c>
      <c r="BC12" s="151">
        <f t="shared" si="21"/>
        <v>0</v>
      </c>
      <c r="BD12" s="151">
        <f t="shared" si="37"/>
        <v>0</v>
      </c>
      <c r="BE12" s="151">
        <f t="shared" si="22"/>
        <v>0</v>
      </c>
      <c r="BF12" s="151">
        <f t="shared" si="23"/>
        <v>0</v>
      </c>
      <c r="BG12" s="153">
        <f t="shared" si="38"/>
        <v>0</v>
      </c>
      <c r="BH12" s="551">
        <f t="shared" si="39"/>
        <v>0</v>
      </c>
      <c r="BI12" s="551">
        <f t="shared" si="40"/>
        <v>0</v>
      </c>
      <c r="BJ12" s="551">
        <f t="shared" si="41"/>
        <v>0</v>
      </c>
      <c r="BK12" s="551">
        <f t="shared" si="42"/>
        <v>0</v>
      </c>
      <c r="BL12" s="152">
        <v>0</v>
      </c>
      <c r="BM12" s="151">
        <f t="shared" si="24"/>
        <v>0</v>
      </c>
      <c r="BN12" s="151">
        <f t="shared" si="25"/>
        <v>0</v>
      </c>
      <c r="BO12" s="150">
        <f t="shared" si="43"/>
        <v>0</v>
      </c>
      <c r="BP12" s="1095">
        <f t="shared" si="44"/>
        <v>0</v>
      </c>
      <c r="BQ12" s="156"/>
      <c r="BR12" s="156"/>
      <c r="BS12" s="156"/>
      <c r="BT12" s="156"/>
      <c r="BU12" s="156"/>
      <c r="BV12" s="156"/>
      <c r="BW12" s="152"/>
      <c r="BX12" s="152"/>
      <c r="BY12" s="156"/>
      <c r="BZ12" s="156">
        <f t="shared" si="26"/>
        <v>0</v>
      </c>
      <c r="CA12" s="152"/>
      <c r="CB12" s="156"/>
      <c r="CC12" s="156"/>
      <c r="CD12" s="156"/>
      <c r="CE12" s="157"/>
      <c r="CF12" s="157"/>
      <c r="CG12" s="156"/>
      <c r="CH12" s="156"/>
      <c r="CI12" s="156"/>
      <c r="CJ12" s="156"/>
      <c r="CK12" s="156"/>
      <c r="CL12" s="156"/>
      <c r="CM12" s="151">
        <f t="shared" si="45"/>
        <v>0</v>
      </c>
      <c r="CN12" s="151">
        <f t="shared" si="27"/>
        <v>0</v>
      </c>
      <c r="CO12" s="158">
        <f t="shared" si="28"/>
        <v>0</v>
      </c>
      <c r="CP12" s="158"/>
      <c r="CQ12" s="151">
        <f t="shared" si="46"/>
        <v>0</v>
      </c>
      <c r="CR12" s="156">
        <f t="shared" si="47"/>
        <v>0</v>
      </c>
      <c r="CS12" s="155">
        <f t="shared" si="48"/>
        <v>0</v>
      </c>
      <c r="CT12" s="156">
        <f t="shared" si="49"/>
        <v>0</v>
      </c>
      <c r="CU12" s="332">
        <f t="shared" si="50"/>
        <v>1183.33</v>
      </c>
      <c r="CV12" s="560">
        <f t="shared" si="51"/>
        <v>-1183.33</v>
      </c>
      <c r="CW12" s="560">
        <f t="shared" si="52"/>
        <v>-118.333</v>
      </c>
      <c r="CX12" s="560">
        <f t="shared" si="53"/>
        <v>-3083.33</v>
      </c>
      <c r="CY12" s="560">
        <f t="shared" si="54"/>
        <v>0</v>
      </c>
      <c r="CZ12" s="560">
        <f t="shared" si="55"/>
        <v>-118.333</v>
      </c>
      <c r="DA12" s="560">
        <f t="shared" si="56"/>
        <v>-23.666600000000003</v>
      </c>
      <c r="DB12" s="156">
        <f t="shared" si="57"/>
        <v>0</v>
      </c>
      <c r="DC12" s="156">
        <f t="shared" si="58"/>
        <v>50</v>
      </c>
      <c r="DD12" s="156">
        <f t="shared" si="59"/>
        <v>-50</v>
      </c>
      <c r="DE12" s="561">
        <f t="shared" si="60"/>
        <v>0</v>
      </c>
      <c r="DF12" s="560">
        <f t="shared" si="61"/>
        <v>0</v>
      </c>
      <c r="DG12" s="561"/>
      <c r="DH12" s="151"/>
    </row>
    <row r="13" spans="1:112" s="159" customFormat="1" ht="68.099999999999994" customHeight="1" x14ac:dyDescent="0.2">
      <c r="A13" s="149" t="str">
        <f>IF(C13="","",SUBTOTAL(3,$C$6:C13))</f>
        <v/>
      </c>
      <c r="B13" s="150"/>
      <c r="C13" s="150"/>
      <c r="D13" s="325"/>
      <c r="E13" s="325"/>
      <c r="F13" s="150"/>
      <c r="G13" s="150"/>
      <c r="H13" s="150"/>
      <c r="I13" s="150"/>
      <c r="J13" s="151">
        <f t="shared" si="0"/>
        <v>0</v>
      </c>
      <c r="K13" s="151">
        <f t="shared" si="1"/>
        <v>0</v>
      </c>
      <c r="L13" s="151">
        <f t="shared" si="2"/>
        <v>0</v>
      </c>
      <c r="M13" s="151">
        <f t="shared" si="3"/>
        <v>0</v>
      </c>
      <c r="N13" s="152">
        <v>0</v>
      </c>
      <c r="O13" s="153">
        <f t="shared" si="29"/>
        <v>0</v>
      </c>
      <c r="P13" s="150"/>
      <c r="Q13" s="150"/>
      <c r="R13" s="150"/>
      <c r="S13" s="150"/>
      <c r="T13" s="150"/>
      <c r="U13" s="151"/>
      <c r="V13" s="151"/>
      <c r="W13" s="331">
        <f t="shared" si="30"/>
        <v>0</v>
      </c>
      <c r="X13" s="150"/>
      <c r="Y13" s="154">
        <f t="shared" si="4"/>
        <v>0</v>
      </c>
      <c r="Z13" s="153">
        <f t="shared" si="5"/>
        <v>0</v>
      </c>
      <c r="AA13" s="147"/>
      <c r="AB13" s="147"/>
      <c r="AC13" s="331">
        <f t="shared" si="31"/>
        <v>0</v>
      </c>
      <c r="AD13" s="331">
        <f t="shared" si="6"/>
        <v>0</v>
      </c>
      <c r="AE13" s="331">
        <v>0</v>
      </c>
      <c r="AF13" s="331">
        <f t="shared" si="32"/>
        <v>0</v>
      </c>
      <c r="AG13" s="331">
        <f t="shared" si="33"/>
        <v>0</v>
      </c>
      <c r="AH13" s="148">
        <f t="shared" si="7"/>
        <v>0</v>
      </c>
      <c r="AI13" s="155">
        <v>0</v>
      </c>
      <c r="AJ13" s="337">
        <v>0</v>
      </c>
      <c r="AK13" s="155">
        <v>0</v>
      </c>
      <c r="AL13" s="337">
        <v>0</v>
      </c>
      <c r="AM13" s="151">
        <f t="shared" si="8"/>
        <v>0</v>
      </c>
      <c r="AN13" s="151">
        <f t="shared" si="9"/>
        <v>0</v>
      </c>
      <c r="AO13" s="151">
        <f t="shared" si="10"/>
        <v>0</v>
      </c>
      <c r="AP13" s="151">
        <f t="shared" si="11"/>
        <v>0</v>
      </c>
      <c r="AQ13" s="151">
        <f t="shared" si="12"/>
        <v>0</v>
      </c>
      <c r="AR13" s="151">
        <f t="shared" si="13"/>
        <v>0</v>
      </c>
      <c r="AS13" s="147">
        <f t="shared" si="34"/>
        <v>0</v>
      </c>
      <c r="AT13" s="151">
        <f t="shared" si="35"/>
        <v>0</v>
      </c>
      <c r="AU13" s="151">
        <f t="shared" si="14"/>
        <v>0</v>
      </c>
      <c r="AV13" s="151">
        <f t="shared" si="15"/>
        <v>0</v>
      </c>
      <c r="AW13" s="151">
        <f t="shared" si="16"/>
        <v>0</v>
      </c>
      <c r="AX13" s="151">
        <f t="shared" si="17"/>
        <v>0</v>
      </c>
      <c r="AY13" s="151">
        <f t="shared" si="18"/>
        <v>0</v>
      </c>
      <c r="AZ13" s="153">
        <f t="shared" si="36"/>
        <v>0</v>
      </c>
      <c r="BA13" s="151">
        <f t="shared" si="19"/>
        <v>0</v>
      </c>
      <c r="BB13" s="151">
        <f t="shared" si="20"/>
        <v>0</v>
      </c>
      <c r="BC13" s="151">
        <f t="shared" si="21"/>
        <v>0</v>
      </c>
      <c r="BD13" s="151">
        <f t="shared" si="37"/>
        <v>0</v>
      </c>
      <c r="BE13" s="151">
        <f t="shared" si="22"/>
        <v>0</v>
      </c>
      <c r="BF13" s="151">
        <f t="shared" si="23"/>
        <v>0</v>
      </c>
      <c r="BG13" s="153">
        <f t="shared" si="38"/>
        <v>0</v>
      </c>
      <c r="BH13" s="551">
        <f t="shared" si="39"/>
        <v>0</v>
      </c>
      <c r="BI13" s="551">
        <f t="shared" si="40"/>
        <v>0</v>
      </c>
      <c r="BJ13" s="551">
        <f t="shared" si="41"/>
        <v>0</v>
      </c>
      <c r="BK13" s="551">
        <f t="shared" si="42"/>
        <v>0</v>
      </c>
      <c r="BL13" s="152">
        <v>0</v>
      </c>
      <c r="BM13" s="151">
        <f t="shared" si="24"/>
        <v>0</v>
      </c>
      <c r="BN13" s="151">
        <f t="shared" si="25"/>
        <v>0</v>
      </c>
      <c r="BO13" s="150">
        <f t="shared" si="43"/>
        <v>0</v>
      </c>
      <c r="BP13" s="1095">
        <f t="shared" si="44"/>
        <v>0</v>
      </c>
      <c r="BQ13" s="156"/>
      <c r="BR13" s="156"/>
      <c r="BS13" s="156"/>
      <c r="BT13" s="156"/>
      <c r="BU13" s="156"/>
      <c r="BV13" s="156"/>
      <c r="BW13" s="152"/>
      <c r="BX13" s="152"/>
      <c r="BY13" s="156"/>
      <c r="BZ13" s="156">
        <f t="shared" si="26"/>
        <v>0</v>
      </c>
      <c r="CA13" s="152"/>
      <c r="CB13" s="156"/>
      <c r="CC13" s="156"/>
      <c r="CD13" s="156"/>
      <c r="CE13" s="157"/>
      <c r="CF13" s="157"/>
      <c r="CG13" s="156"/>
      <c r="CH13" s="156"/>
      <c r="CI13" s="156"/>
      <c r="CJ13" s="156"/>
      <c r="CK13" s="156"/>
      <c r="CL13" s="156"/>
      <c r="CM13" s="151">
        <f t="shared" si="45"/>
        <v>0</v>
      </c>
      <c r="CN13" s="151">
        <f t="shared" si="27"/>
        <v>0</v>
      </c>
      <c r="CO13" s="158">
        <f t="shared" si="28"/>
        <v>0</v>
      </c>
      <c r="CP13" s="158"/>
      <c r="CQ13" s="151">
        <f t="shared" si="46"/>
        <v>0</v>
      </c>
      <c r="CR13" s="156">
        <f t="shared" si="47"/>
        <v>0</v>
      </c>
      <c r="CS13" s="155">
        <f t="shared" si="48"/>
        <v>0</v>
      </c>
      <c r="CT13" s="156">
        <f t="shared" si="49"/>
        <v>0</v>
      </c>
      <c r="CU13" s="332">
        <f t="shared" si="50"/>
        <v>1183.33</v>
      </c>
      <c r="CV13" s="560">
        <f t="shared" si="51"/>
        <v>-1183.33</v>
      </c>
      <c r="CW13" s="560">
        <f t="shared" si="52"/>
        <v>-118.333</v>
      </c>
      <c r="CX13" s="560">
        <f t="shared" si="53"/>
        <v>-3083.33</v>
      </c>
      <c r="CY13" s="560">
        <f t="shared" si="54"/>
        <v>0</v>
      </c>
      <c r="CZ13" s="560">
        <f t="shared" si="55"/>
        <v>-118.333</v>
      </c>
      <c r="DA13" s="560">
        <f t="shared" si="56"/>
        <v>-23.666600000000003</v>
      </c>
      <c r="DB13" s="156">
        <f t="shared" si="57"/>
        <v>0</v>
      </c>
      <c r="DC13" s="156">
        <f t="shared" si="58"/>
        <v>50</v>
      </c>
      <c r="DD13" s="156">
        <f t="shared" si="59"/>
        <v>-50</v>
      </c>
      <c r="DE13" s="561">
        <f t="shared" si="60"/>
        <v>0</v>
      </c>
      <c r="DF13" s="560">
        <f t="shared" si="61"/>
        <v>0</v>
      </c>
      <c r="DG13" s="561"/>
      <c r="DH13" s="151"/>
    </row>
    <row r="14" spans="1:112" s="159" customFormat="1" ht="68.099999999999994" customHeight="1" x14ac:dyDescent="0.2">
      <c r="A14" s="149" t="str">
        <f>IF(C14="","",SUBTOTAL(3,$C$6:C14))</f>
        <v/>
      </c>
      <c r="B14" s="150"/>
      <c r="C14" s="150"/>
      <c r="D14" s="325"/>
      <c r="E14" s="325"/>
      <c r="F14" s="150"/>
      <c r="G14" s="150"/>
      <c r="H14" s="150"/>
      <c r="I14" s="150"/>
      <c r="J14" s="151">
        <f t="shared" si="0"/>
        <v>0</v>
      </c>
      <c r="K14" s="151">
        <f t="shared" si="1"/>
        <v>0</v>
      </c>
      <c r="L14" s="151">
        <f t="shared" si="2"/>
        <v>0</v>
      </c>
      <c r="M14" s="151">
        <f t="shared" si="3"/>
        <v>0</v>
      </c>
      <c r="N14" s="152">
        <v>0</v>
      </c>
      <c r="O14" s="153">
        <f t="shared" si="29"/>
        <v>0</v>
      </c>
      <c r="P14" s="150"/>
      <c r="Q14" s="150"/>
      <c r="R14" s="150"/>
      <c r="S14" s="150"/>
      <c r="T14" s="150"/>
      <c r="U14" s="151"/>
      <c r="V14" s="151"/>
      <c r="W14" s="331">
        <f t="shared" si="30"/>
        <v>0</v>
      </c>
      <c r="X14" s="150"/>
      <c r="Y14" s="154">
        <f t="shared" si="4"/>
        <v>0</v>
      </c>
      <c r="Z14" s="153">
        <f t="shared" si="5"/>
        <v>0</v>
      </c>
      <c r="AA14" s="147"/>
      <c r="AB14" s="147"/>
      <c r="AC14" s="331">
        <f t="shared" si="31"/>
        <v>0</v>
      </c>
      <c r="AD14" s="331">
        <f t="shared" si="6"/>
        <v>0</v>
      </c>
      <c r="AE14" s="331">
        <v>0</v>
      </c>
      <c r="AF14" s="331">
        <f t="shared" si="32"/>
        <v>0</v>
      </c>
      <c r="AG14" s="331">
        <f t="shared" si="33"/>
        <v>0</v>
      </c>
      <c r="AH14" s="148">
        <f t="shared" si="7"/>
        <v>0</v>
      </c>
      <c r="AI14" s="155">
        <v>0</v>
      </c>
      <c r="AJ14" s="337">
        <v>0</v>
      </c>
      <c r="AK14" s="155">
        <v>0</v>
      </c>
      <c r="AL14" s="337">
        <v>0</v>
      </c>
      <c r="AM14" s="151">
        <f t="shared" si="8"/>
        <v>0</v>
      </c>
      <c r="AN14" s="151">
        <f t="shared" si="9"/>
        <v>0</v>
      </c>
      <c r="AO14" s="151">
        <f t="shared" si="10"/>
        <v>0</v>
      </c>
      <c r="AP14" s="151">
        <f t="shared" si="11"/>
        <v>0</v>
      </c>
      <c r="AQ14" s="151">
        <f t="shared" si="12"/>
        <v>0</v>
      </c>
      <c r="AR14" s="151">
        <f t="shared" si="13"/>
        <v>0</v>
      </c>
      <c r="AS14" s="147">
        <f t="shared" si="34"/>
        <v>0</v>
      </c>
      <c r="AT14" s="151">
        <f t="shared" si="35"/>
        <v>0</v>
      </c>
      <c r="AU14" s="151">
        <f t="shared" si="14"/>
        <v>0</v>
      </c>
      <c r="AV14" s="151">
        <f t="shared" si="15"/>
        <v>0</v>
      </c>
      <c r="AW14" s="151">
        <f t="shared" si="16"/>
        <v>0</v>
      </c>
      <c r="AX14" s="151">
        <f t="shared" si="17"/>
        <v>0</v>
      </c>
      <c r="AY14" s="151">
        <f t="shared" si="18"/>
        <v>0</v>
      </c>
      <c r="AZ14" s="153">
        <f t="shared" si="36"/>
        <v>0</v>
      </c>
      <c r="BA14" s="151">
        <f t="shared" si="19"/>
        <v>0</v>
      </c>
      <c r="BB14" s="151">
        <f t="shared" si="20"/>
        <v>0</v>
      </c>
      <c r="BC14" s="151">
        <f t="shared" si="21"/>
        <v>0</v>
      </c>
      <c r="BD14" s="151">
        <f t="shared" si="37"/>
        <v>0</v>
      </c>
      <c r="BE14" s="151">
        <f t="shared" si="22"/>
        <v>0</v>
      </c>
      <c r="BF14" s="151">
        <f t="shared" si="23"/>
        <v>0</v>
      </c>
      <c r="BG14" s="153">
        <f t="shared" si="38"/>
        <v>0</v>
      </c>
      <c r="BH14" s="551">
        <f t="shared" si="39"/>
        <v>0</v>
      </c>
      <c r="BI14" s="551">
        <f t="shared" si="40"/>
        <v>0</v>
      </c>
      <c r="BJ14" s="551">
        <f t="shared" si="41"/>
        <v>0</v>
      </c>
      <c r="BK14" s="551">
        <f t="shared" si="42"/>
        <v>0</v>
      </c>
      <c r="BL14" s="152">
        <v>0</v>
      </c>
      <c r="BM14" s="151">
        <f t="shared" si="24"/>
        <v>0</v>
      </c>
      <c r="BN14" s="151">
        <f t="shared" si="25"/>
        <v>0</v>
      </c>
      <c r="BO14" s="150">
        <f t="shared" si="43"/>
        <v>0</v>
      </c>
      <c r="BP14" s="1095">
        <f t="shared" si="44"/>
        <v>0</v>
      </c>
      <c r="BQ14" s="156"/>
      <c r="BR14" s="156"/>
      <c r="BS14" s="156"/>
      <c r="BT14" s="156"/>
      <c r="BU14" s="156"/>
      <c r="BV14" s="156"/>
      <c r="BW14" s="152"/>
      <c r="BX14" s="152"/>
      <c r="BY14" s="156"/>
      <c r="BZ14" s="156">
        <f t="shared" si="26"/>
        <v>0</v>
      </c>
      <c r="CA14" s="152"/>
      <c r="CB14" s="156"/>
      <c r="CC14" s="156"/>
      <c r="CD14" s="156"/>
      <c r="CE14" s="157"/>
      <c r="CF14" s="157"/>
      <c r="CG14" s="156"/>
      <c r="CH14" s="156"/>
      <c r="CI14" s="156"/>
      <c r="CJ14" s="156"/>
      <c r="CK14" s="156"/>
      <c r="CL14" s="156"/>
      <c r="CM14" s="151">
        <f t="shared" si="45"/>
        <v>0</v>
      </c>
      <c r="CN14" s="151">
        <f t="shared" si="27"/>
        <v>0</v>
      </c>
      <c r="CO14" s="158">
        <f t="shared" si="28"/>
        <v>0</v>
      </c>
      <c r="CP14" s="158"/>
      <c r="CQ14" s="151">
        <f t="shared" si="46"/>
        <v>0</v>
      </c>
      <c r="CR14" s="156">
        <f t="shared" si="47"/>
        <v>0</v>
      </c>
      <c r="CS14" s="155">
        <f t="shared" si="48"/>
        <v>0</v>
      </c>
      <c r="CT14" s="156">
        <f t="shared" si="49"/>
        <v>0</v>
      </c>
      <c r="CU14" s="332">
        <f t="shared" si="50"/>
        <v>1183.33</v>
      </c>
      <c r="CV14" s="560">
        <f t="shared" si="51"/>
        <v>-1183.33</v>
      </c>
      <c r="CW14" s="560">
        <f t="shared" si="52"/>
        <v>-118.333</v>
      </c>
      <c r="CX14" s="560">
        <f t="shared" si="53"/>
        <v>-3083.33</v>
      </c>
      <c r="CY14" s="560">
        <f t="shared" si="54"/>
        <v>0</v>
      </c>
      <c r="CZ14" s="560">
        <f t="shared" si="55"/>
        <v>-118.333</v>
      </c>
      <c r="DA14" s="560">
        <f t="shared" si="56"/>
        <v>-23.666600000000003</v>
      </c>
      <c r="DB14" s="156">
        <f t="shared" si="57"/>
        <v>0</v>
      </c>
      <c r="DC14" s="156">
        <f t="shared" si="58"/>
        <v>50</v>
      </c>
      <c r="DD14" s="156">
        <f t="shared" si="59"/>
        <v>-50</v>
      </c>
      <c r="DE14" s="561">
        <f t="shared" si="60"/>
        <v>0</v>
      </c>
      <c r="DF14" s="560">
        <f t="shared" si="61"/>
        <v>0</v>
      </c>
      <c r="DG14" s="561"/>
      <c r="DH14" s="151"/>
    </row>
    <row r="15" spans="1:112" s="159" customFormat="1" ht="68.099999999999994" customHeight="1" x14ac:dyDescent="0.2">
      <c r="A15" s="149" t="str">
        <f>IF(C15="","",SUBTOTAL(3,$C$6:C15))</f>
        <v/>
      </c>
      <c r="B15" s="150"/>
      <c r="C15" s="150"/>
      <c r="D15" s="325"/>
      <c r="E15" s="325"/>
      <c r="F15" s="150"/>
      <c r="G15" s="150"/>
      <c r="H15" s="150"/>
      <c r="I15" s="150"/>
      <c r="J15" s="151">
        <f t="shared" si="0"/>
        <v>0</v>
      </c>
      <c r="K15" s="151">
        <f t="shared" si="1"/>
        <v>0</v>
      </c>
      <c r="L15" s="151">
        <f t="shared" si="2"/>
        <v>0</v>
      </c>
      <c r="M15" s="151">
        <f t="shared" si="3"/>
        <v>0</v>
      </c>
      <c r="N15" s="152">
        <v>0</v>
      </c>
      <c r="O15" s="153">
        <f t="shared" si="29"/>
        <v>0</v>
      </c>
      <c r="P15" s="150"/>
      <c r="Q15" s="150"/>
      <c r="R15" s="150"/>
      <c r="S15" s="150"/>
      <c r="T15" s="150"/>
      <c r="U15" s="151"/>
      <c r="V15" s="151"/>
      <c r="W15" s="331">
        <f t="shared" si="30"/>
        <v>0</v>
      </c>
      <c r="X15" s="150"/>
      <c r="Y15" s="154">
        <f t="shared" si="4"/>
        <v>0</v>
      </c>
      <c r="Z15" s="153">
        <f t="shared" si="5"/>
        <v>0</v>
      </c>
      <c r="AA15" s="147"/>
      <c r="AB15" s="147"/>
      <c r="AC15" s="331">
        <f t="shared" si="31"/>
        <v>0</v>
      </c>
      <c r="AD15" s="331">
        <f t="shared" si="6"/>
        <v>0</v>
      </c>
      <c r="AE15" s="331">
        <v>0</v>
      </c>
      <c r="AF15" s="331">
        <f t="shared" si="32"/>
        <v>0</v>
      </c>
      <c r="AG15" s="331">
        <f t="shared" si="33"/>
        <v>0</v>
      </c>
      <c r="AH15" s="148">
        <f t="shared" si="7"/>
        <v>0</v>
      </c>
      <c r="AI15" s="155">
        <v>0</v>
      </c>
      <c r="AJ15" s="337">
        <v>0</v>
      </c>
      <c r="AK15" s="155">
        <v>0</v>
      </c>
      <c r="AL15" s="337">
        <v>0</v>
      </c>
      <c r="AM15" s="151">
        <f t="shared" si="8"/>
        <v>0</v>
      </c>
      <c r="AN15" s="151">
        <f t="shared" si="9"/>
        <v>0</v>
      </c>
      <c r="AO15" s="151">
        <f t="shared" si="10"/>
        <v>0</v>
      </c>
      <c r="AP15" s="151">
        <f t="shared" si="11"/>
        <v>0</v>
      </c>
      <c r="AQ15" s="151">
        <f t="shared" si="12"/>
        <v>0</v>
      </c>
      <c r="AR15" s="151">
        <f t="shared" si="13"/>
        <v>0</v>
      </c>
      <c r="AS15" s="147">
        <f t="shared" si="34"/>
        <v>0</v>
      </c>
      <c r="AT15" s="151">
        <f t="shared" si="35"/>
        <v>0</v>
      </c>
      <c r="AU15" s="151">
        <f t="shared" si="14"/>
        <v>0</v>
      </c>
      <c r="AV15" s="151">
        <f t="shared" si="15"/>
        <v>0</v>
      </c>
      <c r="AW15" s="151">
        <f t="shared" si="16"/>
        <v>0</v>
      </c>
      <c r="AX15" s="151">
        <f t="shared" si="17"/>
        <v>0</v>
      </c>
      <c r="AY15" s="151">
        <f t="shared" si="18"/>
        <v>0</v>
      </c>
      <c r="AZ15" s="153">
        <f t="shared" si="36"/>
        <v>0</v>
      </c>
      <c r="BA15" s="151">
        <f t="shared" si="19"/>
        <v>0</v>
      </c>
      <c r="BB15" s="151">
        <f t="shared" si="20"/>
        <v>0</v>
      </c>
      <c r="BC15" s="151">
        <f t="shared" si="21"/>
        <v>0</v>
      </c>
      <c r="BD15" s="151">
        <f t="shared" si="37"/>
        <v>0</v>
      </c>
      <c r="BE15" s="151">
        <f t="shared" si="22"/>
        <v>0</v>
      </c>
      <c r="BF15" s="151">
        <f t="shared" si="23"/>
        <v>0</v>
      </c>
      <c r="BG15" s="153">
        <f t="shared" si="38"/>
        <v>0</v>
      </c>
      <c r="BH15" s="551">
        <f t="shared" si="39"/>
        <v>0</v>
      </c>
      <c r="BI15" s="551">
        <f t="shared" si="40"/>
        <v>0</v>
      </c>
      <c r="BJ15" s="551">
        <f t="shared" si="41"/>
        <v>0</v>
      </c>
      <c r="BK15" s="551">
        <f t="shared" si="42"/>
        <v>0</v>
      </c>
      <c r="BL15" s="152">
        <v>0</v>
      </c>
      <c r="BM15" s="151">
        <f t="shared" si="24"/>
        <v>0</v>
      </c>
      <c r="BN15" s="151">
        <f t="shared" si="25"/>
        <v>0</v>
      </c>
      <c r="BO15" s="150">
        <f t="shared" si="43"/>
        <v>0</v>
      </c>
      <c r="BP15" s="1095">
        <f t="shared" si="44"/>
        <v>0</v>
      </c>
      <c r="BQ15" s="156"/>
      <c r="BR15" s="156"/>
      <c r="BS15" s="156"/>
      <c r="BT15" s="156"/>
      <c r="BU15" s="156"/>
      <c r="BV15" s="156"/>
      <c r="BW15" s="152"/>
      <c r="BX15" s="152"/>
      <c r="BY15" s="156"/>
      <c r="BZ15" s="156">
        <f t="shared" si="26"/>
        <v>0</v>
      </c>
      <c r="CA15" s="152"/>
      <c r="CB15" s="156"/>
      <c r="CC15" s="156"/>
      <c r="CD15" s="156"/>
      <c r="CE15" s="157"/>
      <c r="CF15" s="157"/>
      <c r="CG15" s="156"/>
      <c r="CH15" s="156"/>
      <c r="CI15" s="156"/>
      <c r="CJ15" s="156"/>
      <c r="CK15" s="156"/>
      <c r="CL15" s="156"/>
      <c r="CM15" s="151">
        <f t="shared" si="45"/>
        <v>0</v>
      </c>
      <c r="CN15" s="151">
        <f t="shared" si="27"/>
        <v>0</v>
      </c>
      <c r="CO15" s="158">
        <f t="shared" si="28"/>
        <v>0</v>
      </c>
      <c r="CP15" s="158"/>
      <c r="CQ15" s="151">
        <f t="shared" si="46"/>
        <v>0</v>
      </c>
      <c r="CR15" s="156">
        <f t="shared" si="47"/>
        <v>0</v>
      </c>
      <c r="CS15" s="155">
        <f t="shared" si="48"/>
        <v>0</v>
      </c>
      <c r="CT15" s="156">
        <f t="shared" si="49"/>
        <v>0</v>
      </c>
      <c r="CU15" s="332">
        <f t="shared" si="50"/>
        <v>1183.33</v>
      </c>
      <c r="CV15" s="560">
        <f t="shared" si="51"/>
        <v>-1183.33</v>
      </c>
      <c r="CW15" s="560">
        <f t="shared" si="52"/>
        <v>-118.333</v>
      </c>
      <c r="CX15" s="560">
        <f t="shared" si="53"/>
        <v>-3083.33</v>
      </c>
      <c r="CY15" s="560">
        <f t="shared" si="54"/>
        <v>0</v>
      </c>
      <c r="CZ15" s="560">
        <f t="shared" si="55"/>
        <v>-118.333</v>
      </c>
      <c r="DA15" s="560">
        <f t="shared" si="56"/>
        <v>-23.666600000000003</v>
      </c>
      <c r="DB15" s="156">
        <f t="shared" si="57"/>
        <v>0</v>
      </c>
      <c r="DC15" s="156">
        <f t="shared" si="58"/>
        <v>50</v>
      </c>
      <c r="DD15" s="156">
        <f t="shared" si="59"/>
        <v>-50</v>
      </c>
      <c r="DE15" s="561">
        <f t="shared" si="60"/>
        <v>0</v>
      </c>
      <c r="DF15" s="560">
        <f t="shared" si="61"/>
        <v>0</v>
      </c>
      <c r="DG15" s="561"/>
      <c r="DH15" s="151"/>
    </row>
    <row r="16" spans="1:112" s="159" customFormat="1" ht="68.099999999999994" customHeight="1" x14ac:dyDescent="0.2">
      <c r="A16" s="149" t="str">
        <f>IF(C16="","",SUBTOTAL(3,$C$6:C16))</f>
        <v/>
      </c>
      <c r="B16" s="150"/>
      <c r="C16" s="150"/>
      <c r="D16" s="325"/>
      <c r="E16" s="325"/>
      <c r="F16" s="150"/>
      <c r="G16" s="150"/>
      <c r="H16" s="150"/>
      <c r="I16" s="150"/>
      <c r="J16" s="151">
        <f t="shared" si="0"/>
        <v>0</v>
      </c>
      <c r="K16" s="151">
        <f t="shared" si="1"/>
        <v>0</v>
      </c>
      <c r="L16" s="151">
        <f t="shared" si="2"/>
        <v>0</v>
      </c>
      <c r="M16" s="151">
        <f t="shared" si="3"/>
        <v>0</v>
      </c>
      <c r="N16" s="152">
        <v>0</v>
      </c>
      <c r="O16" s="153">
        <f t="shared" si="29"/>
        <v>0</v>
      </c>
      <c r="P16" s="150"/>
      <c r="Q16" s="150"/>
      <c r="R16" s="150"/>
      <c r="S16" s="150"/>
      <c r="T16" s="150"/>
      <c r="U16" s="151"/>
      <c r="V16" s="151"/>
      <c r="W16" s="331">
        <f t="shared" si="30"/>
        <v>0</v>
      </c>
      <c r="X16" s="150"/>
      <c r="Y16" s="154">
        <f t="shared" si="4"/>
        <v>0</v>
      </c>
      <c r="Z16" s="153">
        <f t="shared" si="5"/>
        <v>0</v>
      </c>
      <c r="AA16" s="147"/>
      <c r="AB16" s="147"/>
      <c r="AC16" s="331">
        <f t="shared" si="31"/>
        <v>0</v>
      </c>
      <c r="AD16" s="331">
        <f t="shared" si="6"/>
        <v>0</v>
      </c>
      <c r="AE16" s="331">
        <v>0</v>
      </c>
      <c r="AF16" s="331">
        <f t="shared" si="32"/>
        <v>0</v>
      </c>
      <c r="AG16" s="331">
        <f t="shared" si="33"/>
        <v>0</v>
      </c>
      <c r="AH16" s="148">
        <f t="shared" si="7"/>
        <v>0</v>
      </c>
      <c r="AI16" s="155">
        <v>0</v>
      </c>
      <c r="AJ16" s="337">
        <v>0</v>
      </c>
      <c r="AK16" s="155">
        <v>0</v>
      </c>
      <c r="AL16" s="337">
        <v>0</v>
      </c>
      <c r="AM16" s="151">
        <f t="shared" si="8"/>
        <v>0</v>
      </c>
      <c r="AN16" s="151">
        <f t="shared" si="9"/>
        <v>0</v>
      </c>
      <c r="AO16" s="151">
        <f t="shared" si="10"/>
        <v>0</v>
      </c>
      <c r="AP16" s="151">
        <f t="shared" si="11"/>
        <v>0</v>
      </c>
      <c r="AQ16" s="151">
        <f t="shared" si="12"/>
        <v>0</v>
      </c>
      <c r="AR16" s="151">
        <f t="shared" si="13"/>
        <v>0</v>
      </c>
      <c r="AS16" s="147">
        <f t="shared" si="34"/>
        <v>0</v>
      </c>
      <c r="AT16" s="151">
        <f t="shared" si="35"/>
        <v>0</v>
      </c>
      <c r="AU16" s="151">
        <f t="shared" si="14"/>
        <v>0</v>
      </c>
      <c r="AV16" s="151">
        <f t="shared" si="15"/>
        <v>0</v>
      </c>
      <c r="AW16" s="151">
        <f t="shared" si="16"/>
        <v>0</v>
      </c>
      <c r="AX16" s="151">
        <f t="shared" si="17"/>
        <v>0</v>
      </c>
      <c r="AY16" s="151">
        <f t="shared" si="18"/>
        <v>0</v>
      </c>
      <c r="AZ16" s="153">
        <f t="shared" si="36"/>
        <v>0</v>
      </c>
      <c r="BA16" s="151">
        <f t="shared" si="19"/>
        <v>0</v>
      </c>
      <c r="BB16" s="151">
        <f t="shared" si="20"/>
        <v>0</v>
      </c>
      <c r="BC16" s="151">
        <f t="shared" si="21"/>
        <v>0</v>
      </c>
      <c r="BD16" s="151">
        <f t="shared" si="37"/>
        <v>0</v>
      </c>
      <c r="BE16" s="151">
        <f t="shared" si="22"/>
        <v>0</v>
      </c>
      <c r="BF16" s="151">
        <f t="shared" si="23"/>
        <v>0</v>
      </c>
      <c r="BG16" s="153">
        <f t="shared" si="38"/>
        <v>0</v>
      </c>
      <c r="BH16" s="551">
        <f t="shared" si="39"/>
        <v>0</v>
      </c>
      <c r="BI16" s="551">
        <f t="shared" si="40"/>
        <v>0</v>
      </c>
      <c r="BJ16" s="551">
        <f t="shared" si="41"/>
        <v>0</v>
      </c>
      <c r="BK16" s="551">
        <f t="shared" si="42"/>
        <v>0</v>
      </c>
      <c r="BL16" s="152">
        <v>0</v>
      </c>
      <c r="BM16" s="151">
        <f t="shared" si="24"/>
        <v>0</v>
      </c>
      <c r="BN16" s="151">
        <f t="shared" si="25"/>
        <v>0</v>
      </c>
      <c r="BO16" s="150">
        <f t="shared" si="43"/>
        <v>0</v>
      </c>
      <c r="BP16" s="1095">
        <f t="shared" si="44"/>
        <v>0</v>
      </c>
      <c r="BQ16" s="156"/>
      <c r="BR16" s="156"/>
      <c r="BS16" s="156"/>
      <c r="BT16" s="156"/>
      <c r="BU16" s="156"/>
      <c r="BV16" s="156"/>
      <c r="BW16" s="152"/>
      <c r="BX16" s="152"/>
      <c r="BY16" s="156"/>
      <c r="BZ16" s="156">
        <f t="shared" si="26"/>
        <v>0</v>
      </c>
      <c r="CA16" s="152"/>
      <c r="CB16" s="156"/>
      <c r="CC16" s="156"/>
      <c r="CD16" s="156"/>
      <c r="CE16" s="157"/>
      <c r="CF16" s="157"/>
      <c r="CG16" s="156"/>
      <c r="CH16" s="156"/>
      <c r="CI16" s="156"/>
      <c r="CJ16" s="156"/>
      <c r="CK16" s="156"/>
      <c r="CL16" s="156"/>
      <c r="CM16" s="151">
        <f t="shared" si="45"/>
        <v>0</v>
      </c>
      <c r="CN16" s="151">
        <f t="shared" si="27"/>
        <v>0</v>
      </c>
      <c r="CO16" s="158">
        <f t="shared" si="28"/>
        <v>0</v>
      </c>
      <c r="CP16" s="158"/>
      <c r="CQ16" s="151">
        <f t="shared" si="46"/>
        <v>0</v>
      </c>
      <c r="CR16" s="156">
        <f t="shared" si="47"/>
        <v>0</v>
      </c>
      <c r="CS16" s="155">
        <f t="shared" si="48"/>
        <v>0</v>
      </c>
      <c r="CT16" s="156">
        <f t="shared" si="49"/>
        <v>0</v>
      </c>
      <c r="CU16" s="332">
        <f t="shared" si="50"/>
        <v>1183.33</v>
      </c>
      <c r="CV16" s="560">
        <f t="shared" si="51"/>
        <v>-1183.33</v>
      </c>
      <c r="CW16" s="560">
        <f t="shared" si="52"/>
        <v>-118.333</v>
      </c>
      <c r="CX16" s="560">
        <f t="shared" si="53"/>
        <v>-3083.33</v>
      </c>
      <c r="CY16" s="560">
        <f t="shared" si="54"/>
        <v>0</v>
      </c>
      <c r="CZ16" s="560">
        <f t="shared" si="55"/>
        <v>-118.333</v>
      </c>
      <c r="DA16" s="560">
        <f t="shared" si="56"/>
        <v>-23.666600000000003</v>
      </c>
      <c r="DB16" s="156">
        <f t="shared" si="57"/>
        <v>0</v>
      </c>
      <c r="DC16" s="156">
        <f t="shared" si="58"/>
        <v>50</v>
      </c>
      <c r="DD16" s="156">
        <f t="shared" si="59"/>
        <v>-50</v>
      </c>
      <c r="DE16" s="561">
        <f t="shared" si="60"/>
        <v>0</v>
      </c>
      <c r="DF16" s="560">
        <f t="shared" si="61"/>
        <v>0</v>
      </c>
      <c r="DG16" s="561"/>
      <c r="DH16" s="151"/>
    </row>
    <row r="17" spans="1:112" s="159" customFormat="1" ht="68.099999999999994" customHeight="1" x14ac:dyDescent="0.2">
      <c r="A17" s="149" t="str">
        <f>IF(C17="","",SUBTOTAL(3,$C$6:C17))</f>
        <v/>
      </c>
      <c r="B17" s="150"/>
      <c r="C17" s="150"/>
      <c r="D17" s="325"/>
      <c r="E17" s="325"/>
      <c r="F17" s="150"/>
      <c r="G17" s="150"/>
      <c r="H17" s="150"/>
      <c r="I17" s="150"/>
      <c r="J17" s="151">
        <f t="shared" si="0"/>
        <v>0</v>
      </c>
      <c r="K17" s="151">
        <f t="shared" si="1"/>
        <v>0</v>
      </c>
      <c r="L17" s="151">
        <f t="shared" si="2"/>
        <v>0</v>
      </c>
      <c r="M17" s="151">
        <f t="shared" si="3"/>
        <v>0</v>
      </c>
      <c r="N17" s="152">
        <v>0</v>
      </c>
      <c r="O17" s="153">
        <f t="shared" si="29"/>
        <v>0</v>
      </c>
      <c r="P17" s="150"/>
      <c r="Q17" s="150"/>
      <c r="R17" s="150"/>
      <c r="S17" s="150"/>
      <c r="T17" s="150"/>
      <c r="U17" s="151"/>
      <c r="V17" s="151"/>
      <c r="W17" s="331">
        <f t="shared" si="30"/>
        <v>0</v>
      </c>
      <c r="X17" s="150"/>
      <c r="Y17" s="154">
        <f t="shared" si="4"/>
        <v>0</v>
      </c>
      <c r="Z17" s="153">
        <f t="shared" si="5"/>
        <v>0</v>
      </c>
      <c r="AA17" s="147"/>
      <c r="AB17" s="147"/>
      <c r="AC17" s="331">
        <f t="shared" si="31"/>
        <v>0</v>
      </c>
      <c r="AD17" s="331">
        <f t="shared" si="6"/>
        <v>0</v>
      </c>
      <c r="AE17" s="331">
        <v>0</v>
      </c>
      <c r="AF17" s="331">
        <f t="shared" si="32"/>
        <v>0</v>
      </c>
      <c r="AG17" s="331">
        <f t="shared" si="33"/>
        <v>0</v>
      </c>
      <c r="AH17" s="148">
        <f t="shared" si="7"/>
        <v>0</v>
      </c>
      <c r="AI17" s="155">
        <v>0</v>
      </c>
      <c r="AJ17" s="337">
        <v>0</v>
      </c>
      <c r="AK17" s="155">
        <v>0</v>
      </c>
      <c r="AL17" s="337">
        <v>0</v>
      </c>
      <c r="AM17" s="151">
        <f t="shared" si="8"/>
        <v>0</v>
      </c>
      <c r="AN17" s="151">
        <f t="shared" si="9"/>
        <v>0</v>
      </c>
      <c r="AO17" s="151">
        <f t="shared" si="10"/>
        <v>0</v>
      </c>
      <c r="AP17" s="151">
        <f t="shared" si="11"/>
        <v>0</v>
      </c>
      <c r="AQ17" s="151">
        <f t="shared" si="12"/>
        <v>0</v>
      </c>
      <c r="AR17" s="151">
        <f t="shared" si="13"/>
        <v>0</v>
      </c>
      <c r="AS17" s="147">
        <f t="shared" si="34"/>
        <v>0</v>
      </c>
      <c r="AT17" s="151">
        <f t="shared" si="35"/>
        <v>0</v>
      </c>
      <c r="AU17" s="151">
        <f t="shared" si="14"/>
        <v>0</v>
      </c>
      <c r="AV17" s="151">
        <f t="shared" si="15"/>
        <v>0</v>
      </c>
      <c r="AW17" s="151">
        <f t="shared" si="16"/>
        <v>0</v>
      </c>
      <c r="AX17" s="151">
        <f t="shared" si="17"/>
        <v>0</v>
      </c>
      <c r="AY17" s="151">
        <f t="shared" si="18"/>
        <v>0</v>
      </c>
      <c r="AZ17" s="153">
        <f t="shared" si="36"/>
        <v>0</v>
      </c>
      <c r="BA17" s="151">
        <f t="shared" si="19"/>
        <v>0</v>
      </c>
      <c r="BB17" s="151">
        <f t="shared" si="20"/>
        <v>0</v>
      </c>
      <c r="BC17" s="151">
        <f t="shared" si="21"/>
        <v>0</v>
      </c>
      <c r="BD17" s="151">
        <f t="shared" si="37"/>
        <v>0</v>
      </c>
      <c r="BE17" s="151">
        <f t="shared" si="22"/>
        <v>0</v>
      </c>
      <c r="BF17" s="151">
        <f t="shared" si="23"/>
        <v>0</v>
      </c>
      <c r="BG17" s="153">
        <f t="shared" si="38"/>
        <v>0</v>
      </c>
      <c r="BH17" s="551">
        <f t="shared" si="39"/>
        <v>0</v>
      </c>
      <c r="BI17" s="551">
        <f t="shared" si="40"/>
        <v>0</v>
      </c>
      <c r="BJ17" s="551">
        <f t="shared" si="41"/>
        <v>0</v>
      </c>
      <c r="BK17" s="551">
        <f t="shared" si="42"/>
        <v>0</v>
      </c>
      <c r="BL17" s="152">
        <v>0</v>
      </c>
      <c r="BM17" s="151">
        <f t="shared" si="24"/>
        <v>0</v>
      </c>
      <c r="BN17" s="151">
        <f t="shared" si="25"/>
        <v>0</v>
      </c>
      <c r="BO17" s="150">
        <f t="shared" si="43"/>
        <v>0</v>
      </c>
      <c r="BP17" s="1095">
        <f t="shared" si="44"/>
        <v>0</v>
      </c>
      <c r="BQ17" s="156"/>
      <c r="BR17" s="156"/>
      <c r="BS17" s="156"/>
      <c r="BT17" s="156"/>
      <c r="BU17" s="156"/>
      <c r="BV17" s="156"/>
      <c r="BW17" s="152"/>
      <c r="BX17" s="152"/>
      <c r="BY17" s="156"/>
      <c r="BZ17" s="156">
        <f t="shared" si="26"/>
        <v>0</v>
      </c>
      <c r="CA17" s="152"/>
      <c r="CB17" s="156"/>
      <c r="CC17" s="156"/>
      <c r="CD17" s="156"/>
      <c r="CE17" s="157"/>
      <c r="CF17" s="157"/>
      <c r="CG17" s="156"/>
      <c r="CH17" s="156"/>
      <c r="CI17" s="156"/>
      <c r="CJ17" s="156"/>
      <c r="CK17" s="156"/>
      <c r="CL17" s="156"/>
      <c r="CM17" s="151">
        <f t="shared" si="45"/>
        <v>0</v>
      </c>
      <c r="CN17" s="151">
        <f t="shared" si="27"/>
        <v>0</v>
      </c>
      <c r="CO17" s="158">
        <f t="shared" si="28"/>
        <v>0</v>
      </c>
      <c r="CP17" s="158"/>
      <c r="CQ17" s="151">
        <f t="shared" si="46"/>
        <v>0</v>
      </c>
      <c r="CR17" s="156">
        <f t="shared" si="47"/>
        <v>0</v>
      </c>
      <c r="CS17" s="155">
        <f t="shared" si="48"/>
        <v>0</v>
      </c>
      <c r="CT17" s="156">
        <f t="shared" si="49"/>
        <v>0</v>
      </c>
      <c r="CU17" s="332">
        <f t="shared" si="50"/>
        <v>1183.33</v>
      </c>
      <c r="CV17" s="560">
        <f t="shared" si="51"/>
        <v>-1183.33</v>
      </c>
      <c r="CW17" s="560">
        <f t="shared" si="52"/>
        <v>-118.333</v>
      </c>
      <c r="CX17" s="560">
        <f t="shared" si="53"/>
        <v>-3083.33</v>
      </c>
      <c r="CY17" s="560">
        <f t="shared" si="54"/>
        <v>0</v>
      </c>
      <c r="CZ17" s="560">
        <f t="shared" si="55"/>
        <v>-118.333</v>
      </c>
      <c r="DA17" s="560">
        <f t="shared" si="56"/>
        <v>-23.666600000000003</v>
      </c>
      <c r="DB17" s="156">
        <f t="shared" si="57"/>
        <v>0</v>
      </c>
      <c r="DC17" s="156">
        <f t="shared" si="58"/>
        <v>50</v>
      </c>
      <c r="DD17" s="156">
        <f t="shared" si="59"/>
        <v>-50</v>
      </c>
      <c r="DE17" s="561">
        <f t="shared" si="60"/>
        <v>0</v>
      </c>
      <c r="DF17" s="560">
        <f t="shared" si="61"/>
        <v>0</v>
      </c>
      <c r="DG17" s="561"/>
      <c r="DH17" s="151"/>
    </row>
    <row r="18" spans="1:112" s="159" customFormat="1" ht="68.099999999999994" customHeight="1" x14ac:dyDescent="0.2">
      <c r="A18" s="149" t="str">
        <f>IF(C18="","",SUBTOTAL(3,$C$6:C18))</f>
        <v/>
      </c>
      <c r="B18" s="150"/>
      <c r="C18" s="150"/>
      <c r="D18" s="325"/>
      <c r="E18" s="325"/>
      <c r="F18" s="150"/>
      <c r="G18" s="150"/>
      <c r="H18" s="150"/>
      <c r="I18" s="150"/>
      <c r="J18" s="151">
        <f t="shared" si="0"/>
        <v>0</v>
      </c>
      <c r="K18" s="151">
        <f t="shared" si="1"/>
        <v>0</v>
      </c>
      <c r="L18" s="151">
        <f t="shared" si="2"/>
        <v>0</v>
      </c>
      <c r="M18" s="151">
        <f t="shared" si="3"/>
        <v>0</v>
      </c>
      <c r="N18" s="152">
        <v>0</v>
      </c>
      <c r="O18" s="153">
        <f t="shared" si="29"/>
        <v>0</v>
      </c>
      <c r="P18" s="150"/>
      <c r="Q18" s="150"/>
      <c r="R18" s="150"/>
      <c r="S18" s="150"/>
      <c r="T18" s="150"/>
      <c r="U18" s="151"/>
      <c r="V18" s="151"/>
      <c r="W18" s="331">
        <f t="shared" si="30"/>
        <v>0</v>
      </c>
      <c r="X18" s="150"/>
      <c r="Y18" s="154">
        <f t="shared" si="4"/>
        <v>0</v>
      </c>
      <c r="Z18" s="153">
        <f t="shared" si="5"/>
        <v>0</v>
      </c>
      <c r="AA18" s="147"/>
      <c r="AB18" s="147"/>
      <c r="AC18" s="331">
        <f t="shared" si="31"/>
        <v>0</v>
      </c>
      <c r="AD18" s="331">
        <f t="shared" si="6"/>
        <v>0</v>
      </c>
      <c r="AE18" s="331">
        <v>0</v>
      </c>
      <c r="AF18" s="331">
        <f t="shared" si="32"/>
        <v>0</v>
      </c>
      <c r="AG18" s="331">
        <f t="shared" si="33"/>
        <v>0</v>
      </c>
      <c r="AH18" s="148">
        <f t="shared" si="7"/>
        <v>0</v>
      </c>
      <c r="AI18" s="155">
        <v>0</v>
      </c>
      <c r="AJ18" s="337">
        <v>0</v>
      </c>
      <c r="AK18" s="155">
        <v>0</v>
      </c>
      <c r="AL18" s="337">
        <v>0</v>
      </c>
      <c r="AM18" s="151">
        <f t="shared" si="8"/>
        <v>0</v>
      </c>
      <c r="AN18" s="151">
        <f t="shared" si="9"/>
        <v>0</v>
      </c>
      <c r="AO18" s="151">
        <f t="shared" si="10"/>
        <v>0</v>
      </c>
      <c r="AP18" s="151">
        <f t="shared" si="11"/>
        <v>0</v>
      </c>
      <c r="AQ18" s="151">
        <f t="shared" si="12"/>
        <v>0</v>
      </c>
      <c r="AR18" s="151">
        <f t="shared" si="13"/>
        <v>0</v>
      </c>
      <c r="AS18" s="147">
        <f t="shared" si="34"/>
        <v>0</v>
      </c>
      <c r="AT18" s="151">
        <f t="shared" si="35"/>
        <v>0</v>
      </c>
      <c r="AU18" s="151">
        <f t="shared" si="14"/>
        <v>0</v>
      </c>
      <c r="AV18" s="151">
        <f t="shared" si="15"/>
        <v>0</v>
      </c>
      <c r="AW18" s="151">
        <f t="shared" si="16"/>
        <v>0</v>
      </c>
      <c r="AX18" s="151">
        <f t="shared" si="17"/>
        <v>0</v>
      </c>
      <c r="AY18" s="151">
        <f t="shared" si="18"/>
        <v>0</v>
      </c>
      <c r="AZ18" s="153">
        <f t="shared" si="36"/>
        <v>0</v>
      </c>
      <c r="BA18" s="151">
        <f t="shared" si="19"/>
        <v>0</v>
      </c>
      <c r="BB18" s="151">
        <f t="shared" si="20"/>
        <v>0</v>
      </c>
      <c r="BC18" s="151">
        <f t="shared" si="21"/>
        <v>0</v>
      </c>
      <c r="BD18" s="151">
        <f t="shared" si="37"/>
        <v>0</v>
      </c>
      <c r="BE18" s="151">
        <f t="shared" si="22"/>
        <v>0</v>
      </c>
      <c r="BF18" s="151">
        <f t="shared" si="23"/>
        <v>0</v>
      </c>
      <c r="BG18" s="153">
        <f t="shared" si="38"/>
        <v>0</v>
      </c>
      <c r="BH18" s="551">
        <f t="shared" si="39"/>
        <v>0</v>
      </c>
      <c r="BI18" s="551">
        <f t="shared" si="40"/>
        <v>0</v>
      </c>
      <c r="BJ18" s="551">
        <f t="shared" si="41"/>
        <v>0</v>
      </c>
      <c r="BK18" s="551">
        <f t="shared" si="42"/>
        <v>0</v>
      </c>
      <c r="BL18" s="152">
        <v>0</v>
      </c>
      <c r="BM18" s="151">
        <f t="shared" si="24"/>
        <v>0</v>
      </c>
      <c r="BN18" s="151">
        <f t="shared" si="25"/>
        <v>0</v>
      </c>
      <c r="BO18" s="150">
        <f t="shared" si="43"/>
        <v>0</v>
      </c>
      <c r="BP18" s="1095">
        <f t="shared" si="44"/>
        <v>0</v>
      </c>
      <c r="BQ18" s="156"/>
      <c r="BR18" s="156"/>
      <c r="BS18" s="156"/>
      <c r="BT18" s="156"/>
      <c r="BU18" s="156"/>
      <c r="BV18" s="156"/>
      <c r="BW18" s="152"/>
      <c r="BX18" s="152"/>
      <c r="BY18" s="156"/>
      <c r="BZ18" s="156">
        <f t="shared" si="26"/>
        <v>0</v>
      </c>
      <c r="CA18" s="152"/>
      <c r="CB18" s="156"/>
      <c r="CC18" s="156"/>
      <c r="CD18" s="156"/>
      <c r="CE18" s="157"/>
      <c r="CF18" s="157"/>
      <c r="CG18" s="156"/>
      <c r="CH18" s="156"/>
      <c r="CI18" s="156"/>
      <c r="CJ18" s="156"/>
      <c r="CK18" s="156"/>
      <c r="CL18" s="156"/>
      <c r="CM18" s="151">
        <f t="shared" si="45"/>
        <v>0</v>
      </c>
      <c r="CN18" s="151">
        <f t="shared" si="27"/>
        <v>0</v>
      </c>
      <c r="CO18" s="158">
        <f t="shared" si="28"/>
        <v>0</v>
      </c>
      <c r="CP18" s="158"/>
      <c r="CQ18" s="151">
        <f t="shared" si="46"/>
        <v>0</v>
      </c>
      <c r="CR18" s="156">
        <f t="shared" si="47"/>
        <v>0</v>
      </c>
      <c r="CS18" s="155">
        <f t="shared" si="48"/>
        <v>0</v>
      </c>
      <c r="CT18" s="156">
        <f t="shared" si="49"/>
        <v>0</v>
      </c>
      <c r="CU18" s="332">
        <f t="shared" si="50"/>
        <v>1183.33</v>
      </c>
      <c r="CV18" s="560">
        <f t="shared" si="51"/>
        <v>-1183.33</v>
      </c>
      <c r="CW18" s="560">
        <f t="shared" si="52"/>
        <v>-118.333</v>
      </c>
      <c r="CX18" s="560">
        <f t="shared" si="53"/>
        <v>-3083.33</v>
      </c>
      <c r="CY18" s="560">
        <f t="shared" si="54"/>
        <v>0</v>
      </c>
      <c r="CZ18" s="560">
        <f t="shared" si="55"/>
        <v>-118.333</v>
      </c>
      <c r="DA18" s="560">
        <f t="shared" si="56"/>
        <v>-23.666600000000003</v>
      </c>
      <c r="DB18" s="156">
        <f t="shared" si="57"/>
        <v>0</v>
      </c>
      <c r="DC18" s="156">
        <f t="shared" si="58"/>
        <v>50</v>
      </c>
      <c r="DD18" s="156">
        <f t="shared" si="59"/>
        <v>-50</v>
      </c>
      <c r="DE18" s="561">
        <f t="shared" si="60"/>
        <v>0</v>
      </c>
      <c r="DF18" s="560">
        <f t="shared" si="61"/>
        <v>0</v>
      </c>
      <c r="DG18" s="561"/>
      <c r="DH18" s="151"/>
    </row>
    <row r="19" spans="1:112" s="159" customFormat="1" ht="68.099999999999994" customHeight="1" x14ac:dyDescent="0.2">
      <c r="A19" s="149" t="str">
        <f>IF(C19="","",SUBTOTAL(3,$C$6:C19))</f>
        <v/>
      </c>
      <c r="B19" s="150"/>
      <c r="C19" s="150"/>
      <c r="D19" s="325"/>
      <c r="E19" s="325"/>
      <c r="F19" s="150"/>
      <c r="G19" s="150"/>
      <c r="H19" s="150"/>
      <c r="I19" s="150"/>
      <c r="J19" s="151">
        <f t="shared" si="0"/>
        <v>0</v>
      </c>
      <c r="K19" s="151">
        <f t="shared" si="1"/>
        <v>0</v>
      </c>
      <c r="L19" s="151">
        <f t="shared" si="2"/>
        <v>0</v>
      </c>
      <c r="M19" s="151">
        <f t="shared" si="3"/>
        <v>0</v>
      </c>
      <c r="N19" s="152">
        <v>0</v>
      </c>
      <c r="O19" s="153">
        <f t="shared" si="29"/>
        <v>0</v>
      </c>
      <c r="P19" s="150"/>
      <c r="Q19" s="150"/>
      <c r="R19" s="150"/>
      <c r="S19" s="150"/>
      <c r="T19" s="150"/>
      <c r="U19" s="151"/>
      <c r="V19" s="151"/>
      <c r="W19" s="331">
        <f t="shared" si="30"/>
        <v>0</v>
      </c>
      <c r="X19" s="150"/>
      <c r="Y19" s="154">
        <f t="shared" si="4"/>
        <v>0</v>
      </c>
      <c r="Z19" s="153">
        <f t="shared" si="5"/>
        <v>0</v>
      </c>
      <c r="AA19" s="147"/>
      <c r="AB19" s="147"/>
      <c r="AC19" s="331">
        <f t="shared" si="31"/>
        <v>0</v>
      </c>
      <c r="AD19" s="331">
        <f t="shared" si="6"/>
        <v>0</v>
      </c>
      <c r="AE19" s="331">
        <v>0</v>
      </c>
      <c r="AF19" s="331">
        <f t="shared" si="32"/>
        <v>0</v>
      </c>
      <c r="AG19" s="331">
        <f t="shared" si="33"/>
        <v>0</v>
      </c>
      <c r="AH19" s="148">
        <f t="shared" si="7"/>
        <v>0</v>
      </c>
      <c r="AI19" s="155">
        <v>0</v>
      </c>
      <c r="AJ19" s="337">
        <v>0</v>
      </c>
      <c r="AK19" s="155">
        <v>0</v>
      </c>
      <c r="AL19" s="337">
        <v>0</v>
      </c>
      <c r="AM19" s="151">
        <f t="shared" si="8"/>
        <v>0</v>
      </c>
      <c r="AN19" s="151">
        <f t="shared" si="9"/>
        <v>0</v>
      </c>
      <c r="AO19" s="151">
        <f t="shared" si="10"/>
        <v>0</v>
      </c>
      <c r="AP19" s="151">
        <f t="shared" si="11"/>
        <v>0</v>
      </c>
      <c r="AQ19" s="151">
        <f t="shared" si="12"/>
        <v>0</v>
      </c>
      <c r="AR19" s="151">
        <f t="shared" si="13"/>
        <v>0</v>
      </c>
      <c r="AS19" s="147">
        <f t="shared" si="34"/>
        <v>0</v>
      </c>
      <c r="AT19" s="151">
        <f t="shared" si="35"/>
        <v>0</v>
      </c>
      <c r="AU19" s="151">
        <f t="shared" si="14"/>
        <v>0</v>
      </c>
      <c r="AV19" s="151">
        <f t="shared" si="15"/>
        <v>0</v>
      </c>
      <c r="AW19" s="151">
        <f t="shared" si="16"/>
        <v>0</v>
      </c>
      <c r="AX19" s="151">
        <f t="shared" si="17"/>
        <v>0</v>
      </c>
      <c r="AY19" s="151">
        <f t="shared" si="18"/>
        <v>0</v>
      </c>
      <c r="AZ19" s="153">
        <f t="shared" si="36"/>
        <v>0</v>
      </c>
      <c r="BA19" s="151">
        <f t="shared" si="19"/>
        <v>0</v>
      </c>
      <c r="BB19" s="151">
        <f t="shared" si="20"/>
        <v>0</v>
      </c>
      <c r="BC19" s="151">
        <f t="shared" si="21"/>
        <v>0</v>
      </c>
      <c r="BD19" s="151">
        <f t="shared" si="37"/>
        <v>0</v>
      </c>
      <c r="BE19" s="151">
        <f t="shared" si="22"/>
        <v>0</v>
      </c>
      <c r="BF19" s="151">
        <f t="shared" si="23"/>
        <v>0</v>
      </c>
      <c r="BG19" s="153">
        <f t="shared" si="38"/>
        <v>0</v>
      </c>
      <c r="BH19" s="551">
        <f t="shared" si="39"/>
        <v>0</v>
      </c>
      <c r="BI19" s="551">
        <f t="shared" si="40"/>
        <v>0</v>
      </c>
      <c r="BJ19" s="551">
        <f t="shared" si="41"/>
        <v>0</v>
      </c>
      <c r="BK19" s="551">
        <f t="shared" si="42"/>
        <v>0</v>
      </c>
      <c r="BL19" s="152">
        <v>0</v>
      </c>
      <c r="BM19" s="151">
        <f t="shared" si="24"/>
        <v>0</v>
      </c>
      <c r="BN19" s="151">
        <f t="shared" si="25"/>
        <v>0</v>
      </c>
      <c r="BO19" s="150">
        <f t="shared" si="43"/>
        <v>0</v>
      </c>
      <c r="BP19" s="1095">
        <f t="shared" si="44"/>
        <v>0</v>
      </c>
      <c r="BQ19" s="156"/>
      <c r="BR19" s="156"/>
      <c r="BS19" s="156"/>
      <c r="BT19" s="156"/>
      <c r="BU19" s="156"/>
      <c r="BV19" s="156"/>
      <c r="BW19" s="152"/>
      <c r="BX19" s="152"/>
      <c r="BY19" s="156"/>
      <c r="BZ19" s="156">
        <f t="shared" si="26"/>
        <v>0</v>
      </c>
      <c r="CA19" s="152"/>
      <c r="CB19" s="156"/>
      <c r="CC19" s="156"/>
      <c r="CD19" s="156"/>
      <c r="CE19" s="157"/>
      <c r="CF19" s="157"/>
      <c r="CG19" s="156"/>
      <c r="CH19" s="156"/>
      <c r="CI19" s="156"/>
      <c r="CJ19" s="156"/>
      <c r="CK19" s="156"/>
      <c r="CL19" s="156"/>
      <c r="CM19" s="151">
        <f t="shared" si="45"/>
        <v>0</v>
      </c>
      <c r="CN19" s="151">
        <f t="shared" si="27"/>
        <v>0</v>
      </c>
      <c r="CO19" s="158">
        <f t="shared" si="28"/>
        <v>0</v>
      </c>
      <c r="CP19" s="158"/>
      <c r="CQ19" s="151">
        <f t="shared" si="46"/>
        <v>0</v>
      </c>
      <c r="CR19" s="156">
        <f t="shared" si="47"/>
        <v>0</v>
      </c>
      <c r="CS19" s="155">
        <f t="shared" si="48"/>
        <v>0</v>
      </c>
      <c r="CT19" s="156">
        <f t="shared" si="49"/>
        <v>0</v>
      </c>
      <c r="CU19" s="332">
        <f t="shared" si="50"/>
        <v>1183.33</v>
      </c>
      <c r="CV19" s="560">
        <f t="shared" si="51"/>
        <v>-1183.33</v>
      </c>
      <c r="CW19" s="560">
        <f t="shared" si="52"/>
        <v>-118.333</v>
      </c>
      <c r="CX19" s="560">
        <f t="shared" si="53"/>
        <v>-3083.33</v>
      </c>
      <c r="CY19" s="560">
        <f t="shared" si="54"/>
        <v>0</v>
      </c>
      <c r="CZ19" s="560">
        <f t="shared" si="55"/>
        <v>-118.333</v>
      </c>
      <c r="DA19" s="560">
        <f t="shared" si="56"/>
        <v>-23.666600000000003</v>
      </c>
      <c r="DB19" s="156">
        <f t="shared" si="57"/>
        <v>0</v>
      </c>
      <c r="DC19" s="156">
        <f t="shared" si="58"/>
        <v>50</v>
      </c>
      <c r="DD19" s="156">
        <f t="shared" si="59"/>
        <v>-50</v>
      </c>
      <c r="DE19" s="561">
        <f t="shared" si="60"/>
        <v>0</v>
      </c>
      <c r="DF19" s="560">
        <f t="shared" si="61"/>
        <v>0</v>
      </c>
      <c r="DG19" s="561"/>
      <c r="DH19" s="151"/>
    </row>
    <row r="20" spans="1:112" s="159" customFormat="1" ht="68.099999999999994" customHeight="1" x14ac:dyDescent="0.2">
      <c r="A20" s="149" t="str">
        <f>IF(C20="","",SUBTOTAL(3,$C$6:C20))</f>
        <v/>
      </c>
      <c r="B20" s="150"/>
      <c r="C20" s="150"/>
      <c r="D20" s="325"/>
      <c r="E20" s="325"/>
      <c r="F20" s="150"/>
      <c r="G20" s="150"/>
      <c r="H20" s="150"/>
      <c r="I20" s="150"/>
      <c r="J20" s="151">
        <f t="shared" si="0"/>
        <v>0</v>
      </c>
      <c r="K20" s="151">
        <f t="shared" si="1"/>
        <v>0</v>
      </c>
      <c r="L20" s="151">
        <f t="shared" si="2"/>
        <v>0</v>
      </c>
      <c r="M20" s="151">
        <f t="shared" si="3"/>
        <v>0</v>
      </c>
      <c r="N20" s="152">
        <v>0</v>
      </c>
      <c r="O20" s="153">
        <f t="shared" si="29"/>
        <v>0</v>
      </c>
      <c r="P20" s="150"/>
      <c r="Q20" s="150"/>
      <c r="R20" s="150"/>
      <c r="S20" s="150"/>
      <c r="T20" s="150"/>
      <c r="U20" s="151"/>
      <c r="V20" s="151"/>
      <c r="W20" s="331">
        <f t="shared" si="30"/>
        <v>0</v>
      </c>
      <c r="X20" s="150"/>
      <c r="Y20" s="154">
        <f t="shared" si="4"/>
        <v>0</v>
      </c>
      <c r="Z20" s="153">
        <f t="shared" si="5"/>
        <v>0</v>
      </c>
      <c r="AA20" s="147"/>
      <c r="AB20" s="147"/>
      <c r="AC20" s="331">
        <f t="shared" si="31"/>
        <v>0</v>
      </c>
      <c r="AD20" s="331">
        <f t="shared" si="6"/>
        <v>0</v>
      </c>
      <c r="AE20" s="331">
        <v>0</v>
      </c>
      <c r="AF20" s="331">
        <f t="shared" si="32"/>
        <v>0</v>
      </c>
      <c r="AG20" s="331">
        <f t="shared" si="33"/>
        <v>0</v>
      </c>
      <c r="AH20" s="148">
        <f t="shared" si="7"/>
        <v>0</v>
      </c>
      <c r="AI20" s="155">
        <v>0</v>
      </c>
      <c r="AJ20" s="337">
        <v>0</v>
      </c>
      <c r="AK20" s="155">
        <v>0</v>
      </c>
      <c r="AL20" s="337">
        <v>0</v>
      </c>
      <c r="AM20" s="151">
        <f t="shared" si="8"/>
        <v>0</v>
      </c>
      <c r="AN20" s="151">
        <f t="shared" si="9"/>
        <v>0</v>
      </c>
      <c r="AO20" s="151">
        <f t="shared" si="10"/>
        <v>0</v>
      </c>
      <c r="AP20" s="151">
        <f t="shared" si="11"/>
        <v>0</v>
      </c>
      <c r="AQ20" s="151">
        <f t="shared" si="12"/>
        <v>0</v>
      </c>
      <c r="AR20" s="151">
        <f t="shared" si="13"/>
        <v>0</v>
      </c>
      <c r="AS20" s="147">
        <f t="shared" si="34"/>
        <v>0</v>
      </c>
      <c r="AT20" s="151">
        <f t="shared" si="35"/>
        <v>0</v>
      </c>
      <c r="AU20" s="151">
        <f t="shared" si="14"/>
        <v>0</v>
      </c>
      <c r="AV20" s="151">
        <f t="shared" si="15"/>
        <v>0</v>
      </c>
      <c r="AW20" s="151">
        <f t="shared" si="16"/>
        <v>0</v>
      </c>
      <c r="AX20" s="151">
        <f t="shared" si="17"/>
        <v>0</v>
      </c>
      <c r="AY20" s="151">
        <f t="shared" si="18"/>
        <v>0</v>
      </c>
      <c r="AZ20" s="153">
        <f t="shared" si="36"/>
        <v>0</v>
      </c>
      <c r="BA20" s="151">
        <f t="shared" si="19"/>
        <v>0</v>
      </c>
      <c r="BB20" s="151">
        <f t="shared" si="20"/>
        <v>0</v>
      </c>
      <c r="BC20" s="151">
        <f t="shared" si="21"/>
        <v>0</v>
      </c>
      <c r="BD20" s="151">
        <f t="shared" si="37"/>
        <v>0</v>
      </c>
      <c r="BE20" s="151">
        <f t="shared" si="22"/>
        <v>0</v>
      </c>
      <c r="BF20" s="151">
        <f t="shared" si="23"/>
        <v>0</v>
      </c>
      <c r="BG20" s="153">
        <f t="shared" si="38"/>
        <v>0</v>
      </c>
      <c r="BH20" s="551">
        <f t="shared" si="39"/>
        <v>0</v>
      </c>
      <c r="BI20" s="551">
        <f t="shared" si="40"/>
        <v>0</v>
      </c>
      <c r="BJ20" s="551">
        <f t="shared" si="41"/>
        <v>0</v>
      </c>
      <c r="BK20" s="551">
        <f t="shared" si="42"/>
        <v>0</v>
      </c>
      <c r="BL20" s="152">
        <v>0</v>
      </c>
      <c r="BM20" s="151">
        <f t="shared" si="24"/>
        <v>0</v>
      </c>
      <c r="BN20" s="151">
        <f t="shared" si="25"/>
        <v>0</v>
      </c>
      <c r="BO20" s="150">
        <f t="shared" si="43"/>
        <v>0</v>
      </c>
      <c r="BP20" s="1095">
        <f t="shared" si="44"/>
        <v>0</v>
      </c>
      <c r="BQ20" s="156"/>
      <c r="BR20" s="156"/>
      <c r="BS20" s="156"/>
      <c r="BT20" s="156"/>
      <c r="BU20" s="156"/>
      <c r="BV20" s="156"/>
      <c r="BW20" s="152"/>
      <c r="BX20" s="152"/>
      <c r="BY20" s="156"/>
      <c r="BZ20" s="156">
        <f t="shared" si="26"/>
        <v>0</v>
      </c>
      <c r="CA20" s="152"/>
      <c r="CB20" s="156"/>
      <c r="CC20" s="156"/>
      <c r="CD20" s="156"/>
      <c r="CE20" s="157"/>
      <c r="CF20" s="157"/>
      <c r="CG20" s="156"/>
      <c r="CH20" s="156"/>
      <c r="CI20" s="156"/>
      <c r="CJ20" s="156"/>
      <c r="CK20" s="156"/>
      <c r="CL20" s="156"/>
      <c r="CM20" s="151">
        <f t="shared" si="45"/>
        <v>0</v>
      </c>
      <c r="CN20" s="151">
        <f t="shared" si="27"/>
        <v>0</v>
      </c>
      <c r="CO20" s="158">
        <f t="shared" si="28"/>
        <v>0</v>
      </c>
      <c r="CP20" s="158"/>
      <c r="CQ20" s="151">
        <f t="shared" si="46"/>
        <v>0</v>
      </c>
      <c r="CR20" s="156">
        <f t="shared" si="47"/>
        <v>0</v>
      </c>
      <c r="CS20" s="155">
        <f t="shared" si="48"/>
        <v>0</v>
      </c>
      <c r="CT20" s="156">
        <f t="shared" si="49"/>
        <v>0</v>
      </c>
      <c r="CU20" s="332">
        <f t="shared" si="50"/>
        <v>1183.33</v>
      </c>
      <c r="CV20" s="560">
        <f t="shared" si="51"/>
        <v>-1183.33</v>
      </c>
      <c r="CW20" s="560">
        <f t="shared" si="52"/>
        <v>-118.333</v>
      </c>
      <c r="CX20" s="560">
        <f t="shared" si="53"/>
        <v>-3083.33</v>
      </c>
      <c r="CY20" s="560">
        <f t="shared" si="54"/>
        <v>0</v>
      </c>
      <c r="CZ20" s="560">
        <f t="shared" si="55"/>
        <v>-118.333</v>
      </c>
      <c r="DA20" s="560">
        <f t="shared" si="56"/>
        <v>-23.666600000000003</v>
      </c>
      <c r="DB20" s="156">
        <f t="shared" si="57"/>
        <v>0</v>
      </c>
      <c r="DC20" s="156">
        <f t="shared" si="58"/>
        <v>50</v>
      </c>
      <c r="DD20" s="156">
        <f t="shared" si="59"/>
        <v>-50</v>
      </c>
      <c r="DE20" s="561">
        <f t="shared" si="60"/>
        <v>0</v>
      </c>
      <c r="DF20" s="560">
        <f t="shared" si="61"/>
        <v>0</v>
      </c>
      <c r="DG20" s="561"/>
      <c r="DH20" s="151"/>
    </row>
    <row r="21" spans="1:112" s="159" customFormat="1" ht="68.099999999999994" customHeight="1" x14ac:dyDescent="0.2">
      <c r="A21" s="149" t="str">
        <f>IF(C21="","",SUBTOTAL(3,$C$6:C21))</f>
        <v/>
      </c>
      <c r="B21" s="150"/>
      <c r="C21" s="150"/>
      <c r="D21" s="325"/>
      <c r="E21" s="325"/>
      <c r="F21" s="150"/>
      <c r="G21" s="150"/>
      <c r="H21" s="150"/>
      <c r="I21" s="150"/>
      <c r="J21" s="151">
        <f t="shared" si="0"/>
        <v>0</v>
      </c>
      <c r="K21" s="151">
        <f t="shared" si="1"/>
        <v>0</v>
      </c>
      <c r="L21" s="151">
        <f t="shared" si="2"/>
        <v>0</v>
      </c>
      <c r="M21" s="151">
        <f t="shared" si="3"/>
        <v>0</v>
      </c>
      <c r="N21" s="152">
        <v>0</v>
      </c>
      <c r="O21" s="153">
        <f t="shared" si="29"/>
        <v>0</v>
      </c>
      <c r="P21" s="150"/>
      <c r="Q21" s="150"/>
      <c r="R21" s="150"/>
      <c r="S21" s="150"/>
      <c r="T21" s="150"/>
      <c r="U21" s="151"/>
      <c r="V21" s="151"/>
      <c r="W21" s="331">
        <f t="shared" si="30"/>
        <v>0</v>
      </c>
      <c r="X21" s="150"/>
      <c r="Y21" s="154">
        <f t="shared" si="4"/>
        <v>0</v>
      </c>
      <c r="Z21" s="153">
        <f t="shared" si="5"/>
        <v>0</v>
      </c>
      <c r="AA21" s="147"/>
      <c r="AB21" s="147"/>
      <c r="AC21" s="331">
        <f t="shared" si="31"/>
        <v>0</v>
      </c>
      <c r="AD21" s="331">
        <f t="shared" si="6"/>
        <v>0</v>
      </c>
      <c r="AE21" s="331">
        <v>0</v>
      </c>
      <c r="AF21" s="331">
        <f t="shared" si="32"/>
        <v>0</v>
      </c>
      <c r="AG21" s="331">
        <f t="shared" si="33"/>
        <v>0</v>
      </c>
      <c r="AH21" s="148">
        <f t="shared" si="7"/>
        <v>0</v>
      </c>
      <c r="AI21" s="155">
        <v>0</v>
      </c>
      <c r="AJ21" s="337">
        <v>0</v>
      </c>
      <c r="AK21" s="155">
        <v>0</v>
      </c>
      <c r="AL21" s="337">
        <v>0</v>
      </c>
      <c r="AM21" s="151">
        <f t="shared" si="8"/>
        <v>0</v>
      </c>
      <c r="AN21" s="151">
        <f t="shared" si="9"/>
        <v>0</v>
      </c>
      <c r="AO21" s="151">
        <f t="shared" si="10"/>
        <v>0</v>
      </c>
      <c r="AP21" s="151">
        <f t="shared" si="11"/>
        <v>0</v>
      </c>
      <c r="AQ21" s="151">
        <f t="shared" si="12"/>
        <v>0</v>
      </c>
      <c r="AR21" s="151">
        <f t="shared" si="13"/>
        <v>0</v>
      </c>
      <c r="AS21" s="147">
        <f t="shared" si="34"/>
        <v>0</v>
      </c>
      <c r="AT21" s="151">
        <f t="shared" si="35"/>
        <v>0</v>
      </c>
      <c r="AU21" s="151">
        <f t="shared" si="14"/>
        <v>0</v>
      </c>
      <c r="AV21" s="151">
        <f t="shared" si="15"/>
        <v>0</v>
      </c>
      <c r="AW21" s="151">
        <f t="shared" si="16"/>
        <v>0</v>
      </c>
      <c r="AX21" s="151">
        <f t="shared" si="17"/>
        <v>0</v>
      </c>
      <c r="AY21" s="151">
        <f t="shared" si="18"/>
        <v>0</v>
      </c>
      <c r="AZ21" s="153">
        <f t="shared" si="36"/>
        <v>0</v>
      </c>
      <c r="BA21" s="151">
        <f t="shared" si="19"/>
        <v>0</v>
      </c>
      <c r="BB21" s="151">
        <f t="shared" si="20"/>
        <v>0</v>
      </c>
      <c r="BC21" s="151">
        <f t="shared" si="21"/>
        <v>0</v>
      </c>
      <c r="BD21" s="151">
        <f t="shared" si="37"/>
        <v>0</v>
      </c>
      <c r="BE21" s="151">
        <f t="shared" si="22"/>
        <v>0</v>
      </c>
      <c r="BF21" s="151">
        <f t="shared" si="23"/>
        <v>0</v>
      </c>
      <c r="BG21" s="153">
        <f t="shared" si="38"/>
        <v>0</v>
      </c>
      <c r="BH21" s="551">
        <f t="shared" si="39"/>
        <v>0</v>
      </c>
      <c r="BI21" s="551">
        <f t="shared" si="40"/>
        <v>0</v>
      </c>
      <c r="BJ21" s="551">
        <f t="shared" si="41"/>
        <v>0</v>
      </c>
      <c r="BK21" s="551">
        <f t="shared" si="42"/>
        <v>0</v>
      </c>
      <c r="BL21" s="152">
        <v>0</v>
      </c>
      <c r="BM21" s="151">
        <f t="shared" si="24"/>
        <v>0</v>
      </c>
      <c r="BN21" s="151">
        <f t="shared" si="25"/>
        <v>0</v>
      </c>
      <c r="BO21" s="150">
        <f t="shared" si="43"/>
        <v>0</v>
      </c>
      <c r="BP21" s="1095">
        <f t="shared" si="44"/>
        <v>0</v>
      </c>
      <c r="BQ21" s="156"/>
      <c r="BR21" s="156"/>
      <c r="BS21" s="156"/>
      <c r="BT21" s="156"/>
      <c r="BU21" s="156"/>
      <c r="BV21" s="156"/>
      <c r="BW21" s="152"/>
      <c r="BX21" s="152"/>
      <c r="BY21" s="156"/>
      <c r="BZ21" s="156">
        <f t="shared" si="26"/>
        <v>0</v>
      </c>
      <c r="CA21" s="152"/>
      <c r="CB21" s="156"/>
      <c r="CC21" s="156"/>
      <c r="CD21" s="156"/>
      <c r="CE21" s="157"/>
      <c r="CF21" s="157"/>
      <c r="CG21" s="156"/>
      <c r="CH21" s="156"/>
      <c r="CI21" s="156"/>
      <c r="CJ21" s="156"/>
      <c r="CK21" s="156"/>
      <c r="CL21" s="156"/>
      <c r="CM21" s="151">
        <f t="shared" si="45"/>
        <v>0</v>
      </c>
      <c r="CN21" s="151">
        <f t="shared" si="27"/>
        <v>0</v>
      </c>
      <c r="CO21" s="158">
        <f t="shared" si="28"/>
        <v>0</v>
      </c>
      <c r="CP21" s="158"/>
      <c r="CQ21" s="151">
        <f t="shared" si="46"/>
        <v>0</v>
      </c>
      <c r="CR21" s="156">
        <f t="shared" si="47"/>
        <v>0</v>
      </c>
      <c r="CS21" s="155">
        <f t="shared" si="48"/>
        <v>0</v>
      </c>
      <c r="CT21" s="156">
        <f t="shared" si="49"/>
        <v>0</v>
      </c>
      <c r="CU21" s="332">
        <f t="shared" si="50"/>
        <v>1183.33</v>
      </c>
      <c r="CV21" s="560">
        <f t="shared" si="51"/>
        <v>-1183.33</v>
      </c>
      <c r="CW21" s="560">
        <f t="shared" si="52"/>
        <v>-118.333</v>
      </c>
      <c r="CX21" s="560">
        <f t="shared" si="53"/>
        <v>-3083.33</v>
      </c>
      <c r="CY21" s="560">
        <f t="shared" si="54"/>
        <v>0</v>
      </c>
      <c r="CZ21" s="560">
        <f t="shared" si="55"/>
        <v>-118.333</v>
      </c>
      <c r="DA21" s="560">
        <f t="shared" si="56"/>
        <v>-23.666600000000003</v>
      </c>
      <c r="DB21" s="156">
        <f t="shared" si="57"/>
        <v>0</v>
      </c>
      <c r="DC21" s="156">
        <f t="shared" si="58"/>
        <v>50</v>
      </c>
      <c r="DD21" s="156">
        <f t="shared" si="59"/>
        <v>-50</v>
      </c>
      <c r="DE21" s="561">
        <f t="shared" si="60"/>
        <v>0</v>
      </c>
      <c r="DF21" s="560">
        <f t="shared" si="61"/>
        <v>0</v>
      </c>
      <c r="DG21" s="561"/>
      <c r="DH21" s="151"/>
    </row>
    <row r="22" spans="1:112" s="159" customFormat="1" ht="68.099999999999994" customHeight="1" x14ac:dyDescent="0.2">
      <c r="A22" s="149" t="str">
        <f>IF(C22="","",SUBTOTAL(3,$C$6:C22))</f>
        <v/>
      </c>
      <c r="B22" s="150"/>
      <c r="C22" s="150"/>
      <c r="D22" s="325"/>
      <c r="E22" s="325"/>
      <c r="F22" s="150"/>
      <c r="G22" s="150"/>
      <c r="H22" s="150"/>
      <c r="I22" s="150"/>
      <c r="J22" s="151">
        <f t="shared" si="0"/>
        <v>0</v>
      </c>
      <c r="K22" s="151">
        <f t="shared" si="1"/>
        <v>0</v>
      </c>
      <c r="L22" s="151">
        <f t="shared" si="2"/>
        <v>0</v>
      </c>
      <c r="M22" s="151">
        <f t="shared" si="3"/>
        <v>0</v>
      </c>
      <c r="N22" s="152">
        <v>0</v>
      </c>
      <c r="O22" s="153">
        <f t="shared" si="29"/>
        <v>0</v>
      </c>
      <c r="P22" s="150"/>
      <c r="Q22" s="150"/>
      <c r="R22" s="150"/>
      <c r="S22" s="150"/>
      <c r="T22" s="150"/>
      <c r="U22" s="151"/>
      <c r="V22" s="151"/>
      <c r="W22" s="331">
        <f t="shared" si="30"/>
        <v>0</v>
      </c>
      <c r="X22" s="150"/>
      <c r="Y22" s="154">
        <f t="shared" si="4"/>
        <v>0</v>
      </c>
      <c r="Z22" s="153">
        <f t="shared" si="5"/>
        <v>0</v>
      </c>
      <c r="AA22" s="147"/>
      <c r="AB22" s="147"/>
      <c r="AC22" s="331">
        <f t="shared" si="31"/>
        <v>0</v>
      </c>
      <c r="AD22" s="331">
        <f t="shared" si="6"/>
        <v>0</v>
      </c>
      <c r="AE22" s="331">
        <v>0</v>
      </c>
      <c r="AF22" s="331">
        <f t="shared" si="32"/>
        <v>0</v>
      </c>
      <c r="AG22" s="331">
        <f t="shared" si="33"/>
        <v>0</v>
      </c>
      <c r="AH22" s="148">
        <f t="shared" si="7"/>
        <v>0</v>
      </c>
      <c r="AI22" s="155">
        <v>0</v>
      </c>
      <c r="AJ22" s="337">
        <v>0</v>
      </c>
      <c r="AK22" s="155">
        <v>0</v>
      </c>
      <c r="AL22" s="337">
        <v>0</v>
      </c>
      <c r="AM22" s="151">
        <f t="shared" si="8"/>
        <v>0</v>
      </c>
      <c r="AN22" s="151">
        <f t="shared" si="9"/>
        <v>0</v>
      </c>
      <c r="AO22" s="151">
        <f t="shared" si="10"/>
        <v>0</v>
      </c>
      <c r="AP22" s="151">
        <f t="shared" si="11"/>
        <v>0</v>
      </c>
      <c r="AQ22" s="151">
        <f t="shared" si="12"/>
        <v>0</v>
      </c>
      <c r="AR22" s="151">
        <f t="shared" si="13"/>
        <v>0</v>
      </c>
      <c r="AS22" s="147">
        <f t="shared" si="34"/>
        <v>0</v>
      </c>
      <c r="AT22" s="151">
        <f t="shared" si="35"/>
        <v>0</v>
      </c>
      <c r="AU22" s="151">
        <f t="shared" si="14"/>
        <v>0</v>
      </c>
      <c r="AV22" s="151">
        <f t="shared" si="15"/>
        <v>0</v>
      </c>
      <c r="AW22" s="151">
        <f t="shared" si="16"/>
        <v>0</v>
      </c>
      <c r="AX22" s="151">
        <f t="shared" si="17"/>
        <v>0</v>
      </c>
      <c r="AY22" s="151">
        <f t="shared" si="18"/>
        <v>0</v>
      </c>
      <c r="AZ22" s="153">
        <f t="shared" si="36"/>
        <v>0</v>
      </c>
      <c r="BA22" s="151">
        <f t="shared" si="19"/>
        <v>0</v>
      </c>
      <c r="BB22" s="151">
        <f t="shared" si="20"/>
        <v>0</v>
      </c>
      <c r="BC22" s="151">
        <f t="shared" si="21"/>
        <v>0</v>
      </c>
      <c r="BD22" s="151">
        <f t="shared" si="37"/>
        <v>0</v>
      </c>
      <c r="BE22" s="151">
        <f t="shared" si="22"/>
        <v>0</v>
      </c>
      <c r="BF22" s="151">
        <f t="shared" si="23"/>
        <v>0</v>
      </c>
      <c r="BG22" s="153">
        <f t="shared" si="38"/>
        <v>0</v>
      </c>
      <c r="BH22" s="551">
        <f t="shared" si="39"/>
        <v>0</v>
      </c>
      <c r="BI22" s="551">
        <f t="shared" si="40"/>
        <v>0</v>
      </c>
      <c r="BJ22" s="551">
        <f t="shared" si="41"/>
        <v>0</v>
      </c>
      <c r="BK22" s="551">
        <f t="shared" si="42"/>
        <v>0</v>
      </c>
      <c r="BL22" s="152">
        <v>0</v>
      </c>
      <c r="BM22" s="151">
        <f t="shared" si="24"/>
        <v>0</v>
      </c>
      <c r="BN22" s="151">
        <f t="shared" si="25"/>
        <v>0</v>
      </c>
      <c r="BO22" s="150">
        <f t="shared" si="43"/>
        <v>0</v>
      </c>
      <c r="BP22" s="1095">
        <f t="shared" si="44"/>
        <v>0</v>
      </c>
      <c r="BQ22" s="156"/>
      <c r="BR22" s="156"/>
      <c r="BS22" s="156"/>
      <c r="BT22" s="156"/>
      <c r="BU22" s="156"/>
      <c r="BV22" s="156"/>
      <c r="BW22" s="152"/>
      <c r="BX22" s="152"/>
      <c r="BY22" s="156"/>
      <c r="BZ22" s="156">
        <f t="shared" si="26"/>
        <v>0</v>
      </c>
      <c r="CA22" s="152"/>
      <c r="CB22" s="156"/>
      <c r="CC22" s="156"/>
      <c r="CD22" s="156"/>
      <c r="CE22" s="157"/>
      <c r="CF22" s="157"/>
      <c r="CG22" s="156"/>
      <c r="CH22" s="156"/>
      <c r="CI22" s="156"/>
      <c r="CJ22" s="156"/>
      <c r="CK22" s="156"/>
      <c r="CL22" s="156"/>
      <c r="CM22" s="151">
        <f t="shared" si="45"/>
        <v>0</v>
      </c>
      <c r="CN22" s="151">
        <f t="shared" si="27"/>
        <v>0</v>
      </c>
      <c r="CO22" s="158">
        <f t="shared" si="28"/>
        <v>0</v>
      </c>
      <c r="CP22" s="158"/>
      <c r="CQ22" s="151">
        <f t="shared" si="46"/>
        <v>0</v>
      </c>
      <c r="CR22" s="156">
        <f t="shared" si="47"/>
        <v>0</v>
      </c>
      <c r="CS22" s="155">
        <f t="shared" si="48"/>
        <v>0</v>
      </c>
      <c r="CT22" s="156">
        <f t="shared" si="49"/>
        <v>0</v>
      </c>
      <c r="CU22" s="332">
        <f t="shared" si="50"/>
        <v>1183.33</v>
      </c>
      <c r="CV22" s="560">
        <f t="shared" si="51"/>
        <v>-1183.33</v>
      </c>
      <c r="CW22" s="560">
        <f t="shared" si="52"/>
        <v>-118.333</v>
      </c>
      <c r="CX22" s="560">
        <f t="shared" si="53"/>
        <v>-3083.33</v>
      </c>
      <c r="CY22" s="560">
        <f t="shared" si="54"/>
        <v>0</v>
      </c>
      <c r="CZ22" s="560">
        <f t="shared" si="55"/>
        <v>-118.333</v>
      </c>
      <c r="DA22" s="560">
        <f t="shared" si="56"/>
        <v>-23.666600000000003</v>
      </c>
      <c r="DB22" s="156">
        <f t="shared" si="57"/>
        <v>0</v>
      </c>
      <c r="DC22" s="156">
        <f t="shared" si="58"/>
        <v>50</v>
      </c>
      <c r="DD22" s="156">
        <f t="shared" si="59"/>
        <v>-50</v>
      </c>
      <c r="DE22" s="561">
        <f t="shared" si="60"/>
        <v>0</v>
      </c>
      <c r="DF22" s="560">
        <f t="shared" si="61"/>
        <v>0</v>
      </c>
      <c r="DG22" s="561"/>
      <c r="DH22" s="151"/>
    </row>
    <row r="23" spans="1:112" s="159" customFormat="1" ht="68.099999999999994" customHeight="1" x14ac:dyDescent="0.2">
      <c r="A23" s="149" t="str">
        <f>IF(C23="","",SUBTOTAL(3,$C$6:C23))</f>
        <v/>
      </c>
      <c r="B23" s="150"/>
      <c r="C23" s="150"/>
      <c r="D23" s="325"/>
      <c r="E23" s="325"/>
      <c r="F23" s="150"/>
      <c r="G23" s="150"/>
      <c r="H23" s="150"/>
      <c r="I23" s="150"/>
      <c r="J23" s="151">
        <f t="shared" si="0"/>
        <v>0</v>
      </c>
      <c r="K23" s="151">
        <f t="shared" si="1"/>
        <v>0</v>
      </c>
      <c r="L23" s="151">
        <f t="shared" si="2"/>
        <v>0</v>
      </c>
      <c r="M23" s="151">
        <f t="shared" si="3"/>
        <v>0</v>
      </c>
      <c r="N23" s="152">
        <v>0</v>
      </c>
      <c r="O23" s="153">
        <f t="shared" si="29"/>
        <v>0</v>
      </c>
      <c r="P23" s="150"/>
      <c r="Q23" s="150"/>
      <c r="R23" s="150"/>
      <c r="S23" s="150"/>
      <c r="T23" s="150"/>
      <c r="U23" s="151"/>
      <c r="V23" s="151"/>
      <c r="W23" s="331">
        <f t="shared" si="30"/>
        <v>0</v>
      </c>
      <c r="X23" s="150"/>
      <c r="Y23" s="154">
        <f t="shared" si="4"/>
        <v>0</v>
      </c>
      <c r="Z23" s="153">
        <f t="shared" si="5"/>
        <v>0</v>
      </c>
      <c r="AA23" s="147"/>
      <c r="AB23" s="147"/>
      <c r="AC23" s="331">
        <f t="shared" si="31"/>
        <v>0</v>
      </c>
      <c r="AD23" s="331">
        <f t="shared" si="6"/>
        <v>0</v>
      </c>
      <c r="AE23" s="331">
        <v>0</v>
      </c>
      <c r="AF23" s="331">
        <f t="shared" si="32"/>
        <v>0</v>
      </c>
      <c r="AG23" s="331">
        <f t="shared" si="33"/>
        <v>0</v>
      </c>
      <c r="AH23" s="148">
        <f t="shared" si="7"/>
        <v>0</v>
      </c>
      <c r="AI23" s="155">
        <v>0</v>
      </c>
      <c r="AJ23" s="337">
        <v>0</v>
      </c>
      <c r="AK23" s="155">
        <v>0</v>
      </c>
      <c r="AL23" s="337">
        <v>0</v>
      </c>
      <c r="AM23" s="151">
        <f t="shared" si="8"/>
        <v>0</v>
      </c>
      <c r="AN23" s="151">
        <f t="shared" si="9"/>
        <v>0</v>
      </c>
      <c r="AO23" s="151">
        <f t="shared" si="10"/>
        <v>0</v>
      </c>
      <c r="AP23" s="151">
        <f t="shared" si="11"/>
        <v>0</v>
      </c>
      <c r="AQ23" s="151">
        <f t="shared" si="12"/>
        <v>0</v>
      </c>
      <c r="AR23" s="151">
        <f t="shared" si="13"/>
        <v>0</v>
      </c>
      <c r="AS23" s="147">
        <f t="shared" si="34"/>
        <v>0</v>
      </c>
      <c r="AT23" s="151">
        <f t="shared" si="35"/>
        <v>0</v>
      </c>
      <c r="AU23" s="151">
        <f t="shared" si="14"/>
        <v>0</v>
      </c>
      <c r="AV23" s="151">
        <f t="shared" si="15"/>
        <v>0</v>
      </c>
      <c r="AW23" s="151">
        <f t="shared" si="16"/>
        <v>0</v>
      </c>
      <c r="AX23" s="151">
        <f t="shared" si="17"/>
        <v>0</v>
      </c>
      <c r="AY23" s="151">
        <f t="shared" si="18"/>
        <v>0</v>
      </c>
      <c r="AZ23" s="153">
        <f t="shared" si="36"/>
        <v>0</v>
      </c>
      <c r="BA23" s="151">
        <f t="shared" si="19"/>
        <v>0</v>
      </c>
      <c r="BB23" s="151">
        <f t="shared" si="20"/>
        <v>0</v>
      </c>
      <c r="BC23" s="151">
        <f t="shared" si="21"/>
        <v>0</v>
      </c>
      <c r="BD23" s="151">
        <f t="shared" si="37"/>
        <v>0</v>
      </c>
      <c r="BE23" s="151">
        <f t="shared" si="22"/>
        <v>0</v>
      </c>
      <c r="BF23" s="151">
        <f t="shared" si="23"/>
        <v>0</v>
      </c>
      <c r="BG23" s="153">
        <f t="shared" si="38"/>
        <v>0</v>
      </c>
      <c r="BH23" s="551">
        <f t="shared" si="39"/>
        <v>0</v>
      </c>
      <c r="BI23" s="551">
        <f t="shared" si="40"/>
        <v>0</v>
      </c>
      <c r="BJ23" s="551">
        <f t="shared" si="41"/>
        <v>0</v>
      </c>
      <c r="BK23" s="551">
        <f t="shared" si="42"/>
        <v>0</v>
      </c>
      <c r="BL23" s="152">
        <v>0</v>
      </c>
      <c r="BM23" s="151">
        <f t="shared" si="24"/>
        <v>0</v>
      </c>
      <c r="BN23" s="151">
        <f t="shared" si="25"/>
        <v>0</v>
      </c>
      <c r="BO23" s="150">
        <f t="shared" si="43"/>
        <v>0</v>
      </c>
      <c r="BP23" s="1095">
        <f t="shared" si="44"/>
        <v>0</v>
      </c>
      <c r="BQ23" s="156"/>
      <c r="BR23" s="156"/>
      <c r="BS23" s="156"/>
      <c r="BT23" s="156"/>
      <c r="BU23" s="156"/>
      <c r="BV23" s="156"/>
      <c r="BW23" s="152"/>
      <c r="BX23" s="152"/>
      <c r="BY23" s="156"/>
      <c r="BZ23" s="156">
        <f t="shared" si="26"/>
        <v>0</v>
      </c>
      <c r="CA23" s="152"/>
      <c r="CB23" s="156"/>
      <c r="CC23" s="156"/>
      <c r="CD23" s="156"/>
      <c r="CE23" s="157"/>
      <c r="CF23" s="157"/>
      <c r="CG23" s="156"/>
      <c r="CH23" s="156"/>
      <c r="CI23" s="156"/>
      <c r="CJ23" s="156"/>
      <c r="CK23" s="156"/>
      <c r="CL23" s="156"/>
      <c r="CM23" s="151">
        <f t="shared" si="45"/>
        <v>0</v>
      </c>
      <c r="CN23" s="151">
        <f t="shared" si="27"/>
        <v>0</v>
      </c>
      <c r="CO23" s="158">
        <f t="shared" si="28"/>
        <v>0</v>
      </c>
      <c r="CP23" s="158"/>
      <c r="CQ23" s="151">
        <f t="shared" si="46"/>
        <v>0</v>
      </c>
      <c r="CR23" s="156">
        <f t="shared" si="47"/>
        <v>0</v>
      </c>
      <c r="CS23" s="155">
        <f t="shared" si="48"/>
        <v>0</v>
      </c>
      <c r="CT23" s="156">
        <f t="shared" si="49"/>
        <v>0</v>
      </c>
      <c r="CU23" s="332">
        <f t="shared" si="50"/>
        <v>1183.33</v>
      </c>
      <c r="CV23" s="560">
        <f t="shared" si="51"/>
        <v>-1183.33</v>
      </c>
      <c r="CW23" s="560">
        <f t="shared" si="52"/>
        <v>-118.333</v>
      </c>
      <c r="CX23" s="560">
        <f t="shared" si="53"/>
        <v>-3083.33</v>
      </c>
      <c r="CY23" s="560">
        <f t="shared" si="54"/>
        <v>0</v>
      </c>
      <c r="CZ23" s="560">
        <f t="shared" si="55"/>
        <v>-118.333</v>
      </c>
      <c r="DA23" s="560">
        <f t="shared" si="56"/>
        <v>-23.666600000000003</v>
      </c>
      <c r="DB23" s="156">
        <f t="shared" si="57"/>
        <v>0</v>
      </c>
      <c r="DC23" s="156">
        <f t="shared" si="58"/>
        <v>50</v>
      </c>
      <c r="DD23" s="156">
        <f t="shared" si="59"/>
        <v>-50</v>
      </c>
      <c r="DE23" s="561">
        <f t="shared" si="60"/>
        <v>0</v>
      </c>
      <c r="DF23" s="560">
        <f t="shared" si="61"/>
        <v>0</v>
      </c>
      <c r="DG23" s="561"/>
      <c r="DH23" s="151"/>
    </row>
    <row r="24" spans="1:112" s="160" customFormat="1" ht="68.099999999999994" customHeight="1" x14ac:dyDescent="0.45">
      <c r="A24" s="149" t="str">
        <f>IF(C24="","",SUBTOTAL(3,$C$6:C24))</f>
        <v/>
      </c>
      <c r="B24" s="150"/>
      <c r="C24" s="150"/>
      <c r="D24" s="325"/>
      <c r="E24" s="325"/>
      <c r="F24" s="150"/>
      <c r="G24" s="150"/>
      <c r="H24" s="150"/>
      <c r="I24" s="150"/>
      <c r="J24" s="151">
        <f t="shared" si="0"/>
        <v>0</v>
      </c>
      <c r="K24" s="151">
        <f t="shared" si="1"/>
        <v>0</v>
      </c>
      <c r="L24" s="151">
        <f t="shared" si="2"/>
        <v>0</v>
      </c>
      <c r="M24" s="151">
        <f t="shared" si="3"/>
        <v>0</v>
      </c>
      <c r="N24" s="152">
        <v>0</v>
      </c>
      <c r="O24" s="153">
        <f t="shared" si="29"/>
        <v>0</v>
      </c>
      <c r="P24" s="150"/>
      <c r="Q24" s="150"/>
      <c r="R24" s="150"/>
      <c r="S24" s="150"/>
      <c r="T24" s="150"/>
      <c r="U24" s="151"/>
      <c r="V24" s="151"/>
      <c r="W24" s="331">
        <f t="shared" si="30"/>
        <v>0</v>
      </c>
      <c r="X24" s="150"/>
      <c r="Y24" s="154">
        <f t="shared" si="4"/>
        <v>0</v>
      </c>
      <c r="Z24" s="153">
        <f t="shared" si="5"/>
        <v>0</v>
      </c>
      <c r="AA24" s="147"/>
      <c r="AB24" s="147"/>
      <c r="AC24" s="331">
        <f t="shared" si="31"/>
        <v>0</v>
      </c>
      <c r="AD24" s="331">
        <f t="shared" si="6"/>
        <v>0</v>
      </c>
      <c r="AE24" s="331">
        <v>0</v>
      </c>
      <c r="AF24" s="331">
        <f t="shared" si="32"/>
        <v>0</v>
      </c>
      <c r="AG24" s="331">
        <f t="shared" si="33"/>
        <v>0</v>
      </c>
      <c r="AH24" s="148">
        <f t="shared" si="7"/>
        <v>0</v>
      </c>
      <c r="AI24" s="155">
        <v>0</v>
      </c>
      <c r="AJ24" s="337">
        <v>0</v>
      </c>
      <c r="AK24" s="155">
        <v>0</v>
      </c>
      <c r="AL24" s="337">
        <v>0</v>
      </c>
      <c r="AM24" s="151">
        <f t="shared" si="8"/>
        <v>0</v>
      </c>
      <c r="AN24" s="151">
        <f t="shared" si="9"/>
        <v>0</v>
      </c>
      <c r="AO24" s="151">
        <f t="shared" si="10"/>
        <v>0</v>
      </c>
      <c r="AP24" s="151">
        <f t="shared" si="11"/>
        <v>0</v>
      </c>
      <c r="AQ24" s="151">
        <f t="shared" si="12"/>
        <v>0</v>
      </c>
      <c r="AR24" s="151">
        <f t="shared" si="13"/>
        <v>0</v>
      </c>
      <c r="AS24" s="147">
        <f t="shared" si="34"/>
        <v>0</v>
      </c>
      <c r="AT24" s="151">
        <f t="shared" si="35"/>
        <v>0</v>
      </c>
      <c r="AU24" s="151">
        <f t="shared" si="14"/>
        <v>0</v>
      </c>
      <c r="AV24" s="151">
        <f t="shared" si="15"/>
        <v>0</v>
      </c>
      <c r="AW24" s="151">
        <f t="shared" si="16"/>
        <v>0</v>
      </c>
      <c r="AX24" s="151">
        <f t="shared" si="17"/>
        <v>0</v>
      </c>
      <c r="AY24" s="151">
        <f t="shared" si="18"/>
        <v>0</v>
      </c>
      <c r="AZ24" s="153">
        <f t="shared" si="36"/>
        <v>0</v>
      </c>
      <c r="BA24" s="151">
        <f t="shared" si="19"/>
        <v>0</v>
      </c>
      <c r="BB24" s="151">
        <f t="shared" si="20"/>
        <v>0</v>
      </c>
      <c r="BC24" s="151">
        <f t="shared" si="21"/>
        <v>0</v>
      </c>
      <c r="BD24" s="151">
        <f t="shared" si="37"/>
        <v>0</v>
      </c>
      <c r="BE24" s="151">
        <f t="shared" si="22"/>
        <v>0</v>
      </c>
      <c r="BF24" s="151">
        <f t="shared" si="23"/>
        <v>0</v>
      </c>
      <c r="BG24" s="153">
        <f t="shared" si="38"/>
        <v>0</v>
      </c>
      <c r="BH24" s="551">
        <f t="shared" si="39"/>
        <v>0</v>
      </c>
      <c r="BI24" s="551">
        <f t="shared" si="40"/>
        <v>0</v>
      </c>
      <c r="BJ24" s="551">
        <f t="shared" si="41"/>
        <v>0</v>
      </c>
      <c r="BK24" s="551">
        <f t="shared" si="42"/>
        <v>0</v>
      </c>
      <c r="BL24" s="152">
        <v>0</v>
      </c>
      <c r="BM24" s="151">
        <f t="shared" si="24"/>
        <v>0</v>
      </c>
      <c r="BN24" s="151">
        <f t="shared" si="25"/>
        <v>0</v>
      </c>
      <c r="BO24" s="150">
        <f t="shared" si="43"/>
        <v>0</v>
      </c>
      <c r="BP24" s="1095">
        <f t="shared" si="44"/>
        <v>0</v>
      </c>
      <c r="BQ24" s="156"/>
      <c r="BR24" s="156"/>
      <c r="BS24" s="156"/>
      <c r="BT24" s="156"/>
      <c r="BU24" s="156"/>
      <c r="BV24" s="156"/>
      <c r="BW24" s="152"/>
      <c r="BX24" s="152"/>
      <c r="BY24" s="156"/>
      <c r="BZ24" s="156">
        <f t="shared" si="26"/>
        <v>0</v>
      </c>
      <c r="CA24" s="152"/>
      <c r="CB24" s="156"/>
      <c r="CC24" s="156"/>
      <c r="CD24" s="156"/>
      <c r="CE24" s="157"/>
      <c r="CF24" s="157"/>
      <c r="CG24" s="156"/>
      <c r="CH24" s="156"/>
      <c r="CI24" s="156"/>
      <c r="CJ24" s="156"/>
      <c r="CK24" s="156"/>
      <c r="CL24" s="156"/>
      <c r="CM24" s="151">
        <f t="shared" si="45"/>
        <v>0</v>
      </c>
      <c r="CN24" s="151">
        <f t="shared" si="27"/>
        <v>0</v>
      </c>
      <c r="CO24" s="158">
        <f t="shared" si="28"/>
        <v>0</v>
      </c>
      <c r="CP24" s="158"/>
      <c r="CQ24" s="151">
        <f t="shared" si="46"/>
        <v>0</v>
      </c>
      <c r="CR24" s="156">
        <f t="shared" si="47"/>
        <v>0</v>
      </c>
      <c r="CS24" s="155">
        <f t="shared" si="48"/>
        <v>0</v>
      </c>
      <c r="CT24" s="156">
        <f t="shared" si="49"/>
        <v>0</v>
      </c>
      <c r="CU24" s="332">
        <f t="shared" si="50"/>
        <v>1183.33</v>
      </c>
      <c r="CV24" s="560">
        <f t="shared" si="51"/>
        <v>-1183.33</v>
      </c>
      <c r="CW24" s="560">
        <f t="shared" si="52"/>
        <v>-118.333</v>
      </c>
      <c r="CX24" s="560">
        <f t="shared" si="53"/>
        <v>-3083.33</v>
      </c>
      <c r="CY24" s="560">
        <f t="shared" si="54"/>
        <v>0</v>
      </c>
      <c r="CZ24" s="560">
        <f t="shared" si="55"/>
        <v>-118.333</v>
      </c>
      <c r="DA24" s="560">
        <f t="shared" si="56"/>
        <v>-23.666600000000003</v>
      </c>
      <c r="DB24" s="156">
        <f t="shared" si="57"/>
        <v>0</v>
      </c>
      <c r="DC24" s="156">
        <f t="shared" si="58"/>
        <v>50</v>
      </c>
      <c r="DD24" s="156">
        <f t="shared" si="59"/>
        <v>-50</v>
      </c>
      <c r="DE24" s="561">
        <f t="shared" si="60"/>
        <v>0</v>
      </c>
      <c r="DF24" s="560">
        <f t="shared" si="61"/>
        <v>0</v>
      </c>
      <c r="DG24" s="561"/>
      <c r="DH24" s="151"/>
    </row>
    <row r="25" spans="1:112" s="160" customFormat="1" ht="68.099999999999994" customHeight="1" x14ac:dyDescent="0.45">
      <c r="A25" s="149" t="str">
        <f>IF(C25="","",SUBTOTAL(3,$C$6:C25))</f>
        <v/>
      </c>
      <c r="B25" s="150"/>
      <c r="C25" s="150"/>
      <c r="D25" s="325"/>
      <c r="E25" s="325"/>
      <c r="F25" s="150"/>
      <c r="G25" s="150"/>
      <c r="H25" s="150"/>
      <c r="I25" s="150"/>
      <c r="J25" s="151">
        <f t="shared" si="0"/>
        <v>0</v>
      </c>
      <c r="K25" s="151">
        <f t="shared" si="1"/>
        <v>0</v>
      </c>
      <c r="L25" s="151">
        <f t="shared" si="2"/>
        <v>0</v>
      </c>
      <c r="M25" s="151">
        <f t="shared" si="3"/>
        <v>0</v>
      </c>
      <c r="N25" s="152">
        <v>0</v>
      </c>
      <c r="O25" s="153">
        <f t="shared" si="29"/>
        <v>0</v>
      </c>
      <c r="P25" s="150"/>
      <c r="Q25" s="150"/>
      <c r="R25" s="150"/>
      <c r="S25" s="150"/>
      <c r="T25" s="150"/>
      <c r="U25" s="151"/>
      <c r="V25" s="151"/>
      <c r="W25" s="331">
        <f t="shared" si="30"/>
        <v>0</v>
      </c>
      <c r="X25" s="150"/>
      <c r="Y25" s="154">
        <f t="shared" si="4"/>
        <v>0</v>
      </c>
      <c r="Z25" s="153">
        <f t="shared" si="5"/>
        <v>0</v>
      </c>
      <c r="AA25" s="147"/>
      <c r="AB25" s="147"/>
      <c r="AC25" s="331">
        <f t="shared" si="31"/>
        <v>0</v>
      </c>
      <c r="AD25" s="331">
        <f t="shared" si="6"/>
        <v>0</v>
      </c>
      <c r="AE25" s="331">
        <v>0</v>
      </c>
      <c r="AF25" s="331">
        <f t="shared" si="32"/>
        <v>0</v>
      </c>
      <c r="AG25" s="331">
        <f t="shared" si="33"/>
        <v>0</v>
      </c>
      <c r="AH25" s="148">
        <f t="shared" si="7"/>
        <v>0</v>
      </c>
      <c r="AI25" s="155">
        <v>0</v>
      </c>
      <c r="AJ25" s="337">
        <v>0</v>
      </c>
      <c r="AK25" s="155">
        <v>0</v>
      </c>
      <c r="AL25" s="337">
        <v>0</v>
      </c>
      <c r="AM25" s="151">
        <f t="shared" si="8"/>
        <v>0</v>
      </c>
      <c r="AN25" s="151">
        <f t="shared" si="9"/>
        <v>0</v>
      </c>
      <c r="AO25" s="151">
        <f t="shared" si="10"/>
        <v>0</v>
      </c>
      <c r="AP25" s="151">
        <f t="shared" si="11"/>
        <v>0</v>
      </c>
      <c r="AQ25" s="151">
        <f t="shared" si="12"/>
        <v>0</v>
      </c>
      <c r="AR25" s="151">
        <f t="shared" si="13"/>
        <v>0</v>
      </c>
      <c r="AS25" s="147">
        <f t="shared" si="34"/>
        <v>0</v>
      </c>
      <c r="AT25" s="151">
        <f t="shared" si="35"/>
        <v>0</v>
      </c>
      <c r="AU25" s="151">
        <f t="shared" si="14"/>
        <v>0</v>
      </c>
      <c r="AV25" s="151">
        <f t="shared" si="15"/>
        <v>0</v>
      </c>
      <c r="AW25" s="151">
        <f t="shared" si="16"/>
        <v>0</v>
      </c>
      <c r="AX25" s="151">
        <f t="shared" si="17"/>
        <v>0</v>
      </c>
      <c r="AY25" s="151">
        <f t="shared" si="18"/>
        <v>0</v>
      </c>
      <c r="AZ25" s="153">
        <f t="shared" si="36"/>
        <v>0</v>
      </c>
      <c r="BA25" s="151">
        <f t="shared" si="19"/>
        <v>0</v>
      </c>
      <c r="BB25" s="151">
        <f t="shared" si="20"/>
        <v>0</v>
      </c>
      <c r="BC25" s="151">
        <f t="shared" si="21"/>
        <v>0</v>
      </c>
      <c r="BD25" s="151">
        <f t="shared" si="37"/>
        <v>0</v>
      </c>
      <c r="BE25" s="151">
        <f t="shared" si="22"/>
        <v>0</v>
      </c>
      <c r="BF25" s="151">
        <f t="shared" si="23"/>
        <v>0</v>
      </c>
      <c r="BG25" s="153">
        <f t="shared" si="38"/>
        <v>0</v>
      </c>
      <c r="BH25" s="551">
        <f t="shared" si="39"/>
        <v>0</v>
      </c>
      <c r="BI25" s="551">
        <f t="shared" si="40"/>
        <v>0</v>
      </c>
      <c r="BJ25" s="551">
        <f t="shared" si="41"/>
        <v>0</v>
      </c>
      <c r="BK25" s="551">
        <f t="shared" si="42"/>
        <v>0</v>
      </c>
      <c r="BL25" s="152">
        <v>0</v>
      </c>
      <c r="BM25" s="151">
        <f t="shared" si="24"/>
        <v>0</v>
      </c>
      <c r="BN25" s="151">
        <f t="shared" si="25"/>
        <v>0</v>
      </c>
      <c r="BO25" s="150">
        <f t="shared" si="43"/>
        <v>0</v>
      </c>
      <c r="BP25" s="1095">
        <f t="shared" si="44"/>
        <v>0</v>
      </c>
      <c r="BQ25" s="156"/>
      <c r="BR25" s="156"/>
      <c r="BS25" s="156"/>
      <c r="BT25" s="156"/>
      <c r="BU25" s="156"/>
      <c r="BV25" s="156"/>
      <c r="BW25" s="152"/>
      <c r="BX25" s="152"/>
      <c r="BY25" s="156"/>
      <c r="BZ25" s="156">
        <f t="shared" si="26"/>
        <v>0</v>
      </c>
      <c r="CA25" s="152"/>
      <c r="CB25" s="156"/>
      <c r="CC25" s="156"/>
      <c r="CD25" s="156"/>
      <c r="CE25" s="157"/>
      <c r="CF25" s="157"/>
      <c r="CG25" s="156"/>
      <c r="CH25" s="156"/>
      <c r="CI25" s="156"/>
      <c r="CJ25" s="156"/>
      <c r="CK25" s="156"/>
      <c r="CL25" s="156"/>
      <c r="CM25" s="151">
        <f t="shared" si="45"/>
        <v>0</v>
      </c>
      <c r="CN25" s="151">
        <f t="shared" si="27"/>
        <v>0</v>
      </c>
      <c r="CO25" s="158">
        <f t="shared" si="28"/>
        <v>0</v>
      </c>
      <c r="CP25" s="158"/>
      <c r="CQ25" s="151">
        <f t="shared" si="46"/>
        <v>0</v>
      </c>
      <c r="CR25" s="156">
        <f t="shared" si="47"/>
        <v>0</v>
      </c>
      <c r="CS25" s="155">
        <f t="shared" si="48"/>
        <v>0</v>
      </c>
      <c r="CT25" s="156">
        <f t="shared" si="49"/>
        <v>0</v>
      </c>
      <c r="CU25" s="332">
        <f t="shared" si="50"/>
        <v>1183.33</v>
      </c>
      <c r="CV25" s="560">
        <f t="shared" si="51"/>
        <v>-1183.33</v>
      </c>
      <c r="CW25" s="560">
        <f t="shared" si="52"/>
        <v>-118.333</v>
      </c>
      <c r="CX25" s="560">
        <f t="shared" si="53"/>
        <v>-3083.33</v>
      </c>
      <c r="CY25" s="560">
        <f t="shared" si="54"/>
        <v>0</v>
      </c>
      <c r="CZ25" s="560">
        <f t="shared" si="55"/>
        <v>-118.333</v>
      </c>
      <c r="DA25" s="560">
        <f t="shared" si="56"/>
        <v>-23.666600000000003</v>
      </c>
      <c r="DB25" s="156">
        <f t="shared" si="57"/>
        <v>0</v>
      </c>
      <c r="DC25" s="156">
        <f t="shared" si="58"/>
        <v>50</v>
      </c>
      <c r="DD25" s="156">
        <f t="shared" si="59"/>
        <v>-50</v>
      </c>
      <c r="DE25" s="561">
        <f t="shared" si="60"/>
        <v>0</v>
      </c>
      <c r="DF25" s="560">
        <f t="shared" si="61"/>
        <v>0</v>
      </c>
      <c r="DG25" s="561"/>
      <c r="DH25" s="151"/>
    </row>
    <row r="26" spans="1:112" s="160" customFormat="1" ht="68.099999999999994" customHeight="1" x14ac:dyDescent="0.45">
      <c r="A26" s="149" t="str">
        <f>IF(C26="","",SUBTOTAL(3,$C$6:C26))</f>
        <v/>
      </c>
      <c r="B26" s="150"/>
      <c r="C26" s="150"/>
      <c r="D26" s="325"/>
      <c r="E26" s="325"/>
      <c r="F26" s="150"/>
      <c r="G26" s="150"/>
      <c r="H26" s="150"/>
      <c r="I26" s="150"/>
      <c r="J26" s="151">
        <f t="shared" si="0"/>
        <v>0</v>
      </c>
      <c r="K26" s="151">
        <f t="shared" si="1"/>
        <v>0</v>
      </c>
      <c r="L26" s="151">
        <f t="shared" si="2"/>
        <v>0</v>
      </c>
      <c r="M26" s="151">
        <f t="shared" si="3"/>
        <v>0</v>
      </c>
      <c r="N26" s="152">
        <v>0</v>
      </c>
      <c r="O26" s="153">
        <f t="shared" si="29"/>
        <v>0</v>
      </c>
      <c r="P26" s="150"/>
      <c r="Q26" s="150"/>
      <c r="R26" s="150"/>
      <c r="S26" s="150"/>
      <c r="T26" s="150"/>
      <c r="U26" s="151"/>
      <c r="V26" s="151"/>
      <c r="W26" s="331">
        <f t="shared" si="30"/>
        <v>0</v>
      </c>
      <c r="X26" s="150"/>
      <c r="Y26" s="154">
        <f t="shared" si="4"/>
        <v>0</v>
      </c>
      <c r="Z26" s="153">
        <f t="shared" si="5"/>
        <v>0</v>
      </c>
      <c r="AA26" s="147"/>
      <c r="AB26" s="147"/>
      <c r="AC26" s="331">
        <f t="shared" si="31"/>
        <v>0</v>
      </c>
      <c r="AD26" s="331">
        <f t="shared" si="6"/>
        <v>0</v>
      </c>
      <c r="AE26" s="331">
        <v>0</v>
      </c>
      <c r="AF26" s="331">
        <f t="shared" si="32"/>
        <v>0</v>
      </c>
      <c r="AG26" s="331">
        <f t="shared" si="33"/>
        <v>0</v>
      </c>
      <c r="AH26" s="148">
        <f t="shared" si="7"/>
        <v>0</v>
      </c>
      <c r="AI26" s="155">
        <v>0</v>
      </c>
      <c r="AJ26" s="337">
        <v>0</v>
      </c>
      <c r="AK26" s="155">
        <v>0</v>
      </c>
      <c r="AL26" s="337">
        <v>0</v>
      </c>
      <c r="AM26" s="151">
        <f t="shared" si="8"/>
        <v>0</v>
      </c>
      <c r="AN26" s="151">
        <f t="shared" si="9"/>
        <v>0</v>
      </c>
      <c r="AO26" s="151">
        <f t="shared" si="10"/>
        <v>0</v>
      </c>
      <c r="AP26" s="151">
        <f t="shared" si="11"/>
        <v>0</v>
      </c>
      <c r="AQ26" s="151">
        <f t="shared" si="12"/>
        <v>0</v>
      </c>
      <c r="AR26" s="151">
        <f t="shared" si="13"/>
        <v>0</v>
      </c>
      <c r="AS26" s="147">
        <f t="shared" si="34"/>
        <v>0</v>
      </c>
      <c r="AT26" s="151">
        <f t="shared" si="35"/>
        <v>0</v>
      </c>
      <c r="AU26" s="151">
        <f t="shared" si="14"/>
        <v>0</v>
      </c>
      <c r="AV26" s="151">
        <f t="shared" si="15"/>
        <v>0</v>
      </c>
      <c r="AW26" s="151">
        <f t="shared" si="16"/>
        <v>0</v>
      </c>
      <c r="AX26" s="151">
        <f t="shared" si="17"/>
        <v>0</v>
      </c>
      <c r="AY26" s="151">
        <f t="shared" si="18"/>
        <v>0</v>
      </c>
      <c r="AZ26" s="153">
        <f t="shared" si="36"/>
        <v>0</v>
      </c>
      <c r="BA26" s="151">
        <f t="shared" si="19"/>
        <v>0</v>
      </c>
      <c r="BB26" s="151">
        <f t="shared" si="20"/>
        <v>0</v>
      </c>
      <c r="BC26" s="151">
        <f t="shared" si="21"/>
        <v>0</v>
      </c>
      <c r="BD26" s="151">
        <f t="shared" si="37"/>
        <v>0</v>
      </c>
      <c r="BE26" s="151">
        <f t="shared" si="22"/>
        <v>0</v>
      </c>
      <c r="BF26" s="151">
        <f t="shared" si="23"/>
        <v>0</v>
      </c>
      <c r="BG26" s="153">
        <f t="shared" si="38"/>
        <v>0</v>
      </c>
      <c r="BH26" s="551">
        <f t="shared" si="39"/>
        <v>0</v>
      </c>
      <c r="BI26" s="551">
        <f t="shared" si="40"/>
        <v>0</v>
      </c>
      <c r="BJ26" s="551">
        <f t="shared" si="41"/>
        <v>0</v>
      </c>
      <c r="BK26" s="551">
        <f t="shared" si="42"/>
        <v>0</v>
      </c>
      <c r="BL26" s="152">
        <v>0</v>
      </c>
      <c r="BM26" s="151">
        <f t="shared" si="24"/>
        <v>0</v>
      </c>
      <c r="BN26" s="151">
        <f t="shared" si="25"/>
        <v>0</v>
      </c>
      <c r="BO26" s="150">
        <f t="shared" si="43"/>
        <v>0</v>
      </c>
      <c r="BP26" s="1095">
        <f t="shared" si="44"/>
        <v>0</v>
      </c>
      <c r="BQ26" s="156"/>
      <c r="BR26" s="156"/>
      <c r="BS26" s="156"/>
      <c r="BT26" s="156"/>
      <c r="BU26" s="156"/>
      <c r="BV26" s="156"/>
      <c r="BW26" s="152"/>
      <c r="BX26" s="152"/>
      <c r="BY26" s="156"/>
      <c r="BZ26" s="156">
        <f t="shared" si="26"/>
        <v>0</v>
      </c>
      <c r="CA26" s="152"/>
      <c r="CB26" s="156"/>
      <c r="CC26" s="156"/>
      <c r="CD26" s="156"/>
      <c r="CE26" s="157"/>
      <c r="CF26" s="157"/>
      <c r="CG26" s="156"/>
      <c r="CH26" s="156"/>
      <c r="CI26" s="156"/>
      <c r="CJ26" s="156"/>
      <c r="CK26" s="156"/>
      <c r="CL26" s="156"/>
      <c r="CM26" s="151">
        <f t="shared" si="45"/>
        <v>0</v>
      </c>
      <c r="CN26" s="151">
        <f t="shared" si="27"/>
        <v>0</v>
      </c>
      <c r="CO26" s="158">
        <f t="shared" si="28"/>
        <v>0</v>
      </c>
      <c r="CP26" s="158"/>
      <c r="CQ26" s="151">
        <f t="shared" si="46"/>
        <v>0</v>
      </c>
      <c r="CR26" s="156">
        <f t="shared" si="47"/>
        <v>0</v>
      </c>
      <c r="CS26" s="155">
        <f t="shared" si="48"/>
        <v>0</v>
      </c>
      <c r="CT26" s="156">
        <f t="shared" si="49"/>
        <v>0</v>
      </c>
      <c r="CU26" s="332">
        <f t="shared" si="50"/>
        <v>1183.33</v>
      </c>
      <c r="CV26" s="560">
        <f t="shared" si="51"/>
        <v>-1183.33</v>
      </c>
      <c r="CW26" s="560">
        <f t="shared" si="52"/>
        <v>-118.333</v>
      </c>
      <c r="CX26" s="560">
        <f t="shared" si="53"/>
        <v>-3083.33</v>
      </c>
      <c r="CY26" s="560">
        <f t="shared" si="54"/>
        <v>0</v>
      </c>
      <c r="CZ26" s="560">
        <f t="shared" si="55"/>
        <v>-118.333</v>
      </c>
      <c r="DA26" s="560">
        <f t="shared" si="56"/>
        <v>-23.666600000000003</v>
      </c>
      <c r="DB26" s="156">
        <f t="shared" si="57"/>
        <v>0</v>
      </c>
      <c r="DC26" s="156">
        <f t="shared" si="58"/>
        <v>50</v>
      </c>
      <c r="DD26" s="156">
        <f t="shared" si="59"/>
        <v>-50</v>
      </c>
      <c r="DE26" s="561">
        <f t="shared" si="60"/>
        <v>0</v>
      </c>
      <c r="DF26" s="560">
        <f t="shared" si="61"/>
        <v>0</v>
      </c>
      <c r="DG26" s="561"/>
      <c r="DH26" s="151"/>
    </row>
    <row r="27" spans="1:112" s="160" customFormat="1" ht="68.099999999999994" customHeight="1" x14ac:dyDescent="0.45">
      <c r="A27" s="149" t="str">
        <f>IF(C27="","",SUBTOTAL(3,$C$6:C27))</f>
        <v/>
      </c>
      <c r="B27" s="150"/>
      <c r="C27" s="150"/>
      <c r="D27" s="325"/>
      <c r="E27" s="325"/>
      <c r="F27" s="150"/>
      <c r="G27" s="150"/>
      <c r="H27" s="150"/>
      <c r="I27" s="150"/>
      <c r="J27" s="151">
        <f t="shared" si="0"/>
        <v>0</v>
      </c>
      <c r="K27" s="151">
        <f t="shared" si="1"/>
        <v>0</v>
      </c>
      <c r="L27" s="151">
        <f t="shared" si="2"/>
        <v>0</v>
      </c>
      <c r="M27" s="151">
        <f t="shared" si="3"/>
        <v>0</v>
      </c>
      <c r="N27" s="152">
        <v>0</v>
      </c>
      <c r="O27" s="153">
        <f t="shared" si="29"/>
        <v>0</v>
      </c>
      <c r="P27" s="150"/>
      <c r="Q27" s="150"/>
      <c r="R27" s="150"/>
      <c r="S27" s="150"/>
      <c r="T27" s="150"/>
      <c r="U27" s="151"/>
      <c r="V27" s="151"/>
      <c r="W27" s="331">
        <f t="shared" si="30"/>
        <v>0</v>
      </c>
      <c r="X27" s="150"/>
      <c r="Y27" s="154">
        <f t="shared" si="4"/>
        <v>0</v>
      </c>
      <c r="Z27" s="153">
        <f t="shared" si="5"/>
        <v>0</v>
      </c>
      <c r="AA27" s="147"/>
      <c r="AB27" s="147"/>
      <c r="AC27" s="331">
        <f t="shared" si="31"/>
        <v>0</v>
      </c>
      <c r="AD27" s="331">
        <f t="shared" si="6"/>
        <v>0</v>
      </c>
      <c r="AE27" s="331">
        <v>0</v>
      </c>
      <c r="AF27" s="331">
        <f t="shared" si="32"/>
        <v>0</v>
      </c>
      <c r="AG27" s="331">
        <f t="shared" si="33"/>
        <v>0</v>
      </c>
      <c r="AH27" s="148">
        <f t="shared" si="7"/>
        <v>0</v>
      </c>
      <c r="AI27" s="155">
        <v>0</v>
      </c>
      <c r="AJ27" s="337">
        <v>0</v>
      </c>
      <c r="AK27" s="155">
        <v>0</v>
      </c>
      <c r="AL27" s="337">
        <v>0</v>
      </c>
      <c r="AM27" s="151">
        <f t="shared" si="8"/>
        <v>0</v>
      </c>
      <c r="AN27" s="151">
        <f t="shared" si="9"/>
        <v>0</v>
      </c>
      <c r="AO27" s="151">
        <f t="shared" si="10"/>
        <v>0</v>
      </c>
      <c r="AP27" s="151">
        <f t="shared" si="11"/>
        <v>0</v>
      </c>
      <c r="AQ27" s="151">
        <f t="shared" si="12"/>
        <v>0</v>
      </c>
      <c r="AR27" s="151">
        <f t="shared" si="13"/>
        <v>0</v>
      </c>
      <c r="AS27" s="147">
        <f t="shared" si="34"/>
        <v>0</v>
      </c>
      <c r="AT27" s="151">
        <f t="shared" si="35"/>
        <v>0</v>
      </c>
      <c r="AU27" s="151">
        <f t="shared" si="14"/>
        <v>0</v>
      </c>
      <c r="AV27" s="151">
        <f t="shared" si="15"/>
        <v>0</v>
      </c>
      <c r="AW27" s="151">
        <f t="shared" si="16"/>
        <v>0</v>
      </c>
      <c r="AX27" s="151">
        <f t="shared" si="17"/>
        <v>0</v>
      </c>
      <c r="AY27" s="151">
        <f t="shared" si="18"/>
        <v>0</v>
      </c>
      <c r="AZ27" s="153">
        <f t="shared" si="36"/>
        <v>0</v>
      </c>
      <c r="BA27" s="151">
        <f t="shared" si="19"/>
        <v>0</v>
      </c>
      <c r="BB27" s="151">
        <f t="shared" si="20"/>
        <v>0</v>
      </c>
      <c r="BC27" s="151">
        <f t="shared" si="21"/>
        <v>0</v>
      </c>
      <c r="BD27" s="151">
        <f t="shared" si="37"/>
        <v>0</v>
      </c>
      <c r="BE27" s="151">
        <f t="shared" si="22"/>
        <v>0</v>
      </c>
      <c r="BF27" s="151">
        <f t="shared" si="23"/>
        <v>0</v>
      </c>
      <c r="BG27" s="153">
        <f t="shared" si="38"/>
        <v>0</v>
      </c>
      <c r="BH27" s="551">
        <f t="shared" si="39"/>
        <v>0</v>
      </c>
      <c r="BI27" s="551">
        <f t="shared" si="40"/>
        <v>0</v>
      </c>
      <c r="BJ27" s="551">
        <f t="shared" si="41"/>
        <v>0</v>
      </c>
      <c r="BK27" s="551">
        <f t="shared" si="42"/>
        <v>0</v>
      </c>
      <c r="BL27" s="152">
        <v>0</v>
      </c>
      <c r="BM27" s="151">
        <f t="shared" si="24"/>
        <v>0</v>
      </c>
      <c r="BN27" s="151">
        <f t="shared" si="25"/>
        <v>0</v>
      </c>
      <c r="BO27" s="150">
        <f t="shared" si="43"/>
        <v>0</v>
      </c>
      <c r="BP27" s="1095">
        <f t="shared" si="44"/>
        <v>0</v>
      </c>
      <c r="BQ27" s="156"/>
      <c r="BR27" s="156"/>
      <c r="BS27" s="156"/>
      <c r="BT27" s="156"/>
      <c r="BU27" s="156"/>
      <c r="BV27" s="156"/>
      <c r="BW27" s="152"/>
      <c r="BX27" s="152"/>
      <c r="BY27" s="156"/>
      <c r="BZ27" s="156">
        <f t="shared" si="26"/>
        <v>0</v>
      </c>
      <c r="CA27" s="152"/>
      <c r="CB27" s="156"/>
      <c r="CC27" s="156"/>
      <c r="CD27" s="156"/>
      <c r="CE27" s="157"/>
      <c r="CF27" s="157"/>
      <c r="CG27" s="156"/>
      <c r="CH27" s="156"/>
      <c r="CI27" s="156"/>
      <c r="CJ27" s="156"/>
      <c r="CK27" s="156"/>
      <c r="CL27" s="156"/>
      <c r="CM27" s="151">
        <f t="shared" si="45"/>
        <v>0</v>
      </c>
      <c r="CN27" s="151">
        <f t="shared" si="27"/>
        <v>0</v>
      </c>
      <c r="CO27" s="158">
        <f t="shared" si="28"/>
        <v>0</v>
      </c>
      <c r="CP27" s="158"/>
      <c r="CQ27" s="151">
        <f t="shared" si="46"/>
        <v>0</v>
      </c>
      <c r="CR27" s="156">
        <f t="shared" si="47"/>
        <v>0</v>
      </c>
      <c r="CS27" s="155">
        <f t="shared" si="48"/>
        <v>0</v>
      </c>
      <c r="CT27" s="156">
        <f t="shared" si="49"/>
        <v>0</v>
      </c>
      <c r="CU27" s="332">
        <f t="shared" si="50"/>
        <v>1183.33</v>
      </c>
      <c r="CV27" s="560">
        <f t="shared" si="51"/>
        <v>-1183.33</v>
      </c>
      <c r="CW27" s="560">
        <f t="shared" si="52"/>
        <v>-118.333</v>
      </c>
      <c r="CX27" s="560">
        <f t="shared" si="53"/>
        <v>-3083.33</v>
      </c>
      <c r="CY27" s="560">
        <f t="shared" si="54"/>
        <v>0</v>
      </c>
      <c r="CZ27" s="560">
        <f t="shared" si="55"/>
        <v>-118.333</v>
      </c>
      <c r="DA27" s="560">
        <f t="shared" si="56"/>
        <v>-23.666600000000003</v>
      </c>
      <c r="DB27" s="156">
        <f t="shared" si="57"/>
        <v>0</v>
      </c>
      <c r="DC27" s="156">
        <f t="shared" si="58"/>
        <v>50</v>
      </c>
      <c r="DD27" s="156">
        <f t="shared" si="59"/>
        <v>-50</v>
      </c>
      <c r="DE27" s="561">
        <f t="shared" si="60"/>
        <v>0</v>
      </c>
      <c r="DF27" s="560">
        <f t="shared" si="61"/>
        <v>0</v>
      </c>
      <c r="DG27" s="561"/>
      <c r="DH27" s="151"/>
    </row>
    <row r="28" spans="1:112" s="160" customFormat="1" ht="68.099999999999994" customHeight="1" x14ac:dyDescent="0.45">
      <c r="A28" s="149" t="str">
        <f>IF(C28="","",SUBTOTAL(3,$C$6:C28))</f>
        <v/>
      </c>
      <c r="B28" s="150"/>
      <c r="C28" s="150"/>
      <c r="D28" s="325"/>
      <c r="E28" s="325"/>
      <c r="F28" s="150"/>
      <c r="G28" s="150"/>
      <c r="H28" s="150"/>
      <c r="I28" s="150"/>
      <c r="J28" s="151">
        <f t="shared" si="0"/>
        <v>0</v>
      </c>
      <c r="K28" s="151">
        <f t="shared" si="1"/>
        <v>0</v>
      </c>
      <c r="L28" s="151">
        <f t="shared" si="2"/>
        <v>0</v>
      </c>
      <c r="M28" s="151">
        <f t="shared" si="3"/>
        <v>0</v>
      </c>
      <c r="N28" s="152">
        <v>0</v>
      </c>
      <c r="O28" s="153">
        <f t="shared" si="29"/>
        <v>0</v>
      </c>
      <c r="P28" s="150"/>
      <c r="Q28" s="150"/>
      <c r="R28" s="150"/>
      <c r="S28" s="150"/>
      <c r="T28" s="150"/>
      <c r="U28" s="151"/>
      <c r="V28" s="151"/>
      <c r="W28" s="331">
        <f t="shared" si="30"/>
        <v>0</v>
      </c>
      <c r="X28" s="150"/>
      <c r="Y28" s="154">
        <f t="shared" si="4"/>
        <v>0</v>
      </c>
      <c r="Z28" s="153">
        <f t="shared" si="5"/>
        <v>0</v>
      </c>
      <c r="AA28" s="147"/>
      <c r="AB28" s="147"/>
      <c r="AC28" s="331">
        <f t="shared" si="31"/>
        <v>0</v>
      </c>
      <c r="AD28" s="331">
        <f t="shared" si="6"/>
        <v>0</v>
      </c>
      <c r="AE28" s="331">
        <v>0</v>
      </c>
      <c r="AF28" s="331">
        <f t="shared" si="32"/>
        <v>0</v>
      </c>
      <c r="AG28" s="331">
        <f t="shared" si="33"/>
        <v>0</v>
      </c>
      <c r="AH28" s="148">
        <f t="shared" si="7"/>
        <v>0</v>
      </c>
      <c r="AI28" s="155">
        <v>0</v>
      </c>
      <c r="AJ28" s="337">
        <v>0</v>
      </c>
      <c r="AK28" s="155">
        <v>0</v>
      </c>
      <c r="AL28" s="337">
        <v>0</v>
      </c>
      <c r="AM28" s="151">
        <f t="shared" si="8"/>
        <v>0</v>
      </c>
      <c r="AN28" s="151">
        <f t="shared" si="9"/>
        <v>0</v>
      </c>
      <c r="AO28" s="151">
        <f t="shared" si="10"/>
        <v>0</v>
      </c>
      <c r="AP28" s="151">
        <f t="shared" si="11"/>
        <v>0</v>
      </c>
      <c r="AQ28" s="151">
        <f t="shared" si="12"/>
        <v>0</v>
      </c>
      <c r="AR28" s="151">
        <f t="shared" si="13"/>
        <v>0</v>
      </c>
      <c r="AS28" s="147">
        <f t="shared" si="34"/>
        <v>0</v>
      </c>
      <c r="AT28" s="151">
        <f t="shared" si="35"/>
        <v>0</v>
      </c>
      <c r="AU28" s="151">
        <f t="shared" si="14"/>
        <v>0</v>
      </c>
      <c r="AV28" s="151">
        <f t="shared" si="15"/>
        <v>0</v>
      </c>
      <c r="AW28" s="151">
        <f t="shared" si="16"/>
        <v>0</v>
      </c>
      <c r="AX28" s="151">
        <f t="shared" si="17"/>
        <v>0</v>
      </c>
      <c r="AY28" s="151">
        <f t="shared" si="18"/>
        <v>0</v>
      </c>
      <c r="AZ28" s="153">
        <f t="shared" si="36"/>
        <v>0</v>
      </c>
      <c r="BA28" s="151">
        <f t="shared" si="19"/>
        <v>0</v>
      </c>
      <c r="BB28" s="151">
        <f t="shared" si="20"/>
        <v>0</v>
      </c>
      <c r="BC28" s="151">
        <f t="shared" si="21"/>
        <v>0</v>
      </c>
      <c r="BD28" s="151">
        <f t="shared" si="37"/>
        <v>0</v>
      </c>
      <c r="BE28" s="151">
        <f t="shared" si="22"/>
        <v>0</v>
      </c>
      <c r="BF28" s="151">
        <f t="shared" si="23"/>
        <v>0</v>
      </c>
      <c r="BG28" s="153">
        <f t="shared" si="38"/>
        <v>0</v>
      </c>
      <c r="BH28" s="551">
        <f t="shared" si="39"/>
        <v>0</v>
      </c>
      <c r="BI28" s="551">
        <f t="shared" si="40"/>
        <v>0</v>
      </c>
      <c r="BJ28" s="551">
        <f t="shared" si="41"/>
        <v>0</v>
      </c>
      <c r="BK28" s="551">
        <f t="shared" si="42"/>
        <v>0</v>
      </c>
      <c r="BL28" s="152">
        <v>0</v>
      </c>
      <c r="BM28" s="151">
        <f t="shared" si="24"/>
        <v>0</v>
      </c>
      <c r="BN28" s="151">
        <f t="shared" si="25"/>
        <v>0</v>
      </c>
      <c r="BO28" s="150">
        <f t="shared" si="43"/>
        <v>0</v>
      </c>
      <c r="BP28" s="1095">
        <f t="shared" si="44"/>
        <v>0</v>
      </c>
      <c r="BQ28" s="156"/>
      <c r="BR28" s="156"/>
      <c r="BS28" s="156"/>
      <c r="BT28" s="156"/>
      <c r="BU28" s="156"/>
      <c r="BV28" s="156"/>
      <c r="BW28" s="152"/>
      <c r="BX28" s="152"/>
      <c r="BY28" s="156"/>
      <c r="BZ28" s="156">
        <f t="shared" si="26"/>
        <v>0</v>
      </c>
      <c r="CA28" s="152"/>
      <c r="CB28" s="156"/>
      <c r="CC28" s="156"/>
      <c r="CD28" s="156"/>
      <c r="CE28" s="157"/>
      <c r="CF28" s="157"/>
      <c r="CG28" s="156"/>
      <c r="CH28" s="156"/>
      <c r="CI28" s="156"/>
      <c r="CJ28" s="156"/>
      <c r="CK28" s="156"/>
      <c r="CL28" s="156"/>
      <c r="CM28" s="151">
        <f t="shared" si="45"/>
        <v>0</v>
      </c>
      <c r="CN28" s="151">
        <f t="shared" si="27"/>
        <v>0</v>
      </c>
      <c r="CO28" s="158">
        <f t="shared" si="28"/>
        <v>0</v>
      </c>
      <c r="CP28" s="158"/>
      <c r="CQ28" s="151">
        <f t="shared" si="46"/>
        <v>0</v>
      </c>
      <c r="CR28" s="156">
        <f t="shared" si="47"/>
        <v>0</v>
      </c>
      <c r="CS28" s="155">
        <f t="shared" si="48"/>
        <v>0</v>
      </c>
      <c r="CT28" s="156">
        <f t="shared" si="49"/>
        <v>0</v>
      </c>
      <c r="CU28" s="332">
        <f t="shared" si="50"/>
        <v>1183.33</v>
      </c>
      <c r="CV28" s="560">
        <f t="shared" si="51"/>
        <v>-1183.33</v>
      </c>
      <c r="CW28" s="560">
        <f t="shared" si="52"/>
        <v>-118.333</v>
      </c>
      <c r="CX28" s="560">
        <f t="shared" si="53"/>
        <v>-3083.33</v>
      </c>
      <c r="CY28" s="560">
        <f t="shared" si="54"/>
        <v>0</v>
      </c>
      <c r="CZ28" s="560">
        <f t="shared" si="55"/>
        <v>-118.333</v>
      </c>
      <c r="DA28" s="560">
        <f t="shared" si="56"/>
        <v>-23.666600000000003</v>
      </c>
      <c r="DB28" s="156">
        <f t="shared" si="57"/>
        <v>0</v>
      </c>
      <c r="DC28" s="156">
        <f t="shared" si="58"/>
        <v>50</v>
      </c>
      <c r="DD28" s="156">
        <f t="shared" si="59"/>
        <v>-50</v>
      </c>
      <c r="DE28" s="561">
        <f t="shared" si="60"/>
        <v>0</v>
      </c>
      <c r="DF28" s="560">
        <f t="shared" si="61"/>
        <v>0</v>
      </c>
      <c r="DG28" s="561"/>
      <c r="DH28" s="151"/>
    </row>
    <row r="29" spans="1:112" s="160" customFormat="1" ht="68.099999999999994" customHeight="1" x14ac:dyDescent="0.45">
      <c r="A29" s="149" t="str">
        <f>IF(C29="","",SUBTOTAL(3,$C$6:C29))</f>
        <v/>
      </c>
      <c r="B29" s="150"/>
      <c r="C29" s="150"/>
      <c r="D29" s="325"/>
      <c r="E29" s="325"/>
      <c r="F29" s="150"/>
      <c r="G29" s="150"/>
      <c r="H29" s="150"/>
      <c r="I29" s="150"/>
      <c r="J29" s="151">
        <f t="shared" si="0"/>
        <v>0</v>
      </c>
      <c r="K29" s="151">
        <f t="shared" si="1"/>
        <v>0</v>
      </c>
      <c r="L29" s="151">
        <f t="shared" si="2"/>
        <v>0</v>
      </c>
      <c r="M29" s="151">
        <f t="shared" si="3"/>
        <v>0</v>
      </c>
      <c r="N29" s="152">
        <v>0</v>
      </c>
      <c r="O29" s="153">
        <f t="shared" si="29"/>
        <v>0</v>
      </c>
      <c r="P29" s="150"/>
      <c r="Q29" s="150"/>
      <c r="R29" s="150"/>
      <c r="S29" s="150"/>
      <c r="T29" s="150"/>
      <c r="U29" s="151"/>
      <c r="V29" s="151"/>
      <c r="W29" s="331">
        <f t="shared" si="30"/>
        <v>0</v>
      </c>
      <c r="X29" s="150"/>
      <c r="Y29" s="154">
        <f t="shared" si="4"/>
        <v>0</v>
      </c>
      <c r="Z29" s="153">
        <f t="shared" si="5"/>
        <v>0</v>
      </c>
      <c r="AA29" s="147"/>
      <c r="AB29" s="147"/>
      <c r="AC29" s="331">
        <f t="shared" si="31"/>
        <v>0</v>
      </c>
      <c r="AD29" s="331">
        <f t="shared" si="6"/>
        <v>0</v>
      </c>
      <c r="AE29" s="331">
        <v>0</v>
      </c>
      <c r="AF29" s="331">
        <f t="shared" si="32"/>
        <v>0</v>
      </c>
      <c r="AG29" s="331">
        <f t="shared" si="33"/>
        <v>0</v>
      </c>
      <c r="AH29" s="148">
        <f t="shared" si="7"/>
        <v>0</v>
      </c>
      <c r="AI29" s="155">
        <v>0</v>
      </c>
      <c r="AJ29" s="337">
        <v>0</v>
      </c>
      <c r="AK29" s="155">
        <v>0</v>
      </c>
      <c r="AL29" s="337">
        <v>0</v>
      </c>
      <c r="AM29" s="151">
        <f t="shared" si="8"/>
        <v>0</v>
      </c>
      <c r="AN29" s="151">
        <f t="shared" si="9"/>
        <v>0</v>
      </c>
      <c r="AO29" s="151">
        <f t="shared" si="10"/>
        <v>0</v>
      </c>
      <c r="AP29" s="151">
        <f t="shared" si="11"/>
        <v>0</v>
      </c>
      <c r="AQ29" s="151">
        <f t="shared" si="12"/>
        <v>0</v>
      </c>
      <c r="AR29" s="151">
        <f t="shared" si="13"/>
        <v>0</v>
      </c>
      <c r="AS29" s="147">
        <f t="shared" si="34"/>
        <v>0</v>
      </c>
      <c r="AT29" s="151">
        <f t="shared" si="35"/>
        <v>0</v>
      </c>
      <c r="AU29" s="151">
        <f t="shared" si="14"/>
        <v>0</v>
      </c>
      <c r="AV29" s="151">
        <f t="shared" si="15"/>
        <v>0</v>
      </c>
      <c r="AW29" s="151">
        <f t="shared" si="16"/>
        <v>0</v>
      </c>
      <c r="AX29" s="151">
        <f t="shared" si="17"/>
        <v>0</v>
      </c>
      <c r="AY29" s="151">
        <f t="shared" si="18"/>
        <v>0</v>
      </c>
      <c r="AZ29" s="153">
        <f t="shared" si="36"/>
        <v>0</v>
      </c>
      <c r="BA29" s="151">
        <f t="shared" si="19"/>
        <v>0</v>
      </c>
      <c r="BB29" s="151">
        <f t="shared" si="20"/>
        <v>0</v>
      </c>
      <c r="BC29" s="151">
        <f t="shared" si="21"/>
        <v>0</v>
      </c>
      <c r="BD29" s="151">
        <f t="shared" si="37"/>
        <v>0</v>
      </c>
      <c r="BE29" s="151">
        <f t="shared" si="22"/>
        <v>0</v>
      </c>
      <c r="BF29" s="151">
        <f t="shared" si="23"/>
        <v>0</v>
      </c>
      <c r="BG29" s="153">
        <f t="shared" si="38"/>
        <v>0</v>
      </c>
      <c r="BH29" s="551">
        <f t="shared" si="39"/>
        <v>0</v>
      </c>
      <c r="BI29" s="551">
        <f t="shared" si="40"/>
        <v>0</v>
      </c>
      <c r="BJ29" s="551">
        <f t="shared" si="41"/>
        <v>0</v>
      </c>
      <c r="BK29" s="551">
        <f t="shared" si="42"/>
        <v>0</v>
      </c>
      <c r="BL29" s="152">
        <v>0</v>
      </c>
      <c r="BM29" s="151">
        <f t="shared" si="24"/>
        <v>0</v>
      </c>
      <c r="BN29" s="151">
        <f t="shared" si="25"/>
        <v>0</v>
      </c>
      <c r="BO29" s="150">
        <f t="shared" si="43"/>
        <v>0</v>
      </c>
      <c r="BP29" s="1095">
        <f t="shared" si="44"/>
        <v>0</v>
      </c>
      <c r="BQ29" s="156"/>
      <c r="BR29" s="156"/>
      <c r="BS29" s="156"/>
      <c r="BT29" s="156"/>
      <c r="BU29" s="156"/>
      <c r="BV29" s="156"/>
      <c r="BW29" s="152"/>
      <c r="BX29" s="152"/>
      <c r="BY29" s="156"/>
      <c r="BZ29" s="156">
        <f t="shared" si="26"/>
        <v>0</v>
      </c>
      <c r="CA29" s="152"/>
      <c r="CB29" s="156"/>
      <c r="CC29" s="156"/>
      <c r="CD29" s="156"/>
      <c r="CE29" s="157"/>
      <c r="CF29" s="157"/>
      <c r="CG29" s="156"/>
      <c r="CH29" s="156"/>
      <c r="CI29" s="156"/>
      <c r="CJ29" s="156"/>
      <c r="CK29" s="156"/>
      <c r="CL29" s="156"/>
      <c r="CM29" s="151">
        <f t="shared" si="45"/>
        <v>0</v>
      </c>
      <c r="CN29" s="151">
        <f t="shared" si="27"/>
        <v>0</v>
      </c>
      <c r="CO29" s="158">
        <f t="shared" si="28"/>
        <v>0</v>
      </c>
      <c r="CP29" s="158"/>
      <c r="CQ29" s="151">
        <f t="shared" si="46"/>
        <v>0</v>
      </c>
      <c r="CR29" s="156">
        <f t="shared" si="47"/>
        <v>0</v>
      </c>
      <c r="CS29" s="155">
        <f t="shared" si="48"/>
        <v>0</v>
      </c>
      <c r="CT29" s="156">
        <f t="shared" si="49"/>
        <v>0</v>
      </c>
      <c r="CU29" s="332">
        <f t="shared" si="50"/>
        <v>1183.33</v>
      </c>
      <c r="CV29" s="560">
        <f t="shared" si="51"/>
        <v>-1183.33</v>
      </c>
      <c r="CW29" s="560">
        <f t="shared" si="52"/>
        <v>-118.333</v>
      </c>
      <c r="CX29" s="560">
        <f t="shared" si="53"/>
        <v>-3083.33</v>
      </c>
      <c r="CY29" s="560">
        <f t="shared" si="54"/>
        <v>0</v>
      </c>
      <c r="CZ29" s="560">
        <f t="shared" si="55"/>
        <v>-118.333</v>
      </c>
      <c r="DA29" s="560">
        <f t="shared" si="56"/>
        <v>-23.666600000000003</v>
      </c>
      <c r="DB29" s="156">
        <f t="shared" si="57"/>
        <v>0</v>
      </c>
      <c r="DC29" s="156">
        <f t="shared" si="58"/>
        <v>50</v>
      </c>
      <c r="DD29" s="156">
        <f t="shared" si="59"/>
        <v>-50</v>
      </c>
      <c r="DE29" s="561">
        <f t="shared" si="60"/>
        <v>0</v>
      </c>
      <c r="DF29" s="560">
        <f t="shared" si="61"/>
        <v>0</v>
      </c>
      <c r="DG29" s="561"/>
      <c r="DH29" s="151"/>
    </row>
    <row r="30" spans="1:112" s="160" customFormat="1" ht="68.099999999999994" customHeight="1" x14ac:dyDescent="0.45">
      <c r="A30" s="149" t="str">
        <f>IF(C30="","",SUBTOTAL(3,$C$6:C30))</f>
        <v/>
      </c>
      <c r="B30" s="150"/>
      <c r="C30" s="150"/>
      <c r="D30" s="325"/>
      <c r="E30" s="325"/>
      <c r="F30" s="150"/>
      <c r="G30" s="150"/>
      <c r="H30" s="150"/>
      <c r="I30" s="150"/>
      <c r="J30" s="151">
        <f t="shared" si="0"/>
        <v>0</v>
      </c>
      <c r="K30" s="151">
        <f t="shared" si="1"/>
        <v>0</v>
      </c>
      <c r="L30" s="151">
        <f t="shared" si="2"/>
        <v>0</v>
      </c>
      <c r="M30" s="151">
        <f t="shared" si="3"/>
        <v>0</v>
      </c>
      <c r="N30" s="152">
        <v>0</v>
      </c>
      <c r="O30" s="153">
        <f t="shared" si="29"/>
        <v>0</v>
      </c>
      <c r="P30" s="150"/>
      <c r="Q30" s="150"/>
      <c r="R30" s="150"/>
      <c r="S30" s="150"/>
      <c r="T30" s="150"/>
      <c r="U30" s="151"/>
      <c r="V30" s="151"/>
      <c r="W30" s="331">
        <f t="shared" si="30"/>
        <v>0</v>
      </c>
      <c r="X30" s="150"/>
      <c r="Y30" s="154">
        <f t="shared" si="4"/>
        <v>0</v>
      </c>
      <c r="Z30" s="153">
        <f t="shared" si="5"/>
        <v>0</v>
      </c>
      <c r="AA30" s="147"/>
      <c r="AB30" s="147"/>
      <c r="AC30" s="331">
        <f t="shared" si="31"/>
        <v>0</v>
      </c>
      <c r="AD30" s="331">
        <f t="shared" si="6"/>
        <v>0</v>
      </c>
      <c r="AE30" s="331">
        <v>0</v>
      </c>
      <c r="AF30" s="331">
        <f t="shared" si="32"/>
        <v>0</v>
      </c>
      <c r="AG30" s="331">
        <f t="shared" si="33"/>
        <v>0</v>
      </c>
      <c r="AH30" s="148">
        <f t="shared" si="7"/>
        <v>0</v>
      </c>
      <c r="AI30" s="155">
        <v>0</v>
      </c>
      <c r="AJ30" s="337">
        <v>0</v>
      </c>
      <c r="AK30" s="155">
        <v>0</v>
      </c>
      <c r="AL30" s="337">
        <v>0</v>
      </c>
      <c r="AM30" s="151">
        <f t="shared" si="8"/>
        <v>0</v>
      </c>
      <c r="AN30" s="151">
        <f t="shared" si="9"/>
        <v>0</v>
      </c>
      <c r="AO30" s="151">
        <f t="shared" si="10"/>
        <v>0</v>
      </c>
      <c r="AP30" s="151">
        <f t="shared" si="11"/>
        <v>0</v>
      </c>
      <c r="AQ30" s="151">
        <f t="shared" si="12"/>
        <v>0</v>
      </c>
      <c r="AR30" s="151">
        <f t="shared" si="13"/>
        <v>0</v>
      </c>
      <c r="AS30" s="147">
        <f t="shared" si="34"/>
        <v>0</v>
      </c>
      <c r="AT30" s="151">
        <f t="shared" si="35"/>
        <v>0</v>
      </c>
      <c r="AU30" s="151">
        <f t="shared" si="14"/>
        <v>0</v>
      </c>
      <c r="AV30" s="151">
        <f t="shared" si="15"/>
        <v>0</v>
      </c>
      <c r="AW30" s="151">
        <f t="shared" si="16"/>
        <v>0</v>
      </c>
      <c r="AX30" s="151">
        <f t="shared" si="17"/>
        <v>0</v>
      </c>
      <c r="AY30" s="151">
        <f t="shared" si="18"/>
        <v>0</v>
      </c>
      <c r="AZ30" s="153">
        <f t="shared" si="36"/>
        <v>0</v>
      </c>
      <c r="BA30" s="151">
        <f t="shared" si="19"/>
        <v>0</v>
      </c>
      <c r="BB30" s="151">
        <f t="shared" si="20"/>
        <v>0</v>
      </c>
      <c r="BC30" s="151">
        <f t="shared" si="21"/>
        <v>0</v>
      </c>
      <c r="BD30" s="151">
        <f t="shared" si="37"/>
        <v>0</v>
      </c>
      <c r="BE30" s="151">
        <f t="shared" si="22"/>
        <v>0</v>
      </c>
      <c r="BF30" s="151">
        <f t="shared" si="23"/>
        <v>0</v>
      </c>
      <c r="BG30" s="153">
        <f t="shared" si="38"/>
        <v>0</v>
      </c>
      <c r="BH30" s="551">
        <f t="shared" si="39"/>
        <v>0</v>
      </c>
      <c r="BI30" s="551">
        <f t="shared" si="40"/>
        <v>0</v>
      </c>
      <c r="BJ30" s="551">
        <f t="shared" si="41"/>
        <v>0</v>
      </c>
      <c r="BK30" s="551">
        <f t="shared" si="42"/>
        <v>0</v>
      </c>
      <c r="BL30" s="152">
        <v>0</v>
      </c>
      <c r="BM30" s="151">
        <f t="shared" si="24"/>
        <v>0</v>
      </c>
      <c r="BN30" s="151">
        <f t="shared" si="25"/>
        <v>0</v>
      </c>
      <c r="BO30" s="150">
        <f t="shared" si="43"/>
        <v>0</v>
      </c>
      <c r="BP30" s="1095">
        <f t="shared" si="44"/>
        <v>0</v>
      </c>
      <c r="BQ30" s="156"/>
      <c r="BR30" s="156"/>
      <c r="BS30" s="156"/>
      <c r="BT30" s="156"/>
      <c r="BU30" s="156"/>
      <c r="BV30" s="156"/>
      <c r="BW30" s="152"/>
      <c r="BX30" s="152"/>
      <c r="BY30" s="156"/>
      <c r="BZ30" s="156">
        <f t="shared" si="26"/>
        <v>0</v>
      </c>
      <c r="CA30" s="152"/>
      <c r="CB30" s="156"/>
      <c r="CC30" s="156"/>
      <c r="CD30" s="156"/>
      <c r="CE30" s="157"/>
      <c r="CF30" s="157"/>
      <c r="CG30" s="156"/>
      <c r="CH30" s="156"/>
      <c r="CI30" s="156"/>
      <c r="CJ30" s="156"/>
      <c r="CK30" s="156"/>
      <c r="CL30" s="156"/>
      <c r="CM30" s="151">
        <f t="shared" si="45"/>
        <v>0</v>
      </c>
      <c r="CN30" s="151">
        <f t="shared" si="27"/>
        <v>0</v>
      </c>
      <c r="CO30" s="158">
        <f t="shared" si="28"/>
        <v>0</v>
      </c>
      <c r="CP30" s="158"/>
      <c r="CQ30" s="151">
        <f t="shared" si="46"/>
        <v>0</v>
      </c>
      <c r="CR30" s="156">
        <f t="shared" si="47"/>
        <v>0</v>
      </c>
      <c r="CS30" s="155">
        <f t="shared" si="48"/>
        <v>0</v>
      </c>
      <c r="CT30" s="156">
        <f t="shared" si="49"/>
        <v>0</v>
      </c>
      <c r="CU30" s="332">
        <f t="shared" si="50"/>
        <v>1183.33</v>
      </c>
      <c r="CV30" s="560">
        <f t="shared" si="51"/>
        <v>-1183.33</v>
      </c>
      <c r="CW30" s="560">
        <f t="shared" si="52"/>
        <v>-118.333</v>
      </c>
      <c r="CX30" s="560">
        <f t="shared" si="53"/>
        <v>-3083.33</v>
      </c>
      <c r="CY30" s="560">
        <f t="shared" si="54"/>
        <v>0</v>
      </c>
      <c r="CZ30" s="560">
        <f t="shared" si="55"/>
        <v>-118.333</v>
      </c>
      <c r="DA30" s="560">
        <f t="shared" si="56"/>
        <v>-23.666600000000003</v>
      </c>
      <c r="DB30" s="156">
        <f t="shared" si="57"/>
        <v>0</v>
      </c>
      <c r="DC30" s="156">
        <f t="shared" si="58"/>
        <v>50</v>
      </c>
      <c r="DD30" s="156">
        <f t="shared" si="59"/>
        <v>-50</v>
      </c>
      <c r="DE30" s="561">
        <f t="shared" si="60"/>
        <v>0</v>
      </c>
      <c r="DF30" s="560">
        <f t="shared" si="61"/>
        <v>0</v>
      </c>
      <c r="DG30" s="561"/>
      <c r="DH30" s="151"/>
    </row>
    <row r="31" spans="1:112" s="160" customFormat="1" ht="68.099999999999994" customHeight="1" x14ac:dyDescent="0.45">
      <c r="A31" s="149" t="str">
        <f>IF(C31="","",SUBTOTAL(3,$C$6:C31))</f>
        <v/>
      </c>
      <c r="B31" s="150"/>
      <c r="C31" s="150"/>
      <c r="D31" s="325"/>
      <c r="E31" s="325"/>
      <c r="F31" s="150"/>
      <c r="G31" s="150"/>
      <c r="H31" s="150"/>
      <c r="I31" s="150"/>
      <c r="J31" s="151">
        <f t="shared" si="0"/>
        <v>0</v>
      </c>
      <c r="K31" s="151">
        <f t="shared" si="1"/>
        <v>0</v>
      </c>
      <c r="L31" s="151">
        <f t="shared" si="2"/>
        <v>0</v>
      </c>
      <c r="M31" s="151">
        <f t="shared" si="3"/>
        <v>0</v>
      </c>
      <c r="N31" s="152">
        <v>0</v>
      </c>
      <c r="O31" s="153">
        <f t="shared" si="29"/>
        <v>0</v>
      </c>
      <c r="P31" s="150"/>
      <c r="Q31" s="150"/>
      <c r="R31" s="150"/>
      <c r="S31" s="150"/>
      <c r="T31" s="150"/>
      <c r="U31" s="151"/>
      <c r="V31" s="151"/>
      <c r="W31" s="331">
        <f t="shared" si="30"/>
        <v>0</v>
      </c>
      <c r="X31" s="150"/>
      <c r="Y31" s="154">
        <f t="shared" si="4"/>
        <v>0</v>
      </c>
      <c r="Z31" s="153">
        <f t="shared" si="5"/>
        <v>0</v>
      </c>
      <c r="AA31" s="147"/>
      <c r="AB31" s="147"/>
      <c r="AC31" s="331">
        <f t="shared" si="31"/>
        <v>0</v>
      </c>
      <c r="AD31" s="331">
        <f t="shared" si="6"/>
        <v>0</v>
      </c>
      <c r="AE31" s="331">
        <v>0</v>
      </c>
      <c r="AF31" s="331">
        <f t="shared" si="32"/>
        <v>0</v>
      </c>
      <c r="AG31" s="331">
        <f t="shared" si="33"/>
        <v>0</v>
      </c>
      <c r="AH31" s="148">
        <f t="shared" si="7"/>
        <v>0</v>
      </c>
      <c r="AI31" s="155">
        <v>0</v>
      </c>
      <c r="AJ31" s="337">
        <v>0</v>
      </c>
      <c r="AK31" s="155">
        <v>0</v>
      </c>
      <c r="AL31" s="337">
        <v>0</v>
      </c>
      <c r="AM31" s="151">
        <f t="shared" si="8"/>
        <v>0</v>
      </c>
      <c r="AN31" s="151">
        <f t="shared" si="9"/>
        <v>0</v>
      </c>
      <c r="AO31" s="151">
        <f t="shared" si="10"/>
        <v>0</v>
      </c>
      <c r="AP31" s="151">
        <f t="shared" si="11"/>
        <v>0</v>
      </c>
      <c r="AQ31" s="151">
        <f t="shared" si="12"/>
        <v>0</v>
      </c>
      <c r="AR31" s="151">
        <f t="shared" si="13"/>
        <v>0</v>
      </c>
      <c r="AS31" s="147">
        <f t="shared" si="34"/>
        <v>0</v>
      </c>
      <c r="AT31" s="151">
        <f t="shared" si="35"/>
        <v>0</v>
      </c>
      <c r="AU31" s="151">
        <f t="shared" si="14"/>
        <v>0</v>
      </c>
      <c r="AV31" s="151">
        <f t="shared" si="15"/>
        <v>0</v>
      </c>
      <c r="AW31" s="151">
        <f t="shared" si="16"/>
        <v>0</v>
      </c>
      <c r="AX31" s="151">
        <f t="shared" si="17"/>
        <v>0</v>
      </c>
      <c r="AY31" s="151">
        <f t="shared" si="18"/>
        <v>0</v>
      </c>
      <c r="AZ31" s="153">
        <f t="shared" si="36"/>
        <v>0</v>
      </c>
      <c r="BA31" s="151">
        <f t="shared" si="19"/>
        <v>0</v>
      </c>
      <c r="BB31" s="151">
        <f t="shared" si="20"/>
        <v>0</v>
      </c>
      <c r="BC31" s="151">
        <f t="shared" si="21"/>
        <v>0</v>
      </c>
      <c r="BD31" s="151">
        <f t="shared" si="37"/>
        <v>0</v>
      </c>
      <c r="BE31" s="151">
        <f t="shared" si="22"/>
        <v>0</v>
      </c>
      <c r="BF31" s="151">
        <f t="shared" si="23"/>
        <v>0</v>
      </c>
      <c r="BG31" s="153">
        <f t="shared" si="38"/>
        <v>0</v>
      </c>
      <c r="BH31" s="551">
        <f t="shared" si="39"/>
        <v>0</v>
      </c>
      <c r="BI31" s="551">
        <f t="shared" si="40"/>
        <v>0</v>
      </c>
      <c r="BJ31" s="551">
        <f t="shared" si="41"/>
        <v>0</v>
      </c>
      <c r="BK31" s="551">
        <f t="shared" si="42"/>
        <v>0</v>
      </c>
      <c r="BL31" s="152">
        <v>0</v>
      </c>
      <c r="BM31" s="151">
        <f t="shared" si="24"/>
        <v>0</v>
      </c>
      <c r="BN31" s="151">
        <f t="shared" si="25"/>
        <v>0</v>
      </c>
      <c r="BO31" s="150">
        <f t="shared" si="43"/>
        <v>0</v>
      </c>
      <c r="BP31" s="1095">
        <f t="shared" si="44"/>
        <v>0</v>
      </c>
      <c r="BQ31" s="156"/>
      <c r="BR31" s="156"/>
      <c r="BS31" s="156"/>
      <c r="BT31" s="156"/>
      <c r="BU31" s="156"/>
      <c r="BV31" s="156"/>
      <c r="BW31" s="152"/>
      <c r="BX31" s="152"/>
      <c r="BY31" s="156"/>
      <c r="BZ31" s="156">
        <f t="shared" si="26"/>
        <v>0</v>
      </c>
      <c r="CA31" s="152"/>
      <c r="CB31" s="156"/>
      <c r="CC31" s="156"/>
      <c r="CD31" s="156"/>
      <c r="CE31" s="157"/>
      <c r="CF31" s="157"/>
      <c r="CG31" s="156"/>
      <c r="CH31" s="156"/>
      <c r="CI31" s="156"/>
      <c r="CJ31" s="156"/>
      <c r="CK31" s="156"/>
      <c r="CL31" s="156"/>
      <c r="CM31" s="151">
        <f t="shared" si="45"/>
        <v>0</v>
      </c>
      <c r="CN31" s="151">
        <f t="shared" si="27"/>
        <v>0</v>
      </c>
      <c r="CO31" s="158">
        <f t="shared" si="28"/>
        <v>0</v>
      </c>
      <c r="CP31" s="158"/>
      <c r="CQ31" s="151">
        <f t="shared" si="46"/>
        <v>0</v>
      </c>
      <c r="CR31" s="156">
        <f t="shared" si="47"/>
        <v>0</v>
      </c>
      <c r="CS31" s="155">
        <f t="shared" si="48"/>
        <v>0</v>
      </c>
      <c r="CT31" s="156">
        <f t="shared" si="49"/>
        <v>0</v>
      </c>
      <c r="CU31" s="332">
        <f t="shared" si="50"/>
        <v>1183.33</v>
      </c>
      <c r="CV31" s="560">
        <f t="shared" si="51"/>
        <v>-1183.33</v>
      </c>
      <c r="CW31" s="560">
        <f t="shared" si="52"/>
        <v>-118.333</v>
      </c>
      <c r="CX31" s="560">
        <f t="shared" si="53"/>
        <v>-3083.33</v>
      </c>
      <c r="CY31" s="560">
        <f t="shared" si="54"/>
        <v>0</v>
      </c>
      <c r="CZ31" s="560">
        <f t="shared" si="55"/>
        <v>-118.333</v>
      </c>
      <c r="DA31" s="560">
        <f t="shared" si="56"/>
        <v>-23.666600000000003</v>
      </c>
      <c r="DB31" s="156">
        <f t="shared" si="57"/>
        <v>0</v>
      </c>
      <c r="DC31" s="156">
        <f t="shared" si="58"/>
        <v>50</v>
      </c>
      <c r="DD31" s="156">
        <f t="shared" si="59"/>
        <v>-50</v>
      </c>
      <c r="DE31" s="561">
        <f t="shared" si="60"/>
        <v>0</v>
      </c>
      <c r="DF31" s="560">
        <f t="shared" si="61"/>
        <v>0</v>
      </c>
      <c r="DG31" s="561"/>
      <c r="DH31" s="151"/>
    </row>
    <row r="32" spans="1:112" s="160" customFormat="1" ht="68.099999999999994" customHeight="1" x14ac:dyDescent="0.45">
      <c r="A32" s="149" t="str">
        <f>IF(C32="","",SUBTOTAL(3,$C$6:C32))</f>
        <v/>
      </c>
      <c r="B32" s="150"/>
      <c r="C32" s="150"/>
      <c r="D32" s="325"/>
      <c r="E32" s="325"/>
      <c r="F32" s="150"/>
      <c r="G32" s="150"/>
      <c r="H32" s="150"/>
      <c r="I32" s="150"/>
      <c r="J32" s="151">
        <f t="shared" si="0"/>
        <v>0</v>
      </c>
      <c r="K32" s="151">
        <f t="shared" si="1"/>
        <v>0</v>
      </c>
      <c r="L32" s="151">
        <f t="shared" si="2"/>
        <v>0</v>
      </c>
      <c r="M32" s="151">
        <f t="shared" si="3"/>
        <v>0</v>
      </c>
      <c r="N32" s="152">
        <v>0</v>
      </c>
      <c r="O32" s="153">
        <f t="shared" si="29"/>
        <v>0</v>
      </c>
      <c r="P32" s="150"/>
      <c r="Q32" s="150"/>
      <c r="R32" s="150"/>
      <c r="S32" s="150"/>
      <c r="T32" s="150"/>
      <c r="U32" s="151"/>
      <c r="V32" s="151"/>
      <c r="W32" s="331">
        <f t="shared" si="30"/>
        <v>0</v>
      </c>
      <c r="X32" s="150"/>
      <c r="Y32" s="154">
        <f t="shared" si="4"/>
        <v>0</v>
      </c>
      <c r="Z32" s="153">
        <f t="shared" si="5"/>
        <v>0</v>
      </c>
      <c r="AA32" s="147"/>
      <c r="AB32" s="147"/>
      <c r="AC32" s="331">
        <f t="shared" si="31"/>
        <v>0</v>
      </c>
      <c r="AD32" s="331">
        <f t="shared" si="6"/>
        <v>0</v>
      </c>
      <c r="AE32" s="331">
        <v>0</v>
      </c>
      <c r="AF32" s="331">
        <f t="shared" si="32"/>
        <v>0</v>
      </c>
      <c r="AG32" s="331">
        <f t="shared" si="33"/>
        <v>0</v>
      </c>
      <c r="AH32" s="148">
        <f t="shared" si="7"/>
        <v>0</v>
      </c>
      <c r="AI32" s="155">
        <v>0</v>
      </c>
      <c r="AJ32" s="337">
        <v>0</v>
      </c>
      <c r="AK32" s="155">
        <v>0</v>
      </c>
      <c r="AL32" s="337">
        <v>0</v>
      </c>
      <c r="AM32" s="151">
        <f t="shared" si="8"/>
        <v>0</v>
      </c>
      <c r="AN32" s="151">
        <f t="shared" si="9"/>
        <v>0</v>
      </c>
      <c r="AO32" s="151">
        <f t="shared" si="10"/>
        <v>0</v>
      </c>
      <c r="AP32" s="151">
        <f t="shared" si="11"/>
        <v>0</v>
      </c>
      <c r="AQ32" s="151">
        <f t="shared" si="12"/>
        <v>0</v>
      </c>
      <c r="AR32" s="151">
        <f t="shared" si="13"/>
        <v>0</v>
      </c>
      <c r="AS32" s="147">
        <f t="shared" si="34"/>
        <v>0</v>
      </c>
      <c r="AT32" s="151">
        <f t="shared" si="35"/>
        <v>0</v>
      </c>
      <c r="AU32" s="151">
        <f t="shared" si="14"/>
        <v>0</v>
      </c>
      <c r="AV32" s="151">
        <f t="shared" si="15"/>
        <v>0</v>
      </c>
      <c r="AW32" s="151">
        <f t="shared" si="16"/>
        <v>0</v>
      </c>
      <c r="AX32" s="151">
        <f t="shared" si="17"/>
        <v>0</v>
      </c>
      <c r="AY32" s="151">
        <f t="shared" si="18"/>
        <v>0</v>
      </c>
      <c r="AZ32" s="153">
        <f t="shared" si="36"/>
        <v>0</v>
      </c>
      <c r="BA32" s="151">
        <f t="shared" si="19"/>
        <v>0</v>
      </c>
      <c r="BB32" s="151">
        <f t="shared" si="20"/>
        <v>0</v>
      </c>
      <c r="BC32" s="151">
        <f t="shared" si="21"/>
        <v>0</v>
      </c>
      <c r="BD32" s="151">
        <f t="shared" si="37"/>
        <v>0</v>
      </c>
      <c r="BE32" s="151">
        <f t="shared" si="22"/>
        <v>0</v>
      </c>
      <c r="BF32" s="151">
        <f t="shared" si="23"/>
        <v>0</v>
      </c>
      <c r="BG32" s="153">
        <f t="shared" si="38"/>
        <v>0</v>
      </c>
      <c r="BH32" s="551">
        <f t="shared" si="39"/>
        <v>0</v>
      </c>
      <c r="BI32" s="551">
        <f t="shared" si="40"/>
        <v>0</v>
      </c>
      <c r="BJ32" s="551">
        <f t="shared" si="41"/>
        <v>0</v>
      </c>
      <c r="BK32" s="551">
        <f t="shared" si="42"/>
        <v>0</v>
      </c>
      <c r="BL32" s="152">
        <v>0</v>
      </c>
      <c r="BM32" s="151">
        <f t="shared" si="24"/>
        <v>0</v>
      </c>
      <c r="BN32" s="151">
        <f t="shared" si="25"/>
        <v>0</v>
      </c>
      <c r="BO32" s="150">
        <f t="shared" si="43"/>
        <v>0</v>
      </c>
      <c r="BP32" s="1095">
        <f t="shared" si="44"/>
        <v>0</v>
      </c>
      <c r="BQ32" s="156"/>
      <c r="BR32" s="156"/>
      <c r="BS32" s="156"/>
      <c r="BT32" s="156"/>
      <c r="BU32" s="156"/>
      <c r="BV32" s="156"/>
      <c r="BW32" s="152"/>
      <c r="BX32" s="152"/>
      <c r="BY32" s="156"/>
      <c r="BZ32" s="156">
        <f t="shared" si="26"/>
        <v>0</v>
      </c>
      <c r="CA32" s="152"/>
      <c r="CB32" s="156"/>
      <c r="CC32" s="156"/>
      <c r="CD32" s="156"/>
      <c r="CE32" s="157"/>
      <c r="CF32" s="157"/>
      <c r="CG32" s="156"/>
      <c r="CH32" s="156"/>
      <c r="CI32" s="156"/>
      <c r="CJ32" s="156"/>
      <c r="CK32" s="156"/>
      <c r="CL32" s="156"/>
      <c r="CM32" s="151">
        <f t="shared" si="45"/>
        <v>0</v>
      </c>
      <c r="CN32" s="151">
        <f t="shared" si="27"/>
        <v>0</v>
      </c>
      <c r="CO32" s="158">
        <f t="shared" si="28"/>
        <v>0</v>
      </c>
      <c r="CP32" s="158"/>
      <c r="CQ32" s="151">
        <f t="shared" si="46"/>
        <v>0</v>
      </c>
      <c r="CR32" s="156">
        <f t="shared" si="47"/>
        <v>0</v>
      </c>
      <c r="CS32" s="155">
        <f t="shared" si="48"/>
        <v>0</v>
      </c>
      <c r="CT32" s="156">
        <f t="shared" si="49"/>
        <v>0</v>
      </c>
      <c r="CU32" s="332">
        <f t="shared" si="50"/>
        <v>1183.33</v>
      </c>
      <c r="CV32" s="560">
        <f t="shared" si="51"/>
        <v>-1183.33</v>
      </c>
      <c r="CW32" s="560">
        <f t="shared" si="52"/>
        <v>-118.333</v>
      </c>
      <c r="CX32" s="560">
        <f t="shared" si="53"/>
        <v>-3083.33</v>
      </c>
      <c r="CY32" s="560">
        <f t="shared" si="54"/>
        <v>0</v>
      </c>
      <c r="CZ32" s="560">
        <f t="shared" si="55"/>
        <v>-118.333</v>
      </c>
      <c r="DA32" s="560">
        <f t="shared" si="56"/>
        <v>-23.666600000000003</v>
      </c>
      <c r="DB32" s="156">
        <f t="shared" si="57"/>
        <v>0</v>
      </c>
      <c r="DC32" s="156">
        <f t="shared" si="58"/>
        <v>50</v>
      </c>
      <c r="DD32" s="156">
        <f t="shared" si="59"/>
        <v>-50</v>
      </c>
      <c r="DE32" s="561">
        <f t="shared" si="60"/>
        <v>0</v>
      </c>
      <c r="DF32" s="560">
        <f t="shared" si="61"/>
        <v>0</v>
      </c>
      <c r="DG32" s="561"/>
      <c r="DH32" s="151"/>
    </row>
    <row r="33" spans="1:112" s="160" customFormat="1" ht="68.099999999999994" customHeight="1" thickBot="1" x14ac:dyDescent="0.5">
      <c r="A33" s="338" t="str">
        <f>IF(C33="","",SUBTOTAL(3,$C$6:C33))</f>
        <v/>
      </c>
      <c r="B33" s="339"/>
      <c r="C33" s="339"/>
      <c r="D33" s="325"/>
      <c r="E33" s="325"/>
      <c r="F33" s="339"/>
      <c r="G33" s="339"/>
      <c r="H33" s="339"/>
      <c r="I33" s="339"/>
      <c r="J33" s="340">
        <f t="shared" si="0"/>
        <v>0</v>
      </c>
      <c r="K33" s="340">
        <f t="shared" si="1"/>
        <v>0</v>
      </c>
      <c r="L33" s="340">
        <f t="shared" si="2"/>
        <v>0</v>
      </c>
      <c r="M33" s="340">
        <f t="shared" si="3"/>
        <v>0</v>
      </c>
      <c r="N33" s="341">
        <v>0</v>
      </c>
      <c r="O33" s="342">
        <f t="shared" si="29"/>
        <v>0</v>
      </c>
      <c r="P33" s="339"/>
      <c r="Q33" s="339"/>
      <c r="R33" s="339"/>
      <c r="S33" s="339"/>
      <c r="T33" s="339"/>
      <c r="U33" s="340"/>
      <c r="V33" s="340"/>
      <c r="W33" s="331">
        <f t="shared" si="30"/>
        <v>0</v>
      </c>
      <c r="X33" s="339"/>
      <c r="Y33" s="343">
        <f t="shared" si="4"/>
        <v>0</v>
      </c>
      <c r="Z33" s="342">
        <f t="shared" si="5"/>
        <v>0</v>
      </c>
      <c r="AA33" s="344"/>
      <c r="AB33" s="344"/>
      <c r="AC33" s="331">
        <f t="shared" si="31"/>
        <v>0</v>
      </c>
      <c r="AD33" s="331">
        <f t="shared" si="6"/>
        <v>0</v>
      </c>
      <c r="AE33" s="331">
        <v>0</v>
      </c>
      <c r="AF33" s="331">
        <f t="shared" si="32"/>
        <v>0</v>
      </c>
      <c r="AG33" s="331">
        <f t="shared" si="33"/>
        <v>0</v>
      </c>
      <c r="AH33" s="148">
        <f t="shared" si="7"/>
        <v>0</v>
      </c>
      <c r="AI33" s="345">
        <v>0</v>
      </c>
      <c r="AJ33" s="365">
        <v>0</v>
      </c>
      <c r="AK33" s="345">
        <v>0</v>
      </c>
      <c r="AL33" s="365">
        <v>0</v>
      </c>
      <c r="AM33" s="340">
        <f t="shared" si="8"/>
        <v>0</v>
      </c>
      <c r="AN33" s="340">
        <f t="shared" si="9"/>
        <v>0</v>
      </c>
      <c r="AO33" s="340">
        <f t="shared" si="10"/>
        <v>0</v>
      </c>
      <c r="AP33" s="340">
        <f t="shared" si="11"/>
        <v>0</v>
      </c>
      <c r="AQ33" s="340">
        <f t="shared" si="12"/>
        <v>0</v>
      </c>
      <c r="AR33" s="340">
        <f t="shared" si="13"/>
        <v>0</v>
      </c>
      <c r="AS33" s="147">
        <f t="shared" si="34"/>
        <v>0</v>
      </c>
      <c r="AT33" s="340">
        <f t="shared" si="35"/>
        <v>0</v>
      </c>
      <c r="AU33" s="340">
        <f t="shared" si="14"/>
        <v>0</v>
      </c>
      <c r="AV33" s="340">
        <f t="shared" si="15"/>
        <v>0</v>
      </c>
      <c r="AW33" s="340">
        <f t="shared" si="16"/>
        <v>0</v>
      </c>
      <c r="AX33" s="340">
        <f t="shared" si="17"/>
        <v>0</v>
      </c>
      <c r="AY33" s="340">
        <f t="shared" si="18"/>
        <v>0</v>
      </c>
      <c r="AZ33" s="342">
        <f t="shared" si="36"/>
        <v>0</v>
      </c>
      <c r="BA33" s="340">
        <f t="shared" si="19"/>
        <v>0</v>
      </c>
      <c r="BB33" s="340">
        <f t="shared" si="20"/>
        <v>0</v>
      </c>
      <c r="BC33" s="340">
        <f t="shared" si="21"/>
        <v>0</v>
      </c>
      <c r="BD33" s="340">
        <f t="shared" si="37"/>
        <v>0</v>
      </c>
      <c r="BE33" s="340">
        <f t="shared" si="22"/>
        <v>0</v>
      </c>
      <c r="BF33" s="340">
        <f t="shared" si="23"/>
        <v>0</v>
      </c>
      <c r="BG33" s="342">
        <f t="shared" si="38"/>
        <v>0</v>
      </c>
      <c r="BH33" s="551">
        <f t="shared" si="39"/>
        <v>0</v>
      </c>
      <c r="BI33" s="551">
        <f t="shared" si="40"/>
        <v>0</v>
      </c>
      <c r="BJ33" s="551">
        <f t="shared" si="41"/>
        <v>0</v>
      </c>
      <c r="BK33" s="551">
        <f t="shared" si="42"/>
        <v>0</v>
      </c>
      <c r="BL33" s="341">
        <v>0</v>
      </c>
      <c r="BM33" s="340">
        <f t="shared" si="24"/>
        <v>0</v>
      </c>
      <c r="BN33" s="340">
        <f t="shared" si="25"/>
        <v>0</v>
      </c>
      <c r="BO33" s="339">
        <f t="shared" si="43"/>
        <v>0</v>
      </c>
      <c r="BP33" s="1095">
        <f t="shared" si="44"/>
        <v>0</v>
      </c>
      <c r="BQ33" s="346"/>
      <c r="BR33" s="346"/>
      <c r="BS33" s="346"/>
      <c r="BT33" s="346"/>
      <c r="BU33" s="346"/>
      <c r="BV33" s="346"/>
      <c r="BW33" s="341"/>
      <c r="BX33" s="341"/>
      <c r="BY33" s="346"/>
      <c r="BZ33" s="346">
        <f t="shared" si="26"/>
        <v>0</v>
      </c>
      <c r="CA33" s="341"/>
      <c r="CB33" s="346"/>
      <c r="CC33" s="346"/>
      <c r="CD33" s="346"/>
      <c r="CE33" s="347"/>
      <c r="CF33" s="347"/>
      <c r="CG33" s="346"/>
      <c r="CH33" s="346"/>
      <c r="CI33" s="346"/>
      <c r="CJ33" s="346"/>
      <c r="CK33" s="346"/>
      <c r="CL33" s="346"/>
      <c r="CM33" s="340">
        <f t="shared" si="45"/>
        <v>0</v>
      </c>
      <c r="CN33" s="340">
        <f t="shared" si="27"/>
        <v>0</v>
      </c>
      <c r="CO33" s="348">
        <f t="shared" si="28"/>
        <v>0</v>
      </c>
      <c r="CP33" s="158"/>
      <c r="CQ33" s="151">
        <f t="shared" si="46"/>
        <v>0</v>
      </c>
      <c r="CR33" s="156">
        <f t="shared" si="47"/>
        <v>0</v>
      </c>
      <c r="CS33" s="155">
        <f t="shared" si="48"/>
        <v>0</v>
      </c>
      <c r="CT33" s="156">
        <f t="shared" si="49"/>
        <v>0</v>
      </c>
      <c r="CU33" s="332">
        <f t="shared" si="50"/>
        <v>1183.33</v>
      </c>
      <c r="CV33" s="560">
        <f t="shared" si="51"/>
        <v>-1183.33</v>
      </c>
      <c r="CW33" s="560">
        <f t="shared" si="52"/>
        <v>-118.333</v>
      </c>
      <c r="CX33" s="560">
        <f t="shared" si="53"/>
        <v>-3083.33</v>
      </c>
      <c r="CY33" s="560">
        <f t="shared" si="54"/>
        <v>0</v>
      </c>
      <c r="CZ33" s="560">
        <f t="shared" si="55"/>
        <v>-118.333</v>
      </c>
      <c r="DA33" s="560">
        <f t="shared" si="56"/>
        <v>-23.666600000000003</v>
      </c>
      <c r="DB33" s="156">
        <f t="shared" si="57"/>
        <v>0</v>
      </c>
      <c r="DC33" s="156">
        <f t="shared" si="58"/>
        <v>50</v>
      </c>
      <c r="DD33" s="156">
        <f t="shared" si="59"/>
        <v>-50</v>
      </c>
      <c r="DE33" s="561">
        <f t="shared" si="60"/>
        <v>0</v>
      </c>
      <c r="DF33" s="560">
        <f t="shared" si="61"/>
        <v>0</v>
      </c>
      <c r="DG33" s="561"/>
      <c r="DH33" s="340"/>
    </row>
    <row r="34" spans="1:112" s="362" customFormat="1" ht="75" customHeight="1" thickBot="1" x14ac:dyDescent="0.5">
      <c r="A34" s="349"/>
      <c r="B34" s="350" t="str">
        <f>C34</f>
        <v>كشف 6</v>
      </c>
      <c r="C34" s="350" t="s">
        <v>298</v>
      </c>
      <c r="D34" s="350"/>
      <c r="E34" s="350"/>
      <c r="F34" s="350">
        <f t="shared" ref="F34" si="62">SUM(F16:F33)</f>
        <v>0</v>
      </c>
      <c r="G34" s="350">
        <f>SUM(G6:G33)</f>
        <v>0</v>
      </c>
      <c r="H34" s="350">
        <f t="shared" ref="H34:BS34" si="63">SUM(H6:H33)</f>
        <v>0</v>
      </c>
      <c r="I34" s="350">
        <f t="shared" si="63"/>
        <v>0</v>
      </c>
      <c r="J34" s="351">
        <f t="shared" si="63"/>
        <v>0</v>
      </c>
      <c r="K34" s="351">
        <f t="shared" si="63"/>
        <v>0</v>
      </c>
      <c r="L34" s="351">
        <f t="shared" si="63"/>
        <v>0</v>
      </c>
      <c r="M34" s="351">
        <f t="shared" si="63"/>
        <v>0</v>
      </c>
      <c r="N34" s="352">
        <f t="shared" si="63"/>
        <v>0</v>
      </c>
      <c r="O34" s="353">
        <f t="shared" si="63"/>
        <v>0</v>
      </c>
      <c r="P34" s="350">
        <f t="shared" si="63"/>
        <v>0</v>
      </c>
      <c r="Q34" s="350">
        <f t="shared" si="63"/>
        <v>0</v>
      </c>
      <c r="R34" s="350">
        <f t="shared" si="63"/>
        <v>0</v>
      </c>
      <c r="S34" s="350">
        <f t="shared" si="63"/>
        <v>0</v>
      </c>
      <c r="T34" s="350">
        <f t="shared" si="63"/>
        <v>0</v>
      </c>
      <c r="U34" s="351">
        <f t="shared" si="63"/>
        <v>0</v>
      </c>
      <c r="V34" s="351">
        <f t="shared" si="63"/>
        <v>0</v>
      </c>
      <c r="W34" s="356">
        <f t="shared" si="63"/>
        <v>0</v>
      </c>
      <c r="X34" s="350">
        <f t="shared" si="63"/>
        <v>0</v>
      </c>
      <c r="Y34" s="354">
        <f t="shared" si="63"/>
        <v>0</v>
      </c>
      <c r="Z34" s="353">
        <f t="shared" si="63"/>
        <v>0</v>
      </c>
      <c r="AA34" s="355">
        <f t="shared" si="63"/>
        <v>0</v>
      </c>
      <c r="AB34" s="355">
        <f t="shared" si="63"/>
        <v>0</v>
      </c>
      <c r="AC34" s="356">
        <f t="shared" si="63"/>
        <v>0</v>
      </c>
      <c r="AD34" s="356">
        <f t="shared" si="63"/>
        <v>0</v>
      </c>
      <c r="AE34" s="356">
        <f t="shared" si="63"/>
        <v>0</v>
      </c>
      <c r="AF34" s="356">
        <f t="shared" si="63"/>
        <v>0</v>
      </c>
      <c r="AG34" s="356">
        <f t="shared" si="63"/>
        <v>0</v>
      </c>
      <c r="AH34" s="356">
        <f t="shared" si="63"/>
        <v>0</v>
      </c>
      <c r="AI34" s="357">
        <f t="shared" si="63"/>
        <v>0</v>
      </c>
      <c r="AJ34" s="356">
        <f t="shared" si="63"/>
        <v>0</v>
      </c>
      <c r="AK34" s="351">
        <f t="shared" si="63"/>
        <v>0</v>
      </c>
      <c r="AL34" s="356">
        <f t="shared" si="63"/>
        <v>0</v>
      </c>
      <c r="AM34" s="351">
        <f t="shared" si="63"/>
        <v>0</v>
      </c>
      <c r="AN34" s="351">
        <f t="shared" si="63"/>
        <v>0</v>
      </c>
      <c r="AO34" s="351">
        <f t="shared" si="63"/>
        <v>0</v>
      </c>
      <c r="AP34" s="351">
        <f t="shared" si="63"/>
        <v>0</v>
      </c>
      <c r="AQ34" s="351">
        <f t="shared" si="63"/>
        <v>0</v>
      </c>
      <c r="AR34" s="351">
        <f t="shared" si="63"/>
        <v>0</v>
      </c>
      <c r="AS34" s="355">
        <f t="shared" si="63"/>
        <v>0</v>
      </c>
      <c r="AT34" s="351">
        <f t="shared" si="63"/>
        <v>0</v>
      </c>
      <c r="AU34" s="351">
        <f t="shared" si="63"/>
        <v>0</v>
      </c>
      <c r="AV34" s="351">
        <f t="shared" si="63"/>
        <v>0</v>
      </c>
      <c r="AW34" s="351">
        <f t="shared" si="63"/>
        <v>0</v>
      </c>
      <c r="AX34" s="351">
        <f t="shared" si="63"/>
        <v>0</v>
      </c>
      <c r="AY34" s="351">
        <f t="shared" si="63"/>
        <v>0</v>
      </c>
      <c r="AZ34" s="353">
        <f t="shared" si="63"/>
        <v>0</v>
      </c>
      <c r="BA34" s="351">
        <f t="shared" si="63"/>
        <v>0</v>
      </c>
      <c r="BB34" s="351">
        <f t="shared" si="63"/>
        <v>0</v>
      </c>
      <c r="BC34" s="351">
        <f t="shared" si="63"/>
        <v>0</v>
      </c>
      <c r="BD34" s="351">
        <f t="shared" si="63"/>
        <v>0</v>
      </c>
      <c r="BE34" s="351">
        <f t="shared" si="63"/>
        <v>0</v>
      </c>
      <c r="BF34" s="351">
        <f t="shared" si="63"/>
        <v>0</v>
      </c>
      <c r="BG34" s="353">
        <f t="shared" si="63"/>
        <v>0</v>
      </c>
      <c r="BH34" s="350">
        <f t="shared" si="63"/>
        <v>0</v>
      </c>
      <c r="BI34" s="355">
        <f t="shared" si="63"/>
        <v>0</v>
      </c>
      <c r="BJ34" s="355">
        <f t="shared" si="63"/>
        <v>0</v>
      </c>
      <c r="BK34" s="350">
        <f t="shared" si="63"/>
        <v>0</v>
      </c>
      <c r="BL34" s="352">
        <f t="shared" si="63"/>
        <v>0</v>
      </c>
      <c r="BM34" s="351">
        <f t="shared" si="63"/>
        <v>0</v>
      </c>
      <c r="BN34" s="351">
        <f t="shared" si="63"/>
        <v>0</v>
      </c>
      <c r="BO34" s="350">
        <f t="shared" si="63"/>
        <v>0</v>
      </c>
      <c r="BP34" s="1096">
        <f t="shared" si="63"/>
        <v>0</v>
      </c>
      <c r="BQ34" s="359">
        <f t="shared" si="63"/>
        <v>0</v>
      </c>
      <c r="BR34" s="359">
        <f t="shared" si="63"/>
        <v>0</v>
      </c>
      <c r="BS34" s="359">
        <f t="shared" si="63"/>
        <v>0</v>
      </c>
      <c r="BT34" s="359">
        <f t="shared" ref="BT34:CN34" si="64">SUM(BT6:BT33)</f>
        <v>0</v>
      </c>
      <c r="BU34" s="352">
        <f t="shared" si="64"/>
        <v>0</v>
      </c>
      <c r="BV34" s="359">
        <f t="shared" si="64"/>
        <v>0</v>
      </c>
      <c r="BW34" s="352">
        <f t="shared" si="64"/>
        <v>0</v>
      </c>
      <c r="BX34" s="352">
        <f t="shared" si="64"/>
        <v>0</v>
      </c>
      <c r="BY34" s="359">
        <f t="shared" si="64"/>
        <v>0</v>
      </c>
      <c r="BZ34" s="359">
        <f t="shared" si="64"/>
        <v>0</v>
      </c>
      <c r="CA34" s="352">
        <f t="shared" si="64"/>
        <v>0</v>
      </c>
      <c r="CB34" s="359">
        <f t="shared" si="64"/>
        <v>0</v>
      </c>
      <c r="CC34" s="359">
        <f t="shared" si="64"/>
        <v>0</v>
      </c>
      <c r="CD34" s="359">
        <f t="shared" si="64"/>
        <v>0</v>
      </c>
      <c r="CE34" s="360">
        <f t="shared" si="64"/>
        <v>0</v>
      </c>
      <c r="CF34" s="360">
        <f t="shared" si="64"/>
        <v>0</v>
      </c>
      <c r="CG34" s="359">
        <f t="shared" si="64"/>
        <v>0</v>
      </c>
      <c r="CH34" s="359">
        <f t="shared" si="64"/>
        <v>0</v>
      </c>
      <c r="CI34" s="359">
        <f t="shared" si="64"/>
        <v>0</v>
      </c>
      <c r="CJ34" s="359">
        <f t="shared" si="64"/>
        <v>0</v>
      </c>
      <c r="CK34" s="359">
        <f t="shared" si="64"/>
        <v>0</v>
      </c>
      <c r="CL34" s="359">
        <f t="shared" si="64"/>
        <v>0</v>
      </c>
      <c r="CM34" s="351">
        <f t="shared" si="64"/>
        <v>0</v>
      </c>
      <c r="CN34" s="351">
        <f t="shared" si="64"/>
        <v>0</v>
      </c>
      <c r="CO34" s="351" t="str">
        <f t="shared" ref="CO34" si="65">C34</f>
        <v>كشف 6</v>
      </c>
      <c r="CP34" s="351"/>
      <c r="CQ34" s="351"/>
      <c r="CR34" s="359"/>
      <c r="CS34" s="357"/>
      <c r="CT34" s="359"/>
      <c r="CU34" s="357"/>
      <c r="CV34" s="361"/>
      <c r="CW34" s="361"/>
      <c r="CX34" s="361"/>
      <c r="CY34" s="361"/>
      <c r="CZ34" s="361"/>
      <c r="DA34" s="361"/>
      <c r="DB34" s="359"/>
      <c r="DC34" s="359"/>
      <c r="DD34" s="359"/>
      <c r="DE34" s="562"/>
      <c r="DF34" s="361"/>
      <c r="DG34" s="562"/>
      <c r="DH34" s="351"/>
    </row>
    <row r="35" spans="1:112" s="160" customFormat="1" ht="75" customHeight="1" x14ac:dyDescent="0.45">
      <c r="A35" s="324"/>
      <c r="B35" s="325"/>
      <c r="C35" s="325"/>
      <c r="D35" s="325"/>
      <c r="E35" s="325"/>
      <c r="F35" s="325"/>
      <c r="G35" s="325"/>
      <c r="H35" s="325"/>
      <c r="I35" s="325"/>
      <c r="J35" s="326"/>
      <c r="K35" s="326"/>
      <c r="L35" s="326"/>
      <c r="M35" s="326"/>
      <c r="N35" s="327"/>
      <c r="O35" s="328">
        <f>SUM(I34:N34)</f>
        <v>0</v>
      </c>
      <c r="P35" s="325"/>
      <c r="Q35" s="325"/>
      <c r="R35" s="325"/>
      <c r="S35" s="325">
        <f>SUM(Q34:S34)</f>
        <v>0</v>
      </c>
      <c r="T35" s="325"/>
      <c r="U35" s="326"/>
      <c r="V35" s="326"/>
      <c r="W35" s="326"/>
      <c r="X35" s="325"/>
      <c r="Y35" s="329"/>
      <c r="Z35" s="328">
        <f>SUM(P34:Y34)</f>
        <v>0</v>
      </c>
      <c r="AA35" s="330"/>
      <c r="AB35" s="330"/>
      <c r="AC35" s="331"/>
      <c r="AD35" s="331"/>
      <c r="AE35" s="331"/>
      <c r="AF35" s="331"/>
      <c r="AG35" s="332"/>
      <c r="AH35" s="332"/>
      <c r="AI35" s="332"/>
      <c r="AJ35" s="331"/>
      <c r="AK35" s="326"/>
      <c r="AL35" s="331"/>
      <c r="AM35" s="326"/>
      <c r="AN35" s="326"/>
      <c r="AO35" s="326">
        <f>SUM(Z34:AN34)</f>
        <v>0</v>
      </c>
      <c r="AP35" s="326"/>
      <c r="AQ35" s="326">
        <f>SUM(AP34:AR34)</f>
        <v>0</v>
      </c>
      <c r="AR35" s="326">
        <f>SUM(AP34:AS34)</f>
        <v>0</v>
      </c>
      <c r="AS35" s="330"/>
      <c r="AT35" s="326">
        <f>SUM(O34,Z34:AN34,AP34:AS34)</f>
        <v>0</v>
      </c>
      <c r="AU35" s="326"/>
      <c r="AV35" s="326"/>
      <c r="AW35" s="326"/>
      <c r="AX35" s="326"/>
      <c r="AY35" s="326"/>
      <c r="AZ35" s="328">
        <f>SUM(AU34:AY34)</f>
        <v>0</v>
      </c>
      <c r="BA35" s="326"/>
      <c r="BB35" s="326"/>
      <c r="BC35" s="326"/>
      <c r="BD35" s="326"/>
      <c r="BE35" s="326"/>
      <c r="BF35" s="326"/>
      <c r="BG35" s="328">
        <f>SUM(BA34:BC34,BE34,BF34)</f>
        <v>0</v>
      </c>
      <c r="BH35" s="325"/>
      <c r="BI35" s="325"/>
      <c r="BJ35" s="325"/>
      <c r="BK35" s="325">
        <f>SUM(BH34:BL34)</f>
        <v>0</v>
      </c>
      <c r="BL35" s="333"/>
      <c r="BM35" s="326"/>
      <c r="BN35" s="326">
        <f>SUM(BM34:BN34)</f>
        <v>0</v>
      </c>
      <c r="BO35" s="325"/>
      <c r="BP35" s="1097">
        <f>SUM(BO34:BP34)</f>
        <v>0</v>
      </c>
      <c r="BQ35" s="333"/>
      <c r="BR35" s="333"/>
      <c r="BS35" s="333"/>
      <c r="BT35" s="333"/>
      <c r="BU35" s="327"/>
      <c r="BV35" s="333"/>
      <c r="BW35" s="327"/>
      <c r="BX35" s="327"/>
      <c r="BY35" s="333"/>
      <c r="BZ35" s="333"/>
      <c r="CA35" s="327"/>
      <c r="CB35" s="333"/>
      <c r="CC35" s="333"/>
      <c r="CD35" s="333"/>
      <c r="CE35" s="334"/>
      <c r="CF35" s="334"/>
      <c r="CG35" s="333"/>
      <c r="CH35" s="333"/>
      <c r="CI35" s="333"/>
      <c r="CJ35" s="333"/>
      <c r="CK35" s="333"/>
      <c r="CL35" s="333"/>
      <c r="CM35" s="326">
        <f>SUM(AZ34,BG34:CL34)</f>
        <v>0</v>
      </c>
      <c r="CN35" s="326">
        <f>AT35-CM35</f>
        <v>0</v>
      </c>
      <c r="CO35" s="326"/>
      <c r="CP35" s="326"/>
      <c r="CQ35" s="326"/>
      <c r="CR35" s="333"/>
      <c r="CS35" s="332"/>
      <c r="CT35" s="333"/>
      <c r="CU35" s="332"/>
      <c r="CV35" s="336"/>
      <c r="CW35" s="336"/>
      <c r="CX35" s="336"/>
      <c r="CY35" s="336"/>
      <c r="CZ35" s="336"/>
      <c r="DA35" s="336"/>
      <c r="DB35" s="333"/>
      <c r="DC35" s="333"/>
      <c r="DD35" s="333"/>
      <c r="DE35" s="559"/>
      <c r="DF35" s="336"/>
      <c r="DG35" s="559"/>
      <c r="DH35" s="326"/>
    </row>
    <row r="36" spans="1:112" s="160" customFormat="1" ht="33" customHeight="1" x14ac:dyDescent="0.45">
      <c r="AJ36" s="366"/>
      <c r="AL36" s="366"/>
      <c r="CU36" s="161"/>
      <c r="CV36" s="161"/>
      <c r="CW36" s="161"/>
      <c r="CX36" s="161"/>
      <c r="CY36" s="161"/>
      <c r="CZ36" s="161"/>
      <c r="DA36" s="161"/>
      <c r="DB36" s="161"/>
      <c r="DE36" s="563"/>
      <c r="DF36" s="161"/>
      <c r="DG36" s="563"/>
    </row>
    <row r="37" spans="1:112" s="160" customFormat="1" ht="33" customHeight="1" x14ac:dyDescent="0.45">
      <c r="AJ37" s="366"/>
      <c r="AL37" s="366"/>
      <c r="CU37" s="161"/>
      <c r="CV37" s="161"/>
      <c r="CW37" s="161"/>
      <c r="CX37" s="161"/>
      <c r="CY37" s="161"/>
      <c r="CZ37" s="161"/>
      <c r="DA37" s="161"/>
      <c r="DB37" s="161"/>
      <c r="DE37" s="563"/>
      <c r="DF37" s="161"/>
      <c r="DG37" s="563"/>
    </row>
    <row r="38" spans="1:112" s="160" customFormat="1" ht="33" customHeight="1" x14ac:dyDescent="0.45">
      <c r="AJ38" s="366"/>
      <c r="AL38" s="366"/>
      <c r="CU38" s="161"/>
      <c r="CV38" s="161"/>
      <c r="CW38" s="161"/>
      <c r="CX38" s="161"/>
      <c r="CY38" s="161"/>
      <c r="CZ38" s="161"/>
      <c r="DA38" s="161"/>
      <c r="DB38" s="161"/>
      <c r="DE38" s="563"/>
      <c r="DF38" s="161"/>
      <c r="DG38" s="563"/>
    </row>
    <row r="39" spans="1:112" s="145" customFormat="1" ht="33" customHeight="1" x14ac:dyDescent="0.4">
      <c r="AJ39" s="367"/>
      <c r="AL39" s="367"/>
      <c r="CU39" s="146"/>
      <c r="CV39" s="146"/>
      <c r="CW39" s="146"/>
      <c r="CX39" s="146"/>
      <c r="CY39" s="146"/>
      <c r="CZ39" s="146"/>
      <c r="DA39" s="146"/>
      <c r="DB39" s="146"/>
      <c r="DE39" s="564"/>
      <c r="DF39" s="146"/>
      <c r="DG39" s="564"/>
    </row>
    <row r="40" spans="1:112" s="145" customFormat="1" ht="33" customHeight="1" x14ac:dyDescent="0.4">
      <c r="AJ40" s="367"/>
      <c r="AL40" s="367"/>
      <c r="CU40" s="146"/>
      <c r="CV40" s="146"/>
      <c r="CW40" s="146"/>
      <c r="CX40" s="146"/>
      <c r="CY40" s="146"/>
      <c r="CZ40" s="146"/>
      <c r="DA40" s="146"/>
      <c r="DB40" s="146"/>
      <c r="DE40" s="564"/>
      <c r="DF40" s="146"/>
      <c r="DG40" s="564"/>
    </row>
    <row r="41" spans="1:112" s="145" customFormat="1" ht="33" customHeight="1" x14ac:dyDescent="0.4">
      <c r="AJ41" s="367"/>
      <c r="AL41" s="367"/>
      <c r="CU41" s="146"/>
      <c r="CV41" s="146"/>
      <c r="CW41" s="146"/>
      <c r="CX41" s="146"/>
      <c r="CY41" s="146"/>
      <c r="CZ41" s="146"/>
      <c r="DA41" s="146"/>
      <c r="DB41" s="146"/>
      <c r="DE41" s="564"/>
      <c r="DF41" s="146"/>
      <c r="DG41" s="564"/>
    </row>
    <row r="42" spans="1:112" s="145" customFormat="1" ht="33" customHeight="1" x14ac:dyDescent="0.4">
      <c r="AJ42" s="367"/>
      <c r="AL42" s="367"/>
      <c r="CU42" s="146"/>
      <c r="CV42" s="146"/>
      <c r="CW42" s="146"/>
      <c r="CX42" s="146"/>
      <c r="CY42" s="146"/>
      <c r="CZ42" s="146"/>
      <c r="DA42" s="146"/>
      <c r="DB42" s="146"/>
      <c r="DE42" s="564"/>
      <c r="DF42" s="146"/>
      <c r="DG42" s="564"/>
    </row>
    <row r="43" spans="1:112" s="145" customFormat="1" ht="33" customHeight="1" x14ac:dyDescent="0.4">
      <c r="AJ43" s="367"/>
      <c r="AL43" s="367"/>
      <c r="CU43" s="146"/>
      <c r="CV43" s="146"/>
      <c r="CW43" s="146"/>
      <c r="CX43" s="146"/>
      <c r="CY43" s="146"/>
      <c r="CZ43" s="146"/>
      <c r="DA43" s="146"/>
      <c r="DB43" s="146"/>
      <c r="DE43" s="564"/>
      <c r="DF43" s="146"/>
      <c r="DG43" s="564"/>
    </row>
    <row r="44" spans="1:112" s="145" customFormat="1" ht="33" customHeight="1" x14ac:dyDescent="0.4">
      <c r="AJ44" s="367"/>
      <c r="AL44" s="367"/>
      <c r="CU44" s="146"/>
      <c r="CV44" s="146"/>
      <c r="CW44" s="146"/>
      <c r="CX44" s="146"/>
      <c r="CY44" s="146"/>
      <c r="CZ44" s="146"/>
      <c r="DA44" s="146"/>
      <c r="DB44" s="146"/>
      <c r="DE44" s="564"/>
      <c r="DF44" s="146"/>
      <c r="DG44" s="564"/>
    </row>
    <row r="45" spans="1:112" s="145" customFormat="1" ht="33" customHeight="1" x14ac:dyDescent="0.4">
      <c r="AJ45" s="367"/>
      <c r="AL45" s="367"/>
      <c r="CU45" s="146"/>
      <c r="CV45" s="146"/>
      <c r="CW45" s="146"/>
      <c r="CX45" s="146"/>
      <c r="CY45" s="146"/>
      <c r="CZ45" s="146"/>
      <c r="DA45" s="146"/>
      <c r="DB45" s="146"/>
      <c r="DE45" s="564"/>
      <c r="DF45" s="146"/>
      <c r="DG45" s="564"/>
    </row>
    <row r="46" spans="1:112" s="145" customFormat="1" ht="33" customHeight="1" x14ac:dyDescent="0.4">
      <c r="AJ46" s="367"/>
      <c r="AL46" s="367"/>
      <c r="CU46" s="146"/>
      <c r="CV46" s="146"/>
      <c r="CW46" s="146"/>
      <c r="CX46" s="146"/>
      <c r="CY46" s="146"/>
      <c r="CZ46" s="146"/>
      <c r="DA46" s="146"/>
      <c r="DB46" s="146"/>
      <c r="DE46" s="564"/>
      <c r="DF46" s="146"/>
      <c r="DG46" s="564"/>
    </row>
    <row r="47" spans="1:112" s="143" customFormat="1" ht="33" customHeight="1" x14ac:dyDescent="0.4">
      <c r="AJ47" s="368"/>
      <c r="AL47" s="368"/>
      <c r="CU47" s="144"/>
      <c r="CV47" s="144"/>
      <c r="CW47" s="144"/>
      <c r="CX47" s="144"/>
      <c r="CY47" s="144"/>
      <c r="CZ47" s="144"/>
      <c r="DA47" s="144"/>
      <c r="DB47" s="144"/>
      <c r="DE47" s="565"/>
      <c r="DF47" s="144"/>
      <c r="DG47" s="565"/>
    </row>
    <row r="48" spans="1:112" s="143" customFormat="1" ht="33" customHeight="1" x14ac:dyDescent="0.4">
      <c r="AJ48" s="368"/>
      <c r="AL48" s="368"/>
      <c r="CU48" s="144"/>
      <c r="CV48" s="144"/>
      <c r="CW48" s="144"/>
      <c r="CX48" s="144"/>
      <c r="CY48" s="144"/>
      <c r="CZ48" s="144"/>
      <c r="DA48" s="144"/>
      <c r="DB48" s="144"/>
      <c r="DE48" s="565"/>
      <c r="DF48" s="144"/>
      <c r="DG48" s="565"/>
    </row>
    <row r="49" spans="36:111" s="143" customFormat="1" ht="33" customHeight="1" x14ac:dyDescent="0.4">
      <c r="AJ49" s="368"/>
      <c r="AL49" s="368"/>
      <c r="CU49" s="144"/>
      <c r="CV49" s="144"/>
      <c r="CW49" s="144"/>
      <c r="CX49" s="144"/>
      <c r="CY49" s="144"/>
      <c r="CZ49" s="144"/>
      <c r="DA49" s="144"/>
      <c r="DB49" s="144"/>
      <c r="DE49" s="565"/>
      <c r="DF49" s="144"/>
      <c r="DG49" s="565"/>
    </row>
    <row r="50" spans="36:111" ht="35.1" customHeight="1" x14ac:dyDescent="0.2"/>
    <row r="51" spans="36:111" ht="35.1" customHeight="1" x14ac:dyDescent="0.2"/>
    <row r="52" spans="36:111" ht="35.1" customHeight="1" x14ac:dyDescent="0.2"/>
    <row r="53" spans="36:111" ht="35.1" customHeight="1" x14ac:dyDescent="0.2"/>
    <row r="54" spans="36:111" ht="35.1" customHeight="1" x14ac:dyDescent="0.2"/>
    <row r="55" spans="36:111" ht="35.1" customHeight="1" x14ac:dyDescent="0.2"/>
    <row r="56" spans="36:111" ht="35.1" customHeight="1" x14ac:dyDescent="0.2"/>
    <row r="57" spans="36:111" ht="35.1" customHeight="1" x14ac:dyDescent="0.2"/>
    <row r="58" spans="36:111" ht="35.1" customHeight="1" x14ac:dyDescent="0.2"/>
    <row r="59" spans="36:111" ht="35.1" customHeight="1" x14ac:dyDescent="0.2"/>
    <row r="60" spans="36:111" ht="35.1" customHeight="1" x14ac:dyDescent="0.2"/>
    <row r="61" spans="36:111" ht="35.1" customHeight="1" x14ac:dyDescent="0.2"/>
    <row r="62" spans="36:111" ht="35.1" customHeight="1" x14ac:dyDescent="0.2"/>
    <row r="63" spans="36:111" ht="35.1" customHeight="1" x14ac:dyDescent="0.2"/>
    <row r="64" spans="36:111" ht="35.1" customHeight="1" x14ac:dyDescent="0.2"/>
    <row r="65" spans="109:111" customFormat="1" ht="35.1" customHeight="1" x14ac:dyDescent="0.2">
      <c r="DE65" s="566"/>
      <c r="DG65" s="566"/>
    </row>
    <row r="66" spans="109:111" customFormat="1" ht="35.1" customHeight="1" x14ac:dyDescent="0.2">
      <c r="DE66" s="566"/>
      <c r="DG66" s="566"/>
    </row>
  </sheetData>
  <customSheetViews>
    <customSheetView guid="{39BA71BF-908C-4837-9463-6A2E214E28B5}" scale="60" showPageBreaks="1" printArea="1" view="pageBreakPreview">
      <selection activeCell="Q13" sqref="Q13"/>
      <colBreaks count="1" manualBreakCount="1">
        <brk id="46" max="35" man="1"/>
      </colBreaks>
      <pageMargins left="0" right="0" top="0" bottom="0" header="0" footer="0"/>
      <printOptions horizontalCentered="1" verticalCentered="1"/>
      <pageSetup paperSize="5" scale="37" orientation="landscape" r:id="rId1"/>
      <headerFooter alignWithMargins="0"/>
    </customSheetView>
  </customSheetViews>
  <mergeCells count="81">
    <mergeCell ref="DF4:DF5"/>
    <mergeCell ref="DG4:DG5"/>
    <mergeCell ref="K1:N1"/>
    <mergeCell ref="AK1:AO1"/>
    <mergeCell ref="BE1:BH1"/>
    <mergeCell ref="BO3:BP3"/>
    <mergeCell ref="BY1:CH1"/>
    <mergeCell ref="CM1:CO1"/>
    <mergeCell ref="Z2:AB2"/>
    <mergeCell ref="BT2:BU2"/>
    <mergeCell ref="BX2:BZ2"/>
    <mergeCell ref="AP1:AS1"/>
    <mergeCell ref="X4:X5"/>
    <mergeCell ref="BT3:BU3"/>
    <mergeCell ref="BX3:BZ3"/>
    <mergeCell ref="Z3:AB3"/>
    <mergeCell ref="A4:A5"/>
    <mergeCell ref="B4:B5"/>
    <mergeCell ref="C4:C5"/>
    <mergeCell ref="D4:D5"/>
    <mergeCell ref="E4:E5"/>
    <mergeCell ref="F4:F5"/>
    <mergeCell ref="G4:G5"/>
    <mergeCell ref="H4:H5"/>
    <mergeCell ref="K3:L3"/>
    <mergeCell ref="W3:X3"/>
    <mergeCell ref="AN3:AO3"/>
    <mergeCell ref="BE3:BF3"/>
    <mergeCell ref="I4:I5"/>
    <mergeCell ref="J4:N4"/>
    <mergeCell ref="O4:O5"/>
    <mergeCell ref="P4:T4"/>
    <mergeCell ref="W4:W5"/>
    <mergeCell ref="BG4:BG5"/>
    <mergeCell ref="Y4:Y5"/>
    <mergeCell ref="Z4:AN4"/>
    <mergeCell ref="AO4:AO5"/>
    <mergeCell ref="AP4:AR4"/>
    <mergeCell ref="AS4:AS5"/>
    <mergeCell ref="AT4:AT5"/>
    <mergeCell ref="AU4:AY4"/>
    <mergeCell ref="AZ4:AZ5"/>
    <mergeCell ref="BA4:BC4"/>
    <mergeCell ref="BD4:BD5"/>
    <mergeCell ref="BE4:BF4"/>
    <mergeCell ref="BW4:BW5"/>
    <mergeCell ref="BH4:BK4"/>
    <mergeCell ref="BL4:BL5"/>
    <mergeCell ref="BM4:BN4"/>
    <mergeCell ref="BO4:BO5"/>
    <mergeCell ref="BP4:BP5"/>
    <mergeCell ref="BQ4:BQ5"/>
    <mergeCell ref="BR4:BR5"/>
    <mergeCell ref="BS4:BS5"/>
    <mergeCell ref="BT4:BT5"/>
    <mergeCell ref="BU4:BU5"/>
    <mergeCell ref="BV4:BV5"/>
    <mergeCell ref="CI4:CI5"/>
    <mergeCell ref="BX4:BX5"/>
    <mergeCell ref="BY4:BY5"/>
    <mergeCell ref="BZ4:BZ5"/>
    <mergeCell ref="CA4:CA5"/>
    <mergeCell ref="CB4:CB5"/>
    <mergeCell ref="CC4:CC5"/>
    <mergeCell ref="CD4:CD5"/>
    <mergeCell ref="CE4:CE5"/>
    <mergeCell ref="CF4:CF5"/>
    <mergeCell ref="CG4:CG5"/>
    <mergeCell ref="CH4:CH5"/>
    <mergeCell ref="DB4:DD4"/>
    <mergeCell ref="DE4:DE5"/>
    <mergeCell ref="CJ4:CJ5"/>
    <mergeCell ref="CK4:CK5"/>
    <mergeCell ref="CL4:CL5"/>
    <mergeCell ref="CM4:CM5"/>
    <mergeCell ref="CN4:CN5"/>
    <mergeCell ref="CO4:CO5"/>
    <mergeCell ref="DA4:DA5"/>
    <mergeCell ref="CP4:CP5"/>
    <mergeCell ref="CQ4:CY4"/>
    <mergeCell ref="CZ4:CZ5"/>
  </mergeCells>
  <conditionalFormatting sqref="CJ3">
    <cfRule type="cellIs" dxfId="166" priority="106" stopIfTrue="1" operator="greaterThanOrEqual">
      <formula>238.5</formula>
    </cfRule>
  </conditionalFormatting>
  <conditionalFormatting sqref="AP3">
    <cfRule type="cellIs" dxfId="165" priority="105" stopIfTrue="1" operator="greaterThanOrEqual">
      <formula>238.5</formula>
    </cfRule>
  </conditionalFormatting>
  <conditionalFormatting sqref="AV6:AV33">
    <cfRule type="cellIs" dxfId="164" priority="14" operator="greaterThanOrEqual">
      <formula>13.7</formula>
    </cfRule>
    <cfRule type="cellIs" dxfId="163" priority="15" operator="greaterThanOrEqual">
      <formula>17.3</formula>
    </cfRule>
  </conditionalFormatting>
  <conditionalFormatting sqref="BN6:BN33">
    <cfRule type="cellIs" dxfId="162" priority="19" operator="greaterThanOrEqual">
      <formula>13.7</formula>
    </cfRule>
    <cfRule type="cellIs" dxfId="161" priority="20" operator="greaterThanOrEqual">
      <formula>17.3</formula>
    </cfRule>
  </conditionalFormatting>
  <conditionalFormatting sqref="I6:I33">
    <cfRule type="cellIs" dxfId="160" priority="10" operator="greaterThanOrEqual">
      <formula>1370</formula>
    </cfRule>
  </conditionalFormatting>
  <conditionalFormatting sqref="BD6:BD33">
    <cfRule type="cellIs" dxfId="159" priority="26" stopIfTrue="1" operator="equal">
      <formula>0</formula>
    </cfRule>
  </conditionalFormatting>
  <conditionalFormatting sqref="J6:J33">
    <cfRule type="cellIs" dxfId="158" priority="25" operator="greaterThanOrEqual">
      <formula>205.5</formula>
    </cfRule>
  </conditionalFormatting>
  <conditionalFormatting sqref="K6:K33">
    <cfRule type="cellIs" dxfId="157" priority="23" operator="greaterThanOrEqual">
      <formula>13.7</formula>
    </cfRule>
    <cfRule type="cellIs" dxfId="156" priority="24" operator="greaterThanOrEqual">
      <formula>17.3</formula>
    </cfRule>
  </conditionalFormatting>
  <conditionalFormatting sqref="L6:L33">
    <cfRule type="cellIs" dxfId="155" priority="22" operator="greaterThanOrEqual">
      <formula>27.4</formula>
    </cfRule>
  </conditionalFormatting>
  <conditionalFormatting sqref="M6:M33">
    <cfRule type="cellIs" dxfId="154" priority="21" operator="greaterThanOrEqual">
      <formula>41.1</formula>
    </cfRule>
  </conditionalFormatting>
  <conditionalFormatting sqref="BM6:BM33">
    <cfRule type="cellIs" dxfId="153" priority="18" operator="greaterThanOrEqual">
      <formula>41.1</formula>
    </cfRule>
  </conditionalFormatting>
  <conditionalFormatting sqref="AX6:AY33">
    <cfRule type="cellIs" dxfId="152" priority="17" operator="greaterThanOrEqual">
      <formula>205.5</formula>
    </cfRule>
  </conditionalFormatting>
  <conditionalFormatting sqref="AU6:AU33">
    <cfRule type="cellIs" dxfId="151" priority="16" operator="greaterThanOrEqual">
      <formula>205.5</formula>
    </cfRule>
  </conditionalFormatting>
  <conditionalFormatting sqref="AW6:AW33">
    <cfRule type="cellIs" dxfId="150" priority="13" operator="greaterThanOrEqual">
      <formula>27.4</formula>
    </cfRule>
  </conditionalFormatting>
  <conditionalFormatting sqref="AX6:AX33">
    <cfRule type="cellIs" dxfId="149" priority="12" operator="greaterThanOrEqual">
      <formula>137</formula>
    </cfRule>
  </conditionalFormatting>
  <conditionalFormatting sqref="AY6:AY33">
    <cfRule type="cellIs" dxfId="148" priority="11" operator="greaterThanOrEqual">
      <formula>109.6</formula>
    </cfRule>
  </conditionalFormatting>
  <conditionalFormatting sqref="AO6:AO33">
    <cfRule type="cellIs" dxfId="147" priority="9" operator="greaterThanOrEqual">
      <formula>2800</formula>
    </cfRule>
  </conditionalFormatting>
  <conditionalFormatting sqref="AP6:AP33">
    <cfRule type="cellIs" dxfId="146" priority="8" operator="greaterThanOrEqual">
      <formula>420</formula>
    </cfRule>
  </conditionalFormatting>
  <conditionalFormatting sqref="AQ6:AQ33">
    <cfRule type="cellIs" dxfId="145" priority="7" operator="greaterThanOrEqual">
      <formula>28</formula>
    </cfRule>
  </conditionalFormatting>
  <conditionalFormatting sqref="AR6:AR33">
    <cfRule type="cellIs" dxfId="144" priority="6" operator="greaterThanOrEqual">
      <formula>84</formula>
    </cfRule>
  </conditionalFormatting>
  <conditionalFormatting sqref="BA6:BA33">
    <cfRule type="cellIs" dxfId="143" priority="5" operator="greaterThanOrEqual">
      <formula>420</formula>
    </cfRule>
  </conditionalFormatting>
  <conditionalFormatting sqref="BB6:BB33">
    <cfRule type="cellIs" dxfId="142" priority="4" operator="greaterThanOrEqual">
      <formula>28</formula>
    </cfRule>
  </conditionalFormatting>
  <conditionalFormatting sqref="BF6:BF33">
    <cfRule type="cellIs" dxfId="141" priority="3" operator="greaterThanOrEqual">
      <formula>28</formula>
    </cfRule>
  </conditionalFormatting>
  <conditionalFormatting sqref="BE6:BE33">
    <cfRule type="cellIs" dxfId="140" priority="2" operator="greaterThanOrEqual">
      <formula>84</formula>
    </cfRule>
  </conditionalFormatting>
  <conditionalFormatting sqref="BC6:BC33">
    <cfRule type="cellIs" dxfId="139" priority="1" operator="greaterThanOrEqual">
      <formula>280</formula>
    </cfRule>
  </conditionalFormatting>
  <printOptions horizontalCentered="1" verticalCentered="1"/>
  <pageMargins left="0" right="0" top="0" bottom="0" header="0" footer="0"/>
  <pageSetup paperSize="8" scale="34" orientation="landscape" r:id="rId2"/>
  <headerFooter alignWithMargins="0"/>
  <colBreaks count="2" manualBreakCount="2">
    <brk id="46" max="35" man="1"/>
    <brk id="94" max="35" man="1"/>
  </colBreaks>
  <drawing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بيانات!$JD$15:$JD$21</xm:f>
          </x14:formula1>
          <xm:sqref>D34</xm:sqref>
        </x14:dataValidation>
        <x14:dataValidation type="list" allowBlank="1" showInputMessage="1" showErrorMessage="1">
          <x14:formula1>
            <xm:f>بيانات!$JD$15:$JD$20</xm:f>
          </x14:formula1>
          <xm:sqref>E6:E33</xm:sqref>
        </x14:dataValidation>
        <x14:dataValidation type="list" allowBlank="1" showInputMessage="1" showErrorMessage="1">
          <x14:formula1>
            <xm:f>بيانات!$JD$15:$JD$22</xm:f>
          </x14:formula1>
          <xm:sqref>D6:D33</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25"/>
  <dimension ref="A1:CJ1932"/>
  <sheetViews>
    <sheetView rightToLeft="1" view="pageBreakPreview" zoomScaleNormal="100" zoomScaleSheetLayoutView="100" workbookViewId="0">
      <selection activeCell="A3" sqref="A3:A4"/>
    </sheetView>
  </sheetViews>
  <sheetFormatPr defaultRowHeight="30" customHeight="1" x14ac:dyDescent="0.2"/>
  <cols>
    <col min="1" max="1" width="5.5703125" style="28" customWidth="1"/>
    <col min="2" max="2" width="22.140625" style="34" customWidth="1"/>
    <col min="3" max="3" width="8" style="34" customWidth="1"/>
    <col min="4" max="4" width="6.7109375" style="34" customWidth="1"/>
    <col min="5" max="5" width="5" style="34" customWidth="1"/>
    <col min="6" max="8" width="9.7109375" style="28" customWidth="1"/>
    <col min="9" max="9" width="8.5703125" style="28" customWidth="1"/>
    <col min="10" max="10" width="7.7109375" style="28" customWidth="1"/>
    <col min="11" max="11" width="8.28515625" style="28" customWidth="1"/>
    <col min="12" max="12" width="7.7109375" style="28" customWidth="1"/>
    <col min="13" max="13" width="9.7109375" style="28" customWidth="1"/>
    <col min="14" max="14" width="9.5703125" style="34" customWidth="1"/>
    <col min="15" max="15" width="9.7109375" style="28" customWidth="1"/>
    <col min="16" max="16" width="8.85546875" style="34" customWidth="1"/>
    <col min="17" max="19" width="7.5703125" style="28" customWidth="1"/>
    <col min="20" max="22" width="9.7109375" style="28" customWidth="1"/>
    <col min="23" max="23" width="8.7109375" style="28" customWidth="1"/>
    <col min="24" max="25" width="7.85546875" style="28" customWidth="1"/>
    <col min="26" max="29" width="9.7109375" style="28" customWidth="1"/>
    <col min="30" max="30" width="8.5703125" style="34" customWidth="1"/>
    <col min="31" max="31" width="10.42578125" style="28" customWidth="1"/>
    <col min="32" max="32" width="10.85546875" style="28" customWidth="1"/>
    <col min="33" max="33" width="10" style="28" customWidth="1"/>
    <col min="34" max="34" width="9" style="28" customWidth="1"/>
    <col min="35" max="35" width="7.85546875" style="28" customWidth="1"/>
    <col min="36" max="36" width="8" style="28" customWidth="1"/>
    <col min="37" max="37" width="7.7109375" style="28" customWidth="1"/>
    <col min="38" max="38" width="13.140625" style="28" bestFit="1" customWidth="1"/>
    <col min="39" max="39" width="9.85546875" style="28" customWidth="1"/>
    <col min="40" max="40" width="7.7109375" style="28" customWidth="1"/>
    <col min="41" max="41" width="8.85546875" style="28" customWidth="1"/>
    <col min="42" max="42" width="8.140625" style="28" customWidth="1"/>
    <col min="43" max="43" width="8.42578125" style="28" customWidth="1"/>
    <col min="44" max="44" width="9.7109375" style="28" customWidth="1"/>
    <col min="45" max="47" width="8.7109375" style="28" customWidth="1"/>
    <col min="48" max="48" width="7.85546875" style="28" customWidth="1"/>
    <col min="49" max="49" width="8.140625" style="28" customWidth="1"/>
    <col min="50" max="50" width="7.7109375" style="28" customWidth="1"/>
    <col min="51" max="51" width="8.7109375" style="28" customWidth="1"/>
    <col min="52" max="56" width="7.5703125" style="28" customWidth="1"/>
    <col min="57" max="57" width="8.5703125" style="28" customWidth="1"/>
    <col min="58" max="58" width="7.7109375" style="28" customWidth="1"/>
    <col min="59" max="62" width="8.7109375" style="28" hidden="1" customWidth="1"/>
    <col min="63" max="63" width="8.42578125" style="28" customWidth="1"/>
    <col min="64" max="65" width="8.7109375" style="28" hidden="1" customWidth="1"/>
    <col min="66" max="66" width="8.7109375" style="28" customWidth="1"/>
    <col min="67" max="67" width="8.140625" style="28" customWidth="1"/>
    <col min="68" max="68" width="8.7109375" style="28" customWidth="1"/>
    <col min="69" max="69" width="7.28515625" style="28" customWidth="1"/>
    <col min="70" max="70" width="7.5703125" style="28" customWidth="1"/>
    <col min="71" max="71" width="8.7109375" style="28" customWidth="1"/>
    <col min="72" max="75" width="8" style="28" customWidth="1"/>
    <col min="76" max="76" width="8.7109375" style="28" customWidth="1"/>
    <col min="77" max="77" width="12.7109375" style="28" customWidth="1"/>
    <col min="78" max="78" width="13.5703125" style="28" customWidth="1"/>
    <col min="79" max="80" width="20.140625" style="28" customWidth="1"/>
    <col min="81" max="81" width="11.5703125" style="28" bestFit="1" customWidth="1"/>
    <col min="82" max="246" width="9.140625" style="28"/>
    <col min="247" max="247" width="7" style="28" customWidth="1"/>
    <col min="248" max="248" width="24.28515625" style="28" customWidth="1"/>
    <col min="249" max="249" width="11.85546875" style="28" customWidth="1"/>
    <col min="250" max="250" width="11.7109375" style="28" customWidth="1"/>
    <col min="251" max="251" width="8.140625" style="28" customWidth="1"/>
    <col min="252" max="252" width="9.140625" style="28" customWidth="1"/>
    <col min="253" max="269" width="9.140625" style="28"/>
    <col min="270" max="271" width="9.140625" style="28" customWidth="1"/>
    <col min="272" max="278" width="9.140625" style="28"/>
    <col min="279" max="279" width="9.140625" style="28" customWidth="1"/>
    <col min="280" max="295" width="9.140625" style="28"/>
    <col min="296" max="296" width="9.140625" style="28" customWidth="1"/>
    <col min="297" max="298" width="9.140625" style="28"/>
    <col min="299" max="302" width="9.140625" style="28" customWidth="1"/>
    <col min="303" max="303" width="9.140625" style="28"/>
    <col min="304" max="305" width="9.140625" style="28" customWidth="1"/>
    <col min="306" max="306" width="9.140625" style="28"/>
    <col min="307" max="311" width="9.140625" style="28" customWidth="1"/>
    <col min="312" max="312" width="9.140625" style="28"/>
    <col min="313" max="314" width="9.140625" style="28" customWidth="1"/>
    <col min="315" max="316" width="9.140625" style="28"/>
    <col min="317" max="317" width="11.28515625" style="28" customWidth="1"/>
    <col min="318" max="318" width="11.140625" style="28" customWidth="1"/>
    <col min="319" max="319" width="22.7109375" style="28" customWidth="1"/>
    <col min="320" max="502" width="9.140625" style="28"/>
    <col min="503" max="503" width="7" style="28" customWidth="1"/>
    <col min="504" max="504" width="24.28515625" style="28" customWidth="1"/>
    <col min="505" max="505" width="11.85546875" style="28" customWidth="1"/>
    <col min="506" max="506" width="11.7109375" style="28" customWidth="1"/>
    <col min="507" max="507" width="8.140625" style="28" customWidth="1"/>
    <col min="508" max="508" width="9.140625" style="28" customWidth="1"/>
    <col min="509" max="525" width="9.140625" style="28"/>
    <col min="526" max="527" width="9.140625" style="28" customWidth="1"/>
    <col min="528" max="534" width="9.140625" style="28"/>
    <col min="535" max="535" width="9.140625" style="28" customWidth="1"/>
    <col min="536" max="551" width="9.140625" style="28"/>
    <col min="552" max="552" width="9.140625" style="28" customWidth="1"/>
    <col min="553" max="554" width="9.140625" style="28"/>
    <col min="555" max="558" width="9.140625" style="28" customWidth="1"/>
    <col min="559" max="559" width="9.140625" style="28"/>
    <col min="560" max="561" width="9.140625" style="28" customWidth="1"/>
    <col min="562" max="562" width="9.140625" style="28"/>
    <col min="563" max="567" width="9.140625" style="28" customWidth="1"/>
    <col min="568" max="568" width="9.140625" style="28"/>
    <col min="569" max="570" width="9.140625" style="28" customWidth="1"/>
    <col min="571" max="572" width="9.140625" style="28"/>
    <col min="573" max="573" width="11.28515625" style="28" customWidth="1"/>
    <col min="574" max="574" width="11.140625" style="28" customWidth="1"/>
    <col min="575" max="575" width="22.7109375" style="28" customWidth="1"/>
    <col min="576" max="758" width="9.140625" style="28"/>
    <col min="759" max="759" width="7" style="28" customWidth="1"/>
    <col min="760" max="760" width="24.28515625" style="28" customWidth="1"/>
    <col min="761" max="761" width="11.85546875" style="28" customWidth="1"/>
    <col min="762" max="762" width="11.7109375" style="28" customWidth="1"/>
    <col min="763" max="763" width="8.140625" style="28" customWidth="1"/>
    <col min="764" max="764" width="9.140625" style="28" customWidth="1"/>
    <col min="765" max="781" width="9.140625" style="28"/>
    <col min="782" max="783" width="9.140625" style="28" customWidth="1"/>
    <col min="784" max="790" width="9.140625" style="28"/>
    <col min="791" max="791" width="9.140625" style="28" customWidth="1"/>
    <col min="792" max="807" width="9.140625" style="28"/>
    <col min="808" max="808" width="9.140625" style="28" customWidth="1"/>
    <col min="809" max="810" width="9.140625" style="28"/>
    <col min="811" max="814" width="9.140625" style="28" customWidth="1"/>
    <col min="815" max="815" width="9.140625" style="28"/>
    <col min="816" max="817" width="9.140625" style="28" customWidth="1"/>
    <col min="818" max="818" width="9.140625" style="28"/>
    <col min="819" max="823" width="9.140625" style="28" customWidth="1"/>
    <col min="824" max="824" width="9.140625" style="28"/>
    <col min="825" max="826" width="9.140625" style="28" customWidth="1"/>
    <col min="827" max="828" width="9.140625" style="28"/>
    <col min="829" max="829" width="11.28515625" style="28" customWidth="1"/>
    <col min="830" max="830" width="11.140625" style="28" customWidth="1"/>
    <col min="831" max="831" width="22.7109375" style="28" customWidth="1"/>
    <col min="832" max="1014" width="9.140625" style="28"/>
    <col min="1015" max="1015" width="7" style="28" customWidth="1"/>
    <col min="1016" max="1016" width="24.28515625" style="28" customWidth="1"/>
    <col min="1017" max="1017" width="11.85546875" style="28" customWidth="1"/>
    <col min="1018" max="1018" width="11.7109375" style="28" customWidth="1"/>
    <col min="1019" max="1019" width="8.140625" style="28" customWidth="1"/>
    <col min="1020" max="1020" width="9.140625" style="28" customWidth="1"/>
    <col min="1021" max="1037" width="9.140625" style="28"/>
    <col min="1038" max="1039" width="9.140625" style="28" customWidth="1"/>
    <col min="1040" max="1046" width="9.140625" style="28"/>
    <col min="1047" max="1047" width="9.140625" style="28" customWidth="1"/>
    <col min="1048" max="1063" width="9.140625" style="28"/>
    <col min="1064" max="1064" width="9.140625" style="28" customWidth="1"/>
    <col min="1065" max="1066" width="9.140625" style="28"/>
    <col min="1067" max="1070" width="9.140625" style="28" customWidth="1"/>
    <col min="1071" max="1071" width="9.140625" style="28"/>
    <col min="1072" max="1073" width="9.140625" style="28" customWidth="1"/>
    <col min="1074" max="1074" width="9.140625" style="28"/>
    <col min="1075" max="1079" width="9.140625" style="28" customWidth="1"/>
    <col min="1080" max="1080" width="9.140625" style="28"/>
    <col min="1081" max="1082" width="9.140625" style="28" customWidth="1"/>
    <col min="1083" max="1084" width="9.140625" style="28"/>
    <col min="1085" max="1085" width="11.28515625" style="28" customWidth="1"/>
    <col min="1086" max="1086" width="11.140625" style="28" customWidth="1"/>
    <col min="1087" max="1087" width="22.7109375" style="28" customWidth="1"/>
    <col min="1088" max="1270" width="9.140625" style="28"/>
    <col min="1271" max="1271" width="7" style="28" customWidth="1"/>
    <col min="1272" max="1272" width="24.28515625" style="28" customWidth="1"/>
    <col min="1273" max="1273" width="11.85546875" style="28" customWidth="1"/>
    <col min="1274" max="1274" width="11.7109375" style="28" customWidth="1"/>
    <col min="1275" max="1275" width="8.140625" style="28" customWidth="1"/>
    <col min="1276" max="1276" width="9.140625" style="28" customWidth="1"/>
    <col min="1277" max="1293" width="9.140625" style="28"/>
    <col min="1294" max="1295" width="9.140625" style="28" customWidth="1"/>
    <col min="1296" max="1302" width="9.140625" style="28"/>
    <col min="1303" max="1303" width="9.140625" style="28" customWidth="1"/>
    <col min="1304" max="1319" width="9.140625" style="28"/>
    <col min="1320" max="1320" width="9.140625" style="28" customWidth="1"/>
    <col min="1321" max="1322" width="9.140625" style="28"/>
    <col min="1323" max="1326" width="9.140625" style="28" customWidth="1"/>
    <col min="1327" max="1327" width="9.140625" style="28"/>
    <col min="1328" max="1329" width="9.140625" style="28" customWidth="1"/>
    <col min="1330" max="1330" width="9.140625" style="28"/>
    <col min="1331" max="1335" width="9.140625" style="28" customWidth="1"/>
    <col min="1336" max="1336" width="9.140625" style="28"/>
    <col min="1337" max="1338" width="9.140625" style="28" customWidth="1"/>
    <col min="1339" max="1340" width="9.140625" style="28"/>
    <col min="1341" max="1341" width="11.28515625" style="28" customWidth="1"/>
    <col min="1342" max="1342" width="11.140625" style="28" customWidth="1"/>
    <col min="1343" max="1343" width="22.7109375" style="28" customWidth="1"/>
    <col min="1344" max="1526" width="9.140625" style="28"/>
    <col min="1527" max="1527" width="7" style="28" customWidth="1"/>
    <col min="1528" max="1528" width="24.28515625" style="28" customWidth="1"/>
    <col min="1529" max="1529" width="11.85546875" style="28" customWidth="1"/>
    <col min="1530" max="1530" width="11.7109375" style="28" customWidth="1"/>
    <col min="1531" max="1531" width="8.140625" style="28" customWidth="1"/>
    <col min="1532" max="1532" width="9.140625" style="28" customWidth="1"/>
    <col min="1533" max="1549" width="9.140625" style="28"/>
    <col min="1550" max="1551" width="9.140625" style="28" customWidth="1"/>
    <col min="1552" max="1558" width="9.140625" style="28"/>
    <col min="1559" max="1559" width="9.140625" style="28" customWidth="1"/>
    <col min="1560" max="1575" width="9.140625" style="28"/>
    <col min="1576" max="1576" width="9.140625" style="28" customWidth="1"/>
    <col min="1577" max="1578" width="9.140625" style="28"/>
    <col min="1579" max="1582" width="9.140625" style="28" customWidth="1"/>
    <col min="1583" max="1583" width="9.140625" style="28"/>
    <col min="1584" max="1585" width="9.140625" style="28" customWidth="1"/>
    <col min="1586" max="1586" width="9.140625" style="28"/>
    <col min="1587" max="1591" width="9.140625" style="28" customWidth="1"/>
    <col min="1592" max="1592" width="9.140625" style="28"/>
    <col min="1593" max="1594" width="9.140625" style="28" customWidth="1"/>
    <col min="1595" max="1596" width="9.140625" style="28"/>
    <col min="1597" max="1597" width="11.28515625" style="28" customWidth="1"/>
    <col min="1598" max="1598" width="11.140625" style="28" customWidth="1"/>
    <col min="1599" max="1599" width="22.7109375" style="28" customWidth="1"/>
    <col min="1600" max="1782" width="9.140625" style="28"/>
    <col min="1783" max="1783" width="7" style="28" customWidth="1"/>
    <col min="1784" max="1784" width="24.28515625" style="28" customWidth="1"/>
    <col min="1785" max="1785" width="11.85546875" style="28" customWidth="1"/>
    <col min="1786" max="1786" width="11.7109375" style="28" customWidth="1"/>
    <col min="1787" max="1787" width="8.140625" style="28" customWidth="1"/>
    <col min="1788" max="1788" width="9.140625" style="28" customWidth="1"/>
    <col min="1789" max="1805" width="9.140625" style="28"/>
    <col min="1806" max="1807" width="9.140625" style="28" customWidth="1"/>
    <col min="1808" max="1814" width="9.140625" style="28"/>
    <col min="1815" max="1815" width="9.140625" style="28" customWidth="1"/>
    <col min="1816" max="1831" width="9.140625" style="28"/>
    <col min="1832" max="1832" width="9.140625" style="28" customWidth="1"/>
    <col min="1833" max="1834" width="9.140625" style="28"/>
    <col min="1835" max="1838" width="9.140625" style="28" customWidth="1"/>
    <col min="1839" max="1839" width="9.140625" style="28"/>
    <col min="1840" max="1841" width="9.140625" style="28" customWidth="1"/>
    <col min="1842" max="1842" width="9.140625" style="28"/>
    <col min="1843" max="1847" width="9.140625" style="28" customWidth="1"/>
    <col min="1848" max="1848" width="9.140625" style="28"/>
    <col min="1849" max="1850" width="9.140625" style="28" customWidth="1"/>
    <col min="1851" max="1852" width="9.140625" style="28"/>
    <col min="1853" max="1853" width="11.28515625" style="28" customWidth="1"/>
    <col min="1854" max="1854" width="11.140625" style="28" customWidth="1"/>
    <col min="1855" max="1855" width="22.7109375" style="28" customWidth="1"/>
    <col min="1856" max="2038" width="9.140625" style="28"/>
    <col min="2039" max="2039" width="7" style="28" customWidth="1"/>
    <col min="2040" max="2040" width="24.28515625" style="28" customWidth="1"/>
    <col min="2041" max="2041" width="11.85546875" style="28" customWidth="1"/>
    <col min="2042" max="2042" width="11.7109375" style="28" customWidth="1"/>
    <col min="2043" max="2043" width="8.140625" style="28" customWidth="1"/>
    <col min="2044" max="2044" width="9.140625" style="28" customWidth="1"/>
    <col min="2045" max="2061" width="9.140625" style="28"/>
    <col min="2062" max="2063" width="9.140625" style="28" customWidth="1"/>
    <col min="2064" max="2070" width="9.140625" style="28"/>
    <col min="2071" max="2071" width="9.140625" style="28" customWidth="1"/>
    <col min="2072" max="2087" width="9.140625" style="28"/>
    <col min="2088" max="2088" width="9.140625" style="28" customWidth="1"/>
    <col min="2089" max="2090" width="9.140625" style="28"/>
    <col min="2091" max="2094" width="9.140625" style="28" customWidth="1"/>
    <col min="2095" max="2095" width="9.140625" style="28"/>
    <col min="2096" max="2097" width="9.140625" style="28" customWidth="1"/>
    <col min="2098" max="2098" width="9.140625" style="28"/>
    <col min="2099" max="2103" width="9.140625" style="28" customWidth="1"/>
    <col min="2104" max="2104" width="9.140625" style="28"/>
    <col min="2105" max="2106" width="9.140625" style="28" customWidth="1"/>
    <col min="2107" max="2108" width="9.140625" style="28"/>
    <col min="2109" max="2109" width="11.28515625" style="28" customWidth="1"/>
    <col min="2110" max="2110" width="11.140625" style="28" customWidth="1"/>
    <col min="2111" max="2111" width="22.7109375" style="28" customWidth="1"/>
    <col min="2112" max="2294" width="9.140625" style="28"/>
    <col min="2295" max="2295" width="7" style="28" customWidth="1"/>
    <col min="2296" max="2296" width="24.28515625" style="28" customWidth="1"/>
    <col min="2297" max="2297" width="11.85546875" style="28" customWidth="1"/>
    <col min="2298" max="2298" width="11.7109375" style="28" customWidth="1"/>
    <col min="2299" max="2299" width="8.140625" style="28" customWidth="1"/>
    <col min="2300" max="2300" width="9.140625" style="28" customWidth="1"/>
    <col min="2301" max="2317" width="9.140625" style="28"/>
    <col min="2318" max="2319" width="9.140625" style="28" customWidth="1"/>
    <col min="2320" max="2326" width="9.140625" style="28"/>
    <col min="2327" max="2327" width="9.140625" style="28" customWidth="1"/>
    <col min="2328" max="2343" width="9.140625" style="28"/>
    <col min="2344" max="2344" width="9.140625" style="28" customWidth="1"/>
    <col min="2345" max="2346" width="9.140625" style="28"/>
    <col min="2347" max="2350" width="9.140625" style="28" customWidth="1"/>
    <col min="2351" max="2351" width="9.140625" style="28"/>
    <col min="2352" max="2353" width="9.140625" style="28" customWidth="1"/>
    <col min="2354" max="2354" width="9.140625" style="28"/>
    <col min="2355" max="2359" width="9.140625" style="28" customWidth="1"/>
    <col min="2360" max="2360" width="9.140625" style="28"/>
    <col min="2361" max="2362" width="9.140625" style="28" customWidth="1"/>
    <col min="2363" max="2364" width="9.140625" style="28"/>
    <col min="2365" max="2365" width="11.28515625" style="28" customWidth="1"/>
    <col min="2366" max="2366" width="11.140625" style="28" customWidth="1"/>
    <col min="2367" max="2367" width="22.7109375" style="28" customWidth="1"/>
    <col min="2368" max="2550" width="9.140625" style="28"/>
    <col min="2551" max="2551" width="7" style="28" customWidth="1"/>
    <col min="2552" max="2552" width="24.28515625" style="28" customWidth="1"/>
    <col min="2553" max="2553" width="11.85546875" style="28" customWidth="1"/>
    <col min="2554" max="2554" width="11.7109375" style="28" customWidth="1"/>
    <col min="2555" max="2555" width="8.140625" style="28" customWidth="1"/>
    <col min="2556" max="2556" width="9.140625" style="28" customWidth="1"/>
    <col min="2557" max="2573" width="9.140625" style="28"/>
    <col min="2574" max="2575" width="9.140625" style="28" customWidth="1"/>
    <col min="2576" max="2582" width="9.140625" style="28"/>
    <col min="2583" max="2583" width="9.140625" style="28" customWidth="1"/>
    <col min="2584" max="2599" width="9.140625" style="28"/>
    <col min="2600" max="2600" width="9.140625" style="28" customWidth="1"/>
    <col min="2601" max="2602" width="9.140625" style="28"/>
    <col min="2603" max="2606" width="9.140625" style="28" customWidth="1"/>
    <col min="2607" max="2607" width="9.140625" style="28"/>
    <col min="2608" max="2609" width="9.140625" style="28" customWidth="1"/>
    <col min="2610" max="2610" width="9.140625" style="28"/>
    <col min="2611" max="2615" width="9.140625" style="28" customWidth="1"/>
    <col min="2616" max="2616" width="9.140625" style="28"/>
    <col min="2617" max="2618" width="9.140625" style="28" customWidth="1"/>
    <col min="2619" max="2620" width="9.140625" style="28"/>
    <col min="2621" max="2621" width="11.28515625" style="28" customWidth="1"/>
    <col min="2622" max="2622" width="11.140625" style="28" customWidth="1"/>
    <col min="2623" max="2623" width="22.7109375" style="28" customWidth="1"/>
    <col min="2624" max="2806" width="9.140625" style="28"/>
    <col min="2807" max="2807" width="7" style="28" customWidth="1"/>
    <col min="2808" max="2808" width="24.28515625" style="28" customWidth="1"/>
    <col min="2809" max="2809" width="11.85546875" style="28" customWidth="1"/>
    <col min="2810" max="2810" width="11.7109375" style="28" customWidth="1"/>
    <col min="2811" max="2811" width="8.140625" style="28" customWidth="1"/>
    <col min="2812" max="2812" width="9.140625" style="28" customWidth="1"/>
    <col min="2813" max="2829" width="9.140625" style="28"/>
    <col min="2830" max="2831" width="9.140625" style="28" customWidth="1"/>
    <col min="2832" max="2838" width="9.140625" style="28"/>
    <col min="2839" max="2839" width="9.140625" style="28" customWidth="1"/>
    <col min="2840" max="2855" width="9.140625" style="28"/>
    <col min="2856" max="2856" width="9.140625" style="28" customWidth="1"/>
    <col min="2857" max="2858" width="9.140625" style="28"/>
    <col min="2859" max="2862" width="9.140625" style="28" customWidth="1"/>
    <col min="2863" max="2863" width="9.140625" style="28"/>
    <col min="2864" max="2865" width="9.140625" style="28" customWidth="1"/>
    <col min="2866" max="2866" width="9.140625" style="28"/>
    <col min="2867" max="2871" width="9.140625" style="28" customWidth="1"/>
    <col min="2872" max="2872" width="9.140625" style="28"/>
    <col min="2873" max="2874" width="9.140625" style="28" customWidth="1"/>
    <col min="2875" max="2876" width="9.140625" style="28"/>
    <col min="2877" max="2877" width="11.28515625" style="28" customWidth="1"/>
    <col min="2878" max="2878" width="11.140625" style="28" customWidth="1"/>
    <col min="2879" max="2879" width="22.7109375" style="28" customWidth="1"/>
    <col min="2880" max="3062" width="9.140625" style="28"/>
    <col min="3063" max="3063" width="7" style="28" customWidth="1"/>
    <col min="3064" max="3064" width="24.28515625" style="28" customWidth="1"/>
    <col min="3065" max="3065" width="11.85546875" style="28" customWidth="1"/>
    <col min="3066" max="3066" width="11.7109375" style="28" customWidth="1"/>
    <col min="3067" max="3067" width="8.140625" style="28" customWidth="1"/>
    <col min="3068" max="3068" width="9.140625" style="28" customWidth="1"/>
    <col min="3069" max="3085" width="9.140625" style="28"/>
    <col min="3086" max="3087" width="9.140625" style="28" customWidth="1"/>
    <col min="3088" max="3094" width="9.140625" style="28"/>
    <col min="3095" max="3095" width="9.140625" style="28" customWidth="1"/>
    <col min="3096" max="3111" width="9.140625" style="28"/>
    <col min="3112" max="3112" width="9.140625" style="28" customWidth="1"/>
    <col min="3113" max="3114" width="9.140625" style="28"/>
    <col min="3115" max="3118" width="9.140625" style="28" customWidth="1"/>
    <col min="3119" max="3119" width="9.140625" style="28"/>
    <col min="3120" max="3121" width="9.140625" style="28" customWidth="1"/>
    <col min="3122" max="3122" width="9.140625" style="28"/>
    <col min="3123" max="3127" width="9.140625" style="28" customWidth="1"/>
    <col min="3128" max="3128" width="9.140625" style="28"/>
    <col min="3129" max="3130" width="9.140625" style="28" customWidth="1"/>
    <col min="3131" max="3132" width="9.140625" style="28"/>
    <col min="3133" max="3133" width="11.28515625" style="28" customWidth="1"/>
    <col min="3134" max="3134" width="11.140625" style="28" customWidth="1"/>
    <col min="3135" max="3135" width="22.7109375" style="28" customWidth="1"/>
    <col min="3136" max="3318" width="9.140625" style="28"/>
    <col min="3319" max="3319" width="7" style="28" customWidth="1"/>
    <col min="3320" max="3320" width="24.28515625" style="28" customWidth="1"/>
    <col min="3321" max="3321" width="11.85546875" style="28" customWidth="1"/>
    <col min="3322" max="3322" width="11.7109375" style="28" customWidth="1"/>
    <col min="3323" max="3323" width="8.140625" style="28" customWidth="1"/>
    <col min="3324" max="3324" width="9.140625" style="28" customWidth="1"/>
    <col min="3325" max="3341" width="9.140625" style="28"/>
    <col min="3342" max="3343" width="9.140625" style="28" customWidth="1"/>
    <col min="3344" max="3350" width="9.140625" style="28"/>
    <col min="3351" max="3351" width="9.140625" style="28" customWidth="1"/>
    <col min="3352" max="3367" width="9.140625" style="28"/>
    <col min="3368" max="3368" width="9.140625" style="28" customWidth="1"/>
    <col min="3369" max="3370" width="9.140625" style="28"/>
    <col min="3371" max="3374" width="9.140625" style="28" customWidth="1"/>
    <col min="3375" max="3375" width="9.140625" style="28"/>
    <col min="3376" max="3377" width="9.140625" style="28" customWidth="1"/>
    <col min="3378" max="3378" width="9.140625" style="28"/>
    <col min="3379" max="3383" width="9.140625" style="28" customWidth="1"/>
    <col min="3384" max="3384" width="9.140625" style="28"/>
    <col min="3385" max="3386" width="9.140625" style="28" customWidth="1"/>
    <col min="3387" max="3388" width="9.140625" style="28"/>
    <col min="3389" max="3389" width="11.28515625" style="28" customWidth="1"/>
    <col min="3390" max="3390" width="11.140625" style="28" customWidth="1"/>
    <col min="3391" max="3391" width="22.7109375" style="28" customWidth="1"/>
    <col min="3392" max="3574" width="9.140625" style="28"/>
    <col min="3575" max="3575" width="7" style="28" customWidth="1"/>
    <col min="3576" max="3576" width="24.28515625" style="28" customWidth="1"/>
    <col min="3577" max="3577" width="11.85546875" style="28" customWidth="1"/>
    <col min="3578" max="3578" width="11.7109375" style="28" customWidth="1"/>
    <col min="3579" max="3579" width="8.140625" style="28" customWidth="1"/>
    <col min="3580" max="3580" width="9.140625" style="28" customWidth="1"/>
    <col min="3581" max="3597" width="9.140625" style="28"/>
    <col min="3598" max="3599" width="9.140625" style="28" customWidth="1"/>
    <col min="3600" max="3606" width="9.140625" style="28"/>
    <col min="3607" max="3607" width="9.140625" style="28" customWidth="1"/>
    <col min="3608" max="3623" width="9.140625" style="28"/>
    <col min="3624" max="3624" width="9.140625" style="28" customWidth="1"/>
    <col min="3625" max="3626" width="9.140625" style="28"/>
    <col min="3627" max="3630" width="9.140625" style="28" customWidth="1"/>
    <col min="3631" max="3631" width="9.140625" style="28"/>
    <col min="3632" max="3633" width="9.140625" style="28" customWidth="1"/>
    <col min="3634" max="3634" width="9.140625" style="28"/>
    <col min="3635" max="3639" width="9.140625" style="28" customWidth="1"/>
    <col min="3640" max="3640" width="9.140625" style="28"/>
    <col min="3641" max="3642" width="9.140625" style="28" customWidth="1"/>
    <col min="3643" max="3644" width="9.140625" style="28"/>
    <col min="3645" max="3645" width="11.28515625" style="28" customWidth="1"/>
    <col min="3646" max="3646" width="11.140625" style="28" customWidth="1"/>
    <col min="3647" max="3647" width="22.7109375" style="28" customWidth="1"/>
    <col min="3648" max="3830" width="9.140625" style="28"/>
    <col min="3831" max="3831" width="7" style="28" customWidth="1"/>
    <col min="3832" max="3832" width="24.28515625" style="28" customWidth="1"/>
    <col min="3833" max="3833" width="11.85546875" style="28" customWidth="1"/>
    <col min="3834" max="3834" width="11.7109375" style="28" customWidth="1"/>
    <col min="3835" max="3835" width="8.140625" style="28" customWidth="1"/>
    <col min="3836" max="3836" width="9.140625" style="28" customWidth="1"/>
    <col min="3837" max="3853" width="9.140625" style="28"/>
    <col min="3854" max="3855" width="9.140625" style="28" customWidth="1"/>
    <col min="3856" max="3862" width="9.140625" style="28"/>
    <col min="3863" max="3863" width="9.140625" style="28" customWidth="1"/>
    <col min="3864" max="3879" width="9.140625" style="28"/>
    <col min="3880" max="3880" width="9.140625" style="28" customWidth="1"/>
    <col min="3881" max="3882" width="9.140625" style="28"/>
    <col min="3883" max="3886" width="9.140625" style="28" customWidth="1"/>
    <col min="3887" max="3887" width="9.140625" style="28"/>
    <col min="3888" max="3889" width="9.140625" style="28" customWidth="1"/>
    <col min="3890" max="3890" width="9.140625" style="28"/>
    <col min="3891" max="3895" width="9.140625" style="28" customWidth="1"/>
    <col min="3896" max="3896" width="9.140625" style="28"/>
    <col min="3897" max="3898" width="9.140625" style="28" customWidth="1"/>
    <col min="3899" max="3900" width="9.140625" style="28"/>
    <col min="3901" max="3901" width="11.28515625" style="28" customWidth="1"/>
    <col min="3902" max="3902" width="11.140625" style="28" customWidth="1"/>
    <col min="3903" max="3903" width="22.7109375" style="28" customWidth="1"/>
    <col min="3904" max="4086" width="9.140625" style="28"/>
    <col min="4087" max="4087" width="7" style="28" customWidth="1"/>
    <col min="4088" max="4088" width="24.28515625" style="28" customWidth="1"/>
    <col min="4089" max="4089" width="11.85546875" style="28" customWidth="1"/>
    <col min="4090" max="4090" width="11.7109375" style="28" customWidth="1"/>
    <col min="4091" max="4091" width="8.140625" style="28" customWidth="1"/>
    <col min="4092" max="4092" width="9.140625" style="28" customWidth="1"/>
    <col min="4093" max="4109" width="9.140625" style="28"/>
    <col min="4110" max="4111" width="9.140625" style="28" customWidth="1"/>
    <col min="4112" max="4118" width="9.140625" style="28"/>
    <col min="4119" max="4119" width="9.140625" style="28" customWidth="1"/>
    <col min="4120" max="4135" width="9.140625" style="28"/>
    <col min="4136" max="4136" width="9.140625" style="28" customWidth="1"/>
    <col min="4137" max="4138" width="9.140625" style="28"/>
    <col min="4139" max="4142" width="9.140625" style="28" customWidth="1"/>
    <col min="4143" max="4143" width="9.140625" style="28"/>
    <col min="4144" max="4145" width="9.140625" style="28" customWidth="1"/>
    <col min="4146" max="4146" width="9.140625" style="28"/>
    <col min="4147" max="4151" width="9.140625" style="28" customWidth="1"/>
    <col min="4152" max="4152" width="9.140625" style="28"/>
    <col min="4153" max="4154" width="9.140625" style="28" customWidth="1"/>
    <col min="4155" max="4156" width="9.140625" style="28"/>
    <col min="4157" max="4157" width="11.28515625" style="28" customWidth="1"/>
    <col min="4158" max="4158" width="11.140625" style="28" customWidth="1"/>
    <col min="4159" max="4159" width="22.7109375" style="28" customWidth="1"/>
    <col min="4160" max="4342" width="9.140625" style="28"/>
    <col min="4343" max="4343" width="7" style="28" customWidth="1"/>
    <col min="4344" max="4344" width="24.28515625" style="28" customWidth="1"/>
    <col min="4345" max="4345" width="11.85546875" style="28" customWidth="1"/>
    <col min="4346" max="4346" width="11.7109375" style="28" customWidth="1"/>
    <col min="4347" max="4347" width="8.140625" style="28" customWidth="1"/>
    <col min="4348" max="4348" width="9.140625" style="28" customWidth="1"/>
    <col min="4349" max="4365" width="9.140625" style="28"/>
    <col min="4366" max="4367" width="9.140625" style="28" customWidth="1"/>
    <col min="4368" max="4374" width="9.140625" style="28"/>
    <col min="4375" max="4375" width="9.140625" style="28" customWidth="1"/>
    <col min="4376" max="4391" width="9.140625" style="28"/>
    <col min="4392" max="4392" width="9.140625" style="28" customWidth="1"/>
    <col min="4393" max="4394" width="9.140625" style="28"/>
    <col min="4395" max="4398" width="9.140625" style="28" customWidth="1"/>
    <col min="4399" max="4399" width="9.140625" style="28"/>
    <col min="4400" max="4401" width="9.140625" style="28" customWidth="1"/>
    <col min="4402" max="4402" width="9.140625" style="28"/>
    <col min="4403" max="4407" width="9.140625" style="28" customWidth="1"/>
    <col min="4408" max="4408" width="9.140625" style="28"/>
    <col min="4409" max="4410" width="9.140625" style="28" customWidth="1"/>
    <col min="4411" max="4412" width="9.140625" style="28"/>
    <col min="4413" max="4413" width="11.28515625" style="28" customWidth="1"/>
    <col min="4414" max="4414" width="11.140625" style="28" customWidth="1"/>
    <col min="4415" max="4415" width="22.7109375" style="28" customWidth="1"/>
    <col min="4416" max="4598" width="9.140625" style="28"/>
    <col min="4599" max="4599" width="7" style="28" customWidth="1"/>
    <col min="4600" max="4600" width="24.28515625" style="28" customWidth="1"/>
    <col min="4601" max="4601" width="11.85546875" style="28" customWidth="1"/>
    <col min="4602" max="4602" width="11.7109375" style="28" customWidth="1"/>
    <col min="4603" max="4603" width="8.140625" style="28" customWidth="1"/>
    <col min="4604" max="4604" width="9.140625" style="28" customWidth="1"/>
    <col min="4605" max="4621" width="9.140625" style="28"/>
    <col min="4622" max="4623" width="9.140625" style="28" customWidth="1"/>
    <col min="4624" max="4630" width="9.140625" style="28"/>
    <col min="4631" max="4631" width="9.140625" style="28" customWidth="1"/>
    <col min="4632" max="4647" width="9.140625" style="28"/>
    <col min="4648" max="4648" width="9.140625" style="28" customWidth="1"/>
    <col min="4649" max="4650" width="9.140625" style="28"/>
    <col min="4651" max="4654" width="9.140625" style="28" customWidth="1"/>
    <col min="4655" max="4655" width="9.140625" style="28"/>
    <col min="4656" max="4657" width="9.140625" style="28" customWidth="1"/>
    <col min="4658" max="4658" width="9.140625" style="28"/>
    <col min="4659" max="4663" width="9.140625" style="28" customWidth="1"/>
    <col min="4664" max="4664" width="9.140625" style="28"/>
    <col min="4665" max="4666" width="9.140625" style="28" customWidth="1"/>
    <col min="4667" max="4668" width="9.140625" style="28"/>
    <col min="4669" max="4669" width="11.28515625" style="28" customWidth="1"/>
    <col min="4670" max="4670" width="11.140625" style="28" customWidth="1"/>
    <col min="4671" max="4671" width="22.7109375" style="28" customWidth="1"/>
    <col min="4672" max="4854" width="9.140625" style="28"/>
    <col min="4855" max="4855" width="7" style="28" customWidth="1"/>
    <col min="4856" max="4856" width="24.28515625" style="28" customWidth="1"/>
    <col min="4857" max="4857" width="11.85546875" style="28" customWidth="1"/>
    <col min="4858" max="4858" width="11.7109375" style="28" customWidth="1"/>
    <col min="4859" max="4859" width="8.140625" style="28" customWidth="1"/>
    <col min="4860" max="4860" width="9.140625" style="28" customWidth="1"/>
    <col min="4861" max="4877" width="9.140625" style="28"/>
    <col min="4878" max="4879" width="9.140625" style="28" customWidth="1"/>
    <col min="4880" max="4886" width="9.140625" style="28"/>
    <col min="4887" max="4887" width="9.140625" style="28" customWidth="1"/>
    <col min="4888" max="4903" width="9.140625" style="28"/>
    <col min="4904" max="4904" width="9.140625" style="28" customWidth="1"/>
    <col min="4905" max="4906" width="9.140625" style="28"/>
    <col min="4907" max="4910" width="9.140625" style="28" customWidth="1"/>
    <col min="4911" max="4911" width="9.140625" style="28"/>
    <col min="4912" max="4913" width="9.140625" style="28" customWidth="1"/>
    <col min="4914" max="4914" width="9.140625" style="28"/>
    <col min="4915" max="4919" width="9.140625" style="28" customWidth="1"/>
    <col min="4920" max="4920" width="9.140625" style="28"/>
    <col min="4921" max="4922" width="9.140625" style="28" customWidth="1"/>
    <col min="4923" max="4924" width="9.140625" style="28"/>
    <col min="4925" max="4925" width="11.28515625" style="28" customWidth="1"/>
    <col min="4926" max="4926" width="11.140625" style="28" customWidth="1"/>
    <col min="4927" max="4927" width="22.7109375" style="28" customWidth="1"/>
    <col min="4928" max="5110" width="9.140625" style="28"/>
    <col min="5111" max="5111" width="7" style="28" customWidth="1"/>
    <col min="5112" max="5112" width="24.28515625" style="28" customWidth="1"/>
    <col min="5113" max="5113" width="11.85546875" style="28" customWidth="1"/>
    <col min="5114" max="5114" width="11.7109375" style="28" customWidth="1"/>
    <col min="5115" max="5115" width="8.140625" style="28" customWidth="1"/>
    <col min="5116" max="5116" width="9.140625" style="28" customWidth="1"/>
    <col min="5117" max="5133" width="9.140625" style="28"/>
    <col min="5134" max="5135" width="9.140625" style="28" customWidth="1"/>
    <col min="5136" max="5142" width="9.140625" style="28"/>
    <col min="5143" max="5143" width="9.140625" style="28" customWidth="1"/>
    <col min="5144" max="5159" width="9.140625" style="28"/>
    <col min="5160" max="5160" width="9.140625" style="28" customWidth="1"/>
    <col min="5161" max="5162" width="9.140625" style="28"/>
    <col min="5163" max="5166" width="9.140625" style="28" customWidth="1"/>
    <col min="5167" max="5167" width="9.140625" style="28"/>
    <col min="5168" max="5169" width="9.140625" style="28" customWidth="1"/>
    <col min="5170" max="5170" width="9.140625" style="28"/>
    <col min="5171" max="5175" width="9.140625" style="28" customWidth="1"/>
    <col min="5176" max="5176" width="9.140625" style="28"/>
    <col min="5177" max="5178" width="9.140625" style="28" customWidth="1"/>
    <col min="5179" max="5180" width="9.140625" style="28"/>
    <col min="5181" max="5181" width="11.28515625" style="28" customWidth="1"/>
    <col min="5182" max="5182" width="11.140625" style="28" customWidth="1"/>
    <col min="5183" max="5183" width="22.7109375" style="28" customWidth="1"/>
    <col min="5184" max="5366" width="9.140625" style="28"/>
    <col min="5367" max="5367" width="7" style="28" customWidth="1"/>
    <col min="5368" max="5368" width="24.28515625" style="28" customWidth="1"/>
    <col min="5369" max="5369" width="11.85546875" style="28" customWidth="1"/>
    <col min="5370" max="5370" width="11.7109375" style="28" customWidth="1"/>
    <col min="5371" max="5371" width="8.140625" style="28" customWidth="1"/>
    <col min="5372" max="5372" width="9.140625" style="28" customWidth="1"/>
    <col min="5373" max="5389" width="9.140625" style="28"/>
    <col min="5390" max="5391" width="9.140625" style="28" customWidth="1"/>
    <col min="5392" max="5398" width="9.140625" style="28"/>
    <col min="5399" max="5399" width="9.140625" style="28" customWidth="1"/>
    <col min="5400" max="5415" width="9.140625" style="28"/>
    <col min="5416" max="5416" width="9.140625" style="28" customWidth="1"/>
    <col min="5417" max="5418" width="9.140625" style="28"/>
    <col min="5419" max="5422" width="9.140625" style="28" customWidth="1"/>
    <col min="5423" max="5423" width="9.140625" style="28"/>
    <col min="5424" max="5425" width="9.140625" style="28" customWidth="1"/>
    <col min="5426" max="5426" width="9.140625" style="28"/>
    <col min="5427" max="5431" width="9.140625" style="28" customWidth="1"/>
    <col min="5432" max="5432" width="9.140625" style="28"/>
    <col min="5433" max="5434" width="9.140625" style="28" customWidth="1"/>
    <col min="5435" max="5436" width="9.140625" style="28"/>
    <col min="5437" max="5437" width="11.28515625" style="28" customWidth="1"/>
    <col min="5438" max="5438" width="11.140625" style="28" customWidth="1"/>
    <col min="5439" max="5439" width="22.7109375" style="28" customWidth="1"/>
    <col min="5440" max="5622" width="9.140625" style="28"/>
    <col min="5623" max="5623" width="7" style="28" customWidth="1"/>
    <col min="5624" max="5624" width="24.28515625" style="28" customWidth="1"/>
    <col min="5625" max="5625" width="11.85546875" style="28" customWidth="1"/>
    <col min="5626" max="5626" width="11.7109375" style="28" customWidth="1"/>
    <col min="5627" max="5627" width="8.140625" style="28" customWidth="1"/>
    <col min="5628" max="5628" width="9.140625" style="28" customWidth="1"/>
    <col min="5629" max="5645" width="9.140625" style="28"/>
    <col min="5646" max="5647" width="9.140625" style="28" customWidth="1"/>
    <col min="5648" max="5654" width="9.140625" style="28"/>
    <col min="5655" max="5655" width="9.140625" style="28" customWidth="1"/>
    <col min="5656" max="5671" width="9.140625" style="28"/>
    <col min="5672" max="5672" width="9.140625" style="28" customWidth="1"/>
    <col min="5673" max="5674" width="9.140625" style="28"/>
    <col min="5675" max="5678" width="9.140625" style="28" customWidth="1"/>
    <col min="5679" max="5679" width="9.140625" style="28"/>
    <col min="5680" max="5681" width="9.140625" style="28" customWidth="1"/>
    <col min="5682" max="5682" width="9.140625" style="28"/>
    <col min="5683" max="5687" width="9.140625" style="28" customWidth="1"/>
    <col min="5688" max="5688" width="9.140625" style="28"/>
    <col min="5689" max="5690" width="9.140625" style="28" customWidth="1"/>
    <col min="5691" max="5692" width="9.140625" style="28"/>
    <col min="5693" max="5693" width="11.28515625" style="28" customWidth="1"/>
    <col min="5694" max="5694" width="11.140625" style="28" customWidth="1"/>
    <col min="5695" max="5695" width="22.7109375" style="28" customWidth="1"/>
    <col min="5696" max="5878" width="9.140625" style="28"/>
    <col min="5879" max="5879" width="7" style="28" customWidth="1"/>
    <col min="5880" max="5880" width="24.28515625" style="28" customWidth="1"/>
    <col min="5881" max="5881" width="11.85546875" style="28" customWidth="1"/>
    <col min="5882" max="5882" width="11.7109375" style="28" customWidth="1"/>
    <col min="5883" max="5883" width="8.140625" style="28" customWidth="1"/>
    <col min="5884" max="5884" width="9.140625" style="28" customWidth="1"/>
    <col min="5885" max="5901" width="9.140625" style="28"/>
    <col min="5902" max="5903" width="9.140625" style="28" customWidth="1"/>
    <col min="5904" max="5910" width="9.140625" style="28"/>
    <col min="5911" max="5911" width="9.140625" style="28" customWidth="1"/>
    <col min="5912" max="5927" width="9.140625" style="28"/>
    <col min="5928" max="5928" width="9.140625" style="28" customWidth="1"/>
    <col min="5929" max="5930" width="9.140625" style="28"/>
    <col min="5931" max="5934" width="9.140625" style="28" customWidth="1"/>
    <col min="5935" max="5935" width="9.140625" style="28"/>
    <col min="5936" max="5937" width="9.140625" style="28" customWidth="1"/>
    <col min="5938" max="5938" width="9.140625" style="28"/>
    <col min="5939" max="5943" width="9.140625" style="28" customWidth="1"/>
    <col min="5944" max="5944" width="9.140625" style="28"/>
    <col min="5945" max="5946" width="9.140625" style="28" customWidth="1"/>
    <col min="5947" max="5948" width="9.140625" style="28"/>
    <col min="5949" max="5949" width="11.28515625" style="28" customWidth="1"/>
    <col min="5950" max="5950" width="11.140625" style="28" customWidth="1"/>
    <col min="5951" max="5951" width="22.7109375" style="28" customWidth="1"/>
    <col min="5952" max="6134" width="9.140625" style="28"/>
    <col min="6135" max="6135" width="7" style="28" customWidth="1"/>
    <col min="6136" max="6136" width="24.28515625" style="28" customWidth="1"/>
    <col min="6137" max="6137" width="11.85546875" style="28" customWidth="1"/>
    <col min="6138" max="6138" width="11.7109375" style="28" customWidth="1"/>
    <col min="6139" max="6139" width="8.140625" style="28" customWidth="1"/>
    <col min="6140" max="6140" width="9.140625" style="28" customWidth="1"/>
    <col min="6141" max="6157" width="9.140625" style="28"/>
    <col min="6158" max="6159" width="9.140625" style="28" customWidth="1"/>
    <col min="6160" max="6166" width="9.140625" style="28"/>
    <col min="6167" max="6167" width="9.140625" style="28" customWidth="1"/>
    <col min="6168" max="6183" width="9.140625" style="28"/>
    <col min="6184" max="6184" width="9.140625" style="28" customWidth="1"/>
    <col min="6185" max="6186" width="9.140625" style="28"/>
    <col min="6187" max="6190" width="9.140625" style="28" customWidth="1"/>
    <col min="6191" max="6191" width="9.140625" style="28"/>
    <col min="6192" max="6193" width="9.140625" style="28" customWidth="1"/>
    <col min="6194" max="6194" width="9.140625" style="28"/>
    <col min="6195" max="6199" width="9.140625" style="28" customWidth="1"/>
    <col min="6200" max="6200" width="9.140625" style="28"/>
    <col min="6201" max="6202" width="9.140625" style="28" customWidth="1"/>
    <col min="6203" max="6204" width="9.140625" style="28"/>
    <col min="6205" max="6205" width="11.28515625" style="28" customWidth="1"/>
    <col min="6206" max="6206" width="11.140625" style="28" customWidth="1"/>
    <col min="6207" max="6207" width="22.7109375" style="28" customWidth="1"/>
    <col min="6208" max="6390" width="9.140625" style="28"/>
    <col min="6391" max="6391" width="7" style="28" customWidth="1"/>
    <col min="6392" max="6392" width="24.28515625" style="28" customWidth="1"/>
    <col min="6393" max="6393" width="11.85546875" style="28" customWidth="1"/>
    <col min="6394" max="6394" width="11.7109375" style="28" customWidth="1"/>
    <col min="6395" max="6395" width="8.140625" style="28" customWidth="1"/>
    <col min="6396" max="6396" width="9.140625" style="28" customWidth="1"/>
    <col min="6397" max="6413" width="9.140625" style="28"/>
    <col min="6414" max="6415" width="9.140625" style="28" customWidth="1"/>
    <col min="6416" max="6422" width="9.140625" style="28"/>
    <col min="6423" max="6423" width="9.140625" style="28" customWidth="1"/>
    <col min="6424" max="6439" width="9.140625" style="28"/>
    <col min="6440" max="6440" width="9.140625" style="28" customWidth="1"/>
    <col min="6441" max="6442" width="9.140625" style="28"/>
    <col min="6443" max="6446" width="9.140625" style="28" customWidth="1"/>
    <col min="6447" max="6447" width="9.140625" style="28"/>
    <col min="6448" max="6449" width="9.140625" style="28" customWidth="1"/>
    <col min="6450" max="6450" width="9.140625" style="28"/>
    <col min="6451" max="6455" width="9.140625" style="28" customWidth="1"/>
    <col min="6456" max="6456" width="9.140625" style="28"/>
    <col min="6457" max="6458" width="9.140625" style="28" customWidth="1"/>
    <col min="6459" max="6460" width="9.140625" style="28"/>
    <col min="6461" max="6461" width="11.28515625" style="28" customWidth="1"/>
    <col min="6462" max="6462" width="11.140625" style="28" customWidth="1"/>
    <col min="6463" max="6463" width="22.7109375" style="28" customWidth="1"/>
    <col min="6464" max="6646" width="9.140625" style="28"/>
    <col min="6647" max="6647" width="7" style="28" customWidth="1"/>
    <col min="6648" max="6648" width="24.28515625" style="28" customWidth="1"/>
    <col min="6649" max="6649" width="11.85546875" style="28" customWidth="1"/>
    <col min="6650" max="6650" width="11.7109375" style="28" customWidth="1"/>
    <col min="6651" max="6651" width="8.140625" style="28" customWidth="1"/>
    <col min="6652" max="6652" width="9.140625" style="28" customWidth="1"/>
    <col min="6653" max="6669" width="9.140625" style="28"/>
    <col min="6670" max="6671" width="9.140625" style="28" customWidth="1"/>
    <col min="6672" max="6678" width="9.140625" style="28"/>
    <col min="6679" max="6679" width="9.140625" style="28" customWidth="1"/>
    <col min="6680" max="6695" width="9.140625" style="28"/>
    <col min="6696" max="6696" width="9.140625" style="28" customWidth="1"/>
    <col min="6697" max="6698" width="9.140625" style="28"/>
    <col min="6699" max="6702" width="9.140625" style="28" customWidth="1"/>
    <col min="6703" max="6703" width="9.140625" style="28"/>
    <col min="6704" max="6705" width="9.140625" style="28" customWidth="1"/>
    <col min="6706" max="6706" width="9.140625" style="28"/>
    <col min="6707" max="6711" width="9.140625" style="28" customWidth="1"/>
    <col min="6712" max="6712" width="9.140625" style="28"/>
    <col min="6713" max="6714" width="9.140625" style="28" customWidth="1"/>
    <col min="6715" max="6716" width="9.140625" style="28"/>
    <col min="6717" max="6717" width="11.28515625" style="28" customWidth="1"/>
    <col min="6718" max="6718" width="11.140625" style="28" customWidth="1"/>
    <col min="6719" max="6719" width="22.7109375" style="28" customWidth="1"/>
    <col min="6720" max="6902" width="9.140625" style="28"/>
    <col min="6903" max="6903" width="7" style="28" customWidth="1"/>
    <col min="6904" max="6904" width="24.28515625" style="28" customWidth="1"/>
    <col min="6905" max="6905" width="11.85546875" style="28" customWidth="1"/>
    <col min="6906" max="6906" width="11.7109375" style="28" customWidth="1"/>
    <col min="6907" max="6907" width="8.140625" style="28" customWidth="1"/>
    <col min="6908" max="6908" width="9.140625" style="28" customWidth="1"/>
    <col min="6909" max="6925" width="9.140625" style="28"/>
    <col min="6926" max="6927" width="9.140625" style="28" customWidth="1"/>
    <col min="6928" max="6934" width="9.140625" style="28"/>
    <col min="6935" max="6935" width="9.140625" style="28" customWidth="1"/>
    <col min="6936" max="6951" width="9.140625" style="28"/>
    <col min="6952" max="6952" width="9.140625" style="28" customWidth="1"/>
    <col min="6953" max="6954" width="9.140625" style="28"/>
    <col min="6955" max="6958" width="9.140625" style="28" customWidth="1"/>
    <col min="6959" max="6959" width="9.140625" style="28"/>
    <col min="6960" max="6961" width="9.140625" style="28" customWidth="1"/>
    <col min="6962" max="6962" width="9.140625" style="28"/>
    <col min="6963" max="6967" width="9.140625" style="28" customWidth="1"/>
    <col min="6968" max="6968" width="9.140625" style="28"/>
    <col min="6969" max="6970" width="9.140625" style="28" customWidth="1"/>
    <col min="6971" max="6972" width="9.140625" style="28"/>
    <col min="6973" max="6973" width="11.28515625" style="28" customWidth="1"/>
    <col min="6974" max="6974" width="11.140625" style="28" customWidth="1"/>
    <col min="6975" max="6975" width="22.7109375" style="28" customWidth="1"/>
    <col min="6976" max="7158" width="9.140625" style="28"/>
    <col min="7159" max="7159" width="7" style="28" customWidth="1"/>
    <col min="7160" max="7160" width="24.28515625" style="28" customWidth="1"/>
    <col min="7161" max="7161" width="11.85546875" style="28" customWidth="1"/>
    <col min="7162" max="7162" width="11.7109375" style="28" customWidth="1"/>
    <col min="7163" max="7163" width="8.140625" style="28" customWidth="1"/>
    <col min="7164" max="7164" width="9.140625" style="28" customWidth="1"/>
    <col min="7165" max="7181" width="9.140625" style="28"/>
    <col min="7182" max="7183" width="9.140625" style="28" customWidth="1"/>
    <col min="7184" max="7190" width="9.140625" style="28"/>
    <col min="7191" max="7191" width="9.140625" style="28" customWidth="1"/>
    <col min="7192" max="7207" width="9.140625" style="28"/>
    <col min="7208" max="7208" width="9.140625" style="28" customWidth="1"/>
    <col min="7209" max="7210" width="9.140625" style="28"/>
    <col min="7211" max="7214" width="9.140625" style="28" customWidth="1"/>
    <col min="7215" max="7215" width="9.140625" style="28"/>
    <col min="7216" max="7217" width="9.140625" style="28" customWidth="1"/>
    <col min="7218" max="7218" width="9.140625" style="28"/>
    <col min="7219" max="7223" width="9.140625" style="28" customWidth="1"/>
    <col min="7224" max="7224" width="9.140625" style="28"/>
    <col min="7225" max="7226" width="9.140625" style="28" customWidth="1"/>
    <col min="7227" max="7228" width="9.140625" style="28"/>
    <col min="7229" max="7229" width="11.28515625" style="28" customWidth="1"/>
    <col min="7230" max="7230" width="11.140625" style="28" customWidth="1"/>
    <col min="7231" max="7231" width="22.7109375" style="28" customWidth="1"/>
    <col min="7232" max="7414" width="9.140625" style="28"/>
    <col min="7415" max="7415" width="7" style="28" customWidth="1"/>
    <col min="7416" max="7416" width="24.28515625" style="28" customWidth="1"/>
    <col min="7417" max="7417" width="11.85546875" style="28" customWidth="1"/>
    <col min="7418" max="7418" width="11.7109375" style="28" customWidth="1"/>
    <col min="7419" max="7419" width="8.140625" style="28" customWidth="1"/>
    <col min="7420" max="7420" width="9.140625" style="28" customWidth="1"/>
    <col min="7421" max="7437" width="9.140625" style="28"/>
    <col min="7438" max="7439" width="9.140625" style="28" customWidth="1"/>
    <col min="7440" max="7446" width="9.140625" style="28"/>
    <col min="7447" max="7447" width="9.140625" style="28" customWidth="1"/>
    <col min="7448" max="7463" width="9.140625" style="28"/>
    <col min="7464" max="7464" width="9.140625" style="28" customWidth="1"/>
    <col min="7465" max="7466" width="9.140625" style="28"/>
    <col min="7467" max="7470" width="9.140625" style="28" customWidth="1"/>
    <col min="7471" max="7471" width="9.140625" style="28"/>
    <col min="7472" max="7473" width="9.140625" style="28" customWidth="1"/>
    <col min="7474" max="7474" width="9.140625" style="28"/>
    <col min="7475" max="7479" width="9.140625" style="28" customWidth="1"/>
    <col min="7480" max="7480" width="9.140625" style="28"/>
    <col min="7481" max="7482" width="9.140625" style="28" customWidth="1"/>
    <col min="7483" max="7484" width="9.140625" style="28"/>
    <col min="7485" max="7485" width="11.28515625" style="28" customWidth="1"/>
    <col min="7486" max="7486" width="11.140625" style="28" customWidth="1"/>
    <col min="7487" max="7487" width="22.7109375" style="28" customWidth="1"/>
    <col min="7488" max="7670" width="9.140625" style="28"/>
    <col min="7671" max="7671" width="7" style="28" customWidth="1"/>
    <col min="7672" max="7672" width="24.28515625" style="28" customWidth="1"/>
    <col min="7673" max="7673" width="11.85546875" style="28" customWidth="1"/>
    <col min="7674" max="7674" width="11.7109375" style="28" customWidth="1"/>
    <col min="7675" max="7675" width="8.140625" style="28" customWidth="1"/>
    <col min="7676" max="7676" width="9.140625" style="28" customWidth="1"/>
    <col min="7677" max="7693" width="9.140625" style="28"/>
    <col min="7694" max="7695" width="9.140625" style="28" customWidth="1"/>
    <col min="7696" max="7702" width="9.140625" style="28"/>
    <col min="7703" max="7703" width="9.140625" style="28" customWidth="1"/>
    <col min="7704" max="7719" width="9.140625" style="28"/>
    <col min="7720" max="7720" width="9.140625" style="28" customWidth="1"/>
    <col min="7721" max="7722" width="9.140625" style="28"/>
    <col min="7723" max="7726" width="9.140625" style="28" customWidth="1"/>
    <col min="7727" max="7727" width="9.140625" style="28"/>
    <col min="7728" max="7729" width="9.140625" style="28" customWidth="1"/>
    <col min="7730" max="7730" width="9.140625" style="28"/>
    <col min="7731" max="7735" width="9.140625" style="28" customWidth="1"/>
    <col min="7736" max="7736" width="9.140625" style="28"/>
    <col min="7737" max="7738" width="9.140625" style="28" customWidth="1"/>
    <col min="7739" max="7740" width="9.140625" style="28"/>
    <col min="7741" max="7741" width="11.28515625" style="28" customWidth="1"/>
    <col min="7742" max="7742" width="11.140625" style="28" customWidth="1"/>
    <col min="7743" max="7743" width="22.7109375" style="28" customWidth="1"/>
    <col min="7744" max="7926" width="9.140625" style="28"/>
    <col min="7927" max="7927" width="7" style="28" customWidth="1"/>
    <col min="7928" max="7928" width="24.28515625" style="28" customWidth="1"/>
    <col min="7929" max="7929" width="11.85546875" style="28" customWidth="1"/>
    <col min="7930" max="7930" width="11.7109375" style="28" customWidth="1"/>
    <col min="7931" max="7931" width="8.140625" style="28" customWidth="1"/>
    <col min="7932" max="7932" width="9.140625" style="28" customWidth="1"/>
    <col min="7933" max="7949" width="9.140625" style="28"/>
    <col min="7950" max="7951" width="9.140625" style="28" customWidth="1"/>
    <col min="7952" max="7958" width="9.140625" style="28"/>
    <col min="7959" max="7959" width="9.140625" style="28" customWidth="1"/>
    <col min="7960" max="7975" width="9.140625" style="28"/>
    <col min="7976" max="7976" width="9.140625" style="28" customWidth="1"/>
    <col min="7977" max="7978" width="9.140625" style="28"/>
    <col min="7979" max="7982" width="9.140625" style="28" customWidth="1"/>
    <col min="7983" max="7983" width="9.140625" style="28"/>
    <col min="7984" max="7985" width="9.140625" style="28" customWidth="1"/>
    <col min="7986" max="7986" width="9.140625" style="28"/>
    <col min="7987" max="7991" width="9.140625" style="28" customWidth="1"/>
    <col min="7992" max="7992" width="9.140625" style="28"/>
    <col min="7993" max="7994" width="9.140625" style="28" customWidth="1"/>
    <col min="7995" max="7996" width="9.140625" style="28"/>
    <col min="7997" max="7997" width="11.28515625" style="28" customWidth="1"/>
    <col min="7998" max="7998" width="11.140625" style="28" customWidth="1"/>
    <col min="7999" max="7999" width="22.7109375" style="28" customWidth="1"/>
    <col min="8000" max="8182" width="9.140625" style="28"/>
    <col min="8183" max="8183" width="7" style="28" customWidth="1"/>
    <col min="8184" max="8184" width="24.28515625" style="28" customWidth="1"/>
    <col min="8185" max="8185" width="11.85546875" style="28" customWidth="1"/>
    <col min="8186" max="8186" width="11.7109375" style="28" customWidth="1"/>
    <col min="8187" max="8187" width="8.140625" style="28" customWidth="1"/>
    <col min="8188" max="8188" width="9.140625" style="28" customWidth="1"/>
    <col min="8189" max="8205" width="9.140625" style="28"/>
    <col min="8206" max="8207" width="9.140625" style="28" customWidth="1"/>
    <col min="8208" max="8214" width="9.140625" style="28"/>
    <col min="8215" max="8215" width="9.140625" style="28" customWidth="1"/>
    <col min="8216" max="8231" width="9.140625" style="28"/>
    <col min="8232" max="8232" width="9.140625" style="28" customWidth="1"/>
    <col min="8233" max="8234" width="9.140625" style="28"/>
    <col min="8235" max="8238" width="9.140625" style="28" customWidth="1"/>
    <col min="8239" max="8239" width="9.140625" style="28"/>
    <col min="8240" max="8241" width="9.140625" style="28" customWidth="1"/>
    <col min="8242" max="8242" width="9.140625" style="28"/>
    <col min="8243" max="8247" width="9.140625" style="28" customWidth="1"/>
    <col min="8248" max="8248" width="9.140625" style="28"/>
    <col min="8249" max="8250" width="9.140625" style="28" customWidth="1"/>
    <col min="8251" max="8252" width="9.140625" style="28"/>
    <col min="8253" max="8253" width="11.28515625" style="28" customWidth="1"/>
    <col min="8254" max="8254" width="11.140625" style="28" customWidth="1"/>
    <col min="8255" max="8255" width="22.7109375" style="28" customWidth="1"/>
    <col min="8256" max="8438" width="9.140625" style="28"/>
    <col min="8439" max="8439" width="7" style="28" customWidth="1"/>
    <col min="8440" max="8440" width="24.28515625" style="28" customWidth="1"/>
    <col min="8441" max="8441" width="11.85546875" style="28" customWidth="1"/>
    <col min="8442" max="8442" width="11.7109375" style="28" customWidth="1"/>
    <col min="8443" max="8443" width="8.140625" style="28" customWidth="1"/>
    <col min="8444" max="8444" width="9.140625" style="28" customWidth="1"/>
    <col min="8445" max="8461" width="9.140625" style="28"/>
    <col min="8462" max="8463" width="9.140625" style="28" customWidth="1"/>
    <col min="8464" max="8470" width="9.140625" style="28"/>
    <col min="8471" max="8471" width="9.140625" style="28" customWidth="1"/>
    <col min="8472" max="8487" width="9.140625" style="28"/>
    <col min="8488" max="8488" width="9.140625" style="28" customWidth="1"/>
    <col min="8489" max="8490" width="9.140625" style="28"/>
    <col min="8491" max="8494" width="9.140625" style="28" customWidth="1"/>
    <col min="8495" max="8495" width="9.140625" style="28"/>
    <col min="8496" max="8497" width="9.140625" style="28" customWidth="1"/>
    <col min="8498" max="8498" width="9.140625" style="28"/>
    <col min="8499" max="8503" width="9.140625" style="28" customWidth="1"/>
    <col min="8504" max="8504" width="9.140625" style="28"/>
    <col min="8505" max="8506" width="9.140625" style="28" customWidth="1"/>
    <col min="8507" max="8508" width="9.140625" style="28"/>
    <col min="8509" max="8509" width="11.28515625" style="28" customWidth="1"/>
    <col min="8510" max="8510" width="11.140625" style="28" customWidth="1"/>
    <col min="8511" max="8511" width="22.7109375" style="28" customWidth="1"/>
    <col min="8512" max="8694" width="9.140625" style="28"/>
    <col min="8695" max="8695" width="7" style="28" customWidth="1"/>
    <col min="8696" max="8696" width="24.28515625" style="28" customWidth="1"/>
    <col min="8697" max="8697" width="11.85546875" style="28" customWidth="1"/>
    <col min="8698" max="8698" width="11.7109375" style="28" customWidth="1"/>
    <col min="8699" max="8699" width="8.140625" style="28" customWidth="1"/>
    <col min="8700" max="8700" width="9.140625" style="28" customWidth="1"/>
    <col min="8701" max="8717" width="9.140625" style="28"/>
    <col min="8718" max="8719" width="9.140625" style="28" customWidth="1"/>
    <col min="8720" max="8726" width="9.140625" style="28"/>
    <col min="8727" max="8727" width="9.140625" style="28" customWidth="1"/>
    <col min="8728" max="8743" width="9.140625" style="28"/>
    <col min="8744" max="8744" width="9.140625" style="28" customWidth="1"/>
    <col min="8745" max="8746" width="9.140625" style="28"/>
    <col min="8747" max="8750" width="9.140625" style="28" customWidth="1"/>
    <col min="8751" max="8751" width="9.140625" style="28"/>
    <col min="8752" max="8753" width="9.140625" style="28" customWidth="1"/>
    <col min="8754" max="8754" width="9.140625" style="28"/>
    <col min="8755" max="8759" width="9.140625" style="28" customWidth="1"/>
    <col min="8760" max="8760" width="9.140625" style="28"/>
    <col min="8761" max="8762" width="9.140625" style="28" customWidth="1"/>
    <col min="8763" max="8764" width="9.140625" style="28"/>
    <col min="8765" max="8765" width="11.28515625" style="28" customWidth="1"/>
    <col min="8766" max="8766" width="11.140625" style="28" customWidth="1"/>
    <col min="8767" max="8767" width="22.7109375" style="28" customWidth="1"/>
    <col min="8768" max="8950" width="9.140625" style="28"/>
    <col min="8951" max="8951" width="7" style="28" customWidth="1"/>
    <col min="8952" max="8952" width="24.28515625" style="28" customWidth="1"/>
    <col min="8953" max="8953" width="11.85546875" style="28" customWidth="1"/>
    <col min="8954" max="8954" width="11.7109375" style="28" customWidth="1"/>
    <col min="8955" max="8955" width="8.140625" style="28" customWidth="1"/>
    <col min="8956" max="8956" width="9.140625" style="28" customWidth="1"/>
    <col min="8957" max="8973" width="9.140625" style="28"/>
    <col min="8974" max="8975" width="9.140625" style="28" customWidth="1"/>
    <col min="8976" max="8982" width="9.140625" style="28"/>
    <col min="8983" max="8983" width="9.140625" style="28" customWidth="1"/>
    <col min="8984" max="8999" width="9.140625" style="28"/>
    <col min="9000" max="9000" width="9.140625" style="28" customWidth="1"/>
    <col min="9001" max="9002" width="9.140625" style="28"/>
    <col min="9003" max="9006" width="9.140625" style="28" customWidth="1"/>
    <col min="9007" max="9007" width="9.140625" style="28"/>
    <col min="9008" max="9009" width="9.140625" style="28" customWidth="1"/>
    <col min="9010" max="9010" width="9.140625" style="28"/>
    <col min="9011" max="9015" width="9.140625" style="28" customWidth="1"/>
    <col min="9016" max="9016" width="9.140625" style="28"/>
    <col min="9017" max="9018" width="9.140625" style="28" customWidth="1"/>
    <col min="9019" max="9020" width="9.140625" style="28"/>
    <col min="9021" max="9021" width="11.28515625" style="28" customWidth="1"/>
    <col min="9022" max="9022" width="11.140625" style="28" customWidth="1"/>
    <col min="9023" max="9023" width="22.7109375" style="28" customWidth="1"/>
    <col min="9024" max="9206" width="9.140625" style="28"/>
    <col min="9207" max="9207" width="7" style="28" customWidth="1"/>
    <col min="9208" max="9208" width="24.28515625" style="28" customWidth="1"/>
    <col min="9209" max="9209" width="11.85546875" style="28" customWidth="1"/>
    <col min="9210" max="9210" width="11.7109375" style="28" customWidth="1"/>
    <col min="9211" max="9211" width="8.140625" style="28" customWidth="1"/>
    <col min="9212" max="9212" width="9.140625" style="28" customWidth="1"/>
    <col min="9213" max="9229" width="9.140625" style="28"/>
    <col min="9230" max="9231" width="9.140625" style="28" customWidth="1"/>
    <col min="9232" max="9238" width="9.140625" style="28"/>
    <col min="9239" max="9239" width="9.140625" style="28" customWidth="1"/>
    <col min="9240" max="9255" width="9.140625" style="28"/>
    <col min="9256" max="9256" width="9.140625" style="28" customWidth="1"/>
    <col min="9257" max="9258" width="9.140625" style="28"/>
    <col min="9259" max="9262" width="9.140625" style="28" customWidth="1"/>
    <col min="9263" max="9263" width="9.140625" style="28"/>
    <col min="9264" max="9265" width="9.140625" style="28" customWidth="1"/>
    <col min="9266" max="9266" width="9.140625" style="28"/>
    <col min="9267" max="9271" width="9.140625" style="28" customWidth="1"/>
    <col min="9272" max="9272" width="9.140625" style="28"/>
    <col min="9273" max="9274" width="9.140625" style="28" customWidth="1"/>
    <col min="9275" max="9276" width="9.140625" style="28"/>
    <col min="9277" max="9277" width="11.28515625" style="28" customWidth="1"/>
    <col min="9278" max="9278" width="11.140625" style="28" customWidth="1"/>
    <col min="9279" max="9279" width="22.7109375" style="28" customWidth="1"/>
    <col min="9280" max="9462" width="9.140625" style="28"/>
    <col min="9463" max="9463" width="7" style="28" customWidth="1"/>
    <col min="9464" max="9464" width="24.28515625" style="28" customWidth="1"/>
    <col min="9465" max="9465" width="11.85546875" style="28" customWidth="1"/>
    <col min="9466" max="9466" width="11.7109375" style="28" customWidth="1"/>
    <col min="9467" max="9467" width="8.140625" style="28" customWidth="1"/>
    <col min="9468" max="9468" width="9.140625" style="28" customWidth="1"/>
    <col min="9469" max="9485" width="9.140625" style="28"/>
    <col min="9486" max="9487" width="9.140625" style="28" customWidth="1"/>
    <col min="9488" max="9494" width="9.140625" style="28"/>
    <col min="9495" max="9495" width="9.140625" style="28" customWidth="1"/>
    <col min="9496" max="9511" width="9.140625" style="28"/>
    <col min="9512" max="9512" width="9.140625" style="28" customWidth="1"/>
    <col min="9513" max="9514" width="9.140625" style="28"/>
    <col min="9515" max="9518" width="9.140625" style="28" customWidth="1"/>
    <col min="9519" max="9519" width="9.140625" style="28"/>
    <col min="9520" max="9521" width="9.140625" style="28" customWidth="1"/>
    <col min="9522" max="9522" width="9.140625" style="28"/>
    <col min="9523" max="9527" width="9.140625" style="28" customWidth="1"/>
    <col min="9528" max="9528" width="9.140625" style="28"/>
    <col min="9529" max="9530" width="9.140625" style="28" customWidth="1"/>
    <col min="9531" max="9532" width="9.140625" style="28"/>
    <col min="9533" max="9533" width="11.28515625" style="28" customWidth="1"/>
    <col min="9534" max="9534" width="11.140625" style="28" customWidth="1"/>
    <col min="9535" max="9535" width="22.7109375" style="28" customWidth="1"/>
    <col min="9536" max="9718" width="9.140625" style="28"/>
    <col min="9719" max="9719" width="7" style="28" customWidth="1"/>
    <col min="9720" max="9720" width="24.28515625" style="28" customWidth="1"/>
    <col min="9721" max="9721" width="11.85546875" style="28" customWidth="1"/>
    <col min="9722" max="9722" width="11.7109375" style="28" customWidth="1"/>
    <col min="9723" max="9723" width="8.140625" style="28" customWidth="1"/>
    <col min="9724" max="9724" width="9.140625" style="28" customWidth="1"/>
    <col min="9725" max="9741" width="9.140625" style="28"/>
    <col min="9742" max="9743" width="9.140625" style="28" customWidth="1"/>
    <col min="9744" max="9750" width="9.140625" style="28"/>
    <col min="9751" max="9751" width="9.140625" style="28" customWidth="1"/>
    <col min="9752" max="9767" width="9.140625" style="28"/>
    <col min="9768" max="9768" width="9.140625" style="28" customWidth="1"/>
    <col min="9769" max="9770" width="9.140625" style="28"/>
    <col min="9771" max="9774" width="9.140625" style="28" customWidth="1"/>
    <col min="9775" max="9775" width="9.140625" style="28"/>
    <col min="9776" max="9777" width="9.140625" style="28" customWidth="1"/>
    <col min="9778" max="9778" width="9.140625" style="28"/>
    <col min="9779" max="9783" width="9.140625" style="28" customWidth="1"/>
    <col min="9784" max="9784" width="9.140625" style="28"/>
    <col min="9785" max="9786" width="9.140625" style="28" customWidth="1"/>
    <col min="9787" max="9788" width="9.140625" style="28"/>
    <col min="9789" max="9789" width="11.28515625" style="28" customWidth="1"/>
    <col min="9790" max="9790" width="11.140625" style="28" customWidth="1"/>
    <col min="9791" max="9791" width="22.7109375" style="28" customWidth="1"/>
    <col min="9792" max="9974" width="9.140625" style="28"/>
    <col min="9975" max="9975" width="7" style="28" customWidth="1"/>
    <col min="9976" max="9976" width="24.28515625" style="28" customWidth="1"/>
    <col min="9977" max="9977" width="11.85546875" style="28" customWidth="1"/>
    <col min="9978" max="9978" width="11.7109375" style="28" customWidth="1"/>
    <col min="9979" max="9979" width="8.140625" style="28" customWidth="1"/>
    <col min="9980" max="9980" width="9.140625" style="28" customWidth="1"/>
    <col min="9981" max="9997" width="9.140625" style="28"/>
    <col min="9998" max="9999" width="9.140625" style="28" customWidth="1"/>
    <col min="10000" max="10006" width="9.140625" style="28"/>
    <col min="10007" max="10007" width="9.140625" style="28" customWidth="1"/>
    <col min="10008" max="10023" width="9.140625" style="28"/>
    <col min="10024" max="10024" width="9.140625" style="28" customWidth="1"/>
    <col min="10025" max="10026" width="9.140625" style="28"/>
    <col min="10027" max="10030" width="9.140625" style="28" customWidth="1"/>
    <col min="10031" max="10031" width="9.140625" style="28"/>
    <col min="10032" max="10033" width="9.140625" style="28" customWidth="1"/>
    <col min="10034" max="10034" width="9.140625" style="28"/>
    <col min="10035" max="10039" width="9.140625" style="28" customWidth="1"/>
    <col min="10040" max="10040" width="9.140625" style="28"/>
    <col min="10041" max="10042" width="9.140625" style="28" customWidth="1"/>
    <col min="10043" max="10044" width="9.140625" style="28"/>
    <col min="10045" max="10045" width="11.28515625" style="28" customWidth="1"/>
    <col min="10046" max="10046" width="11.140625" style="28" customWidth="1"/>
    <col min="10047" max="10047" width="22.7109375" style="28" customWidth="1"/>
    <col min="10048" max="10230" width="9.140625" style="28"/>
    <col min="10231" max="10231" width="7" style="28" customWidth="1"/>
    <col min="10232" max="10232" width="24.28515625" style="28" customWidth="1"/>
    <col min="10233" max="10233" width="11.85546875" style="28" customWidth="1"/>
    <col min="10234" max="10234" width="11.7109375" style="28" customWidth="1"/>
    <col min="10235" max="10235" width="8.140625" style="28" customWidth="1"/>
    <col min="10236" max="10236" width="9.140625" style="28" customWidth="1"/>
    <col min="10237" max="10253" width="9.140625" style="28"/>
    <col min="10254" max="10255" width="9.140625" style="28" customWidth="1"/>
    <col min="10256" max="10262" width="9.140625" style="28"/>
    <col min="10263" max="10263" width="9.140625" style="28" customWidth="1"/>
    <col min="10264" max="10279" width="9.140625" style="28"/>
    <col min="10280" max="10280" width="9.140625" style="28" customWidth="1"/>
    <col min="10281" max="10282" width="9.140625" style="28"/>
    <col min="10283" max="10286" width="9.140625" style="28" customWidth="1"/>
    <col min="10287" max="10287" width="9.140625" style="28"/>
    <col min="10288" max="10289" width="9.140625" style="28" customWidth="1"/>
    <col min="10290" max="10290" width="9.140625" style="28"/>
    <col min="10291" max="10295" width="9.140625" style="28" customWidth="1"/>
    <col min="10296" max="10296" width="9.140625" style="28"/>
    <col min="10297" max="10298" width="9.140625" style="28" customWidth="1"/>
    <col min="10299" max="10300" width="9.140625" style="28"/>
    <col min="10301" max="10301" width="11.28515625" style="28" customWidth="1"/>
    <col min="10302" max="10302" width="11.140625" style="28" customWidth="1"/>
    <col min="10303" max="10303" width="22.7109375" style="28" customWidth="1"/>
    <col min="10304" max="10486" width="9.140625" style="28"/>
    <col min="10487" max="10487" width="7" style="28" customWidth="1"/>
    <col min="10488" max="10488" width="24.28515625" style="28" customWidth="1"/>
    <col min="10489" max="10489" width="11.85546875" style="28" customWidth="1"/>
    <col min="10490" max="10490" width="11.7109375" style="28" customWidth="1"/>
    <col min="10491" max="10491" width="8.140625" style="28" customWidth="1"/>
    <col min="10492" max="10492" width="9.140625" style="28" customWidth="1"/>
    <col min="10493" max="10509" width="9.140625" style="28"/>
    <col min="10510" max="10511" width="9.140625" style="28" customWidth="1"/>
    <col min="10512" max="10518" width="9.140625" style="28"/>
    <col min="10519" max="10519" width="9.140625" style="28" customWidth="1"/>
    <col min="10520" max="10535" width="9.140625" style="28"/>
    <col min="10536" max="10536" width="9.140625" style="28" customWidth="1"/>
    <col min="10537" max="10538" width="9.140625" style="28"/>
    <col min="10539" max="10542" width="9.140625" style="28" customWidth="1"/>
    <col min="10543" max="10543" width="9.140625" style="28"/>
    <col min="10544" max="10545" width="9.140625" style="28" customWidth="1"/>
    <col min="10546" max="10546" width="9.140625" style="28"/>
    <col min="10547" max="10551" width="9.140625" style="28" customWidth="1"/>
    <col min="10552" max="10552" width="9.140625" style="28"/>
    <col min="10553" max="10554" width="9.140625" style="28" customWidth="1"/>
    <col min="10555" max="10556" width="9.140625" style="28"/>
    <col min="10557" max="10557" width="11.28515625" style="28" customWidth="1"/>
    <col min="10558" max="10558" width="11.140625" style="28" customWidth="1"/>
    <col min="10559" max="10559" width="22.7109375" style="28" customWidth="1"/>
    <col min="10560" max="10742" width="9.140625" style="28"/>
    <col min="10743" max="10743" width="7" style="28" customWidth="1"/>
    <col min="10744" max="10744" width="24.28515625" style="28" customWidth="1"/>
    <col min="10745" max="10745" width="11.85546875" style="28" customWidth="1"/>
    <col min="10746" max="10746" width="11.7109375" style="28" customWidth="1"/>
    <col min="10747" max="10747" width="8.140625" style="28" customWidth="1"/>
    <col min="10748" max="10748" width="9.140625" style="28" customWidth="1"/>
    <col min="10749" max="10765" width="9.140625" style="28"/>
    <col min="10766" max="10767" width="9.140625" style="28" customWidth="1"/>
    <col min="10768" max="10774" width="9.140625" style="28"/>
    <col min="10775" max="10775" width="9.140625" style="28" customWidth="1"/>
    <col min="10776" max="10791" width="9.140625" style="28"/>
    <col min="10792" max="10792" width="9.140625" style="28" customWidth="1"/>
    <col min="10793" max="10794" width="9.140625" style="28"/>
    <col min="10795" max="10798" width="9.140625" style="28" customWidth="1"/>
    <col min="10799" max="10799" width="9.140625" style="28"/>
    <col min="10800" max="10801" width="9.140625" style="28" customWidth="1"/>
    <col min="10802" max="10802" width="9.140625" style="28"/>
    <col min="10803" max="10807" width="9.140625" style="28" customWidth="1"/>
    <col min="10808" max="10808" width="9.140625" style="28"/>
    <col min="10809" max="10810" width="9.140625" style="28" customWidth="1"/>
    <col min="10811" max="10812" width="9.140625" style="28"/>
    <col min="10813" max="10813" width="11.28515625" style="28" customWidth="1"/>
    <col min="10814" max="10814" width="11.140625" style="28" customWidth="1"/>
    <col min="10815" max="10815" width="22.7109375" style="28" customWidth="1"/>
    <col min="10816" max="10998" width="9.140625" style="28"/>
    <col min="10999" max="10999" width="7" style="28" customWidth="1"/>
    <col min="11000" max="11000" width="24.28515625" style="28" customWidth="1"/>
    <col min="11001" max="11001" width="11.85546875" style="28" customWidth="1"/>
    <col min="11002" max="11002" width="11.7109375" style="28" customWidth="1"/>
    <col min="11003" max="11003" width="8.140625" style="28" customWidth="1"/>
    <col min="11004" max="11004" width="9.140625" style="28" customWidth="1"/>
    <col min="11005" max="11021" width="9.140625" style="28"/>
    <col min="11022" max="11023" width="9.140625" style="28" customWidth="1"/>
    <col min="11024" max="11030" width="9.140625" style="28"/>
    <col min="11031" max="11031" width="9.140625" style="28" customWidth="1"/>
    <col min="11032" max="11047" width="9.140625" style="28"/>
    <col min="11048" max="11048" width="9.140625" style="28" customWidth="1"/>
    <col min="11049" max="11050" width="9.140625" style="28"/>
    <col min="11051" max="11054" width="9.140625" style="28" customWidth="1"/>
    <col min="11055" max="11055" width="9.140625" style="28"/>
    <col min="11056" max="11057" width="9.140625" style="28" customWidth="1"/>
    <col min="11058" max="11058" width="9.140625" style="28"/>
    <col min="11059" max="11063" width="9.140625" style="28" customWidth="1"/>
    <col min="11064" max="11064" width="9.140625" style="28"/>
    <col min="11065" max="11066" width="9.140625" style="28" customWidth="1"/>
    <col min="11067" max="11068" width="9.140625" style="28"/>
    <col min="11069" max="11069" width="11.28515625" style="28" customWidth="1"/>
    <col min="11070" max="11070" width="11.140625" style="28" customWidth="1"/>
    <col min="11071" max="11071" width="22.7109375" style="28" customWidth="1"/>
    <col min="11072" max="11254" width="9.140625" style="28"/>
    <col min="11255" max="11255" width="7" style="28" customWidth="1"/>
    <col min="11256" max="11256" width="24.28515625" style="28" customWidth="1"/>
    <col min="11257" max="11257" width="11.85546875" style="28" customWidth="1"/>
    <col min="11258" max="11258" width="11.7109375" style="28" customWidth="1"/>
    <col min="11259" max="11259" width="8.140625" style="28" customWidth="1"/>
    <col min="11260" max="11260" width="9.140625" style="28" customWidth="1"/>
    <col min="11261" max="11277" width="9.140625" style="28"/>
    <col min="11278" max="11279" width="9.140625" style="28" customWidth="1"/>
    <col min="11280" max="11286" width="9.140625" style="28"/>
    <col min="11287" max="11287" width="9.140625" style="28" customWidth="1"/>
    <col min="11288" max="11303" width="9.140625" style="28"/>
    <col min="11304" max="11304" width="9.140625" style="28" customWidth="1"/>
    <col min="11305" max="11306" width="9.140625" style="28"/>
    <col min="11307" max="11310" width="9.140625" style="28" customWidth="1"/>
    <col min="11311" max="11311" width="9.140625" style="28"/>
    <col min="11312" max="11313" width="9.140625" style="28" customWidth="1"/>
    <col min="11314" max="11314" width="9.140625" style="28"/>
    <col min="11315" max="11319" width="9.140625" style="28" customWidth="1"/>
    <col min="11320" max="11320" width="9.140625" style="28"/>
    <col min="11321" max="11322" width="9.140625" style="28" customWidth="1"/>
    <col min="11323" max="11324" width="9.140625" style="28"/>
    <col min="11325" max="11325" width="11.28515625" style="28" customWidth="1"/>
    <col min="11326" max="11326" width="11.140625" style="28" customWidth="1"/>
    <col min="11327" max="11327" width="22.7109375" style="28" customWidth="1"/>
    <col min="11328" max="11510" width="9.140625" style="28"/>
    <col min="11511" max="11511" width="7" style="28" customWidth="1"/>
    <col min="11512" max="11512" width="24.28515625" style="28" customWidth="1"/>
    <col min="11513" max="11513" width="11.85546875" style="28" customWidth="1"/>
    <col min="11514" max="11514" width="11.7109375" style="28" customWidth="1"/>
    <col min="11515" max="11515" width="8.140625" style="28" customWidth="1"/>
    <col min="11516" max="11516" width="9.140625" style="28" customWidth="1"/>
    <col min="11517" max="11533" width="9.140625" style="28"/>
    <col min="11534" max="11535" width="9.140625" style="28" customWidth="1"/>
    <col min="11536" max="11542" width="9.140625" style="28"/>
    <col min="11543" max="11543" width="9.140625" style="28" customWidth="1"/>
    <col min="11544" max="11559" width="9.140625" style="28"/>
    <col min="11560" max="11560" width="9.140625" style="28" customWidth="1"/>
    <col min="11561" max="11562" width="9.140625" style="28"/>
    <col min="11563" max="11566" width="9.140625" style="28" customWidth="1"/>
    <col min="11567" max="11567" width="9.140625" style="28"/>
    <col min="11568" max="11569" width="9.140625" style="28" customWidth="1"/>
    <col min="11570" max="11570" width="9.140625" style="28"/>
    <col min="11571" max="11575" width="9.140625" style="28" customWidth="1"/>
    <col min="11576" max="11576" width="9.140625" style="28"/>
    <col min="11577" max="11578" width="9.140625" style="28" customWidth="1"/>
    <col min="11579" max="11580" width="9.140625" style="28"/>
    <col min="11581" max="11581" width="11.28515625" style="28" customWidth="1"/>
    <col min="11582" max="11582" width="11.140625" style="28" customWidth="1"/>
    <col min="11583" max="11583" width="22.7109375" style="28" customWidth="1"/>
    <col min="11584" max="11766" width="9.140625" style="28"/>
    <col min="11767" max="11767" width="7" style="28" customWidth="1"/>
    <col min="11768" max="11768" width="24.28515625" style="28" customWidth="1"/>
    <col min="11769" max="11769" width="11.85546875" style="28" customWidth="1"/>
    <col min="11770" max="11770" width="11.7109375" style="28" customWidth="1"/>
    <col min="11771" max="11771" width="8.140625" style="28" customWidth="1"/>
    <col min="11772" max="11772" width="9.140625" style="28" customWidth="1"/>
    <col min="11773" max="11789" width="9.140625" style="28"/>
    <col min="11790" max="11791" width="9.140625" style="28" customWidth="1"/>
    <col min="11792" max="11798" width="9.140625" style="28"/>
    <col min="11799" max="11799" width="9.140625" style="28" customWidth="1"/>
    <col min="11800" max="11815" width="9.140625" style="28"/>
    <col min="11816" max="11816" width="9.140625" style="28" customWidth="1"/>
    <col min="11817" max="11818" width="9.140625" style="28"/>
    <col min="11819" max="11822" width="9.140625" style="28" customWidth="1"/>
    <col min="11823" max="11823" width="9.140625" style="28"/>
    <col min="11824" max="11825" width="9.140625" style="28" customWidth="1"/>
    <col min="11826" max="11826" width="9.140625" style="28"/>
    <col min="11827" max="11831" width="9.140625" style="28" customWidth="1"/>
    <col min="11832" max="11832" width="9.140625" style="28"/>
    <col min="11833" max="11834" width="9.140625" style="28" customWidth="1"/>
    <col min="11835" max="11836" width="9.140625" style="28"/>
    <col min="11837" max="11837" width="11.28515625" style="28" customWidth="1"/>
    <col min="11838" max="11838" width="11.140625" style="28" customWidth="1"/>
    <col min="11839" max="11839" width="22.7109375" style="28" customWidth="1"/>
    <col min="11840" max="12022" width="9.140625" style="28"/>
    <col min="12023" max="12023" width="7" style="28" customWidth="1"/>
    <col min="12024" max="12024" width="24.28515625" style="28" customWidth="1"/>
    <col min="12025" max="12025" width="11.85546875" style="28" customWidth="1"/>
    <col min="12026" max="12026" width="11.7109375" style="28" customWidth="1"/>
    <col min="12027" max="12027" width="8.140625" style="28" customWidth="1"/>
    <col min="12028" max="12028" width="9.140625" style="28" customWidth="1"/>
    <col min="12029" max="12045" width="9.140625" style="28"/>
    <col min="12046" max="12047" width="9.140625" style="28" customWidth="1"/>
    <col min="12048" max="12054" width="9.140625" style="28"/>
    <col min="12055" max="12055" width="9.140625" style="28" customWidth="1"/>
    <col min="12056" max="12071" width="9.140625" style="28"/>
    <col min="12072" max="12072" width="9.140625" style="28" customWidth="1"/>
    <col min="12073" max="12074" width="9.140625" style="28"/>
    <col min="12075" max="12078" width="9.140625" style="28" customWidth="1"/>
    <col min="12079" max="12079" width="9.140625" style="28"/>
    <col min="12080" max="12081" width="9.140625" style="28" customWidth="1"/>
    <col min="12082" max="12082" width="9.140625" style="28"/>
    <col min="12083" max="12087" width="9.140625" style="28" customWidth="1"/>
    <col min="12088" max="12088" width="9.140625" style="28"/>
    <col min="12089" max="12090" width="9.140625" style="28" customWidth="1"/>
    <col min="12091" max="12092" width="9.140625" style="28"/>
    <col min="12093" max="12093" width="11.28515625" style="28" customWidth="1"/>
    <col min="12094" max="12094" width="11.140625" style="28" customWidth="1"/>
    <col min="12095" max="12095" width="22.7109375" style="28" customWidth="1"/>
    <col min="12096" max="12278" width="9.140625" style="28"/>
    <col min="12279" max="12279" width="7" style="28" customWidth="1"/>
    <col min="12280" max="12280" width="24.28515625" style="28" customWidth="1"/>
    <col min="12281" max="12281" width="11.85546875" style="28" customWidth="1"/>
    <col min="12282" max="12282" width="11.7109375" style="28" customWidth="1"/>
    <col min="12283" max="12283" width="8.140625" style="28" customWidth="1"/>
    <col min="12284" max="12284" width="9.140625" style="28" customWidth="1"/>
    <col min="12285" max="12301" width="9.140625" style="28"/>
    <col min="12302" max="12303" width="9.140625" style="28" customWidth="1"/>
    <col min="12304" max="12310" width="9.140625" style="28"/>
    <col min="12311" max="12311" width="9.140625" style="28" customWidth="1"/>
    <col min="12312" max="12327" width="9.140625" style="28"/>
    <col min="12328" max="12328" width="9.140625" style="28" customWidth="1"/>
    <col min="12329" max="12330" width="9.140625" style="28"/>
    <col min="12331" max="12334" width="9.140625" style="28" customWidth="1"/>
    <col min="12335" max="12335" width="9.140625" style="28"/>
    <col min="12336" max="12337" width="9.140625" style="28" customWidth="1"/>
    <col min="12338" max="12338" width="9.140625" style="28"/>
    <col min="12339" max="12343" width="9.140625" style="28" customWidth="1"/>
    <col min="12344" max="12344" width="9.140625" style="28"/>
    <col min="12345" max="12346" width="9.140625" style="28" customWidth="1"/>
    <col min="12347" max="12348" width="9.140625" style="28"/>
    <col min="12349" max="12349" width="11.28515625" style="28" customWidth="1"/>
    <col min="12350" max="12350" width="11.140625" style="28" customWidth="1"/>
    <col min="12351" max="12351" width="22.7109375" style="28" customWidth="1"/>
    <col min="12352" max="12534" width="9.140625" style="28"/>
    <col min="12535" max="12535" width="7" style="28" customWidth="1"/>
    <col min="12536" max="12536" width="24.28515625" style="28" customWidth="1"/>
    <col min="12537" max="12537" width="11.85546875" style="28" customWidth="1"/>
    <col min="12538" max="12538" width="11.7109375" style="28" customWidth="1"/>
    <col min="12539" max="12539" width="8.140625" style="28" customWidth="1"/>
    <col min="12540" max="12540" width="9.140625" style="28" customWidth="1"/>
    <col min="12541" max="12557" width="9.140625" style="28"/>
    <col min="12558" max="12559" width="9.140625" style="28" customWidth="1"/>
    <col min="12560" max="12566" width="9.140625" style="28"/>
    <col min="12567" max="12567" width="9.140625" style="28" customWidth="1"/>
    <col min="12568" max="12583" width="9.140625" style="28"/>
    <col min="12584" max="12584" width="9.140625" style="28" customWidth="1"/>
    <col min="12585" max="12586" width="9.140625" style="28"/>
    <col min="12587" max="12590" width="9.140625" style="28" customWidth="1"/>
    <col min="12591" max="12591" width="9.140625" style="28"/>
    <col min="12592" max="12593" width="9.140625" style="28" customWidth="1"/>
    <col min="12594" max="12594" width="9.140625" style="28"/>
    <col min="12595" max="12599" width="9.140625" style="28" customWidth="1"/>
    <col min="12600" max="12600" width="9.140625" style="28"/>
    <col min="12601" max="12602" width="9.140625" style="28" customWidth="1"/>
    <col min="12603" max="12604" width="9.140625" style="28"/>
    <col min="12605" max="12605" width="11.28515625" style="28" customWidth="1"/>
    <col min="12606" max="12606" width="11.140625" style="28" customWidth="1"/>
    <col min="12607" max="12607" width="22.7109375" style="28" customWidth="1"/>
    <col min="12608" max="12790" width="9.140625" style="28"/>
    <col min="12791" max="12791" width="7" style="28" customWidth="1"/>
    <col min="12792" max="12792" width="24.28515625" style="28" customWidth="1"/>
    <col min="12793" max="12793" width="11.85546875" style="28" customWidth="1"/>
    <col min="12794" max="12794" width="11.7109375" style="28" customWidth="1"/>
    <col min="12795" max="12795" width="8.140625" style="28" customWidth="1"/>
    <col min="12796" max="12796" width="9.140625" style="28" customWidth="1"/>
    <col min="12797" max="12813" width="9.140625" style="28"/>
    <col min="12814" max="12815" width="9.140625" style="28" customWidth="1"/>
    <col min="12816" max="12822" width="9.140625" style="28"/>
    <col min="12823" max="12823" width="9.140625" style="28" customWidth="1"/>
    <col min="12824" max="12839" width="9.140625" style="28"/>
    <col min="12840" max="12840" width="9.140625" style="28" customWidth="1"/>
    <col min="12841" max="12842" width="9.140625" style="28"/>
    <col min="12843" max="12846" width="9.140625" style="28" customWidth="1"/>
    <col min="12847" max="12847" width="9.140625" style="28"/>
    <col min="12848" max="12849" width="9.140625" style="28" customWidth="1"/>
    <col min="12850" max="12850" width="9.140625" style="28"/>
    <col min="12851" max="12855" width="9.140625" style="28" customWidth="1"/>
    <col min="12856" max="12856" width="9.140625" style="28"/>
    <col min="12857" max="12858" width="9.140625" style="28" customWidth="1"/>
    <col min="12859" max="12860" width="9.140625" style="28"/>
    <col min="12861" max="12861" width="11.28515625" style="28" customWidth="1"/>
    <col min="12862" max="12862" width="11.140625" style="28" customWidth="1"/>
    <col min="12863" max="12863" width="22.7109375" style="28" customWidth="1"/>
    <col min="12864" max="13046" width="9.140625" style="28"/>
    <col min="13047" max="13047" width="7" style="28" customWidth="1"/>
    <col min="13048" max="13048" width="24.28515625" style="28" customWidth="1"/>
    <col min="13049" max="13049" width="11.85546875" style="28" customWidth="1"/>
    <col min="13050" max="13050" width="11.7109375" style="28" customWidth="1"/>
    <col min="13051" max="13051" width="8.140625" style="28" customWidth="1"/>
    <col min="13052" max="13052" width="9.140625" style="28" customWidth="1"/>
    <col min="13053" max="13069" width="9.140625" style="28"/>
    <col min="13070" max="13071" width="9.140625" style="28" customWidth="1"/>
    <col min="13072" max="13078" width="9.140625" style="28"/>
    <col min="13079" max="13079" width="9.140625" style="28" customWidth="1"/>
    <col min="13080" max="13095" width="9.140625" style="28"/>
    <col min="13096" max="13096" width="9.140625" style="28" customWidth="1"/>
    <col min="13097" max="13098" width="9.140625" style="28"/>
    <col min="13099" max="13102" width="9.140625" style="28" customWidth="1"/>
    <col min="13103" max="13103" width="9.140625" style="28"/>
    <col min="13104" max="13105" width="9.140625" style="28" customWidth="1"/>
    <col min="13106" max="13106" width="9.140625" style="28"/>
    <col min="13107" max="13111" width="9.140625" style="28" customWidth="1"/>
    <col min="13112" max="13112" width="9.140625" style="28"/>
    <col min="13113" max="13114" width="9.140625" style="28" customWidth="1"/>
    <col min="13115" max="13116" width="9.140625" style="28"/>
    <col min="13117" max="13117" width="11.28515625" style="28" customWidth="1"/>
    <col min="13118" max="13118" width="11.140625" style="28" customWidth="1"/>
    <col min="13119" max="13119" width="22.7109375" style="28" customWidth="1"/>
    <col min="13120" max="13302" width="9.140625" style="28"/>
    <col min="13303" max="13303" width="7" style="28" customWidth="1"/>
    <col min="13304" max="13304" width="24.28515625" style="28" customWidth="1"/>
    <col min="13305" max="13305" width="11.85546875" style="28" customWidth="1"/>
    <col min="13306" max="13306" width="11.7109375" style="28" customWidth="1"/>
    <col min="13307" max="13307" width="8.140625" style="28" customWidth="1"/>
    <col min="13308" max="13308" width="9.140625" style="28" customWidth="1"/>
    <col min="13309" max="13325" width="9.140625" style="28"/>
    <col min="13326" max="13327" width="9.140625" style="28" customWidth="1"/>
    <col min="13328" max="13334" width="9.140625" style="28"/>
    <col min="13335" max="13335" width="9.140625" style="28" customWidth="1"/>
    <col min="13336" max="13351" width="9.140625" style="28"/>
    <col min="13352" max="13352" width="9.140625" style="28" customWidth="1"/>
    <col min="13353" max="13354" width="9.140625" style="28"/>
    <col min="13355" max="13358" width="9.140625" style="28" customWidth="1"/>
    <col min="13359" max="13359" width="9.140625" style="28"/>
    <col min="13360" max="13361" width="9.140625" style="28" customWidth="1"/>
    <col min="13362" max="13362" width="9.140625" style="28"/>
    <col min="13363" max="13367" width="9.140625" style="28" customWidth="1"/>
    <col min="13368" max="13368" width="9.140625" style="28"/>
    <col min="13369" max="13370" width="9.140625" style="28" customWidth="1"/>
    <col min="13371" max="13372" width="9.140625" style="28"/>
    <col min="13373" max="13373" width="11.28515625" style="28" customWidth="1"/>
    <col min="13374" max="13374" width="11.140625" style="28" customWidth="1"/>
    <col min="13375" max="13375" width="22.7109375" style="28" customWidth="1"/>
    <col min="13376" max="13558" width="9.140625" style="28"/>
    <col min="13559" max="13559" width="7" style="28" customWidth="1"/>
    <col min="13560" max="13560" width="24.28515625" style="28" customWidth="1"/>
    <col min="13561" max="13561" width="11.85546875" style="28" customWidth="1"/>
    <col min="13562" max="13562" width="11.7109375" style="28" customWidth="1"/>
    <col min="13563" max="13563" width="8.140625" style="28" customWidth="1"/>
    <col min="13564" max="13564" width="9.140625" style="28" customWidth="1"/>
    <col min="13565" max="13581" width="9.140625" style="28"/>
    <col min="13582" max="13583" width="9.140625" style="28" customWidth="1"/>
    <col min="13584" max="13590" width="9.140625" style="28"/>
    <col min="13591" max="13591" width="9.140625" style="28" customWidth="1"/>
    <col min="13592" max="13607" width="9.140625" style="28"/>
    <col min="13608" max="13608" width="9.140625" style="28" customWidth="1"/>
    <col min="13609" max="13610" width="9.140625" style="28"/>
    <col min="13611" max="13614" width="9.140625" style="28" customWidth="1"/>
    <col min="13615" max="13615" width="9.140625" style="28"/>
    <col min="13616" max="13617" width="9.140625" style="28" customWidth="1"/>
    <col min="13618" max="13618" width="9.140625" style="28"/>
    <col min="13619" max="13623" width="9.140625" style="28" customWidth="1"/>
    <col min="13624" max="13624" width="9.140625" style="28"/>
    <col min="13625" max="13626" width="9.140625" style="28" customWidth="1"/>
    <col min="13627" max="13628" width="9.140625" style="28"/>
    <col min="13629" max="13629" width="11.28515625" style="28" customWidth="1"/>
    <col min="13630" max="13630" width="11.140625" style="28" customWidth="1"/>
    <col min="13631" max="13631" width="22.7109375" style="28" customWidth="1"/>
    <col min="13632" max="13814" width="9.140625" style="28"/>
    <col min="13815" max="13815" width="7" style="28" customWidth="1"/>
    <col min="13816" max="13816" width="24.28515625" style="28" customWidth="1"/>
    <col min="13817" max="13817" width="11.85546875" style="28" customWidth="1"/>
    <col min="13818" max="13818" width="11.7109375" style="28" customWidth="1"/>
    <col min="13819" max="13819" width="8.140625" style="28" customWidth="1"/>
    <col min="13820" max="13820" width="9.140625" style="28" customWidth="1"/>
    <col min="13821" max="13837" width="9.140625" style="28"/>
    <col min="13838" max="13839" width="9.140625" style="28" customWidth="1"/>
    <col min="13840" max="13846" width="9.140625" style="28"/>
    <col min="13847" max="13847" width="9.140625" style="28" customWidth="1"/>
    <col min="13848" max="13863" width="9.140625" style="28"/>
    <col min="13864" max="13864" width="9.140625" style="28" customWidth="1"/>
    <col min="13865" max="13866" width="9.140625" style="28"/>
    <col min="13867" max="13870" width="9.140625" style="28" customWidth="1"/>
    <col min="13871" max="13871" width="9.140625" style="28"/>
    <col min="13872" max="13873" width="9.140625" style="28" customWidth="1"/>
    <col min="13874" max="13874" width="9.140625" style="28"/>
    <col min="13875" max="13879" width="9.140625" style="28" customWidth="1"/>
    <col min="13880" max="13880" width="9.140625" style="28"/>
    <col min="13881" max="13882" width="9.140625" style="28" customWidth="1"/>
    <col min="13883" max="13884" width="9.140625" style="28"/>
    <col min="13885" max="13885" width="11.28515625" style="28" customWidth="1"/>
    <col min="13886" max="13886" width="11.140625" style="28" customWidth="1"/>
    <col min="13887" max="13887" width="22.7109375" style="28" customWidth="1"/>
    <col min="13888" max="14070" width="9.140625" style="28"/>
    <col min="14071" max="14071" width="7" style="28" customWidth="1"/>
    <col min="14072" max="14072" width="24.28515625" style="28" customWidth="1"/>
    <col min="14073" max="14073" width="11.85546875" style="28" customWidth="1"/>
    <col min="14074" max="14074" width="11.7109375" style="28" customWidth="1"/>
    <col min="14075" max="14075" width="8.140625" style="28" customWidth="1"/>
    <col min="14076" max="14076" width="9.140625" style="28" customWidth="1"/>
    <col min="14077" max="14093" width="9.140625" style="28"/>
    <col min="14094" max="14095" width="9.140625" style="28" customWidth="1"/>
    <col min="14096" max="14102" width="9.140625" style="28"/>
    <col min="14103" max="14103" width="9.140625" style="28" customWidth="1"/>
    <col min="14104" max="14119" width="9.140625" style="28"/>
    <col min="14120" max="14120" width="9.140625" style="28" customWidth="1"/>
    <col min="14121" max="14122" width="9.140625" style="28"/>
    <col min="14123" max="14126" width="9.140625" style="28" customWidth="1"/>
    <col min="14127" max="14127" width="9.140625" style="28"/>
    <col min="14128" max="14129" width="9.140625" style="28" customWidth="1"/>
    <col min="14130" max="14130" width="9.140625" style="28"/>
    <col min="14131" max="14135" width="9.140625" style="28" customWidth="1"/>
    <col min="14136" max="14136" width="9.140625" style="28"/>
    <col min="14137" max="14138" width="9.140625" style="28" customWidth="1"/>
    <col min="14139" max="14140" width="9.140625" style="28"/>
    <col min="14141" max="14141" width="11.28515625" style="28" customWidth="1"/>
    <col min="14142" max="14142" width="11.140625" style="28" customWidth="1"/>
    <col min="14143" max="14143" width="22.7109375" style="28" customWidth="1"/>
    <col min="14144" max="14326" width="9.140625" style="28"/>
    <col min="14327" max="14327" width="7" style="28" customWidth="1"/>
    <col min="14328" max="14328" width="24.28515625" style="28" customWidth="1"/>
    <col min="14329" max="14329" width="11.85546875" style="28" customWidth="1"/>
    <col min="14330" max="14330" width="11.7109375" style="28" customWidth="1"/>
    <col min="14331" max="14331" width="8.140625" style="28" customWidth="1"/>
    <col min="14332" max="14332" width="9.140625" style="28" customWidth="1"/>
    <col min="14333" max="14349" width="9.140625" style="28"/>
    <col min="14350" max="14351" width="9.140625" style="28" customWidth="1"/>
    <col min="14352" max="14358" width="9.140625" style="28"/>
    <col min="14359" max="14359" width="9.140625" style="28" customWidth="1"/>
    <col min="14360" max="14375" width="9.140625" style="28"/>
    <col min="14376" max="14376" width="9.140625" style="28" customWidth="1"/>
    <col min="14377" max="14378" width="9.140625" style="28"/>
    <col min="14379" max="14382" width="9.140625" style="28" customWidth="1"/>
    <col min="14383" max="14383" width="9.140625" style="28"/>
    <col min="14384" max="14385" width="9.140625" style="28" customWidth="1"/>
    <col min="14386" max="14386" width="9.140625" style="28"/>
    <col min="14387" max="14391" width="9.140625" style="28" customWidth="1"/>
    <col min="14392" max="14392" width="9.140625" style="28"/>
    <col min="14393" max="14394" width="9.140625" style="28" customWidth="1"/>
    <col min="14395" max="14396" width="9.140625" style="28"/>
    <col min="14397" max="14397" width="11.28515625" style="28" customWidth="1"/>
    <col min="14398" max="14398" width="11.140625" style="28" customWidth="1"/>
    <col min="14399" max="14399" width="22.7109375" style="28" customWidth="1"/>
    <col min="14400" max="14582" width="9.140625" style="28"/>
    <col min="14583" max="14583" width="7" style="28" customWidth="1"/>
    <col min="14584" max="14584" width="24.28515625" style="28" customWidth="1"/>
    <col min="14585" max="14585" width="11.85546875" style="28" customWidth="1"/>
    <col min="14586" max="14586" width="11.7109375" style="28" customWidth="1"/>
    <col min="14587" max="14587" width="8.140625" style="28" customWidth="1"/>
    <col min="14588" max="14588" width="9.140625" style="28" customWidth="1"/>
    <col min="14589" max="14605" width="9.140625" style="28"/>
    <col min="14606" max="14607" width="9.140625" style="28" customWidth="1"/>
    <col min="14608" max="14614" width="9.140625" style="28"/>
    <col min="14615" max="14615" width="9.140625" style="28" customWidth="1"/>
    <col min="14616" max="14631" width="9.140625" style="28"/>
    <col min="14632" max="14632" width="9.140625" style="28" customWidth="1"/>
    <col min="14633" max="14634" width="9.140625" style="28"/>
    <col min="14635" max="14638" width="9.140625" style="28" customWidth="1"/>
    <col min="14639" max="14639" width="9.140625" style="28"/>
    <col min="14640" max="14641" width="9.140625" style="28" customWidth="1"/>
    <col min="14642" max="14642" width="9.140625" style="28"/>
    <col min="14643" max="14647" width="9.140625" style="28" customWidth="1"/>
    <col min="14648" max="14648" width="9.140625" style="28"/>
    <col min="14649" max="14650" width="9.140625" style="28" customWidth="1"/>
    <col min="14651" max="14652" width="9.140625" style="28"/>
    <col min="14653" max="14653" width="11.28515625" style="28" customWidth="1"/>
    <col min="14654" max="14654" width="11.140625" style="28" customWidth="1"/>
    <col min="14655" max="14655" width="22.7109375" style="28" customWidth="1"/>
    <col min="14656" max="14838" width="9.140625" style="28"/>
    <col min="14839" max="14839" width="7" style="28" customWidth="1"/>
    <col min="14840" max="14840" width="24.28515625" style="28" customWidth="1"/>
    <col min="14841" max="14841" width="11.85546875" style="28" customWidth="1"/>
    <col min="14842" max="14842" width="11.7109375" style="28" customWidth="1"/>
    <col min="14843" max="14843" width="8.140625" style="28" customWidth="1"/>
    <col min="14844" max="14844" width="9.140625" style="28" customWidth="1"/>
    <col min="14845" max="14861" width="9.140625" style="28"/>
    <col min="14862" max="14863" width="9.140625" style="28" customWidth="1"/>
    <col min="14864" max="14870" width="9.140625" style="28"/>
    <col min="14871" max="14871" width="9.140625" style="28" customWidth="1"/>
    <col min="14872" max="14887" width="9.140625" style="28"/>
    <col min="14888" max="14888" width="9.140625" style="28" customWidth="1"/>
    <col min="14889" max="14890" width="9.140625" style="28"/>
    <col min="14891" max="14894" width="9.140625" style="28" customWidth="1"/>
    <col min="14895" max="14895" width="9.140625" style="28"/>
    <col min="14896" max="14897" width="9.140625" style="28" customWidth="1"/>
    <col min="14898" max="14898" width="9.140625" style="28"/>
    <col min="14899" max="14903" width="9.140625" style="28" customWidth="1"/>
    <col min="14904" max="14904" width="9.140625" style="28"/>
    <col min="14905" max="14906" width="9.140625" style="28" customWidth="1"/>
    <col min="14907" max="14908" width="9.140625" style="28"/>
    <col min="14909" max="14909" width="11.28515625" style="28" customWidth="1"/>
    <col min="14910" max="14910" width="11.140625" style="28" customWidth="1"/>
    <col min="14911" max="14911" width="22.7109375" style="28" customWidth="1"/>
    <col min="14912" max="15094" width="9.140625" style="28"/>
    <col min="15095" max="15095" width="7" style="28" customWidth="1"/>
    <col min="15096" max="15096" width="24.28515625" style="28" customWidth="1"/>
    <col min="15097" max="15097" width="11.85546875" style="28" customWidth="1"/>
    <col min="15098" max="15098" width="11.7109375" style="28" customWidth="1"/>
    <col min="15099" max="15099" width="8.140625" style="28" customWidth="1"/>
    <col min="15100" max="15100" width="9.140625" style="28" customWidth="1"/>
    <col min="15101" max="15117" width="9.140625" style="28"/>
    <col min="15118" max="15119" width="9.140625" style="28" customWidth="1"/>
    <col min="15120" max="15126" width="9.140625" style="28"/>
    <col min="15127" max="15127" width="9.140625" style="28" customWidth="1"/>
    <col min="15128" max="15143" width="9.140625" style="28"/>
    <col min="15144" max="15144" width="9.140625" style="28" customWidth="1"/>
    <col min="15145" max="15146" width="9.140625" style="28"/>
    <col min="15147" max="15150" width="9.140625" style="28" customWidth="1"/>
    <col min="15151" max="15151" width="9.140625" style="28"/>
    <col min="15152" max="15153" width="9.140625" style="28" customWidth="1"/>
    <col min="15154" max="15154" width="9.140625" style="28"/>
    <col min="15155" max="15159" width="9.140625" style="28" customWidth="1"/>
    <col min="15160" max="15160" width="9.140625" style="28"/>
    <col min="15161" max="15162" width="9.140625" style="28" customWidth="1"/>
    <col min="15163" max="15164" width="9.140625" style="28"/>
    <col min="15165" max="15165" width="11.28515625" style="28" customWidth="1"/>
    <col min="15166" max="15166" width="11.140625" style="28" customWidth="1"/>
    <col min="15167" max="15167" width="22.7109375" style="28" customWidth="1"/>
    <col min="15168" max="15350" width="9.140625" style="28"/>
    <col min="15351" max="15351" width="7" style="28" customWidth="1"/>
    <col min="15352" max="15352" width="24.28515625" style="28" customWidth="1"/>
    <col min="15353" max="15353" width="11.85546875" style="28" customWidth="1"/>
    <col min="15354" max="15354" width="11.7109375" style="28" customWidth="1"/>
    <col min="15355" max="15355" width="8.140625" style="28" customWidth="1"/>
    <col min="15356" max="15356" width="9.140625" style="28" customWidth="1"/>
    <col min="15357" max="15373" width="9.140625" style="28"/>
    <col min="15374" max="15375" width="9.140625" style="28" customWidth="1"/>
    <col min="15376" max="15382" width="9.140625" style="28"/>
    <col min="15383" max="15383" width="9.140625" style="28" customWidth="1"/>
    <col min="15384" max="15399" width="9.140625" style="28"/>
    <col min="15400" max="15400" width="9.140625" style="28" customWidth="1"/>
    <col min="15401" max="15402" width="9.140625" style="28"/>
    <col min="15403" max="15406" width="9.140625" style="28" customWidth="1"/>
    <col min="15407" max="15407" width="9.140625" style="28"/>
    <col min="15408" max="15409" width="9.140625" style="28" customWidth="1"/>
    <col min="15410" max="15410" width="9.140625" style="28"/>
    <col min="15411" max="15415" width="9.140625" style="28" customWidth="1"/>
    <col min="15416" max="15416" width="9.140625" style="28"/>
    <col min="15417" max="15418" width="9.140625" style="28" customWidth="1"/>
    <col min="15419" max="15420" width="9.140625" style="28"/>
    <col min="15421" max="15421" width="11.28515625" style="28" customWidth="1"/>
    <col min="15422" max="15422" width="11.140625" style="28" customWidth="1"/>
    <col min="15423" max="15423" width="22.7109375" style="28" customWidth="1"/>
    <col min="15424" max="15606" width="9.140625" style="28"/>
    <col min="15607" max="15607" width="7" style="28" customWidth="1"/>
    <col min="15608" max="15608" width="24.28515625" style="28" customWidth="1"/>
    <col min="15609" max="15609" width="11.85546875" style="28" customWidth="1"/>
    <col min="15610" max="15610" width="11.7109375" style="28" customWidth="1"/>
    <col min="15611" max="15611" width="8.140625" style="28" customWidth="1"/>
    <col min="15612" max="15612" width="9.140625" style="28" customWidth="1"/>
    <col min="15613" max="15629" width="9.140625" style="28"/>
    <col min="15630" max="15631" width="9.140625" style="28" customWidth="1"/>
    <col min="15632" max="15638" width="9.140625" style="28"/>
    <col min="15639" max="15639" width="9.140625" style="28" customWidth="1"/>
    <col min="15640" max="15655" width="9.140625" style="28"/>
    <col min="15656" max="15656" width="9.140625" style="28" customWidth="1"/>
    <col min="15657" max="15658" width="9.140625" style="28"/>
    <col min="15659" max="15662" width="9.140625" style="28" customWidth="1"/>
    <col min="15663" max="15663" width="9.140625" style="28"/>
    <col min="15664" max="15665" width="9.140625" style="28" customWidth="1"/>
    <col min="15666" max="15666" width="9.140625" style="28"/>
    <col min="15667" max="15671" width="9.140625" style="28" customWidth="1"/>
    <col min="15672" max="15672" width="9.140625" style="28"/>
    <col min="15673" max="15674" width="9.140625" style="28" customWidth="1"/>
    <col min="15675" max="15676" width="9.140625" style="28"/>
    <col min="15677" max="15677" width="11.28515625" style="28" customWidth="1"/>
    <col min="15678" max="15678" width="11.140625" style="28" customWidth="1"/>
    <col min="15679" max="15679" width="22.7109375" style="28" customWidth="1"/>
    <col min="15680" max="15862" width="9.140625" style="28"/>
    <col min="15863" max="15863" width="7" style="28" customWidth="1"/>
    <col min="15864" max="15864" width="24.28515625" style="28" customWidth="1"/>
    <col min="15865" max="15865" width="11.85546875" style="28" customWidth="1"/>
    <col min="15866" max="15866" width="11.7109375" style="28" customWidth="1"/>
    <col min="15867" max="15867" width="8.140625" style="28" customWidth="1"/>
    <col min="15868" max="15868" width="9.140625" style="28" customWidth="1"/>
    <col min="15869" max="15885" width="9.140625" style="28"/>
    <col min="15886" max="15887" width="9.140625" style="28" customWidth="1"/>
    <col min="15888" max="15894" width="9.140625" style="28"/>
    <col min="15895" max="15895" width="9.140625" style="28" customWidth="1"/>
    <col min="15896" max="15911" width="9.140625" style="28"/>
    <col min="15912" max="15912" width="9.140625" style="28" customWidth="1"/>
    <col min="15913" max="15914" width="9.140625" style="28"/>
    <col min="15915" max="15918" width="9.140625" style="28" customWidth="1"/>
    <col min="15919" max="15919" width="9.140625" style="28"/>
    <col min="15920" max="15921" width="9.140625" style="28" customWidth="1"/>
    <col min="15922" max="15922" width="9.140625" style="28"/>
    <col min="15923" max="15927" width="9.140625" style="28" customWidth="1"/>
    <col min="15928" max="15928" width="9.140625" style="28"/>
    <col min="15929" max="15930" width="9.140625" style="28" customWidth="1"/>
    <col min="15931" max="15932" width="9.140625" style="28"/>
    <col min="15933" max="15933" width="11.28515625" style="28" customWidth="1"/>
    <col min="15934" max="15934" width="11.140625" style="28" customWidth="1"/>
    <col min="15935" max="15935" width="22.7109375" style="28" customWidth="1"/>
    <col min="15936" max="16118" width="9.140625" style="28"/>
    <col min="16119" max="16119" width="7" style="28" customWidth="1"/>
    <col min="16120" max="16120" width="24.28515625" style="28" customWidth="1"/>
    <col min="16121" max="16121" width="11.85546875" style="28" customWidth="1"/>
    <col min="16122" max="16122" width="11.7109375" style="28" customWidth="1"/>
    <col min="16123" max="16123" width="8.140625" style="28" customWidth="1"/>
    <col min="16124" max="16124" width="9.140625" style="28" customWidth="1"/>
    <col min="16125" max="16141" width="9.140625" style="28"/>
    <col min="16142" max="16143" width="9.140625" style="28" customWidth="1"/>
    <col min="16144" max="16150" width="9.140625" style="28"/>
    <col min="16151" max="16151" width="9.140625" style="28" customWidth="1"/>
    <col min="16152" max="16167" width="9.140625" style="28"/>
    <col min="16168" max="16168" width="9.140625" style="28" customWidth="1"/>
    <col min="16169" max="16170" width="9.140625" style="28"/>
    <col min="16171" max="16174" width="9.140625" style="28" customWidth="1"/>
    <col min="16175" max="16175" width="9.140625" style="28"/>
    <col min="16176" max="16177" width="9.140625" style="28" customWidth="1"/>
    <col min="16178" max="16178" width="9.140625" style="28"/>
    <col min="16179" max="16183" width="9.140625" style="28" customWidth="1"/>
    <col min="16184" max="16184" width="9.140625" style="28"/>
    <col min="16185" max="16186" width="9.140625" style="28" customWidth="1"/>
    <col min="16187" max="16188" width="9.140625" style="28"/>
    <col min="16189" max="16189" width="11.28515625" style="28" customWidth="1"/>
    <col min="16190" max="16190" width="11.140625" style="28" customWidth="1"/>
    <col min="16191" max="16191" width="22.7109375" style="28" customWidth="1"/>
    <col min="16192" max="16384" width="9.140625" style="28"/>
  </cols>
  <sheetData>
    <row r="1" spans="1:88" s="516" customFormat="1" ht="39" customHeight="1" x14ac:dyDescent="0.2">
      <c r="A1" s="524" t="str">
        <f>'كشف اجمالى'!$B$1</f>
        <v>يناير لسنة  2018 م</v>
      </c>
      <c r="B1" s="699" t="s">
        <v>0</v>
      </c>
      <c r="C1" s="699"/>
      <c r="D1" s="699"/>
      <c r="E1" s="699"/>
      <c r="F1" s="511"/>
      <c r="G1" s="511"/>
      <c r="H1" s="511"/>
      <c r="I1" s="511"/>
      <c r="J1" s="512"/>
      <c r="K1" s="511"/>
      <c r="L1" s="511"/>
      <c r="M1" s="511"/>
      <c r="N1" s="511"/>
      <c r="O1" s="513"/>
      <c r="Q1" s="523" t="s">
        <v>135</v>
      </c>
      <c r="R1" s="523"/>
      <c r="S1" s="523"/>
      <c r="T1" s="523"/>
      <c r="U1" s="523"/>
      <c r="V1" s="523"/>
      <c r="W1" s="525" t="str">
        <f>A1</f>
        <v>يناير لسنة  2018 م</v>
      </c>
      <c r="X1" s="525"/>
      <c r="Y1" s="525"/>
      <c r="Z1" s="525"/>
      <c r="AA1" s="525"/>
      <c r="AB1" s="525"/>
      <c r="AC1" s="525"/>
      <c r="AD1" s="525"/>
      <c r="AE1" s="514"/>
      <c r="AF1" s="514"/>
      <c r="AG1" s="514"/>
      <c r="AH1" s="514"/>
      <c r="AI1" s="698" t="s">
        <v>184</v>
      </c>
      <c r="AJ1" s="698"/>
      <c r="AK1" s="698"/>
      <c r="AL1" s="698"/>
      <c r="AM1" s="514"/>
      <c r="AN1" s="518" t="s">
        <v>0</v>
      </c>
      <c r="AO1" s="518"/>
      <c r="AP1" s="518"/>
      <c r="AQ1" s="518"/>
      <c r="AR1" s="511"/>
      <c r="AS1" s="515"/>
      <c r="AT1" s="515"/>
      <c r="AU1" s="515"/>
      <c r="AY1" s="513"/>
      <c r="AZ1" s="523" t="s">
        <v>135</v>
      </c>
      <c r="BA1" s="513"/>
      <c r="BC1" s="523"/>
      <c r="BD1" s="523"/>
      <c r="BE1" s="523"/>
      <c r="BF1" s="523"/>
      <c r="BG1" s="523"/>
      <c r="BH1" s="523"/>
      <c r="BN1" s="523" t="str">
        <f>W1</f>
        <v>يناير لسنة  2018 م</v>
      </c>
      <c r="BR1" s="523"/>
      <c r="BS1" s="523"/>
      <c r="BT1" s="523"/>
      <c r="BU1" s="523"/>
      <c r="BV1" s="523"/>
      <c r="BW1" s="523"/>
      <c r="BX1" s="523"/>
      <c r="BY1" s="698" t="s">
        <v>184</v>
      </c>
      <c r="BZ1" s="698"/>
      <c r="CA1" s="526"/>
      <c r="CB1" s="526"/>
      <c r="CC1" s="526"/>
      <c r="CF1" s="513"/>
      <c r="CG1" s="513"/>
      <c r="CH1" s="513"/>
      <c r="CI1" s="513"/>
      <c r="CJ1" s="513"/>
    </row>
    <row r="2" spans="1:88" s="516" customFormat="1" ht="39.75" customHeight="1" thickBot="1" x14ac:dyDescent="0.25">
      <c r="A2" s="550" t="str">
        <f>'كشف 1'!D2</f>
        <v>مدرسة منشأة سلطان الثانوية بنين</v>
      </c>
      <c r="B2" s="518"/>
      <c r="C2" s="518"/>
      <c r="D2" s="518"/>
      <c r="E2" s="518"/>
      <c r="F2" s="518"/>
      <c r="G2" s="513"/>
      <c r="H2" s="513"/>
      <c r="I2" s="513"/>
      <c r="J2" s="549"/>
      <c r="K2" s="549"/>
      <c r="L2" s="549"/>
      <c r="M2" s="549"/>
      <c r="N2" s="513"/>
      <c r="O2" s="514"/>
      <c r="P2" s="513"/>
      <c r="Q2" s="522" t="str">
        <f>B33</f>
        <v>كشف اداريين 2</v>
      </c>
      <c r="R2" s="522"/>
      <c r="S2" s="522"/>
      <c r="T2" s="522"/>
      <c r="U2" s="518"/>
      <c r="V2" s="518"/>
      <c r="W2" s="518"/>
      <c r="X2" s="699" t="s">
        <v>2</v>
      </c>
      <c r="Y2" s="699"/>
      <c r="Z2" s="699"/>
      <c r="AA2" s="699"/>
      <c r="AB2" s="699"/>
      <c r="AC2" s="699"/>
      <c r="AD2" s="514"/>
      <c r="AE2" s="514"/>
      <c r="AF2" s="514"/>
      <c r="AG2" s="514"/>
      <c r="AH2" s="519">
        <v>2800</v>
      </c>
      <c r="AI2" s="514"/>
      <c r="AJ2" s="514"/>
      <c r="AK2" s="514"/>
      <c r="AL2" s="514"/>
      <c r="AM2" s="521" t="str">
        <f>A2</f>
        <v>مدرسة منشأة سلطان الثانوية بنين</v>
      </c>
      <c r="AN2" s="520"/>
      <c r="AO2" s="520"/>
      <c r="AP2" s="520"/>
      <c r="AQ2" s="520"/>
      <c r="AR2" s="520"/>
      <c r="AS2" s="520"/>
      <c r="AT2" s="513"/>
      <c r="AU2" s="514"/>
      <c r="BD2" s="522" t="str">
        <f>Q2</f>
        <v>كشف اداريين 2</v>
      </c>
      <c r="BE2" s="522"/>
      <c r="BF2" s="522"/>
      <c r="BG2" s="522"/>
      <c r="BH2" s="522"/>
      <c r="BI2" s="518"/>
      <c r="BJ2" s="699" t="s">
        <v>3</v>
      </c>
      <c r="BK2" s="699"/>
      <c r="BL2" s="699"/>
      <c r="BM2" s="699"/>
      <c r="BN2" s="699"/>
      <c r="BO2" s="699"/>
      <c r="BP2" s="699"/>
      <c r="BQ2" s="549"/>
      <c r="BR2" s="549"/>
      <c r="BS2" s="549"/>
      <c r="BT2" s="549"/>
      <c r="BU2" s="549"/>
      <c r="BV2" s="549"/>
      <c r="BW2" s="549"/>
      <c r="BX2" s="549"/>
      <c r="BY2" s="549"/>
      <c r="CA2" s="513"/>
      <c r="CB2" s="513"/>
    </row>
    <row r="3" spans="1:88" s="1055" customFormat="1" ht="32.1" customHeight="1" thickBot="1" x14ac:dyDescent="0.3">
      <c r="A3" s="1012" t="s">
        <v>6</v>
      </c>
      <c r="B3" s="1013" t="s">
        <v>8</v>
      </c>
      <c r="C3" s="1013" t="s">
        <v>7</v>
      </c>
      <c r="D3" s="1014" t="s">
        <v>10</v>
      </c>
      <c r="E3" s="1015" t="s">
        <v>404</v>
      </c>
      <c r="F3" s="1016"/>
      <c r="G3" s="1016"/>
      <c r="H3" s="1016" t="s">
        <v>300</v>
      </c>
      <c r="I3" s="1017" t="s">
        <v>13</v>
      </c>
      <c r="J3" s="1018"/>
      <c r="K3" s="1018"/>
      <c r="L3" s="1018"/>
      <c r="M3" s="1019" t="s">
        <v>70</v>
      </c>
      <c r="N3" s="1020" t="s">
        <v>11</v>
      </c>
      <c r="O3" s="1019" t="s">
        <v>71</v>
      </c>
      <c r="P3" s="1021"/>
      <c r="Q3" s="1019"/>
      <c r="R3" s="1022"/>
      <c r="S3" s="1023"/>
      <c r="T3" s="1019"/>
      <c r="U3" s="1019"/>
      <c r="V3" s="1019" t="s">
        <v>142</v>
      </c>
      <c r="W3" s="1024" t="s">
        <v>77</v>
      </c>
      <c r="X3" s="1025"/>
      <c r="Y3" s="1026"/>
      <c r="Z3" s="1019" t="s">
        <v>78</v>
      </c>
      <c r="AA3" s="1027" t="s">
        <v>79</v>
      </c>
      <c r="AB3" s="1027" t="s">
        <v>80</v>
      </c>
      <c r="AC3" s="1028" t="s">
        <v>81</v>
      </c>
      <c r="AD3" s="1029" t="s">
        <v>82</v>
      </c>
      <c r="AE3" s="1019" t="s">
        <v>83</v>
      </c>
      <c r="AF3" s="1019" t="s">
        <v>84</v>
      </c>
      <c r="AG3" s="1019" t="s">
        <v>85</v>
      </c>
      <c r="AH3" s="1030" t="s">
        <v>19</v>
      </c>
      <c r="AI3" s="1031"/>
      <c r="AJ3" s="1032"/>
      <c r="AK3" s="1019"/>
      <c r="AL3" s="1033" t="s">
        <v>21</v>
      </c>
      <c r="AM3" s="1034" t="s">
        <v>22</v>
      </c>
      <c r="AN3" s="1034"/>
      <c r="AO3" s="1034"/>
      <c r="AP3" s="1034"/>
      <c r="AQ3" s="1034"/>
      <c r="AR3" s="1035" t="s">
        <v>14</v>
      </c>
      <c r="AS3" s="1036" t="s">
        <v>23</v>
      </c>
      <c r="AT3" s="1036"/>
      <c r="AU3" s="1036"/>
      <c r="AV3" s="1037">
        <v>7.0000000000000007E-2</v>
      </c>
      <c r="AW3" s="1038" t="s">
        <v>153</v>
      </c>
      <c r="AX3" s="1039"/>
      <c r="AY3" s="1040" t="s">
        <v>14</v>
      </c>
      <c r="AZ3" s="1041" t="s">
        <v>24</v>
      </c>
      <c r="BA3" s="1042"/>
      <c r="BB3" s="1042"/>
      <c r="BC3" s="1043"/>
      <c r="BD3" s="1044" t="s">
        <v>25</v>
      </c>
      <c r="BE3" s="1036" t="s">
        <v>26</v>
      </c>
      <c r="BF3" s="1036"/>
      <c r="BG3" s="1045" t="s">
        <v>86</v>
      </c>
      <c r="BH3" s="1046"/>
      <c r="BI3" s="1046"/>
      <c r="BJ3" s="1046"/>
      <c r="BK3" s="1047"/>
      <c r="BL3" s="690" t="s">
        <v>378</v>
      </c>
      <c r="BM3" s="691"/>
      <c r="BN3" s="692"/>
      <c r="BO3" s="1048" t="s">
        <v>29</v>
      </c>
      <c r="BP3" s="1049" t="s">
        <v>173</v>
      </c>
      <c r="BQ3" s="1050" t="s">
        <v>31</v>
      </c>
      <c r="BR3" s="1050" t="s">
        <v>32</v>
      </c>
      <c r="BS3" s="1049" t="s">
        <v>137</v>
      </c>
      <c r="BT3" s="1048" t="s">
        <v>138</v>
      </c>
      <c r="BU3" s="1048" t="s">
        <v>33</v>
      </c>
      <c r="BV3" s="1049" t="s">
        <v>133</v>
      </c>
      <c r="BW3" s="1048" t="s">
        <v>145</v>
      </c>
      <c r="BX3" s="1051" t="s">
        <v>34</v>
      </c>
      <c r="BY3" s="1052" t="s">
        <v>36</v>
      </c>
      <c r="BZ3" s="1053" t="s">
        <v>37</v>
      </c>
      <c r="CA3" s="1054" t="s">
        <v>8</v>
      </c>
      <c r="CB3" s="1054" t="s">
        <v>377</v>
      </c>
      <c r="CC3" s="1054" t="s">
        <v>176</v>
      </c>
    </row>
    <row r="4" spans="1:88" s="1092" customFormat="1" ht="32.1" customHeight="1" thickBot="1" x14ac:dyDescent="0.3">
      <c r="A4" s="1056"/>
      <c r="B4" s="1057"/>
      <c r="C4" s="1057"/>
      <c r="D4" s="1058"/>
      <c r="E4" s="1059"/>
      <c r="F4" s="1060"/>
      <c r="G4" s="1060"/>
      <c r="H4" s="1060"/>
      <c r="I4" s="1061">
        <v>0.15</v>
      </c>
      <c r="J4" s="1061">
        <v>0.01</v>
      </c>
      <c r="K4" s="1061">
        <v>0.02</v>
      </c>
      <c r="L4" s="1061">
        <v>0.03</v>
      </c>
      <c r="M4" s="1062"/>
      <c r="N4" s="1063"/>
      <c r="O4" s="1062"/>
      <c r="P4" s="1064"/>
      <c r="Q4" s="1062"/>
      <c r="R4" s="1065"/>
      <c r="S4" s="1066"/>
      <c r="T4" s="1067"/>
      <c r="U4" s="1067"/>
      <c r="V4" s="1067" t="s">
        <v>88</v>
      </c>
      <c r="W4" s="1068">
        <v>0.1666</v>
      </c>
      <c r="X4" s="1069">
        <v>0.5</v>
      </c>
      <c r="Y4" s="1068">
        <v>0.33339999999999997</v>
      </c>
      <c r="Z4" s="1067"/>
      <c r="AA4" s="1070"/>
      <c r="AB4" s="1070" t="s">
        <v>89</v>
      </c>
      <c r="AC4" s="1071" t="s">
        <v>46</v>
      </c>
      <c r="AD4" s="1072" t="s">
        <v>47</v>
      </c>
      <c r="AE4" s="1062" t="s">
        <v>48</v>
      </c>
      <c r="AF4" s="1062"/>
      <c r="AG4" s="1062" t="s">
        <v>49</v>
      </c>
      <c r="AH4" s="1061">
        <v>0.15</v>
      </c>
      <c r="AI4" s="1061">
        <v>0.01</v>
      </c>
      <c r="AJ4" s="1061">
        <v>0.03</v>
      </c>
      <c r="AK4" s="1073"/>
      <c r="AL4" s="1074"/>
      <c r="AM4" s="1061">
        <v>0.15</v>
      </c>
      <c r="AN4" s="1061">
        <v>0.01</v>
      </c>
      <c r="AO4" s="1061">
        <v>0.02</v>
      </c>
      <c r="AP4" s="1061">
        <v>0.1</v>
      </c>
      <c r="AQ4" s="1061">
        <v>0.08</v>
      </c>
      <c r="AR4" s="1075"/>
      <c r="AS4" s="1061">
        <v>0.15</v>
      </c>
      <c r="AT4" s="1061">
        <v>0.01</v>
      </c>
      <c r="AU4" s="1061">
        <v>0.1</v>
      </c>
      <c r="AV4" s="1076"/>
      <c r="AW4" s="1077">
        <v>0.03</v>
      </c>
      <c r="AX4" s="1077">
        <v>0.01</v>
      </c>
      <c r="AY4" s="1078"/>
      <c r="AZ4" s="1079" t="s">
        <v>56</v>
      </c>
      <c r="BA4" s="1079" t="s">
        <v>57</v>
      </c>
      <c r="BB4" s="1079" t="s">
        <v>58</v>
      </c>
      <c r="BC4" s="1079" t="s">
        <v>59</v>
      </c>
      <c r="BD4" s="1080"/>
      <c r="BE4" s="1061">
        <v>0.03</v>
      </c>
      <c r="BF4" s="1061">
        <v>0.01</v>
      </c>
      <c r="BG4" s="1081" t="s">
        <v>90</v>
      </c>
      <c r="BH4" s="1082" t="s">
        <v>91</v>
      </c>
      <c r="BI4" s="1082" t="s">
        <v>63</v>
      </c>
      <c r="BJ4" s="1082" t="s">
        <v>65</v>
      </c>
      <c r="BK4" s="1082" t="s">
        <v>27</v>
      </c>
      <c r="BL4" s="1083" t="s">
        <v>62</v>
      </c>
      <c r="BM4" s="1084" t="s">
        <v>63</v>
      </c>
      <c r="BN4" s="1084" t="s">
        <v>64</v>
      </c>
      <c r="BO4" s="1085"/>
      <c r="BP4" s="1086"/>
      <c r="BQ4" s="1087"/>
      <c r="BR4" s="1087"/>
      <c r="BS4" s="1086"/>
      <c r="BT4" s="1085"/>
      <c r="BU4" s="1085"/>
      <c r="BV4" s="1086"/>
      <c r="BW4" s="1085"/>
      <c r="BX4" s="1088"/>
      <c r="BY4" s="1089"/>
      <c r="BZ4" s="1090"/>
      <c r="CA4" s="1091"/>
      <c r="CB4" s="1091"/>
      <c r="CC4" s="1091"/>
    </row>
    <row r="5" spans="1:88" s="204" customFormat="1" ht="32.1" customHeight="1" x14ac:dyDescent="0.3">
      <c r="A5" s="1000" t="str">
        <f>IF(B5="","",SUBTOTAL(3,$B$5:B5))</f>
        <v/>
      </c>
      <c r="B5" s="567"/>
      <c r="C5" s="567"/>
      <c r="D5" s="567"/>
      <c r="E5" s="1001"/>
      <c r="F5" s="1002"/>
      <c r="G5" s="1003"/>
      <c r="H5" s="1003"/>
      <c r="I5" s="1004">
        <f t="shared" ref="I5:I32" si="0">ROUND($I$4*H5,2)</f>
        <v>0</v>
      </c>
      <c r="J5" s="1004">
        <f t="shared" ref="J5:J32" si="1">ROUND($J$4*H5,2)</f>
        <v>0</v>
      </c>
      <c r="K5" s="1004">
        <f t="shared" ref="K5:K32" si="2">ROUND($K$4*H5,2)</f>
        <v>0</v>
      </c>
      <c r="L5" s="1004">
        <f t="shared" ref="L5:L32" si="3">ROUND($L$4*H5,2)</f>
        <v>0</v>
      </c>
      <c r="M5" s="1004">
        <f>SUM(I5:L5,V5)</f>
        <v>0</v>
      </c>
      <c r="N5" s="567"/>
      <c r="O5" s="568"/>
      <c r="P5" s="567"/>
      <c r="Q5" s="1005"/>
      <c r="R5" s="1005"/>
      <c r="S5" s="1005"/>
      <c r="T5" s="1003"/>
      <c r="U5" s="1003"/>
      <c r="V5" s="1003"/>
      <c r="W5" s="1006">
        <f>INT($W$4*N5)</f>
        <v>0</v>
      </c>
      <c r="X5" s="1006">
        <f>INT($X$4*N5)</f>
        <v>0</v>
      </c>
      <c r="Y5" s="1006">
        <f>Z5-(X5+W5)</f>
        <v>0</v>
      </c>
      <c r="Z5" s="1005">
        <f>INT(IF(E5=0,N5*0.6666,(IF(E5=1,N5*0.6666,IF(E5=2,N5*1,IF(E5=3,N5*1,0))))))</f>
        <v>0</v>
      </c>
      <c r="AA5" s="1007">
        <v>0</v>
      </c>
      <c r="AB5" s="1007">
        <v>0</v>
      </c>
      <c r="AC5" s="568">
        <f>INT(SUM(Z5:AB5))</f>
        <v>0</v>
      </c>
      <c r="AD5" s="567"/>
      <c r="AE5" s="1004">
        <f>SUM(AC5:AD5)</f>
        <v>0</v>
      </c>
      <c r="AF5" s="1004">
        <f>SUM(V5,AE5)</f>
        <v>0</v>
      </c>
      <c r="AG5" s="1004">
        <f t="shared" ref="AG5:AG32" si="4">SUM(AF5-H5)</f>
        <v>0</v>
      </c>
      <c r="AH5" s="1008">
        <f t="shared" ref="AH5:AH32" si="5">ROUND(IF(AG5&lt;$AH$2,AG5*$AH$4,IF(AG5&gt;=$AH$2,$AH$2*$AH$4)),2)</f>
        <v>0</v>
      </c>
      <c r="AI5" s="1008">
        <f t="shared" ref="AI5:AI32" si="6">ROUND(IF(AG5&lt;$AH$2,AG5*$AI$4,IF(AG5&gt;=AH2,$AH$2*$AI$4)),2)</f>
        <v>0</v>
      </c>
      <c r="AJ5" s="1008">
        <f t="shared" ref="AJ5:AJ32" si="7">ROUND(IF(AG5&lt;$AH$2,AG5*$AJ$4,IF(AG5&gt;=$AH$2,$AH$2*$AJ$4)),2)</f>
        <v>0</v>
      </c>
      <c r="AK5" s="1008">
        <v>0</v>
      </c>
      <c r="AL5" s="1008">
        <f>SUM(M5,AE5,AH5:AJ5)</f>
        <v>0</v>
      </c>
      <c r="AM5" s="1008">
        <f t="shared" ref="AM5:AM32" si="8">ROUND(H5*$AM$4,2)</f>
        <v>0</v>
      </c>
      <c r="AN5" s="1008">
        <f t="shared" ref="AN5:AN32" si="9">ROUND(H5*$AN$4,2)</f>
        <v>0</v>
      </c>
      <c r="AO5" s="1008">
        <f t="shared" ref="AO5:AO32" si="10">ROUND(H5*$AO$4,2)</f>
        <v>0</v>
      </c>
      <c r="AP5" s="1008">
        <f t="shared" ref="AP5:AP32" si="11">ROUND(H5*$AP$4,2)</f>
        <v>0</v>
      </c>
      <c r="AQ5" s="1008">
        <f t="shared" ref="AQ5:AQ32" si="12">ROUND(H5*$AQ$4,2)</f>
        <v>0</v>
      </c>
      <c r="AR5" s="1008">
        <f>SUM(AM5:AQ5)</f>
        <v>0</v>
      </c>
      <c r="AS5" s="1008">
        <f t="shared" ref="AS5:AS32" si="13">ROUND(IF(AG5&lt;$AH$2,AG5*$AS$4,IF(AG5&gt;=$AH$2,$AH$2*$AS$4)),2)</f>
        <v>0</v>
      </c>
      <c r="AT5" s="1008">
        <f t="shared" ref="AT5:AT32" si="14">ROUND(IF(AG5&lt;$AH$2,AG5*$AT$4,IF(AG5&gt;=$AH$2,$AH$2*$AT$4)),2)</f>
        <v>0</v>
      </c>
      <c r="AU5" s="1008">
        <f t="shared" ref="AU5:AU32" si="15">ROUND(IF(AG5&lt;$AH$2,AG5*$AU$4,IF(AG5&gt;=$AH$2,$AH$2*$AU$4)),2)</f>
        <v>0</v>
      </c>
      <c r="AV5" s="1004">
        <f>ROUND(IF(E5=1,H5*0.07,IF(E5=3,H5*0.07,0)),2)</f>
        <v>0</v>
      </c>
      <c r="AW5" s="1008">
        <f t="shared" ref="AW5:AW32" si="16">ROUND(IF(AG5&lt;$AH$2,AG5*$AW$4,IF(AG5&gt;=$AH$2,$AH$2*$AW$4)),2)</f>
        <v>0</v>
      </c>
      <c r="AX5" s="1008">
        <f t="shared" ref="AX5:AX32" si="17">ROUND(IF(AG5&lt;$AH$2,AG5*$AX$4,IF(AG5&gt;=$AH$2,$AH$2*$AX$4)),2)</f>
        <v>0</v>
      </c>
      <c r="AY5" s="568">
        <f>SUM(AS5:AX5)</f>
        <v>0</v>
      </c>
      <c r="AZ5" s="1004">
        <f>ROUND(IF(E5=1,0.1,IF(E5=3,0.1,0)),2)</f>
        <v>0</v>
      </c>
      <c r="BA5" s="1004">
        <f>ROUND(IF(E5=1,0.5,IF(E5=3,0.5,0)),2)</f>
        <v>0</v>
      </c>
      <c r="BB5" s="1004">
        <f>ROUND(IF(E5=1,4.5,IF(E5=3,4.5,0)),2)</f>
        <v>0</v>
      </c>
      <c r="BC5" s="1004">
        <f>ROUND(IF(E5=1,0.2,IF(E5=3,0.2,0)),2)</f>
        <v>0</v>
      </c>
      <c r="BD5" s="1009">
        <v>0</v>
      </c>
      <c r="BE5" s="1004">
        <f t="shared" ref="BE5:BE32" si="18">ROUND(H5*$BE$4,2)</f>
        <v>0</v>
      </c>
      <c r="BF5" s="1004">
        <f t="shared" ref="BF5:BF32" si="19">ROUND(H5*$BF$4,2)</f>
        <v>0</v>
      </c>
      <c r="BG5" s="1004">
        <f>ROUND(AF5,2)</f>
        <v>0</v>
      </c>
      <c r="BH5" s="1004">
        <f>SUM(AP5:AQ5,AU5,AX5,BF5,BQ5,BR5,50)</f>
        <v>50</v>
      </c>
      <c r="BI5" s="1004">
        <f>BG5-BH5</f>
        <v>-50</v>
      </c>
      <c r="BJ5" s="1009">
        <f>ROUND(IF(AND(AF5&gt;=1,AF5&lt;=250),BI5*6/1000,IF(AND(AF5&gt;250,AF5&lt;=500),BI5*6.5/1000,IF(AND(AF5&gt;500,AF5&lt;=1000),BI5*7/1000,IF(AND(AF5&gt;1000,AF5&lt;=10000),BI5*7.5/1000)))),2)</f>
        <v>0</v>
      </c>
      <c r="BK5" s="1010">
        <f>CEILING(BJ5,0.05)</f>
        <v>0</v>
      </c>
      <c r="BL5" s="1004">
        <f>SUM(AP5:AQ5,AU5,AX5,BF5,BK5,BQ5,BR5,1183.33)</f>
        <v>1183.33</v>
      </c>
      <c r="BM5" s="1004">
        <f>(BG5+CC5)-BL5</f>
        <v>-1183.33</v>
      </c>
      <c r="BN5" s="239">
        <f>CEILING(IF(BM5&gt;0,BM5*0.02,0),0.05)</f>
        <v>0</v>
      </c>
      <c r="BO5" s="1001">
        <v>0</v>
      </c>
      <c r="BP5" s="567">
        <v>0</v>
      </c>
      <c r="BQ5" s="1011">
        <v>0</v>
      </c>
      <c r="BR5" s="1011">
        <v>0</v>
      </c>
      <c r="BS5" s="567">
        <f t="shared" ref="BS5:BS32" si="20">ROUND(IF(BT5=4,H5*0.05,0),2)</f>
        <v>0</v>
      </c>
      <c r="BT5" s="1001">
        <v>0</v>
      </c>
      <c r="BU5" s="1001">
        <v>0</v>
      </c>
      <c r="BV5" s="1001"/>
      <c r="BW5" s="1001">
        <v>0</v>
      </c>
      <c r="BX5" s="1001"/>
      <c r="BY5" s="1004">
        <f>SUM(AR5,AY5:BF5,BK5,BN5:BX5)</f>
        <v>0</v>
      </c>
      <c r="BZ5" s="1004">
        <f>AL5-BY5</f>
        <v>0</v>
      </c>
      <c r="CA5" s="1004">
        <f>B5</f>
        <v>0</v>
      </c>
      <c r="CB5" s="1004"/>
      <c r="CC5" s="1004">
        <f>ROUND(N5*10/12,2)</f>
        <v>0</v>
      </c>
    </row>
    <row r="6" spans="1:88" s="204" customFormat="1" ht="32.1" customHeight="1" x14ac:dyDescent="0.3">
      <c r="A6" s="310" t="str">
        <f>IF(B6="","",SUBTOTAL(3,$B$5:B6))</f>
        <v/>
      </c>
      <c r="B6" s="191"/>
      <c r="C6" s="191"/>
      <c r="D6" s="191"/>
      <c r="E6" s="192"/>
      <c r="F6" s="193"/>
      <c r="G6" s="194"/>
      <c r="H6" s="194"/>
      <c r="I6" s="195">
        <f t="shared" si="0"/>
        <v>0</v>
      </c>
      <c r="J6" s="195">
        <f t="shared" si="1"/>
        <v>0</v>
      </c>
      <c r="K6" s="195">
        <f t="shared" si="2"/>
        <v>0</v>
      </c>
      <c r="L6" s="195">
        <f t="shared" si="3"/>
        <v>0</v>
      </c>
      <c r="M6" s="195">
        <f t="shared" ref="M6:M32" si="21">SUM(I6:L6,V6)</f>
        <v>0</v>
      </c>
      <c r="N6" s="191"/>
      <c r="O6" s="196"/>
      <c r="P6" s="191"/>
      <c r="Q6" s="197"/>
      <c r="R6" s="197"/>
      <c r="S6" s="197"/>
      <c r="T6" s="194"/>
      <c r="U6" s="194"/>
      <c r="V6" s="194"/>
      <c r="W6" s="198">
        <f t="shared" ref="W6:W32" si="22">INT($W$4*N6)</f>
        <v>0</v>
      </c>
      <c r="X6" s="198">
        <f t="shared" ref="X6:X32" si="23">INT($X$4*N6)</f>
        <v>0</v>
      </c>
      <c r="Y6" s="198">
        <f t="shared" ref="Y6:Y32" si="24">Z6-(X6+W6)</f>
        <v>0</v>
      </c>
      <c r="Z6" s="197">
        <f t="shared" ref="Z6:Z32" si="25">INT(IF(E6=0,N6*0.6666,(IF(E6=1,N6*0.6666,IF(E6=2,N6*1,IF(E6=3,N6*1,0))))))</f>
        <v>0</v>
      </c>
      <c r="AA6" s="199">
        <v>0</v>
      </c>
      <c r="AB6" s="199">
        <v>0</v>
      </c>
      <c r="AC6" s="196">
        <f t="shared" ref="AC6:AC32" si="26">INT(SUM(Z6:AB6))</f>
        <v>0</v>
      </c>
      <c r="AD6" s="191"/>
      <c r="AE6" s="195">
        <f t="shared" ref="AE6:AE12" si="27">SUM(AC6:AD6)</f>
        <v>0</v>
      </c>
      <c r="AF6" s="195">
        <f t="shared" ref="AF6:AF32" si="28">SUM(V6,AE6)</f>
        <v>0</v>
      </c>
      <c r="AG6" s="195">
        <f t="shared" si="4"/>
        <v>0</v>
      </c>
      <c r="AH6" s="32">
        <f t="shared" si="5"/>
        <v>0</v>
      </c>
      <c r="AI6" s="32">
        <f t="shared" si="6"/>
        <v>0</v>
      </c>
      <c r="AJ6" s="32">
        <f t="shared" si="7"/>
        <v>0</v>
      </c>
      <c r="AK6" s="32">
        <v>0</v>
      </c>
      <c r="AL6" s="32">
        <f t="shared" ref="AL6:AL11" si="29">SUM(M6,AE6,AH6:AJ6)</f>
        <v>0</v>
      </c>
      <c r="AM6" s="32">
        <f t="shared" si="8"/>
        <v>0</v>
      </c>
      <c r="AN6" s="32">
        <f t="shared" si="9"/>
        <v>0</v>
      </c>
      <c r="AO6" s="32">
        <f t="shared" si="10"/>
        <v>0</v>
      </c>
      <c r="AP6" s="32">
        <f t="shared" si="11"/>
        <v>0</v>
      </c>
      <c r="AQ6" s="32">
        <f t="shared" si="12"/>
        <v>0</v>
      </c>
      <c r="AR6" s="32">
        <f t="shared" ref="AR6:AR32" si="30">SUM(AM6:AQ6)</f>
        <v>0</v>
      </c>
      <c r="AS6" s="32">
        <f t="shared" si="13"/>
        <v>0</v>
      </c>
      <c r="AT6" s="32">
        <f t="shared" si="14"/>
        <v>0</v>
      </c>
      <c r="AU6" s="32">
        <f t="shared" si="15"/>
        <v>0</v>
      </c>
      <c r="AV6" s="195">
        <f t="shared" ref="AV6:AV32" si="31">ROUND(IF(E6=1,H6*0.07,IF(E6=3,H6*0.07,0)),2)</f>
        <v>0</v>
      </c>
      <c r="AW6" s="32">
        <f t="shared" si="16"/>
        <v>0</v>
      </c>
      <c r="AX6" s="32">
        <f t="shared" si="17"/>
        <v>0</v>
      </c>
      <c r="AY6" s="196">
        <f t="shared" ref="AY6:AY32" si="32">SUM(AS6:AX6)</f>
        <v>0</v>
      </c>
      <c r="AZ6" s="195">
        <f t="shared" ref="AZ6:AZ32" si="33">ROUND(IF(E6=1,0.1,IF(E6=3,0.1,0)),2)</f>
        <v>0</v>
      </c>
      <c r="BA6" s="195">
        <f t="shared" ref="BA6:BA32" si="34">ROUND(IF(E6=1,0.5,IF(E6=3,0.5,0)),2)</f>
        <v>0</v>
      </c>
      <c r="BB6" s="195">
        <f t="shared" ref="BB6:BB32" si="35">ROUND(IF(E6=1,4.5,IF(E6=3,4.5,0)),2)</f>
        <v>0</v>
      </c>
      <c r="BC6" s="195">
        <f t="shared" ref="BC6:BC32" si="36">ROUND(IF(E6=1,0.2,IF(E6=3,0.2,0)),2)</f>
        <v>0</v>
      </c>
      <c r="BD6" s="200">
        <v>0</v>
      </c>
      <c r="BE6" s="195">
        <f t="shared" si="18"/>
        <v>0</v>
      </c>
      <c r="BF6" s="195">
        <f t="shared" si="19"/>
        <v>0</v>
      </c>
      <c r="BG6" s="195">
        <f t="shared" ref="BG6:BG32" si="37">ROUND(AF6,2)</f>
        <v>0</v>
      </c>
      <c r="BH6" s="195">
        <f t="shared" ref="BH6:BH32" si="38">SUM(AP6:AQ6,AU6,AX6,BF6,BQ6,BR6,50)</f>
        <v>50</v>
      </c>
      <c r="BI6" s="195">
        <f t="shared" ref="BI6:BI32" si="39">BG6-BH6</f>
        <v>-50</v>
      </c>
      <c r="BJ6" s="200">
        <f t="shared" ref="BJ6:BJ32" si="40">ROUND(IF(AND(AF6&gt;=1,AF6&lt;=250),BI6*6/1000,IF(AND(AF6&gt;250,AF6&lt;=500),BI6*6.5/1000,IF(AND(AF6&gt;500,AF6&lt;=1000),BI6*7/1000,IF(AND(AF6&gt;1000,AF6&lt;=10000),BI6*7.5/1000)))),2)</f>
        <v>0</v>
      </c>
      <c r="BK6" s="201">
        <f t="shared" ref="BK6:BK32" si="41">CEILING(BJ6,0.05)</f>
        <v>0</v>
      </c>
      <c r="BL6" s="195">
        <f t="shared" ref="BL6:BL32" si="42">SUM(AP6:AQ6,AU6,AX6,BF6,BK6,BQ6,BR6,1183.33)</f>
        <v>1183.33</v>
      </c>
      <c r="BM6" s="195">
        <f t="shared" ref="BM6:BM32" si="43">(BG6+CC6)-BL6</f>
        <v>-1183.33</v>
      </c>
      <c r="BN6" s="239">
        <f t="shared" ref="BN6:BN32" si="44">CEILING(IF(BM6&gt;0,BM6*0.02,0),0.05)</f>
        <v>0</v>
      </c>
      <c r="BO6" s="192">
        <v>0</v>
      </c>
      <c r="BP6" s="191">
        <v>0</v>
      </c>
      <c r="BQ6" s="203">
        <v>0</v>
      </c>
      <c r="BR6" s="203">
        <v>0</v>
      </c>
      <c r="BS6" s="191">
        <f t="shared" si="20"/>
        <v>0</v>
      </c>
      <c r="BT6" s="192">
        <v>0</v>
      </c>
      <c r="BU6" s="192">
        <v>0</v>
      </c>
      <c r="BV6" s="192"/>
      <c r="BW6" s="192">
        <v>0</v>
      </c>
      <c r="BX6" s="192"/>
      <c r="BY6" s="195">
        <f t="shared" ref="BY6:BY32" si="45">SUM(AR6,AY6:BF6,BK6,BN6:BX6)</f>
        <v>0</v>
      </c>
      <c r="BZ6" s="195">
        <f t="shared" ref="BZ6:BZ32" si="46">AL6-BY6</f>
        <v>0</v>
      </c>
      <c r="CA6" s="195">
        <f t="shared" ref="CA6:CA32" si="47">B6</f>
        <v>0</v>
      </c>
      <c r="CB6" s="195"/>
      <c r="CC6" s="195">
        <f t="shared" ref="CC6:CC32" si="48">ROUND(N6*10/12,2)</f>
        <v>0</v>
      </c>
    </row>
    <row r="7" spans="1:88" s="206" customFormat="1" ht="32.1" customHeight="1" x14ac:dyDescent="0.3">
      <c r="A7" s="310" t="str">
        <f>IF(B7="","",SUBTOTAL(3,$B$5:B7))</f>
        <v/>
      </c>
      <c r="B7" s="205"/>
      <c r="C7" s="191"/>
      <c r="D7" s="191"/>
      <c r="E7" s="192"/>
      <c r="F7" s="193"/>
      <c r="G7" s="194"/>
      <c r="H7" s="194"/>
      <c r="I7" s="195">
        <f t="shared" si="0"/>
        <v>0</v>
      </c>
      <c r="J7" s="195">
        <f t="shared" si="1"/>
        <v>0</v>
      </c>
      <c r="K7" s="195">
        <f t="shared" si="2"/>
        <v>0</v>
      </c>
      <c r="L7" s="195">
        <f t="shared" si="3"/>
        <v>0</v>
      </c>
      <c r="M7" s="195">
        <f t="shared" si="21"/>
        <v>0</v>
      </c>
      <c r="N7" s="191"/>
      <c r="O7" s="196"/>
      <c r="P7" s="191"/>
      <c r="Q7" s="197"/>
      <c r="R7" s="197"/>
      <c r="S7" s="197"/>
      <c r="T7" s="194"/>
      <c r="U7" s="194"/>
      <c r="V7" s="194"/>
      <c r="W7" s="198">
        <f t="shared" si="22"/>
        <v>0</v>
      </c>
      <c r="X7" s="198">
        <f t="shared" si="23"/>
        <v>0</v>
      </c>
      <c r="Y7" s="198">
        <f t="shared" si="24"/>
        <v>0</v>
      </c>
      <c r="Z7" s="197">
        <f t="shared" si="25"/>
        <v>0</v>
      </c>
      <c r="AA7" s="199">
        <v>0</v>
      </c>
      <c r="AB7" s="199">
        <v>0</v>
      </c>
      <c r="AC7" s="196">
        <f t="shared" si="26"/>
        <v>0</v>
      </c>
      <c r="AD7" s="191"/>
      <c r="AE7" s="195">
        <f t="shared" si="27"/>
        <v>0</v>
      </c>
      <c r="AF7" s="195">
        <f t="shared" si="28"/>
        <v>0</v>
      </c>
      <c r="AG7" s="195">
        <f t="shared" si="4"/>
        <v>0</v>
      </c>
      <c r="AH7" s="32">
        <f t="shared" si="5"/>
        <v>0</v>
      </c>
      <c r="AI7" s="32">
        <f t="shared" si="6"/>
        <v>0</v>
      </c>
      <c r="AJ7" s="32">
        <f t="shared" si="7"/>
        <v>0</v>
      </c>
      <c r="AK7" s="32">
        <v>0</v>
      </c>
      <c r="AL7" s="32">
        <f t="shared" si="29"/>
        <v>0</v>
      </c>
      <c r="AM7" s="32">
        <f t="shared" si="8"/>
        <v>0</v>
      </c>
      <c r="AN7" s="32">
        <f t="shared" si="9"/>
        <v>0</v>
      </c>
      <c r="AO7" s="32">
        <f t="shared" si="10"/>
        <v>0</v>
      </c>
      <c r="AP7" s="32">
        <f t="shared" si="11"/>
        <v>0</v>
      </c>
      <c r="AQ7" s="32">
        <f t="shared" si="12"/>
        <v>0</v>
      </c>
      <c r="AR7" s="32">
        <f t="shared" si="30"/>
        <v>0</v>
      </c>
      <c r="AS7" s="32">
        <f t="shared" si="13"/>
        <v>0</v>
      </c>
      <c r="AT7" s="32">
        <f t="shared" si="14"/>
        <v>0</v>
      </c>
      <c r="AU7" s="32">
        <f t="shared" si="15"/>
        <v>0</v>
      </c>
      <c r="AV7" s="195">
        <f t="shared" si="31"/>
        <v>0</v>
      </c>
      <c r="AW7" s="32">
        <f t="shared" si="16"/>
        <v>0</v>
      </c>
      <c r="AX7" s="32">
        <f t="shared" si="17"/>
        <v>0</v>
      </c>
      <c r="AY7" s="196">
        <f t="shared" si="32"/>
        <v>0</v>
      </c>
      <c r="AZ7" s="195">
        <f t="shared" si="33"/>
        <v>0</v>
      </c>
      <c r="BA7" s="195">
        <f t="shared" si="34"/>
        <v>0</v>
      </c>
      <c r="BB7" s="195">
        <f t="shared" si="35"/>
        <v>0</v>
      </c>
      <c r="BC7" s="195">
        <f t="shared" si="36"/>
        <v>0</v>
      </c>
      <c r="BD7" s="200">
        <v>0</v>
      </c>
      <c r="BE7" s="195">
        <f t="shared" si="18"/>
        <v>0</v>
      </c>
      <c r="BF7" s="195">
        <f t="shared" si="19"/>
        <v>0</v>
      </c>
      <c r="BG7" s="195">
        <f t="shared" si="37"/>
        <v>0</v>
      </c>
      <c r="BH7" s="195">
        <f t="shared" si="38"/>
        <v>50</v>
      </c>
      <c r="BI7" s="195">
        <f t="shared" si="39"/>
        <v>-50</v>
      </c>
      <c r="BJ7" s="200">
        <f t="shared" si="40"/>
        <v>0</v>
      </c>
      <c r="BK7" s="201">
        <f t="shared" si="41"/>
        <v>0</v>
      </c>
      <c r="BL7" s="195">
        <f t="shared" si="42"/>
        <v>1183.33</v>
      </c>
      <c r="BM7" s="195">
        <f t="shared" si="43"/>
        <v>-1183.33</v>
      </c>
      <c r="BN7" s="239">
        <f t="shared" si="44"/>
        <v>0</v>
      </c>
      <c r="BO7" s="192">
        <v>0</v>
      </c>
      <c r="BP7" s="191">
        <v>0</v>
      </c>
      <c r="BQ7" s="203">
        <v>0</v>
      </c>
      <c r="BR7" s="203">
        <v>0</v>
      </c>
      <c r="BS7" s="191">
        <f t="shared" si="20"/>
        <v>0</v>
      </c>
      <c r="BT7" s="192">
        <v>0</v>
      </c>
      <c r="BU7" s="192">
        <v>0</v>
      </c>
      <c r="BV7" s="192"/>
      <c r="BW7" s="192">
        <v>0</v>
      </c>
      <c r="BX7" s="192"/>
      <c r="BY7" s="195">
        <f t="shared" si="45"/>
        <v>0</v>
      </c>
      <c r="BZ7" s="195">
        <f t="shared" si="46"/>
        <v>0</v>
      </c>
      <c r="CA7" s="195">
        <f t="shared" si="47"/>
        <v>0</v>
      </c>
      <c r="CB7" s="195"/>
      <c r="CC7" s="195">
        <f t="shared" si="48"/>
        <v>0</v>
      </c>
    </row>
    <row r="8" spans="1:88" s="206" customFormat="1" ht="32.1" customHeight="1" x14ac:dyDescent="0.3">
      <c r="A8" s="310" t="str">
        <f>IF(B8="","",SUBTOTAL(3,$B$5:B8))</f>
        <v/>
      </c>
      <c r="B8" s="205"/>
      <c r="C8" s="191"/>
      <c r="D8" s="191"/>
      <c r="E8" s="192"/>
      <c r="F8" s="193"/>
      <c r="G8" s="194"/>
      <c r="H8" s="194"/>
      <c r="I8" s="195">
        <f t="shared" si="0"/>
        <v>0</v>
      </c>
      <c r="J8" s="195">
        <f t="shared" si="1"/>
        <v>0</v>
      </c>
      <c r="K8" s="195">
        <f t="shared" si="2"/>
        <v>0</v>
      </c>
      <c r="L8" s="195">
        <f t="shared" si="3"/>
        <v>0</v>
      </c>
      <c r="M8" s="195">
        <f t="shared" si="21"/>
        <v>0</v>
      </c>
      <c r="N8" s="191"/>
      <c r="O8" s="196"/>
      <c r="P8" s="191"/>
      <c r="Q8" s="197"/>
      <c r="R8" s="197"/>
      <c r="S8" s="197"/>
      <c r="T8" s="194"/>
      <c r="U8" s="194"/>
      <c r="V8" s="194"/>
      <c r="W8" s="198">
        <f t="shared" si="22"/>
        <v>0</v>
      </c>
      <c r="X8" s="198">
        <f t="shared" si="23"/>
        <v>0</v>
      </c>
      <c r="Y8" s="198">
        <f t="shared" si="24"/>
        <v>0</v>
      </c>
      <c r="Z8" s="197">
        <f t="shared" si="25"/>
        <v>0</v>
      </c>
      <c r="AA8" s="199">
        <v>0</v>
      </c>
      <c r="AB8" s="199">
        <v>0</v>
      </c>
      <c r="AC8" s="196">
        <f t="shared" si="26"/>
        <v>0</v>
      </c>
      <c r="AD8" s="191"/>
      <c r="AE8" s="195">
        <f t="shared" si="27"/>
        <v>0</v>
      </c>
      <c r="AF8" s="195">
        <f t="shared" si="28"/>
        <v>0</v>
      </c>
      <c r="AG8" s="195">
        <f t="shared" si="4"/>
        <v>0</v>
      </c>
      <c r="AH8" s="32">
        <f t="shared" si="5"/>
        <v>0</v>
      </c>
      <c r="AI8" s="32">
        <f t="shared" si="6"/>
        <v>0</v>
      </c>
      <c r="AJ8" s="32">
        <f t="shared" si="7"/>
        <v>0</v>
      </c>
      <c r="AK8" s="32">
        <v>0</v>
      </c>
      <c r="AL8" s="32">
        <f t="shared" si="29"/>
        <v>0</v>
      </c>
      <c r="AM8" s="32">
        <f t="shared" si="8"/>
        <v>0</v>
      </c>
      <c r="AN8" s="32">
        <f t="shared" si="9"/>
        <v>0</v>
      </c>
      <c r="AO8" s="32">
        <f t="shared" si="10"/>
        <v>0</v>
      </c>
      <c r="AP8" s="32">
        <f t="shared" si="11"/>
        <v>0</v>
      </c>
      <c r="AQ8" s="32">
        <f t="shared" si="12"/>
        <v>0</v>
      </c>
      <c r="AR8" s="32">
        <f t="shared" si="30"/>
        <v>0</v>
      </c>
      <c r="AS8" s="32">
        <f t="shared" si="13"/>
        <v>0</v>
      </c>
      <c r="AT8" s="32">
        <f t="shared" si="14"/>
        <v>0</v>
      </c>
      <c r="AU8" s="32">
        <f t="shared" si="15"/>
        <v>0</v>
      </c>
      <c r="AV8" s="195">
        <f t="shared" si="31"/>
        <v>0</v>
      </c>
      <c r="AW8" s="32">
        <f t="shared" si="16"/>
        <v>0</v>
      </c>
      <c r="AX8" s="32">
        <f t="shared" si="17"/>
        <v>0</v>
      </c>
      <c r="AY8" s="196">
        <f t="shared" si="32"/>
        <v>0</v>
      </c>
      <c r="AZ8" s="195">
        <f t="shared" si="33"/>
        <v>0</v>
      </c>
      <c r="BA8" s="195">
        <f t="shared" si="34"/>
        <v>0</v>
      </c>
      <c r="BB8" s="195">
        <f t="shared" si="35"/>
        <v>0</v>
      </c>
      <c r="BC8" s="195">
        <f t="shared" si="36"/>
        <v>0</v>
      </c>
      <c r="BD8" s="200">
        <v>0</v>
      </c>
      <c r="BE8" s="195">
        <f t="shared" si="18"/>
        <v>0</v>
      </c>
      <c r="BF8" s="195">
        <f t="shared" si="19"/>
        <v>0</v>
      </c>
      <c r="BG8" s="195">
        <f t="shared" si="37"/>
        <v>0</v>
      </c>
      <c r="BH8" s="195">
        <f t="shared" si="38"/>
        <v>50</v>
      </c>
      <c r="BI8" s="195">
        <f t="shared" si="39"/>
        <v>-50</v>
      </c>
      <c r="BJ8" s="200">
        <f t="shared" si="40"/>
        <v>0</v>
      </c>
      <c r="BK8" s="201">
        <f t="shared" si="41"/>
        <v>0</v>
      </c>
      <c r="BL8" s="195">
        <f t="shared" si="42"/>
        <v>1183.33</v>
      </c>
      <c r="BM8" s="195">
        <f t="shared" si="43"/>
        <v>-1183.33</v>
      </c>
      <c r="BN8" s="239">
        <f t="shared" si="44"/>
        <v>0</v>
      </c>
      <c r="BO8" s="192">
        <v>0</v>
      </c>
      <c r="BP8" s="191">
        <v>0</v>
      </c>
      <c r="BQ8" s="203">
        <v>0</v>
      </c>
      <c r="BR8" s="203">
        <v>0</v>
      </c>
      <c r="BS8" s="191">
        <f t="shared" si="20"/>
        <v>0</v>
      </c>
      <c r="BT8" s="192">
        <v>0</v>
      </c>
      <c r="BU8" s="192">
        <v>0</v>
      </c>
      <c r="BV8" s="192"/>
      <c r="BW8" s="192">
        <v>0</v>
      </c>
      <c r="BX8" s="192"/>
      <c r="BY8" s="195">
        <f t="shared" si="45"/>
        <v>0</v>
      </c>
      <c r="BZ8" s="195">
        <f t="shared" si="46"/>
        <v>0</v>
      </c>
      <c r="CA8" s="195">
        <f t="shared" si="47"/>
        <v>0</v>
      </c>
      <c r="CB8" s="195"/>
      <c r="CC8" s="195">
        <f t="shared" si="48"/>
        <v>0</v>
      </c>
    </row>
    <row r="9" spans="1:88" s="206" customFormat="1" ht="32.1" customHeight="1" x14ac:dyDescent="0.3">
      <c r="A9" s="310" t="str">
        <f>IF(B9="","",SUBTOTAL(3,$B$5:B9))</f>
        <v/>
      </c>
      <c r="B9" s="205"/>
      <c r="C9" s="191"/>
      <c r="D9" s="191"/>
      <c r="E9" s="192"/>
      <c r="F9" s="193"/>
      <c r="G9" s="194"/>
      <c r="H9" s="194"/>
      <c r="I9" s="195">
        <f t="shared" si="0"/>
        <v>0</v>
      </c>
      <c r="J9" s="195">
        <f t="shared" si="1"/>
        <v>0</v>
      </c>
      <c r="K9" s="195">
        <f t="shared" si="2"/>
        <v>0</v>
      </c>
      <c r="L9" s="195">
        <f t="shared" si="3"/>
        <v>0</v>
      </c>
      <c r="M9" s="195">
        <f t="shared" si="21"/>
        <v>0</v>
      </c>
      <c r="N9" s="191"/>
      <c r="O9" s="196"/>
      <c r="P9" s="191"/>
      <c r="Q9" s="197"/>
      <c r="R9" s="197"/>
      <c r="S9" s="197"/>
      <c r="T9" s="194"/>
      <c r="U9" s="194"/>
      <c r="V9" s="194"/>
      <c r="W9" s="198">
        <f t="shared" si="22"/>
        <v>0</v>
      </c>
      <c r="X9" s="198">
        <f t="shared" si="23"/>
        <v>0</v>
      </c>
      <c r="Y9" s="198">
        <f t="shared" si="24"/>
        <v>0</v>
      </c>
      <c r="Z9" s="197">
        <f t="shared" si="25"/>
        <v>0</v>
      </c>
      <c r="AA9" s="199">
        <v>0</v>
      </c>
      <c r="AB9" s="199">
        <v>0</v>
      </c>
      <c r="AC9" s="196">
        <f t="shared" si="26"/>
        <v>0</v>
      </c>
      <c r="AD9" s="191"/>
      <c r="AE9" s="195">
        <f t="shared" si="27"/>
        <v>0</v>
      </c>
      <c r="AF9" s="195">
        <f t="shared" si="28"/>
        <v>0</v>
      </c>
      <c r="AG9" s="195">
        <f t="shared" si="4"/>
        <v>0</v>
      </c>
      <c r="AH9" s="32">
        <f t="shared" si="5"/>
        <v>0</v>
      </c>
      <c r="AI9" s="32">
        <f t="shared" si="6"/>
        <v>0</v>
      </c>
      <c r="AJ9" s="32">
        <f t="shared" si="7"/>
        <v>0</v>
      </c>
      <c r="AK9" s="32">
        <v>0</v>
      </c>
      <c r="AL9" s="32">
        <f t="shared" si="29"/>
        <v>0</v>
      </c>
      <c r="AM9" s="32">
        <f t="shared" si="8"/>
        <v>0</v>
      </c>
      <c r="AN9" s="32">
        <f t="shared" si="9"/>
        <v>0</v>
      </c>
      <c r="AO9" s="32">
        <f t="shared" si="10"/>
        <v>0</v>
      </c>
      <c r="AP9" s="32">
        <f t="shared" si="11"/>
        <v>0</v>
      </c>
      <c r="AQ9" s="32">
        <f t="shared" si="12"/>
        <v>0</v>
      </c>
      <c r="AR9" s="32">
        <f t="shared" si="30"/>
        <v>0</v>
      </c>
      <c r="AS9" s="32">
        <f t="shared" si="13"/>
        <v>0</v>
      </c>
      <c r="AT9" s="32">
        <f t="shared" si="14"/>
        <v>0</v>
      </c>
      <c r="AU9" s="32">
        <f t="shared" si="15"/>
        <v>0</v>
      </c>
      <c r="AV9" s="195">
        <f t="shared" si="31"/>
        <v>0</v>
      </c>
      <c r="AW9" s="32">
        <f t="shared" si="16"/>
        <v>0</v>
      </c>
      <c r="AX9" s="32">
        <f t="shared" si="17"/>
        <v>0</v>
      </c>
      <c r="AY9" s="196">
        <f t="shared" si="32"/>
        <v>0</v>
      </c>
      <c r="AZ9" s="195">
        <f t="shared" si="33"/>
        <v>0</v>
      </c>
      <c r="BA9" s="195">
        <f t="shared" si="34"/>
        <v>0</v>
      </c>
      <c r="BB9" s="195">
        <f t="shared" si="35"/>
        <v>0</v>
      </c>
      <c r="BC9" s="195">
        <f t="shared" si="36"/>
        <v>0</v>
      </c>
      <c r="BD9" s="200">
        <v>0</v>
      </c>
      <c r="BE9" s="195">
        <f t="shared" si="18"/>
        <v>0</v>
      </c>
      <c r="BF9" s="195">
        <f t="shared" si="19"/>
        <v>0</v>
      </c>
      <c r="BG9" s="195">
        <f t="shared" si="37"/>
        <v>0</v>
      </c>
      <c r="BH9" s="195">
        <f t="shared" si="38"/>
        <v>50</v>
      </c>
      <c r="BI9" s="195">
        <f t="shared" si="39"/>
        <v>-50</v>
      </c>
      <c r="BJ9" s="200">
        <f t="shared" si="40"/>
        <v>0</v>
      </c>
      <c r="BK9" s="201">
        <f t="shared" si="41"/>
        <v>0</v>
      </c>
      <c r="BL9" s="195">
        <f t="shared" si="42"/>
        <v>1183.33</v>
      </c>
      <c r="BM9" s="195">
        <f t="shared" si="43"/>
        <v>-1183.33</v>
      </c>
      <c r="BN9" s="239">
        <f t="shared" si="44"/>
        <v>0</v>
      </c>
      <c r="BO9" s="192">
        <v>0</v>
      </c>
      <c r="BP9" s="191">
        <v>0</v>
      </c>
      <c r="BQ9" s="203">
        <v>0</v>
      </c>
      <c r="BR9" s="203">
        <v>0</v>
      </c>
      <c r="BS9" s="191">
        <f t="shared" si="20"/>
        <v>0</v>
      </c>
      <c r="BT9" s="192">
        <v>0</v>
      </c>
      <c r="BU9" s="192">
        <v>0</v>
      </c>
      <c r="BV9" s="192"/>
      <c r="BW9" s="192">
        <v>0</v>
      </c>
      <c r="BX9" s="192"/>
      <c r="BY9" s="195">
        <f t="shared" si="45"/>
        <v>0</v>
      </c>
      <c r="BZ9" s="195">
        <f t="shared" si="46"/>
        <v>0</v>
      </c>
      <c r="CA9" s="195">
        <f t="shared" si="47"/>
        <v>0</v>
      </c>
      <c r="CB9" s="195"/>
      <c r="CC9" s="195">
        <f t="shared" si="48"/>
        <v>0</v>
      </c>
    </row>
    <row r="10" spans="1:88" s="206" customFormat="1" ht="32.1" customHeight="1" x14ac:dyDescent="0.3">
      <c r="A10" s="310" t="str">
        <f>IF(B10="","",SUBTOTAL(3,$B$5:B10))</f>
        <v/>
      </c>
      <c r="B10" s="205"/>
      <c r="C10" s="191"/>
      <c r="D10" s="191"/>
      <c r="E10" s="192"/>
      <c r="F10" s="193"/>
      <c r="G10" s="194"/>
      <c r="H10" s="194"/>
      <c r="I10" s="195">
        <f t="shared" si="0"/>
        <v>0</v>
      </c>
      <c r="J10" s="195">
        <f t="shared" si="1"/>
        <v>0</v>
      </c>
      <c r="K10" s="195">
        <f t="shared" si="2"/>
        <v>0</v>
      </c>
      <c r="L10" s="195">
        <f t="shared" si="3"/>
        <v>0</v>
      </c>
      <c r="M10" s="195">
        <f t="shared" si="21"/>
        <v>0</v>
      </c>
      <c r="N10" s="191"/>
      <c r="O10" s="196"/>
      <c r="P10" s="191"/>
      <c r="Q10" s="197"/>
      <c r="R10" s="197"/>
      <c r="S10" s="197"/>
      <c r="T10" s="194"/>
      <c r="U10" s="194"/>
      <c r="V10" s="194"/>
      <c r="W10" s="198">
        <f t="shared" si="22"/>
        <v>0</v>
      </c>
      <c r="X10" s="198">
        <f t="shared" si="23"/>
        <v>0</v>
      </c>
      <c r="Y10" s="198">
        <f t="shared" si="24"/>
        <v>0</v>
      </c>
      <c r="Z10" s="197">
        <f t="shared" si="25"/>
        <v>0</v>
      </c>
      <c r="AA10" s="199">
        <v>0</v>
      </c>
      <c r="AB10" s="199">
        <v>0</v>
      </c>
      <c r="AC10" s="196">
        <f t="shared" si="26"/>
        <v>0</v>
      </c>
      <c r="AD10" s="191"/>
      <c r="AE10" s="195">
        <f t="shared" si="27"/>
        <v>0</v>
      </c>
      <c r="AF10" s="195">
        <f t="shared" si="28"/>
        <v>0</v>
      </c>
      <c r="AG10" s="195">
        <f t="shared" si="4"/>
        <v>0</v>
      </c>
      <c r="AH10" s="32">
        <f t="shared" si="5"/>
        <v>0</v>
      </c>
      <c r="AI10" s="32">
        <f t="shared" si="6"/>
        <v>0</v>
      </c>
      <c r="AJ10" s="32">
        <f t="shared" si="7"/>
        <v>0</v>
      </c>
      <c r="AK10" s="32">
        <v>0</v>
      </c>
      <c r="AL10" s="32">
        <f>SUM(M10,AE10,AH10:AJ10,AK10)</f>
        <v>0</v>
      </c>
      <c r="AM10" s="32">
        <f t="shared" si="8"/>
        <v>0</v>
      </c>
      <c r="AN10" s="32">
        <f t="shared" si="9"/>
        <v>0</v>
      </c>
      <c r="AO10" s="32">
        <f t="shared" si="10"/>
        <v>0</v>
      </c>
      <c r="AP10" s="32">
        <f t="shared" si="11"/>
        <v>0</v>
      </c>
      <c r="AQ10" s="32">
        <f t="shared" si="12"/>
        <v>0</v>
      </c>
      <c r="AR10" s="32">
        <f t="shared" si="30"/>
        <v>0</v>
      </c>
      <c r="AS10" s="32">
        <f t="shared" si="13"/>
        <v>0</v>
      </c>
      <c r="AT10" s="32">
        <f t="shared" si="14"/>
        <v>0</v>
      </c>
      <c r="AU10" s="32">
        <f t="shared" si="15"/>
        <v>0</v>
      </c>
      <c r="AV10" s="195">
        <f t="shared" si="31"/>
        <v>0</v>
      </c>
      <c r="AW10" s="32">
        <f t="shared" si="16"/>
        <v>0</v>
      </c>
      <c r="AX10" s="32">
        <f t="shared" si="17"/>
        <v>0</v>
      </c>
      <c r="AY10" s="196">
        <f t="shared" si="32"/>
        <v>0</v>
      </c>
      <c r="AZ10" s="195">
        <f t="shared" si="33"/>
        <v>0</v>
      </c>
      <c r="BA10" s="195">
        <f t="shared" si="34"/>
        <v>0</v>
      </c>
      <c r="BB10" s="195">
        <f t="shared" si="35"/>
        <v>0</v>
      </c>
      <c r="BC10" s="195">
        <f t="shared" si="36"/>
        <v>0</v>
      </c>
      <c r="BD10" s="200">
        <v>0</v>
      </c>
      <c r="BE10" s="195">
        <f t="shared" si="18"/>
        <v>0</v>
      </c>
      <c r="BF10" s="195">
        <f t="shared" si="19"/>
        <v>0</v>
      </c>
      <c r="BG10" s="195">
        <f t="shared" si="37"/>
        <v>0</v>
      </c>
      <c r="BH10" s="195">
        <f t="shared" si="38"/>
        <v>50</v>
      </c>
      <c r="BI10" s="195">
        <f t="shared" si="39"/>
        <v>-50</v>
      </c>
      <c r="BJ10" s="200">
        <f t="shared" si="40"/>
        <v>0</v>
      </c>
      <c r="BK10" s="201">
        <f t="shared" si="41"/>
        <v>0</v>
      </c>
      <c r="BL10" s="195">
        <f t="shared" si="42"/>
        <v>1183.33</v>
      </c>
      <c r="BM10" s="195">
        <f t="shared" si="43"/>
        <v>-1183.33</v>
      </c>
      <c r="BN10" s="239">
        <f t="shared" si="44"/>
        <v>0</v>
      </c>
      <c r="BO10" s="192">
        <v>0</v>
      </c>
      <c r="BP10" s="191">
        <v>0</v>
      </c>
      <c r="BQ10" s="203">
        <v>0</v>
      </c>
      <c r="BR10" s="203">
        <v>0</v>
      </c>
      <c r="BS10" s="191">
        <f t="shared" si="20"/>
        <v>0</v>
      </c>
      <c r="BT10" s="192">
        <v>0</v>
      </c>
      <c r="BU10" s="192">
        <v>0</v>
      </c>
      <c r="BV10" s="192"/>
      <c r="BW10" s="192">
        <v>0</v>
      </c>
      <c r="BX10" s="192"/>
      <c r="BY10" s="195">
        <f t="shared" si="45"/>
        <v>0</v>
      </c>
      <c r="BZ10" s="195">
        <f t="shared" si="46"/>
        <v>0</v>
      </c>
      <c r="CA10" s="195">
        <f t="shared" si="47"/>
        <v>0</v>
      </c>
      <c r="CB10" s="195"/>
      <c r="CC10" s="195">
        <f t="shared" si="48"/>
        <v>0</v>
      </c>
    </row>
    <row r="11" spans="1:88" s="206" customFormat="1" ht="32.1" customHeight="1" x14ac:dyDescent="0.3">
      <c r="A11" s="310" t="str">
        <f>IF(B11="","",SUBTOTAL(3,$B$5:B11))</f>
        <v/>
      </c>
      <c r="B11" s="205"/>
      <c r="C11" s="191"/>
      <c r="D11" s="191"/>
      <c r="E11" s="192"/>
      <c r="F11" s="193"/>
      <c r="G11" s="194"/>
      <c r="H11" s="194"/>
      <c r="I11" s="195">
        <f t="shared" si="0"/>
        <v>0</v>
      </c>
      <c r="J11" s="195">
        <f t="shared" si="1"/>
        <v>0</v>
      </c>
      <c r="K11" s="195">
        <f t="shared" si="2"/>
        <v>0</v>
      </c>
      <c r="L11" s="195">
        <f t="shared" si="3"/>
        <v>0</v>
      </c>
      <c r="M11" s="195">
        <f t="shared" si="21"/>
        <v>0</v>
      </c>
      <c r="N11" s="191"/>
      <c r="O11" s="196"/>
      <c r="P11" s="191"/>
      <c r="Q11" s="197"/>
      <c r="R11" s="197"/>
      <c r="S11" s="197"/>
      <c r="T11" s="194"/>
      <c r="U11" s="194"/>
      <c r="V11" s="194"/>
      <c r="W11" s="198">
        <f t="shared" si="22"/>
        <v>0</v>
      </c>
      <c r="X11" s="198">
        <f t="shared" si="23"/>
        <v>0</v>
      </c>
      <c r="Y11" s="198">
        <f t="shared" si="24"/>
        <v>0</v>
      </c>
      <c r="Z11" s="197">
        <f t="shared" si="25"/>
        <v>0</v>
      </c>
      <c r="AA11" s="199">
        <v>0</v>
      </c>
      <c r="AB11" s="199">
        <v>0</v>
      </c>
      <c r="AC11" s="196">
        <f t="shared" si="26"/>
        <v>0</v>
      </c>
      <c r="AD11" s="191"/>
      <c r="AE11" s="195">
        <f t="shared" si="27"/>
        <v>0</v>
      </c>
      <c r="AF11" s="195">
        <f t="shared" si="28"/>
        <v>0</v>
      </c>
      <c r="AG11" s="195">
        <f t="shared" si="4"/>
        <v>0</v>
      </c>
      <c r="AH11" s="32">
        <f t="shared" si="5"/>
        <v>0</v>
      </c>
      <c r="AI11" s="32">
        <f t="shared" si="6"/>
        <v>0</v>
      </c>
      <c r="AJ11" s="32">
        <f t="shared" si="7"/>
        <v>0</v>
      </c>
      <c r="AK11" s="32">
        <v>0</v>
      </c>
      <c r="AL11" s="32">
        <f t="shared" si="29"/>
        <v>0</v>
      </c>
      <c r="AM11" s="32">
        <f t="shared" si="8"/>
        <v>0</v>
      </c>
      <c r="AN11" s="32">
        <f t="shared" si="9"/>
        <v>0</v>
      </c>
      <c r="AO11" s="32">
        <f t="shared" si="10"/>
        <v>0</v>
      </c>
      <c r="AP11" s="32">
        <f t="shared" si="11"/>
        <v>0</v>
      </c>
      <c r="AQ11" s="32">
        <f t="shared" si="12"/>
        <v>0</v>
      </c>
      <c r="AR11" s="32">
        <f t="shared" si="30"/>
        <v>0</v>
      </c>
      <c r="AS11" s="32">
        <f t="shared" si="13"/>
        <v>0</v>
      </c>
      <c r="AT11" s="32">
        <f t="shared" si="14"/>
        <v>0</v>
      </c>
      <c r="AU11" s="32">
        <f t="shared" si="15"/>
        <v>0</v>
      </c>
      <c r="AV11" s="195">
        <f t="shared" si="31"/>
        <v>0</v>
      </c>
      <c r="AW11" s="32">
        <f t="shared" si="16"/>
        <v>0</v>
      </c>
      <c r="AX11" s="32">
        <f t="shared" si="17"/>
        <v>0</v>
      </c>
      <c r="AY11" s="196">
        <f t="shared" si="32"/>
        <v>0</v>
      </c>
      <c r="AZ11" s="195">
        <f t="shared" si="33"/>
        <v>0</v>
      </c>
      <c r="BA11" s="195">
        <f t="shared" si="34"/>
        <v>0</v>
      </c>
      <c r="BB11" s="195">
        <f t="shared" si="35"/>
        <v>0</v>
      </c>
      <c r="BC11" s="195">
        <f t="shared" si="36"/>
        <v>0</v>
      </c>
      <c r="BD11" s="200">
        <v>0</v>
      </c>
      <c r="BE11" s="195">
        <f t="shared" si="18"/>
        <v>0</v>
      </c>
      <c r="BF11" s="195">
        <f t="shared" si="19"/>
        <v>0</v>
      </c>
      <c r="BG11" s="195">
        <f t="shared" si="37"/>
        <v>0</v>
      </c>
      <c r="BH11" s="195">
        <f t="shared" si="38"/>
        <v>50</v>
      </c>
      <c r="BI11" s="195">
        <f t="shared" si="39"/>
        <v>-50</v>
      </c>
      <c r="BJ11" s="200">
        <f t="shared" si="40"/>
        <v>0</v>
      </c>
      <c r="BK11" s="201">
        <f t="shared" si="41"/>
        <v>0</v>
      </c>
      <c r="BL11" s="195">
        <f t="shared" si="42"/>
        <v>1183.33</v>
      </c>
      <c r="BM11" s="195">
        <f t="shared" si="43"/>
        <v>-1183.33</v>
      </c>
      <c r="BN11" s="239">
        <f t="shared" si="44"/>
        <v>0</v>
      </c>
      <c r="BO11" s="192">
        <v>0</v>
      </c>
      <c r="BP11" s="191">
        <v>0</v>
      </c>
      <c r="BQ11" s="203">
        <v>0</v>
      </c>
      <c r="BR11" s="203">
        <v>0</v>
      </c>
      <c r="BS11" s="191">
        <f t="shared" si="20"/>
        <v>0</v>
      </c>
      <c r="BT11" s="192">
        <v>0</v>
      </c>
      <c r="BU11" s="192">
        <v>0</v>
      </c>
      <c r="BV11" s="192"/>
      <c r="BW11" s="192">
        <v>0</v>
      </c>
      <c r="BX11" s="192"/>
      <c r="BY11" s="195">
        <f t="shared" si="45"/>
        <v>0</v>
      </c>
      <c r="BZ11" s="195">
        <f t="shared" si="46"/>
        <v>0</v>
      </c>
      <c r="CA11" s="195">
        <f t="shared" si="47"/>
        <v>0</v>
      </c>
      <c r="CB11" s="195"/>
      <c r="CC11" s="195">
        <f t="shared" si="48"/>
        <v>0</v>
      </c>
    </row>
    <row r="12" spans="1:88" s="206" customFormat="1" ht="32.1" customHeight="1" x14ac:dyDescent="0.3">
      <c r="A12" s="310" t="str">
        <f>IF(B12="","",SUBTOTAL(3,$B$5:B12))</f>
        <v/>
      </c>
      <c r="B12" s="205"/>
      <c r="C12" s="191"/>
      <c r="D12" s="191"/>
      <c r="E12" s="192"/>
      <c r="F12" s="193"/>
      <c r="G12" s="194"/>
      <c r="H12" s="194"/>
      <c r="I12" s="195">
        <f t="shared" si="0"/>
        <v>0</v>
      </c>
      <c r="J12" s="195">
        <f t="shared" si="1"/>
        <v>0</v>
      </c>
      <c r="K12" s="195">
        <f t="shared" si="2"/>
        <v>0</v>
      </c>
      <c r="L12" s="195">
        <f t="shared" si="3"/>
        <v>0</v>
      </c>
      <c r="M12" s="195">
        <f t="shared" si="21"/>
        <v>0</v>
      </c>
      <c r="N12" s="191"/>
      <c r="O12" s="196"/>
      <c r="P12" s="191"/>
      <c r="Q12" s="197"/>
      <c r="R12" s="197"/>
      <c r="S12" s="197"/>
      <c r="T12" s="194"/>
      <c r="U12" s="194"/>
      <c r="V12" s="194"/>
      <c r="W12" s="198">
        <f t="shared" si="22"/>
        <v>0</v>
      </c>
      <c r="X12" s="198">
        <f t="shared" si="23"/>
        <v>0</v>
      </c>
      <c r="Y12" s="198">
        <f t="shared" si="24"/>
        <v>0</v>
      </c>
      <c r="Z12" s="197">
        <f t="shared" si="25"/>
        <v>0</v>
      </c>
      <c r="AA12" s="199">
        <v>0</v>
      </c>
      <c r="AB12" s="199">
        <v>0</v>
      </c>
      <c r="AC12" s="196">
        <f t="shared" si="26"/>
        <v>0</v>
      </c>
      <c r="AD12" s="191"/>
      <c r="AE12" s="195">
        <f t="shared" si="27"/>
        <v>0</v>
      </c>
      <c r="AF12" s="195">
        <f t="shared" si="28"/>
        <v>0</v>
      </c>
      <c r="AG12" s="195">
        <f t="shared" si="4"/>
        <v>0</v>
      </c>
      <c r="AH12" s="32">
        <f t="shared" si="5"/>
        <v>0</v>
      </c>
      <c r="AI12" s="32">
        <f t="shared" si="6"/>
        <v>0</v>
      </c>
      <c r="AJ12" s="32">
        <f t="shared" si="7"/>
        <v>0</v>
      </c>
      <c r="AK12" s="32">
        <v>0</v>
      </c>
      <c r="AL12" s="32">
        <f>SUM(M12,AE12,AH12:AJ12,AK12)</f>
        <v>0</v>
      </c>
      <c r="AM12" s="32">
        <f t="shared" si="8"/>
        <v>0</v>
      </c>
      <c r="AN12" s="32">
        <f t="shared" si="9"/>
        <v>0</v>
      </c>
      <c r="AO12" s="32">
        <f t="shared" si="10"/>
        <v>0</v>
      </c>
      <c r="AP12" s="32">
        <f t="shared" si="11"/>
        <v>0</v>
      </c>
      <c r="AQ12" s="32">
        <f t="shared" si="12"/>
        <v>0</v>
      </c>
      <c r="AR12" s="32">
        <f t="shared" si="30"/>
        <v>0</v>
      </c>
      <c r="AS12" s="32">
        <f t="shared" si="13"/>
        <v>0</v>
      </c>
      <c r="AT12" s="32">
        <f t="shared" si="14"/>
        <v>0</v>
      </c>
      <c r="AU12" s="32">
        <f t="shared" si="15"/>
        <v>0</v>
      </c>
      <c r="AV12" s="195">
        <f t="shared" si="31"/>
        <v>0</v>
      </c>
      <c r="AW12" s="32">
        <f t="shared" si="16"/>
        <v>0</v>
      </c>
      <c r="AX12" s="32">
        <f t="shared" si="17"/>
        <v>0</v>
      </c>
      <c r="AY12" s="196">
        <f t="shared" si="32"/>
        <v>0</v>
      </c>
      <c r="AZ12" s="195">
        <f t="shared" si="33"/>
        <v>0</v>
      </c>
      <c r="BA12" s="195">
        <f t="shared" si="34"/>
        <v>0</v>
      </c>
      <c r="BB12" s="195">
        <f t="shared" si="35"/>
        <v>0</v>
      </c>
      <c r="BC12" s="195">
        <f t="shared" si="36"/>
        <v>0</v>
      </c>
      <c r="BD12" s="200">
        <v>0</v>
      </c>
      <c r="BE12" s="195">
        <f t="shared" si="18"/>
        <v>0</v>
      </c>
      <c r="BF12" s="195">
        <f t="shared" si="19"/>
        <v>0</v>
      </c>
      <c r="BG12" s="195">
        <f t="shared" si="37"/>
        <v>0</v>
      </c>
      <c r="BH12" s="195">
        <f t="shared" si="38"/>
        <v>50</v>
      </c>
      <c r="BI12" s="195">
        <f t="shared" si="39"/>
        <v>-50</v>
      </c>
      <c r="BJ12" s="200">
        <f t="shared" si="40"/>
        <v>0</v>
      </c>
      <c r="BK12" s="201">
        <f t="shared" si="41"/>
        <v>0</v>
      </c>
      <c r="BL12" s="195">
        <f t="shared" si="42"/>
        <v>1183.33</v>
      </c>
      <c r="BM12" s="195">
        <f t="shared" si="43"/>
        <v>-1183.33</v>
      </c>
      <c r="BN12" s="239">
        <f t="shared" si="44"/>
        <v>0</v>
      </c>
      <c r="BO12" s="192">
        <v>0</v>
      </c>
      <c r="BP12" s="191">
        <v>0</v>
      </c>
      <c r="BQ12" s="203">
        <v>0</v>
      </c>
      <c r="BR12" s="203">
        <v>0</v>
      </c>
      <c r="BS12" s="191">
        <f t="shared" si="20"/>
        <v>0</v>
      </c>
      <c r="BT12" s="192">
        <v>0</v>
      </c>
      <c r="BU12" s="192">
        <v>0</v>
      </c>
      <c r="BV12" s="192"/>
      <c r="BW12" s="192">
        <v>0</v>
      </c>
      <c r="BX12" s="192"/>
      <c r="BY12" s="195">
        <f t="shared" si="45"/>
        <v>0</v>
      </c>
      <c r="BZ12" s="195">
        <f t="shared" si="46"/>
        <v>0</v>
      </c>
      <c r="CA12" s="195">
        <f t="shared" si="47"/>
        <v>0</v>
      </c>
      <c r="CB12" s="195"/>
      <c r="CC12" s="195">
        <f t="shared" si="48"/>
        <v>0</v>
      </c>
    </row>
    <row r="13" spans="1:88" s="206" customFormat="1" ht="32.1" customHeight="1" x14ac:dyDescent="0.3">
      <c r="A13" s="310" t="str">
        <f>IF(B13="","",SUBTOTAL(3,$B$5:B13))</f>
        <v/>
      </c>
      <c r="B13" s="205"/>
      <c r="C13" s="191"/>
      <c r="D13" s="191"/>
      <c r="E13" s="192"/>
      <c r="F13" s="193"/>
      <c r="G13" s="194"/>
      <c r="H13" s="194"/>
      <c r="I13" s="195">
        <f t="shared" si="0"/>
        <v>0</v>
      </c>
      <c r="J13" s="195">
        <f t="shared" si="1"/>
        <v>0</v>
      </c>
      <c r="K13" s="195">
        <f t="shared" si="2"/>
        <v>0</v>
      </c>
      <c r="L13" s="195">
        <f t="shared" si="3"/>
        <v>0</v>
      </c>
      <c r="M13" s="195">
        <f t="shared" si="21"/>
        <v>0</v>
      </c>
      <c r="N13" s="191"/>
      <c r="O13" s="196"/>
      <c r="P13" s="191"/>
      <c r="Q13" s="197"/>
      <c r="R13" s="197"/>
      <c r="S13" s="197"/>
      <c r="T13" s="194"/>
      <c r="U13" s="194"/>
      <c r="V13" s="194"/>
      <c r="W13" s="198">
        <f t="shared" si="22"/>
        <v>0</v>
      </c>
      <c r="X13" s="198">
        <f t="shared" si="23"/>
        <v>0</v>
      </c>
      <c r="Y13" s="198">
        <f t="shared" si="24"/>
        <v>0</v>
      </c>
      <c r="Z13" s="197">
        <f t="shared" si="25"/>
        <v>0</v>
      </c>
      <c r="AA13" s="199">
        <v>0</v>
      </c>
      <c r="AB13" s="199">
        <v>0</v>
      </c>
      <c r="AC13" s="196">
        <f t="shared" si="26"/>
        <v>0</v>
      </c>
      <c r="AD13" s="191"/>
      <c r="AE13" s="195">
        <f t="shared" ref="AE13:AE32" si="49">SUM(AC13:AD13)</f>
        <v>0</v>
      </c>
      <c r="AF13" s="195">
        <f t="shared" si="28"/>
        <v>0</v>
      </c>
      <c r="AG13" s="195">
        <f t="shared" si="4"/>
        <v>0</v>
      </c>
      <c r="AH13" s="32">
        <f t="shared" si="5"/>
        <v>0</v>
      </c>
      <c r="AI13" s="32">
        <f t="shared" si="6"/>
        <v>0</v>
      </c>
      <c r="AJ13" s="32">
        <f t="shared" si="7"/>
        <v>0</v>
      </c>
      <c r="AK13" s="32">
        <v>0</v>
      </c>
      <c r="AL13" s="32">
        <f t="shared" ref="AL13:AL32" si="50">SUM(M13,AE13,AH13:AJ13)</f>
        <v>0</v>
      </c>
      <c r="AM13" s="32">
        <f t="shared" si="8"/>
        <v>0</v>
      </c>
      <c r="AN13" s="32">
        <f t="shared" si="9"/>
        <v>0</v>
      </c>
      <c r="AO13" s="32">
        <f t="shared" si="10"/>
        <v>0</v>
      </c>
      <c r="AP13" s="32">
        <f t="shared" si="11"/>
        <v>0</v>
      </c>
      <c r="AQ13" s="32">
        <f t="shared" si="12"/>
        <v>0</v>
      </c>
      <c r="AR13" s="32">
        <f t="shared" si="30"/>
        <v>0</v>
      </c>
      <c r="AS13" s="32">
        <f t="shared" si="13"/>
        <v>0</v>
      </c>
      <c r="AT13" s="32">
        <f t="shared" si="14"/>
        <v>0</v>
      </c>
      <c r="AU13" s="32">
        <f t="shared" si="15"/>
        <v>0</v>
      </c>
      <c r="AV13" s="195">
        <f t="shared" si="31"/>
        <v>0</v>
      </c>
      <c r="AW13" s="32">
        <f t="shared" si="16"/>
        <v>0</v>
      </c>
      <c r="AX13" s="32">
        <f t="shared" si="17"/>
        <v>0</v>
      </c>
      <c r="AY13" s="196">
        <f t="shared" si="32"/>
        <v>0</v>
      </c>
      <c r="AZ13" s="195">
        <f t="shared" si="33"/>
        <v>0</v>
      </c>
      <c r="BA13" s="195">
        <f t="shared" si="34"/>
        <v>0</v>
      </c>
      <c r="BB13" s="195">
        <f t="shared" si="35"/>
        <v>0</v>
      </c>
      <c r="BC13" s="195">
        <f t="shared" si="36"/>
        <v>0</v>
      </c>
      <c r="BD13" s="200">
        <v>0</v>
      </c>
      <c r="BE13" s="195">
        <f t="shared" si="18"/>
        <v>0</v>
      </c>
      <c r="BF13" s="195">
        <f t="shared" si="19"/>
        <v>0</v>
      </c>
      <c r="BG13" s="195">
        <f t="shared" si="37"/>
        <v>0</v>
      </c>
      <c r="BH13" s="195">
        <f t="shared" si="38"/>
        <v>50</v>
      </c>
      <c r="BI13" s="195">
        <f t="shared" si="39"/>
        <v>-50</v>
      </c>
      <c r="BJ13" s="200">
        <f t="shared" si="40"/>
        <v>0</v>
      </c>
      <c r="BK13" s="201">
        <f t="shared" si="41"/>
        <v>0</v>
      </c>
      <c r="BL13" s="195">
        <f t="shared" si="42"/>
        <v>1183.33</v>
      </c>
      <c r="BM13" s="195">
        <f t="shared" si="43"/>
        <v>-1183.33</v>
      </c>
      <c r="BN13" s="239">
        <f t="shared" si="44"/>
        <v>0</v>
      </c>
      <c r="BO13" s="192">
        <v>0</v>
      </c>
      <c r="BP13" s="191">
        <v>0</v>
      </c>
      <c r="BQ13" s="203">
        <v>0</v>
      </c>
      <c r="BR13" s="203">
        <v>0</v>
      </c>
      <c r="BS13" s="191">
        <f t="shared" si="20"/>
        <v>0</v>
      </c>
      <c r="BT13" s="192">
        <v>0</v>
      </c>
      <c r="BU13" s="192">
        <v>0</v>
      </c>
      <c r="BV13" s="192"/>
      <c r="BW13" s="192">
        <v>0</v>
      </c>
      <c r="BX13" s="192"/>
      <c r="BY13" s="195">
        <f t="shared" si="45"/>
        <v>0</v>
      </c>
      <c r="BZ13" s="195">
        <f t="shared" si="46"/>
        <v>0</v>
      </c>
      <c r="CA13" s="195">
        <f t="shared" si="47"/>
        <v>0</v>
      </c>
      <c r="CB13" s="195"/>
      <c r="CC13" s="195">
        <f t="shared" si="48"/>
        <v>0</v>
      </c>
    </row>
    <row r="14" spans="1:88" s="206" customFormat="1" ht="32.1" customHeight="1" x14ac:dyDescent="0.3">
      <c r="A14" s="149" t="str">
        <f>IF(B14="","",SUBTOTAL(3,$B$5:B14))</f>
        <v/>
      </c>
      <c r="B14" s="205"/>
      <c r="C14" s="191"/>
      <c r="D14" s="191"/>
      <c r="E14" s="192"/>
      <c r="F14" s="193"/>
      <c r="G14" s="194"/>
      <c r="H14" s="194"/>
      <c r="I14" s="195">
        <f t="shared" si="0"/>
        <v>0</v>
      </c>
      <c r="J14" s="195">
        <f t="shared" si="1"/>
        <v>0</v>
      </c>
      <c r="K14" s="195">
        <f t="shared" si="2"/>
        <v>0</v>
      </c>
      <c r="L14" s="195">
        <f t="shared" si="3"/>
        <v>0</v>
      </c>
      <c r="M14" s="195">
        <f t="shared" si="21"/>
        <v>0</v>
      </c>
      <c r="N14" s="191"/>
      <c r="O14" s="196"/>
      <c r="P14" s="191"/>
      <c r="Q14" s="197"/>
      <c r="R14" s="197"/>
      <c r="S14" s="197"/>
      <c r="T14" s="194"/>
      <c r="U14" s="194"/>
      <c r="V14" s="194"/>
      <c r="W14" s="198">
        <f t="shared" si="22"/>
        <v>0</v>
      </c>
      <c r="X14" s="198">
        <f t="shared" si="23"/>
        <v>0</v>
      </c>
      <c r="Y14" s="198">
        <f t="shared" si="24"/>
        <v>0</v>
      </c>
      <c r="Z14" s="197">
        <f t="shared" si="25"/>
        <v>0</v>
      </c>
      <c r="AA14" s="199">
        <v>0</v>
      </c>
      <c r="AB14" s="199">
        <v>0</v>
      </c>
      <c r="AC14" s="196">
        <f t="shared" si="26"/>
        <v>0</v>
      </c>
      <c r="AD14" s="191"/>
      <c r="AE14" s="195">
        <f t="shared" si="49"/>
        <v>0</v>
      </c>
      <c r="AF14" s="195">
        <f t="shared" si="28"/>
        <v>0</v>
      </c>
      <c r="AG14" s="195">
        <f t="shared" si="4"/>
        <v>0</v>
      </c>
      <c r="AH14" s="32">
        <f t="shared" si="5"/>
        <v>0</v>
      </c>
      <c r="AI14" s="32">
        <f t="shared" si="6"/>
        <v>0</v>
      </c>
      <c r="AJ14" s="32">
        <f t="shared" si="7"/>
        <v>0</v>
      </c>
      <c r="AK14" s="32">
        <v>0</v>
      </c>
      <c r="AL14" s="32">
        <f t="shared" si="50"/>
        <v>0</v>
      </c>
      <c r="AM14" s="32">
        <f t="shared" si="8"/>
        <v>0</v>
      </c>
      <c r="AN14" s="32">
        <f t="shared" si="9"/>
        <v>0</v>
      </c>
      <c r="AO14" s="32">
        <f t="shared" si="10"/>
        <v>0</v>
      </c>
      <c r="AP14" s="32">
        <f t="shared" si="11"/>
        <v>0</v>
      </c>
      <c r="AQ14" s="32">
        <f t="shared" si="12"/>
        <v>0</v>
      </c>
      <c r="AR14" s="32">
        <f t="shared" si="30"/>
        <v>0</v>
      </c>
      <c r="AS14" s="32">
        <f t="shared" si="13"/>
        <v>0</v>
      </c>
      <c r="AT14" s="32">
        <f t="shared" si="14"/>
        <v>0</v>
      </c>
      <c r="AU14" s="32">
        <f t="shared" si="15"/>
        <v>0</v>
      </c>
      <c r="AV14" s="195">
        <f t="shared" si="31"/>
        <v>0</v>
      </c>
      <c r="AW14" s="32">
        <f t="shared" si="16"/>
        <v>0</v>
      </c>
      <c r="AX14" s="32">
        <f t="shared" si="17"/>
        <v>0</v>
      </c>
      <c r="AY14" s="196">
        <f t="shared" si="32"/>
        <v>0</v>
      </c>
      <c r="AZ14" s="195">
        <f t="shared" si="33"/>
        <v>0</v>
      </c>
      <c r="BA14" s="195">
        <f t="shared" si="34"/>
        <v>0</v>
      </c>
      <c r="BB14" s="195">
        <f t="shared" si="35"/>
        <v>0</v>
      </c>
      <c r="BC14" s="195">
        <f t="shared" si="36"/>
        <v>0</v>
      </c>
      <c r="BD14" s="200">
        <v>0</v>
      </c>
      <c r="BE14" s="195">
        <f t="shared" si="18"/>
        <v>0</v>
      </c>
      <c r="BF14" s="195">
        <f t="shared" si="19"/>
        <v>0</v>
      </c>
      <c r="BG14" s="195">
        <f t="shared" si="37"/>
        <v>0</v>
      </c>
      <c r="BH14" s="195">
        <f t="shared" si="38"/>
        <v>50</v>
      </c>
      <c r="BI14" s="195">
        <f t="shared" si="39"/>
        <v>-50</v>
      </c>
      <c r="BJ14" s="200">
        <f t="shared" si="40"/>
        <v>0</v>
      </c>
      <c r="BK14" s="201">
        <f t="shared" si="41"/>
        <v>0</v>
      </c>
      <c r="BL14" s="195">
        <f t="shared" si="42"/>
        <v>1183.33</v>
      </c>
      <c r="BM14" s="195">
        <f t="shared" si="43"/>
        <v>-1183.33</v>
      </c>
      <c r="BN14" s="239">
        <f t="shared" si="44"/>
        <v>0</v>
      </c>
      <c r="BO14" s="192">
        <v>0</v>
      </c>
      <c r="BP14" s="191">
        <v>0</v>
      </c>
      <c r="BQ14" s="203">
        <v>0</v>
      </c>
      <c r="BR14" s="203">
        <v>0</v>
      </c>
      <c r="BS14" s="191">
        <f t="shared" si="20"/>
        <v>0</v>
      </c>
      <c r="BT14" s="192">
        <v>0</v>
      </c>
      <c r="BU14" s="192">
        <v>0</v>
      </c>
      <c r="BV14" s="192"/>
      <c r="BW14" s="192">
        <v>0</v>
      </c>
      <c r="BX14" s="192"/>
      <c r="BY14" s="195">
        <f t="shared" si="45"/>
        <v>0</v>
      </c>
      <c r="BZ14" s="195">
        <f t="shared" si="46"/>
        <v>0</v>
      </c>
      <c r="CA14" s="195">
        <f t="shared" si="47"/>
        <v>0</v>
      </c>
      <c r="CB14" s="195"/>
      <c r="CC14" s="195">
        <f t="shared" si="48"/>
        <v>0</v>
      </c>
    </row>
    <row r="15" spans="1:88" s="206" customFormat="1" ht="32.1" customHeight="1" x14ac:dyDescent="0.3">
      <c r="A15" s="149" t="str">
        <f>IF(B15="","",SUBTOTAL(3,$B$5:B15))</f>
        <v/>
      </c>
      <c r="B15" s="205"/>
      <c r="C15" s="191"/>
      <c r="D15" s="191"/>
      <c r="E15" s="192"/>
      <c r="F15" s="193"/>
      <c r="G15" s="194"/>
      <c r="H15" s="194"/>
      <c r="I15" s="195">
        <f t="shared" si="0"/>
        <v>0</v>
      </c>
      <c r="J15" s="195">
        <f t="shared" si="1"/>
        <v>0</v>
      </c>
      <c r="K15" s="195">
        <f t="shared" si="2"/>
        <v>0</v>
      </c>
      <c r="L15" s="195">
        <f t="shared" si="3"/>
        <v>0</v>
      </c>
      <c r="M15" s="195">
        <f t="shared" si="21"/>
        <v>0</v>
      </c>
      <c r="N15" s="191"/>
      <c r="O15" s="196"/>
      <c r="P15" s="191"/>
      <c r="Q15" s="197"/>
      <c r="R15" s="197"/>
      <c r="S15" s="197"/>
      <c r="T15" s="194"/>
      <c r="U15" s="194"/>
      <c r="V15" s="194"/>
      <c r="W15" s="198">
        <f t="shared" si="22"/>
        <v>0</v>
      </c>
      <c r="X15" s="198">
        <f t="shared" si="23"/>
        <v>0</v>
      </c>
      <c r="Y15" s="198">
        <f t="shared" si="24"/>
        <v>0</v>
      </c>
      <c r="Z15" s="197">
        <f t="shared" si="25"/>
        <v>0</v>
      </c>
      <c r="AA15" s="199">
        <v>0</v>
      </c>
      <c r="AB15" s="199">
        <v>0</v>
      </c>
      <c r="AC15" s="196">
        <f t="shared" si="26"/>
        <v>0</v>
      </c>
      <c r="AD15" s="191"/>
      <c r="AE15" s="195">
        <f t="shared" si="49"/>
        <v>0</v>
      </c>
      <c r="AF15" s="195">
        <f t="shared" si="28"/>
        <v>0</v>
      </c>
      <c r="AG15" s="195">
        <f t="shared" si="4"/>
        <v>0</v>
      </c>
      <c r="AH15" s="32">
        <f t="shared" si="5"/>
        <v>0</v>
      </c>
      <c r="AI15" s="32">
        <f t="shared" si="6"/>
        <v>0</v>
      </c>
      <c r="AJ15" s="32">
        <f t="shared" si="7"/>
        <v>0</v>
      </c>
      <c r="AK15" s="32">
        <v>0</v>
      </c>
      <c r="AL15" s="32">
        <f t="shared" si="50"/>
        <v>0</v>
      </c>
      <c r="AM15" s="32">
        <f t="shared" si="8"/>
        <v>0</v>
      </c>
      <c r="AN15" s="32">
        <f t="shared" si="9"/>
        <v>0</v>
      </c>
      <c r="AO15" s="32">
        <f t="shared" si="10"/>
        <v>0</v>
      </c>
      <c r="AP15" s="32">
        <f t="shared" si="11"/>
        <v>0</v>
      </c>
      <c r="AQ15" s="32">
        <f t="shared" si="12"/>
        <v>0</v>
      </c>
      <c r="AR15" s="32">
        <f t="shared" si="30"/>
        <v>0</v>
      </c>
      <c r="AS15" s="32">
        <f t="shared" si="13"/>
        <v>0</v>
      </c>
      <c r="AT15" s="32">
        <f t="shared" si="14"/>
        <v>0</v>
      </c>
      <c r="AU15" s="32">
        <f t="shared" si="15"/>
        <v>0</v>
      </c>
      <c r="AV15" s="195">
        <f t="shared" si="31"/>
        <v>0</v>
      </c>
      <c r="AW15" s="32">
        <f t="shared" si="16"/>
        <v>0</v>
      </c>
      <c r="AX15" s="32">
        <f t="shared" si="17"/>
        <v>0</v>
      </c>
      <c r="AY15" s="196">
        <f t="shared" si="32"/>
        <v>0</v>
      </c>
      <c r="AZ15" s="195">
        <f t="shared" si="33"/>
        <v>0</v>
      </c>
      <c r="BA15" s="195">
        <f t="shared" si="34"/>
        <v>0</v>
      </c>
      <c r="BB15" s="195">
        <f t="shared" si="35"/>
        <v>0</v>
      </c>
      <c r="BC15" s="195">
        <f t="shared" si="36"/>
        <v>0</v>
      </c>
      <c r="BD15" s="200">
        <v>0</v>
      </c>
      <c r="BE15" s="195">
        <f t="shared" si="18"/>
        <v>0</v>
      </c>
      <c r="BF15" s="195">
        <f t="shared" si="19"/>
        <v>0</v>
      </c>
      <c r="BG15" s="195">
        <f t="shared" si="37"/>
        <v>0</v>
      </c>
      <c r="BH15" s="195">
        <f t="shared" si="38"/>
        <v>50</v>
      </c>
      <c r="BI15" s="195">
        <f t="shared" si="39"/>
        <v>-50</v>
      </c>
      <c r="BJ15" s="200">
        <f t="shared" si="40"/>
        <v>0</v>
      </c>
      <c r="BK15" s="201">
        <f t="shared" si="41"/>
        <v>0</v>
      </c>
      <c r="BL15" s="195">
        <f t="shared" si="42"/>
        <v>1183.33</v>
      </c>
      <c r="BM15" s="195">
        <f t="shared" si="43"/>
        <v>-1183.33</v>
      </c>
      <c r="BN15" s="239">
        <f t="shared" si="44"/>
        <v>0</v>
      </c>
      <c r="BO15" s="192">
        <v>0</v>
      </c>
      <c r="BP15" s="191">
        <v>0</v>
      </c>
      <c r="BQ15" s="203">
        <v>0</v>
      </c>
      <c r="BR15" s="203">
        <v>0</v>
      </c>
      <c r="BS15" s="191">
        <f t="shared" si="20"/>
        <v>0</v>
      </c>
      <c r="BT15" s="192">
        <v>0</v>
      </c>
      <c r="BU15" s="192">
        <v>0</v>
      </c>
      <c r="BV15" s="192"/>
      <c r="BW15" s="192">
        <v>0</v>
      </c>
      <c r="BX15" s="192"/>
      <c r="BY15" s="195">
        <f t="shared" si="45"/>
        <v>0</v>
      </c>
      <c r="BZ15" s="195">
        <f t="shared" si="46"/>
        <v>0</v>
      </c>
      <c r="CA15" s="195">
        <f t="shared" si="47"/>
        <v>0</v>
      </c>
      <c r="CB15" s="195"/>
      <c r="CC15" s="195">
        <f t="shared" si="48"/>
        <v>0</v>
      </c>
    </row>
    <row r="16" spans="1:88" s="206" customFormat="1" ht="32.1" customHeight="1" x14ac:dyDescent="0.3">
      <c r="A16" s="149" t="str">
        <f>IF(B16="","",SUBTOTAL(3,$B$5:B16))</f>
        <v/>
      </c>
      <c r="B16" s="205"/>
      <c r="C16" s="191"/>
      <c r="D16" s="191"/>
      <c r="E16" s="192"/>
      <c r="F16" s="193"/>
      <c r="G16" s="194"/>
      <c r="H16" s="194"/>
      <c r="I16" s="195">
        <f t="shared" si="0"/>
        <v>0</v>
      </c>
      <c r="J16" s="195">
        <f t="shared" si="1"/>
        <v>0</v>
      </c>
      <c r="K16" s="195">
        <f t="shared" si="2"/>
        <v>0</v>
      </c>
      <c r="L16" s="195">
        <f t="shared" si="3"/>
        <v>0</v>
      </c>
      <c r="M16" s="195">
        <f t="shared" si="21"/>
        <v>0</v>
      </c>
      <c r="N16" s="191"/>
      <c r="O16" s="196"/>
      <c r="P16" s="191"/>
      <c r="Q16" s="197"/>
      <c r="R16" s="197"/>
      <c r="S16" s="197"/>
      <c r="T16" s="194"/>
      <c r="U16" s="194"/>
      <c r="V16" s="194"/>
      <c r="W16" s="198">
        <f t="shared" si="22"/>
        <v>0</v>
      </c>
      <c r="X16" s="198">
        <f t="shared" si="23"/>
        <v>0</v>
      </c>
      <c r="Y16" s="198">
        <f t="shared" si="24"/>
        <v>0</v>
      </c>
      <c r="Z16" s="197">
        <f t="shared" si="25"/>
        <v>0</v>
      </c>
      <c r="AA16" s="199">
        <v>0</v>
      </c>
      <c r="AB16" s="199">
        <v>0</v>
      </c>
      <c r="AC16" s="196">
        <f t="shared" si="26"/>
        <v>0</v>
      </c>
      <c r="AD16" s="191"/>
      <c r="AE16" s="195">
        <f t="shared" si="49"/>
        <v>0</v>
      </c>
      <c r="AF16" s="195">
        <f t="shared" si="28"/>
        <v>0</v>
      </c>
      <c r="AG16" s="195">
        <f t="shared" si="4"/>
        <v>0</v>
      </c>
      <c r="AH16" s="32">
        <f t="shared" si="5"/>
        <v>0</v>
      </c>
      <c r="AI16" s="32">
        <f t="shared" si="6"/>
        <v>0</v>
      </c>
      <c r="AJ16" s="32">
        <f t="shared" si="7"/>
        <v>0</v>
      </c>
      <c r="AK16" s="32">
        <v>0</v>
      </c>
      <c r="AL16" s="32">
        <f t="shared" si="50"/>
        <v>0</v>
      </c>
      <c r="AM16" s="32">
        <f t="shared" si="8"/>
        <v>0</v>
      </c>
      <c r="AN16" s="32">
        <f t="shared" si="9"/>
        <v>0</v>
      </c>
      <c r="AO16" s="32">
        <f t="shared" si="10"/>
        <v>0</v>
      </c>
      <c r="AP16" s="32">
        <f t="shared" si="11"/>
        <v>0</v>
      </c>
      <c r="AQ16" s="32">
        <f t="shared" si="12"/>
        <v>0</v>
      </c>
      <c r="AR16" s="32">
        <f t="shared" si="30"/>
        <v>0</v>
      </c>
      <c r="AS16" s="32">
        <f t="shared" si="13"/>
        <v>0</v>
      </c>
      <c r="AT16" s="32">
        <f t="shared" si="14"/>
        <v>0</v>
      </c>
      <c r="AU16" s="32">
        <f t="shared" si="15"/>
        <v>0</v>
      </c>
      <c r="AV16" s="195">
        <f t="shared" si="31"/>
        <v>0</v>
      </c>
      <c r="AW16" s="32">
        <f t="shared" si="16"/>
        <v>0</v>
      </c>
      <c r="AX16" s="32">
        <f t="shared" si="17"/>
        <v>0</v>
      </c>
      <c r="AY16" s="196">
        <f t="shared" si="32"/>
        <v>0</v>
      </c>
      <c r="AZ16" s="195">
        <f t="shared" si="33"/>
        <v>0</v>
      </c>
      <c r="BA16" s="195">
        <f t="shared" si="34"/>
        <v>0</v>
      </c>
      <c r="BB16" s="195">
        <f t="shared" si="35"/>
        <v>0</v>
      </c>
      <c r="BC16" s="195">
        <f t="shared" si="36"/>
        <v>0</v>
      </c>
      <c r="BD16" s="200">
        <v>0</v>
      </c>
      <c r="BE16" s="195">
        <f t="shared" si="18"/>
        <v>0</v>
      </c>
      <c r="BF16" s="195">
        <f t="shared" si="19"/>
        <v>0</v>
      </c>
      <c r="BG16" s="195">
        <f t="shared" si="37"/>
        <v>0</v>
      </c>
      <c r="BH16" s="195">
        <f t="shared" si="38"/>
        <v>50</v>
      </c>
      <c r="BI16" s="195">
        <f t="shared" si="39"/>
        <v>-50</v>
      </c>
      <c r="BJ16" s="200">
        <f t="shared" si="40"/>
        <v>0</v>
      </c>
      <c r="BK16" s="201">
        <f t="shared" si="41"/>
        <v>0</v>
      </c>
      <c r="BL16" s="195">
        <f t="shared" si="42"/>
        <v>1183.33</v>
      </c>
      <c r="BM16" s="195">
        <f t="shared" si="43"/>
        <v>-1183.33</v>
      </c>
      <c r="BN16" s="239">
        <f t="shared" si="44"/>
        <v>0</v>
      </c>
      <c r="BO16" s="192">
        <v>0</v>
      </c>
      <c r="BP16" s="191">
        <v>0</v>
      </c>
      <c r="BQ16" s="203">
        <v>0</v>
      </c>
      <c r="BR16" s="203">
        <v>0</v>
      </c>
      <c r="BS16" s="191">
        <f t="shared" si="20"/>
        <v>0</v>
      </c>
      <c r="BT16" s="192">
        <v>0</v>
      </c>
      <c r="BU16" s="192">
        <v>0</v>
      </c>
      <c r="BV16" s="192"/>
      <c r="BW16" s="192">
        <v>0</v>
      </c>
      <c r="BX16" s="192"/>
      <c r="BY16" s="195">
        <f t="shared" si="45"/>
        <v>0</v>
      </c>
      <c r="BZ16" s="195">
        <f t="shared" si="46"/>
        <v>0</v>
      </c>
      <c r="CA16" s="195">
        <f t="shared" si="47"/>
        <v>0</v>
      </c>
      <c r="CB16" s="195"/>
      <c r="CC16" s="195">
        <f t="shared" si="48"/>
        <v>0</v>
      </c>
    </row>
    <row r="17" spans="1:81" s="206" customFormat="1" ht="32.1" customHeight="1" x14ac:dyDescent="0.3">
      <c r="A17" s="149" t="str">
        <f>IF(B17="","",SUBTOTAL(3,$B$5:B17))</f>
        <v/>
      </c>
      <c r="B17" s="205"/>
      <c r="C17" s="191"/>
      <c r="D17" s="191"/>
      <c r="E17" s="192"/>
      <c r="F17" s="193"/>
      <c r="G17" s="194"/>
      <c r="H17" s="194"/>
      <c r="I17" s="195">
        <f t="shared" si="0"/>
        <v>0</v>
      </c>
      <c r="J17" s="195">
        <f t="shared" si="1"/>
        <v>0</v>
      </c>
      <c r="K17" s="195">
        <f t="shared" si="2"/>
        <v>0</v>
      </c>
      <c r="L17" s="195">
        <f t="shared" si="3"/>
        <v>0</v>
      </c>
      <c r="M17" s="195">
        <f t="shared" si="21"/>
        <v>0</v>
      </c>
      <c r="N17" s="191"/>
      <c r="O17" s="196"/>
      <c r="P17" s="191"/>
      <c r="Q17" s="197"/>
      <c r="R17" s="197"/>
      <c r="S17" s="197"/>
      <c r="T17" s="194"/>
      <c r="U17" s="194"/>
      <c r="V17" s="194"/>
      <c r="W17" s="198">
        <f t="shared" si="22"/>
        <v>0</v>
      </c>
      <c r="X17" s="198">
        <f t="shared" si="23"/>
        <v>0</v>
      </c>
      <c r="Y17" s="198">
        <f t="shared" si="24"/>
        <v>0</v>
      </c>
      <c r="Z17" s="197">
        <f t="shared" si="25"/>
        <v>0</v>
      </c>
      <c r="AA17" s="199">
        <v>0</v>
      </c>
      <c r="AB17" s="199">
        <v>0</v>
      </c>
      <c r="AC17" s="196">
        <f t="shared" si="26"/>
        <v>0</v>
      </c>
      <c r="AD17" s="191"/>
      <c r="AE17" s="195">
        <f t="shared" si="49"/>
        <v>0</v>
      </c>
      <c r="AF17" s="195">
        <f t="shared" si="28"/>
        <v>0</v>
      </c>
      <c r="AG17" s="195">
        <f t="shared" si="4"/>
        <v>0</v>
      </c>
      <c r="AH17" s="32">
        <f t="shared" si="5"/>
        <v>0</v>
      </c>
      <c r="AI17" s="32">
        <f t="shared" si="6"/>
        <v>0</v>
      </c>
      <c r="AJ17" s="32">
        <f t="shared" si="7"/>
        <v>0</v>
      </c>
      <c r="AK17" s="32">
        <v>0</v>
      </c>
      <c r="AL17" s="32">
        <f t="shared" si="50"/>
        <v>0</v>
      </c>
      <c r="AM17" s="32">
        <f t="shared" si="8"/>
        <v>0</v>
      </c>
      <c r="AN17" s="32">
        <f t="shared" si="9"/>
        <v>0</v>
      </c>
      <c r="AO17" s="32">
        <f t="shared" si="10"/>
        <v>0</v>
      </c>
      <c r="AP17" s="32">
        <f t="shared" si="11"/>
        <v>0</v>
      </c>
      <c r="AQ17" s="32">
        <f t="shared" si="12"/>
        <v>0</v>
      </c>
      <c r="AR17" s="32">
        <f t="shared" si="30"/>
        <v>0</v>
      </c>
      <c r="AS17" s="32">
        <f t="shared" si="13"/>
        <v>0</v>
      </c>
      <c r="AT17" s="32">
        <f t="shared" si="14"/>
        <v>0</v>
      </c>
      <c r="AU17" s="32">
        <f t="shared" si="15"/>
        <v>0</v>
      </c>
      <c r="AV17" s="195">
        <f t="shared" si="31"/>
        <v>0</v>
      </c>
      <c r="AW17" s="32">
        <f t="shared" si="16"/>
        <v>0</v>
      </c>
      <c r="AX17" s="32">
        <f t="shared" si="17"/>
        <v>0</v>
      </c>
      <c r="AY17" s="196">
        <f t="shared" si="32"/>
        <v>0</v>
      </c>
      <c r="AZ17" s="195">
        <f t="shared" si="33"/>
        <v>0</v>
      </c>
      <c r="BA17" s="195">
        <f t="shared" si="34"/>
        <v>0</v>
      </c>
      <c r="BB17" s="195">
        <f t="shared" si="35"/>
        <v>0</v>
      </c>
      <c r="BC17" s="195">
        <f t="shared" si="36"/>
        <v>0</v>
      </c>
      <c r="BD17" s="200">
        <v>0</v>
      </c>
      <c r="BE17" s="195">
        <f t="shared" si="18"/>
        <v>0</v>
      </c>
      <c r="BF17" s="195">
        <f t="shared" si="19"/>
        <v>0</v>
      </c>
      <c r="BG17" s="195">
        <f t="shared" si="37"/>
        <v>0</v>
      </c>
      <c r="BH17" s="195">
        <f t="shared" si="38"/>
        <v>50</v>
      </c>
      <c r="BI17" s="195">
        <f t="shared" si="39"/>
        <v>-50</v>
      </c>
      <c r="BJ17" s="200">
        <f t="shared" si="40"/>
        <v>0</v>
      </c>
      <c r="BK17" s="201">
        <f t="shared" si="41"/>
        <v>0</v>
      </c>
      <c r="BL17" s="195">
        <f t="shared" si="42"/>
        <v>1183.33</v>
      </c>
      <c r="BM17" s="195">
        <f t="shared" si="43"/>
        <v>-1183.33</v>
      </c>
      <c r="BN17" s="239">
        <f t="shared" si="44"/>
        <v>0</v>
      </c>
      <c r="BO17" s="192">
        <v>0</v>
      </c>
      <c r="BP17" s="191">
        <v>0</v>
      </c>
      <c r="BQ17" s="203">
        <v>0</v>
      </c>
      <c r="BR17" s="203">
        <v>0</v>
      </c>
      <c r="BS17" s="191">
        <f t="shared" si="20"/>
        <v>0</v>
      </c>
      <c r="BT17" s="192">
        <v>0</v>
      </c>
      <c r="BU17" s="192">
        <v>0</v>
      </c>
      <c r="BV17" s="192"/>
      <c r="BW17" s="192">
        <v>0</v>
      </c>
      <c r="BX17" s="192"/>
      <c r="BY17" s="195">
        <f t="shared" si="45"/>
        <v>0</v>
      </c>
      <c r="BZ17" s="195">
        <f t="shared" si="46"/>
        <v>0</v>
      </c>
      <c r="CA17" s="195">
        <f t="shared" si="47"/>
        <v>0</v>
      </c>
      <c r="CB17" s="195"/>
      <c r="CC17" s="195">
        <f t="shared" si="48"/>
        <v>0</v>
      </c>
    </row>
    <row r="18" spans="1:81" s="204" customFormat="1" ht="32.1" customHeight="1" x14ac:dyDescent="0.3">
      <c r="A18" s="149" t="str">
        <f>IF(B18="","",SUBTOTAL(3,$B$5:B18))</f>
        <v/>
      </c>
      <c r="B18" s="191"/>
      <c r="C18" s="191"/>
      <c r="D18" s="191"/>
      <c r="E18" s="192"/>
      <c r="F18" s="193"/>
      <c r="G18" s="194"/>
      <c r="H18" s="194"/>
      <c r="I18" s="195">
        <f t="shared" si="0"/>
        <v>0</v>
      </c>
      <c r="J18" s="195">
        <f t="shared" si="1"/>
        <v>0</v>
      </c>
      <c r="K18" s="195">
        <f t="shared" si="2"/>
        <v>0</v>
      </c>
      <c r="L18" s="195">
        <f t="shared" si="3"/>
        <v>0</v>
      </c>
      <c r="M18" s="195">
        <f t="shared" si="21"/>
        <v>0</v>
      </c>
      <c r="N18" s="191"/>
      <c r="O18" s="196"/>
      <c r="P18" s="191"/>
      <c r="Q18" s="197"/>
      <c r="R18" s="197"/>
      <c r="S18" s="197"/>
      <c r="T18" s="194"/>
      <c r="U18" s="194"/>
      <c r="V18" s="194"/>
      <c r="W18" s="198">
        <f t="shared" si="22"/>
        <v>0</v>
      </c>
      <c r="X18" s="198">
        <f t="shared" si="23"/>
        <v>0</v>
      </c>
      <c r="Y18" s="198">
        <f t="shared" si="24"/>
        <v>0</v>
      </c>
      <c r="Z18" s="197">
        <f t="shared" si="25"/>
        <v>0</v>
      </c>
      <c r="AA18" s="199">
        <v>0</v>
      </c>
      <c r="AB18" s="199">
        <v>0</v>
      </c>
      <c r="AC18" s="196">
        <f t="shared" si="26"/>
        <v>0</v>
      </c>
      <c r="AD18" s="191"/>
      <c r="AE18" s="195">
        <f t="shared" si="49"/>
        <v>0</v>
      </c>
      <c r="AF18" s="195">
        <f t="shared" si="28"/>
        <v>0</v>
      </c>
      <c r="AG18" s="195">
        <f t="shared" si="4"/>
        <v>0</v>
      </c>
      <c r="AH18" s="32">
        <f t="shared" si="5"/>
        <v>0</v>
      </c>
      <c r="AI18" s="32">
        <f t="shared" si="6"/>
        <v>0</v>
      </c>
      <c r="AJ18" s="32">
        <f t="shared" si="7"/>
        <v>0</v>
      </c>
      <c r="AK18" s="32">
        <v>0</v>
      </c>
      <c r="AL18" s="32">
        <f t="shared" si="50"/>
        <v>0</v>
      </c>
      <c r="AM18" s="32">
        <f t="shared" si="8"/>
        <v>0</v>
      </c>
      <c r="AN18" s="32">
        <f t="shared" si="9"/>
        <v>0</v>
      </c>
      <c r="AO18" s="32">
        <f t="shared" si="10"/>
        <v>0</v>
      </c>
      <c r="AP18" s="32">
        <f t="shared" si="11"/>
        <v>0</v>
      </c>
      <c r="AQ18" s="32">
        <f t="shared" si="12"/>
        <v>0</v>
      </c>
      <c r="AR18" s="32">
        <f t="shared" si="30"/>
        <v>0</v>
      </c>
      <c r="AS18" s="32">
        <f t="shared" si="13"/>
        <v>0</v>
      </c>
      <c r="AT18" s="32">
        <f t="shared" si="14"/>
        <v>0</v>
      </c>
      <c r="AU18" s="32">
        <f t="shared" si="15"/>
        <v>0</v>
      </c>
      <c r="AV18" s="195">
        <f t="shared" si="31"/>
        <v>0</v>
      </c>
      <c r="AW18" s="32">
        <f t="shared" si="16"/>
        <v>0</v>
      </c>
      <c r="AX18" s="32">
        <f t="shared" si="17"/>
        <v>0</v>
      </c>
      <c r="AY18" s="196">
        <f t="shared" si="32"/>
        <v>0</v>
      </c>
      <c r="AZ18" s="195">
        <f t="shared" si="33"/>
        <v>0</v>
      </c>
      <c r="BA18" s="195">
        <f t="shared" si="34"/>
        <v>0</v>
      </c>
      <c r="BB18" s="195">
        <f t="shared" si="35"/>
        <v>0</v>
      </c>
      <c r="BC18" s="195">
        <f t="shared" si="36"/>
        <v>0</v>
      </c>
      <c r="BD18" s="200">
        <v>0</v>
      </c>
      <c r="BE18" s="195">
        <f t="shared" si="18"/>
        <v>0</v>
      </c>
      <c r="BF18" s="195">
        <f t="shared" si="19"/>
        <v>0</v>
      </c>
      <c r="BG18" s="195">
        <f t="shared" si="37"/>
        <v>0</v>
      </c>
      <c r="BH18" s="195">
        <f t="shared" si="38"/>
        <v>50</v>
      </c>
      <c r="BI18" s="195">
        <f t="shared" si="39"/>
        <v>-50</v>
      </c>
      <c r="BJ18" s="200">
        <f t="shared" si="40"/>
        <v>0</v>
      </c>
      <c r="BK18" s="201">
        <f t="shared" si="41"/>
        <v>0</v>
      </c>
      <c r="BL18" s="195">
        <f t="shared" si="42"/>
        <v>1183.33</v>
      </c>
      <c r="BM18" s="195">
        <f t="shared" si="43"/>
        <v>-1183.33</v>
      </c>
      <c r="BN18" s="239">
        <f t="shared" si="44"/>
        <v>0</v>
      </c>
      <c r="BO18" s="192">
        <v>0</v>
      </c>
      <c r="BP18" s="191">
        <v>0</v>
      </c>
      <c r="BQ18" s="203">
        <v>0</v>
      </c>
      <c r="BR18" s="203">
        <v>0</v>
      </c>
      <c r="BS18" s="191">
        <f t="shared" si="20"/>
        <v>0</v>
      </c>
      <c r="BT18" s="192">
        <v>0</v>
      </c>
      <c r="BU18" s="192">
        <v>0</v>
      </c>
      <c r="BV18" s="192"/>
      <c r="BW18" s="192">
        <v>0</v>
      </c>
      <c r="BX18" s="192"/>
      <c r="BY18" s="195">
        <f t="shared" si="45"/>
        <v>0</v>
      </c>
      <c r="BZ18" s="195">
        <f t="shared" si="46"/>
        <v>0</v>
      </c>
      <c r="CA18" s="195">
        <f t="shared" si="47"/>
        <v>0</v>
      </c>
      <c r="CB18" s="195"/>
      <c r="CC18" s="195">
        <f t="shared" si="48"/>
        <v>0</v>
      </c>
    </row>
    <row r="19" spans="1:81" s="204" customFormat="1" ht="32.1" customHeight="1" x14ac:dyDescent="0.3">
      <c r="A19" s="149" t="str">
        <f>IF(B19="","",SUBTOTAL(3,$B$5:B19))</f>
        <v/>
      </c>
      <c r="B19" s="191"/>
      <c r="C19" s="191"/>
      <c r="D19" s="191"/>
      <c r="E19" s="192"/>
      <c r="F19" s="193"/>
      <c r="G19" s="194"/>
      <c r="H19" s="194"/>
      <c r="I19" s="195">
        <f t="shared" si="0"/>
        <v>0</v>
      </c>
      <c r="J19" s="195">
        <f t="shared" si="1"/>
        <v>0</v>
      </c>
      <c r="K19" s="195">
        <f t="shared" si="2"/>
        <v>0</v>
      </c>
      <c r="L19" s="195">
        <f t="shared" si="3"/>
        <v>0</v>
      </c>
      <c r="M19" s="195">
        <f t="shared" si="21"/>
        <v>0</v>
      </c>
      <c r="N19" s="191"/>
      <c r="O19" s="196"/>
      <c r="P19" s="191"/>
      <c r="Q19" s="197"/>
      <c r="R19" s="197"/>
      <c r="S19" s="197"/>
      <c r="T19" s="194"/>
      <c r="U19" s="194"/>
      <c r="V19" s="194"/>
      <c r="W19" s="198">
        <f t="shared" si="22"/>
        <v>0</v>
      </c>
      <c r="X19" s="198">
        <f t="shared" si="23"/>
        <v>0</v>
      </c>
      <c r="Y19" s="198">
        <f t="shared" si="24"/>
        <v>0</v>
      </c>
      <c r="Z19" s="197">
        <f t="shared" si="25"/>
        <v>0</v>
      </c>
      <c r="AA19" s="199">
        <v>0</v>
      </c>
      <c r="AB19" s="199">
        <v>0</v>
      </c>
      <c r="AC19" s="196">
        <f t="shared" si="26"/>
        <v>0</v>
      </c>
      <c r="AD19" s="191"/>
      <c r="AE19" s="195">
        <f t="shared" si="49"/>
        <v>0</v>
      </c>
      <c r="AF19" s="195">
        <f t="shared" si="28"/>
        <v>0</v>
      </c>
      <c r="AG19" s="195">
        <f t="shared" si="4"/>
        <v>0</v>
      </c>
      <c r="AH19" s="32">
        <f t="shared" si="5"/>
        <v>0</v>
      </c>
      <c r="AI19" s="32">
        <f t="shared" si="6"/>
        <v>0</v>
      </c>
      <c r="AJ19" s="32">
        <f t="shared" si="7"/>
        <v>0</v>
      </c>
      <c r="AK19" s="32">
        <v>0</v>
      </c>
      <c r="AL19" s="32">
        <f t="shared" si="50"/>
        <v>0</v>
      </c>
      <c r="AM19" s="32">
        <f t="shared" si="8"/>
        <v>0</v>
      </c>
      <c r="AN19" s="32">
        <f t="shared" si="9"/>
        <v>0</v>
      </c>
      <c r="AO19" s="32">
        <f t="shared" si="10"/>
        <v>0</v>
      </c>
      <c r="AP19" s="32">
        <f t="shared" si="11"/>
        <v>0</v>
      </c>
      <c r="AQ19" s="32">
        <f t="shared" si="12"/>
        <v>0</v>
      </c>
      <c r="AR19" s="32">
        <f t="shared" si="30"/>
        <v>0</v>
      </c>
      <c r="AS19" s="32">
        <f t="shared" si="13"/>
        <v>0</v>
      </c>
      <c r="AT19" s="32">
        <f t="shared" si="14"/>
        <v>0</v>
      </c>
      <c r="AU19" s="32">
        <f t="shared" si="15"/>
        <v>0</v>
      </c>
      <c r="AV19" s="195">
        <f t="shared" si="31"/>
        <v>0</v>
      </c>
      <c r="AW19" s="32">
        <f t="shared" si="16"/>
        <v>0</v>
      </c>
      <c r="AX19" s="32">
        <f t="shared" si="17"/>
        <v>0</v>
      </c>
      <c r="AY19" s="196">
        <f t="shared" si="32"/>
        <v>0</v>
      </c>
      <c r="AZ19" s="195">
        <f t="shared" si="33"/>
        <v>0</v>
      </c>
      <c r="BA19" s="195">
        <f t="shared" si="34"/>
        <v>0</v>
      </c>
      <c r="BB19" s="195">
        <f t="shared" si="35"/>
        <v>0</v>
      </c>
      <c r="BC19" s="195">
        <f t="shared" si="36"/>
        <v>0</v>
      </c>
      <c r="BD19" s="200">
        <v>0</v>
      </c>
      <c r="BE19" s="195">
        <f t="shared" si="18"/>
        <v>0</v>
      </c>
      <c r="BF19" s="195">
        <f t="shared" si="19"/>
        <v>0</v>
      </c>
      <c r="BG19" s="195">
        <f t="shared" si="37"/>
        <v>0</v>
      </c>
      <c r="BH19" s="195">
        <f t="shared" si="38"/>
        <v>50</v>
      </c>
      <c r="BI19" s="195">
        <f t="shared" si="39"/>
        <v>-50</v>
      </c>
      <c r="BJ19" s="200">
        <f t="shared" si="40"/>
        <v>0</v>
      </c>
      <c r="BK19" s="201">
        <f t="shared" si="41"/>
        <v>0</v>
      </c>
      <c r="BL19" s="195">
        <f t="shared" si="42"/>
        <v>1183.33</v>
      </c>
      <c r="BM19" s="195">
        <f t="shared" si="43"/>
        <v>-1183.33</v>
      </c>
      <c r="BN19" s="239">
        <f t="shared" si="44"/>
        <v>0</v>
      </c>
      <c r="BO19" s="192">
        <v>0</v>
      </c>
      <c r="BP19" s="191">
        <v>0</v>
      </c>
      <c r="BQ19" s="203">
        <v>0</v>
      </c>
      <c r="BR19" s="203">
        <v>0</v>
      </c>
      <c r="BS19" s="191">
        <f t="shared" si="20"/>
        <v>0</v>
      </c>
      <c r="BT19" s="192">
        <v>0</v>
      </c>
      <c r="BU19" s="192">
        <v>0</v>
      </c>
      <c r="BV19" s="192"/>
      <c r="BW19" s="192">
        <v>0</v>
      </c>
      <c r="BX19" s="192"/>
      <c r="BY19" s="195">
        <f t="shared" si="45"/>
        <v>0</v>
      </c>
      <c r="BZ19" s="195">
        <f t="shared" si="46"/>
        <v>0</v>
      </c>
      <c r="CA19" s="195">
        <f t="shared" si="47"/>
        <v>0</v>
      </c>
      <c r="CB19" s="195"/>
      <c r="CC19" s="195">
        <f t="shared" si="48"/>
        <v>0</v>
      </c>
    </row>
    <row r="20" spans="1:81" s="204" customFormat="1" ht="32.1" customHeight="1" x14ac:dyDescent="0.3">
      <c r="A20" s="149" t="str">
        <f>IF(B20="","",SUBTOTAL(3,$B$5:B20))</f>
        <v/>
      </c>
      <c r="B20" s="191"/>
      <c r="C20" s="191"/>
      <c r="D20" s="191"/>
      <c r="E20" s="192"/>
      <c r="F20" s="193"/>
      <c r="G20" s="194"/>
      <c r="H20" s="194"/>
      <c r="I20" s="195">
        <f t="shared" si="0"/>
        <v>0</v>
      </c>
      <c r="J20" s="195">
        <f t="shared" si="1"/>
        <v>0</v>
      </c>
      <c r="K20" s="195">
        <f t="shared" si="2"/>
        <v>0</v>
      </c>
      <c r="L20" s="195">
        <f t="shared" si="3"/>
        <v>0</v>
      </c>
      <c r="M20" s="195">
        <f t="shared" si="21"/>
        <v>0</v>
      </c>
      <c r="N20" s="191"/>
      <c r="O20" s="196"/>
      <c r="P20" s="191"/>
      <c r="Q20" s="197"/>
      <c r="R20" s="197"/>
      <c r="S20" s="197"/>
      <c r="T20" s="194"/>
      <c r="U20" s="194"/>
      <c r="V20" s="194"/>
      <c r="W20" s="198">
        <f t="shared" si="22"/>
        <v>0</v>
      </c>
      <c r="X20" s="198">
        <f t="shared" si="23"/>
        <v>0</v>
      </c>
      <c r="Y20" s="198">
        <f t="shared" si="24"/>
        <v>0</v>
      </c>
      <c r="Z20" s="197">
        <f t="shared" si="25"/>
        <v>0</v>
      </c>
      <c r="AA20" s="199">
        <v>0</v>
      </c>
      <c r="AB20" s="199">
        <v>0</v>
      </c>
      <c r="AC20" s="196">
        <f t="shared" si="26"/>
        <v>0</v>
      </c>
      <c r="AD20" s="191"/>
      <c r="AE20" s="195">
        <f t="shared" si="49"/>
        <v>0</v>
      </c>
      <c r="AF20" s="195">
        <f t="shared" si="28"/>
        <v>0</v>
      </c>
      <c r="AG20" s="195">
        <f t="shared" si="4"/>
        <v>0</v>
      </c>
      <c r="AH20" s="32">
        <f t="shared" si="5"/>
        <v>0</v>
      </c>
      <c r="AI20" s="32">
        <f t="shared" si="6"/>
        <v>0</v>
      </c>
      <c r="AJ20" s="32">
        <f t="shared" si="7"/>
        <v>0</v>
      </c>
      <c r="AK20" s="32">
        <v>0</v>
      </c>
      <c r="AL20" s="32">
        <f t="shared" si="50"/>
        <v>0</v>
      </c>
      <c r="AM20" s="32">
        <f t="shared" si="8"/>
        <v>0</v>
      </c>
      <c r="AN20" s="32">
        <f t="shared" si="9"/>
        <v>0</v>
      </c>
      <c r="AO20" s="32">
        <f t="shared" si="10"/>
        <v>0</v>
      </c>
      <c r="AP20" s="32">
        <f t="shared" si="11"/>
        <v>0</v>
      </c>
      <c r="AQ20" s="32">
        <f t="shared" si="12"/>
        <v>0</v>
      </c>
      <c r="AR20" s="32">
        <f t="shared" si="30"/>
        <v>0</v>
      </c>
      <c r="AS20" s="32">
        <f t="shared" si="13"/>
        <v>0</v>
      </c>
      <c r="AT20" s="32">
        <f t="shared" si="14"/>
        <v>0</v>
      </c>
      <c r="AU20" s="32">
        <f t="shared" si="15"/>
        <v>0</v>
      </c>
      <c r="AV20" s="195">
        <f t="shared" si="31"/>
        <v>0</v>
      </c>
      <c r="AW20" s="32">
        <f t="shared" si="16"/>
        <v>0</v>
      </c>
      <c r="AX20" s="32">
        <f t="shared" si="17"/>
        <v>0</v>
      </c>
      <c r="AY20" s="196">
        <f t="shared" si="32"/>
        <v>0</v>
      </c>
      <c r="AZ20" s="195">
        <f t="shared" si="33"/>
        <v>0</v>
      </c>
      <c r="BA20" s="195">
        <f t="shared" si="34"/>
        <v>0</v>
      </c>
      <c r="BB20" s="195">
        <f t="shared" si="35"/>
        <v>0</v>
      </c>
      <c r="BC20" s="195">
        <f t="shared" si="36"/>
        <v>0</v>
      </c>
      <c r="BD20" s="200">
        <v>0</v>
      </c>
      <c r="BE20" s="195">
        <f t="shared" si="18"/>
        <v>0</v>
      </c>
      <c r="BF20" s="195">
        <f t="shared" si="19"/>
        <v>0</v>
      </c>
      <c r="BG20" s="195">
        <f t="shared" si="37"/>
        <v>0</v>
      </c>
      <c r="BH20" s="195">
        <f t="shared" si="38"/>
        <v>50</v>
      </c>
      <c r="BI20" s="195">
        <f t="shared" si="39"/>
        <v>-50</v>
      </c>
      <c r="BJ20" s="200">
        <f t="shared" si="40"/>
        <v>0</v>
      </c>
      <c r="BK20" s="201">
        <f t="shared" si="41"/>
        <v>0</v>
      </c>
      <c r="BL20" s="195">
        <f t="shared" si="42"/>
        <v>1183.33</v>
      </c>
      <c r="BM20" s="195">
        <f t="shared" si="43"/>
        <v>-1183.33</v>
      </c>
      <c r="BN20" s="239">
        <f t="shared" si="44"/>
        <v>0</v>
      </c>
      <c r="BO20" s="192">
        <v>0</v>
      </c>
      <c r="BP20" s="191">
        <v>0</v>
      </c>
      <c r="BQ20" s="203">
        <v>0</v>
      </c>
      <c r="BR20" s="203">
        <v>0</v>
      </c>
      <c r="BS20" s="191">
        <f t="shared" si="20"/>
        <v>0</v>
      </c>
      <c r="BT20" s="192">
        <v>0</v>
      </c>
      <c r="BU20" s="192">
        <v>0</v>
      </c>
      <c r="BV20" s="192"/>
      <c r="BW20" s="192">
        <v>0</v>
      </c>
      <c r="BX20" s="192"/>
      <c r="BY20" s="195">
        <f t="shared" si="45"/>
        <v>0</v>
      </c>
      <c r="BZ20" s="195">
        <f t="shared" si="46"/>
        <v>0</v>
      </c>
      <c r="CA20" s="195">
        <f t="shared" si="47"/>
        <v>0</v>
      </c>
      <c r="CB20" s="195"/>
      <c r="CC20" s="195">
        <f t="shared" si="48"/>
        <v>0</v>
      </c>
    </row>
    <row r="21" spans="1:81" s="204" customFormat="1" ht="32.1" customHeight="1" x14ac:dyDescent="0.3">
      <c r="A21" s="149" t="str">
        <f>IF(B21="","",SUBTOTAL(3,$B$5:B21))</f>
        <v/>
      </c>
      <c r="B21" s="191"/>
      <c r="C21" s="191"/>
      <c r="D21" s="191"/>
      <c r="E21" s="192"/>
      <c r="F21" s="193"/>
      <c r="G21" s="194"/>
      <c r="H21" s="194"/>
      <c r="I21" s="195">
        <f t="shared" si="0"/>
        <v>0</v>
      </c>
      <c r="J21" s="195">
        <f t="shared" si="1"/>
        <v>0</v>
      </c>
      <c r="K21" s="195">
        <f t="shared" si="2"/>
        <v>0</v>
      </c>
      <c r="L21" s="195">
        <f t="shared" si="3"/>
        <v>0</v>
      </c>
      <c r="M21" s="195">
        <f t="shared" si="21"/>
        <v>0</v>
      </c>
      <c r="N21" s="191"/>
      <c r="O21" s="196"/>
      <c r="P21" s="191"/>
      <c r="Q21" s="197"/>
      <c r="R21" s="197"/>
      <c r="S21" s="197"/>
      <c r="T21" s="194"/>
      <c r="U21" s="194"/>
      <c r="V21" s="194"/>
      <c r="W21" s="198">
        <f t="shared" si="22"/>
        <v>0</v>
      </c>
      <c r="X21" s="198">
        <f t="shared" si="23"/>
        <v>0</v>
      </c>
      <c r="Y21" s="198">
        <f t="shared" si="24"/>
        <v>0</v>
      </c>
      <c r="Z21" s="197">
        <f t="shared" si="25"/>
        <v>0</v>
      </c>
      <c r="AA21" s="199">
        <v>0</v>
      </c>
      <c r="AB21" s="199">
        <v>0</v>
      </c>
      <c r="AC21" s="196">
        <f t="shared" si="26"/>
        <v>0</v>
      </c>
      <c r="AD21" s="191"/>
      <c r="AE21" s="195">
        <f t="shared" si="49"/>
        <v>0</v>
      </c>
      <c r="AF21" s="195">
        <f t="shared" si="28"/>
        <v>0</v>
      </c>
      <c r="AG21" s="195">
        <f t="shared" si="4"/>
        <v>0</v>
      </c>
      <c r="AH21" s="32">
        <f t="shared" si="5"/>
        <v>0</v>
      </c>
      <c r="AI21" s="32">
        <f t="shared" si="6"/>
        <v>0</v>
      </c>
      <c r="AJ21" s="32">
        <f t="shared" si="7"/>
        <v>0</v>
      </c>
      <c r="AK21" s="32">
        <v>0</v>
      </c>
      <c r="AL21" s="32">
        <f t="shared" si="50"/>
        <v>0</v>
      </c>
      <c r="AM21" s="32">
        <f t="shared" si="8"/>
        <v>0</v>
      </c>
      <c r="AN21" s="32">
        <f t="shared" si="9"/>
        <v>0</v>
      </c>
      <c r="AO21" s="32">
        <f t="shared" si="10"/>
        <v>0</v>
      </c>
      <c r="AP21" s="32">
        <f t="shared" si="11"/>
        <v>0</v>
      </c>
      <c r="AQ21" s="32">
        <f t="shared" si="12"/>
        <v>0</v>
      </c>
      <c r="AR21" s="32">
        <f t="shared" si="30"/>
        <v>0</v>
      </c>
      <c r="AS21" s="32">
        <f t="shared" si="13"/>
        <v>0</v>
      </c>
      <c r="AT21" s="32">
        <f t="shared" si="14"/>
        <v>0</v>
      </c>
      <c r="AU21" s="32">
        <f t="shared" si="15"/>
        <v>0</v>
      </c>
      <c r="AV21" s="195">
        <f t="shared" si="31"/>
        <v>0</v>
      </c>
      <c r="AW21" s="32">
        <f t="shared" si="16"/>
        <v>0</v>
      </c>
      <c r="AX21" s="32">
        <f t="shared" si="17"/>
        <v>0</v>
      </c>
      <c r="AY21" s="196">
        <f t="shared" si="32"/>
        <v>0</v>
      </c>
      <c r="AZ21" s="195">
        <f t="shared" si="33"/>
        <v>0</v>
      </c>
      <c r="BA21" s="195">
        <f t="shared" si="34"/>
        <v>0</v>
      </c>
      <c r="BB21" s="195">
        <f t="shared" si="35"/>
        <v>0</v>
      </c>
      <c r="BC21" s="195">
        <f t="shared" si="36"/>
        <v>0</v>
      </c>
      <c r="BD21" s="200">
        <v>0</v>
      </c>
      <c r="BE21" s="195">
        <f t="shared" si="18"/>
        <v>0</v>
      </c>
      <c r="BF21" s="195">
        <f t="shared" si="19"/>
        <v>0</v>
      </c>
      <c r="BG21" s="195">
        <f t="shared" si="37"/>
        <v>0</v>
      </c>
      <c r="BH21" s="195">
        <f t="shared" si="38"/>
        <v>50</v>
      </c>
      <c r="BI21" s="195">
        <f t="shared" si="39"/>
        <v>-50</v>
      </c>
      <c r="BJ21" s="200">
        <f t="shared" si="40"/>
        <v>0</v>
      </c>
      <c r="BK21" s="201">
        <f t="shared" si="41"/>
        <v>0</v>
      </c>
      <c r="BL21" s="195">
        <f t="shared" si="42"/>
        <v>1183.33</v>
      </c>
      <c r="BM21" s="195">
        <f t="shared" si="43"/>
        <v>-1183.33</v>
      </c>
      <c r="BN21" s="239">
        <f t="shared" si="44"/>
        <v>0</v>
      </c>
      <c r="BO21" s="192">
        <v>0</v>
      </c>
      <c r="BP21" s="191">
        <v>0</v>
      </c>
      <c r="BQ21" s="203">
        <v>0</v>
      </c>
      <c r="BR21" s="203">
        <v>0</v>
      </c>
      <c r="BS21" s="191">
        <f t="shared" si="20"/>
        <v>0</v>
      </c>
      <c r="BT21" s="192">
        <v>0</v>
      </c>
      <c r="BU21" s="192">
        <v>0</v>
      </c>
      <c r="BV21" s="192"/>
      <c r="BW21" s="192">
        <v>0</v>
      </c>
      <c r="BX21" s="192"/>
      <c r="BY21" s="195">
        <f t="shared" si="45"/>
        <v>0</v>
      </c>
      <c r="BZ21" s="195">
        <f t="shared" si="46"/>
        <v>0</v>
      </c>
      <c r="CA21" s="195">
        <f t="shared" si="47"/>
        <v>0</v>
      </c>
      <c r="CB21" s="195"/>
      <c r="CC21" s="195">
        <f t="shared" si="48"/>
        <v>0</v>
      </c>
    </row>
    <row r="22" spans="1:81" s="204" customFormat="1" ht="32.1" customHeight="1" x14ac:dyDescent="0.3">
      <c r="A22" s="149" t="str">
        <f>IF(B22="","",SUBTOTAL(3,$B$5:B22))</f>
        <v/>
      </c>
      <c r="B22" s="191"/>
      <c r="C22" s="191"/>
      <c r="D22" s="191"/>
      <c r="E22" s="192"/>
      <c r="F22" s="193"/>
      <c r="G22" s="194"/>
      <c r="H22" s="194"/>
      <c r="I22" s="195">
        <f t="shared" si="0"/>
        <v>0</v>
      </c>
      <c r="J22" s="195">
        <f t="shared" si="1"/>
        <v>0</v>
      </c>
      <c r="K22" s="195">
        <f t="shared" si="2"/>
        <v>0</v>
      </c>
      <c r="L22" s="195">
        <f t="shared" si="3"/>
        <v>0</v>
      </c>
      <c r="M22" s="195">
        <f t="shared" si="21"/>
        <v>0</v>
      </c>
      <c r="N22" s="191"/>
      <c r="O22" s="196"/>
      <c r="P22" s="191"/>
      <c r="Q22" s="197"/>
      <c r="R22" s="197"/>
      <c r="S22" s="197"/>
      <c r="T22" s="194"/>
      <c r="U22" s="194"/>
      <c r="V22" s="194"/>
      <c r="W22" s="198">
        <f t="shared" si="22"/>
        <v>0</v>
      </c>
      <c r="X22" s="198">
        <f t="shared" si="23"/>
        <v>0</v>
      </c>
      <c r="Y22" s="198">
        <f t="shared" si="24"/>
        <v>0</v>
      </c>
      <c r="Z22" s="197">
        <f t="shared" si="25"/>
        <v>0</v>
      </c>
      <c r="AA22" s="199">
        <v>0</v>
      </c>
      <c r="AB22" s="199">
        <v>0</v>
      </c>
      <c r="AC22" s="196">
        <f t="shared" si="26"/>
        <v>0</v>
      </c>
      <c r="AD22" s="191"/>
      <c r="AE22" s="195">
        <f t="shared" si="49"/>
        <v>0</v>
      </c>
      <c r="AF22" s="195">
        <f t="shared" si="28"/>
        <v>0</v>
      </c>
      <c r="AG22" s="195">
        <f t="shared" si="4"/>
        <v>0</v>
      </c>
      <c r="AH22" s="32">
        <f t="shared" si="5"/>
        <v>0</v>
      </c>
      <c r="AI22" s="32">
        <f t="shared" si="6"/>
        <v>0</v>
      </c>
      <c r="AJ22" s="32">
        <f t="shared" si="7"/>
        <v>0</v>
      </c>
      <c r="AK22" s="32">
        <v>0</v>
      </c>
      <c r="AL22" s="32">
        <f t="shared" si="50"/>
        <v>0</v>
      </c>
      <c r="AM22" s="32">
        <f t="shared" si="8"/>
        <v>0</v>
      </c>
      <c r="AN22" s="32">
        <f t="shared" si="9"/>
        <v>0</v>
      </c>
      <c r="AO22" s="32">
        <f t="shared" si="10"/>
        <v>0</v>
      </c>
      <c r="AP22" s="32">
        <f t="shared" si="11"/>
        <v>0</v>
      </c>
      <c r="AQ22" s="32">
        <f t="shared" si="12"/>
        <v>0</v>
      </c>
      <c r="AR22" s="32">
        <f t="shared" si="30"/>
        <v>0</v>
      </c>
      <c r="AS22" s="32">
        <f t="shared" si="13"/>
        <v>0</v>
      </c>
      <c r="AT22" s="32">
        <f t="shared" si="14"/>
        <v>0</v>
      </c>
      <c r="AU22" s="32">
        <f t="shared" si="15"/>
        <v>0</v>
      </c>
      <c r="AV22" s="195">
        <f t="shared" si="31"/>
        <v>0</v>
      </c>
      <c r="AW22" s="32">
        <f t="shared" si="16"/>
        <v>0</v>
      </c>
      <c r="AX22" s="32">
        <f t="shared" si="17"/>
        <v>0</v>
      </c>
      <c r="AY22" s="196">
        <f t="shared" si="32"/>
        <v>0</v>
      </c>
      <c r="AZ22" s="195">
        <f t="shared" si="33"/>
        <v>0</v>
      </c>
      <c r="BA22" s="195">
        <f t="shared" si="34"/>
        <v>0</v>
      </c>
      <c r="BB22" s="195">
        <f t="shared" si="35"/>
        <v>0</v>
      </c>
      <c r="BC22" s="195">
        <f t="shared" si="36"/>
        <v>0</v>
      </c>
      <c r="BD22" s="200">
        <v>0</v>
      </c>
      <c r="BE22" s="195">
        <f t="shared" si="18"/>
        <v>0</v>
      </c>
      <c r="BF22" s="195">
        <f t="shared" si="19"/>
        <v>0</v>
      </c>
      <c r="BG22" s="195">
        <f t="shared" si="37"/>
        <v>0</v>
      </c>
      <c r="BH22" s="195">
        <f t="shared" si="38"/>
        <v>50</v>
      </c>
      <c r="BI22" s="195">
        <f t="shared" si="39"/>
        <v>-50</v>
      </c>
      <c r="BJ22" s="200">
        <f t="shared" si="40"/>
        <v>0</v>
      </c>
      <c r="BK22" s="201">
        <f t="shared" si="41"/>
        <v>0</v>
      </c>
      <c r="BL22" s="195">
        <f t="shared" si="42"/>
        <v>1183.33</v>
      </c>
      <c r="BM22" s="195">
        <f t="shared" si="43"/>
        <v>-1183.33</v>
      </c>
      <c r="BN22" s="239">
        <f t="shared" si="44"/>
        <v>0</v>
      </c>
      <c r="BO22" s="192">
        <v>0</v>
      </c>
      <c r="BP22" s="191">
        <v>0</v>
      </c>
      <c r="BQ22" s="203">
        <v>0</v>
      </c>
      <c r="BR22" s="203">
        <v>0</v>
      </c>
      <c r="BS22" s="191">
        <f t="shared" si="20"/>
        <v>0</v>
      </c>
      <c r="BT22" s="192">
        <v>0</v>
      </c>
      <c r="BU22" s="192">
        <v>0</v>
      </c>
      <c r="BV22" s="192"/>
      <c r="BW22" s="192">
        <v>0</v>
      </c>
      <c r="BX22" s="192"/>
      <c r="BY22" s="195">
        <f t="shared" si="45"/>
        <v>0</v>
      </c>
      <c r="BZ22" s="195">
        <f t="shared" si="46"/>
        <v>0</v>
      </c>
      <c r="CA22" s="195">
        <f t="shared" si="47"/>
        <v>0</v>
      </c>
      <c r="CB22" s="195"/>
      <c r="CC22" s="195">
        <f t="shared" si="48"/>
        <v>0</v>
      </c>
    </row>
    <row r="23" spans="1:81" s="204" customFormat="1" ht="32.1" customHeight="1" x14ac:dyDescent="0.3">
      <c r="A23" s="149" t="str">
        <f>IF(B23="","",SUBTOTAL(3,$B$5:B23))</f>
        <v/>
      </c>
      <c r="B23" s="191"/>
      <c r="C23" s="191"/>
      <c r="D23" s="191"/>
      <c r="E23" s="192"/>
      <c r="F23" s="193"/>
      <c r="G23" s="194"/>
      <c r="H23" s="194"/>
      <c r="I23" s="195">
        <f t="shared" si="0"/>
        <v>0</v>
      </c>
      <c r="J23" s="195">
        <f t="shared" si="1"/>
        <v>0</v>
      </c>
      <c r="K23" s="195">
        <f t="shared" si="2"/>
        <v>0</v>
      </c>
      <c r="L23" s="195">
        <f t="shared" si="3"/>
        <v>0</v>
      </c>
      <c r="M23" s="195">
        <f t="shared" si="21"/>
        <v>0</v>
      </c>
      <c r="N23" s="191"/>
      <c r="O23" s="196"/>
      <c r="P23" s="191"/>
      <c r="Q23" s="197"/>
      <c r="R23" s="197"/>
      <c r="S23" s="197"/>
      <c r="T23" s="194"/>
      <c r="U23" s="194"/>
      <c r="V23" s="194"/>
      <c r="W23" s="198">
        <f t="shared" si="22"/>
        <v>0</v>
      </c>
      <c r="X23" s="198">
        <f t="shared" si="23"/>
        <v>0</v>
      </c>
      <c r="Y23" s="198">
        <f t="shared" si="24"/>
        <v>0</v>
      </c>
      <c r="Z23" s="197">
        <f t="shared" si="25"/>
        <v>0</v>
      </c>
      <c r="AA23" s="199">
        <v>0</v>
      </c>
      <c r="AB23" s="199">
        <v>0</v>
      </c>
      <c r="AC23" s="196">
        <f t="shared" si="26"/>
        <v>0</v>
      </c>
      <c r="AD23" s="191"/>
      <c r="AE23" s="195">
        <f t="shared" si="49"/>
        <v>0</v>
      </c>
      <c r="AF23" s="195">
        <f t="shared" si="28"/>
        <v>0</v>
      </c>
      <c r="AG23" s="195">
        <f t="shared" si="4"/>
        <v>0</v>
      </c>
      <c r="AH23" s="32">
        <f t="shared" si="5"/>
        <v>0</v>
      </c>
      <c r="AI23" s="32">
        <f t="shared" si="6"/>
        <v>0</v>
      </c>
      <c r="AJ23" s="32">
        <f t="shared" si="7"/>
        <v>0</v>
      </c>
      <c r="AK23" s="32">
        <v>0</v>
      </c>
      <c r="AL23" s="32">
        <f t="shared" si="50"/>
        <v>0</v>
      </c>
      <c r="AM23" s="32">
        <f t="shared" si="8"/>
        <v>0</v>
      </c>
      <c r="AN23" s="32">
        <f t="shared" si="9"/>
        <v>0</v>
      </c>
      <c r="AO23" s="32">
        <f t="shared" si="10"/>
        <v>0</v>
      </c>
      <c r="AP23" s="32">
        <f t="shared" si="11"/>
        <v>0</v>
      </c>
      <c r="AQ23" s="32">
        <f t="shared" si="12"/>
        <v>0</v>
      </c>
      <c r="AR23" s="32">
        <f t="shared" si="30"/>
        <v>0</v>
      </c>
      <c r="AS23" s="32">
        <f t="shared" si="13"/>
        <v>0</v>
      </c>
      <c r="AT23" s="32">
        <f t="shared" si="14"/>
        <v>0</v>
      </c>
      <c r="AU23" s="32">
        <f t="shared" si="15"/>
        <v>0</v>
      </c>
      <c r="AV23" s="195">
        <f t="shared" si="31"/>
        <v>0</v>
      </c>
      <c r="AW23" s="32">
        <f t="shared" si="16"/>
        <v>0</v>
      </c>
      <c r="AX23" s="32">
        <f t="shared" si="17"/>
        <v>0</v>
      </c>
      <c r="AY23" s="196">
        <f t="shared" si="32"/>
        <v>0</v>
      </c>
      <c r="AZ23" s="195">
        <f t="shared" si="33"/>
        <v>0</v>
      </c>
      <c r="BA23" s="195">
        <f t="shared" si="34"/>
        <v>0</v>
      </c>
      <c r="BB23" s="195">
        <f t="shared" si="35"/>
        <v>0</v>
      </c>
      <c r="BC23" s="195">
        <f t="shared" si="36"/>
        <v>0</v>
      </c>
      <c r="BD23" s="200">
        <v>0</v>
      </c>
      <c r="BE23" s="195">
        <f t="shared" si="18"/>
        <v>0</v>
      </c>
      <c r="BF23" s="195">
        <f t="shared" si="19"/>
        <v>0</v>
      </c>
      <c r="BG23" s="195">
        <f t="shared" si="37"/>
        <v>0</v>
      </c>
      <c r="BH23" s="195">
        <f t="shared" si="38"/>
        <v>50</v>
      </c>
      <c r="BI23" s="195">
        <f t="shared" si="39"/>
        <v>-50</v>
      </c>
      <c r="BJ23" s="200">
        <f t="shared" si="40"/>
        <v>0</v>
      </c>
      <c r="BK23" s="201">
        <f t="shared" si="41"/>
        <v>0</v>
      </c>
      <c r="BL23" s="195">
        <f t="shared" si="42"/>
        <v>1183.33</v>
      </c>
      <c r="BM23" s="195">
        <f t="shared" si="43"/>
        <v>-1183.33</v>
      </c>
      <c r="BN23" s="239">
        <f t="shared" si="44"/>
        <v>0</v>
      </c>
      <c r="BO23" s="192">
        <v>0</v>
      </c>
      <c r="BP23" s="191">
        <v>0</v>
      </c>
      <c r="BQ23" s="203">
        <v>0</v>
      </c>
      <c r="BR23" s="203">
        <v>0</v>
      </c>
      <c r="BS23" s="191">
        <f t="shared" si="20"/>
        <v>0</v>
      </c>
      <c r="BT23" s="192">
        <v>0</v>
      </c>
      <c r="BU23" s="192">
        <v>0</v>
      </c>
      <c r="BV23" s="192"/>
      <c r="BW23" s="192">
        <v>0</v>
      </c>
      <c r="BX23" s="192"/>
      <c r="BY23" s="195">
        <f t="shared" si="45"/>
        <v>0</v>
      </c>
      <c r="BZ23" s="195">
        <f t="shared" si="46"/>
        <v>0</v>
      </c>
      <c r="CA23" s="195">
        <f t="shared" si="47"/>
        <v>0</v>
      </c>
      <c r="CB23" s="195"/>
      <c r="CC23" s="195">
        <f t="shared" si="48"/>
        <v>0</v>
      </c>
    </row>
    <row r="24" spans="1:81" s="204" customFormat="1" ht="32.1" customHeight="1" x14ac:dyDescent="0.3">
      <c r="A24" s="149" t="str">
        <f>IF(B24="","",SUBTOTAL(3,$B$5:B24))</f>
        <v/>
      </c>
      <c r="B24" s="191"/>
      <c r="C24" s="191"/>
      <c r="D24" s="191"/>
      <c r="E24" s="192"/>
      <c r="F24" s="193"/>
      <c r="G24" s="194"/>
      <c r="H24" s="194"/>
      <c r="I24" s="195">
        <f t="shared" si="0"/>
        <v>0</v>
      </c>
      <c r="J24" s="195">
        <f t="shared" si="1"/>
        <v>0</v>
      </c>
      <c r="K24" s="195">
        <f t="shared" si="2"/>
        <v>0</v>
      </c>
      <c r="L24" s="195">
        <f t="shared" si="3"/>
        <v>0</v>
      </c>
      <c r="M24" s="195">
        <f t="shared" si="21"/>
        <v>0</v>
      </c>
      <c r="N24" s="191"/>
      <c r="O24" s="196"/>
      <c r="P24" s="191"/>
      <c r="Q24" s="197"/>
      <c r="R24" s="197"/>
      <c r="S24" s="197"/>
      <c r="T24" s="194"/>
      <c r="U24" s="194"/>
      <c r="V24" s="194"/>
      <c r="W24" s="198">
        <f t="shared" si="22"/>
        <v>0</v>
      </c>
      <c r="X24" s="198">
        <f t="shared" si="23"/>
        <v>0</v>
      </c>
      <c r="Y24" s="198">
        <f t="shared" si="24"/>
        <v>0</v>
      </c>
      <c r="Z24" s="197">
        <f t="shared" si="25"/>
        <v>0</v>
      </c>
      <c r="AA24" s="199">
        <v>0</v>
      </c>
      <c r="AB24" s="199">
        <v>0</v>
      </c>
      <c r="AC24" s="196">
        <f t="shared" si="26"/>
        <v>0</v>
      </c>
      <c r="AD24" s="191"/>
      <c r="AE24" s="195">
        <f t="shared" si="49"/>
        <v>0</v>
      </c>
      <c r="AF24" s="195">
        <f t="shared" si="28"/>
        <v>0</v>
      </c>
      <c r="AG24" s="195">
        <f t="shared" si="4"/>
        <v>0</v>
      </c>
      <c r="AH24" s="32">
        <f t="shared" si="5"/>
        <v>0</v>
      </c>
      <c r="AI24" s="32">
        <f t="shared" si="6"/>
        <v>0</v>
      </c>
      <c r="AJ24" s="32">
        <f t="shared" si="7"/>
        <v>0</v>
      </c>
      <c r="AK24" s="32">
        <v>0</v>
      </c>
      <c r="AL24" s="32">
        <f t="shared" si="50"/>
        <v>0</v>
      </c>
      <c r="AM24" s="32">
        <f t="shared" si="8"/>
        <v>0</v>
      </c>
      <c r="AN24" s="32">
        <f t="shared" si="9"/>
        <v>0</v>
      </c>
      <c r="AO24" s="32">
        <f t="shared" si="10"/>
        <v>0</v>
      </c>
      <c r="AP24" s="32">
        <f t="shared" si="11"/>
        <v>0</v>
      </c>
      <c r="AQ24" s="32">
        <f t="shared" si="12"/>
        <v>0</v>
      </c>
      <c r="AR24" s="32">
        <f t="shared" si="30"/>
        <v>0</v>
      </c>
      <c r="AS24" s="32">
        <f t="shared" si="13"/>
        <v>0</v>
      </c>
      <c r="AT24" s="32">
        <f t="shared" si="14"/>
        <v>0</v>
      </c>
      <c r="AU24" s="32">
        <f t="shared" si="15"/>
        <v>0</v>
      </c>
      <c r="AV24" s="195">
        <f t="shared" si="31"/>
        <v>0</v>
      </c>
      <c r="AW24" s="32">
        <f t="shared" si="16"/>
        <v>0</v>
      </c>
      <c r="AX24" s="32">
        <f t="shared" si="17"/>
        <v>0</v>
      </c>
      <c r="AY24" s="196">
        <f t="shared" si="32"/>
        <v>0</v>
      </c>
      <c r="AZ24" s="195">
        <f t="shared" si="33"/>
        <v>0</v>
      </c>
      <c r="BA24" s="195">
        <f t="shared" si="34"/>
        <v>0</v>
      </c>
      <c r="BB24" s="195">
        <f t="shared" si="35"/>
        <v>0</v>
      </c>
      <c r="BC24" s="195">
        <f t="shared" si="36"/>
        <v>0</v>
      </c>
      <c r="BD24" s="200">
        <v>0</v>
      </c>
      <c r="BE24" s="195">
        <f t="shared" si="18"/>
        <v>0</v>
      </c>
      <c r="BF24" s="195">
        <f t="shared" si="19"/>
        <v>0</v>
      </c>
      <c r="BG24" s="195">
        <f t="shared" si="37"/>
        <v>0</v>
      </c>
      <c r="BH24" s="195">
        <f t="shared" si="38"/>
        <v>50</v>
      </c>
      <c r="BI24" s="195">
        <f t="shared" si="39"/>
        <v>-50</v>
      </c>
      <c r="BJ24" s="200">
        <f t="shared" si="40"/>
        <v>0</v>
      </c>
      <c r="BK24" s="201">
        <f t="shared" si="41"/>
        <v>0</v>
      </c>
      <c r="BL24" s="195">
        <f t="shared" si="42"/>
        <v>1183.33</v>
      </c>
      <c r="BM24" s="195">
        <f t="shared" si="43"/>
        <v>-1183.33</v>
      </c>
      <c r="BN24" s="239">
        <f t="shared" si="44"/>
        <v>0</v>
      </c>
      <c r="BO24" s="192">
        <v>0</v>
      </c>
      <c r="BP24" s="191">
        <v>0</v>
      </c>
      <c r="BQ24" s="203">
        <v>0</v>
      </c>
      <c r="BR24" s="203">
        <v>0</v>
      </c>
      <c r="BS24" s="191">
        <f t="shared" si="20"/>
        <v>0</v>
      </c>
      <c r="BT24" s="192">
        <v>0</v>
      </c>
      <c r="BU24" s="192">
        <v>0</v>
      </c>
      <c r="BV24" s="192"/>
      <c r="BW24" s="192">
        <v>0</v>
      </c>
      <c r="BX24" s="192"/>
      <c r="BY24" s="195">
        <f t="shared" si="45"/>
        <v>0</v>
      </c>
      <c r="BZ24" s="195">
        <f t="shared" si="46"/>
        <v>0</v>
      </c>
      <c r="CA24" s="195">
        <f t="shared" si="47"/>
        <v>0</v>
      </c>
      <c r="CB24" s="195"/>
      <c r="CC24" s="195">
        <f t="shared" si="48"/>
        <v>0</v>
      </c>
    </row>
    <row r="25" spans="1:81" s="204" customFormat="1" ht="32.1" customHeight="1" x14ac:dyDescent="0.3">
      <c r="A25" s="149" t="str">
        <f>IF(B25="","",SUBTOTAL(3,$B$5:B25))</f>
        <v/>
      </c>
      <c r="B25" s="191"/>
      <c r="C25" s="191"/>
      <c r="D25" s="191"/>
      <c r="E25" s="192"/>
      <c r="F25" s="193"/>
      <c r="G25" s="194"/>
      <c r="H25" s="194"/>
      <c r="I25" s="195">
        <f t="shared" si="0"/>
        <v>0</v>
      </c>
      <c r="J25" s="195">
        <f t="shared" si="1"/>
        <v>0</v>
      </c>
      <c r="K25" s="195">
        <f t="shared" si="2"/>
        <v>0</v>
      </c>
      <c r="L25" s="195">
        <f t="shared" si="3"/>
        <v>0</v>
      </c>
      <c r="M25" s="195">
        <f t="shared" si="21"/>
        <v>0</v>
      </c>
      <c r="N25" s="191"/>
      <c r="O25" s="196"/>
      <c r="P25" s="191"/>
      <c r="Q25" s="197"/>
      <c r="R25" s="197"/>
      <c r="S25" s="197"/>
      <c r="T25" s="194"/>
      <c r="U25" s="194"/>
      <c r="V25" s="194"/>
      <c r="W25" s="198">
        <f t="shared" si="22"/>
        <v>0</v>
      </c>
      <c r="X25" s="198">
        <f t="shared" si="23"/>
        <v>0</v>
      </c>
      <c r="Y25" s="198">
        <f t="shared" si="24"/>
        <v>0</v>
      </c>
      <c r="Z25" s="197">
        <f t="shared" si="25"/>
        <v>0</v>
      </c>
      <c r="AA25" s="199">
        <v>0</v>
      </c>
      <c r="AB25" s="199">
        <v>0</v>
      </c>
      <c r="AC25" s="196">
        <f t="shared" si="26"/>
        <v>0</v>
      </c>
      <c r="AD25" s="191"/>
      <c r="AE25" s="195">
        <f t="shared" si="49"/>
        <v>0</v>
      </c>
      <c r="AF25" s="195">
        <f t="shared" si="28"/>
        <v>0</v>
      </c>
      <c r="AG25" s="195">
        <f t="shared" si="4"/>
        <v>0</v>
      </c>
      <c r="AH25" s="32">
        <f t="shared" si="5"/>
        <v>0</v>
      </c>
      <c r="AI25" s="32">
        <f t="shared" si="6"/>
        <v>0</v>
      </c>
      <c r="AJ25" s="32">
        <f t="shared" si="7"/>
        <v>0</v>
      </c>
      <c r="AK25" s="32">
        <v>0</v>
      </c>
      <c r="AL25" s="32">
        <f t="shared" si="50"/>
        <v>0</v>
      </c>
      <c r="AM25" s="32">
        <f t="shared" si="8"/>
        <v>0</v>
      </c>
      <c r="AN25" s="32">
        <f t="shared" si="9"/>
        <v>0</v>
      </c>
      <c r="AO25" s="32">
        <f t="shared" si="10"/>
        <v>0</v>
      </c>
      <c r="AP25" s="32">
        <f t="shared" si="11"/>
        <v>0</v>
      </c>
      <c r="AQ25" s="32">
        <f t="shared" si="12"/>
        <v>0</v>
      </c>
      <c r="AR25" s="32">
        <f t="shared" si="30"/>
        <v>0</v>
      </c>
      <c r="AS25" s="32">
        <f t="shared" si="13"/>
        <v>0</v>
      </c>
      <c r="AT25" s="32">
        <f t="shared" si="14"/>
        <v>0</v>
      </c>
      <c r="AU25" s="32">
        <f t="shared" si="15"/>
        <v>0</v>
      </c>
      <c r="AV25" s="195">
        <f t="shared" si="31"/>
        <v>0</v>
      </c>
      <c r="AW25" s="32">
        <f t="shared" si="16"/>
        <v>0</v>
      </c>
      <c r="AX25" s="32">
        <f t="shared" si="17"/>
        <v>0</v>
      </c>
      <c r="AY25" s="196">
        <f t="shared" si="32"/>
        <v>0</v>
      </c>
      <c r="AZ25" s="195">
        <f t="shared" si="33"/>
        <v>0</v>
      </c>
      <c r="BA25" s="195">
        <f t="shared" si="34"/>
        <v>0</v>
      </c>
      <c r="BB25" s="195">
        <f t="shared" si="35"/>
        <v>0</v>
      </c>
      <c r="BC25" s="195">
        <f t="shared" si="36"/>
        <v>0</v>
      </c>
      <c r="BD25" s="200">
        <v>0</v>
      </c>
      <c r="BE25" s="195">
        <f t="shared" si="18"/>
        <v>0</v>
      </c>
      <c r="BF25" s="195">
        <f t="shared" si="19"/>
        <v>0</v>
      </c>
      <c r="BG25" s="195">
        <f t="shared" si="37"/>
        <v>0</v>
      </c>
      <c r="BH25" s="195">
        <f t="shared" si="38"/>
        <v>50</v>
      </c>
      <c r="BI25" s="195">
        <f t="shared" si="39"/>
        <v>-50</v>
      </c>
      <c r="BJ25" s="200">
        <f t="shared" si="40"/>
        <v>0</v>
      </c>
      <c r="BK25" s="201">
        <f t="shared" si="41"/>
        <v>0</v>
      </c>
      <c r="BL25" s="195">
        <f t="shared" si="42"/>
        <v>1183.33</v>
      </c>
      <c r="BM25" s="195">
        <f t="shared" si="43"/>
        <v>-1183.33</v>
      </c>
      <c r="BN25" s="239">
        <f t="shared" si="44"/>
        <v>0</v>
      </c>
      <c r="BO25" s="192">
        <v>0</v>
      </c>
      <c r="BP25" s="191">
        <v>0</v>
      </c>
      <c r="BQ25" s="203">
        <v>0</v>
      </c>
      <c r="BR25" s="203">
        <v>0</v>
      </c>
      <c r="BS25" s="191">
        <f t="shared" si="20"/>
        <v>0</v>
      </c>
      <c r="BT25" s="192">
        <v>0</v>
      </c>
      <c r="BU25" s="192">
        <v>0</v>
      </c>
      <c r="BV25" s="192"/>
      <c r="BW25" s="192">
        <v>0</v>
      </c>
      <c r="BX25" s="192"/>
      <c r="BY25" s="195">
        <f t="shared" si="45"/>
        <v>0</v>
      </c>
      <c r="BZ25" s="195">
        <f t="shared" si="46"/>
        <v>0</v>
      </c>
      <c r="CA25" s="195">
        <f t="shared" si="47"/>
        <v>0</v>
      </c>
      <c r="CB25" s="195"/>
      <c r="CC25" s="195">
        <f t="shared" si="48"/>
        <v>0</v>
      </c>
    </row>
    <row r="26" spans="1:81" s="204" customFormat="1" ht="32.1" customHeight="1" x14ac:dyDescent="0.3">
      <c r="A26" s="149" t="str">
        <f>IF(B26="","",SUBTOTAL(3,$B$5:B26))</f>
        <v/>
      </c>
      <c r="B26" s="191"/>
      <c r="C26" s="191"/>
      <c r="D26" s="191"/>
      <c r="E26" s="192"/>
      <c r="F26" s="193"/>
      <c r="G26" s="194"/>
      <c r="H26" s="194"/>
      <c r="I26" s="195">
        <f t="shared" si="0"/>
        <v>0</v>
      </c>
      <c r="J26" s="195">
        <f t="shared" si="1"/>
        <v>0</v>
      </c>
      <c r="K26" s="195">
        <f t="shared" si="2"/>
        <v>0</v>
      </c>
      <c r="L26" s="195">
        <f t="shared" si="3"/>
        <v>0</v>
      </c>
      <c r="M26" s="195">
        <f t="shared" si="21"/>
        <v>0</v>
      </c>
      <c r="N26" s="191"/>
      <c r="O26" s="196"/>
      <c r="P26" s="191"/>
      <c r="Q26" s="197"/>
      <c r="R26" s="197"/>
      <c r="S26" s="197"/>
      <c r="T26" s="194"/>
      <c r="U26" s="194"/>
      <c r="V26" s="194"/>
      <c r="W26" s="198">
        <f t="shared" si="22"/>
        <v>0</v>
      </c>
      <c r="X26" s="198">
        <f t="shared" si="23"/>
        <v>0</v>
      </c>
      <c r="Y26" s="198">
        <f t="shared" si="24"/>
        <v>0</v>
      </c>
      <c r="Z26" s="197">
        <f t="shared" si="25"/>
        <v>0</v>
      </c>
      <c r="AA26" s="199">
        <v>0</v>
      </c>
      <c r="AB26" s="199">
        <v>0</v>
      </c>
      <c r="AC26" s="196">
        <f t="shared" si="26"/>
        <v>0</v>
      </c>
      <c r="AD26" s="191"/>
      <c r="AE26" s="195">
        <f t="shared" si="49"/>
        <v>0</v>
      </c>
      <c r="AF26" s="195">
        <f t="shared" si="28"/>
        <v>0</v>
      </c>
      <c r="AG26" s="195">
        <f t="shared" si="4"/>
        <v>0</v>
      </c>
      <c r="AH26" s="32">
        <f t="shared" si="5"/>
        <v>0</v>
      </c>
      <c r="AI26" s="32">
        <f t="shared" si="6"/>
        <v>0</v>
      </c>
      <c r="AJ26" s="32">
        <f t="shared" si="7"/>
        <v>0</v>
      </c>
      <c r="AK26" s="32">
        <v>0</v>
      </c>
      <c r="AL26" s="32">
        <f t="shared" si="50"/>
        <v>0</v>
      </c>
      <c r="AM26" s="32">
        <f t="shared" si="8"/>
        <v>0</v>
      </c>
      <c r="AN26" s="32">
        <f t="shared" si="9"/>
        <v>0</v>
      </c>
      <c r="AO26" s="32">
        <f t="shared" si="10"/>
        <v>0</v>
      </c>
      <c r="AP26" s="32">
        <f t="shared" si="11"/>
        <v>0</v>
      </c>
      <c r="AQ26" s="32">
        <f t="shared" si="12"/>
        <v>0</v>
      </c>
      <c r="AR26" s="32">
        <f t="shared" si="30"/>
        <v>0</v>
      </c>
      <c r="AS26" s="32">
        <f t="shared" si="13"/>
        <v>0</v>
      </c>
      <c r="AT26" s="32">
        <f t="shared" si="14"/>
        <v>0</v>
      </c>
      <c r="AU26" s="32">
        <f t="shared" si="15"/>
        <v>0</v>
      </c>
      <c r="AV26" s="195">
        <f t="shared" si="31"/>
        <v>0</v>
      </c>
      <c r="AW26" s="32">
        <f t="shared" si="16"/>
        <v>0</v>
      </c>
      <c r="AX26" s="32">
        <f t="shared" si="17"/>
        <v>0</v>
      </c>
      <c r="AY26" s="196">
        <f t="shared" si="32"/>
        <v>0</v>
      </c>
      <c r="AZ26" s="195">
        <f t="shared" si="33"/>
        <v>0</v>
      </c>
      <c r="BA26" s="195">
        <f t="shared" si="34"/>
        <v>0</v>
      </c>
      <c r="BB26" s="195">
        <f t="shared" si="35"/>
        <v>0</v>
      </c>
      <c r="BC26" s="195">
        <f t="shared" si="36"/>
        <v>0</v>
      </c>
      <c r="BD26" s="200">
        <v>0</v>
      </c>
      <c r="BE26" s="195">
        <f t="shared" si="18"/>
        <v>0</v>
      </c>
      <c r="BF26" s="195">
        <f t="shared" si="19"/>
        <v>0</v>
      </c>
      <c r="BG26" s="195">
        <f t="shared" si="37"/>
        <v>0</v>
      </c>
      <c r="BH26" s="195">
        <f t="shared" si="38"/>
        <v>50</v>
      </c>
      <c r="BI26" s="195">
        <f t="shared" si="39"/>
        <v>-50</v>
      </c>
      <c r="BJ26" s="200">
        <f t="shared" si="40"/>
        <v>0</v>
      </c>
      <c r="BK26" s="201">
        <f t="shared" si="41"/>
        <v>0</v>
      </c>
      <c r="BL26" s="195">
        <f t="shared" si="42"/>
        <v>1183.33</v>
      </c>
      <c r="BM26" s="195">
        <f t="shared" si="43"/>
        <v>-1183.33</v>
      </c>
      <c r="BN26" s="239">
        <f t="shared" si="44"/>
        <v>0</v>
      </c>
      <c r="BO26" s="192">
        <v>0</v>
      </c>
      <c r="BP26" s="191">
        <v>0</v>
      </c>
      <c r="BQ26" s="203">
        <v>0</v>
      </c>
      <c r="BR26" s="203">
        <v>0</v>
      </c>
      <c r="BS26" s="191">
        <f t="shared" si="20"/>
        <v>0</v>
      </c>
      <c r="BT26" s="192">
        <v>0</v>
      </c>
      <c r="BU26" s="192">
        <v>0</v>
      </c>
      <c r="BV26" s="192"/>
      <c r="BW26" s="192">
        <v>0</v>
      </c>
      <c r="BX26" s="192"/>
      <c r="BY26" s="195">
        <f t="shared" si="45"/>
        <v>0</v>
      </c>
      <c r="BZ26" s="195">
        <f t="shared" si="46"/>
        <v>0</v>
      </c>
      <c r="CA26" s="195">
        <f t="shared" si="47"/>
        <v>0</v>
      </c>
      <c r="CB26" s="195"/>
      <c r="CC26" s="195">
        <f t="shared" si="48"/>
        <v>0</v>
      </c>
    </row>
    <row r="27" spans="1:81" s="204" customFormat="1" ht="32.1" customHeight="1" x14ac:dyDescent="0.3">
      <c r="A27" s="149" t="str">
        <f>IF(B27="","",SUBTOTAL(3,$B$5:B27))</f>
        <v/>
      </c>
      <c r="B27" s="191"/>
      <c r="C27" s="191"/>
      <c r="D27" s="191"/>
      <c r="E27" s="192"/>
      <c r="F27" s="193"/>
      <c r="G27" s="194"/>
      <c r="H27" s="194"/>
      <c r="I27" s="195">
        <f t="shared" si="0"/>
        <v>0</v>
      </c>
      <c r="J27" s="195">
        <f t="shared" si="1"/>
        <v>0</v>
      </c>
      <c r="K27" s="195">
        <f t="shared" si="2"/>
        <v>0</v>
      </c>
      <c r="L27" s="195">
        <f t="shared" si="3"/>
        <v>0</v>
      </c>
      <c r="M27" s="195">
        <f t="shared" si="21"/>
        <v>0</v>
      </c>
      <c r="N27" s="191"/>
      <c r="O27" s="196"/>
      <c r="P27" s="191"/>
      <c r="Q27" s="197"/>
      <c r="R27" s="197"/>
      <c r="S27" s="197"/>
      <c r="T27" s="194"/>
      <c r="U27" s="194"/>
      <c r="V27" s="194"/>
      <c r="W27" s="198">
        <f t="shared" si="22"/>
        <v>0</v>
      </c>
      <c r="X27" s="198">
        <f t="shared" si="23"/>
        <v>0</v>
      </c>
      <c r="Y27" s="198">
        <f t="shared" si="24"/>
        <v>0</v>
      </c>
      <c r="Z27" s="197">
        <f t="shared" si="25"/>
        <v>0</v>
      </c>
      <c r="AA27" s="199">
        <v>0</v>
      </c>
      <c r="AB27" s="199">
        <v>0</v>
      </c>
      <c r="AC27" s="196">
        <f t="shared" si="26"/>
        <v>0</v>
      </c>
      <c r="AD27" s="191"/>
      <c r="AE27" s="195">
        <f t="shared" si="49"/>
        <v>0</v>
      </c>
      <c r="AF27" s="195">
        <f t="shared" si="28"/>
        <v>0</v>
      </c>
      <c r="AG27" s="195">
        <f t="shared" si="4"/>
        <v>0</v>
      </c>
      <c r="AH27" s="32">
        <f t="shared" si="5"/>
        <v>0</v>
      </c>
      <c r="AI27" s="32">
        <f t="shared" si="6"/>
        <v>0</v>
      </c>
      <c r="AJ27" s="32">
        <f t="shared" si="7"/>
        <v>0</v>
      </c>
      <c r="AK27" s="32">
        <v>0</v>
      </c>
      <c r="AL27" s="32">
        <f t="shared" si="50"/>
        <v>0</v>
      </c>
      <c r="AM27" s="32">
        <f t="shared" si="8"/>
        <v>0</v>
      </c>
      <c r="AN27" s="32">
        <f t="shared" si="9"/>
        <v>0</v>
      </c>
      <c r="AO27" s="32">
        <f t="shared" si="10"/>
        <v>0</v>
      </c>
      <c r="AP27" s="32">
        <f t="shared" si="11"/>
        <v>0</v>
      </c>
      <c r="AQ27" s="32">
        <f t="shared" si="12"/>
        <v>0</v>
      </c>
      <c r="AR27" s="32">
        <f t="shared" si="30"/>
        <v>0</v>
      </c>
      <c r="AS27" s="32">
        <f t="shared" si="13"/>
        <v>0</v>
      </c>
      <c r="AT27" s="32">
        <f t="shared" si="14"/>
        <v>0</v>
      </c>
      <c r="AU27" s="32">
        <f t="shared" si="15"/>
        <v>0</v>
      </c>
      <c r="AV27" s="195">
        <f t="shared" si="31"/>
        <v>0</v>
      </c>
      <c r="AW27" s="32">
        <f t="shared" si="16"/>
        <v>0</v>
      </c>
      <c r="AX27" s="32">
        <f t="shared" si="17"/>
        <v>0</v>
      </c>
      <c r="AY27" s="196">
        <f t="shared" si="32"/>
        <v>0</v>
      </c>
      <c r="AZ27" s="195">
        <f t="shared" si="33"/>
        <v>0</v>
      </c>
      <c r="BA27" s="195">
        <f t="shared" si="34"/>
        <v>0</v>
      </c>
      <c r="BB27" s="195">
        <f t="shared" si="35"/>
        <v>0</v>
      </c>
      <c r="BC27" s="195">
        <f t="shared" si="36"/>
        <v>0</v>
      </c>
      <c r="BD27" s="200">
        <v>0</v>
      </c>
      <c r="BE27" s="195">
        <f t="shared" si="18"/>
        <v>0</v>
      </c>
      <c r="BF27" s="195">
        <f t="shared" si="19"/>
        <v>0</v>
      </c>
      <c r="BG27" s="195">
        <f t="shared" si="37"/>
        <v>0</v>
      </c>
      <c r="BH27" s="195">
        <f t="shared" si="38"/>
        <v>50</v>
      </c>
      <c r="BI27" s="195">
        <f t="shared" si="39"/>
        <v>-50</v>
      </c>
      <c r="BJ27" s="200">
        <f t="shared" si="40"/>
        <v>0</v>
      </c>
      <c r="BK27" s="201">
        <f t="shared" si="41"/>
        <v>0</v>
      </c>
      <c r="BL27" s="195">
        <f t="shared" si="42"/>
        <v>1183.33</v>
      </c>
      <c r="BM27" s="195">
        <f t="shared" si="43"/>
        <v>-1183.33</v>
      </c>
      <c r="BN27" s="239">
        <f t="shared" si="44"/>
        <v>0</v>
      </c>
      <c r="BO27" s="192">
        <v>0</v>
      </c>
      <c r="BP27" s="191">
        <v>0</v>
      </c>
      <c r="BQ27" s="203">
        <v>0</v>
      </c>
      <c r="BR27" s="203">
        <v>0</v>
      </c>
      <c r="BS27" s="191">
        <f t="shared" si="20"/>
        <v>0</v>
      </c>
      <c r="BT27" s="192">
        <v>0</v>
      </c>
      <c r="BU27" s="192">
        <v>0</v>
      </c>
      <c r="BV27" s="192"/>
      <c r="BW27" s="192">
        <v>0</v>
      </c>
      <c r="BX27" s="192"/>
      <c r="BY27" s="195">
        <f t="shared" si="45"/>
        <v>0</v>
      </c>
      <c r="BZ27" s="195">
        <f t="shared" si="46"/>
        <v>0</v>
      </c>
      <c r="CA27" s="195">
        <f t="shared" si="47"/>
        <v>0</v>
      </c>
      <c r="CB27" s="195"/>
      <c r="CC27" s="195">
        <f t="shared" si="48"/>
        <v>0</v>
      </c>
    </row>
    <row r="28" spans="1:81" s="204" customFormat="1" ht="32.1" customHeight="1" x14ac:dyDescent="0.3">
      <c r="A28" s="149" t="str">
        <f>IF(B28="","",SUBTOTAL(3,$B$5:B28))</f>
        <v/>
      </c>
      <c r="B28" s="191"/>
      <c r="C28" s="191"/>
      <c r="D28" s="191"/>
      <c r="E28" s="192"/>
      <c r="F28" s="193"/>
      <c r="G28" s="194"/>
      <c r="H28" s="194"/>
      <c r="I28" s="195">
        <f t="shared" si="0"/>
        <v>0</v>
      </c>
      <c r="J28" s="195">
        <f t="shared" si="1"/>
        <v>0</v>
      </c>
      <c r="K28" s="195">
        <f t="shared" si="2"/>
        <v>0</v>
      </c>
      <c r="L28" s="195">
        <f t="shared" si="3"/>
        <v>0</v>
      </c>
      <c r="M28" s="195">
        <f t="shared" si="21"/>
        <v>0</v>
      </c>
      <c r="N28" s="191"/>
      <c r="O28" s="196"/>
      <c r="P28" s="191"/>
      <c r="Q28" s="197"/>
      <c r="R28" s="197"/>
      <c r="S28" s="197"/>
      <c r="T28" s="194"/>
      <c r="U28" s="194"/>
      <c r="V28" s="194"/>
      <c r="W28" s="198">
        <f t="shared" si="22"/>
        <v>0</v>
      </c>
      <c r="X28" s="198">
        <f t="shared" si="23"/>
        <v>0</v>
      </c>
      <c r="Y28" s="198">
        <f t="shared" si="24"/>
        <v>0</v>
      </c>
      <c r="Z28" s="197">
        <f t="shared" si="25"/>
        <v>0</v>
      </c>
      <c r="AA28" s="199">
        <v>0</v>
      </c>
      <c r="AB28" s="199">
        <v>0</v>
      </c>
      <c r="AC28" s="196">
        <f t="shared" si="26"/>
        <v>0</v>
      </c>
      <c r="AD28" s="191"/>
      <c r="AE28" s="195">
        <f t="shared" si="49"/>
        <v>0</v>
      </c>
      <c r="AF28" s="195">
        <f t="shared" si="28"/>
        <v>0</v>
      </c>
      <c r="AG28" s="195">
        <f t="shared" si="4"/>
        <v>0</v>
      </c>
      <c r="AH28" s="32">
        <f t="shared" si="5"/>
        <v>0</v>
      </c>
      <c r="AI28" s="32">
        <f t="shared" si="6"/>
        <v>0</v>
      </c>
      <c r="AJ28" s="32">
        <f t="shared" si="7"/>
        <v>0</v>
      </c>
      <c r="AK28" s="32">
        <v>0</v>
      </c>
      <c r="AL28" s="32">
        <f t="shared" si="50"/>
        <v>0</v>
      </c>
      <c r="AM28" s="32">
        <f t="shared" si="8"/>
        <v>0</v>
      </c>
      <c r="AN28" s="32">
        <f t="shared" si="9"/>
        <v>0</v>
      </c>
      <c r="AO28" s="32">
        <f t="shared" si="10"/>
        <v>0</v>
      </c>
      <c r="AP28" s="32">
        <f t="shared" si="11"/>
        <v>0</v>
      </c>
      <c r="AQ28" s="32">
        <f t="shared" si="12"/>
        <v>0</v>
      </c>
      <c r="AR28" s="32">
        <f t="shared" si="30"/>
        <v>0</v>
      </c>
      <c r="AS28" s="32">
        <f t="shared" si="13"/>
        <v>0</v>
      </c>
      <c r="AT28" s="32">
        <f t="shared" si="14"/>
        <v>0</v>
      </c>
      <c r="AU28" s="32">
        <f t="shared" si="15"/>
        <v>0</v>
      </c>
      <c r="AV28" s="195">
        <f t="shared" si="31"/>
        <v>0</v>
      </c>
      <c r="AW28" s="32">
        <f t="shared" si="16"/>
        <v>0</v>
      </c>
      <c r="AX28" s="32">
        <f t="shared" si="17"/>
        <v>0</v>
      </c>
      <c r="AY28" s="196">
        <f t="shared" si="32"/>
        <v>0</v>
      </c>
      <c r="AZ28" s="195">
        <f t="shared" si="33"/>
        <v>0</v>
      </c>
      <c r="BA28" s="195">
        <f t="shared" si="34"/>
        <v>0</v>
      </c>
      <c r="BB28" s="195">
        <f t="shared" si="35"/>
        <v>0</v>
      </c>
      <c r="BC28" s="195">
        <f t="shared" si="36"/>
        <v>0</v>
      </c>
      <c r="BD28" s="200">
        <v>0</v>
      </c>
      <c r="BE28" s="195">
        <f t="shared" si="18"/>
        <v>0</v>
      </c>
      <c r="BF28" s="195">
        <f t="shared" si="19"/>
        <v>0</v>
      </c>
      <c r="BG28" s="195">
        <f t="shared" si="37"/>
        <v>0</v>
      </c>
      <c r="BH28" s="195">
        <f t="shared" si="38"/>
        <v>50</v>
      </c>
      <c r="BI28" s="195">
        <f t="shared" si="39"/>
        <v>-50</v>
      </c>
      <c r="BJ28" s="200">
        <f t="shared" si="40"/>
        <v>0</v>
      </c>
      <c r="BK28" s="201">
        <f t="shared" si="41"/>
        <v>0</v>
      </c>
      <c r="BL28" s="195">
        <f t="shared" si="42"/>
        <v>1183.33</v>
      </c>
      <c r="BM28" s="195">
        <f t="shared" si="43"/>
        <v>-1183.33</v>
      </c>
      <c r="BN28" s="239">
        <f t="shared" si="44"/>
        <v>0</v>
      </c>
      <c r="BO28" s="192">
        <v>0</v>
      </c>
      <c r="BP28" s="191">
        <v>0</v>
      </c>
      <c r="BQ28" s="203">
        <v>0</v>
      </c>
      <c r="BR28" s="203">
        <v>0</v>
      </c>
      <c r="BS28" s="191">
        <f t="shared" si="20"/>
        <v>0</v>
      </c>
      <c r="BT28" s="192">
        <v>0</v>
      </c>
      <c r="BU28" s="192">
        <v>0</v>
      </c>
      <c r="BV28" s="192"/>
      <c r="BW28" s="192">
        <v>0</v>
      </c>
      <c r="BX28" s="192"/>
      <c r="BY28" s="195">
        <f t="shared" si="45"/>
        <v>0</v>
      </c>
      <c r="BZ28" s="195">
        <f t="shared" si="46"/>
        <v>0</v>
      </c>
      <c r="CA28" s="195">
        <f t="shared" si="47"/>
        <v>0</v>
      </c>
      <c r="CB28" s="195"/>
      <c r="CC28" s="195">
        <f t="shared" si="48"/>
        <v>0</v>
      </c>
    </row>
    <row r="29" spans="1:81" s="204" customFormat="1" ht="32.1" customHeight="1" x14ac:dyDescent="0.3">
      <c r="A29" s="149" t="str">
        <f>IF(B29="","",SUBTOTAL(3,$B$5:B29))</f>
        <v/>
      </c>
      <c r="B29" s="191"/>
      <c r="C29" s="191"/>
      <c r="D29" s="191"/>
      <c r="E29" s="192"/>
      <c r="F29" s="193"/>
      <c r="G29" s="194"/>
      <c r="H29" s="194"/>
      <c r="I29" s="195">
        <f t="shared" si="0"/>
        <v>0</v>
      </c>
      <c r="J29" s="195">
        <f t="shared" si="1"/>
        <v>0</v>
      </c>
      <c r="K29" s="195">
        <f t="shared" si="2"/>
        <v>0</v>
      </c>
      <c r="L29" s="195">
        <f t="shared" si="3"/>
        <v>0</v>
      </c>
      <c r="M29" s="195">
        <f t="shared" si="21"/>
        <v>0</v>
      </c>
      <c r="N29" s="191"/>
      <c r="O29" s="196"/>
      <c r="P29" s="191"/>
      <c r="Q29" s="197"/>
      <c r="R29" s="197"/>
      <c r="S29" s="197"/>
      <c r="T29" s="194"/>
      <c r="U29" s="194"/>
      <c r="V29" s="194"/>
      <c r="W29" s="198">
        <f t="shared" si="22"/>
        <v>0</v>
      </c>
      <c r="X29" s="198">
        <f t="shared" si="23"/>
        <v>0</v>
      </c>
      <c r="Y29" s="198">
        <f t="shared" si="24"/>
        <v>0</v>
      </c>
      <c r="Z29" s="197">
        <f t="shared" si="25"/>
        <v>0</v>
      </c>
      <c r="AA29" s="199">
        <v>0</v>
      </c>
      <c r="AB29" s="199">
        <v>0</v>
      </c>
      <c r="AC29" s="196">
        <f t="shared" si="26"/>
        <v>0</v>
      </c>
      <c r="AD29" s="191"/>
      <c r="AE29" s="195">
        <f t="shared" si="49"/>
        <v>0</v>
      </c>
      <c r="AF29" s="195">
        <f t="shared" si="28"/>
        <v>0</v>
      </c>
      <c r="AG29" s="195">
        <f t="shared" si="4"/>
        <v>0</v>
      </c>
      <c r="AH29" s="32">
        <f t="shared" si="5"/>
        <v>0</v>
      </c>
      <c r="AI29" s="32">
        <f t="shared" si="6"/>
        <v>0</v>
      </c>
      <c r="AJ29" s="32">
        <f t="shared" si="7"/>
        <v>0</v>
      </c>
      <c r="AK29" s="32">
        <v>0</v>
      </c>
      <c r="AL29" s="32">
        <f t="shared" si="50"/>
        <v>0</v>
      </c>
      <c r="AM29" s="32">
        <f t="shared" si="8"/>
        <v>0</v>
      </c>
      <c r="AN29" s="32">
        <f t="shared" si="9"/>
        <v>0</v>
      </c>
      <c r="AO29" s="32">
        <f t="shared" si="10"/>
        <v>0</v>
      </c>
      <c r="AP29" s="32">
        <f t="shared" si="11"/>
        <v>0</v>
      </c>
      <c r="AQ29" s="32">
        <f t="shared" si="12"/>
        <v>0</v>
      </c>
      <c r="AR29" s="32">
        <f t="shared" si="30"/>
        <v>0</v>
      </c>
      <c r="AS29" s="32">
        <f t="shared" si="13"/>
        <v>0</v>
      </c>
      <c r="AT29" s="32">
        <f t="shared" si="14"/>
        <v>0</v>
      </c>
      <c r="AU29" s="32">
        <f t="shared" si="15"/>
        <v>0</v>
      </c>
      <c r="AV29" s="195">
        <f t="shared" si="31"/>
        <v>0</v>
      </c>
      <c r="AW29" s="32">
        <f t="shared" si="16"/>
        <v>0</v>
      </c>
      <c r="AX29" s="32">
        <f t="shared" si="17"/>
        <v>0</v>
      </c>
      <c r="AY29" s="196">
        <f t="shared" si="32"/>
        <v>0</v>
      </c>
      <c r="AZ29" s="195">
        <f t="shared" si="33"/>
        <v>0</v>
      </c>
      <c r="BA29" s="195">
        <f t="shared" si="34"/>
        <v>0</v>
      </c>
      <c r="BB29" s="195">
        <f t="shared" si="35"/>
        <v>0</v>
      </c>
      <c r="BC29" s="195">
        <f t="shared" si="36"/>
        <v>0</v>
      </c>
      <c r="BD29" s="200">
        <v>0</v>
      </c>
      <c r="BE29" s="195">
        <f t="shared" si="18"/>
        <v>0</v>
      </c>
      <c r="BF29" s="195">
        <f t="shared" si="19"/>
        <v>0</v>
      </c>
      <c r="BG29" s="195">
        <f t="shared" si="37"/>
        <v>0</v>
      </c>
      <c r="BH29" s="195">
        <f t="shared" si="38"/>
        <v>50</v>
      </c>
      <c r="BI29" s="195">
        <f t="shared" si="39"/>
        <v>-50</v>
      </c>
      <c r="BJ29" s="200">
        <f t="shared" si="40"/>
        <v>0</v>
      </c>
      <c r="BK29" s="201">
        <f t="shared" si="41"/>
        <v>0</v>
      </c>
      <c r="BL29" s="195">
        <f t="shared" si="42"/>
        <v>1183.33</v>
      </c>
      <c r="BM29" s="195">
        <f t="shared" si="43"/>
        <v>-1183.33</v>
      </c>
      <c r="BN29" s="239">
        <f t="shared" si="44"/>
        <v>0</v>
      </c>
      <c r="BO29" s="192">
        <v>0</v>
      </c>
      <c r="BP29" s="191">
        <v>0</v>
      </c>
      <c r="BQ29" s="203">
        <v>0</v>
      </c>
      <c r="BR29" s="203">
        <v>0</v>
      </c>
      <c r="BS29" s="191">
        <f t="shared" si="20"/>
        <v>0</v>
      </c>
      <c r="BT29" s="192">
        <v>0</v>
      </c>
      <c r="BU29" s="192">
        <v>0</v>
      </c>
      <c r="BV29" s="192"/>
      <c r="BW29" s="192">
        <v>0</v>
      </c>
      <c r="BX29" s="192"/>
      <c r="BY29" s="195">
        <f t="shared" si="45"/>
        <v>0</v>
      </c>
      <c r="BZ29" s="195">
        <f t="shared" si="46"/>
        <v>0</v>
      </c>
      <c r="CA29" s="195">
        <f t="shared" si="47"/>
        <v>0</v>
      </c>
      <c r="CB29" s="195"/>
      <c r="CC29" s="195">
        <f t="shared" si="48"/>
        <v>0</v>
      </c>
    </row>
    <row r="30" spans="1:81" s="204" customFormat="1" ht="32.1" customHeight="1" x14ac:dyDescent="0.3">
      <c r="A30" s="149" t="str">
        <f>IF(B30="","",SUBTOTAL(3,$B$5:B30))</f>
        <v/>
      </c>
      <c r="B30" s="191"/>
      <c r="C30" s="191"/>
      <c r="D30" s="191"/>
      <c r="E30" s="192"/>
      <c r="F30" s="193"/>
      <c r="G30" s="194"/>
      <c r="H30" s="194"/>
      <c r="I30" s="195">
        <f t="shared" si="0"/>
        <v>0</v>
      </c>
      <c r="J30" s="195">
        <f t="shared" si="1"/>
        <v>0</v>
      </c>
      <c r="K30" s="195">
        <f t="shared" si="2"/>
        <v>0</v>
      </c>
      <c r="L30" s="195">
        <f t="shared" si="3"/>
        <v>0</v>
      </c>
      <c r="M30" s="195">
        <f t="shared" si="21"/>
        <v>0</v>
      </c>
      <c r="N30" s="191"/>
      <c r="O30" s="196"/>
      <c r="P30" s="191"/>
      <c r="Q30" s="197"/>
      <c r="R30" s="197"/>
      <c r="S30" s="197"/>
      <c r="T30" s="194"/>
      <c r="U30" s="194"/>
      <c r="V30" s="194"/>
      <c r="W30" s="198">
        <f t="shared" si="22"/>
        <v>0</v>
      </c>
      <c r="X30" s="198">
        <f t="shared" si="23"/>
        <v>0</v>
      </c>
      <c r="Y30" s="198">
        <f t="shared" si="24"/>
        <v>0</v>
      </c>
      <c r="Z30" s="197">
        <f t="shared" si="25"/>
        <v>0</v>
      </c>
      <c r="AA30" s="199">
        <v>0</v>
      </c>
      <c r="AB30" s="199">
        <v>0</v>
      </c>
      <c r="AC30" s="196">
        <f t="shared" si="26"/>
        <v>0</v>
      </c>
      <c r="AD30" s="191"/>
      <c r="AE30" s="195">
        <f t="shared" si="49"/>
        <v>0</v>
      </c>
      <c r="AF30" s="195">
        <f t="shared" si="28"/>
        <v>0</v>
      </c>
      <c r="AG30" s="195">
        <f t="shared" si="4"/>
        <v>0</v>
      </c>
      <c r="AH30" s="32">
        <f t="shared" si="5"/>
        <v>0</v>
      </c>
      <c r="AI30" s="32">
        <f t="shared" si="6"/>
        <v>0</v>
      </c>
      <c r="AJ30" s="32">
        <f t="shared" si="7"/>
        <v>0</v>
      </c>
      <c r="AK30" s="32">
        <v>0</v>
      </c>
      <c r="AL30" s="32">
        <f t="shared" si="50"/>
        <v>0</v>
      </c>
      <c r="AM30" s="32">
        <f t="shared" si="8"/>
        <v>0</v>
      </c>
      <c r="AN30" s="32">
        <f t="shared" si="9"/>
        <v>0</v>
      </c>
      <c r="AO30" s="32">
        <f t="shared" si="10"/>
        <v>0</v>
      </c>
      <c r="AP30" s="32">
        <f t="shared" si="11"/>
        <v>0</v>
      </c>
      <c r="AQ30" s="32">
        <f t="shared" si="12"/>
        <v>0</v>
      </c>
      <c r="AR30" s="32">
        <f t="shared" si="30"/>
        <v>0</v>
      </c>
      <c r="AS30" s="32">
        <f t="shared" si="13"/>
        <v>0</v>
      </c>
      <c r="AT30" s="32">
        <f t="shared" si="14"/>
        <v>0</v>
      </c>
      <c r="AU30" s="32">
        <f t="shared" si="15"/>
        <v>0</v>
      </c>
      <c r="AV30" s="195">
        <f t="shared" si="31"/>
        <v>0</v>
      </c>
      <c r="AW30" s="32">
        <f t="shared" si="16"/>
        <v>0</v>
      </c>
      <c r="AX30" s="32">
        <f t="shared" si="17"/>
        <v>0</v>
      </c>
      <c r="AY30" s="196">
        <f t="shared" si="32"/>
        <v>0</v>
      </c>
      <c r="AZ30" s="195">
        <f t="shared" si="33"/>
        <v>0</v>
      </c>
      <c r="BA30" s="195">
        <f t="shared" si="34"/>
        <v>0</v>
      </c>
      <c r="BB30" s="195">
        <f t="shared" si="35"/>
        <v>0</v>
      </c>
      <c r="BC30" s="195">
        <f t="shared" si="36"/>
        <v>0</v>
      </c>
      <c r="BD30" s="200">
        <v>0</v>
      </c>
      <c r="BE30" s="195">
        <f t="shared" si="18"/>
        <v>0</v>
      </c>
      <c r="BF30" s="195">
        <f t="shared" si="19"/>
        <v>0</v>
      </c>
      <c r="BG30" s="195">
        <f t="shared" si="37"/>
        <v>0</v>
      </c>
      <c r="BH30" s="195">
        <f t="shared" si="38"/>
        <v>50</v>
      </c>
      <c r="BI30" s="195">
        <f t="shared" si="39"/>
        <v>-50</v>
      </c>
      <c r="BJ30" s="200">
        <f t="shared" si="40"/>
        <v>0</v>
      </c>
      <c r="BK30" s="201">
        <f t="shared" si="41"/>
        <v>0</v>
      </c>
      <c r="BL30" s="195">
        <f t="shared" si="42"/>
        <v>1183.33</v>
      </c>
      <c r="BM30" s="195">
        <f t="shared" si="43"/>
        <v>-1183.33</v>
      </c>
      <c r="BN30" s="239">
        <f t="shared" si="44"/>
        <v>0</v>
      </c>
      <c r="BO30" s="192">
        <v>0</v>
      </c>
      <c r="BP30" s="191">
        <v>0</v>
      </c>
      <c r="BQ30" s="203">
        <v>0</v>
      </c>
      <c r="BR30" s="203">
        <v>0</v>
      </c>
      <c r="BS30" s="191">
        <f t="shared" si="20"/>
        <v>0</v>
      </c>
      <c r="BT30" s="192">
        <v>0</v>
      </c>
      <c r="BU30" s="192">
        <v>0</v>
      </c>
      <c r="BV30" s="192"/>
      <c r="BW30" s="192">
        <v>0</v>
      </c>
      <c r="BX30" s="192"/>
      <c r="BY30" s="195">
        <f t="shared" si="45"/>
        <v>0</v>
      </c>
      <c r="BZ30" s="195">
        <f t="shared" si="46"/>
        <v>0</v>
      </c>
      <c r="CA30" s="195">
        <f t="shared" si="47"/>
        <v>0</v>
      </c>
      <c r="CB30" s="195"/>
      <c r="CC30" s="195">
        <f t="shared" si="48"/>
        <v>0</v>
      </c>
    </row>
    <row r="31" spans="1:81" s="204" customFormat="1" ht="32.1" customHeight="1" x14ac:dyDescent="0.3">
      <c r="A31" s="149" t="str">
        <f>IF(B31="","",SUBTOTAL(3,$B$5:B31))</f>
        <v/>
      </c>
      <c r="B31" s="191"/>
      <c r="C31" s="191"/>
      <c r="D31" s="191"/>
      <c r="E31" s="192"/>
      <c r="F31" s="193"/>
      <c r="G31" s="194"/>
      <c r="H31" s="194"/>
      <c r="I31" s="195">
        <f t="shared" si="0"/>
        <v>0</v>
      </c>
      <c r="J31" s="195">
        <f t="shared" si="1"/>
        <v>0</v>
      </c>
      <c r="K31" s="195">
        <f t="shared" si="2"/>
        <v>0</v>
      </c>
      <c r="L31" s="195">
        <f t="shared" si="3"/>
        <v>0</v>
      </c>
      <c r="M31" s="195">
        <f t="shared" si="21"/>
        <v>0</v>
      </c>
      <c r="N31" s="191"/>
      <c r="O31" s="196"/>
      <c r="P31" s="191"/>
      <c r="Q31" s="197"/>
      <c r="R31" s="197"/>
      <c r="S31" s="197"/>
      <c r="T31" s="194"/>
      <c r="U31" s="194"/>
      <c r="V31" s="194"/>
      <c r="W31" s="198">
        <f t="shared" si="22"/>
        <v>0</v>
      </c>
      <c r="X31" s="198">
        <f t="shared" si="23"/>
        <v>0</v>
      </c>
      <c r="Y31" s="198">
        <f t="shared" si="24"/>
        <v>0</v>
      </c>
      <c r="Z31" s="197">
        <f t="shared" si="25"/>
        <v>0</v>
      </c>
      <c r="AA31" s="199">
        <v>0</v>
      </c>
      <c r="AB31" s="199">
        <v>0</v>
      </c>
      <c r="AC31" s="196">
        <f t="shared" si="26"/>
        <v>0</v>
      </c>
      <c r="AD31" s="191"/>
      <c r="AE31" s="195">
        <f t="shared" si="49"/>
        <v>0</v>
      </c>
      <c r="AF31" s="195">
        <f t="shared" si="28"/>
        <v>0</v>
      </c>
      <c r="AG31" s="195">
        <f t="shared" si="4"/>
        <v>0</v>
      </c>
      <c r="AH31" s="32">
        <f t="shared" si="5"/>
        <v>0</v>
      </c>
      <c r="AI31" s="32">
        <f t="shared" si="6"/>
        <v>0</v>
      </c>
      <c r="AJ31" s="32">
        <f t="shared" si="7"/>
        <v>0</v>
      </c>
      <c r="AK31" s="32">
        <v>0</v>
      </c>
      <c r="AL31" s="32">
        <f t="shared" si="50"/>
        <v>0</v>
      </c>
      <c r="AM31" s="32">
        <f t="shared" si="8"/>
        <v>0</v>
      </c>
      <c r="AN31" s="32">
        <f t="shared" si="9"/>
        <v>0</v>
      </c>
      <c r="AO31" s="32">
        <f t="shared" si="10"/>
        <v>0</v>
      </c>
      <c r="AP31" s="32">
        <f t="shared" si="11"/>
        <v>0</v>
      </c>
      <c r="AQ31" s="32">
        <f t="shared" si="12"/>
        <v>0</v>
      </c>
      <c r="AR31" s="32">
        <f t="shared" si="30"/>
        <v>0</v>
      </c>
      <c r="AS31" s="32">
        <f t="shared" si="13"/>
        <v>0</v>
      </c>
      <c r="AT31" s="32">
        <f t="shared" si="14"/>
        <v>0</v>
      </c>
      <c r="AU31" s="32">
        <f t="shared" si="15"/>
        <v>0</v>
      </c>
      <c r="AV31" s="195">
        <f t="shared" si="31"/>
        <v>0</v>
      </c>
      <c r="AW31" s="32">
        <f t="shared" si="16"/>
        <v>0</v>
      </c>
      <c r="AX31" s="32">
        <f t="shared" si="17"/>
        <v>0</v>
      </c>
      <c r="AY31" s="196">
        <f t="shared" si="32"/>
        <v>0</v>
      </c>
      <c r="AZ31" s="195">
        <f t="shared" si="33"/>
        <v>0</v>
      </c>
      <c r="BA31" s="195">
        <f t="shared" si="34"/>
        <v>0</v>
      </c>
      <c r="BB31" s="195">
        <f t="shared" si="35"/>
        <v>0</v>
      </c>
      <c r="BC31" s="195">
        <f t="shared" si="36"/>
        <v>0</v>
      </c>
      <c r="BD31" s="200">
        <v>0</v>
      </c>
      <c r="BE31" s="195">
        <f t="shared" si="18"/>
        <v>0</v>
      </c>
      <c r="BF31" s="195">
        <f t="shared" si="19"/>
        <v>0</v>
      </c>
      <c r="BG31" s="195">
        <f t="shared" si="37"/>
        <v>0</v>
      </c>
      <c r="BH31" s="195">
        <f t="shared" si="38"/>
        <v>50</v>
      </c>
      <c r="BI31" s="195">
        <f t="shared" si="39"/>
        <v>-50</v>
      </c>
      <c r="BJ31" s="200">
        <f t="shared" si="40"/>
        <v>0</v>
      </c>
      <c r="BK31" s="201">
        <f t="shared" si="41"/>
        <v>0</v>
      </c>
      <c r="BL31" s="195">
        <f t="shared" si="42"/>
        <v>1183.33</v>
      </c>
      <c r="BM31" s="195">
        <f t="shared" si="43"/>
        <v>-1183.33</v>
      </c>
      <c r="BN31" s="239">
        <f t="shared" si="44"/>
        <v>0</v>
      </c>
      <c r="BO31" s="192">
        <v>0</v>
      </c>
      <c r="BP31" s="191">
        <v>0</v>
      </c>
      <c r="BQ31" s="203">
        <v>0</v>
      </c>
      <c r="BR31" s="203">
        <v>0</v>
      </c>
      <c r="BS31" s="191">
        <f t="shared" si="20"/>
        <v>0</v>
      </c>
      <c r="BT31" s="192">
        <v>0</v>
      </c>
      <c r="BU31" s="192">
        <v>0</v>
      </c>
      <c r="BV31" s="192"/>
      <c r="BW31" s="192">
        <v>0</v>
      </c>
      <c r="BX31" s="192"/>
      <c r="BY31" s="195">
        <f t="shared" si="45"/>
        <v>0</v>
      </c>
      <c r="BZ31" s="195">
        <f t="shared" si="46"/>
        <v>0</v>
      </c>
      <c r="CA31" s="195">
        <f t="shared" si="47"/>
        <v>0</v>
      </c>
      <c r="CB31" s="195"/>
      <c r="CC31" s="195">
        <f t="shared" si="48"/>
        <v>0</v>
      </c>
    </row>
    <row r="32" spans="1:81" s="204" customFormat="1" ht="32.1" customHeight="1" x14ac:dyDescent="0.3">
      <c r="A32" s="149" t="str">
        <f>IF(B32="","",SUBTOTAL(3,$B$5:B32))</f>
        <v/>
      </c>
      <c r="B32" s="191"/>
      <c r="C32" s="191"/>
      <c r="D32" s="191"/>
      <c r="E32" s="192"/>
      <c r="F32" s="193"/>
      <c r="G32" s="194"/>
      <c r="H32" s="194"/>
      <c r="I32" s="195">
        <f t="shared" si="0"/>
        <v>0</v>
      </c>
      <c r="J32" s="195">
        <f t="shared" si="1"/>
        <v>0</v>
      </c>
      <c r="K32" s="195">
        <f t="shared" si="2"/>
        <v>0</v>
      </c>
      <c r="L32" s="195">
        <f t="shared" si="3"/>
        <v>0</v>
      </c>
      <c r="M32" s="195">
        <f t="shared" si="21"/>
        <v>0</v>
      </c>
      <c r="N32" s="191"/>
      <c r="O32" s="196"/>
      <c r="P32" s="191"/>
      <c r="Q32" s="197"/>
      <c r="R32" s="197"/>
      <c r="S32" s="197"/>
      <c r="T32" s="194"/>
      <c r="U32" s="194"/>
      <c r="V32" s="194"/>
      <c r="W32" s="198">
        <f t="shared" si="22"/>
        <v>0</v>
      </c>
      <c r="X32" s="198">
        <f t="shared" si="23"/>
        <v>0</v>
      </c>
      <c r="Y32" s="198">
        <f t="shared" si="24"/>
        <v>0</v>
      </c>
      <c r="Z32" s="197">
        <f t="shared" si="25"/>
        <v>0</v>
      </c>
      <c r="AA32" s="199">
        <v>0</v>
      </c>
      <c r="AB32" s="199">
        <v>0</v>
      </c>
      <c r="AC32" s="196">
        <f t="shared" si="26"/>
        <v>0</v>
      </c>
      <c r="AD32" s="191"/>
      <c r="AE32" s="195">
        <f t="shared" si="49"/>
        <v>0</v>
      </c>
      <c r="AF32" s="195">
        <f t="shared" si="28"/>
        <v>0</v>
      </c>
      <c r="AG32" s="195">
        <f t="shared" si="4"/>
        <v>0</v>
      </c>
      <c r="AH32" s="32">
        <f t="shared" si="5"/>
        <v>0</v>
      </c>
      <c r="AI32" s="32">
        <f t="shared" si="6"/>
        <v>0</v>
      </c>
      <c r="AJ32" s="32">
        <f t="shared" si="7"/>
        <v>0</v>
      </c>
      <c r="AK32" s="32">
        <v>0</v>
      </c>
      <c r="AL32" s="32">
        <f t="shared" si="50"/>
        <v>0</v>
      </c>
      <c r="AM32" s="32">
        <f t="shared" si="8"/>
        <v>0</v>
      </c>
      <c r="AN32" s="32">
        <f t="shared" si="9"/>
        <v>0</v>
      </c>
      <c r="AO32" s="32">
        <f t="shared" si="10"/>
        <v>0</v>
      </c>
      <c r="AP32" s="32">
        <f t="shared" si="11"/>
        <v>0</v>
      </c>
      <c r="AQ32" s="32">
        <f t="shared" si="12"/>
        <v>0</v>
      </c>
      <c r="AR32" s="32">
        <f t="shared" si="30"/>
        <v>0</v>
      </c>
      <c r="AS32" s="32">
        <f t="shared" si="13"/>
        <v>0</v>
      </c>
      <c r="AT32" s="32">
        <f t="shared" si="14"/>
        <v>0</v>
      </c>
      <c r="AU32" s="32">
        <f t="shared" si="15"/>
        <v>0</v>
      </c>
      <c r="AV32" s="195">
        <f t="shared" si="31"/>
        <v>0</v>
      </c>
      <c r="AW32" s="32">
        <f t="shared" si="16"/>
        <v>0</v>
      </c>
      <c r="AX32" s="32">
        <f t="shared" si="17"/>
        <v>0</v>
      </c>
      <c r="AY32" s="196">
        <f t="shared" si="32"/>
        <v>0</v>
      </c>
      <c r="AZ32" s="195">
        <f t="shared" si="33"/>
        <v>0</v>
      </c>
      <c r="BA32" s="195">
        <f t="shared" si="34"/>
        <v>0</v>
      </c>
      <c r="BB32" s="195">
        <f t="shared" si="35"/>
        <v>0</v>
      </c>
      <c r="BC32" s="195">
        <f t="shared" si="36"/>
        <v>0</v>
      </c>
      <c r="BD32" s="200">
        <v>0</v>
      </c>
      <c r="BE32" s="195">
        <f t="shared" si="18"/>
        <v>0</v>
      </c>
      <c r="BF32" s="195">
        <f t="shared" si="19"/>
        <v>0</v>
      </c>
      <c r="BG32" s="195">
        <f t="shared" si="37"/>
        <v>0</v>
      </c>
      <c r="BH32" s="195">
        <f t="shared" si="38"/>
        <v>50</v>
      </c>
      <c r="BI32" s="195">
        <f t="shared" si="39"/>
        <v>-50</v>
      </c>
      <c r="BJ32" s="200">
        <f t="shared" si="40"/>
        <v>0</v>
      </c>
      <c r="BK32" s="201">
        <f t="shared" si="41"/>
        <v>0</v>
      </c>
      <c r="BL32" s="195">
        <f t="shared" si="42"/>
        <v>1183.33</v>
      </c>
      <c r="BM32" s="195">
        <f t="shared" si="43"/>
        <v>-1183.33</v>
      </c>
      <c r="BN32" s="239">
        <f t="shared" si="44"/>
        <v>0</v>
      </c>
      <c r="BO32" s="192">
        <v>0</v>
      </c>
      <c r="BP32" s="191">
        <v>0</v>
      </c>
      <c r="BQ32" s="203">
        <v>0</v>
      </c>
      <c r="BR32" s="203">
        <v>0</v>
      </c>
      <c r="BS32" s="191">
        <f t="shared" si="20"/>
        <v>0</v>
      </c>
      <c r="BT32" s="192">
        <v>0</v>
      </c>
      <c r="BU32" s="192">
        <v>0</v>
      </c>
      <c r="BV32" s="192"/>
      <c r="BW32" s="192">
        <v>0</v>
      </c>
      <c r="BX32" s="192"/>
      <c r="BY32" s="195">
        <f t="shared" si="45"/>
        <v>0</v>
      </c>
      <c r="BZ32" s="195">
        <f t="shared" si="46"/>
        <v>0</v>
      </c>
      <c r="CA32" s="195">
        <f t="shared" si="47"/>
        <v>0</v>
      </c>
      <c r="CB32" s="195"/>
      <c r="CC32" s="195">
        <f t="shared" si="48"/>
        <v>0</v>
      </c>
    </row>
    <row r="33" spans="1:85" s="204" customFormat="1" ht="40.5" customHeight="1" x14ac:dyDescent="0.3">
      <c r="A33" s="190"/>
      <c r="B33" s="191" t="s">
        <v>368</v>
      </c>
      <c r="C33" s="191" t="str">
        <f>B33</f>
        <v>كشف اداريين 2</v>
      </c>
      <c r="D33" s="191" t="str">
        <f>B33</f>
        <v>كشف اداريين 2</v>
      </c>
      <c r="E33" s="192" t="str">
        <f>B33</f>
        <v>كشف اداريين 2</v>
      </c>
      <c r="F33" s="193">
        <f t="shared" ref="F33:AL33" si="51">SUM(F5:F32)</f>
        <v>0</v>
      </c>
      <c r="G33" s="194">
        <f t="shared" si="51"/>
        <v>0</v>
      </c>
      <c r="H33" s="194">
        <f t="shared" si="51"/>
        <v>0</v>
      </c>
      <c r="I33" s="195">
        <f t="shared" si="51"/>
        <v>0</v>
      </c>
      <c r="J33" s="195">
        <f t="shared" si="51"/>
        <v>0</v>
      </c>
      <c r="K33" s="195">
        <f t="shared" si="51"/>
        <v>0</v>
      </c>
      <c r="L33" s="195">
        <f t="shared" si="51"/>
        <v>0</v>
      </c>
      <c r="M33" s="195">
        <f t="shared" si="51"/>
        <v>0</v>
      </c>
      <c r="N33" s="191">
        <f t="shared" si="51"/>
        <v>0</v>
      </c>
      <c r="O33" s="196">
        <f t="shared" si="51"/>
        <v>0</v>
      </c>
      <c r="P33" s="191">
        <f t="shared" si="51"/>
        <v>0</v>
      </c>
      <c r="Q33" s="197">
        <f t="shared" si="51"/>
        <v>0</v>
      </c>
      <c r="R33" s="197">
        <f t="shared" si="51"/>
        <v>0</v>
      </c>
      <c r="S33" s="197">
        <f t="shared" si="51"/>
        <v>0</v>
      </c>
      <c r="T33" s="194">
        <f t="shared" si="51"/>
        <v>0</v>
      </c>
      <c r="U33" s="194">
        <f t="shared" si="51"/>
        <v>0</v>
      </c>
      <c r="V33" s="194">
        <f t="shared" si="51"/>
        <v>0</v>
      </c>
      <c r="W33" s="194">
        <f t="shared" ref="W33:AC33" si="52">SUM(W5:W32)</f>
        <v>0</v>
      </c>
      <c r="X33" s="194">
        <f t="shared" si="52"/>
        <v>0</v>
      </c>
      <c r="Y33" s="194">
        <f t="shared" si="52"/>
        <v>0</v>
      </c>
      <c r="Z33" s="194">
        <f t="shared" si="52"/>
        <v>0</v>
      </c>
      <c r="AA33" s="199">
        <f t="shared" si="52"/>
        <v>0</v>
      </c>
      <c r="AB33" s="199">
        <f t="shared" si="52"/>
        <v>0</v>
      </c>
      <c r="AC33" s="196">
        <f t="shared" si="52"/>
        <v>0</v>
      </c>
      <c r="AD33" s="191">
        <f t="shared" si="51"/>
        <v>0</v>
      </c>
      <c r="AE33" s="195">
        <f t="shared" si="51"/>
        <v>0</v>
      </c>
      <c r="AF33" s="195">
        <f t="shared" si="51"/>
        <v>0</v>
      </c>
      <c r="AG33" s="195">
        <f t="shared" si="51"/>
        <v>0</v>
      </c>
      <c r="AH33" s="32">
        <f t="shared" si="51"/>
        <v>0</v>
      </c>
      <c r="AI33" s="32">
        <f t="shared" si="51"/>
        <v>0</v>
      </c>
      <c r="AJ33" s="32">
        <f t="shared" si="51"/>
        <v>0</v>
      </c>
      <c r="AK33" s="32">
        <f t="shared" si="51"/>
        <v>0</v>
      </c>
      <c r="AL33" s="32">
        <f t="shared" si="51"/>
        <v>0</v>
      </c>
      <c r="AM33" s="32">
        <f t="shared" ref="AM33:BZ33" si="53">SUM(AM5:AM32)</f>
        <v>0</v>
      </c>
      <c r="AN33" s="32">
        <f t="shared" si="53"/>
        <v>0</v>
      </c>
      <c r="AO33" s="32">
        <f t="shared" si="53"/>
        <v>0</v>
      </c>
      <c r="AP33" s="32">
        <f t="shared" si="53"/>
        <v>0</v>
      </c>
      <c r="AQ33" s="32">
        <f t="shared" si="53"/>
        <v>0</v>
      </c>
      <c r="AR33" s="32">
        <f t="shared" si="53"/>
        <v>0</v>
      </c>
      <c r="AS33" s="32">
        <f t="shared" si="53"/>
        <v>0</v>
      </c>
      <c r="AT33" s="32">
        <f t="shared" si="53"/>
        <v>0</v>
      </c>
      <c r="AU33" s="32">
        <f t="shared" si="53"/>
        <v>0</v>
      </c>
      <c r="AV33" s="195">
        <f t="shared" si="53"/>
        <v>0</v>
      </c>
      <c r="AW33" s="32">
        <f t="shared" si="53"/>
        <v>0</v>
      </c>
      <c r="AX33" s="32">
        <f t="shared" si="53"/>
        <v>0</v>
      </c>
      <c r="AY33" s="196">
        <f t="shared" si="53"/>
        <v>0</v>
      </c>
      <c r="AZ33" s="195">
        <f t="shared" si="53"/>
        <v>0</v>
      </c>
      <c r="BA33" s="195">
        <f t="shared" si="53"/>
        <v>0</v>
      </c>
      <c r="BB33" s="195">
        <f t="shared" si="53"/>
        <v>0</v>
      </c>
      <c r="BC33" s="195">
        <f t="shared" si="53"/>
        <v>0</v>
      </c>
      <c r="BD33" s="200">
        <f t="shared" si="53"/>
        <v>0</v>
      </c>
      <c r="BE33" s="195">
        <f t="shared" si="53"/>
        <v>0</v>
      </c>
      <c r="BF33" s="195">
        <f t="shared" si="53"/>
        <v>0</v>
      </c>
      <c r="BG33" s="195">
        <f t="shared" si="53"/>
        <v>0</v>
      </c>
      <c r="BH33" s="195">
        <f t="shared" si="53"/>
        <v>1400</v>
      </c>
      <c r="BI33" s="195">
        <f t="shared" si="53"/>
        <v>-1400</v>
      </c>
      <c r="BJ33" s="200">
        <f t="shared" si="53"/>
        <v>0</v>
      </c>
      <c r="BK33" s="201">
        <f t="shared" si="53"/>
        <v>0</v>
      </c>
      <c r="BL33" s="195">
        <f t="shared" si="53"/>
        <v>33133.24000000002</v>
      </c>
      <c r="BM33" s="195">
        <f t="shared" si="53"/>
        <v>-33133.24000000002</v>
      </c>
      <c r="BN33" s="239">
        <f t="shared" si="53"/>
        <v>0</v>
      </c>
      <c r="BO33" s="192">
        <f t="shared" si="53"/>
        <v>0</v>
      </c>
      <c r="BP33" s="191">
        <f t="shared" si="53"/>
        <v>0</v>
      </c>
      <c r="BQ33" s="203">
        <f t="shared" si="53"/>
        <v>0</v>
      </c>
      <c r="BR33" s="203">
        <f t="shared" si="53"/>
        <v>0</v>
      </c>
      <c r="BS33" s="191">
        <f t="shared" si="53"/>
        <v>0</v>
      </c>
      <c r="BT33" s="192">
        <f t="shared" si="53"/>
        <v>0</v>
      </c>
      <c r="BU33" s="192">
        <f t="shared" si="53"/>
        <v>0</v>
      </c>
      <c r="BV33" s="192">
        <f t="shared" si="53"/>
        <v>0</v>
      </c>
      <c r="BW33" s="192">
        <f t="shared" si="53"/>
        <v>0</v>
      </c>
      <c r="BX33" s="192">
        <f t="shared" si="53"/>
        <v>0</v>
      </c>
      <c r="BY33" s="195">
        <f t="shared" si="53"/>
        <v>0</v>
      </c>
      <c r="BZ33" s="195">
        <f t="shared" si="53"/>
        <v>0</v>
      </c>
      <c r="CA33" s="195" t="str">
        <f t="shared" ref="CA33" si="54">B33</f>
        <v>كشف اداريين 2</v>
      </c>
      <c r="CB33" s="539"/>
      <c r="CD33" s="195">
        <f t="shared" ref="CD33:CD34" si="55">ROUND(CC33/5,2)</f>
        <v>0</v>
      </c>
      <c r="CE33" s="195">
        <f t="shared" ref="CE33:CE34" si="56">ROUND(IF(BM33&gt;0,BM33*0.02,0),2)</f>
        <v>0</v>
      </c>
      <c r="CF33" s="195">
        <f t="shared" ref="CF33:CF34" si="57">SUM(CD33:CE33)</f>
        <v>0</v>
      </c>
      <c r="CG33" s="195"/>
    </row>
    <row r="34" spans="1:85" s="204" customFormat="1" ht="40.5" customHeight="1" x14ac:dyDescent="0.3">
      <c r="A34" s="190"/>
      <c r="B34" s="191"/>
      <c r="C34" s="191"/>
      <c r="D34" s="191"/>
      <c r="E34" s="192"/>
      <c r="F34" s="193"/>
      <c r="G34" s="194"/>
      <c r="H34" s="194"/>
      <c r="I34" s="195"/>
      <c r="J34" s="195"/>
      <c r="K34" s="195"/>
      <c r="L34" s="195"/>
      <c r="M34" s="195">
        <f>SUM(I33:L33,V33)</f>
        <v>0</v>
      </c>
      <c r="N34" s="191"/>
      <c r="O34" s="196"/>
      <c r="P34" s="191"/>
      <c r="Q34" s="197"/>
      <c r="R34" s="197"/>
      <c r="S34" s="197"/>
      <c r="T34" s="194"/>
      <c r="U34" s="194"/>
      <c r="V34" s="194"/>
      <c r="W34" s="194"/>
      <c r="X34" s="194"/>
      <c r="Y34" s="194"/>
      <c r="Z34" s="194"/>
      <c r="AA34" s="199"/>
      <c r="AB34" s="199"/>
      <c r="AC34" s="196"/>
      <c r="AD34" s="191"/>
      <c r="AE34" s="195"/>
      <c r="AF34" s="195"/>
      <c r="AG34" s="195"/>
      <c r="AH34" s="32"/>
      <c r="AI34" s="32"/>
      <c r="AJ34" s="32"/>
      <c r="AK34" s="32"/>
      <c r="AL34" s="32">
        <f>SUM(M33,AE33,AH33:AJ33,AK33)</f>
        <v>0</v>
      </c>
      <c r="AM34" s="32"/>
      <c r="AN34" s="32"/>
      <c r="AO34" s="32"/>
      <c r="AP34" s="32"/>
      <c r="AQ34" s="32"/>
      <c r="AR34" s="32"/>
      <c r="AS34" s="32"/>
      <c r="AT34" s="32"/>
      <c r="AU34" s="32"/>
      <c r="AV34" s="195"/>
      <c r="AW34" s="32"/>
      <c r="AX34" s="32"/>
      <c r="AY34" s="196"/>
      <c r="AZ34" s="195"/>
      <c r="BA34" s="195"/>
      <c r="BB34" s="195"/>
      <c r="BC34" s="195"/>
      <c r="BD34" s="200"/>
      <c r="BE34" s="195"/>
      <c r="BF34" s="195"/>
      <c r="BG34" s="195"/>
      <c r="BH34" s="195"/>
      <c r="BI34" s="195"/>
      <c r="BJ34" s="200"/>
      <c r="BK34" s="201"/>
      <c r="BL34" s="195"/>
      <c r="BM34" s="195"/>
      <c r="BN34" s="202"/>
      <c r="BO34" s="192"/>
      <c r="BP34" s="191"/>
      <c r="BQ34" s="203"/>
      <c r="BR34" s="203"/>
      <c r="BS34" s="191"/>
      <c r="BT34" s="192"/>
      <c r="BU34" s="192"/>
      <c r="BV34" s="192"/>
      <c r="BW34" s="192"/>
      <c r="BX34" s="192"/>
      <c r="BY34" s="195"/>
      <c r="BZ34" s="195"/>
      <c r="CA34" s="195"/>
      <c r="CB34" s="539"/>
      <c r="CD34" s="195">
        <f t="shared" si="55"/>
        <v>0</v>
      </c>
      <c r="CE34" s="195">
        <f t="shared" si="56"/>
        <v>0</v>
      </c>
      <c r="CF34" s="195">
        <f t="shared" si="57"/>
        <v>0</v>
      </c>
      <c r="CG34" s="195"/>
    </row>
    <row r="35" spans="1:85" s="206" customFormat="1" ht="32.1" customHeight="1" x14ac:dyDescent="0.3"/>
    <row r="36" spans="1:85" s="206" customFormat="1" ht="32.1" customHeight="1" x14ac:dyDescent="0.3"/>
    <row r="37" spans="1:85" s="206" customFormat="1" ht="32.1" customHeight="1" x14ac:dyDescent="0.3"/>
    <row r="38" spans="1:85" ht="32.1" customHeight="1" x14ac:dyDescent="0.2">
      <c r="B38" s="28"/>
      <c r="C38" s="28"/>
      <c r="D38" s="28"/>
      <c r="E38" s="28"/>
      <c r="N38" s="28"/>
      <c r="P38" s="28"/>
      <c r="AD38" s="28"/>
    </row>
    <row r="39" spans="1:85" ht="32.1" customHeight="1" x14ac:dyDescent="0.2">
      <c r="B39" s="28"/>
      <c r="C39" s="28"/>
      <c r="D39" s="28"/>
      <c r="E39" s="28"/>
      <c r="N39" s="28"/>
      <c r="P39" s="28"/>
      <c r="AD39" s="28"/>
    </row>
    <row r="40" spans="1:85" ht="32.1" customHeight="1" x14ac:dyDescent="0.2">
      <c r="B40" s="28"/>
      <c r="C40" s="28"/>
      <c r="D40" s="28"/>
      <c r="E40" s="28"/>
      <c r="N40" s="28"/>
      <c r="P40" s="28"/>
      <c r="AD40" s="28"/>
    </row>
    <row r="41" spans="1:85" ht="32.1" customHeight="1" x14ac:dyDescent="0.2">
      <c r="B41" s="28"/>
      <c r="C41" s="28"/>
      <c r="D41" s="28"/>
      <c r="E41" s="28"/>
      <c r="N41" s="28"/>
      <c r="P41" s="28"/>
      <c r="AD41" s="28"/>
    </row>
    <row r="42" spans="1:85" ht="32.1" customHeight="1" x14ac:dyDescent="0.2">
      <c r="B42" s="28"/>
      <c r="C42" s="28"/>
      <c r="D42" s="28"/>
      <c r="E42" s="28"/>
      <c r="N42" s="28"/>
      <c r="P42" s="28"/>
      <c r="AD42" s="28"/>
    </row>
    <row r="43" spans="1:85" ht="32.1" customHeight="1" x14ac:dyDescent="0.2">
      <c r="B43" s="28"/>
      <c r="C43" s="28"/>
      <c r="D43" s="28"/>
      <c r="E43" s="28"/>
      <c r="N43" s="28"/>
      <c r="P43" s="28"/>
      <c r="AD43" s="28"/>
    </row>
    <row r="44" spans="1:85" ht="32.1" customHeight="1" x14ac:dyDescent="0.2">
      <c r="B44" s="28"/>
      <c r="C44" s="28"/>
      <c r="D44" s="28"/>
      <c r="E44" s="28"/>
      <c r="N44" s="28"/>
      <c r="P44" s="28"/>
      <c r="AD44" s="28"/>
    </row>
    <row r="45" spans="1:85" ht="32.1" customHeight="1" x14ac:dyDescent="0.2">
      <c r="B45" s="28"/>
      <c r="C45" s="28"/>
      <c r="D45" s="28"/>
      <c r="E45" s="28"/>
      <c r="N45" s="28"/>
      <c r="P45" s="28"/>
      <c r="AD45" s="28"/>
    </row>
    <row r="46" spans="1:85" ht="32.1" customHeight="1" x14ac:dyDescent="0.2">
      <c r="B46" s="28"/>
      <c r="C46" s="28"/>
      <c r="D46" s="28"/>
      <c r="E46" s="28"/>
      <c r="N46" s="28"/>
      <c r="P46" s="28"/>
      <c r="AD46" s="28"/>
    </row>
    <row r="47" spans="1:85" ht="32.1" customHeight="1" x14ac:dyDescent="0.2">
      <c r="B47" s="28"/>
      <c r="C47" s="28"/>
      <c r="D47" s="28"/>
      <c r="E47" s="28"/>
      <c r="N47" s="28"/>
      <c r="P47" s="28"/>
      <c r="AD47" s="28"/>
    </row>
    <row r="48" spans="1:85" ht="32.1" customHeight="1" x14ac:dyDescent="0.2">
      <c r="B48" s="28"/>
      <c r="C48" s="28"/>
      <c r="D48" s="28"/>
      <c r="E48" s="28"/>
      <c r="N48" s="28"/>
      <c r="P48" s="28"/>
      <c r="AD48" s="28"/>
    </row>
    <row r="49" spans="2:30" ht="30" customHeight="1" x14ac:dyDescent="0.2">
      <c r="B49" s="28"/>
      <c r="C49" s="28"/>
      <c r="D49" s="28"/>
      <c r="E49" s="28"/>
      <c r="N49" s="28"/>
      <c r="P49" s="28"/>
      <c r="AD49" s="28"/>
    </row>
    <row r="50" spans="2:30" ht="30" customHeight="1" x14ac:dyDescent="0.2">
      <c r="B50" s="28"/>
      <c r="C50" s="28"/>
      <c r="D50" s="28"/>
      <c r="E50" s="28"/>
      <c r="N50" s="28"/>
      <c r="P50" s="28"/>
      <c r="AD50" s="28"/>
    </row>
    <row r="51" spans="2:30" ht="30" customHeight="1" x14ac:dyDescent="0.2">
      <c r="B51" s="28"/>
      <c r="C51" s="28"/>
      <c r="D51" s="28"/>
      <c r="E51" s="28"/>
      <c r="N51" s="28"/>
      <c r="P51" s="28"/>
      <c r="AD51" s="28"/>
    </row>
    <row r="52" spans="2:30" ht="30" customHeight="1" x14ac:dyDescent="0.2">
      <c r="B52" s="28"/>
      <c r="C52" s="28"/>
      <c r="D52" s="28"/>
      <c r="E52" s="28"/>
      <c r="N52" s="28"/>
      <c r="P52" s="28"/>
      <c r="AD52" s="28"/>
    </row>
    <row r="53" spans="2:30" ht="30" customHeight="1" x14ac:dyDescent="0.2">
      <c r="B53" s="28"/>
      <c r="C53" s="28"/>
      <c r="D53" s="28"/>
      <c r="E53" s="28"/>
      <c r="N53" s="28"/>
      <c r="P53" s="28"/>
      <c r="AD53" s="28"/>
    </row>
    <row r="54" spans="2:30" ht="30" customHeight="1" x14ac:dyDescent="0.2">
      <c r="B54" s="28"/>
      <c r="C54" s="28"/>
      <c r="D54" s="28"/>
      <c r="E54" s="28"/>
      <c r="N54" s="28"/>
      <c r="P54" s="28"/>
      <c r="AD54" s="28"/>
    </row>
    <row r="55" spans="2:30" ht="30" customHeight="1" x14ac:dyDescent="0.2">
      <c r="B55" s="28"/>
      <c r="C55" s="28"/>
      <c r="D55" s="28"/>
      <c r="E55" s="28"/>
      <c r="N55" s="28"/>
      <c r="P55" s="28"/>
      <c r="AD55" s="28"/>
    </row>
    <row r="56" spans="2:30" ht="30" customHeight="1" x14ac:dyDescent="0.2">
      <c r="B56" s="28"/>
      <c r="C56" s="28"/>
      <c r="D56" s="28"/>
      <c r="E56" s="28"/>
      <c r="N56" s="28"/>
      <c r="P56" s="28"/>
      <c r="AD56" s="28"/>
    </row>
    <row r="57" spans="2:30" ht="30" customHeight="1" x14ac:dyDescent="0.2">
      <c r="B57" s="28"/>
      <c r="C57" s="28"/>
      <c r="D57" s="28"/>
      <c r="E57" s="28"/>
      <c r="N57" s="28"/>
      <c r="P57" s="28"/>
      <c r="AD57" s="28"/>
    </row>
    <row r="58" spans="2:30" ht="30" customHeight="1" x14ac:dyDescent="0.2">
      <c r="B58" s="28"/>
      <c r="C58" s="28"/>
      <c r="D58" s="28"/>
      <c r="E58" s="28"/>
      <c r="N58" s="28"/>
      <c r="P58" s="28"/>
      <c r="AD58" s="28"/>
    </row>
    <row r="59" spans="2:30" ht="30" customHeight="1" x14ac:dyDescent="0.2">
      <c r="B59" s="28"/>
      <c r="C59" s="28"/>
      <c r="D59" s="28"/>
      <c r="E59" s="28"/>
      <c r="N59" s="28"/>
      <c r="P59" s="28"/>
      <c r="AD59" s="28"/>
    </row>
    <row r="60" spans="2:30" ht="30" customHeight="1" x14ac:dyDescent="0.2">
      <c r="B60" s="28"/>
      <c r="C60" s="28"/>
      <c r="D60" s="28"/>
      <c r="E60" s="28"/>
      <c r="N60" s="28"/>
      <c r="P60" s="28"/>
      <c r="AD60" s="28"/>
    </row>
    <row r="61" spans="2:30" ht="30" customHeight="1" x14ac:dyDescent="0.2">
      <c r="B61" s="28"/>
      <c r="C61" s="28"/>
      <c r="D61" s="28"/>
      <c r="E61" s="28"/>
      <c r="N61" s="28"/>
      <c r="P61" s="28"/>
      <c r="AD61" s="28"/>
    </row>
    <row r="62" spans="2:30" ht="30" customHeight="1" x14ac:dyDescent="0.2">
      <c r="B62" s="28"/>
      <c r="C62" s="28"/>
      <c r="D62" s="28"/>
      <c r="E62" s="28"/>
      <c r="N62" s="28"/>
      <c r="P62" s="28"/>
      <c r="AD62" s="28"/>
    </row>
    <row r="63" spans="2:30" ht="30" customHeight="1" x14ac:dyDescent="0.2">
      <c r="B63" s="28"/>
      <c r="C63" s="28"/>
      <c r="D63" s="28"/>
      <c r="E63" s="28"/>
      <c r="N63" s="28"/>
      <c r="P63" s="28"/>
      <c r="AD63" s="28"/>
    </row>
    <row r="64" spans="2:30" ht="30" customHeight="1" x14ac:dyDescent="0.2">
      <c r="B64" s="28"/>
      <c r="C64" s="28"/>
      <c r="D64" s="28"/>
      <c r="E64" s="28"/>
      <c r="N64" s="28"/>
      <c r="P64" s="28"/>
      <c r="AD64" s="28"/>
    </row>
    <row r="65" spans="2:30" ht="30" customHeight="1" x14ac:dyDescent="0.2">
      <c r="B65" s="28"/>
      <c r="C65" s="28"/>
      <c r="D65" s="28"/>
      <c r="E65" s="28"/>
      <c r="N65" s="28"/>
      <c r="P65" s="28"/>
      <c r="AD65" s="28"/>
    </row>
    <row r="66" spans="2:30" ht="30" customHeight="1" x14ac:dyDescent="0.2">
      <c r="B66" s="28"/>
      <c r="C66" s="28"/>
      <c r="D66" s="28"/>
      <c r="E66" s="28"/>
      <c r="N66" s="28"/>
      <c r="P66" s="28"/>
      <c r="AD66" s="28"/>
    </row>
    <row r="67" spans="2:30" ht="30" customHeight="1" x14ac:dyDescent="0.2">
      <c r="B67" s="28"/>
      <c r="C67" s="28"/>
      <c r="D67" s="28"/>
      <c r="E67" s="28"/>
      <c r="N67" s="28"/>
      <c r="P67" s="28"/>
      <c r="AD67" s="28"/>
    </row>
    <row r="68" spans="2:30" ht="30" customHeight="1" x14ac:dyDescent="0.2">
      <c r="B68" s="28"/>
      <c r="C68" s="28"/>
      <c r="D68" s="28"/>
      <c r="E68" s="28"/>
      <c r="N68" s="28"/>
      <c r="P68" s="28"/>
      <c r="AD68" s="28"/>
    </row>
    <row r="69" spans="2:30" ht="30" customHeight="1" x14ac:dyDescent="0.2">
      <c r="B69" s="28"/>
      <c r="C69" s="28"/>
      <c r="D69" s="28"/>
      <c r="E69" s="28"/>
      <c r="N69" s="28"/>
      <c r="P69" s="28"/>
      <c r="AD69" s="28"/>
    </row>
    <row r="70" spans="2:30" ht="30" customHeight="1" x14ac:dyDescent="0.2">
      <c r="B70" s="28"/>
      <c r="C70" s="28"/>
      <c r="D70" s="28"/>
      <c r="E70" s="28"/>
      <c r="N70" s="28"/>
      <c r="P70" s="28"/>
      <c r="AD70" s="28"/>
    </row>
    <row r="71" spans="2:30" ht="30" customHeight="1" x14ac:dyDescent="0.2">
      <c r="B71" s="28"/>
      <c r="C71" s="28"/>
      <c r="D71" s="28"/>
      <c r="E71" s="28"/>
      <c r="N71" s="28"/>
      <c r="P71" s="28"/>
      <c r="AD71" s="28"/>
    </row>
    <row r="72" spans="2:30" ht="30" customHeight="1" x14ac:dyDescent="0.2">
      <c r="B72" s="28"/>
      <c r="C72" s="28"/>
      <c r="D72" s="28"/>
      <c r="E72" s="28"/>
      <c r="N72" s="28"/>
      <c r="P72" s="28"/>
      <c r="AD72" s="28"/>
    </row>
    <row r="73" spans="2:30" ht="30" customHeight="1" x14ac:dyDescent="0.2">
      <c r="B73" s="28"/>
      <c r="C73" s="28"/>
      <c r="D73" s="28"/>
      <c r="E73" s="28"/>
      <c r="N73" s="28"/>
      <c r="P73" s="28"/>
      <c r="AD73" s="28"/>
    </row>
    <row r="74" spans="2:30" ht="30" customHeight="1" x14ac:dyDescent="0.2">
      <c r="B74" s="28"/>
      <c r="C74" s="28"/>
      <c r="D74" s="28"/>
      <c r="E74" s="28"/>
      <c r="N74" s="28"/>
      <c r="P74" s="28"/>
      <c r="AD74" s="28"/>
    </row>
    <row r="75" spans="2:30" ht="30" customHeight="1" x14ac:dyDescent="0.2">
      <c r="B75" s="28"/>
      <c r="C75" s="28"/>
      <c r="D75" s="28"/>
      <c r="E75" s="28"/>
      <c r="N75" s="28"/>
      <c r="P75" s="28"/>
      <c r="AD75" s="28"/>
    </row>
    <row r="76" spans="2:30" ht="30" customHeight="1" x14ac:dyDescent="0.2">
      <c r="B76" s="28"/>
      <c r="C76" s="28"/>
      <c r="D76" s="28"/>
      <c r="E76" s="28"/>
      <c r="N76" s="28"/>
      <c r="P76" s="28"/>
      <c r="AD76" s="28"/>
    </row>
    <row r="77" spans="2:30" ht="30" customHeight="1" x14ac:dyDescent="0.2">
      <c r="B77" s="28"/>
      <c r="C77" s="28"/>
      <c r="D77" s="28"/>
      <c r="E77" s="28"/>
      <c r="N77" s="28"/>
      <c r="P77" s="28"/>
      <c r="AD77" s="28"/>
    </row>
    <row r="78" spans="2:30" ht="30" customHeight="1" x14ac:dyDescent="0.2">
      <c r="B78" s="28"/>
      <c r="C78" s="28"/>
      <c r="D78" s="28"/>
      <c r="E78" s="28"/>
      <c r="N78" s="28"/>
      <c r="P78" s="28"/>
      <c r="AD78" s="28"/>
    </row>
    <row r="79" spans="2:30" ht="30" customHeight="1" x14ac:dyDescent="0.2">
      <c r="B79" s="28"/>
      <c r="C79" s="28"/>
      <c r="D79" s="28"/>
      <c r="E79" s="28"/>
      <c r="N79" s="28"/>
      <c r="P79" s="28"/>
      <c r="AD79" s="28"/>
    </row>
    <row r="80" spans="2:30" ht="30" customHeight="1" x14ac:dyDescent="0.2">
      <c r="B80" s="28"/>
      <c r="C80" s="28"/>
      <c r="D80" s="28"/>
      <c r="E80" s="28"/>
      <c r="N80" s="28"/>
      <c r="P80" s="28"/>
      <c r="AD80" s="28"/>
    </row>
    <row r="81" spans="2:30" ht="30" customHeight="1" x14ac:dyDescent="0.2">
      <c r="B81" s="28"/>
      <c r="C81" s="28"/>
      <c r="D81" s="28"/>
      <c r="E81" s="28"/>
      <c r="N81" s="28"/>
      <c r="P81" s="28"/>
      <c r="AD81" s="28"/>
    </row>
    <row r="82" spans="2:30" ht="30" customHeight="1" x14ac:dyDescent="0.2">
      <c r="B82" s="28"/>
      <c r="C82" s="28"/>
      <c r="D82" s="28"/>
      <c r="E82" s="28"/>
      <c r="N82" s="28"/>
      <c r="P82" s="28"/>
      <c r="AD82" s="28"/>
    </row>
    <row r="83" spans="2:30" ht="30" customHeight="1" x14ac:dyDescent="0.2">
      <c r="B83" s="28"/>
      <c r="C83" s="28"/>
      <c r="D83" s="28"/>
      <c r="E83" s="28"/>
      <c r="N83" s="28"/>
      <c r="P83" s="28"/>
      <c r="AD83" s="28"/>
    </row>
    <row r="84" spans="2:30" ht="30" customHeight="1" x14ac:dyDescent="0.2">
      <c r="B84" s="28"/>
      <c r="C84" s="28"/>
      <c r="D84" s="28"/>
      <c r="E84" s="28"/>
      <c r="N84" s="28"/>
      <c r="P84" s="28"/>
      <c r="AD84" s="28"/>
    </row>
    <row r="85" spans="2:30" ht="30" customHeight="1" x14ac:dyDescent="0.2">
      <c r="B85" s="28"/>
      <c r="C85" s="28"/>
      <c r="D85" s="28"/>
      <c r="E85" s="28"/>
      <c r="N85" s="28"/>
      <c r="P85" s="28"/>
      <c r="AD85" s="28"/>
    </row>
    <row r="86" spans="2:30" ht="30" customHeight="1" x14ac:dyDescent="0.2">
      <c r="B86" s="28"/>
      <c r="C86" s="28"/>
      <c r="D86" s="28"/>
      <c r="E86" s="28"/>
      <c r="N86" s="28"/>
      <c r="P86" s="28"/>
      <c r="AD86" s="28"/>
    </row>
    <row r="87" spans="2:30" ht="30" customHeight="1" x14ac:dyDescent="0.2">
      <c r="B87" s="28"/>
      <c r="C87" s="28"/>
      <c r="D87" s="28"/>
      <c r="E87" s="28"/>
      <c r="N87" s="28"/>
      <c r="P87" s="28"/>
      <c r="AD87" s="28"/>
    </row>
    <row r="88" spans="2:30" ht="30" customHeight="1" x14ac:dyDescent="0.2">
      <c r="B88" s="28"/>
      <c r="C88" s="28"/>
      <c r="D88" s="28"/>
      <c r="E88" s="28"/>
      <c r="N88" s="28"/>
      <c r="P88" s="28"/>
      <c r="AD88" s="28"/>
    </row>
    <row r="89" spans="2:30" ht="30" customHeight="1" x14ac:dyDescent="0.2">
      <c r="B89" s="28"/>
      <c r="C89" s="28"/>
      <c r="D89" s="28"/>
      <c r="E89" s="28"/>
      <c r="N89" s="28"/>
      <c r="P89" s="28"/>
      <c r="AD89" s="28"/>
    </row>
    <row r="90" spans="2:30" ht="30" customHeight="1" x14ac:dyDescent="0.2">
      <c r="B90" s="28"/>
      <c r="C90" s="28"/>
      <c r="D90" s="28"/>
      <c r="E90" s="28"/>
      <c r="N90" s="28"/>
      <c r="P90" s="28"/>
      <c r="AD90" s="28"/>
    </row>
    <row r="91" spans="2:30" ht="30" customHeight="1" x14ac:dyDescent="0.2">
      <c r="B91" s="28"/>
      <c r="C91" s="28"/>
      <c r="D91" s="28"/>
      <c r="E91" s="28"/>
      <c r="N91" s="28"/>
      <c r="P91" s="28"/>
      <c r="AD91" s="28"/>
    </row>
    <row r="92" spans="2:30" ht="30" customHeight="1" x14ac:dyDescent="0.2">
      <c r="B92" s="28"/>
      <c r="C92" s="28"/>
      <c r="D92" s="28"/>
      <c r="E92" s="28"/>
      <c r="N92" s="28"/>
      <c r="P92" s="28"/>
      <c r="AD92" s="28"/>
    </row>
    <row r="93" spans="2:30" ht="30" customHeight="1" x14ac:dyDescent="0.2">
      <c r="B93" s="28"/>
      <c r="C93" s="28"/>
      <c r="D93" s="28"/>
      <c r="E93" s="28"/>
      <c r="N93" s="28"/>
      <c r="P93" s="28"/>
      <c r="AD93" s="28"/>
    </row>
    <row r="94" spans="2:30" ht="30" customHeight="1" x14ac:dyDescent="0.2">
      <c r="B94" s="28"/>
      <c r="C94" s="28"/>
      <c r="D94" s="28"/>
      <c r="E94" s="28"/>
      <c r="N94" s="28"/>
      <c r="P94" s="28"/>
      <c r="AD94" s="28"/>
    </row>
    <row r="95" spans="2:30" ht="30" customHeight="1" x14ac:dyDescent="0.2">
      <c r="B95" s="28"/>
      <c r="C95" s="28"/>
      <c r="D95" s="28"/>
      <c r="E95" s="28"/>
      <c r="N95" s="28"/>
      <c r="P95" s="28"/>
      <c r="AD95" s="28"/>
    </row>
    <row r="96" spans="2:30" ht="30" customHeight="1" x14ac:dyDescent="0.2">
      <c r="B96" s="28"/>
      <c r="C96" s="28"/>
      <c r="D96" s="28"/>
      <c r="E96" s="28"/>
      <c r="N96" s="28"/>
      <c r="P96" s="28"/>
      <c r="AD96" s="28"/>
    </row>
    <row r="97" spans="2:30" ht="30" customHeight="1" x14ac:dyDescent="0.2">
      <c r="B97" s="28"/>
      <c r="C97" s="28"/>
      <c r="D97" s="28"/>
      <c r="E97" s="28"/>
      <c r="N97" s="28"/>
      <c r="P97" s="28"/>
      <c r="AD97" s="28"/>
    </row>
    <row r="98" spans="2:30" ht="30" customHeight="1" x14ac:dyDescent="0.2">
      <c r="B98" s="28"/>
      <c r="C98" s="28"/>
      <c r="D98" s="28"/>
      <c r="E98" s="28"/>
      <c r="N98" s="28"/>
      <c r="P98" s="28"/>
      <c r="AD98" s="28"/>
    </row>
    <row r="99" spans="2:30" ht="30" customHeight="1" x14ac:dyDescent="0.2">
      <c r="B99" s="28"/>
      <c r="C99" s="28"/>
      <c r="D99" s="28"/>
      <c r="E99" s="28"/>
      <c r="N99" s="28"/>
      <c r="P99" s="28"/>
      <c r="AD99" s="28"/>
    </row>
    <row r="100" spans="2:30" ht="30" customHeight="1" x14ac:dyDescent="0.2">
      <c r="B100" s="28"/>
      <c r="C100" s="28"/>
      <c r="D100" s="28"/>
      <c r="E100" s="28"/>
      <c r="N100" s="28"/>
      <c r="P100" s="28"/>
      <c r="AD100" s="28"/>
    </row>
    <row r="101" spans="2:30" ht="30" customHeight="1" x14ac:dyDescent="0.2">
      <c r="B101" s="28"/>
      <c r="C101" s="28"/>
      <c r="D101" s="28"/>
      <c r="E101" s="28"/>
      <c r="N101" s="28"/>
      <c r="P101" s="28"/>
      <c r="AD101" s="28"/>
    </row>
    <row r="102" spans="2:30" ht="30" customHeight="1" x14ac:dyDescent="0.2">
      <c r="B102" s="28"/>
      <c r="C102" s="28"/>
      <c r="D102" s="28"/>
      <c r="E102" s="28"/>
      <c r="N102" s="28"/>
      <c r="P102" s="28"/>
      <c r="AD102" s="28"/>
    </row>
    <row r="103" spans="2:30" ht="30" customHeight="1" x14ac:dyDescent="0.2">
      <c r="B103" s="28"/>
      <c r="C103" s="28"/>
      <c r="D103" s="28"/>
      <c r="E103" s="28"/>
      <c r="N103" s="28"/>
      <c r="P103" s="28"/>
      <c r="AD103" s="28"/>
    </row>
    <row r="104" spans="2:30" ht="30" customHeight="1" x14ac:dyDescent="0.2">
      <c r="B104" s="28"/>
      <c r="C104" s="28"/>
      <c r="D104" s="28"/>
      <c r="E104" s="28"/>
      <c r="N104" s="28"/>
      <c r="P104" s="28"/>
      <c r="AD104" s="28"/>
    </row>
    <row r="105" spans="2:30" ht="30" customHeight="1" x14ac:dyDescent="0.2">
      <c r="B105" s="28"/>
      <c r="C105" s="28"/>
      <c r="D105" s="28"/>
      <c r="E105" s="28"/>
      <c r="N105" s="28"/>
      <c r="P105" s="28"/>
      <c r="AD105" s="28"/>
    </row>
    <row r="106" spans="2:30" ht="30" customHeight="1" x14ac:dyDescent="0.2">
      <c r="B106" s="28"/>
      <c r="C106" s="28"/>
      <c r="D106" s="28"/>
      <c r="E106" s="28"/>
      <c r="N106" s="28"/>
      <c r="P106" s="28"/>
      <c r="AD106" s="28"/>
    </row>
    <row r="107" spans="2:30" ht="30" customHeight="1" x14ac:dyDescent="0.2">
      <c r="B107" s="28"/>
      <c r="C107" s="28"/>
      <c r="D107" s="28"/>
      <c r="E107" s="28"/>
      <c r="N107" s="28"/>
      <c r="P107" s="28"/>
      <c r="AD107" s="28"/>
    </row>
    <row r="108" spans="2:30" ht="30" customHeight="1" x14ac:dyDescent="0.2">
      <c r="B108" s="28"/>
      <c r="C108" s="28"/>
      <c r="D108" s="28"/>
      <c r="E108" s="28"/>
      <c r="N108" s="28"/>
      <c r="P108" s="28"/>
      <c r="AD108" s="28"/>
    </row>
    <row r="109" spans="2:30" ht="30" customHeight="1" x14ac:dyDescent="0.2">
      <c r="B109" s="28"/>
      <c r="C109" s="28"/>
      <c r="D109" s="28"/>
      <c r="E109" s="28"/>
      <c r="N109" s="28"/>
      <c r="P109" s="28"/>
      <c r="AD109" s="28"/>
    </row>
    <row r="110" spans="2:30" ht="30" customHeight="1" x14ac:dyDescent="0.2">
      <c r="B110" s="28"/>
      <c r="C110" s="28"/>
      <c r="D110" s="28"/>
      <c r="E110" s="28"/>
      <c r="N110" s="28"/>
      <c r="P110" s="28"/>
      <c r="AD110" s="28"/>
    </row>
    <row r="111" spans="2:30" ht="30" customHeight="1" x14ac:dyDescent="0.2">
      <c r="B111" s="28"/>
      <c r="C111" s="28"/>
      <c r="D111" s="28"/>
      <c r="E111" s="28"/>
      <c r="N111" s="28"/>
      <c r="P111" s="28"/>
      <c r="AD111" s="28"/>
    </row>
    <row r="112" spans="2:30" ht="30" customHeight="1" x14ac:dyDescent="0.2">
      <c r="B112" s="28"/>
      <c r="C112" s="28"/>
      <c r="D112" s="28"/>
      <c r="E112" s="28"/>
      <c r="N112" s="28"/>
      <c r="P112" s="28"/>
      <c r="AD112" s="28"/>
    </row>
    <row r="113" spans="2:30" ht="30" customHeight="1" x14ac:dyDescent="0.2">
      <c r="B113" s="28"/>
      <c r="C113" s="28"/>
      <c r="D113" s="28"/>
      <c r="E113" s="28"/>
      <c r="N113" s="28"/>
      <c r="P113" s="28"/>
      <c r="AD113" s="28"/>
    </row>
    <row r="114" spans="2:30" ht="30" customHeight="1" x14ac:dyDescent="0.2">
      <c r="B114" s="28"/>
      <c r="C114" s="28"/>
      <c r="D114" s="28"/>
      <c r="E114" s="28"/>
      <c r="N114" s="28"/>
      <c r="P114" s="28"/>
      <c r="AD114" s="28"/>
    </row>
    <row r="115" spans="2:30" ht="30" customHeight="1" x14ac:dyDescent="0.2">
      <c r="B115" s="28"/>
      <c r="C115" s="28"/>
      <c r="D115" s="28"/>
      <c r="E115" s="28"/>
      <c r="N115" s="28"/>
      <c r="P115" s="28"/>
      <c r="AD115" s="28"/>
    </row>
    <row r="116" spans="2:30" ht="30" customHeight="1" x14ac:dyDescent="0.2">
      <c r="B116" s="28"/>
      <c r="C116" s="28"/>
      <c r="D116" s="28"/>
      <c r="E116" s="28"/>
      <c r="N116" s="28"/>
      <c r="P116" s="28"/>
      <c r="AD116" s="28"/>
    </row>
    <row r="117" spans="2:30" ht="30" customHeight="1" x14ac:dyDescent="0.2">
      <c r="B117" s="28"/>
      <c r="C117" s="28"/>
      <c r="D117" s="28"/>
      <c r="E117" s="28"/>
      <c r="N117" s="28"/>
      <c r="P117" s="28"/>
      <c r="AD117" s="28"/>
    </row>
    <row r="118" spans="2:30" ht="30" customHeight="1" x14ac:dyDescent="0.2">
      <c r="B118" s="28"/>
      <c r="C118" s="28"/>
      <c r="D118" s="28"/>
      <c r="E118" s="28"/>
      <c r="N118" s="28"/>
      <c r="P118" s="28"/>
      <c r="AD118" s="28"/>
    </row>
    <row r="119" spans="2:30" ht="30" customHeight="1" x14ac:dyDescent="0.2">
      <c r="B119" s="28"/>
      <c r="C119" s="28"/>
      <c r="D119" s="28"/>
      <c r="E119" s="28"/>
      <c r="N119" s="28"/>
      <c r="P119" s="28"/>
      <c r="AD119" s="28"/>
    </row>
    <row r="120" spans="2:30" ht="30" customHeight="1" x14ac:dyDescent="0.2">
      <c r="B120" s="28"/>
      <c r="C120" s="28"/>
      <c r="D120" s="28"/>
      <c r="E120" s="28"/>
      <c r="N120" s="28"/>
      <c r="P120" s="28"/>
      <c r="AD120" s="28"/>
    </row>
    <row r="121" spans="2:30" ht="30" customHeight="1" x14ac:dyDescent="0.2">
      <c r="B121" s="28"/>
      <c r="C121" s="28"/>
      <c r="D121" s="28"/>
      <c r="E121" s="28"/>
      <c r="N121" s="28"/>
      <c r="P121" s="28"/>
      <c r="AD121" s="28"/>
    </row>
    <row r="122" spans="2:30" ht="30" customHeight="1" x14ac:dyDescent="0.2">
      <c r="B122" s="28"/>
      <c r="C122" s="28"/>
      <c r="D122" s="28"/>
      <c r="E122" s="28"/>
      <c r="N122" s="28"/>
      <c r="P122" s="28"/>
      <c r="AD122" s="28"/>
    </row>
    <row r="123" spans="2:30" ht="30" customHeight="1" x14ac:dyDescent="0.2">
      <c r="B123" s="28"/>
      <c r="C123" s="28"/>
      <c r="D123" s="28"/>
      <c r="E123" s="28"/>
      <c r="N123" s="28"/>
      <c r="P123" s="28"/>
      <c r="AD123" s="28"/>
    </row>
    <row r="124" spans="2:30" ht="30" customHeight="1" x14ac:dyDescent="0.2">
      <c r="B124" s="28"/>
      <c r="C124" s="28"/>
      <c r="D124" s="28"/>
      <c r="E124" s="28"/>
      <c r="N124" s="28"/>
      <c r="P124" s="28"/>
      <c r="AD124" s="28"/>
    </row>
    <row r="125" spans="2:30" ht="30" customHeight="1" x14ac:dyDescent="0.2">
      <c r="B125" s="28"/>
      <c r="C125" s="28"/>
      <c r="D125" s="28"/>
      <c r="E125" s="28"/>
      <c r="N125" s="28"/>
      <c r="P125" s="28"/>
      <c r="AD125" s="28"/>
    </row>
    <row r="126" spans="2:30" ht="30" customHeight="1" x14ac:dyDescent="0.2">
      <c r="B126" s="28"/>
      <c r="C126" s="28"/>
      <c r="D126" s="28"/>
      <c r="E126" s="28"/>
      <c r="N126" s="28"/>
      <c r="P126" s="28"/>
      <c r="AD126" s="28"/>
    </row>
    <row r="127" spans="2:30" ht="30" customHeight="1" x14ac:dyDescent="0.2">
      <c r="B127" s="28"/>
      <c r="C127" s="28"/>
      <c r="D127" s="28"/>
      <c r="E127" s="28"/>
      <c r="N127" s="28"/>
      <c r="P127" s="28"/>
      <c r="AD127" s="28"/>
    </row>
    <row r="128" spans="2:30" ht="30" customHeight="1" x14ac:dyDescent="0.2">
      <c r="B128" s="28"/>
      <c r="C128" s="28"/>
      <c r="D128" s="28"/>
      <c r="E128" s="28"/>
      <c r="N128" s="28"/>
      <c r="P128" s="28"/>
      <c r="AD128" s="28"/>
    </row>
    <row r="129" spans="2:30" ht="30" customHeight="1" x14ac:dyDescent="0.2">
      <c r="B129" s="28"/>
      <c r="C129" s="28"/>
      <c r="D129" s="28"/>
      <c r="E129" s="28"/>
      <c r="N129" s="28"/>
      <c r="P129" s="28"/>
      <c r="AD129" s="28"/>
    </row>
    <row r="130" spans="2:30" ht="30" customHeight="1" x14ac:dyDescent="0.2">
      <c r="B130" s="28"/>
      <c r="C130" s="28"/>
      <c r="D130" s="28"/>
      <c r="E130" s="28"/>
      <c r="N130" s="28"/>
      <c r="P130" s="28"/>
      <c r="AD130" s="28"/>
    </row>
    <row r="131" spans="2:30" ht="30" customHeight="1" x14ac:dyDescent="0.2">
      <c r="B131" s="28"/>
      <c r="C131" s="28"/>
      <c r="D131" s="28"/>
      <c r="E131" s="28"/>
      <c r="N131" s="28"/>
      <c r="P131" s="28"/>
      <c r="AD131" s="28"/>
    </row>
    <row r="132" spans="2:30" ht="30" customHeight="1" x14ac:dyDescent="0.2">
      <c r="B132" s="28"/>
      <c r="C132" s="28"/>
      <c r="D132" s="28"/>
      <c r="E132" s="28"/>
      <c r="N132" s="28"/>
      <c r="P132" s="28"/>
      <c r="AD132" s="28"/>
    </row>
    <row r="133" spans="2:30" ht="30" customHeight="1" x14ac:dyDescent="0.2">
      <c r="B133" s="28"/>
      <c r="C133" s="28"/>
      <c r="D133" s="28"/>
      <c r="E133" s="28"/>
      <c r="N133" s="28"/>
      <c r="P133" s="28"/>
      <c r="AD133" s="28"/>
    </row>
    <row r="134" spans="2:30" ht="30" customHeight="1" x14ac:dyDescent="0.2">
      <c r="B134" s="28"/>
      <c r="C134" s="28"/>
      <c r="D134" s="28"/>
      <c r="E134" s="28"/>
      <c r="N134" s="28"/>
      <c r="P134" s="28"/>
      <c r="AD134" s="28"/>
    </row>
    <row r="135" spans="2:30" ht="30" customHeight="1" x14ac:dyDescent="0.2">
      <c r="B135" s="28"/>
      <c r="C135" s="28"/>
      <c r="D135" s="28"/>
      <c r="E135" s="28"/>
      <c r="N135" s="28"/>
      <c r="P135" s="28"/>
      <c r="AD135" s="28"/>
    </row>
    <row r="136" spans="2:30" ht="30" customHeight="1" x14ac:dyDescent="0.2">
      <c r="B136" s="28"/>
      <c r="C136" s="28"/>
      <c r="D136" s="28"/>
      <c r="E136" s="28"/>
      <c r="N136" s="28"/>
      <c r="P136" s="28"/>
      <c r="AD136" s="28"/>
    </row>
    <row r="137" spans="2:30" ht="30" customHeight="1" x14ac:dyDescent="0.2">
      <c r="B137" s="28"/>
      <c r="C137" s="28"/>
      <c r="D137" s="28"/>
      <c r="E137" s="28"/>
      <c r="N137" s="28"/>
      <c r="P137" s="28"/>
      <c r="AD137" s="28"/>
    </row>
    <row r="138" spans="2:30" ht="30" customHeight="1" x14ac:dyDescent="0.2">
      <c r="B138" s="28"/>
      <c r="C138" s="28"/>
      <c r="D138" s="28"/>
      <c r="E138" s="28"/>
      <c r="N138" s="28"/>
      <c r="P138" s="28"/>
      <c r="AD138" s="28"/>
    </row>
    <row r="139" spans="2:30" ht="30" customHeight="1" x14ac:dyDescent="0.2">
      <c r="B139" s="28"/>
      <c r="C139" s="28"/>
      <c r="D139" s="28"/>
      <c r="E139" s="28"/>
      <c r="N139" s="28"/>
      <c r="P139" s="28"/>
      <c r="AD139" s="28"/>
    </row>
    <row r="140" spans="2:30" ht="30" customHeight="1" x14ac:dyDescent="0.2">
      <c r="B140" s="28"/>
      <c r="C140" s="28"/>
      <c r="D140" s="28"/>
      <c r="E140" s="28"/>
      <c r="N140" s="28"/>
      <c r="P140" s="28"/>
      <c r="AD140" s="28"/>
    </row>
    <row r="141" spans="2:30" ht="30" customHeight="1" x14ac:dyDescent="0.2">
      <c r="B141" s="28"/>
      <c r="C141" s="28"/>
      <c r="D141" s="28"/>
      <c r="E141" s="28"/>
      <c r="N141" s="28"/>
      <c r="P141" s="28"/>
      <c r="AD141" s="28"/>
    </row>
    <row r="142" spans="2:30" ht="30" customHeight="1" x14ac:dyDescent="0.2">
      <c r="B142" s="28"/>
      <c r="C142" s="28"/>
      <c r="D142" s="28"/>
      <c r="E142" s="28"/>
      <c r="N142" s="28"/>
      <c r="P142" s="28"/>
      <c r="AD142" s="28"/>
    </row>
    <row r="143" spans="2:30" ht="30" customHeight="1" x14ac:dyDescent="0.2">
      <c r="B143" s="28"/>
      <c r="C143" s="28"/>
      <c r="D143" s="28"/>
      <c r="E143" s="28"/>
      <c r="N143" s="28"/>
      <c r="P143" s="28"/>
      <c r="AD143" s="28"/>
    </row>
    <row r="144" spans="2:30" ht="30" customHeight="1" x14ac:dyDescent="0.2">
      <c r="B144" s="28"/>
      <c r="C144" s="28"/>
      <c r="D144" s="28"/>
      <c r="E144" s="28"/>
      <c r="N144" s="28"/>
      <c r="P144" s="28"/>
      <c r="AD144" s="28"/>
    </row>
    <row r="145" spans="2:30" ht="30" customHeight="1" x14ac:dyDescent="0.2">
      <c r="B145" s="28"/>
      <c r="C145" s="28"/>
      <c r="D145" s="28"/>
      <c r="E145" s="28"/>
      <c r="N145" s="28"/>
      <c r="P145" s="28"/>
      <c r="AD145" s="28"/>
    </row>
    <row r="146" spans="2:30" ht="30" customHeight="1" x14ac:dyDescent="0.2">
      <c r="B146" s="28"/>
      <c r="C146" s="28"/>
      <c r="D146" s="28"/>
      <c r="E146" s="28"/>
      <c r="N146" s="28"/>
      <c r="P146" s="28"/>
      <c r="AD146" s="28"/>
    </row>
    <row r="147" spans="2:30" ht="30" customHeight="1" x14ac:dyDescent="0.2">
      <c r="B147" s="28"/>
      <c r="C147" s="28"/>
      <c r="D147" s="28"/>
      <c r="E147" s="28"/>
      <c r="N147" s="28"/>
      <c r="P147" s="28"/>
      <c r="AD147" s="28"/>
    </row>
    <row r="148" spans="2:30" ht="30" customHeight="1" x14ac:dyDescent="0.2">
      <c r="B148" s="28"/>
      <c r="C148" s="28"/>
      <c r="D148" s="28"/>
      <c r="E148" s="28"/>
      <c r="N148" s="28"/>
      <c r="P148" s="28"/>
      <c r="AD148" s="28"/>
    </row>
    <row r="149" spans="2:30" ht="30" customHeight="1" x14ac:dyDescent="0.2">
      <c r="B149" s="28"/>
      <c r="C149" s="28"/>
      <c r="D149" s="28"/>
      <c r="E149" s="28"/>
      <c r="N149" s="28"/>
      <c r="P149" s="28"/>
      <c r="AD149" s="28"/>
    </row>
    <row r="150" spans="2:30" ht="30" customHeight="1" x14ac:dyDescent="0.2">
      <c r="B150" s="28"/>
      <c r="C150" s="28"/>
      <c r="D150" s="28"/>
      <c r="E150" s="28"/>
      <c r="N150" s="28"/>
      <c r="P150" s="28"/>
      <c r="AD150" s="28"/>
    </row>
    <row r="151" spans="2:30" ht="30" customHeight="1" x14ac:dyDescent="0.2">
      <c r="B151" s="28"/>
      <c r="C151" s="28"/>
      <c r="D151" s="28"/>
      <c r="E151" s="28"/>
      <c r="N151" s="28"/>
      <c r="P151" s="28"/>
      <c r="AD151" s="28"/>
    </row>
    <row r="152" spans="2:30" ht="30" customHeight="1" x14ac:dyDescent="0.2">
      <c r="B152" s="28"/>
      <c r="C152" s="28"/>
      <c r="D152" s="28"/>
      <c r="E152" s="28"/>
      <c r="N152" s="28"/>
      <c r="P152" s="28"/>
      <c r="AD152" s="28"/>
    </row>
    <row r="153" spans="2:30" ht="30" customHeight="1" x14ac:dyDescent="0.2">
      <c r="B153" s="28"/>
      <c r="C153" s="28"/>
      <c r="D153" s="28"/>
      <c r="E153" s="28"/>
      <c r="N153" s="28"/>
      <c r="P153" s="28"/>
      <c r="AD153" s="28"/>
    </row>
    <row r="154" spans="2:30" ht="30" customHeight="1" x14ac:dyDescent="0.2">
      <c r="B154" s="28"/>
      <c r="C154" s="28"/>
      <c r="D154" s="28"/>
      <c r="E154" s="28"/>
      <c r="N154" s="28"/>
      <c r="P154" s="28"/>
      <c r="AD154" s="28"/>
    </row>
    <row r="155" spans="2:30" ht="30" customHeight="1" x14ac:dyDescent="0.2">
      <c r="B155" s="28"/>
      <c r="C155" s="28"/>
      <c r="D155" s="28"/>
      <c r="E155" s="28"/>
      <c r="N155" s="28"/>
      <c r="P155" s="28"/>
      <c r="AD155" s="28"/>
    </row>
    <row r="156" spans="2:30" ht="30" customHeight="1" x14ac:dyDescent="0.2">
      <c r="B156" s="28"/>
      <c r="C156" s="28"/>
      <c r="D156" s="28"/>
      <c r="E156" s="28"/>
      <c r="N156" s="28"/>
      <c r="P156" s="28"/>
      <c r="AD156" s="28"/>
    </row>
    <row r="157" spans="2:30" ht="30" customHeight="1" x14ac:dyDescent="0.2">
      <c r="B157" s="28"/>
      <c r="C157" s="28"/>
      <c r="D157" s="28"/>
      <c r="E157" s="28"/>
      <c r="N157" s="28"/>
      <c r="P157" s="28"/>
      <c r="AD157" s="28"/>
    </row>
    <row r="158" spans="2:30" ht="30" customHeight="1" x14ac:dyDescent="0.2">
      <c r="B158" s="28"/>
      <c r="C158" s="28"/>
      <c r="D158" s="28"/>
      <c r="E158" s="28"/>
      <c r="N158" s="28"/>
      <c r="P158" s="28"/>
      <c r="AD158" s="28"/>
    </row>
    <row r="159" spans="2:30" ht="30" customHeight="1" x14ac:dyDescent="0.2">
      <c r="B159" s="28"/>
      <c r="C159" s="28"/>
      <c r="D159" s="28"/>
      <c r="E159" s="28"/>
      <c r="N159" s="28"/>
      <c r="P159" s="28"/>
      <c r="AD159" s="28"/>
    </row>
    <row r="160" spans="2:30" ht="30" customHeight="1" x14ac:dyDescent="0.2">
      <c r="B160" s="28"/>
      <c r="C160" s="28"/>
      <c r="D160" s="28"/>
      <c r="E160" s="28"/>
      <c r="N160" s="28"/>
      <c r="P160" s="28"/>
      <c r="AD160" s="28"/>
    </row>
    <row r="161" spans="2:30" ht="30" customHeight="1" x14ac:dyDescent="0.2">
      <c r="B161" s="28"/>
      <c r="C161" s="28"/>
      <c r="D161" s="28"/>
      <c r="E161" s="28"/>
      <c r="N161" s="28"/>
      <c r="P161" s="28"/>
      <c r="AD161" s="28"/>
    </row>
    <row r="162" spans="2:30" ht="30" customHeight="1" x14ac:dyDescent="0.2">
      <c r="B162" s="28"/>
      <c r="C162" s="28"/>
      <c r="D162" s="28"/>
      <c r="E162" s="28"/>
      <c r="N162" s="28"/>
      <c r="P162" s="28"/>
      <c r="AD162" s="28"/>
    </row>
    <row r="163" spans="2:30" ht="30" customHeight="1" x14ac:dyDescent="0.2">
      <c r="B163" s="28"/>
      <c r="C163" s="28"/>
      <c r="D163" s="28"/>
      <c r="E163" s="28"/>
      <c r="N163" s="28"/>
      <c r="P163" s="28"/>
      <c r="AD163" s="28"/>
    </row>
    <row r="164" spans="2:30" ht="30" customHeight="1" x14ac:dyDescent="0.2">
      <c r="B164" s="28"/>
      <c r="C164" s="28"/>
      <c r="D164" s="28"/>
      <c r="E164" s="28"/>
      <c r="N164" s="28"/>
      <c r="P164" s="28"/>
      <c r="AD164" s="28"/>
    </row>
    <row r="165" spans="2:30" ht="30" customHeight="1" x14ac:dyDescent="0.2">
      <c r="B165" s="28"/>
      <c r="C165" s="28"/>
      <c r="D165" s="28"/>
      <c r="E165" s="28"/>
      <c r="N165" s="28"/>
      <c r="P165" s="28"/>
      <c r="AD165" s="28"/>
    </row>
    <row r="166" spans="2:30" ht="30" customHeight="1" x14ac:dyDescent="0.2">
      <c r="B166" s="28"/>
      <c r="C166" s="28"/>
      <c r="D166" s="28"/>
      <c r="E166" s="28"/>
      <c r="N166" s="28"/>
      <c r="P166" s="28"/>
      <c r="AD166" s="28"/>
    </row>
    <row r="167" spans="2:30" ht="30" customHeight="1" x14ac:dyDescent="0.2">
      <c r="B167" s="28"/>
      <c r="C167" s="28"/>
      <c r="D167" s="28"/>
      <c r="E167" s="28"/>
      <c r="N167" s="28"/>
      <c r="P167" s="28"/>
      <c r="AD167" s="28"/>
    </row>
    <row r="168" spans="2:30" ht="30" customHeight="1" x14ac:dyDescent="0.2">
      <c r="B168" s="28"/>
      <c r="C168" s="28"/>
      <c r="D168" s="28"/>
      <c r="E168" s="28"/>
      <c r="N168" s="28"/>
      <c r="P168" s="28"/>
      <c r="AD168" s="28"/>
    </row>
    <row r="169" spans="2:30" ht="30" customHeight="1" x14ac:dyDescent="0.2">
      <c r="B169" s="28"/>
      <c r="C169" s="28"/>
      <c r="D169" s="28"/>
      <c r="E169" s="28"/>
      <c r="N169" s="28"/>
      <c r="P169" s="28"/>
      <c r="AD169" s="28"/>
    </row>
    <row r="170" spans="2:30" ht="30" customHeight="1" x14ac:dyDescent="0.2">
      <c r="B170" s="28"/>
      <c r="C170" s="28"/>
      <c r="D170" s="28"/>
      <c r="E170" s="28"/>
      <c r="N170" s="28"/>
      <c r="P170" s="28"/>
      <c r="AD170" s="28"/>
    </row>
    <row r="171" spans="2:30" ht="30" customHeight="1" x14ac:dyDescent="0.2">
      <c r="B171" s="28"/>
      <c r="C171" s="28"/>
      <c r="D171" s="28"/>
      <c r="E171" s="28"/>
      <c r="N171" s="28"/>
      <c r="P171" s="28"/>
      <c r="AD171" s="28"/>
    </row>
    <row r="172" spans="2:30" ht="30" customHeight="1" x14ac:dyDescent="0.2">
      <c r="B172" s="28"/>
      <c r="C172" s="28"/>
      <c r="D172" s="28"/>
      <c r="E172" s="28"/>
      <c r="N172" s="28"/>
      <c r="P172" s="28"/>
      <c r="AD172" s="28"/>
    </row>
    <row r="173" spans="2:30" ht="30" customHeight="1" x14ac:dyDescent="0.2">
      <c r="B173" s="28"/>
      <c r="C173" s="28"/>
      <c r="D173" s="28"/>
      <c r="E173" s="28"/>
      <c r="N173" s="28"/>
      <c r="P173" s="28"/>
      <c r="AD173" s="28"/>
    </row>
    <row r="174" spans="2:30" ht="30" customHeight="1" x14ac:dyDescent="0.2">
      <c r="B174" s="28"/>
      <c r="C174" s="28"/>
      <c r="D174" s="28"/>
      <c r="E174" s="28"/>
      <c r="N174" s="28"/>
      <c r="P174" s="28"/>
      <c r="AD174" s="28"/>
    </row>
    <row r="175" spans="2:30" ht="30" customHeight="1" x14ac:dyDescent="0.2">
      <c r="B175" s="28"/>
      <c r="C175" s="28"/>
      <c r="D175" s="28"/>
      <c r="E175" s="28"/>
      <c r="N175" s="28"/>
      <c r="P175" s="28"/>
      <c r="AD175" s="28"/>
    </row>
    <row r="176" spans="2:30" ht="30" customHeight="1" x14ac:dyDescent="0.2">
      <c r="B176" s="28"/>
      <c r="C176" s="28"/>
      <c r="D176" s="28"/>
      <c r="E176" s="28"/>
      <c r="N176" s="28"/>
      <c r="P176" s="28"/>
      <c r="AD176" s="28"/>
    </row>
    <row r="177" spans="2:30" ht="30" customHeight="1" x14ac:dyDescent="0.2">
      <c r="B177" s="28"/>
      <c r="C177" s="28"/>
      <c r="D177" s="28"/>
      <c r="E177" s="28"/>
      <c r="N177" s="28"/>
      <c r="P177" s="28"/>
      <c r="AD177" s="28"/>
    </row>
    <row r="178" spans="2:30" ht="30" customHeight="1" x14ac:dyDescent="0.2">
      <c r="B178" s="28"/>
      <c r="C178" s="28"/>
      <c r="D178" s="28"/>
      <c r="E178" s="28"/>
      <c r="N178" s="28"/>
      <c r="P178" s="28"/>
      <c r="AD178" s="28"/>
    </row>
    <row r="179" spans="2:30" ht="30" customHeight="1" x14ac:dyDescent="0.2">
      <c r="B179" s="28"/>
      <c r="C179" s="28"/>
      <c r="D179" s="28"/>
      <c r="E179" s="28"/>
      <c r="N179" s="28"/>
      <c r="P179" s="28"/>
      <c r="AD179" s="28"/>
    </row>
    <row r="180" spans="2:30" ht="30" customHeight="1" x14ac:dyDescent="0.2">
      <c r="B180" s="28"/>
      <c r="C180" s="28"/>
      <c r="D180" s="28"/>
      <c r="E180" s="28"/>
      <c r="N180" s="28"/>
      <c r="P180" s="28"/>
      <c r="AD180" s="28"/>
    </row>
    <row r="181" spans="2:30" ht="30" customHeight="1" x14ac:dyDescent="0.2">
      <c r="B181" s="28"/>
      <c r="C181" s="28"/>
      <c r="D181" s="28"/>
      <c r="E181" s="28"/>
      <c r="N181" s="28"/>
      <c r="P181" s="28"/>
      <c r="AD181" s="28"/>
    </row>
    <row r="182" spans="2:30" ht="30" customHeight="1" x14ac:dyDescent="0.2">
      <c r="B182" s="28"/>
      <c r="C182" s="28"/>
      <c r="D182" s="28"/>
      <c r="E182" s="28"/>
      <c r="N182" s="28"/>
      <c r="P182" s="28"/>
      <c r="AD182" s="28"/>
    </row>
    <row r="183" spans="2:30" ht="30" customHeight="1" x14ac:dyDescent="0.2">
      <c r="B183" s="28"/>
      <c r="C183" s="28"/>
      <c r="D183" s="28"/>
      <c r="E183" s="28"/>
      <c r="N183" s="28"/>
      <c r="P183" s="28"/>
      <c r="AD183" s="28"/>
    </row>
    <row r="184" spans="2:30" ht="30" customHeight="1" x14ac:dyDescent="0.2">
      <c r="B184" s="28"/>
      <c r="C184" s="28"/>
      <c r="D184" s="28"/>
      <c r="E184" s="28"/>
      <c r="N184" s="28"/>
      <c r="P184" s="28"/>
      <c r="AD184" s="28"/>
    </row>
    <row r="185" spans="2:30" ht="30" customHeight="1" x14ac:dyDescent="0.2">
      <c r="B185" s="28"/>
      <c r="C185" s="28"/>
      <c r="D185" s="28"/>
      <c r="E185" s="28"/>
      <c r="N185" s="28"/>
      <c r="P185" s="28"/>
      <c r="AD185" s="28"/>
    </row>
    <row r="186" spans="2:30" ht="30" customHeight="1" x14ac:dyDescent="0.2">
      <c r="B186" s="28"/>
      <c r="C186" s="28"/>
      <c r="D186" s="28"/>
      <c r="E186" s="28"/>
      <c r="N186" s="28"/>
      <c r="P186" s="28"/>
      <c r="AD186" s="28"/>
    </row>
    <row r="187" spans="2:30" ht="30" customHeight="1" x14ac:dyDescent="0.2">
      <c r="B187" s="28"/>
      <c r="C187" s="28"/>
      <c r="D187" s="28"/>
      <c r="E187" s="28"/>
      <c r="N187" s="28"/>
      <c r="P187" s="28"/>
      <c r="AD187" s="28"/>
    </row>
    <row r="188" spans="2:30" ht="30" customHeight="1" x14ac:dyDescent="0.2">
      <c r="B188" s="28"/>
      <c r="C188" s="28"/>
      <c r="D188" s="28"/>
      <c r="E188" s="28"/>
      <c r="N188" s="28"/>
      <c r="P188" s="28"/>
      <c r="AD188" s="28"/>
    </row>
    <row r="189" spans="2:30" ht="30" customHeight="1" x14ac:dyDescent="0.2">
      <c r="B189" s="28"/>
      <c r="C189" s="28"/>
      <c r="D189" s="28"/>
      <c r="E189" s="28"/>
      <c r="N189" s="28"/>
      <c r="P189" s="28"/>
      <c r="AD189" s="28"/>
    </row>
    <row r="190" spans="2:30" ht="30" customHeight="1" x14ac:dyDescent="0.2">
      <c r="B190" s="28"/>
      <c r="C190" s="28"/>
      <c r="D190" s="28"/>
      <c r="E190" s="28"/>
      <c r="N190" s="28"/>
      <c r="P190" s="28"/>
      <c r="AD190" s="28"/>
    </row>
    <row r="191" spans="2:30" ht="30" customHeight="1" x14ac:dyDescent="0.2">
      <c r="B191" s="28"/>
      <c r="C191" s="28"/>
      <c r="D191" s="28"/>
      <c r="E191" s="28"/>
      <c r="N191" s="28"/>
      <c r="P191" s="28"/>
      <c r="AD191" s="28"/>
    </row>
    <row r="192" spans="2:30" ht="30" customHeight="1" x14ac:dyDescent="0.2">
      <c r="B192" s="28"/>
      <c r="C192" s="28"/>
      <c r="D192" s="28"/>
      <c r="E192" s="28"/>
      <c r="N192" s="28"/>
      <c r="P192" s="28"/>
      <c r="AD192" s="28"/>
    </row>
    <row r="193" spans="2:30" ht="30" customHeight="1" x14ac:dyDescent="0.2">
      <c r="B193" s="28"/>
      <c r="C193" s="28"/>
      <c r="D193" s="28"/>
      <c r="E193" s="28"/>
      <c r="N193" s="28"/>
      <c r="P193" s="28"/>
      <c r="AD193" s="28"/>
    </row>
    <row r="194" spans="2:30" ht="30" customHeight="1" x14ac:dyDescent="0.2">
      <c r="B194" s="28"/>
      <c r="C194" s="28"/>
      <c r="D194" s="28"/>
      <c r="E194" s="28"/>
      <c r="N194" s="28"/>
      <c r="P194" s="28"/>
      <c r="AD194" s="28"/>
    </row>
    <row r="195" spans="2:30" ht="30" customHeight="1" x14ac:dyDescent="0.2">
      <c r="B195" s="28"/>
      <c r="C195" s="28"/>
      <c r="D195" s="28"/>
      <c r="E195" s="28"/>
      <c r="N195" s="28"/>
      <c r="P195" s="28"/>
      <c r="AD195" s="28"/>
    </row>
    <row r="196" spans="2:30" ht="30" customHeight="1" x14ac:dyDescent="0.2">
      <c r="B196" s="28"/>
      <c r="C196" s="28"/>
      <c r="D196" s="28"/>
      <c r="E196" s="28"/>
      <c r="N196" s="28"/>
      <c r="P196" s="28"/>
      <c r="AD196" s="28"/>
    </row>
    <row r="197" spans="2:30" ht="30" customHeight="1" x14ac:dyDescent="0.2">
      <c r="B197" s="28"/>
      <c r="C197" s="28"/>
      <c r="D197" s="28"/>
      <c r="E197" s="28"/>
      <c r="N197" s="28"/>
      <c r="P197" s="28"/>
      <c r="AD197" s="28"/>
    </row>
    <row r="198" spans="2:30" ht="30" customHeight="1" x14ac:dyDescent="0.2">
      <c r="B198" s="28"/>
      <c r="C198" s="28"/>
      <c r="D198" s="28"/>
      <c r="E198" s="28"/>
      <c r="N198" s="28"/>
      <c r="P198" s="28"/>
      <c r="AD198" s="28"/>
    </row>
    <row r="199" spans="2:30" ht="30" customHeight="1" x14ac:dyDescent="0.2">
      <c r="B199" s="28"/>
      <c r="C199" s="28"/>
      <c r="D199" s="28"/>
      <c r="E199" s="28"/>
      <c r="N199" s="28"/>
      <c r="P199" s="28"/>
      <c r="AD199" s="28"/>
    </row>
    <row r="200" spans="2:30" ht="30" customHeight="1" x14ac:dyDescent="0.2">
      <c r="B200" s="28"/>
      <c r="C200" s="28"/>
      <c r="D200" s="28"/>
      <c r="E200" s="28"/>
      <c r="N200" s="28"/>
      <c r="P200" s="28"/>
      <c r="AD200" s="28"/>
    </row>
    <row r="201" spans="2:30" ht="30" customHeight="1" x14ac:dyDescent="0.2">
      <c r="B201" s="28"/>
      <c r="C201" s="28"/>
      <c r="D201" s="28"/>
      <c r="E201" s="28"/>
      <c r="N201" s="28"/>
      <c r="P201" s="28"/>
      <c r="AD201" s="28"/>
    </row>
    <row r="202" spans="2:30" ht="30" customHeight="1" x14ac:dyDescent="0.2">
      <c r="B202" s="28"/>
      <c r="C202" s="28"/>
      <c r="D202" s="28"/>
      <c r="E202" s="28"/>
      <c r="N202" s="28"/>
      <c r="P202" s="28"/>
      <c r="AD202" s="28"/>
    </row>
    <row r="203" spans="2:30" ht="30" customHeight="1" x14ac:dyDescent="0.2">
      <c r="B203" s="28"/>
      <c r="C203" s="28"/>
      <c r="D203" s="28"/>
      <c r="E203" s="28"/>
      <c r="N203" s="28"/>
      <c r="P203" s="28"/>
      <c r="AD203" s="28"/>
    </row>
    <row r="204" spans="2:30" ht="30" customHeight="1" x14ac:dyDescent="0.2">
      <c r="B204" s="28"/>
      <c r="C204" s="28"/>
      <c r="D204" s="28"/>
      <c r="E204" s="28"/>
      <c r="N204" s="28"/>
      <c r="P204" s="28"/>
      <c r="AD204" s="28"/>
    </row>
    <row r="205" spans="2:30" ht="30" customHeight="1" x14ac:dyDescent="0.2">
      <c r="B205" s="28"/>
      <c r="C205" s="28"/>
      <c r="D205" s="28"/>
      <c r="E205" s="28"/>
      <c r="N205" s="28"/>
      <c r="P205" s="28"/>
      <c r="AD205" s="28"/>
    </row>
    <row r="206" spans="2:30" ht="30" customHeight="1" x14ac:dyDescent="0.2">
      <c r="B206" s="28"/>
      <c r="C206" s="28"/>
      <c r="D206" s="28"/>
      <c r="E206" s="28"/>
      <c r="N206" s="28"/>
      <c r="P206" s="28"/>
      <c r="AD206" s="28"/>
    </row>
    <row r="207" spans="2:30" ht="30" customHeight="1" x14ac:dyDescent="0.2">
      <c r="B207" s="28"/>
      <c r="C207" s="28"/>
      <c r="D207" s="28"/>
      <c r="E207" s="28"/>
      <c r="N207" s="28"/>
      <c r="P207" s="28"/>
      <c r="AD207" s="28"/>
    </row>
    <row r="208" spans="2:30" ht="30" customHeight="1" x14ac:dyDescent="0.2">
      <c r="B208" s="28"/>
      <c r="C208" s="28"/>
      <c r="D208" s="28"/>
      <c r="E208" s="28"/>
      <c r="N208" s="28"/>
      <c r="P208" s="28"/>
      <c r="AD208" s="28"/>
    </row>
    <row r="209" spans="2:30" ht="30" customHeight="1" x14ac:dyDescent="0.2">
      <c r="B209" s="28"/>
      <c r="C209" s="28"/>
      <c r="D209" s="28"/>
      <c r="E209" s="28"/>
      <c r="N209" s="28"/>
      <c r="P209" s="28"/>
      <c r="AD209" s="28"/>
    </row>
    <row r="210" spans="2:30" ht="30" customHeight="1" x14ac:dyDescent="0.2">
      <c r="B210" s="28"/>
      <c r="C210" s="28"/>
      <c r="D210" s="28"/>
      <c r="E210" s="28"/>
      <c r="N210" s="28"/>
      <c r="P210" s="28"/>
      <c r="AD210" s="28"/>
    </row>
    <row r="211" spans="2:30" ht="30" customHeight="1" x14ac:dyDescent="0.2">
      <c r="B211" s="28"/>
      <c r="C211" s="28"/>
      <c r="D211" s="28"/>
      <c r="E211" s="28"/>
      <c r="N211" s="28"/>
      <c r="P211" s="28"/>
      <c r="AD211" s="28"/>
    </row>
    <row r="212" spans="2:30" ht="30" customHeight="1" x14ac:dyDescent="0.2">
      <c r="B212" s="28"/>
      <c r="C212" s="28"/>
      <c r="D212" s="28"/>
      <c r="E212" s="28"/>
      <c r="N212" s="28"/>
      <c r="P212" s="28"/>
      <c r="AD212" s="28"/>
    </row>
    <row r="213" spans="2:30" ht="30" customHeight="1" x14ac:dyDescent="0.2">
      <c r="B213" s="28"/>
      <c r="C213" s="28"/>
      <c r="D213" s="28"/>
      <c r="E213" s="28"/>
      <c r="N213" s="28"/>
      <c r="P213" s="28"/>
      <c r="AD213" s="28"/>
    </row>
    <row r="214" spans="2:30" ht="30" customHeight="1" x14ac:dyDescent="0.2">
      <c r="B214" s="28"/>
      <c r="C214" s="28"/>
      <c r="D214" s="28"/>
      <c r="E214" s="28"/>
      <c r="N214" s="28"/>
      <c r="P214" s="28"/>
      <c r="AD214" s="28"/>
    </row>
    <row r="215" spans="2:30" ht="30" customHeight="1" x14ac:dyDescent="0.2">
      <c r="B215" s="28"/>
      <c r="C215" s="28"/>
      <c r="D215" s="28"/>
      <c r="E215" s="28"/>
      <c r="N215" s="28"/>
      <c r="P215" s="28"/>
      <c r="AD215" s="28"/>
    </row>
    <row r="216" spans="2:30" ht="30" customHeight="1" x14ac:dyDescent="0.2">
      <c r="B216" s="28"/>
      <c r="C216" s="28"/>
      <c r="D216" s="28"/>
      <c r="E216" s="28"/>
      <c r="N216" s="28"/>
      <c r="P216" s="28"/>
      <c r="AD216" s="28"/>
    </row>
    <row r="217" spans="2:30" ht="30" customHeight="1" x14ac:dyDescent="0.2">
      <c r="B217" s="28"/>
      <c r="C217" s="28"/>
      <c r="D217" s="28"/>
      <c r="E217" s="28"/>
      <c r="N217" s="28"/>
      <c r="P217" s="28"/>
      <c r="AD217" s="28"/>
    </row>
    <row r="218" spans="2:30" ht="30" customHeight="1" x14ac:dyDescent="0.2">
      <c r="B218" s="28"/>
      <c r="C218" s="28"/>
      <c r="D218" s="28"/>
      <c r="E218" s="28"/>
      <c r="N218" s="28"/>
      <c r="P218" s="28"/>
      <c r="AD218" s="28"/>
    </row>
    <row r="219" spans="2:30" ht="30" customHeight="1" x14ac:dyDescent="0.2">
      <c r="B219" s="28"/>
      <c r="C219" s="28"/>
      <c r="D219" s="28"/>
      <c r="E219" s="28"/>
      <c r="N219" s="28"/>
      <c r="P219" s="28"/>
      <c r="AD219" s="28"/>
    </row>
    <row r="220" spans="2:30" ht="30" customHeight="1" x14ac:dyDescent="0.2">
      <c r="B220" s="28"/>
      <c r="C220" s="28"/>
      <c r="D220" s="28"/>
      <c r="E220" s="28"/>
      <c r="N220" s="28"/>
      <c r="P220" s="28"/>
      <c r="AD220" s="28"/>
    </row>
    <row r="221" spans="2:30" ht="30" customHeight="1" x14ac:dyDescent="0.2">
      <c r="B221" s="28"/>
      <c r="C221" s="28"/>
      <c r="D221" s="28"/>
      <c r="E221" s="28"/>
      <c r="N221" s="28"/>
      <c r="P221" s="28"/>
      <c r="AD221" s="28"/>
    </row>
    <row r="222" spans="2:30" ht="30" customHeight="1" x14ac:dyDescent="0.2">
      <c r="B222" s="28"/>
      <c r="C222" s="28"/>
      <c r="D222" s="28"/>
      <c r="E222" s="28"/>
      <c r="N222" s="28"/>
      <c r="P222" s="28"/>
      <c r="AD222" s="28"/>
    </row>
    <row r="223" spans="2:30" ht="30" customHeight="1" x14ac:dyDescent="0.2">
      <c r="B223" s="28"/>
      <c r="C223" s="28"/>
      <c r="D223" s="28"/>
      <c r="E223" s="28"/>
      <c r="N223" s="28"/>
      <c r="P223" s="28"/>
      <c r="AD223" s="28"/>
    </row>
    <row r="224" spans="2:30" ht="30" customHeight="1" x14ac:dyDescent="0.2">
      <c r="B224" s="28"/>
      <c r="C224" s="28"/>
      <c r="D224" s="28"/>
      <c r="E224" s="28"/>
      <c r="N224" s="28"/>
      <c r="P224" s="28"/>
      <c r="AD224" s="28"/>
    </row>
    <row r="225" spans="2:30" ht="30" customHeight="1" x14ac:dyDescent="0.2">
      <c r="B225" s="28"/>
      <c r="C225" s="28"/>
      <c r="D225" s="28"/>
      <c r="E225" s="28"/>
      <c r="N225" s="28"/>
      <c r="P225" s="28"/>
      <c r="AD225" s="28"/>
    </row>
    <row r="226" spans="2:30" ht="30" customHeight="1" x14ac:dyDescent="0.2">
      <c r="B226" s="28"/>
      <c r="C226" s="28"/>
      <c r="D226" s="28"/>
      <c r="E226" s="28"/>
      <c r="N226" s="28"/>
      <c r="P226" s="28"/>
      <c r="AD226" s="28"/>
    </row>
    <row r="227" spans="2:30" ht="30" customHeight="1" x14ac:dyDescent="0.2">
      <c r="B227" s="28"/>
      <c r="C227" s="28"/>
      <c r="D227" s="28"/>
      <c r="E227" s="28"/>
      <c r="N227" s="28"/>
      <c r="P227" s="28"/>
      <c r="AD227" s="28"/>
    </row>
    <row r="228" spans="2:30" ht="30" customHeight="1" x14ac:dyDescent="0.2">
      <c r="B228" s="28"/>
      <c r="C228" s="28"/>
      <c r="D228" s="28"/>
      <c r="E228" s="28"/>
      <c r="N228" s="28"/>
      <c r="P228" s="28"/>
      <c r="AD228" s="28"/>
    </row>
    <row r="229" spans="2:30" ht="30" customHeight="1" x14ac:dyDescent="0.2">
      <c r="B229" s="28"/>
      <c r="C229" s="28"/>
      <c r="D229" s="28"/>
      <c r="E229" s="28"/>
      <c r="N229" s="28"/>
      <c r="P229" s="28"/>
      <c r="AD229" s="28"/>
    </row>
    <row r="230" spans="2:30" ht="30" customHeight="1" x14ac:dyDescent="0.2">
      <c r="B230" s="28"/>
      <c r="C230" s="28"/>
      <c r="D230" s="28"/>
      <c r="E230" s="28"/>
      <c r="N230" s="28"/>
      <c r="P230" s="28"/>
      <c r="AD230" s="28"/>
    </row>
    <row r="231" spans="2:30" ht="30" customHeight="1" x14ac:dyDescent="0.2">
      <c r="B231" s="28"/>
      <c r="C231" s="28"/>
      <c r="D231" s="28"/>
      <c r="E231" s="28"/>
      <c r="N231" s="28"/>
      <c r="P231" s="28"/>
      <c r="AD231" s="28"/>
    </row>
    <row r="232" spans="2:30" ht="30" customHeight="1" x14ac:dyDescent="0.2">
      <c r="B232" s="28"/>
      <c r="C232" s="28"/>
      <c r="D232" s="28"/>
      <c r="E232" s="28"/>
      <c r="N232" s="28"/>
      <c r="P232" s="28"/>
      <c r="AD232" s="28"/>
    </row>
    <row r="233" spans="2:30" ht="30" customHeight="1" x14ac:dyDescent="0.2">
      <c r="B233" s="28"/>
      <c r="C233" s="28"/>
      <c r="D233" s="28"/>
      <c r="E233" s="28"/>
      <c r="N233" s="28"/>
      <c r="P233" s="28"/>
      <c r="AD233" s="28"/>
    </row>
    <row r="234" spans="2:30" ht="30" customHeight="1" x14ac:dyDescent="0.2">
      <c r="B234" s="28"/>
      <c r="C234" s="28"/>
      <c r="D234" s="28"/>
      <c r="E234" s="28"/>
      <c r="N234" s="28"/>
      <c r="P234" s="28"/>
      <c r="AD234" s="28"/>
    </row>
    <row r="235" spans="2:30" ht="30" customHeight="1" x14ac:dyDescent="0.2">
      <c r="B235" s="28"/>
      <c r="C235" s="28"/>
      <c r="D235" s="28"/>
      <c r="E235" s="28"/>
      <c r="N235" s="28"/>
      <c r="P235" s="28"/>
      <c r="AD235" s="28"/>
    </row>
    <row r="236" spans="2:30" ht="30" customHeight="1" x14ac:dyDescent="0.2">
      <c r="B236" s="28"/>
      <c r="C236" s="28"/>
      <c r="D236" s="28"/>
      <c r="E236" s="28"/>
      <c r="N236" s="28"/>
      <c r="P236" s="28"/>
      <c r="AD236" s="28"/>
    </row>
    <row r="237" spans="2:30" ht="30" customHeight="1" x14ac:dyDescent="0.2">
      <c r="B237" s="28"/>
      <c r="C237" s="28"/>
      <c r="D237" s="28"/>
      <c r="E237" s="28"/>
      <c r="N237" s="28"/>
      <c r="P237" s="28"/>
      <c r="AD237" s="28"/>
    </row>
    <row r="238" spans="2:30" ht="30" customHeight="1" x14ac:dyDescent="0.2">
      <c r="B238" s="28"/>
      <c r="C238" s="28"/>
      <c r="D238" s="28"/>
      <c r="E238" s="28"/>
      <c r="N238" s="28"/>
      <c r="P238" s="28"/>
      <c r="AD238" s="28"/>
    </row>
    <row r="239" spans="2:30" ht="30" customHeight="1" x14ac:dyDescent="0.2">
      <c r="B239" s="28"/>
      <c r="C239" s="28"/>
      <c r="D239" s="28"/>
      <c r="E239" s="28"/>
      <c r="N239" s="28"/>
      <c r="P239" s="28"/>
      <c r="AD239" s="28"/>
    </row>
    <row r="240" spans="2:30" ht="30" customHeight="1" x14ac:dyDescent="0.2">
      <c r="B240" s="28"/>
      <c r="C240" s="28"/>
      <c r="D240" s="28"/>
      <c r="E240" s="28"/>
      <c r="N240" s="28"/>
      <c r="P240" s="28"/>
      <c r="AD240" s="28"/>
    </row>
    <row r="241" spans="2:30" ht="30" customHeight="1" x14ac:dyDescent="0.2">
      <c r="B241" s="28"/>
      <c r="C241" s="28"/>
      <c r="D241" s="28"/>
      <c r="E241" s="28"/>
      <c r="N241" s="28"/>
      <c r="P241" s="28"/>
      <c r="AD241" s="28"/>
    </row>
    <row r="242" spans="2:30" ht="30" customHeight="1" x14ac:dyDescent="0.2">
      <c r="B242" s="28"/>
      <c r="C242" s="28"/>
      <c r="D242" s="28"/>
      <c r="E242" s="28"/>
      <c r="N242" s="28"/>
      <c r="P242" s="28"/>
      <c r="AD242" s="28"/>
    </row>
    <row r="243" spans="2:30" ht="30" customHeight="1" x14ac:dyDescent="0.2">
      <c r="B243" s="28"/>
      <c r="C243" s="28"/>
      <c r="D243" s="28"/>
      <c r="E243" s="28"/>
      <c r="N243" s="28"/>
      <c r="P243" s="28"/>
      <c r="AD243" s="28"/>
    </row>
    <row r="244" spans="2:30" ht="30" customHeight="1" x14ac:dyDescent="0.2">
      <c r="B244" s="28"/>
      <c r="C244" s="28"/>
      <c r="D244" s="28"/>
      <c r="E244" s="28"/>
      <c r="N244" s="28"/>
      <c r="P244" s="28"/>
      <c r="AD244" s="28"/>
    </row>
    <row r="245" spans="2:30" ht="30" customHeight="1" x14ac:dyDescent="0.2">
      <c r="B245" s="28"/>
      <c r="C245" s="28"/>
      <c r="D245" s="28"/>
      <c r="E245" s="28"/>
      <c r="N245" s="28"/>
      <c r="P245" s="28"/>
      <c r="AD245" s="28"/>
    </row>
    <row r="246" spans="2:30" ht="30" customHeight="1" x14ac:dyDescent="0.2">
      <c r="B246" s="28"/>
      <c r="C246" s="28"/>
      <c r="D246" s="28"/>
      <c r="E246" s="28"/>
      <c r="N246" s="28"/>
      <c r="P246" s="28"/>
      <c r="AD246" s="28"/>
    </row>
    <row r="247" spans="2:30" ht="30" customHeight="1" x14ac:dyDescent="0.2">
      <c r="B247" s="28"/>
      <c r="C247" s="28"/>
      <c r="D247" s="28"/>
      <c r="E247" s="28"/>
      <c r="N247" s="28"/>
      <c r="P247" s="28"/>
      <c r="AD247" s="28"/>
    </row>
    <row r="248" spans="2:30" ht="30" customHeight="1" x14ac:dyDescent="0.2">
      <c r="B248" s="28"/>
      <c r="C248" s="28"/>
      <c r="D248" s="28"/>
      <c r="E248" s="28"/>
      <c r="N248" s="28"/>
      <c r="P248" s="28"/>
      <c r="AD248" s="28"/>
    </row>
    <row r="249" spans="2:30" ht="30" customHeight="1" x14ac:dyDescent="0.2">
      <c r="B249" s="28"/>
      <c r="C249" s="28"/>
      <c r="D249" s="28"/>
      <c r="E249" s="28"/>
      <c r="N249" s="28"/>
      <c r="P249" s="28"/>
      <c r="AD249" s="28"/>
    </row>
    <row r="250" spans="2:30" ht="30" customHeight="1" x14ac:dyDescent="0.2">
      <c r="B250" s="28"/>
      <c r="C250" s="28"/>
      <c r="D250" s="28"/>
      <c r="E250" s="28"/>
      <c r="N250" s="28"/>
      <c r="P250" s="28"/>
      <c r="AD250" s="28"/>
    </row>
    <row r="251" spans="2:30" ht="30" customHeight="1" x14ac:dyDescent="0.2">
      <c r="B251" s="28"/>
      <c r="C251" s="28"/>
      <c r="D251" s="28"/>
      <c r="E251" s="28"/>
      <c r="N251" s="28"/>
      <c r="P251" s="28"/>
      <c r="AD251" s="28"/>
    </row>
    <row r="252" spans="2:30" ht="30" customHeight="1" x14ac:dyDescent="0.2">
      <c r="B252" s="28"/>
      <c r="C252" s="28"/>
      <c r="D252" s="28"/>
      <c r="E252" s="28"/>
      <c r="N252" s="28"/>
      <c r="P252" s="28"/>
      <c r="AD252" s="28"/>
    </row>
    <row r="253" spans="2:30" ht="30" customHeight="1" x14ac:dyDescent="0.2">
      <c r="B253" s="28"/>
      <c r="C253" s="28"/>
      <c r="D253" s="28"/>
      <c r="E253" s="28"/>
      <c r="N253" s="28"/>
      <c r="P253" s="28"/>
      <c r="AD253" s="28"/>
    </row>
    <row r="254" spans="2:30" ht="30" customHeight="1" x14ac:dyDescent="0.2">
      <c r="B254" s="28"/>
      <c r="C254" s="28"/>
      <c r="D254" s="28"/>
      <c r="E254" s="28"/>
      <c r="N254" s="28"/>
      <c r="P254" s="28"/>
      <c r="AD254" s="28"/>
    </row>
    <row r="255" spans="2:30" ht="30" customHeight="1" x14ac:dyDescent="0.2">
      <c r="B255" s="28"/>
      <c r="C255" s="28"/>
      <c r="D255" s="28"/>
      <c r="E255" s="28"/>
      <c r="N255" s="28"/>
      <c r="P255" s="28"/>
      <c r="AD255" s="28"/>
    </row>
    <row r="256" spans="2:30" ht="30" customHeight="1" x14ac:dyDescent="0.2">
      <c r="B256" s="28"/>
      <c r="C256" s="28"/>
      <c r="D256" s="28"/>
      <c r="E256" s="28"/>
      <c r="N256" s="28"/>
      <c r="P256" s="28"/>
      <c r="AD256" s="28"/>
    </row>
    <row r="257" spans="2:30" ht="30" customHeight="1" x14ac:dyDescent="0.2">
      <c r="B257" s="28"/>
      <c r="C257" s="28"/>
      <c r="D257" s="28"/>
      <c r="E257" s="28"/>
      <c r="N257" s="28"/>
      <c r="P257" s="28"/>
      <c r="AD257" s="28"/>
    </row>
    <row r="258" spans="2:30" ht="30" customHeight="1" x14ac:dyDescent="0.2">
      <c r="B258" s="28"/>
      <c r="C258" s="28"/>
      <c r="D258" s="28"/>
      <c r="E258" s="28"/>
      <c r="N258" s="28"/>
      <c r="P258" s="28"/>
      <c r="AD258" s="28"/>
    </row>
    <row r="259" spans="2:30" ht="30" customHeight="1" x14ac:dyDescent="0.2">
      <c r="B259" s="28"/>
      <c r="C259" s="28"/>
      <c r="D259" s="28"/>
      <c r="E259" s="28"/>
      <c r="N259" s="28"/>
      <c r="P259" s="28"/>
      <c r="AD259" s="28"/>
    </row>
    <row r="260" spans="2:30" ht="30" customHeight="1" x14ac:dyDescent="0.2">
      <c r="B260" s="28"/>
      <c r="C260" s="28"/>
      <c r="D260" s="28"/>
      <c r="E260" s="28"/>
      <c r="N260" s="28"/>
      <c r="P260" s="28"/>
      <c r="AD260" s="28"/>
    </row>
    <row r="261" spans="2:30" ht="30" customHeight="1" x14ac:dyDescent="0.2">
      <c r="B261" s="28"/>
      <c r="C261" s="28"/>
      <c r="D261" s="28"/>
      <c r="E261" s="28"/>
      <c r="N261" s="28"/>
      <c r="P261" s="28"/>
      <c r="AD261" s="28"/>
    </row>
    <row r="262" spans="2:30" ht="30" customHeight="1" x14ac:dyDescent="0.2">
      <c r="B262" s="28"/>
      <c r="C262" s="28"/>
      <c r="D262" s="28"/>
      <c r="E262" s="28"/>
      <c r="N262" s="28"/>
      <c r="P262" s="28"/>
      <c r="AD262" s="28"/>
    </row>
    <row r="263" spans="2:30" ht="30" customHeight="1" x14ac:dyDescent="0.2">
      <c r="B263" s="28"/>
      <c r="C263" s="28"/>
      <c r="D263" s="28"/>
      <c r="E263" s="28"/>
      <c r="N263" s="28"/>
      <c r="P263" s="28"/>
      <c r="AD263" s="28"/>
    </row>
    <row r="264" spans="2:30" ht="30" customHeight="1" x14ac:dyDescent="0.2">
      <c r="B264" s="28"/>
      <c r="C264" s="28"/>
      <c r="D264" s="28"/>
      <c r="E264" s="28"/>
      <c r="N264" s="28"/>
      <c r="P264" s="28"/>
      <c r="AD264" s="28"/>
    </row>
    <row r="265" spans="2:30" ht="30" customHeight="1" x14ac:dyDescent="0.2">
      <c r="B265" s="28"/>
      <c r="C265" s="28"/>
      <c r="D265" s="28"/>
      <c r="E265" s="28"/>
      <c r="N265" s="28"/>
      <c r="P265" s="28"/>
      <c r="AD265" s="28"/>
    </row>
    <row r="266" spans="2:30" ht="30" customHeight="1" x14ac:dyDescent="0.2">
      <c r="B266" s="28"/>
      <c r="C266" s="28"/>
      <c r="D266" s="28"/>
      <c r="E266" s="28"/>
      <c r="N266" s="28"/>
      <c r="P266" s="28"/>
      <c r="AD266" s="28"/>
    </row>
    <row r="267" spans="2:30" ht="30" customHeight="1" x14ac:dyDescent="0.2">
      <c r="B267" s="28"/>
      <c r="C267" s="28"/>
      <c r="D267" s="28"/>
      <c r="E267" s="28"/>
      <c r="N267" s="28"/>
      <c r="P267" s="28"/>
      <c r="AD267" s="28"/>
    </row>
    <row r="268" spans="2:30" ht="30" customHeight="1" x14ac:dyDescent="0.2">
      <c r="B268" s="28"/>
      <c r="C268" s="28"/>
      <c r="D268" s="28"/>
      <c r="E268" s="28"/>
      <c r="N268" s="28"/>
      <c r="P268" s="28"/>
      <c r="AD268" s="28"/>
    </row>
    <row r="269" spans="2:30" ht="30" customHeight="1" x14ac:dyDescent="0.2">
      <c r="B269" s="28"/>
      <c r="C269" s="28"/>
      <c r="D269" s="28"/>
      <c r="E269" s="28"/>
      <c r="N269" s="28"/>
      <c r="P269" s="28"/>
      <c r="AD269" s="28"/>
    </row>
    <row r="270" spans="2:30" ht="30" customHeight="1" x14ac:dyDescent="0.2">
      <c r="B270" s="28"/>
      <c r="C270" s="28"/>
      <c r="D270" s="28"/>
      <c r="E270" s="28"/>
      <c r="N270" s="28"/>
      <c r="P270" s="28"/>
      <c r="AD270" s="28"/>
    </row>
    <row r="271" spans="2:30" ht="30" customHeight="1" x14ac:dyDescent="0.2">
      <c r="B271" s="28"/>
      <c r="C271" s="28"/>
      <c r="D271" s="28"/>
      <c r="E271" s="28"/>
      <c r="N271" s="28"/>
      <c r="P271" s="28"/>
      <c r="AD271" s="28"/>
    </row>
    <row r="272" spans="2:30" ht="30" customHeight="1" x14ac:dyDescent="0.2">
      <c r="B272" s="28"/>
      <c r="C272" s="28"/>
      <c r="D272" s="28"/>
      <c r="E272" s="28"/>
      <c r="N272" s="28"/>
      <c r="P272" s="28"/>
      <c r="AD272" s="28"/>
    </row>
    <row r="273" spans="2:30" ht="30" customHeight="1" x14ac:dyDescent="0.2">
      <c r="B273" s="28"/>
      <c r="C273" s="28"/>
      <c r="D273" s="28"/>
      <c r="E273" s="28"/>
      <c r="N273" s="28"/>
      <c r="P273" s="28"/>
      <c r="AD273" s="28"/>
    </row>
    <row r="274" spans="2:30" ht="30" customHeight="1" x14ac:dyDescent="0.2">
      <c r="B274" s="28"/>
      <c r="C274" s="28"/>
      <c r="D274" s="28"/>
      <c r="E274" s="28"/>
      <c r="N274" s="28"/>
      <c r="P274" s="28"/>
      <c r="AD274" s="28"/>
    </row>
    <row r="275" spans="2:30" ht="30" customHeight="1" x14ac:dyDescent="0.2">
      <c r="B275" s="28"/>
      <c r="C275" s="28"/>
      <c r="D275" s="28"/>
      <c r="E275" s="28"/>
      <c r="N275" s="28"/>
      <c r="P275" s="28"/>
      <c r="AD275" s="28"/>
    </row>
    <row r="276" spans="2:30" ht="30" customHeight="1" x14ac:dyDescent="0.2">
      <c r="B276" s="28"/>
      <c r="C276" s="28"/>
      <c r="D276" s="28"/>
      <c r="E276" s="28"/>
      <c r="N276" s="28"/>
      <c r="P276" s="28"/>
      <c r="AD276" s="28"/>
    </row>
    <row r="277" spans="2:30" ht="30" customHeight="1" x14ac:dyDescent="0.2">
      <c r="B277" s="28"/>
      <c r="C277" s="28"/>
      <c r="D277" s="28"/>
      <c r="E277" s="28"/>
      <c r="N277" s="28"/>
      <c r="P277" s="28"/>
      <c r="AD277" s="28"/>
    </row>
    <row r="278" spans="2:30" ht="30" customHeight="1" x14ac:dyDescent="0.2">
      <c r="B278" s="28"/>
      <c r="C278" s="28"/>
      <c r="D278" s="28"/>
      <c r="E278" s="28"/>
      <c r="N278" s="28"/>
      <c r="P278" s="28"/>
      <c r="AD278" s="28"/>
    </row>
    <row r="279" spans="2:30" ht="30" customHeight="1" x14ac:dyDescent="0.2">
      <c r="B279" s="28"/>
      <c r="C279" s="28"/>
      <c r="D279" s="28"/>
      <c r="E279" s="28"/>
      <c r="N279" s="28"/>
      <c r="P279" s="28"/>
      <c r="AD279" s="28"/>
    </row>
    <row r="280" spans="2:30" ht="30" customHeight="1" x14ac:dyDescent="0.2">
      <c r="B280" s="28"/>
      <c r="C280" s="28"/>
      <c r="D280" s="28"/>
      <c r="E280" s="28"/>
      <c r="N280" s="28"/>
      <c r="P280" s="28"/>
      <c r="AD280" s="28"/>
    </row>
    <row r="281" spans="2:30" ht="30" customHeight="1" x14ac:dyDescent="0.2">
      <c r="B281" s="28"/>
      <c r="C281" s="28"/>
      <c r="D281" s="28"/>
      <c r="E281" s="28"/>
      <c r="N281" s="28"/>
      <c r="P281" s="28"/>
      <c r="AD281" s="28"/>
    </row>
    <row r="282" spans="2:30" ht="30" customHeight="1" x14ac:dyDescent="0.2">
      <c r="B282" s="28"/>
      <c r="C282" s="28"/>
      <c r="D282" s="28"/>
      <c r="E282" s="28"/>
      <c r="N282" s="28"/>
      <c r="P282" s="28"/>
      <c r="AD282" s="28"/>
    </row>
    <row r="283" spans="2:30" ht="30" customHeight="1" x14ac:dyDescent="0.2">
      <c r="B283" s="28"/>
      <c r="C283" s="28"/>
      <c r="D283" s="28"/>
      <c r="E283" s="28"/>
      <c r="N283" s="28"/>
      <c r="P283" s="28"/>
      <c r="AD283" s="28"/>
    </row>
    <row r="284" spans="2:30" ht="30" customHeight="1" x14ac:dyDescent="0.2">
      <c r="B284" s="28"/>
      <c r="C284" s="28"/>
      <c r="D284" s="28"/>
      <c r="E284" s="28"/>
      <c r="N284" s="28"/>
      <c r="P284" s="28"/>
      <c r="AD284" s="28"/>
    </row>
    <row r="285" spans="2:30" ht="30" customHeight="1" x14ac:dyDescent="0.2">
      <c r="B285" s="28"/>
      <c r="C285" s="28"/>
      <c r="D285" s="28"/>
      <c r="E285" s="28"/>
      <c r="N285" s="28"/>
      <c r="P285" s="28"/>
      <c r="AD285" s="28"/>
    </row>
    <row r="286" spans="2:30" ht="30" customHeight="1" x14ac:dyDescent="0.2">
      <c r="B286" s="28"/>
      <c r="C286" s="28"/>
      <c r="D286" s="28"/>
      <c r="E286" s="28"/>
      <c r="N286" s="28"/>
      <c r="P286" s="28"/>
      <c r="AD286" s="28"/>
    </row>
    <row r="287" spans="2:30" ht="30" customHeight="1" x14ac:dyDescent="0.2">
      <c r="B287" s="28"/>
      <c r="C287" s="28"/>
      <c r="D287" s="28"/>
      <c r="E287" s="28"/>
      <c r="N287" s="28"/>
      <c r="P287" s="28"/>
      <c r="AD287" s="28"/>
    </row>
    <row r="288" spans="2:30" ht="30" customHeight="1" x14ac:dyDescent="0.2">
      <c r="B288" s="28"/>
      <c r="C288" s="28"/>
      <c r="D288" s="28"/>
      <c r="E288" s="28"/>
      <c r="N288" s="28"/>
      <c r="P288" s="28"/>
      <c r="AD288" s="28"/>
    </row>
    <row r="289" spans="2:30" ht="30" customHeight="1" x14ac:dyDescent="0.2">
      <c r="B289" s="28"/>
      <c r="C289" s="28"/>
      <c r="D289" s="28"/>
      <c r="E289" s="28"/>
      <c r="N289" s="28"/>
      <c r="P289" s="28"/>
      <c r="AD289" s="28"/>
    </row>
    <row r="290" spans="2:30" ht="30" customHeight="1" x14ac:dyDescent="0.2">
      <c r="B290" s="28"/>
      <c r="C290" s="28"/>
      <c r="D290" s="28"/>
      <c r="E290" s="28"/>
      <c r="N290" s="28"/>
      <c r="P290" s="28"/>
      <c r="AD290" s="28"/>
    </row>
    <row r="291" spans="2:30" ht="30" customHeight="1" x14ac:dyDescent="0.2">
      <c r="B291" s="28"/>
      <c r="C291" s="28"/>
      <c r="D291" s="28"/>
      <c r="E291" s="28"/>
      <c r="N291" s="28"/>
      <c r="P291" s="28"/>
      <c r="AD291" s="28"/>
    </row>
    <row r="292" spans="2:30" ht="30" customHeight="1" x14ac:dyDescent="0.2">
      <c r="B292" s="28"/>
      <c r="C292" s="28"/>
      <c r="D292" s="28"/>
      <c r="E292" s="28"/>
      <c r="N292" s="28"/>
      <c r="P292" s="28"/>
      <c r="AD292" s="28"/>
    </row>
    <row r="293" spans="2:30" ht="30" customHeight="1" x14ac:dyDescent="0.2">
      <c r="B293" s="28"/>
      <c r="C293" s="28"/>
      <c r="D293" s="28"/>
      <c r="E293" s="28"/>
      <c r="N293" s="28"/>
      <c r="P293" s="28"/>
      <c r="AD293" s="28"/>
    </row>
    <row r="294" spans="2:30" ht="30" customHeight="1" x14ac:dyDescent="0.2">
      <c r="B294" s="28"/>
      <c r="C294" s="28"/>
      <c r="D294" s="28"/>
      <c r="E294" s="28"/>
      <c r="N294" s="28"/>
      <c r="P294" s="28"/>
      <c r="AD294" s="28"/>
    </row>
    <row r="295" spans="2:30" ht="30" customHeight="1" x14ac:dyDescent="0.2">
      <c r="B295" s="28"/>
      <c r="C295" s="28"/>
      <c r="D295" s="28"/>
      <c r="E295" s="28"/>
      <c r="N295" s="28"/>
      <c r="P295" s="28"/>
      <c r="AD295" s="28"/>
    </row>
    <row r="296" spans="2:30" ht="30" customHeight="1" x14ac:dyDescent="0.2">
      <c r="B296" s="28"/>
      <c r="C296" s="28"/>
      <c r="D296" s="28"/>
      <c r="E296" s="28"/>
      <c r="N296" s="28"/>
      <c r="P296" s="28"/>
      <c r="AD296" s="28"/>
    </row>
    <row r="297" spans="2:30" ht="30" customHeight="1" x14ac:dyDescent="0.2">
      <c r="B297" s="28"/>
      <c r="C297" s="28"/>
      <c r="D297" s="28"/>
      <c r="E297" s="28"/>
      <c r="N297" s="28"/>
      <c r="P297" s="28"/>
      <c r="AD297" s="28"/>
    </row>
    <row r="298" spans="2:30" ht="30" customHeight="1" x14ac:dyDescent="0.2">
      <c r="B298" s="28"/>
      <c r="C298" s="28"/>
      <c r="D298" s="28"/>
      <c r="E298" s="28"/>
      <c r="N298" s="28"/>
      <c r="P298" s="28"/>
      <c r="AD298" s="28"/>
    </row>
    <row r="299" spans="2:30" ht="30" customHeight="1" x14ac:dyDescent="0.2">
      <c r="B299" s="28"/>
      <c r="C299" s="28"/>
      <c r="D299" s="28"/>
      <c r="E299" s="28"/>
      <c r="N299" s="28"/>
      <c r="P299" s="28"/>
      <c r="AD299" s="28"/>
    </row>
    <row r="300" spans="2:30" ht="30" customHeight="1" x14ac:dyDescent="0.2">
      <c r="B300" s="28"/>
      <c r="C300" s="28"/>
      <c r="D300" s="28"/>
      <c r="E300" s="28"/>
      <c r="N300" s="28"/>
      <c r="P300" s="28"/>
      <c r="AD300" s="28"/>
    </row>
    <row r="301" spans="2:30" ht="30" customHeight="1" x14ac:dyDescent="0.2">
      <c r="B301" s="28"/>
      <c r="C301" s="28"/>
      <c r="D301" s="28"/>
      <c r="E301" s="28"/>
      <c r="N301" s="28"/>
      <c r="P301" s="28"/>
      <c r="AD301" s="28"/>
    </row>
    <row r="302" spans="2:30" ht="30" customHeight="1" x14ac:dyDescent="0.2">
      <c r="B302" s="28"/>
      <c r="C302" s="28"/>
      <c r="D302" s="28"/>
      <c r="E302" s="28"/>
      <c r="N302" s="28"/>
      <c r="P302" s="28"/>
      <c r="AD302" s="28"/>
    </row>
    <row r="303" spans="2:30" ht="30" customHeight="1" x14ac:dyDescent="0.2">
      <c r="B303" s="28"/>
      <c r="C303" s="28"/>
      <c r="D303" s="28"/>
      <c r="E303" s="28"/>
      <c r="N303" s="28"/>
      <c r="P303" s="28"/>
      <c r="AD303" s="28"/>
    </row>
    <row r="304" spans="2:30" ht="30" customHeight="1" x14ac:dyDescent="0.2">
      <c r="B304" s="28"/>
      <c r="C304" s="28"/>
      <c r="D304" s="28"/>
      <c r="E304" s="28"/>
      <c r="N304" s="28"/>
      <c r="P304" s="28"/>
      <c r="AD304" s="28"/>
    </row>
    <row r="305" spans="2:30" ht="30" customHeight="1" x14ac:dyDescent="0.2">
      <c r="B305" s="28"/>
      <c r="C305" s="28"/>
      <c r="D305" s="28"/>
      <c r="E305" s="28"/>
      <c r="N305" s="28"/>
      <c r="P305" s="28"/>
      <c r="AD305" s="28"/>
    </row>
    <row r="306" spans="2:30" ht="30" customHeight="1" x14ac:dyDescent="0.2">
      <c r="B306" s="28"/>
      <c r="C306" s="28"/>
      <c r="D306" s="28"/>
      <c r="E306" s="28"/>
      <c r="N306" s="28"/>
      <c r="P306" s="28"/>
      <c r="AD306" s="28"/>
    </row>
    <row r="307" spans="2:30" ht="30" customHeight="1" x14ac:dyDescent="0.2">
      <c r="B307" s="28"/>
      <c r="C307" s="28"/>
      <c r="D307" s="28"/>
      <c r="E307" s="28"/>
      <c r="N307" s="28"/>
      <c r="P307" s="28"/>
      <c r="AD307" s="28"/>
    </row>
    <row r="308" spans="2:30" ht="30" customHeight="1" x14ac:dyDescent="0.2">
      <c r="B308" s="28"/>
      <c r="C308" s="28"/>
      <c r="D308" s="28"/>
      <c r="E308" s="28"/>
      <c r="N308" s="28"/>
      <c r="P308" s="28"/>
      <c r="AD308" s="28"/>
    </row>
    <row r="309" spans="2:30" ht="30" customHeight="1" x14ac:dyDescent="0.2">
      <c r="B309" s="28"/>
      <c r="C309" s="28"/>
      <c r="D309" s="28"/>
      <c r="E309" s="28"/>
      <c r="N309" s="28"/>
      <c r="P309" s="28"/>
      <c r="AD309" s="28"/>
    </row>
    <row r="310" spans="2:30" ht="30" customHeight="1" x14ac:dyDescent="0.2">
      <c r="B310" s="28"/>
      <c r="C310" s="28"/>
      <c r="D310" s="28"/>
      <c r="E310" s="28"/>
      <c r="N310" s="28"/>
      <c r="P310" s="28"/>
      <c r="AD310" s="28"/>
    </row>
    <row r="311" spans="2:30" ht="30" customHeight="1" x14ac:dyDescent="0.2">
      <c r="B311" s="28"/>
      <c r="C311" s="28"/>
      <c r="D311" s="28"/>
      <c r="E311" s="28"/>
      <c r="N311" s="28"/>
      <c r="P311" s="28"/>
      <c r="AD311" s="28"/>
    </row>
    <row r="312" spans="2:30" ht="30" customHeight="1" x14ac:dyDescent="0.2">
      <c r="B312" s="28"/>
      <c r="C312" s="28"/>
      <c r="D312" s="28"/>
      <c r="E312" s="28"/>
      <c r="N312" s="28"/>
      <c r="P312" s="28"/>
      <c r="AD312" s="28"/>
    </row>
    <row r="313" spans="2:30" ht="30" customHeight="1" x14ac:dyDescent="0.2">
      <c r="B313" s="28"/>
      <c r="C313" s="28"/>
      <c r="D313" s="28"/>
      <c r="E313" s="28"/>
      <c r="N313" s="28"/>
      <c r="P313" s="28"/>
      <c r="AD313" s="28"/>
    </row>
    <row r="314" spans="2:30" ht="30" customHeight="1" x14ac:dyDescent="0.2">
      <c r="B314" s="28"/>
      <c r="C314" s="28"/>
      <c r="D314" s="28"/>
      <c r="E314" s="28"/>
      <c r="N314" s="28"/>
      <c r="P314" s="28"/>
      <c r="AD314" s="28"/>
    </row>
    <row r="315" spans="2:30" ht="30" customHeight="1" x14ac:dyDescent="0.2">
      <c r="B315" s="28"/>
      <c r="C315" s="28"/>
      <c r="D315" s="28"/>
      <c r="E315" s="28"/>
      <c r="N315" s="28"/>
      <c r="P315" s="28"/>
      <c r="AD315" s="28"/>
    </row>
    <row r="316" spans="2:30" ht="30" customHeight="1" x14ac:dyDescent="0.2">
      <c r="B316" s="28"/>
      <c r="C316" s="28"/>
      <c r="D316" s="28"/>
      <c r="E316" s="28"/>
      <c r="N316" s="28"/>
      <c r="P316" s="28"/>
      <c r="AD316" s="28"/>
    </row>
    <row r="317" spans="2:30" ht="30" customHeight="1" x14ac:dyDescent="0.2">
      <c r="B317" s="28"/>
      <c r="C317" s="28"/>
      <c r="D317" s="28"/>
      <c r="E317" s="28"/>
      <c r="N317" s="28"/>
      <c r="P317" s="28"/>
      <c r="AD317" s="28"/>
    </row>
    <row r="318" spans="2:30" ht="30" customHeight="1" x14ac:dyDescent="0.2">
      <c r="B318" s="28"/>
      <c r="C318" s="28"/>
      <c r="D318" s="28"/>
      <c r="E318" s="28"/>
      <c r="N318" s="28"/>
      <c r="P318" s="28"/>
      <c r="AD318" s="28"/>
    </row>
    <row r="319" spans="2:30" ht="30" customHeight="1" x14ac:dyDescent="0.2">
      <c r="B319" s="28"/>
      <c r="C319" s="28"/>
      <c r="D319" s="28"/>
      <c r="E319" s="28"/>
      <c r="N319" s="28"/>
      <c r="P319" s="28"/>
      <c r="AD319" s="28"/>
    </row>
    <row r="320" spans="2:30" ht="30" customHeight="1" x14ac:dyDescent="0.2">
      <c r="B320" s="28"/>
      <c r="C320" s="28"/>
      <c r="D320" s="28"/>
      <c r="E320" s="28"/>
      <c r="N320" s="28"/>
      <c r="P320" s="28"/>
      <c r="AD320" s="28"/>
    </row>
    <row r="321" spans="2:30" ht="30" customHeight="1" x14ac:dyDescent="0.2">
      <c r="B321" s="28"/>
      <c r="C321" s="28"/>
      <c r="D321" s="28"/>
      <c r="E321" s="28"/>
      <c r="N321" s="28"/>
      <c r="P321" s="28"/>
      <c r="AD321" s="28"/>
    </row>
    <row r="322" spans="2:30" ht="30" customHeight="1" x14ac:dyDescent="0.2">
      <c r="B322" s="28"/>
      <c r="C322" s="28"/>
      <c r="D322" s="28"/>
      <c r="E322" s="28"/>
      <c r="N322" s="28"/>
      <c r="P322" s="28"/>
      <c r="AD322" s="28"/>
    </row>
    <row r="323" spans="2:30" ht="30" customHeight="1" x14ac:dyDescent="0.2">
      <c r="B323" s="28"/>
      <c r="C323" s="28"/>
      <c r="D323" s="28"/>
      <c r="E323" s="28"/>
      <c r="N323" s="28"/>
      <c r="P323" s="28"/>
      <c r="AD323" s="28"/>
    </row>
    <row r="324" spans="2:30" ht="30" customHeight="1" x14ac:dyDescent="0.2">
      <c r="B324" s="28"/>
      <c r="C324" s="28"/>
      <c r="D324" s="28"/>
      <c r="E324" s="28"/>
      <c r="N324" s="28"/>
      <c r="P324" s="28"/>
      <c r="AD324" s="28"/>
    </row>
    <row r="325" spans="2:30" ht="30" customHeight="1" x14ac:dyDescent="0.2">
      <c r="B325" s="28"/>
      <c r="C325" s="28"/>
      <c r="D325" s="28"/>
      <c r="E325" s="28"/>
      <c r="N325" s="28"/>
      <c r="P325" s="28"/>
      <c r="AD325" s="28"/>
    </row>
    <row r="326" spans="2:30" ht="30" customHeight="1" x14ac:dyDescent="0.2">
      <c r="B326" s="28"/>
      <c r="C326" s="28"/>
      <c r="D326" s="28"/>
      <c r="E326" s="28"/>
      <c r="N326" s="28"/>
      <c r="P326" s="28"/>
      <c r="AD326" s="28"/>
    </row>
    <row r="327" spans="2:30" ht="30" customHeight="1" x14ac:dyDescent="0.2">
      <c r="B327" s="28"/>
      <c r="C327" s="28"/>
      <c r="D327" s="28"/>
      <c r="E327" s="28"/>
      <c r="N327" s="28"/>
      <c r="P327" s="28"/>
      <c r="AD327" s="28"/>
    </row>
    <row r="328" spans="2:30" ht="30" customHeight="1" x14ac:dyDescent="0.2">
      <c r="B328" s="28"/>
      <c r="C328" s="28"/>
      <c r="D328" s="28"/>
      <c r="E328" s="28"/>
      <c r="N328" s="28"/>
      <c r="P328" s="28"/>
      <c r="AD328" s="28"/>
    </row>
    <row r="329" spans="2:30" ht="30" customHeight="1" x14ac:dyDescent="0.2">
      <c r="B329" s="28"/>
      <c r="C329" s="28"/>
      <c r="D329" s="28"/>
      <c r="E329" s="28"/>
      <c r="N329" s="28"/>
      <c r="P329" s="28"/>
      <c r="AD329" s="28"/>
    </row>
    <row r="330" spans="2:30" ht="30" customHeight="1" x14ac:dyDescent="0.2">
      <c r="B330" s="28"/>
      <c r="C330" s="28"/>
      <c r="D330" s="28"/>
      <c r="E330" s="28"/>
      <c r="N330" s="28"/>
      <c r="P330" s="28"/>
      <c r="AD330" s="28"/>
    </row>
    <row r="331" spans="2:30" ht="30" customHeight="1" x14ac:dyDescent="0.2">
      <c r="B331" s="28"/>
      <c r="C331" s="28"/>
      <c r="D331" s="28"/>
      <c r="E331" s="28"/>
      <c r="N331" s="28"/>
      <c r="P331" s="28"/>
      <c r="AD331" s="28"/>
    </row>
    <row r="332" spans="2:30" ht="30" customHeight="1" x14ac:dyDescent="0.2">
      <c r="B332" s="28"/>
      <c r="C332" s="28"/>
      <c r="D332" s="28"/>
      <c r="E332" s="28"/>
      <c r="N332" s="28"/>
      <c r="P332" s="28"/>
      <c r="AD332" s="28"/>
    </row>
    <row r="333" spans="2:30" ht="30" customHeight="1" x14ac:dyDescent="0.2">
      <c r="B333" s="28"/>
      <c r="C333" s="28"/>
      <c r="D333" s="28"/>
      <c r="E333" s="28"/>
      <c r="N333" s="28"/>
      <c r="P333" s="28"/>
      <c r="AD333" s="28"/>
    </row>
    <row r="334" spans="2:30" ht="30" customHeight="1" x14ac:dyDescent="0.2">
      <c r="B334" s="28"/>
      <c r="C334" s="28"/>
      <c r="D334" s="28"/>
      <c r="E334" s="28"/>
      <c r="N334" s="28"/>
      <c r="P334" s="28"/>
      <c r="AD334" s="28"/>
    </row>
    <row r="335" spans="2:30" ht="30" customHeight="1" x14ac:dyDescent="0.2">
      <c r="B335" s="28"/>
      <c r="C335" s="28"/>
      <c r="D335" s="28"/>
      <c r="E335" s="28"/>
      <c r="N335" s="28"/>
      <c r="P335" s="28"/>
      <c r="AD335" s="28"/>
    </row>
    <row r="336" spans="2:30" ht="30" customHeight="1" x14ac:dyDescent="0.2">
      <c r="B336" s="28"/>
      <c r="C336" s="28"/>
      <c r="D336" s="28"/>
      <c r="E336" s="28"/>
      <c r="N336" s="28"/>
      <c r="P336" s="28"/>
      <c r="AD336" s="28"/>
    </row>
    <row r="337" spans="2:30" ht="30" customHeight="1" x14ac:dyDescent="0.2">
      <c r="B337" s="28"/>
      <c r="C337" s="28"/>
      <c r="D337" s="28"/>
      <c r="E337" s="28"/>
      <c r="N337" s="28"/>
      <c r="P337" s="28"/>
      <c r="AD337" s="28"/>
    </row>
    <row r="338" spans="2:30" ht="30" customHeight="1" x14ac:dyDescent="0.2">
      <c r="B338" s="28"/>
      <c r="C338" s="28"/>
      <c r="D338" s="28"/>
      <c r="E338" s="28"/>
      <c r="N338" s="28"/>
      <c r="P338" s="28"/>
      <c r="AD338" s="28"/>
    </row>
    <row r="339" spans="2:30" ht="30" customHeight="1" x14ac:dyDescent="0.2">
      <c r="B339" s="28"/>
      <c r="C339" s="28"/>
      <c r="D339" s="28"/>
      <c r="E339" s="28"/>
      <c r="N339" s="28"/>
      <c r="P339" s="28"/>
      <c r="AD339" s="28"/>
    </row>
    <row r="340" spans="2:30" ht="30" customHeight="1" x14ac:dyDescent="0.2">
      <c r="B340" s="28"/>
      <c r="C340" s="28"/>
      <c r="D340" s="28"/>
      <c r="E340" s="28"/>
      <c r="N340" s="28"/>
      <c r="P340" s="28"/>
      <c r="AD340" s="28"/>
    </row>
    <row r="341" spans="2:30" ht="30" customHeight="1" x14ac:dyDescent="0.2">
      <c r="B341" s="28"/>
      <c r="C341" s="28"/>
      <c r="D341" s="28"/>
      <c r="E341" s="28"/>
      <c r="N341" s="28"/>
      <c r="P341" s="28"/>
      <c r="AD341" s="28"/>
    </row>
    <row r="342" spans="2:30" ht="30" customHeight="1" x14ac:dyDescent="0.2">
      <c r="B342" s="28"/>
      <c r="C342" s="28"/>
      <c r="D342" s="28"/>
      <c r="E342" s="28"/>
      <c r="N342" s="28"/>
      <c r="P342" s="28"/>
      <c r="AD342" s="28"/>
    </row>
    <row r="343" spans="2:30" ht="30" customHeight="1" x14ac:dyDescent="0.2">
      <c r="B343" s="28"/>
      <c r="C343" s="28"/>
      <c r="D343" s="28"/>
      <c r="E343" s="28"/>
      <c r="N343" s="28"/>
      <c r="P343" s="28"/>
      <c r="AD343" s="28"/>
    </row>
    <row r="344" spans="2:30" ht="30" customHeight="1" x14ac:dyDescent="0.2">
      <c r="B344" s="28"/>
      <c r="C344" s="28"/>
      <c r="D344" s="28"/>
      <c r="E344" s="28"/>
      <c r="N344" s="28"/>
      <c r="P344" s="28"/>
      <c r="AD344" s="28"/>
    </row>
    <row r="345" spans="2:30" ht="30" customHeight="1" x14ac:dyDescent="0.2">
      <c r="B345" s="28"/>
      <c r="C345" s="28"/>
      <c r="D345" s="28"/>
      <c r="E345" s="28"/>
      <c r="N345" s="28"/>
      <c r="P345" s="28"/>
      <c r="AD345" s="28"/>
    </row>
    <row r="346" spans="2:30" ht="30" customHeight="1" x14ac:dyDescent="0.2">
      <c r="B346" s="28"/>
      <c r="C346" s="28"/>
      <c r="D346" s="28"/>
      <c r="E346" s="28"/>
      <c r="N346" s="28"/>
      <c r="P346" s="28"/>
      <c r="AD346" s="28"/>
    </row>
    <row r="347" spans="2:30" ht="30" customHeight="1" x14ac:dyDescent="0.2">
      <c r="B347" s="28"/>
      <c r="C347" s="28"/>
      <c r="D347" s="28"/>
      <c r="E347" s="28"/>
      <c r="N347" s="28"/>
      <c r="P347" s="28"/>
      <c r="AD347" s="28"/>
    </row>
    <row r="348" spans="2:30" ht="30" customHeight="1" x14ac:dyDescent="0.2">
      <c r="B348" s="28"/>
      <c r="C348" s="28"/>
      <c r="D348" s="28"/>
      <c r="E348" s="28"/>
      <c r="N348" s="28"/>
      <c r="P348" s="28"/>
      <c r="AD348" s="28"/>
    </row>
    <row r="349" spans="2:30" ht="30" customHeight="1" x14ac:dyDescent="0.2">
      <c r="B349" s="28"/>
      <c r="C349" s="28"/>
      <c r="D349" s="28"/>
      <c r="E349" s="28"/>
      <c r="N349" s="28"/>
      <c r="P349" s="28"/>
      <c r="AD349" s="28"/>
    </row>
    <row r="350" spans="2:30" ht="30" customHeight="1" x14ac:dyDescent="0.2">
      <c r="B350" s="28"/>
      <c r="C350" s="28"/>
      <c r="D350" s="28"/>
      <c r="E350" s="28"/>
      <c r="N350" s="28"/>
      <c r="P350" s="28"/>
      <c r="AD350" s="28"/>
    </row>
    <row r="351" spans="2:30" ht="30" customHeight="1" x14ac:dyDescent="0.2">
      <c r="B351" s="28"/>
      <c r="C351" s="28"/>
      <c r="D351" s="28"/>
      <c r="E351" s="28"/>
      <c r="N351" s="28"/>
      <c r="P351" s="28"/>
      <c r="AD351" s="28"/>
    </row>
    <row r="352" spans="2:30" ht="30" customHeight="1" x14ac:dyDescent="0.2">
      <c r="B352" s="28"/>
      <c r="C352" s="28"/>
      <c r="D352" s="28"/>
      <c r="E352" s="28"/>
      <c r="N352" s="28"/>
      <c r="P352" s="28"/>
      <c r="AD352" s="28"/>
    </row>
    <row r="353" spans="2:30" ht="30" customHeight="1" x14ac:dyDescent="0.2">
      <c r="B353" s="28"/>
      <c r="C353" s="28"/>
      <c r="D353" s="28"/>
      <c r="E353" s="28"/>
      <c r="N353" s="28"/>
      <c r="P353" s="28"/>
      <c r="AD353" s="28"/>
    </row>
    <row r="354" spans="2:30" ht="30" customHeight="1" x14ac:dyDescent="0.2">
      <c r="B354" s="28"/>
      <c r="C354" s="28"/>
      <c r="D354" s="28"/>
      <c r="E354" s="28"/>
      <c r="N354" s="28"/>
      <c r="P354" s="28"/>
      <c r="AD354" s="28"/>
    </row>
    <row r="355" spans="2:30" ht="30" customHeight="1" x14ac:dyDescent="0.2">
      <c r="B355" s="28"/>
      <c r="C355" s="28"/>
      <c r="D355" s="28"/>
      <c r="E355" s="28"/>
      <c r="N355" s="28"/>
      <c r="P355" s="28"/>
      <c r="AD355" s="28"/>
    </row>
    <row r="356" spans="2:30" ht="30" customHeight="1" x14ac:dyDescent="0.2">
      <c r="B356" s="28"/>
      <c r="C356" s="28"/>
      <c r="D356" s="28"/>
      <c r="E356" s="28"/>
      <c r="N356" s="28"/>
      <c r="P356" s="28"/>
      <c r="AD356" s="28"/>
    </row>
    <row r="357" spans="2:30" ht="30" customHeight="1" x14ac:dyDescent="0.2">
      <c r="B357" s="28"/>
      <c r="C357" s="28"/>
      <c r="D357" s="28"/>
      <c r="E357" s="28"/>
      <c r="N357" s="28"/>
      <c r="P357" s="28"/>
      <c r="AD357" s="28"/>
    </row>
    <row r="358" spans="2:30" ht="30" customHeight="1" x14ac:dyDescent="0.2">
      <c r="B358" s="28"/>
      <c r="C358" s="28"/>
      <c r="D358" s="28"/>
      <c r="E358" s="28"/>
      <c r="N358" s="28"/>
      <c r="P358" s="28"/>
      <c r="AD358" s="28"/>
    </row>
    <row r="359" spans="2:30" ht="30" customHeight="1" x14ac:dyDescent="0.2">
      <c r="B359" s="28"/>
      <c r="C359" s="28"/>
      <c r="D359" s="28"/>
      <c r="E359" s="28"/>
      <c r="N359" s="28"/>
      <c r="P359" s="28"/>
      <c r="AD359" s="28"/>
    </row>
    <row r="360" spans="2:30" ht="30" customHeight="1" x14ac:dyDescent="0.2">
      <c r="B360" s="28"/>
      <c r="C360" s="28"/>
      <c r="D360" s="28"/>
      <c r="E360" s="28"/>
      <c r="N360" s="28"/>
      <c r="P360" s="28"/>
      <c r="AD360" s="28"/>
    </row>
    <row r="361" spans="2:30" ht="30" customHeight="1" x14ac:dyDescent="0.2">
      <c r="B361" s="28"/>
      <c r="C361" s="28"/>
      <c r="D361" s="28"/>
      <c r="E361" s="28"/>
      <c r="N361" s="28"/>
      <c r="P361" s="28"/>
      <c r="AD361" s="28"/>
    </row>
    <row r="362" spans="2:30" ht="30" customHeight="1" x14ac:dyDescent="0.2">
      <c r="B362" s="28"/>
      <c r="C362" s="28"/>
      <c r="D362" s="28"/>
      <c r="E362" s="28"/>
      <c r="N362" s="28"/>
      <c r="P362" s="28"/>
      <c r="AD362" s="28"/>
    </row>
    <row r="363" spans="2:30" ht="30" customHeight="1" x14ac:dyDescent="0.2">
      <c r="B363" s="28"/>
      <c r="C363" s="28"/>
      <c r="D363" s="28"/>
      <c r="E363" s="28"/>
      <c r="N363" s="28"/>
      <c r="P363" s="28"/>
      <c r="AD363" s="28"/>
    </row>
    <row r="364" spans="2:30" ht="30" customHeight="1" x14ac:dyDescent="0.2">
      <c r="B364" s="28"/>
      <c r="C364" s="28"/>
      <c r="D364" s="28"/>
      <c r="E364" s="28"/>
      <c r="N364" s="28"/>
      <c r="P364" s="28"/>
      <c r="AD364" s="28"/>
    </row>
    <row r="365" spans="2:30" ht="30" customHeight="1" x14ac:dyDescent="0.2">
      <c r="B365" s="28"/>
      <c r="C365" s="28"/>
      <c r="D365" s="28"/>
      <c r="E365" s="28"/>
      <c r="N365" s="28"/>
      <c r="P365" s="28"/>
      <c r="AD365" s="28"/>
    </row>
    <row r="366" spans="2:30" ht="30" customHeight="1" x14ac:dyDescent="0.2">
      <c r="B366" s="28"/>
      <c r="C366" s="28"/>
      <c r="D366" s="28"/>
      <c r="E366" s="28"/>
      <c r="N366" s="28"/>
      <c r="P366" s="28"/>
      <c r="AD366" s="28"/>
    </row>
    <row r="367" spans="2:30" ht="30" customHeight="1" x14ac:dyDescent="0.2">
      <c r="B367" s="28"/>
      <c r="C367" s="28"/>
      <c r="D367" s="28"/>
      <c r="E367" s="28"/>
      <c r="N367" s="28"/>
      <c r="P367" s="28"/>
      <c r="AD367" s="28"/>
    </row>
    <row r="368" spans="2:30" ht="30" customHeight="1" x14ac:dyDescent="0.2">
      <c r="B368" s="28"/>
      <c r="C368" s="28"/>
      <c r="D368" s="28"/>
      <c r="E368" s="28"/>
      <c r="N368" s="28"/>
      <c r="P368" s="28"/>
      <c r="AD368" s="28"/>
    </row>
    <row r="369" spans="2:30" ht="30" customHeight="1" x14ac:dyDescent="0.2">
      <c r="B369" s="28"/>
      <c r="C369" s="28"/>
      <c r="D369" s="28"/>
      <c r="E369" s="28"/>
      <c r="N369" s="28"/>
      <c r="P369" s="28"/>
      <c r="AD369" s="28"/>
    </row>
    <row r="370" spans="2:30" ht="30" customHeight="1" x14ac:dyDescent="0.2">
      <c r="B370" s="28"/>
      <c r="C370" s="28"/>
      <c r="D370" s="28"/>
      <c r="E370" s="28"/>
      <c r="N370" s="28"/>
      <c r="P370" s="28"/>
      <c r="AD370" s="28"/>
    </row>
    <row r="371" spans="2:30" ht="30" customHeight="1" x14ac:dyDescent="0.2">
      <c r="B371" s="28"/>
      <c r="C371" s="28"/>
      <c r="D371" s="28"/>
      <c r="E371" s="28"/>
      <c r="N371" s="28"/>
      <c r="P371" s="28"/>
      <c r="AD371" s="28"/>
    </row>
    <row r="372" spans="2:30" ht="30" customHeight="1" x14ac:dyDescent="0.2">
      <c r="B372" s="28"/>
      <c r="C372" s="28"/>
      <c r="D372" s="28"/>
      <c r="E372" s="28"/>
      <c r="N372" s="28"/>
      <c r="P372" s="28"/>
      <c r="AD372" s="28"/>
    </row>
    <row r="373" spans="2:30" ht="30" customHeight="1" x14ac:dyDescent="0.2">
      <c r="B373" s="28"/>
      <c r="C373" s="28"/>
      <c r="D373" s="28"/>
      <c r="E373" s="28"/>
      <c r="N373" s="28"/>
      <c r="P373" s="28"/>
      <c r="AD373" s="28"/>
    </row>
    <row r="374" spans="2:30" ht="30" customHeight="1" x14ac:dyDescent="0.2">
      <c r="B374" s="28"/>
      <c r="C374" s="28"/>
      <c r="D374" s="28"/>
      <c r="E374" s="28"/>
      <c r="N374" s="28"/>
      <c r="P374" s="28"/>
      <c r="AD374" s="28"/>
    </row>
    <row r="375" spans="2:30" ht="30" customHeight="1" x14ac:dyDescent="0.2">
      <c r="B375" s="28"/>
      <c r="C375" s="28"/>
      <c r="D375" s="28"/>
      <c r="E375" s="28"/>
      <c r="N375" s="28"/>
      <c r="P375" s="28"/>
      <c r="AD375" s="28"/>
    </row>
    <row r="376" spans="2:30" ht="30" customHeight="1" x14ac:dyDescent="0.2">
      <c r="B376" s="28"/>
      <c r="C376" s="28"/>
      <c r="D376" s="28"/>
      <c r="E376" s="28"/>
      <c r="N376" s="28"/>
      <c r="P376" s="28"/>
      <c r="AD376" s="28"/>
    </row>
    <row r="377" spans="2:30" ht="30" customHeight="1" x14ac:dyDescent="0.2">
      <c r="B377" s="28"/>
      <c r="C377" s="28"/>
      <c r="D377" s="28"/>
      <c r="E377" s="28"/>
      <c r="N377" s="28"/>
      <c r="P377" s="28"/>
      <c r="AD377" s="28"/>
    </row>
    <row r="378" spans="2:30" ht="30" customHeight="1" x14ac:dyDescent="0.2">
      <c r="B378" s="28"/>
      <c r="C378" s="28"/>
      <c r="D378" s="28"/>
      <c r="E378" s="28"/>
      <c r="N378" s="28"/>
      <c r="P378" s="28"/>
      <c r="AD378" s="28"/>
    </row>
    <row r="379" spans="2:30" ht="30" customHeight="1" x14ac:dyDescent="0.2">
      <c r="B379" s="28"/>
      <c r="C379" s="28"/>
      <c r="D379" s="28"/>
      <c r="E379" s="28"/>
      <c r="N379" s="28"/>
      <c r="P379" s="28"/>
      <c r="AD379" s="28"/>
    </row>
    <row r="380" spans="2:30" ht="30" customHeight="1" x14ac:dyDescent="0.2">
      <c r="B380" s="28"/>
      <c r="C380" s="28"/>
      <c r="D380" s="28"/>
      <c r="E380" s="28"/>
      <c r="N380" s="28"/>
      <c r="P380" s="28"/>
      <c r="AD380" s="28"/>
    </row>
    <row r="381" spans="2:30" ht="30" customHeight="1" x14ac:dyDescent="0.2">
      <c r="B381" s="28"/>
      <c r="C381" s="28"/>
      <c r="D381" s="28"/>
      <c r="E381" s="28"/>
      <c r="N381" s="28"/>
      <c r="P381" s="28"/>
      <c r="AD381" s="28"/>
    </row>
    <row r="382" spans="2:30" ht="30" customHeight="1" x14ac:dyDescent="0.2">
      <c r="B382" s="28"/>
      <c r="C382" s="28"/>
      <c r="D382" s="28"/>
      <c r="E382" s="28"/>
      <c r="N382" s="28"/>
      <c r="P382" s="28"/>
      <c r="AD382" s="28"/>
    </row>
    <row r="383" spans="2:30" ht="30" customHeight="1" x14ac:dyDescent="0.2">
      <c r="B383" s="28"/>
      <c r="C383" s="28"/>
      <c r="D383" s="28"/>
      <c r="E383" s="28"/>
      <c r="N383" s="28"/>
      <c r="P383" s="28"/>
      <c r="AD383" s="28"/>
    </row>
    <row r="384" spans="2:30" ht="30" customHeight="1" x14ac:dyDescent="0.2">
      <c r="B384" s="28"/>
      <c r="C384" s="28"/>
      <c r="D384" s="28"/>
      <c r="E384" s="28"/>
      <c r="N384" s="28"/>
      <c r="P384" s="28"/>
      <c r="AD384" s="28"/>
    </row>
    <row r="385" spans="2:30" ht="30" customHeight="1" x14ac:dyDescent="0.2">
      <c r="B385" s="28"/>
      <c r="C385" s="28"/>
      <c r="D385" s="28"/>
      <c r="E385" s="28"/>
      <c r="N385" s="28"/>
      <c r="P385" s="28"/>
      <c r="AD385" s="28"/>
    </row>
    <row r="386" spans="2:30" ht="30" customHeight="1" x14ac:dyDescent="0.2">
      <c r="B386" s="28"/>
      <c r="C386" s="28"/>
      <c r="D386" s="28"/>
      <c r="E386" s="28"/>
      <c r="N386" s="28"/>
      <c r="P386" s="28"/>
      <c r="AD386" s="28"/>
    </row>
    <row r="387" spans="2:30" ht="30" customHeight="1" x14ac:dyDescent="0.2">
      <c r="B387" s="28"/>
      <c r="C387" s="28"/>
      <c r="D387" s="28"/>
      <c r="E387" s="28"/>
      <c r="N387" s="28"/>
      <c r="P387" s="28"/>
      <c r="AD387" s="28"/>
    </row>
    <row r="388" spans="2:30" ht="30" customHeight="1" x14ac:dyDescent="0.2">
      <c r="B388" s="28"/>
      <c r="C388" s="28"/>
      <c r="D388" s="28"/>
      <c r="E388" s="28"/>
      <c r="N388" s="28"/>
      <c r="P388" s="28"/>
      <c r="AD388" s="28"/>
    </row>
    <row r="389" spans="2:30" ht="30" customHeight="1" x14ac:dyDescent="0.2">
      <c r="B389" s="28"/>
      <c r="C389" s="28"/>
      <c r="D389" s="28"/>
      <c r="E389" s="28"/>
      <c r="N389" s="28"/>
      <c r="P389" s="28"/>
      <c r="AD389" s="28"/>
    </row>
    <row r="390" spans="2:30" ht="30" customHeight="1" x14ac:dyDescent="0.2">
      <c r="B390" s="28"/>
      <c r="C390" s="28"/>
      <c r="D390" s="28"/>
      <c r="E390" s="28"/>
      <c r="N390" s="28"/>
      <c r="P390" s="28"/>
      <c r="AD390" s="28"/>
    </row>
    <row r="391" spans="2:30" ht="30" customHeight="1" x14ac:dyDescent="0.2">
      <c r="B391" s="28"/>
      <c r="C391" s="28"/>
      <c r="D391" s="28"/>
      <c r="E391" s="28"/>
      <c r="N391" s="28"/>
      <c r="P391" s="28"/>
      <c r="AD391" s="28"/>
    </row>
    <row r="392" spans="2:30" ht="30" customHeight="1" x14ac:dyDescent="0.2">
      <c r="B392" s="28"/>
      <c r="C392" s="28"/>
      <c r="D392" s="28"/>
      <c r="E392" s="28"/>
      <c r="N392" s="28"/>
      <c r="P392" s="28"/>
      <c r="AD392" s="28"/>
    </row>
    <row r="393" spans="2:30" ht="30" customHeight="1" x14ac:dyDescent="0.2">
      <c r="B393" s="28"/>
      <c r="C393" s="28"/>
      <c r="D393" s="28"/>
      <c r="E393" s="28"/>
      <c r="N393" s="28"/>
      <c r="P393" s="28"/>
      <c r="AD393" s="28"/>
    </row>
    <row r="394" spans="2:30" ht="30" customHeight="1" x14ac:dyDescent="0.2">
      <c r="B394" s="28"/>
      <c r="C394" s="28"/>
      <c r="D394" s="28"/>
      <c r="E394" s="28"/>
      <c r="N394" s="28"/>
      <c r="P394" s="28"/>
      <c r="AD394" s="28"/>
    </row>
    <row r="395" spans="2:30" ht="30" customHeight="1" x14ac:dyDescent="0.2">
      <c r="B395" s="28"/>
      <c r="C395" s="28"/>
      <c r="D395" s="28"/>
      <c r="E395" s="28"/>
      <c r="N395" s="28"/>
      <c r="P395" s="28"/>
      <c r="AD395" s="28"/>
    </row>
    <row r="396" spans="2:30" ht="30" customHeight="1" x14ac:dyDescent="0.2">
      <c r="B396" s="28"/>
      <c r="C396" s="28"/>
      <c r="D396" s="28"/>
      <c r="E396" s="28"/>
      <c r="N396" s="28"/>
      <c r="P396" s="28"/>
      <c r="AD396" s="28"/>
    </row>
    <row r="397" spans="2:30" ht="30" customHeight="1" x14ac:dyDescent="0.2">
      <c r="B397" s="28"/>
      <c r="C397" s="28"/>
      <c r="D397" s="28"/>
      <c r="E397" s="28"/>
      <c r="N397" s="28"/>
      <c r="P397" s="28"/>
      <c r="AD397" s="28"/>
    </row>
    <row r="398" spans="2:30" ht="30" customHeight="1" x14ac:dyDescent="0.2">
      <c r="B398" s="28"/>
      <c r="C398" s="28"/>
      <c r="D398" s="28"/>
      <c r="E398" s="28"/>
      <c r="N398" s="28"/>
      <c r="P398" s="28"/>
      <c r="AD398" s="28"/>
    </row>
    <row r="399" spans="2:30" ht="30" customHeight="1" x14ac:dyDescent="0.2">
      <c r="B399" s="28"/>
      <c r="C399" s="28"/>
      <c r="D399" s="28"/>
      <c r="E399" s="28"/>
      <c r="N399" s="28"/>
      <c r="P399" s="28"/>
      <c r="AD399" s="28"/>
    </row>
    <row r="400" spans="2:30" ht="30" customHeight="1" x14ac:dyDescent="0.2">
      <c r="B400" s="28"/>
      <c r="C400" s="28"/>
      <c r="D400" s="28"/>
      <c r="E400" s="28"/>
      <c r="N400" s="28"/>
      <c r="P400" s="28"/>
      <c r="AD400" s="28"/>
    </row>
    <row r="401" spans="2:30" ht="30" customHeight="1" x14ac:dyDescent="0.2">
      <c r="B401" s="28"/>
      <c r="C401" s="28"/>
      <c r="D401" s="28"/>
      <c r="E401" s="28"/>
      <c r="N401" s="28"/>
      <c r="P401" s="28"/>
      <c r="AD401" s="28"/>
    </row>
    <row r="402" spans="2:30" ht="30" customHeight="1" x14ac:dyDescent="0.2">
      <c r="B402" s="28"/>
      <c r="C402" s="28"/>
      <c r="D402" s="28"/>
      <c r="E402" s="28"/>
      <c r="N402" s="28"/>
      <c r="P402" s="28"/>
      <c r="AD402" s="28"/>
    </row>
    <row r="403" spans="2:30" ht="30" customHeight="1" x14ac:dyDescent="0.2">
      <c r="B403" s="28"/>
      <c r="C403" s="28"/>
      <c r="D403" s="28"/>
      <c r="E403" s="28"/>
      <c r="N403" s="28"/>
      <c r="P403" s="28"/>
      <c r="AD403" s="28"/>
    </row>
    <row r="404" spans="2:30" ht="30" customHeight="1" x14ac:dyDescent="0.2">
      <c r="B404" s="28"/>
      <c r="C404" s="28"/>
      <c r="D404" s="28"/>
      <c r="E404" s="28"/>
      <c r="N404" s="28"/>
      <c r="P404" s="28"/>
      <c r="AD404" s="28"/>
    </row>
    <row r="405" spans="2:30" ht="30" customHeight="1" x14ac:dyDescent="0.2">
      <c r="B405" s="28"/>
      <c r="C405" s="28"/>
      <c r="D405" s="28"/>
      <c r="E405" s="28"/>
      <c r="N405" s="28"/>
      <c r="P405" s="28"/>
      <c r="AD405" s="28"/>
    </row>
    <row r="406" spans="2:30" ht="30" customHeight="1" x14ac:dyDescent="0.2">
      <c r="B406" s="28"/>
      <c r="C406" s="28"/>
      <c r="D406" s="28"/>
      <c r="E406" s="28"/>
      <c r="N406" s="28"/>
      <c r="P406" s="28"/>
      <c r="AD406" s="28"/>
    </row>
    <row r="407" spans="2:30" ht="30" customHeight="1" x14ac:dyDescent="0.2">
      <c r="B407" s="28"/>
      <c r="C407" s="28"/>
      <c r="D407" s="28"/>
      <c r="E407" s="28"/>
      <c r="N407" s="28"/>
      <c r="P407" s="28"/>
      <c r="AD407" s="28"/>
    </row>
    <row r="408" spans="2:30" ht="30" customHeight="1" x14ac:dyDescent="0.2">
      <c r="B408" s="28"/>
      <c r="C408" s="28"/>
      <c r="D408" s="28"/>
      <c r="E408" s="28"/>
      <c r="N408" s="28"/>
      <c r="P408" s="28"/>
      <c r="AD408" s="28"/>
    </row>
    <row r="409" spans="2:30" ht="30" customHeight="1" x14ac:dyDescent="0.2">
      <c r="B409" s="28"/>
      <c r="C409" s="28"/>
      <c r="D409" s="28"/>
      <c r="E409" s="28"/>
      <c r="N409" s="28"/>
      <c r="P409" s="28"/>
      <c r="AD409" s="28"/>
    </row>
    <row r="410" spans="2:30" ht="30" customHeight="1" x14ac:dyDescent="0.2">
      <c r="B410" s="28"/>
      <c r="C410" s="28"/>
      <c r="D410" s="28"/>
      <c r="E410" s="28"/>
      <c r="N410" s="28"/>
      <c r="P410" s="28"/>
      <c r="AD410" s="28"/>
    </row>
    <row r="411" spans="2:30" ht="30" customHeight="1" x14ac:dyDescent="0.2">
      <c r="B411" s="28"/>
      <c r="C411" s="28"/>
      <c r="D411" s="28"/>
      <c r="E411" s="28"/>
      <c r="N411" s="28"/>
      <c r="P411" s="28"/>
      <c r="AD411" s="28"/>
    </row>
    <row r="412" spans="2:30" ht="30" customHeight="1" x14ac:dyDescent="0.2">
      <c r="B412" s="28"/>
      <c r="C412" s="28"/>
      <c r="D412" s="28"/>
      <c r="E412" s="28"/>
      <c r="N412" s="28"/>
      <c r="P412" s="28"/>
      <c r="AD412" s="28"/>
    </row>
    <row r="413" spans="2:30" ht="30" customHeight="1" x14ac:dyDescent="0.2">
      <c r="B413" s="28"/>
      <c r="C413" s="28"/>
      <c r="D413" s="28"/>
      <c r="E413" s="28"/>
      <c r="N413" s="28"/>
      <c r="P413" s="28"/>
      <c r="AD413" s="28"/>
    </row>
    <row r="414" spans="2:30" ht="30" customHeight="1" x14ac:dyDescent="0.2">
      <c r="B414" s="28"/>
      <c r="C414" s="28"/>
      <c r="D414" s="28"/>
      <c r="E414" s="28"/>
      <c r="N414" s="28"/>
      <c r="P414" s="28"/>
      <c r="AD414" s="28"/>
    </row>
    <row r="415" spans="2:30" ht="30" customHeight="1" x14ac:dyDescent="0.2">
      <c r="B415" s="28"/>
      <c r="C415" s="28"/>
      <c r="D415" s="28"/>
      <c r="E415" s="28"/>
      <c r="N415" s="28"/>
      <c r="P415" s="28"/>
      <c r="AD415" s="28"/>
    </row>
    <row r="416" spans="2:30" ht="30" customHeight="1" x14ac:dyDescent="0.2">
      <c r="B416" s="28"/>
      <c r="C416" s="28"/>
      <c r="D416" s="28"/>
      <c r="E416" s="28"/>
      <c r="N416" s="28"/>
      <c r="P416" s="28"/>
      <c r="AD416" s="28"/>
    </row>
    <row r="417" spans="2:30" ht="30" customHeight="1" x14ac:dyDescent="0.2">
      <c r="B417" s="28"/>
      <c r="C417" s="28"/>
      <c r="D417" s="28"/>
      <c r="E417" s="28"/>
      <c r="N417" s="28"/>
      <c r="P417" s="28"/>
      <c r="AD417" s="28"/>
    </row>
    <row r="418" spans="2:30" ht="30" customHeight="1" x14ac:dyDescent="0.2">
      <c r="B418" s="28"/>
      <c r="C418" s="28"/>
      <c r="D418" s="28"/>
      <c r="E418" s="28"/>
      <c r="N418" s="28"/>
      <c r="P418" s="28"/>
      <c r="AD418" s="28"/>
    </row>
    <row r="419" spans="2:30" ht="30" customHeight="1" x14ac:dyDescent="0.2">
      <c r="B419" s="28"/>
      <c r="C419" s="28"/>
      <c r="D419" s="28"/>
      <c r="E419" s="28"/>
      <c r="N419" s="28"/>
      <c r="P419" s="28"/>
      <c r="AD419" s="28"/>
    </row>
    <row r="420" spans="2:30" ht="30" customHeight="1" x14ac:dyDescent="0.2">
      <c r="B420" s="28"/>
      <c r="C420" s="28"/>
      <c r="D420" s="28"/>
      <c r="E420" s="28"/>
      <c r="N420" s="28"/>
      <c r="P420" s="28"/>
      <c r="AD420" s="28"/>
    </row>
    <row r="421" spans="2:30" ht="30" customHeight="1" x14ac:dyDescent="0.2">
      <c r="B421" s="28"/>
      <c r="C421" s="28"/>
      <c r="D421" s="28"/>
      <c r="E421" s="28"/>
      <c r="N421" s="28"/>
      <c r="P421" s="28"/>
      <c r="AD421" s="28"/>
    </row>
    <row r="422" spans="2:30" ht="30" customHeight="1" x14ac:dyDescent="0.2">
      <c r="B422" s="28"/>
      <c r="C422" s="28"/>
      <c r="D422" s="28"/>
      <c r="E422" s="28"/>
      <c r="N422" s="28"/>
      <c r="P422" s="28"/>
      <c r="AD422" s="28"/>
    </row>
    <row r="423" spans="2:30" ht="30" customHeight="1" x14ac:dyDescent="0.2">
      <c r="B423" s="28"/>
      <c r="C423" s="28"/>
      <c r="D423" s="28"/>
      <c r="E423" s="28"/>
      <c r="N423" s="28"/>
      <c r="P423" s="28"/>
      <c r="AD423" s="28"/>
    </row>
    <row r="424" spans="2:30" ht="30" customHeight="1" x14ac:dyDescent="0.2">
      <c r="B424" s="28"/>
      <c r="C424" s="28"/>
      <c r="D424" s="28"/>
      <c r="E424" s="28"/>
      <c r="N424" s="28"/>
      <c r="P424" s="28"/>
      <c r="AD424" s="28"/>
    </row>
    <row r="425" spans="2:30" ht="30" customHeight="1" x14ac:dyDescent="0.2">
      <c r="B425" s="28"/>
      <c r="C425" s="28"/>
      <c r="D425" s="28"/>
      <c r="E425" s="28"/>
      <c r="N425" s="28"/>
      <c r="P425" s="28"/>
      <c r="AD425" s="28"/>
    </row>
    <row r="426" spans="2:30" ht="30" customHeight="1" x14ac:dyDescent="0.2">
      <c r="B426" s="28"/>
      <c r="C426" s="28"/>
      <c r="D426" s="28"/>
      <c r="E426" s="28"/>
      <c r="N426" s="28"/>
      <c r="P426" s="28"/>
      <c r="AD426" s="28"/>
    </row>
    <row r="427" spans="2:30" ht="30" customHeight="1" x14ac:dyDescent="0.2">
      <c r="B427" s="28"/>
      <c r="C427" s="28"/>
      <c r="D427" s="28"/>
      <c r="E427" s="28"/>
      <c r="N427" s="28"/>
      <c r="P427" s="28"/>
      <c r="AD427" s="28"/>
    </row>
    <row r="428" spans="2:30" ht="30" customHeight="1" x14ac:dyDescent="0.2">
      <c r="B428" s="28"/>
      <c r="C428" s="28"/>
      <c r="D428" s="28"/>
      <c r="E428" s="28"/>
      <c r="N428" s="28"/>
      <c r="P428" s="28"/>
      <c r="AD428" s="28"/>
    </row>
    <row r="429" spans="2:30" ht="30" customHeight="1" x14ac:dyDescent="0.2">
      <c r="B429" s="28"/>
      <c r="C429" s="28"/>
      <c r="D429" s="28"/>
      <c r="E429" s="28"/>
      <c r="N429" s="28"/>
      <c r="P429" s="28"/>
      <c r="AD429" s="28"/>
    </row>
    <row r="430" spans="2:30" ht="30" customHeight="1" x14ac:dyDescent="0.2">
      <c r="B430" s="28"/>
      <c r="C430" s="28"/>
      <c r="D430" s="28"/>
      <c r="E430" s="28"/>
      <c r="N430" s="28"/>
      <c r="P430" s="28"/>
      <c r="AD430" s="28"/>
    </row>
    <row r="431" spans="2:30" ht="30" customHeight="1" x14ac:dyDescent="0.2">
      <c r="B431" s="28"/>
      <c r="C431" s="28"/>
      <c r="D431" s="28"/>
      <c r="E431" s="28"/>
      <c r="N431" s="28"/>
      <c r="P431" s="28"/>
      <c r="AD431" s="28"/>
    </row>
    <row r="432" spans="2:30" ht="30" customHeight="1" x14ac:dyDescent="0.2">
      <c r="B432" s="28"/>
      <c r="C432" s="28"/>
      <c r="D432" s="28"/>
      <c r="E432" s="28"/>
      <c r="N432" s="28"/>
      <c r="P432" s="28"/>
      <c r="AD432" s="28"/>
    </row>
    <row r="433" spans="2:30" ht="30" customHeight="1" x14ac:dyDescent="0.2">
      <c r="B433" s="28"/>
      <c r="C433" s="28"/>
      <c r="D433" s="28"/>
      <c r="E433" s="28"/>
      <c r="N433" s="28"/>
      <c r="P433" s="28"/>
      <c r="AD433" s="28"/>
    </row>
    <row r="434" spans="2:30" ht="30" customHeight="1" x14ac:dyDescent="0.2">
      <c r="B434" s="28"/>
      <c r="C434" s="28"/>
      <c r="D434" s="28"/>
      <c r="E434" s="28"/>
      <c r="N434" s="28"/>
      <c r="P434" s="28"/>
      <c r="AD434" s="28"/>
    </row>
    <row r="435" spans="2:30" ht="30" customHeight="1" x14ac:dyDescent="0.2">
      <c r="B435" s="28"/>
      <c r="C435" s="28"/>
      <c r="D435" s="28"/>
      <c r="E435" s="28"/>
      <c r="N435" s="28"/>
      <c r="P435" s="28"/>
      <c r="AD435" s="28"/>
    </row>
    <row r="436" spans="2:30" ht="30" customHeight="1" x14ac:dyDescent="0.2">
      <c r="B436" s="28"/>
      <c r="C436" s="28"/>
      <c r="D436" s="28"/>
      <c r="E436" s="28"/>
      <c r="N436" s="28"/>
      <c r="P436" s="28"/>
      <c r="AD436" s="28"/>
    </row>
    <row r="437" spans="2:30" ht="30" customHeight="1" x14ac:dyDescent="0.2">
      <c r="B437" s="28"/>
      <c r="C437" s="28"/>
      <c r="D437" s="28"/>
      <c r="E437" s="28"/>
      <c r="N437" s="28"/>
      <c r="P437" s="28"/>
      <c r="AD437" s="28"/>
    </row>
    <row r="438" spans="2:30" ht="30" customHeight="1" x14ac:dyDescent="0.2">
      <c r="B438" s="28"/>
      <c r="C438" s="28"/>
      <c r="D438" s="28"/>
      <c r="E438" s="28"/>
      <c r="N438" s="28"/>
      <c r="P438" s="28"/>
      <c r="AD438" s="28"/>
    </row>
    <row r="439" spans="2:30" ht="30" customHeight="1" x14ac:dyDescent="0.2">
      <c r="B439" s="28"/>
      <c r="C439" s="28"/>
      <c r="D439" s="28"/>
      <c r="E439" s="28"/>
      <c r="N439" s="28"/>
      <c r="P439" s="28"/>
      <c r="AD439" s="28"/>
    </row>
    <row r="440" spans="2:30" ht="30" customHeight="1" x14ac:dyDescent="0.2">
      <c r="B440" s="28"/>
      <c r="C440" s="28"/>
      <c r="D440" s="28"/>
      <c r="E440" s="28"/>
      <c r="N440" s="28"/>
      <c r="P440" s="28"/>
      <c r="AD440" s="28"/>
    </row>
    <row r="441" spans="2:30" ht="30" customHeight="1" x14ac:dyDescent="0.2">
      <c r="B441" s="28"/>
      <c r="C441" s="28"/>
      <c r="D441" s="28"/>
      <c r="E441" s="28"/>
      <c r="N441" s="28"/>
      <c r="P441" s="28"/>
      <c r="AD441" s="28"/>
    </row>
    <row r="442" spans="2:30" ht="30" customHeight="1" x14ac:dyDescent="0.2">
      <c r="B442" s="28"/>
      <c r="C442" s="28"/>
      <c r="D442" s="28"/>
      <c r="E442" s="28"/>
      <c r="N442" s="28"/>
      <c r="P442" s="28"/>
      <c r="AD442" s="28"/>
    </row>
    <row r="443" spans="2:30" ht="30" customHeight="1" x14ac:dyDescent="0.2">
      <c r="B443" s="28"/>
      <c r="C443" s="28"/>
      <c r="D443" s="28"/>
      <c r="E443" s="28"/>
      <c r="N443" s="28"/>
      <c r="P443" s="28"/>
      <c r="AD443" s="28"/>
    </row>
    <row r="444" spans="2:30" ht="30" customHeight="1" x14ac:dyDescent="0.2">
      <c r="B444" s="28"/>
      <c r="C444" s="28"/>
      <c r="D444" s="28"/>
      <c r="E444" s="28"/>
      <c r="N444" s="28"/>
      <c r="P444" s="28"/>
      <c r="AD444" s="28"/>
    </row>
    <row r="445" spans="2:30" ht="30" customHeight="1" x14ac:dyDescent="0.2">
      <c r="B445" s="28"/>
      <c r="C445" s="28"/>
      <c r="D445" s="28"/>
      <c r="E445" s="28"/>
      <c r="N445" s="28"/>
      <c r="P445" s="28"/>
      <c r="AD445" s="28"/>
    </row>
    <row r="446" spans="2:30" ht="30" customHeight="1" x14ac:dyDescent="0.2">
      <c r="B446" s="28"/>
      <c r="C446" s="28"/>
      <c r="D446" s="28"/>
      <c r="E446" s="28"/>
      <c r="N446" s="28"/>
      <c r="P446" s="28"/>
      <c r="AD446" s="28"/>
    </row>
    <row r="447" spans="2:30" ht="30" customHeight="1" x14ac:dyDescent="0.2">
      <c r="B447" s="28"/>
      <c r="C447" s="28"/>
      <c r="D447" s="28"/>
      <c r="E447" s="28"/>
      <c r="N447" s="28"/>
      <c r="P447" s="28"/>
      <c r="AD447" s="28"/>
    </row>
    <row r="448" spans="2:30" ht="30" customHeight="1" x14ac:dyDescent="0.2">
      <c r="B448" s="28"/>
      <c r="C448" s="28"/>
      <c r="D448" s="28"/>
      <c r="E448" s="28"/>
      <c r="N448" s="28"/>
      <c r="P448" s="28"/>
      <c r="AD448" s="28"/>
    </row>
    <row r="449" spans="2:30" ht="30" customHeight="1" x14ac:dyDescent="0.2">
      <c r="B449" s="28"/>
      <c r="C449" s="28"/>
      <c r="D449" s="28"/>
      <c r="E449" s="28"/>
      <c r="N449" s="28"/>
      <c r="P449" s="28"/>
      <c r="AD449" s="28"/>
    </row>
    <row r="450" spans="2:30" ht="30" customHeight="1" x14ac:dyDescent="0.2">
      <c r="B450" s="28"/>
      <c r="C450" s="28"/>
      <c r="D450" s="28"/>
      <c r="E450" s="28"/>
      <c r="N450" s="28"/>
      <c r="P450" s="28"/>
      <c r="AD450" s="28"/>
    </row>
    <row r="451" spans="2:30" ht="30" customHeight="1" x14ac:dyDescent="0.2">
      <c r="B451" s="28"/>
      <c r="C451" s="28"/>
      <c r="D451" s="28"/>
      <c r="E451" s="28"/>
      <c r="N451" s="28"/>
      <c r="P451" s="28"/>
      <c r="AD451" s="28"/>
    </row>
    <row r="452" spans="2:30" ht="30" customHeight="1" x14ac:dyDescent="0.2">
      <c r="B452" s="28"/>
      <c r="C452" s="28"/>
      <c r="D452" s="28"/>
      <c r="E452" s="28"/>
      <c r="N452" s="28"/>
      <c r="P452" s="28"/>
      <c r="AD452" s="28"/>
    </row>
    <row r="453" spans="2:30" ht="30" customHeight="1" x14ac:dyDescent="0.2">
      <c r="B453" s="28"/>
      <c r="C453" s="28"/>
      <c r="D453" s="28"/>
      <c r="E453" s="28"/>
      <c r="N453" s="28"/>
      <c r="P453" s="28"/>
      <c r="AD453" s="28"/>
    </row>
    <row r="454" spans="2:30" ht="30" customHeight="1" x14ac:dyDescent="0.2">
      <c r="B454" s="28"/>
      <c r="C454" s="28"/>
      <c r="D454" s="28"/>
      <c r="E454" s="28"/>
      <c r="N454" s="28"/>
      <c r="P454" s="28"/>
      <c r="AD454" s="28"/>
    </row>
    <row r="455" spans="2:30" ht="30" customHeight="1" x14ac:dyDescent="0.2">
      <c r="B455" s="28"/>
      <c r="C455" s="28"/>
      <c r="D455" s="28"/>
      <c r="E455" s="28"/>
      <c r="N455" s="28"/>
      <c r="P455" s="28"/>
      <c r="AD455" s="28"/>
    </row>
    <row r="456" spans="2:30" ht="30" customHeight="1" x14ac:dyDescent="0.2">
      <c r="B456" s="28"/>
      <c r="C456" s="28"/>
      <c r="D456" s="28"/>
      <c r="E456" s="28"/>
      <c r="N456" s="28"/>
      <c r="P456" s="28"/>
      <c r="AD456" s="28"/>
    </row>
    <row r="457" spans="2:30" ht="30" customHeight="1" x14ac:dyDescent="0.2">
      <c r="B457" s="28"/>
      <c r="C457" s="28"/>
      <c r="D457" s="28"/>
      <c r="E457" s="28"/>
      <c r="N457" s="28"/>
      <c r="P457" s="28"/>
      <c r="AD457" s="28"/>
    </row>
    <row r="458" spans="2:30" ht="30" customHeight="1" x14ac:dyDescent="0.2">
      <c r="B458" s="28"/>
      <c r="C458" s="28"/>
      <c r="D458" s="28"/>
      <c r="E458" s="28"/>
      <c r="N458" s="28"/>
      <c r="P458" s="28"/>
      <c r="AD458" s="28"/>
    </row>
    <row r="459" spans="2:30" ht="30" customHeight="1" x14ac:dyDescent="0.2">
      <c r="B459" s="28"/>
      <c r="C459" s="28"/>
      <c r="D459" s="28"/>
      <c r="E459" s="28"/>
      <c r="N459" s="28"/>
      <c r="P459" s="28"/>
      <c r="AD459" s="28"/>
    </row>
    <row r="460" spans="2:30" ht="30" customHeight="1" x14ac:dyDescent="0.2">
      <c r="B460" s="28"/>
      <c r="C460" s="28"/>
      <c r="D460" s="28"/>
      <c r="E460" s="28"/>
      <c r="N460" s="28"/>
      <c r="P460" s="28"/>
      <c r="AD460" s="28"/>
    </row>
    <row r="461" spans="2:30" ht="30" customHeight="1" x14ac:dyDescent="0.2">
      <c r="B461" s="28"/>
      <c r="C461" s="28"/>
      <c r="D461" s="28"/>
      <c r="E461" s="28"/>
      <c r="N461" s="28"/>
      <c r="P461" s="28"/>
      <c r="AD461" s="28"/>
    </row>
    <row r="462" spans="2:30" ht="30" customHeight="1" x14ac:dyDescent="0.2">
      <c r="B462" s="28"/>
      <c r="C462" s="28"/>
      <c r="D462" s="28"/>
      <c r="E462" s="28"/>
      <c r="N462" s="28"/>
      <c r="P462" s="28"/>
      <c r="AD462" s="28"/>
    </row>
    <row r="463" spans="2:30" ht="30" customHeight="1" x14ac:dyDescent="0.2">
      <c r="B463" s="28"/>
      <c r="C463" s="28"/>
      <c r="D463" s="28"/>
      <c r="E463" s="28"/>
      <c r="N463" s="28"/>
      <c r="P463" s="28"/>
      <c r="AD463" s="28"/>
    </row>
    <row r="464" spans="2:30" ht="30" customHeight="1" x14ac:dyDescent="0.2">
      <c r="B464" s="28"/>
      <c r="C464" s="28"/>
      <c r="D464" s="28"/>
      <c r="E464" s="28"/>
      <c r="N464" s="28"/>
      <c r="P464" s="28"/>
      <c r="AD464" s="28"/>
    </row>
    <row r="465" spans="2:30" ht="30" customHeight="1" x14ac:dyDescent="0.2">
      <c r="B465" s="28"/>
      <c r="C465" s="28"/>
      <c r="D465" s="28"/>
      <c r="E465" s="28"/>
      <c r="N465" s="28"/>
      <c r="P465" s="28"/>
      <c r="AD465" s="28"/>
    </row>
    <row r="466" spans="2:30" ht="30" customHeight="1" x14ac:dyDescent="0.2">
      <c r="B466" s="28"/>
      <c r="C466" s="28"/>
      <c r="D466" s="28"/>
      <c r="E466" s="28"/>
      <c r="N466" s="28"/>
      <c r="P466" s="28"/>
      <c r="AD466" s="28"/>
    </row>
    <row r="467" spans="2:30" ht="30" customHeight="1" x14ac:dyDescent="0.2">
      <c r="B467" s="28"/>
      <c r="C467" s="28"/>
      <c r="D467" s="28"/>
      <c r="E467" s="28"/>
      <c r="N467" s="28"/>
      <c r="P467" s="28"/>
      <c r="AD467" s="28"/>
    </row>
    <row r="468" spans="2:30" ht="30" customHeight="1" x14ac:dyDescent="0.2">
      <c r="B468" s="28"/>
      <c r="C468" s="28"/>
      <c r="D468" s="28"/>
      <c r="E468" s="28"/>
      <c r="N468" s="28"/>
      <c r="P468" s="28"/>
      <c r="AD468" s="28"/>
    </row>
    <row r="469" spans="2:30" ht="30" customHeight="1" x14ac:dyDescent="0.2">
      <c r="B469" s="28"/>
      <c r="C469" s="28"/>
      <c r="D469" s="28"/>
      <c r="E469" s="28"/>
      <c r="N469" s="28"/>
      <c r="P469" s="28"/>
      <c r="AD469" s="28"/>
    </row>
    <row r="470" spans="2:30" ht="30" customHeight="1" x14ac:dyDescent="0.2">
      <c r="B470" s="28"/>
      <c r="C470" s="28"/>
      <c r="D470" s="28"/>
      <c r="E470" s="28"/>
      <c r="N470" s="28"/>
      <c r="P470" s="28"/>
      <c r="AD470" s="28"/>
    </row>
    <row r="471" spans="2:30" ht="30" customHeight="1" x14ac:dyDescent="0.2">
      <c r="B471" s="28"/>
      <c r="C471" s="28"/>
      <c r="D471" s="28"/>
      <c r="E471" s="28"/>
      <c r="N471" s="28"/>
      <c r="P471" s="28"/>
      <c r="AD471" s="28"/>
    </row>
    <row r="472" spans="2:30" ht="30" customHeight="1" x14ac:dyDescent="0.2">
      <c r="B472" s="28"/>
      <c r="C472" s="28"/>
      <c r="D472" s="28"/>
      <c r="E472" s="28"/>
      <c r="N472" s="28"/>
      <c r="P472" s="28"/>
      <c r="AD472" s="28"/>
    </row>
    <row r="473" spans="2:30" ht="30" customHeight="1" x14ac:dyDescent="0.2">
      <c r="B473" s="28"/>
      <c r="C473" s="28"/>
      <c r="D473" s="28"/>
      <c r="E473" s="28"/>
      <c r="N473" s="28"/>
      <c r="P473" s="28"/>
      <c r="AD473" s="28"/>
    </row>
    <row r="474" spans="2:30" ht="30" customHeight="1" x14ac:dyDescent="0.2">
      <c r="B474" s="28"/>
      <c r="C474" s="28"/>
      <c r="D474" s="28"/>
      <c r="E474" s="28"/>
      <c r="N474" s="28"/>
      <c r="P474" s="28"/>
      <c r="AD474" s="28"/>
    </row>
    <row r="475" spans="2:30" ht="30" customHeight="1" x14ac:dyDescent="0.2">
      <c r="B475" s="28"/>
      <c r="C475" s="28"/>
      <c r="D475" s="28"/>
      <c r="E475" s="28"/>
      <c r="N475" s="28"/>
      <c r="P475" s="28"/>
      <c r="AD475" s="28"/>
    </row>
    <row r="476" spans="2:30" ht="30" customHeight="1" x14ac:dyDescent="0.2">
      <c r="B476" s="28"/>
      <c r="C476" s="28"/>
      <c r="D476" s="28"/>
      <c r="E476" s="28"/>
      <c r="N476" s="28"/>
      <c r="P476" s="28"/>
      <c r="AD476" s="28"/>
    </row>
    <row r="477" spans="2:30" ht="30" customHeight="1" x14ac:dyDescent="0.2">
      <c r="B477" s="28"/>
      <c r="C477" s="28"/>
      <c r="D477" s="28"/>
      <c r="E477" s="28"/>
      <c r="N477" s="28"/>
      <c r="P477" s="28"/>
      <c r="AD477" s="28"/>
    </row>
    <row r="478" spans="2:30" ht="30" customHeight="1" x14ac:dyDescent="0.2">
      <c r="B478" s="28"/>
      <c r="C478" s="28"/>
      <c r="D478" s="28"/>
      <c r="E478" s="28"/>
      <c r="N478" s="28"/>
      <c r="P478" s="28"/>
      <c r="AD478" s="28"/>
    </row>
    <row r="479" spans="2:30" ht="30" customHeight="1" x14ac:dyDescent="0.2">
      <c r="B479" s="28"/>
      <c r="C479" s="28"/>
      <c r="D479" s="28"/>
      <c r="E479" s="28"/>
      <c r="N479" s="28"/>
      <c r="P479" s="28"/>
      <c r="AD479" s="28"/>
    </row>
    <row r="480" spans="2:30" ht="30" customHeight="1" x14ac:dyDescent="0.2">
      <c r="B480" s="28"/>
      <c r="C480" s="28"/>
      <c r="D480" s="28"/>
      <c r="E480" s="28"/>
      <c r="N480" s="28"/>
      <c r="P480" s="28"/>
      <c r="AD480" s="28"/>
    </row>
    <row r="481" spans="2:30" ht="30" customHeight="1" x14ac:dyDescent="0.2">
      <c r="B481" s="28"/>
      <c r="C481" s="28"/>
      <c r="D481" s="28"/>
      <c r="E481" s="28"/>
      <c r="N481" s="28"/>
      <c r="P481" s="28"/>
      <c r="AD481" s="28"/>
    </row>
    <row r="482" spans="2:30" ht="30" customHeight="1" x14ac:dyDescent="0.2">
      <c r="B482" s="28"/>
      <c r="C482" s="28"/>
      <c r="D482" s="28"/>
      <c r="E482" s="28"/>
      <c r="N482" s="28"/>
      <c r="P482" s="28"/>
      <c r="AD482" s="28"/>
    </row>
    <row r="483" spans="2:30" ht="30" customHeight="1" x14ac:dyDescent="0.2">
      <c r="B483" s="28"/>
      <c r="C483" s="28"/>
      <c r="D483" s="28"/>
      <c r="E483" s="28"/>
      <c r="N483" s="28"/>
      <c r="P483" s="28"/>
      <c r="AD483" s="28"/>
    </row>
    <row r="484" spans="2:30" ht="30" customHeight="1" x14ac:dyDescent="0.2">
      <c r="B484" s="28"/>
      <c r="C484" s="28"/>
      <c r="D484" s="28"/>
      <c r="E484" s="28"/>
      <c r="N484" s="28"/>
      <c r="P484" s="28"/>
      <c r="AD484" s="28"/>
    </row>
    <row r="485" spans="2:30" ht="30" customHeight="1" x14ac:dyDescent="0.2">
      <c r="B485" s="28"/>
      <c r="C485" s="28"/>
      <c r="D485" s="28"/>
      <c r="E485" s="28"/>
      <c r="N485" s="28"/>
      <c r="P485" s="28"/>
      <c r="AD485" s="28"/>
    </row>
    <row r="486" spans="2:30" ht="30" customHeight="1" x14ac:dyDescent="0.2">
      <c r="B486" s="28"/>
      <c r="C486" s="28"/>
      <c r="D486" s="28"/>
      <c r="E486" s="28"/>
      <c r="N486" s="28"/>
      <c r="P486" s="28"/>
      <c r="AD486" s="28"/>
    </row>
    <row r="487" spans="2:30" ht="30" customHeight="1" x14ac:dyDescent="0.2">
      <c r="B487" s="28"/>
      <c r="C487" s="28"/>
      <c r="D487" s="28"/>
      <c r="E487" s="28"/>
      <c r="N487" s="28"/>
      <c r="P487" s="28"/>
      <c r="AD487" s="28"/>
    </row>
    <row r="488" spans="2:30" ht="30" customHeight="1" x14ac:dyDescent="0.2">
      <c r="B488" s="28"/>
      <c r="C488" s="28"/>
      <c r="D488" s="28"/>
      <c r="E488" s="28"/>
      <c r="N488" s="28"/>
      <c r="P488" s="28"/>
      <c r="AD488" s="28"/>
    </row>
    <row r="489" spans="2:30" ht="30" customHeight="1" x14ac:dyDescent="0.2">
      <c r="B489" s="28"/>
      <c r="C489" s="28"/>
      <c r="D489" s="28"/>
      <c r="E489" s="28"/>
      <c r="N489" s="28"/>
      <c r="P489" s="28"/>
      <c r="AD489" s="28"/>
    </row>
    <row r="490" spans="2:30" ht="30" customHeight="1" x14ac:dyDescent="0.2">
      <c r="B490" s="28"/>
      <c r="C490" s="28"/>
      <c r="D490" s="28"/>
      <c r="E490" s="28"/>
      <c r="N490" s="28"/>
      <c r="P490" s="28"/>
      <c r="AD490" s="28"/>
    </row>
    <row r="491" spans="2:30" ht="30" customHeight="1" x14ac:dyDescent="0.2">
      <c r="B491" s="28"/>
      <c r="C491" s="28"/>
      <c r="D491" s="28"/>
      <c r="E491" s="28"/>
      <c r="N491" s="28"/>
      <c r="P491" s="28"/>
      <c r="AD491" s="28"/>
    </row>
    <row r="492" spans="2:30" ht="30" customHeight="1" x14ac:dyDescent="0.2">
      <c r="B492" s="28"/>
      <c r="C492" s="28"/>
      <c r="D492" s="28"/>
      <c r="E492" s="28"/>
      <c r="N492" s="28"/>
      <c r="P492" s="28"/>
      <c r="AD492" s="28"/>
    </row>
    <row r="493" spans="2:30" ht="30" customHeight="1" x14ac:dyDescent="0.2">
      <c r="B493" s="28"/>
      <c r="C493" s="28"/>
      <c r="D493" s="28"/>
      <c r="E493" s="28"/>
      <c r="N493" s="28"/>
      <c r="P493" s="28"/>
      <c r="AD493" s="28"/>
    </row>
    <row r="494" spans="2:30" ht="30" customHeight="1" x14ac:dyDescent="0.2">
      <c r="B494" s="28"/>
      <c r="C494" s="28"/>
      <c r="D494" s="28"/>
      <c r="E494" s="28"/>
      <c r="N494" s="28"/>
      <c r="P494" s="28"/>
      <c r="AD494" s="28"/>
    </row>
    <row r="495" spans="2:30" ht="30" customHeight="1" x14ac:dyDescent="0.2">
      <c r="B495" s="28"/>
      <c r="C495" s="28"/>
      <c r="D495" s="28"/>
      <c r="E495" s="28"/>
      <c r="N495" s="28"/>
      <c r="P495" s="28"/>
      <c r="AD495" s="28"/>
    </row>
    <row r="496" spans="2:30" ht="30" customHeight="1" x14ac:dyDescent="0.2">
      <c r="B496" s="28"/>
      <c r="C496" s="28"/>
      <c r="D496" s="28"/>
      <c r="E496" s="28"/>
      <c r="N496" s="28"/>
      <c r="P496" s="28"/>
      <c r="AD496" s="28"/>
    </row>
    <row r="497" spans="2:30" ht="30" customHeight="1" x14ac:dyDescent="0.2">
      <c r="B497" s="28"/>
      <c r="C497" s="28"/>
      <c r="D497" s="28"/>
      <c r="E497" s="28"/>
      <c r="N497" s="28"/>
      <c r="P497" s="28"/>
      <c r="AD497" s="28"/>
    </row>
    <row r="498" spans="2:30" ht="30" customHeight="1" x14ac:dyDescent="0.2">
      <c r="B498" s="28"/>
      <c r="C498" s="28"/>
      <c r="D498" s="28"/>
      <c r="E498" s="28"/>
      <c r="N498" s="28"/>
      <c r="P498" s="28"/>
      <c r="AD498" s="28"/>
    </row>
    <row r="499" spans="2:30" ht="30" customHeight="1" x14ac:dyDescent="0.2">
      <c r="B499" s="28"/>
      <c r="C499" s="28"/>
      <c r="D499" s="28"/>
      <c r="E499" s="28"/>
      <c r="N499" s="28"/>
      <c r="P499" s="28"/>
      <c r="AD499" s="28"/>
    </row>
    <row r="500" spans="2:30" ht="30" customHeight="1" x14ac:dyDescent="0.2">
      <c r="B500" s="28"/>
      <c r="C500" s="28"/>
      <c r="D500" s="28"/>
      <c r="E500" s="28"/>
      <c r="N500" s="28"/>
      <c r="P500" s="28"/>
      <c r="AD500" s="28"/>
    </row>
    <row r="501" spans="2:30" ht="30" customHeight="1" x14ac:dyDescent="0.2">
      <c r="B501" s="28"/>
      <c r="C501" s="28"/>
      <c r="D501" s="28"/>
      <c r="E501" s="28"/>
      <c r="N501" s="28"/>
      <c r="P501" s="28"/>
      <c r="AD501" s="28"/>
    </row>
    <row r="502" spans="2:30" ht="30" customHeight="1" x14ac:dyDescent="0.2">
      <c r="B502" s="28"/>
      <c r="C502" s="28"/>
      <c r="D502" s="28"/>
      <c r="E502" s="28"/>
      <c r="N502" s="28"/>
      <c r="P502" s="28"/>
      <c r="AD502" s="28"/>
    </row>
    <row r="503" spans="2:30" ht="30" customHeight="1" x14ac:dyDescent="0.2">
      <c r="B503" s="28"/>
      <c r="C503" s="28"/>
      <c r="D503" s="28"/>
      <c r="E503" s="28"/>
      <c r="N503" s="28"/>
      <c r="P503" s="28"/>
      <c r="AD503" s="28"/>
    </row>
    <row r="504" spans="2:30" ht="30" customHeight="1" x14ac:dyDescent="0.2">
      <c r="B504" s="28"/>
      <c r="C504" s="28"/>
      <c r="D504" s="28"/>
      <c r="E504" s="28"/>
      <c r="N504" s="28"/>
      <c r="P504" s="28"/>
      <c r="AD504" s="28"/>
    </row>
    <row r="505" spans="2:30" ht="30" customHeight="1" x14ac:dyDescent="0.2">
      <c r="B505" s="28"/>
      <c r="C505" s="28"/>
      <c r="D505" s="28"/>
      <c r="E505" s="28"/>
      <c r="N505" s="28"/>
      <c r="P505" s="28"/>
      <c r="AD505" s="28"/>
    </row>
    <row r="506" spans="2:30" ht="30" customHeight="1" x14ac:dyDescent="0.2">
      <c r="B506" s="28"/>
      <c r="C506" s="28"/>
      <c r="D506" s="28"/>
      <c r="E506" s="28"/>
      <c r="N506" s="28"/>
      <c r="P506" s="28"/>
      <c r="AD506" s="28"/>
    </row>
    <row r="507" spans="2:30" ht="30" customHeight="1" x14ac:dyDescent="0.2">
      <c r="B507" s="28"/>
      <c r="C507" s="28"/>
      <c r="D507" s="28"/>
      <c r="E507" s="28"/>
      <c r="N507" s="28"/>
      <c r="P507" s="28"/>
      <c r="AD507" s="28"/>
    </row>
    <row r="508" spans="2:30" ht="30" customHeight="1" x14ac:dyDescent="0.2">
      <c r="B508" s="28"/>
      <c r="C508" s="28"/>
      <c r="D508" s="28"/>
      <c r="E508" s="28"/>
      <c r="N508" s="28"/>
      <c r="P508" s="28"/>
      <c r="AD508" s="28"/>
    </row>
    <row r="509" spans="2:30" ht="30" customHeight="1" x14ac:dyDescent="0.2">
      <c r="B509" s="28"/>
      <c r="C509" s="28"/>
      <c r="D509" s="28"/>
      <c r="E509" s="28"/>
      <c r="N509" s="28"/>
      <c r="P509" s="28"/>
      <c r="AD509" s="28"/>
    </row>
    <row r="510" spans="2:30" ht="30" customHeight="1" x14ac:dyDescent="0.2">
      <c r="B510" s="28"/>
      <c r="C510" s="28"/>
      <c r="D510" s="28"/>
      <c r="E510" s="28"/>
      <c r="N510" s="28"/>
      <c r="P510" s="28"/>
      <c r="AD510" s="28"/>
    </row>
    <row r="511" spans="2:30" ht="30" customHeight="1" x14ac:dyDescent="0.2">
      <c r="B511" s="28"/>
      <c r="C511" s="28"/>
      <c r="D511" s="28"/>
      <c r="E511" s="28"/>
      <c r="N511" s="28"/>
      <c r="P511" s="28"/>
      <c r="AD511" s="28"/>
    </row>
    <row r="512" spans="2:30" ht="30" customHeight="1" x14ac:dyDescent="0.2">
      <c r="B512" s="28"/>
      <c r="C512" s="28"/>
      <c r="D512" s="28"/>
      <c r="E512" s="28"/>
      <c r="N512" s="28"/>
      <c r="P512" s="28"/>
      <c r="AD512" s="28"/>
    </row>
    <row r="513" spans="2:30" ht="30" customHeight="1" x14ac:dyDescent="0.2">
      <c r="B513" s="28"/>
      <c r="C513" s="28"/>
      <c r="D513" s="28"/>
      <c r="E513" s="28"/>
      <c r="N513" s="28"/>
      <c r="P513" s="28"/>
      <c r="AD513" s="28"/>
    </row>
    <row r="514" spans="2:30" ht="30" customHeight="1" x14ac:dyDescent="0.2">
      <c r="B514" s="28"/>
      <c r="C514" s="28"/>
      <c r="D514" s="28"/>
      <c r="E514" s="28"/>
      <c r="N514" s="28"/>
      <c r="P514" s="28"/>
      <c r="AD514" s="28"/>
    </row>
    <row r="515" spans="2:30" ht="30" customHeight="1" x14ac:dyDescent="0.2">
      <c r="B515" s="28"/>
      <c r="C515" s="28"/>
      <c r="D515" s="28"/>
      <c r="E515" s="28"/>
      <c r="N515" s="28"/>
      <c r="P515" s="28"/>
      <c r="AD515" s="28"/>
    </row>
    <row r="516" spans="2:30" ht="30" customHeight="1" x14ac:dyDescent="0.2">
      <c r="B516" s="28"/>
      <c r="C516" s="28"/>
      <c r="D516" s="28"/>
      <c r="E516" s="28"/>
      <c r="N516" s="28"/>
      <c r="P516" s="28"/>
      <c r="AD516" s="28"/>
    </row>
    <row r="517" spans="2:30" ht="30" customHeight="1" x14ac:dyDescent="0.2">
      <c r="B517" s="28"/>
      <c r="C517" s="28"/>
      <c r="D517" s="28"/>
      <c r="E517" s="28"/>
      <c r="N517" s="28"/>
      <c r="P517" s="28"/>
      <c r="AD517" s="28"/>
    </row>
    <row r="518" spans="2:30" ht="30" customHeight="1" x14ac:dyDescent="0.2">
      <c r="B518" s="28"/>
      <c r="C518" s="28"/>
      <c r="D518" s="28"/>
      <c r="E518" s="28"/>
      <c r="N518" s="28"/>
      <c r="P518" s="28"/>
      <c r="AD518" s="28"/>
    </row>
    <row r="519" spans="2:30" ht="30" customHeight="1" x14ac:dyDescent="0.2">
      <c r="B519" s="28"/>
      <c r="C519" s="28"/>
      <c r="D519" s="28"/>
      <c r="E519" s="28"/>
      <c r="N519" s="28"/>
      <c r="P519" s="28"/>
      <c r="AD519" s="28"/>
    </row>
    <row r="520" spans="2:30" ht="30" customHeight="1" x14ac:dyDescent="0.2">
      <c r="B520" s="28"/>
      <c r="C520" s="28"/>
      <c r="D520" s="28"/>
      <c r="E520" s="28"/>
      <c r="N520" s="28"/>
      <c r="P520" s="28"/>
      <c r="AD520" s="28"/>
    </row>
    <row r="521" spans="2:30" ht="30" customHeight="1" x14ac:dyDescent="0.2">
      <c r="B521" s="28"/>
      <c r="C521" s="28"/>
      <c r="D521" s="28"/>
      <c r="E521" s="28"/>
      <c r="N521" s="28"/>
      <c r="P521" s="28"/>
      <c r="AD521" s="28"/>
    </row>
    <row r="522" spans="2:30" ht="30" customHeight="1" x14ac:dyDescent="0.2">
      <c r="B522" s="28"/>
      <c r="C522" s="28"/>
      <c r="D522" s="28"/>
      <c r="E522" s="28"/>
      <c r="N522" s="28"/>
      <c r="P522" s="28"/>
      <c r="AD522" s="28"/>
    </row>
    <row r="523" spans="2:30" ht="30" customHeight="1" x14ac:dyDescent="0.2">
      <c r="B523" s="28"/>
      <c r="C523" s="28"/>
      <c r="D523" s="28"/>
      <c r="E523" s="28"/>
      <c r="N523" s="28"/>
      <c r="P523" s="28"/>
      <c r="AD523" s="28"/>
    </row>
    <row r="524" spans="2:30" ht="30" customHeight="1" x14ac:dyDescent="0.2">
      <c r="B524" s="28"/>
      <c r="C524" s="28"/>
      <c r="D524" s="28"/>
      <c r="E524" s="28"/>
      <c r="N524" s="28"/>
      <c r="P524" s="28"/>
      <c r="AD524" s="28"/>
    </row>
    <row r="525" spans="2:30" ht="30" customHeight="1" x14ac:dyDescent="0.2">
      <c r="B525" s="28"/>
      <c r="C525" s="28"/>
      <c r="D525" s="28"/>
      <c r="E525" s="28"/>
      <c r="N525" s="28"/>
      <c r="P525" s="28"/>
      <c r="AD525" s="28"/>
    </row>
    <row r="526" spans="2:30" ht="30" customHeight="1" x14ac:dyDescent="0.2">
      <c r="B526" s="28"/>
      <c r="C526" s="28"/>
      <c r="D526" s="28"/>
      <c r="E526" s="28"/>
      <c r="N526" s="28"/>
      <c r="P526" s="28"/>
      <c r="AD526" s="28"/>
    </row>
    <row r="527" spans="2:30" ht="30" customHeight="1" x14ac:dyDescent="0.2">
      <c r="B527" s="28"/>
      <c r="C527" s="28"/>
      <c r="D527" s="28"/>
      <c r="E527" s="28"/>
      <c r="N527" s="28"/>
      <c r="P527" s="28"/>
      <c r="AD527" s="28"/>
    </row>
    <row r="528" spans="2:30" ht="30" customHeight="1" x14ac:dyDescent="0.2">
      <c r="B528" s="28"/>
      <c r="C528" s="28"/>
      <c r="D528" s="28"/>
      <c r="E528" s="28"/>
      <c r="N528" s="28"/>
      <c r="P528" s="28"/>
      <c r="AD528" s="28"/>
    </row>
    <row r="529" spans="2:30" ht="30" customHeight="1" x14ac:dyDescent="0.2">
      <c r="B529" s="28"/>
      <c r="C529" s="28"/>
      <c r="D529" s="28"/>
      <c r="E529" s="28"/>
      <c r="N529" s="28"/>
      <c r="P529" s="28"/>
      <c r="AD529" s="28"/>
    </row>
    <row r="530" spans="2:30" ht="30" customHeight="1" x14ac:dyDescent="0.2">
      <c r="B530" s="28"/>
      <c r="C530" s="28"/>
      <c r="D530" s="28"/>
      <c r="E530" s="28"/>
      <c r="N530" s="28"/>
      <c r="P530" s="28"/>
      <c r="AD530" s="28"/>
    </row>
    <row r="531" spans="2:30" ht="30" customHeight="1" x14ac:dyDescent="0.2">
      <c r="B531" s="28"/>
      <c r="C531" s="28"/>
      <c r="D531" s="28"/>
      <c r="E531" s="28"/>
      <c r="N531" s="28"/>
      <c r="P531" s="28"/>
      <c r="AD531" s="28"/>
    </row>
    <row r="532" spans="2:30" ht="30" customHeight="1" x14ac:dyDescent="0.2">
      <c r="B532" s="28"/>
      <c r="C532" s="28"/>
      <c r="D532" s="28"/>
      <c r="E532" s="28"/>
      <c r="N532" s="28"/>
      <c r="P532" s="28"/>
      <c r="AD532" s="28"/>
    </row>
    <row r="533" spans="2:30" ht="30" customHeight="1" x14ac:dyDescent="0.2">
      <c r="B533" s="28"/>
      <c r="C533" s="28"/>
      <c r="D533" s="28"/>
      <c r="E533" s="28"/>
      <c r="N533" s="28"/>
      <c r="P533" s="28"/>
      <c r="AD533" s="28"/>
    </row>
    <row r="534" spans="2:30" ht="30" customHeight="1" x14ac:dyDescent="0.2">
      <c r="B534" s="28"/>
      <c r="C534" s="28"/>
      <c r="D534" s="28"/>
      <c r="E534" s="28"/>
      <c r="N534" s="28"/>
      <c r="P534" s="28"/>
      <c r="AD534" s="28"/>
    </row>
    <row r="535" spans="2:30" ht="30" customHeight="1" x14ac:dyDescent="0.2">
      <c r="B535" s="28"/>
      <c r="C535" s="28"/>
      <c r="D535" s="28"/>
      <c r="E535" s="28"/>
      <c r="N535" s="28"/>
      <c r="P535" s="28"/>
      <c r="AD535" s="28"/>
    </row>
    <row r="536" spans="2:30" ht="30" customHeight="1" x14ac:dyDescent="0.2">
      <c r="B536" s="28"/>
      <c r="C536" s="28"/>
      <c r="D536" s="28"/>
      <c r="E536" s="28"/>
      <c r="N536" s="28"/>
      <c r="P536" s="28"/>
      <c r="AD536" s="28"/>
    </row>
    <row r="537" spans="2:30" ht="30" customHeight="1" x14ac:dyDescent="0.2">
      <c r="B537" s="28"/>
      <c r="C537" s="28"/>
      <c r="D537" s="28"/>
      <c r="E537" s="28"/>
      <c r="N537" s="28"/>
      <c r="P537" s="28"/>
      <c r="AD537" s="28"/>
    </row>
    <row r="538" spans="2:30" ht="30" customHeight="1" x14ac:dyDescent="0.2">
      <c r="B538" s="28"/>
      <c r="C538" s="28"/>
      <c r="D538" s="28"/>
      <c r="E538" s="28"/>
      <c r="N538" s="28"/>
      <c r="P538" s="28"/>
      <c r="AD538" s="28"/>
    </row>
    <row r="539" spans="2:30" ht="30" customHeight="1" x14ac:dyDescent="0.2">
      <c r="B539" s="28"/>
      <c r="C539" s="28"/>
      <c r="D539" s="28"/>
      <c r="E539" s="28"/>
      <c r="N539" s="28"/>
      <c r="P539" s="28"/>
      <c r="AD539" s="28"/>
    </row>
    <row r="540" spans="2:30" ht="30" customHeight="1" x14ac:dyDescent="0.2">
      <c r="B540" s="28"/>
      <c r="C540" s="28"/>
      <c r="D540" s="28"/>
      <c r="E540" s="28"/>
      <c r="N540" s="28"/>
      <c r="P540" s="28"/>
      <c r="AD540" s="28"/>
    </row>
    <row r="541" spans="2:30" ht="30" customHeight="1" x14ac:dyDescent="0.2">
      <c r="B541" s="28"/>
      <c r="C541" s="28"/>
      <c r="D541" s="28"/>
      <c r="E541" s="28"/>
      <c r="N541" s="28"/>
      <c r="P541" s="28"/>
      <c r="AD541" s="28"/>
    </row>
    <row r="542" spans="2:30" ht="30" customHeight="1" x14ac:dyDescent="0.2">
      <c r="B542" s="28"/>
      <c r="C542" s="28"/>
      <c r="D542" s="28"/>
      <c r="E542" s="28"/>
      <c r="N542" s="28"/>
      <c r="P542" s="28"/>
      <c r="AD542" s="28"/>
    </row>
    <row r="543" spans="2:30" ht="30" customHeight="1" x14ac:dyDescent="0.2">
      <c r="B543" s="28"/>
      <c r="C543" s="28"/>
      <c r="D543" s="28"/>
      <c r="E543" s="28"/>
      <c r="N543" s="28"/>
      <c r="P543" s="28"/>
      <c r="AD543" s="28"/>
    </row>
    <row r="544" spans="2:30" ht="30" customHeight="1" x14ac:dyDescent="0.2">
      <c r="B544" s="28"/>
      <c r="C544" s="28"/>
      <c r="D544" s="28"/>
      <c r="E544" s="28"/>
      <c r="N544" s="28"/>
      <c r="P544" s="28"/>
      <c r="AD544" s="28"/>
    </row>
    <row r="545" spans="2:30" ht="30" customHeight="1" x14ac:dyDescent="0.2">
      <c r="B545" s="28"/>
      <c r="C545" s="28"/>
      <c r="D545" s="28"/>
      <c r="E545" s="28"/>
      <c r="N545" s="28"/>
      <c r="P545" s="28"/>
      <c r="AD545" s="28"/>
    </row>
    <row r="546" spans="2:30" ht="30" customHeight="1" x14ac:dyDescent="0.2">
      <c r="B546" s="28"/>
      <c r="C546" s="28"/>
      <c r="D546" s="28"/>
      <c r="E546" s="28"/>
      <c r="N546" s="28"/>
      <c r="P546" s="28"/>
      <c r="AD546" s="28"/>
    </row>
    <row r="547" spans="2:30" ht="30" customHeight="1" x14ac:dyDescent="0.2">
      <c r="B547" s="28"/>
      <c r="C547" s="28"/>
      <c r="D547" s="28"/>
      <c r="E547" s="28"/>
      <c r="N547" s="28"/>
      <c r="P547" s="28"/>
      <c r="AD547" s="28"/>
    </row>
    <row r="548" spans="2:30" ht="30" customHeight="1" x14ac:dyDescent="0.2">
      <c r="B548" s="28"/>
      <c r="C548" s="28"/>
      <c r="D548" s="28"/>
      <c r="E548" s="28"/>
      <c r="N548" s="28"/>
      <c r="P548" s="28"/>
      <c r="AD548" s="28"/>
    </row>
    <row r="549" spans="2:30" ht="30" customHeight="1" x14ac:dyDescent="0.2">
      <c r="B549" s="28"/>
      <c r="C549" s="28"/>
      <c r="D549" s="28"/>
      <c r="E549" s="28"/>
      <c r="N549" s="28"/>
      <c r="P549" s="28"/>
      <c r="AD549" s="28"/>
    </row>
    <row r="550" spans="2:30" ht="30" customHeight="1" x14ac:dyDescent="0.2">
      <c r="B550" s="28"/>
      <c r="C550" s="28"/>
      <c r="D550" s="28"/>
      <c r="E550" s="28"/>
      <c r="N550" s="28"/>
      <c r="P550" s="28"/>
      <c r="AD550" s="28"/>
    </row>
    <row r="551" spans="2:30" ht="30" customHeight="1" x14ac:dyDescent="0.2">
      <c r="B551" s="28"/>
      <c r="C551" s="28"/>
      <c r="D551" s="28"/>
      <c r="E551" s="28"/>
      <c r="N551" s="28"/>
      <c r="P551" s="28"/>
      <c r="AD551" s="28"/>
    </row>
    <row r="552" spans="2:30" ht="30" customHeight="1" x14ac:dyDescent="0.2">
      <c r="B552" s="28"/>
      <c r="C552" s="28"/>
      <c r="D552" s="28"/>
      <c r="E552" s="28"/>
      <c r="N552" s="28"/>
      <c r="P552" s="28"/>
      <c r="AD552" s="28"/>
    </row>
    <row r="553" spans="2:30" ht="30" customHeight="1" x14ac:dyDescent="0.2">
      <c r="B553" s="28"/>
      <c r="C553" s="28"/>
      <c r="D553" s="28"/>
      <c r="E553" s="28"/>
      <c r="N553" s="28"/>
      <c r="P553" s="28"/>
      <c r="AD553" s="28"/>
    </row>
    <row r="554" spans="2:30" ht="30" customHeight="1" x14ac:dyDescent="0.2">
      <c r="B554" s="28"/>
      <c r="C554" s="28"/>
      <c r="D554" s="28"/>
      <c r="E554" s="28"/>
      <c r="N554" s="28"/>
      <c r="P554" s="28"/>
      <c r="AD554" s="28"/>
    </row>
    <row r="555" spans="2:30" ht="30" customHeight="1" x14ac:dyDescent="0.2">
      <c r="B555" s="28"/>
      <c r="C555" s="28"/>
      <c r="D555" s="28"/>
      <c r="E555" s="28"/>
      <c r="N555" s="28"/>
      <c r="P555" s="28"/>
      <c r="AD555" s="28"/>
    </row>
    <row r="556" spans="2:30" ht="30" customHeight="1" x14ac:dyDescent="0.2">
      <c r="B556" s="28"/>
      <c r="C556" s="28"/>
      <c r="D556" s="28"/>
      <c r="E556" s="28"/>
      <c r="N556" s="28"/>
      <c r="P556" s="28"/>
      <c r="AD556" s="28"/>
    </row>
    <row r="557" spans="2:30" ht="30" customHeight="1" x14ac:dyDescent="0.2">
      <c r="B557" s="28"/>
      <c r="C557" s="28"/>
      <c r="D557" s="28"/>
      <c r="E557" s="28"/>
      <c r="N557" s="28"/>
      <c r="P557" s="28"/>
      <c r="AD557" s="28"/>
    </row>
    <row r="558" spans="2:30" ht="30" customHeight="1" x14ac:dyDescent="0.2">
      <c r="B558" s="28"/>
      <c r="C558" s="28"/>
      <c r="D558" s="28"/>
      <c r="E558" s="28"/>
      <c r="N558" s="28"/>
      <c r="P558" s="28"/>
      <c r="AD558" s="28"/>
    </row>
    <row r="559" spans="2:30" ht="30" customHeight="1" x14ac:dyDescent="0.2">
      <c r="B559" s="28"/>
      <c r="C559" s="28"/>
      <c r="D559" s="28"/>
      <c r="E559" s="28"/>
      <c r="N559" s="28"/>
      <c r="P559" s="28"/>
      <c r="AD559" s="28"/>
    </row>
    <row r="560" spans="2:30" ht="30" customHeight="1" x14ac:dyDescent="0.2">
      <c r="B560" s="28"/>
      <c r="C560" s="28"/>
      <c r="D560" s="28"/>
      <c r="E560" s="28"/>
      <c r="N560" s="28"/>
      <c r="P560" s="28"/>
      <c r="AD560" s="28"/>
    </row>
    <row r="561" spans="2:30" ht="30" customHeight="1" x14ac:dyDescent="0.2">
      <c r="B561" s="28"/>
      <c r="C561" s="28"/>
      <c r="D561" s="28"/>
      <c r="E561" s="28"/>
      <c r="N561" s="28"/>
      <c r="P561" s="28"/>
      <c r="AD561" s="28"/>
    </row>
    <row r="562" spans="2:30" ht="30" customHeight="1" x14ac:dyDescent="0.2">
      <c r="B562" s="28"/>
      <c r="C562" s="28"/>
      <c r="D562" s="28"/>
      <c r="E562" s="28"/>
      <c r="N562" s="28"/>
      <c r="P562" s="28"/>
      <c r="AD562" s="28"/>
    </row>
    <row r="563" spans="2:30" ht="30" customHeight="1" x14ac:dyDescent="0.2">
      <c r="B563" s="28"/>
      <c r="C563" s="28"/>
      <c r="D563" s="28"/>
      <c r="E563" s="28"/>
      <c r="N563" s="28"/>
      <c r="P563" s="28"/>
      <c r="AD563" s="28"/>
    </row>
    <row r="564" spans="2:30" ht="30" customHeight="1" x14ac:dyDescent="0.2">
      <c r="B564" s="28"/>
      <c r="C564" s="28"/>
      <c r="D564" s="28"/>
      <c r="E564" s="28"/>
      <c r="N564" s="28"/>
      <c r="P564" s="28"/>
      <c r="AD564" s="28"/>
    </row>
    <row r="565" spans="2:30" ht="30" customHeight="1" x14ac:dyDescent="0.2">
      <c r="B565" s="28"/>
      <c r="C565" s="28"/>
      <c r="D565" s="28"/>
      <c r="E565" s="28"/>
      <c r="N565" s="28"/>
      <c r="P565" s="28"/>
      <c r="AD565" s="28"/>
    </row>
    <row r="566" spans="2:30" ht="30" customHeight="1" x14ac:dyDescent="0.2">
      <c r="B566" s="28"/>
      <c r="C566" s="28"/>
      <c r="D566" s="28"/>
      <c r="E566" s="28"/>
      <c r="N566" s="28"/>
      <c r="P566" s="28"/>
      <c r="AD566" s="28"/>
    </row>
    <row r="567" spans="2:30" ht="30" customHeight="1" x14ac:dyDescent="0.2">
      <c r="B567" s="28"/>
      <c r="C567" s="28"/>
      <c r="D567" s="28"/>
      <c r="E567" s="28"/>
      <c r="N567" s="28"/>
      <c r="P567" s="28"/>
      <c r="AD567" s="28"/>
    </row>
    <row r="568" spans="2:30" ht="30" customHeight="1" x14ac:dyDescent="0.2">
      <c r="B568" s="28"/>
      <c r="C568" s="28"/>
      <c r="D568" s="28"/>
      <c r="E568" s="28"/>
      <c r="N568" s="28"/>
      <c r="P568" s="28"/>
      <c r="AD568" s="28"/>
    </row>
    <row r="569" spans="2:30" ht="30" customHeight="1" x14ac:dyDescent="0.2">
      <c r="B569" s="28"/>
      <c r="C569" s="28"/>
      <c r="D569" s="28"/>
      <c r="E569" s="28"/>
      <c r="N569" s="28"/>
      <c r="P569" s="28"/>
      <c r="AD569" s="28"/>
    </row>
    <row r="570" spans="2:30" ht="30" customHeight="1" x14ac:dyDescent="0.2">
      <c r="B570" s="28"/>
      <c r="C570" s="28"/>
      <c r="D570" s="28"/>
      <c r="E570" s="28"/>
      <c r="N570" s="28"/>
      <c r="P570" s="28"/>
      <c r="AD570" s="28"/>
    </row>
    <row r="571" spans="2:30" ht="30" customHeight="1" x14ac:dyDescent="0.2">
      <c r="B571" s="28"/>
      <c r="C571" s="28"/>
      <c r="D571" s="28"/>
      <c r="E571" s="28"/>
      <c r="N571" s="28"/>
      <c r="P571" s="28"/>
      <c r="AD571" s="28"/>
    </row>
    <row r="572" spans="2:30" ht="30" customHeight="1" x14ac:dyDescent="0.2">
      <c r="B572" s="28"/>
      <c r="C572" s="28"/>
      <c r="D572" s="28"/>
      <c r="E572" s="28"/>
      <c r="N572" s="28"/>
      <c r="P572" s="28"/>
      <c r="AD572" s="28"/>
    </row>
    <row r="573" spans="2:30" ht="30" customHeight="1" x14ac:dyDescent="0.2">
      <c r="B573" s="28"/>
      <c r="C573" s="28"/>
      <c r="D573" s="28"/>
      <c r="E573" s="28"/>
      <c r="N573" s="28"/>
      <c r="P573" s="28"/>
      <c r="AD573" s="28"/>
    </row>
    <row r="574" spans="2:30" ht="30" customHeight="1" x14ac:dyDescent="0.2">
      <c r="B574" s="28"/>
      <c r="C574" s="28"/>
      <c r="D574" s="28"/>
      <c r="E574" s="28"/>
      <c r="N574" s="28"/>
      <c r="P574" s="28"/>
      <c r="AD574" s="28"/>
    </row>
    <row r="575" spans="2:30" ht="30" customHeight="1" x14ac:dyDescent="0.2">
      <c r="B575" s="28"/>
      <c r="C575" s="28"/>
      <c r="D575" s="28"/>
      <c r="E575" s="28"/>
      <c r="N575" s="28"/>
      <c r="P575" s="28"/>
      <c r="AD575" s="28"/>
    </row>
    <row r="576" spans="2:30" ht="30" customHeight="1" x14ac:dyDescent="0.2">
      <c r="B576" s="28"/>
      <c r="C576" s="28"/>
      <c r="D576" s="28"/>
      <c r="E576" s="28"/>
      <c r="N576" s="28"/>
      <c r="P576" s="28"/>
      <c r="AD576" s="28"/>
    </row>
    <row r="577" spans="2:30" ht="30" customHeight="1" x14ac:dyDescent="0.2">
      <c r="B577" s="28"/>
      <c r="C577" s="28"/>
      <c r="D577" s="28"/>
      <c r="E577" s="28"/>
      <c r="N577" s="28"/>
      <c r="P577" s="28"/>
      <c r="AD577" s="28"/>
    </row>
    <row r="578" spans="2:30" ht="30" customHeight="1" x14ac:dyDescent="0.2">
      <c r="B578" s="28"/>
      <c r="C578" s="28"/>
      <c r="D578" s="28"/>
      <c r="E578" s="28"/>
      <c r="N578" s="28"/>
      <c r="P578" s="28"/>
      <c r="AD578" s="28"/>
    </row>
    <row r="579" spans="2:30" ht="30" customHeight="1" x14ac:dyDescent="0.2">
      <c r="B579" s="28"/>
      <c r="C579" s="28"/>
      <c r="D579" s="28"/>
      <c r="E579" s="28"/>
      <c r="N579" s="28"/>
      <c r="P579" s="28"/>
      <c r="AD579" s="28"/>
    </row>
    <row r="580" spans="2:30" ht="30" customHeight="1" x14ac:dyDescent="0.2">
      <c r="B580" s="28"/>
      <c r="C580" s="28"/>
      <c r="D580" s="28"/>
      <c r="E580" s="28"/>
      <c r="N580" s="28"/>
      <c r="P580" s="28"/>
      <c r="AD580" s="28"/>
    </row>
    <row r="581" spans="2:30" ht="30" customHeight="1" x14ac:dyDescent="0.2">
      <c r="B581" s="28"/>
      <c r="C581" s="28"/>
      <c r="D581" s="28"/>
      <c r="E581" s="28"/>
      <c r="N581" s="28"/>
      <c r="P581" s="28"/>
      <c r="AD581" s="28"/>
    </row>
    <row r="582" spans="2:30" ht="30" customHeight="1" x14ac:dyDescent="0.2">
      <c r="B582" s="28"/>
      <c r="C582" s="28"/>
      <c r="D582" s="28"/>
      <c r="E582" s="28"/>
      <c r="N582" s="28"/>
      <c r="P582" s="28"/>
      <c r="AD582" s="28"/>
    </row>
    <row r="583" spans="2:30" ht="30" customHeight="1" x14ac:dyDescent="0.2">
      <c r="B583" s="28"/>
      <c r="C583" s="28"/>
      <c r="D583" s="28"/>
      <c r="E583" s="28"/>
      <c r="N583" s="28"/>
      <c r="P583" s="28"/>
      <c r="AD583" s="28"/>
    </row>
    <row r="584" spans="2:30" ht="30" customHeight="1" x14ac:dyDescent="0.2">
      <c r="B584" s="28"/>
      <c r="C584" s="28"/>
      <c r="D584" s="28"/>
      <c r="E584" s="28"/>
      <c r="N584" s="28"/>
      <c r="P584" s="28"/>
      <c r="AD584" s="28"/>
    </row>
    <row r="585" spans="2:30" ht="30" customHeight="1" x14ac:dyDescent="0.2">
      <c r="B585" s="28"/>
      <c r="C585" s="28"/>
      <c r="D585" s="28"/>
      <c r="E585" s="28"/>
      <c r="N585" s="28"/>
      <c r="P585" s="28"/>
      <c r="AD585" s="28"/>
    </row>
    <row r="586" spans="2:30" ht="30" customHeight="1" x14ac:dyDescent="0.2">
      <c r="B586" s="28"/>
      <c r="C586" s="28"/>
      <c r="D586" s="28"/>
      <c r="E586" s="28"/>
      <c r="N586" s="28"/>
      <c r="P586" s="28"/>
      <c r="AD586" s="28"/>
    </row>
    <row r="587" spans="2:30" ht="30" customHeight="1" x14ac:dyDescent="0.2">
      <c r="B587" s="28"/>
      <c r="C587" s="28"/>
      <c r="D587" s="28"/>
      <c r="E587" s="28"/>
      <c r="N587" s="28"/>
      <c r="P587" s="28"/>
      <c r="AD587" s="28"/>
    </row>
    <row r="588" spans="2:30" ht="30" customHeight="1" x14ac:dyDescent="0.2">
      <c r="B588" s="28"/>
      <c r="C588" s="28"/>
      <c r="D588" s="28"/>
      <c r="E588" s="28"/>
      <c r="N588" s="28"/>
      <c r="P588" s="28"/>
      <c r="AD588" s="28"/>
    </row>
    <row r="589" spans="2:30" ht="30" customHeight="1" x14ac:dyDescent="0.2">
      <c r="B589" s="28"/>
      <c r="C589" s="28"/>
      <c r="D589" s="28"/>
      <c r="E589" s="28"/>
      <c r="N589" s="28"/>
      <c r="P589" s="28"/>
      <c r="AD589" s="28"/>
    </row>
    <row r="590" spans="2:30" ht="30" customHeight="1" x14ac:dyDescent="0.2">
      <c r="B590" s="28"/>
      <c r="C590" s="28"/>
      <c r="D590" s="28"/>
      <c r="E590" s="28"/>
      <c r="N590" s="28"/>
      <c r="P590" s="28"/>
      <c r="AD590" s="28"/>
    </row>
    <row r="591" spans="2:30" ht="30" customHeight="1" x14ac:dyDescent="0.2">
      <c r="B591" s="28"/>
      <c r="C591" s="28"/>
      <c r="D591" s="28"/>
      <c r="E591" s="28"/>
      <c r="N591" s="28"/>
      <c r="P591" s="28"/>
      <c r="AD591" s="28"/>
    </row>
    <row r="592" spans="2:30" ht="30" customHeight="1" x14ac:dyDescent="0.2">
      <c r="B592" s="28"/>
      <c r="C592" s="28"/>
      <c r="D592" s="28"/>
      <c r="E592" s="28"/>
      <c r="N592" s="28"/>
      <c r="P592" s="28"/>
      <c r="AD592" s="28"/>
    </row>
    <row r="593" spans="2:30" ht="30" customHeight="1" x14ac:dyDescent="0.2">
      <c r="B593" s="28"/>
      <c r="C593" s="28"/>
      <c r="D593" s="28"/>
      <c r="E593" s="28"/>
      <c r="N593" s="28"/>
      <c r="P593" s="28"/>
      <c r="AD593" s="28"/>
    </row>
    <row r="594" spans="2:30" ht="30" customHeight="1" x14ac:dyDescent="0.2">
      <c r="B594" s="28"/>
      <c r="C594" s="28"/>
      <c r="D594" s="28"/>
      <c r="E594" s="28"/>
      <c r="N594" s="28"/>
      <c r="P594" s="28"/>
      <c r="AD594" s="28"/>
    </row>
    <row r="595" spans="2:30" ht="30" customHeight="1" x14ac:dyDescent="0.2">
      <c r="B595" s="28"/>
      <c r="C595" s="28"/>
      <c r="D595" s="28"/>
      <c r="E595" s="28"/>
      <c r="N595" s="28"/>
      <c r="P595" s="28"/>
      <c r="AD595" s="28"/>
    </row>
    <row r="596" spans="2:30" ht="30" customHeight="1" x14ac:dyDescent="0.2">
      <c r="B596" s="28"/>
      <c r="C596" s="28"/>
      <c r="D596" s="28"/>
      <c r="E596" s="28"/>
      <c r="N596" s="28"/>
      <c r="P596" s="28"/>
      <c r="AD596" s="28"/>
    </row>
    <row r="597" spans="2:30" ht="30" customHeight="1" x14ac:dyDescent="0.2">
      <c r="B597" s="28"/>
      <c r="C597" s="28"/>
      <c r="D597" s="28"/>
      <c r="E597" s="28"/>
      <c r="N597" s="28"/>
      <c r="P597" s="28"/>
      <c r="AD597" s="28"/>
    </row>
    <row r="598" spans="2:30" ht="30" customHeight="1" x14ac:dyDescent="0.2">
      <c r="B598" s="28"/>
      <c r="C598" s="28"/>
      <c r="D598" s="28"/>
      <c r="E598" s="28"/>
      <c r="N598" s="28"/>
      <c r="P598" s="28"/>
      <c r="AD598" s="28"/>
    </row>
    <row r="599" spans="2:30" ht="30" customHeight="1" x14ac:dyDescent="0.2">
      <c r="B599" s="28"/>
      <c r="C599" s="28"/>
      <c r="D599" s="28"/>
      <c r="E599" s="28"/>
      <c r="N599" s="28"/>
      <c r="P599" s="28"/>
      <c r="AD599" s="28"/>
    </row>
    <row r="600" spans="2:30" ht="30" customHeight="1" x14ac:dyDescent="0.2">
      <c r="B600" s="28"/>
      <c r="C600" s="28"/>
      <c r="D600" s="28"/>
      <c r="E600" s="28"/>
      <c r="N600" s="28"/>
      <c r="P600" s="28"/>
      <c r="AD600" s="28"/>
    </row>
    <row r="601" spans="2:30" ht="30" customHeight="1" x14ac:dyDescent="0.2">
      <c r="B601" s="28"/>
      <c r="C601" s="28"/>
      <c r="D601" s="28"/>
      <c r="E601" s="28"/>
      <c r="N601" s="28"/>
      <c r="P601" s="28"/>
      <c r="AD601" s="28"/>
    </row>
    <row r="602" spans="2:30" ht="30" customHeight="1" x14ac:dyDescent="0.2">
      <c r="B602" s="28"/>
      <c r="C602" s="28"/>
      <c r="D602" s="28"/>
      <c r="E602" s="28"/>
      <c r="N602" s="28"/>
      <c r="P602" s="28"/>
      <c r="AD602" s="28"/>
    </row>
    <row r="603" spans="2:30" ht="30" customHeight="1" x14ac:dyDescent="0.2">
      <c r="B603" s="28"/>
      <c r="C603" s="28"/>
      <c r="D603" s="28"/>
      <c r="E603" s="28"/>
      <c r="N603" s="28"/>
      <c r="P603" s="28"/>
      <c r="AD603" s="28"/>
    </row>
    <row r="604" spans="2:30" ht="30" customHeight="1" x14ac:dyDescent="0.2">
      <c r="B604" s="28"/>
      <c r="C604" s="28"/>
      <c r="D604" s="28"/>
      <c r="E604" s="28"/>
      <c r="N604" s="28"/>
      <c r="P604" s="28"/>
      <c r="AD604" s="28"/>
    </row>
    <row r="605" spans="2:30" ht="30" customHeight="1" x14ac:dyDescent="0.2">
      <c r="B605" s="28"/>
      <c r="C605" s="28"/>
      <c r="D605" s="28"/>
      <c r="E605" s="28"/>
      <c r="N605" s="28"/>
      <c r="P605" s="28"/>
      <c r="AD605" s="28"/>
    </row>
    <row r="606" spans="2:30" ht="30" customHeight="1" x14ac:dyDescent="0.2">
      <c r="B606" s="28"/>
      <c r="C606" s="28"/>
      <c r="D606" s="28"/>
      <c r="E606" s="28"/>
      <c r="N606" s="28"/>
      <c r="P606" s="28"/>
      <c r="AD606" s="28"/>
    </row>
    <row r="607" spans="2:30" ht="30" customHeight="1" x14ac:dyDescent="0.2">
      <c r="B607" s="28"/>
      <c r="C607" s="28"/>
      <c r="D607" s="28"/>
      <c r="E607" s="28"/>
      <c r="N607" s="28"/>
      <c r="P607" s="28"/>
      <c r="AD607" s="28"/>
    </row>
    <row r="608" spans="2:30" ht="30" customHeight="1" x14ac:dyDescent="0.2">
      <c r="B608" s="28"/>
      <c r="C608" s="28"/>
      <c r="D608" s="28"/>
      <c r="E608" s="28"/>
      <c r="N608" s="28"/>
      <c r="P608" s="28"/>
      <c r="AD608" s="28"/>
    </row>
    <row r="609" spans="2:30" ht="30" customHeight="1" x14ac:dyDescent="0.2">
      <c r="B609" s="28"/>
      <c r="C609" s="28"/>
      <c r="D609" s="28"/>
      <c r="E609" s="28"/>
      <c r="N609" s="28"/>
      <c r="P609" s="28"/>
      <c r="AD609" s="28"/>
    </row>
    <row r="610" spans="2:30" ht="30" customHeight="1" x14ac:dyDescent="0.2">
      <c r="B610" s="28"/>
      <c r="C610" s="28"/>
      <c r="D610" s="28"/>
      <c r="E610" s="28"/>
      <c r="N610" s="28"/>
      <c r="P610" s="28"/>
      <c r="AD610" s="28"/>
    </row>
    <row r="611" spans="2:30" ht="30" customHeight="1" x14ac:dyDescent="0.2">
      <c r="B611" s="28"/>
      <c r="C611" s="28"/>
      <c r="D611" s="28"/>
      <c r="E611" s="28"/>
      <c r="N611" s="28"/>
      <c r="P611" s="28"/>
      <c r="AD611" s="28"/>
    </row>
    <row r="612" spans="2:30" ht="30" customHeight="1" x14ac:dyDescent="0.2">
      <c r="B612" s="28"/>
      <c r="C612" s="28"/>
      <c r="D612" s="28"/>
      <c r="E612" s="28"/>
      <c r="N612" s="28"/>
      <c r="P612" s="28"/>
      <c r="AD612" s="28"/>
    </row>
    <row r="613" spans="2:30" ht="30" customHeight="1" x14ac:dyDescent="0.2">
      <c r="B613" s="28"/>
      <c r="C613" s="28"/>
      <c r="D613" s="28"/>
      <c r="E613" s="28"/>
      <c r="N613" s="28"/>
      <c r="P613" s="28"/>
      <c r="AD613" s="28"/>
    </row>
    <row r="614" spans="2:30" ht="30" customHeight="1" x14ac:dyDescent="0.2">
      <c r="B614" s="28"/>
      <c r="C614" s="28"/>
      <c r="D614" s="28"/>
      <c r="E614" s="28"/>
      <c r="N614" s="28"/>
      <c r="P614" s="28"/>
      <c r="AD614" s="28"/>
    </row>
    <row r="615" spans="2:30" ht="30" customHeight="1" x14ac:dyDescent="0.2">
      <c r="B615" s="28"/>
      <c r="C615" s="28"/>
      <c r="D615" s="28"/>
      <c r="E615" s="28"/>
      <c r="N615" s="28"/>
      <c r="P615" s="28"/>
      <c r="AD615" s="28"/>
    </row>
    <row r="616" spans="2:30" ht="30" customHeight="1" x14ac:dyDescent="0.2">
      <c r="B616" s="28"/>
      <c r="C616" s="28"/>
      <c r="D616" s="28"/>
      <c r="E616" s="28"/>
      <c r="N616" s="28"/>
      <c r="P616" s="28"/>
      <c r="AD616" s="28"/>
    </row>
    <row r="617" spans="2:30" ht="30" customHeight="1" x14ac:dyDescent="0.2">
      <c r="B617" s="28"/>
      <c r="C617" s="28"/>
      <c r="D617" s="28"/>
      <c r="E617" s="28"/>
      <c r="N617" s="28"/>
      <c r="P617" s="28"/>
      <c r="AD617" s="28"/>
    </row>
    <row r="618" spans="2:30" ht="30" customHeight="1" x14ac:dyDescent="0.2">
      <c r="B618" s="28"/>
      <c r="C618" s="28"/>
      <c r="D618" s="28"/>
      <c r="E618" s="28"/>
      <c r="N618" s="28"/>
      <c r="P618" s="28"/>
      <c r="AD618" s="28"/>
    </row>
    <row r="619" spans="2:30" ht="30" customHeight="1" x14ac:dyDescent="0.2">
      <c r="B619" s="28"/>
      <c r="C619" s="28"/>
      <c r="D619" s="28"/>
      <c r="E619" s="28"/>
      <c r="N619" s="28"/>
      <c r="P619" s="28"/>
      <c r="AD619" s="28"/>
    </row>
    <row r="620" spans="2:30" ht="30" customHeight="1" x14ac:dyDescent="0.2">
      <c r="B620" s="28"/>
      <c r="C620" s="28"/>
      <c r="D620" s="28"/>
      <c r="E620" s="28"/>
      <c r="N620" s="28"/>
      <c r="P620" s="28"/>
      <c r="AD620" s="28"/>
    </row>
    <row r="621" spans="2:30" ht="30" customHeight="1" x14ac:dyDescent="0.2">
      <c r="B621" s="28"/>
      <c r="C621" s="28"/>
      <c r="D621" s="28"/>
      <c r="E621" s="28"/>
      <c r="N621" s="28"/>
      <c r="P621" s="28"/>
      <c r="AD621" s="28"/>
    </row>
    <row r="622" spans="2:30" ht="30" customHeight="1" x14ac:dyDescent="0.2">
      <c r="B622" s="28"/>
      <c r="C622" s="28"/>
      <c r="D622" s="28"/>
      <c r="E622" s="28"/>
      <c r="N622" s="28"/>
      <c r="P622" s="28"/>
      <c r="AD622" s="28"/>
    </row>
    <row r="623" spans="2:30" ht="30" customHeight="1" x14ac:dyDescent="0.2">
      <c r="B623" s="28"/>
      <c r="C623" s="28"/>
      <c r="D623" s="28"/>
      <c r="E623" s="28"/>
      <c r="N623" s="28"/>
      <c r="P623" s="28"/>
      <c r="AD623" s="28"/>
    </row>
    <row r="624" spans="2:30" ht="30" customHeight="1" x14ac:dyDescent="0.2">
      <c r="B624" s="28"/>
      <c r="C624" s="28"/>
      <c r="D624" s="28"/>
      <c r="E624" s="28"/>
      <c r="N624" s="28"/>
      <c r="P624" s="28"/>
      <c r="AD624" s="28"/>
    </row>
    <row r="625" spans="2:30" ht="30" customHeight="1" x14ac:dyDescent="0.2">
      <c r="B625" s="28"/>
      <c r="C625" s="28"/>
      <c r="D625" s="28"/>
      <c r="E625" s="28"/>
      <c r="N625" s="28"/>
      <c r="P625" s="28"/>
      <c r="AD625" s="28"/>
    </row>
    <row r="626" spans="2:30" ht="30" customHeight="1" x14ac:dyDescent="0.2">
      <c r="B626" s="28"/>
      <c r="C626" s="28"/>
      <c r="D626" s="28"/>
      <c r="E626" s="28"/>
      <c r="N626" s="28"/>
      <c r="P626" s="28"/>
      <c r="AD626" s="28"/>
    </row>
    <row r="627" spans="2:30" ht="30" customHeight="1" x14ac:dyDescent="0.2">
      <c r="B627" s="28"/>
      <c r="C627" s="28"/>
      <c r="D627" s="28"/>
      <c r="E627" s="28"/>
      <c r="N627" s="28"/>
      <c r="P627" s="28"/>
      <c r="AD627" s="28"/>
    </row>
    <row r="628" spans="2:30" ht="30" customHeight="1" x14ac:dyDescent="0.2">
      <c r="B628" s="28"/>
      <c r="C628" s="28"/>
      <c r="D628" s="28"/>
      <c r="E628" s="28"/>
      <c r="N628" s="28"/>
      <c r="P628" s="28"/>
      <c r="AD628" s="28"/>
    </row>
    <row r="629" spans="2:30" ht="30" customHeight="1" x14ac:dyDescent="0.2">
      <c r="B629" s="28"/>
      <c r="C629" s="28"/>
      <c r="D629" s="28"/>
      <c r="E629" s="28"/>
      <c r="N629" s="28"/>
      <c r="P629" s="28"/>
      <c r="AD629" s="28"/>
    </row>
    <row r="630" spans="2:30" ht="30" customHeight="1" x14ac:dyDescent="0.2">
      <c r="B630" s="28"/>
      <c r="C630" s="28"/>
      <c r="D630" s="28"/>
      <c r="E630" s="28"/>
      <c r="N630" s="28"/>
      <c r="P630" s="28"/>
      <c r="AD630" s="28"/>
    </row>
    <row r="631" spans="2:30" ht="30" customHeight="1" x14ac:dyDescent="0.2">
      <c r="B631" s="28"/>
      <c r="C631" s="28"/>
      <c r="D631" s="28"/>
      <c r="E631" s="28"/>
      <c r="N631" s="28"/>
      <c r="P631" s="28"/>
      <c r="AD631" s="28"/>
    </row>
    <row r="632" spans="2:30" ht="30" customHeight="1" x14ac:dyDescent="0.2">
      <c r="B632" s="28"/>
      <c r="C632" s="28"/>
      <c r="D632" s="28"/>
      <c r="E632" s="28"/>
      <c r="N632" s="28"/>
      <c r="P632" s="28"/>
      <c r="AD632" s="28"/>
    </row>
    <row r="633" spans="2:30" ht="30" customHeight="1" x14ac:dyDescent="0.2">
      <c r="B633" s="28"/>
      <c r="C633" s="28"/>
      <c r="D633" s="28"/>
      <c r="E633" s="28"/>
      <c r="N633" s="28"/>
      <c r="P633" s="28"/>
      <c r="AD633" s="28"/>
    </row>
    <row r="634" spans="2:30" ht="30" customHeight="1" x14ac:dyDescent="0.2">
      <c r="B634" s="28"/>
      <c r="C634" s="28"/>
      <c r="D634" s="28"/>
      <c r="E634" s="28"/>
      <c r="N634" s="28"/>
      <c r="P634" s="28"/>
      <c r="AD634" s="28"/>
    </row>
    <row r="635" spans="2:30" ht="30" customHeight="1" x14ac:dyDescent="0.2">
      <c r="B635" s="28"/>
      <c r="C635" s="28"/>
      <c r="D635" s="28"/>
      <c r="E635" s="28"/>
      <c r="N635" s="28"/>
      <c r="P635" s="28"/>
      <c r="AD635" s="28"/>
    </row>
    <row r="636" spans="2:30" ht="30" customHeight="1" x14ac:dyDescent="0.2">
      <c r="B636" s="28"/>
      <c r="C636" s="28"/>
      <c r="D636" s="28"/>
      <c r="E636" s="28"/>
      <c r="N636" s="28"/>
      <c r="P636" s="28"/>
      <c r="AD636" s="28"/>
    </row>
    <row r="637" spans="2:30" ht="30" customHeight="1" x14ac:dyDescent="0.2">
      <c r="B637" s="28"/>
      <c r="C637" s="28"/>
      <c r="D637" s="28"/>
      <c r="E637" s="28"/>
      <c r="N637" s="28"/>
      <c r="P637" s="28"/>
      <c r="AD637" s="28"/>
    </row>
    <row r="638" spans="2:30" ht="30" customHeight="1" x14ac:dyDescent="0.2">
      <c r="B638" s="28"/>
      <c r="C638" s="28"/>
      <c r="D638" s="28"/>
      <c r="E638" s="28"/>
      <c r="N638" s="28"/>
      <c r="P638" s="28"/>
      <c r="AD638" s="28"/>
    </row>
    <row r="639" spans="2:30" ht="30" customHeight="1" x14ac:dyDescent="0.2">
      <c r="B639" s="28"/>
      <c r="C639" s="28"/>
      <c r="D639" s="28"/>
      <c r="E639" s="28"/>
      <c r="N639" s="28"/>
      <c r="P639" s="28"/>
      <c r="AD639" s="28"/>
    </row>
    <row r="640" spans="2:30" ht="30" customHeight="1" x14ac:dyDescent="0.2">
      <c r="B640" s="28"/>
      <c r="C640" s="28"/>
      <c r="D640" s="28"/>
      <c r="E640" s="28"/>
      <c r="N640" s="28"/>
      <c r="P640" s="28"/>
      <c r="AD640" s="28"/>
    </row>
    <row r="641" spans="2:30" ht="30" customHeight="1" x14ac:dyDescent="0.2">
      <c r="B641" s="28"/>
      <c r="C641" s="28"/>
      <c r="D641" s="28"/>
      <c r="E641" s="28"/>
      <c r="N641" s="28"/>
      <c r="P641" s="28"/>
      <c r="AD641" s="28"/>
    </row>
    <row r="642" spans="2:30" ht="30" customHeight="1" x14ac:dyDescent="0.2">
      <c r="B642" s="28"/>
      <c r="C642" s="28"/>
      <c r="D642" s="28"/>
      <c r="E642" s="28"/>
      <c r="N642" s="28"/>
      <c r="P642" s="28"/>
      <c r="AD642" s="28"/>
    </row>
    <row r="643" spans="2:30" ht="30" customHeight="1" x14ac:dyDescent="0.2">
      <c r="B643" s="28"/>
      <c r="C643" s="28"/>
      <c r="D643" s="28"/>
      <c r="E643" s="28"/>
      <c r="N643" s="28"/>
      <c r="P643" s="28"/>
      <c r="AD643" s="28"/>
    </row>
    <row r="644" spans="2:30" ht="30" customHeight="1" x14ac:dyDescent="0.2">
      <c r="B644" s="28"/>
      <c r="C644" s="28"/>
      <c r="D644" s="28"/>
      <c r="E644" s="28"/>
      <c r="N644" s="28"/>
      <c r="P644" s="28"/>
      <c r="AD644" s="28"/>
    </row>
    <row r="645" spans="2:30" ht="30" customHeight="1" x14ac:dyDescent="0.2">
      <c r="B645" s="28"/>
      <c r="C645" s="28"/>
      <c r="D645" s="28"/>
      <c r="E645" s="28"/>
      <c r="N645" s="28"/>
      <c r="P645" s="28"/>
      <c r="AD645" s="28"/>
    </row>
    <row r="646" spans="2:30" ht="30" customHeight="1" x14ac:dyDescent="0.2">
      <c r="B646" s="28"/>
      <c r="C646" s="28"/>
      <c r="D646" s="28"/>
      <c r="E646" s="28"/>
      <c r="N646" s="28"/>
      <c r="P646" s="28"/>
      <c r="AD646" s="28"/>
    </row>
    <row r="647" spans="2:30" ht="30" customHeight="1" x14ac:dyDescent="0.2">
      <c r="B647" s="28"/>
      <c r="C647" s="28"/>
      <c r="D647" s="28"/>
      <c r="E647" s="28"/>
      <c r="N647" s="28"/>
      <c r="P647" s="28"/>
      <c r="AD647" s="28"/>
    </row>
    <row r="648" spans="2:30" ht="30" customHeight="1" x14ac:dyDescent="0.2">
      <c r="B648" s="28"/>
      <c r="C648" s="28"/>
      <c r="D648" s="28"/>
      <c r="E648" s="28"/>
      <c r="N648" s="28"/>
      <c r="P648" s="28"/>
      <c r="AD648" s="28"/>
    </row>
    <row r="649" spans="2:30" ht="30" customHeight="1" x14ac:dyDescent="0.2">
      <c r="B649" s="28"/>
      <c r="C649" s="28"/>
      <c r="D649" s="28"/>
      <c r="E649" s="28"/>
      <c r="N649" s="28"/>
      <c r="P649" s="28"/>
      <c r="AD649" s="28"/>
    </row>
    <row r="650" spans="2:30" ht="30" customHeight="1" x14ac:dyDescent="0.2">
      <c r="B650" s="28"/>
      <c r="C650" s="28"/>
      <c r="D650" s="28"/>
      <c r="E650" s="28"/>
      <c r="N650" s="28"/>
      <c r="P650" s="28"/>
      <c r="AD650" s="28"/>
    </row>
    <row r="651" spans="2:30" ht="30" customHeight="1" x14ac:dyDescent="0.2">
      <c r="B651" s="28"/>
      <c r="C651" s="28"/>
      <c r="D651" s="28"/>
      <c r="E651" s="28"/>
      <c r="N651" s="28"/>
      <c r="P651" s="28"/>
      <c r="AD651" s="28"/>
    </row>
    <row r="652" spans="2:30" ht="30" customHeight="1" x14ac:dyDescent="0.2">
      <c r="B652" s="28"/>
      <c r="C652" s="28"/>
      <c r="D652" s="28"/>
      <c r="E652" s="28"/>
      <c r="N652" s="28"/>
      <c r="P652" s="28"/>
      <c r="AD652" s="28"/>
    </row>
    <row r="653" spans="2:30" ht="30" customHeight="1" x14ac:dyDescent="0.2">
      <c r="B653" s="28"/>
      <c r="C653" s="28"/>
      <c r="D653" s="28"/>
      <c r="E653" s="28"/>
      <c r="N653" s="28"/>
      <c r="P653" s="28"/>
      <c r="AD653" s="28"/>
    </row>
    <row r="654" spans="2:30" ht="30" customHeight="1" x14ac:dyDescent="0.2">
      <c r="B654" s="28"/>
      <c r="C654" s="28"/>
      <c r="D654" s="28"/>
      <c r="E654" s="28"/>
      <c r="N654" s="28"/>
      <c r="P654" s="28"/>
      <c r="AD654" s="28"/>
    </row>
    <row r="655" spans="2:30" ht="30" customHeight="1" x14ac:dyDescent="0.2">
      <c r="B655" s="28"/>
      <c r="C655" s="28"/>
      <c r="D655" s="28"/>
      <c r="E655" s="28"/>
      <c r="N655" s="28"/>
      <c r="P655" s="28"/>
      <c r="AD655" s="28"/>
    </row>
    <row r="656" spans="2:30" ht="30" customHeight="1" x14ac:dyDescent="0.2">
      <c r="B656" s="28"/>
      <c r="C656" s="28"/>
      <c r="D656" s="28"/>
      <c r="E656" s="28"/>
      <c r="N656" s="28"/>
      <c r="P656" s="28"/>
      <c r="AD656" s="28"/>
    </row>
    <row r="657" spans="2:30" ht="30" customHeight="1" x14ac:dyDescent="0.2">
      <c r="B657" s="28"/>
      <c r="C657" s="28"/>
      <c r="D657" s="28"/>
      <c r="E657" s="28"/>
      <c r="N657" s="28"/>
      <c r="P657" s="28"/>
      <c r="AD657" s="28"/>
    </row>
    <row r="658" spans="2:30" ht="30" customHeight="1" x14ac:dyDescent="0.2">
      <c r="B658" s="28"/>
      <c r="C658" s="28"/>
      <c r="D658" s="28"/>
      <c r="E658" s="28"/>
      <c r="N658" s="28"/>
      <c r="P658" s="28"/>
      <c r="AD658" s="28"/>
    </row>
    <row r="659" spans="2:30" ht="30" customHeight="1" x14ac:dyDescent="0.2">
      <c r="B659" s="28"/>
      <c r="C659" s="28"/>
      <c r="D659" s="28"/>
      <c r="E659" s="28"/>
      <c r="N659" s="28"/>
      <c r="P659" s="28"/>
      <c r="AD659" s="28"/>
    </row>
    <row r="660" spans="2:30" ht="30" customHeight="1" x14ac:dyDescent="0.2">
      <c r="B660" s="28"/>
      <c r="C660" s="28"/>
      <c r="D660" s="28"/>
      <c r="E660" s="28"/>
      <c r="N660" s="28"/>
      <c r="P660" s="28"/>
      <c r="AD660" s="28"/>
    </row>
    <row r="661" spans="2:30" ht="30" customHeight="1" x14ac:dyDescent="0.2">
      <c r="B661" s="28"/>
      <c r="C661" s="28"/>
      <c r="D661" s="28"/>
      <c r="E661" s="28"/>
      <c r="N661" s="28"/>
      <c r="P661" s="28"/>
      <c r="AD661" s="28"/>
    </row>
    <row r="662" spans="2:30" ht="30" customHeight="1" x14ac:dyDescent="0.2">
      <c r="B662" s="28"/>
      <c r="C662" s="28"/>
      <c r="D662" s="28"/>
      <c r="E662" s="28"/>
      <c r="N662" s="28"/>
      <c r="P662" s="28"/>
      <c r="AD662" s="28"/>
    </row>
    <row r="663" spans="2:30" ht="30" customHeight="1" x14ac:dyDescent="0.2">
      <c r="B663" s="28"/>
      <c r="C663" s="28"/>
      <c r="D663" s="28"/>
      <c r="E663" s="28"/>
      <c r="N663" s="28"/>
      <c r="P663" s="28"/>
      <c r="AD663" s="28"/>
    </row>
    <row r="664" spans="2:30" ht="30" customHeight="1" x14ac:dyDescent="0.2">
      <c r="B664" s="28"/>
      <c r="C664" s="28"/>
      <c r="D664" s="28"/>
      <c r="E664" s="28"/>
      <c r="N664" s="28"/>
      <c r="P664" s="28"/>
      <c r="AD664" s="28"/>
    </row>
    <row r="665" spans="2:30" ht="30" customHeight="1" x14ac:dyDescent="0.2">
      <c r="B665" s="28"/>
      <c r="C665" s="28"/>
      <c r="D665" s="28"/>
      <c r="E665" s="28"/>
      <c r="N665" s="28"/>
      <c r="P665" s="28"/>
      <c r="AD665" s="28"/>
    </row>
    <row r="666" spans="2:30" ht="30" customHeight="1" x14ac:dyDescent="0.2">
      <c r="B666" s="28"/>
      <c r="C666" s="28"/>
      <c r="D666" s="28"/>
      <c r="E666" s="28"/>
      <c r="N666" s="28"/>
      <c r="P666" s="28"/>
      <c r="AD666" s="28"/>
    </row>
    <row r="667" spans="2:30" ht="30" customHeight="1" x14ac:dyDescent="0.2">
      <c r="B667" s="28"/>
      <c r="C667" s="28"/>
      <c r="D667" s="28"/>
      <c r="E667" s="28"/>
      <c r="N667" s="28"/>
      <c r="P667" s="28"/>
      <c r="AD667" s="28"/>
    </row>
    <row r="668" spans="2:30" ht="30" customHeight="1" x14ac:dyDescent="0.2">
      <c r="B668" s="28"/>
      <c r="C668" s="28"/>
      <c r="D668" s="28"/>
      <c r="E668" s="28"/>
      <c r="N668" s="28"/>
      <c r="P668" s="28"/>
      <c r="AD668" s="28"/>
    </row>
    <row r="669" spans="2:30" ht="30" customHeight="1" x14ac:dyDescent="0.2">
      <c r="B669" s="28"/>
      <c r="C669" s="28"/>
      <c r="D669" s="28"/>
      <c r="E669" s="28"/>
      <c r="N669" s="28"/>
      <c r="P669" s="28"/>
      <c r="AD669" s="28"/>
    </row>
    <row r="670" spans="2:30" ht="30" customHeight="1" x14ac:dyDescent="0.2">
      <c r="B670" s="28"/>
      <c r="C670" s="28"/>
      <c r="D670" s="28"/>
      <c r="E670" s="28"/>
      <c r="N670" s="28"/>
      <c r="P670" s="28"/>
      <c r="AD670" s="28"/>
    </row>
    <row r="671" spans="2:30" ht="30" customHeight="1" x14ac:dyDescent="0.2">
      <c r="B671" s="28"/>
      <c r="C671" s="28"/>
      <c r="D671" s="28"/>
      <c r="E671" s="28"/>
      <c r="N671" s="28"/>
      <c r="P671" s="28"/>
      <c r="AD671" s="28"/>
    </row>
    <row r="672" spans="2:30" ht="30" customHeight="1" x14ac:dyDescent="0.2">
      <c r="B672" s="28"/>
      <c r="C672" s="28"/>
      <c r="D672" s="28"/>
      <c r="E672" s="28"/>
      <c r="N672" s="28"/>
      <c r="P672" s="28"/>
      <c r="AD672" s="28"/>
    </row>
    <row r="673" spans="2:30" ht="30" customHeight="1" x14ac:dyDescent="0.2">
      <c r="B673" s="28"/>
      <c r="C673" s="28"/>
      <c r="D673" s="28"/>
      <c r="E673" s="28"/>
      <c r="N673" s="28"/>
      <c r="P673" s="28"/>
      <c r="AD673" s="28"/>
    </row>
    <row r="674" spans="2:30" ht="30" customHeight="1" x14ac:dyDescent="0.2">
      <c r="B674" s="28"/>
      <c r="C674" s="28"/>
      <c r="D674" s="28"/>
      <c r="E674" s="28"/>
      <c r="N674" s="28"/>
      <c r="P674" s="28"/>
      <c r="AD674" s="28"/>
    </row>
    <row r="675" spans="2:30" ht="30" customHeight="1" x14ac:dyDescent="0.2">
      <c r="B675" s="28"/>
      <c r="C675" s="28"/>
      <c r="D675" s="28"/>
      <c r="E675" s="28"/>
      <c r="N675" s="28"/>
      <c r="P675" s="28"/>
      <c r="AD675" s="28"/>
    </row>
    <row r="676" spans="2:30" ht="30" customHeight="1" x14ac:dyDescent="0.2">
      <c r="B676" s="28"/>
      <c r="C676" s="28"/>
      <c r="D676" s="28"/>
      <c r="E676" s="28"/>
      <c r="N676" s="28"/>
      <c r="P676" s="28"/>
      <c r="AD676" s="28"/>
    </row>
    <row r="677" spans="2:30" ht="30" customHeight="1" x14ac:dyDescent="0.2">
      <c r="B677" s="28"/>
      <c r="C677" s="28"/>
      <c r="D677" s="28"/>
      <c r="E677" s="28"/>
      <c r="N677" s="28"/>
      <c r="P677" s="28"/>
      <c r="AD677" s="28"/>
    </row>
    <row r="678" spans="2:30" ht="30" customHeight="1" x14ac:dyDescent="0.2">
      <c r="B678" s="28"/>
      <c r="C678" s="28"/>
      <c r="D678" s="28"/>
      <c r="E678" s="28"/>
      <c r="N678" s="28"/>
      <c r="P678" s="28"/>
      <c r="AD678" s="28"/>
    </row>
    <row r="679" spans="2:30" ht="30" customHeight="1" x14ac:dyDescent="0.2">
      <c r="B679" s="28"/>
      <c r="C679" s="28"/>
      <c r="D679" s="28"/>
      <c r="E679" s="28"/>
      <c r="N679" s="28"/>
      <c r="P679" s="28"/>
      <c r="AD679" s="28"/>
    </row>
    <row r="680" spans="2:30" ht="30" customHeight="1" x14ac:dyDescent="0.2">
      <c r="B680" s="28"/>
      <c r="C680" s="28"/>
      <c r="D680" s="28"/>
      <c r="E680" s="28"/>
      <c r="N680" s="28"/>
      <c r="P680" s="28"/>
      <c r="AD680" s="28"/>
    </row>
    <row r="681" spans="2:30" ht="30" customHeight="1" x14ac:dyDescent="0.2">
      <c r="B681" s="28"/>
      <c r="C681" s="28"/>
      <c r="D681" s="28"/>
      <c r="E681" s="28"/>
      <c r="N681" s="28"/>
      <c r="P681" s="28"/>
      <c r="AD681" s="28"/>
    </row>
    <row r="682" spans="2:30" ht="30" customHeight="1" x14ac:dyDescent="0.2">
      <c r="B682" s="28"/>
      <c r="C682" s="28"/>
      <c r="D682" s="28"/>
      <c r="E682" s="28"/>
      <c r="N682" s="28"/>
      <c r="P682" s="28"/>
      <c r="AD682" s="28"/>
    </row>
    <row r="683" spans="2:30" ht="30" customHeight="1" x14ac:dyDescent="0.2">
      <c r="B683" s="28"/>
      <c r="C683" s="28"/>
      <c r="D683" s="28"/>
      <c r="E683" s="28"/>
      <c r="N683" s="28"/>
      <c r="P683" s="28"/>
      <c r="AD683" s="28"/>
    </row>
    <row r="684" spans="2:30" ht="30" customHeight="1" x14ac:dyDescent="0.2">
      <c r="B684" s="28"/>
      <c r="C684" s="28"/>
      <c r="D684" s="28"/>
      <c r="E684" s="28"/>
      <c r="N684" s="28"/>
      <c r="P684" s="28"/>
      <c r="AD684" s="28"/>
    </row>
    <row r="685" spans="2:30" ht="30" customHeight="1" x14ac:dyDescent="0.2">
      <c r="B685" s="28"/>
      <c r="C685" s="28"/>
      <c r="D685" s="28"/>
      <c r="E685" s="28"/>
      <c r="N685" s="28"/>
      <c r="P685" s="28"/>
      <c r="AD685" s="28"/>
    </row>
    <row r="686" spans="2:30" ht="30" customHeight="1" x14ac:dyDescent="0.2">
      <c r="B686" s="28"/>
      <c r="C686" s="28"/>
      <c r="D686" s="28"/>
      <c r="E686" s="28"/>
      <c r="N686" s="28"/>
      <c r="P686" s="28"/>
      <c r="AD686" s="28"/>
    </row>
    <row r="687" spans="2:30" ht="30" customHeight="1" x14ac:dyDescent="0.2">
      <c r="B687" s="28"/>
      <c r="C687" s="28"/>
      <c r="D687" s="28"/>
      <c r="E687" s="28"/>
      <c r="N687" s="28"/>
      <c r="P687" s="28"/>
      <c r="AD687" s="28"/>
    </row>
    <row r="688" spans="2:30" ht="30" customHeight="1" x14ac:dyDescent="0.2">
      <c r="B688" s="28"/>
      <c r="C688" s="28"/>
      <c r="D688" s="28"/>
      <c r="E688" s="28"/>
      <c r="N688" s="28"/>
      <c r="P688" s="28"/>
      <c r="AD688" s="28"/>
    </row>
    <row r="689" spans="2:30" ht="30" customHeight="1" x14ac:dyDescent="0.2">
      <c r="B689" s="28"/>
      <c r="C689" s="28"/>
      <c r="D689" s="28"/>
      <c r="E689" s="28"/>
      <c r="N689" s="28"/>
      <c r="P689" s="28"/>
      <c r="AD689" s="28"/>
    </row>
    <row r="690" spans="2:30" ht="30" customHeight="1" x14ac:dyDescent="0.2">
      <c r="B690" s="28"/>
      <c r="C690" s="28"/>
      <c r="D690" s="28"/>
      <c r="E690" s="28"/>
      <c r="N690" s="28"/>
      <c r="P690" s="28"/>
      <c r="AD690" s="28"/>
    </row>
    <row r="691" spans="2:30" ht="30" customHeight="1" x14ac:dyDescent="0.2">
      <c r="B691" s="28"/>
      <c r="C691" s="28"/>
      <c r="D691" s="28"/>
      <c r="E691" s="28"/>
      <c r="N691" s="28"/>
      <c r="P691" s="28"/>
      <c r="AD691" s="28"/>
    </row>
    <row r="692" spans="2:30" ht="30" customHeight="1" x14ac:dyDescent="0.2">
      <c r="B692" s="28"/>
      <c r="C692" s="28"/>
      <c r="D692" s="28"/>
      <c r="E692" s="28"/>
      <c r="N692" s="28"/>
      <c r="P692" s="28"/>
      <c r="AD692" s="28"/>
    </row>
    <row r="693" spans="2:30" ht="30" customHeight="1" x14ac:dyDescent="0.2">
      <c r="B693" s="28"/>
      <c r="C693" s="28"/>
      <c r="D693" s="28"/>
      <c r="E693" s="28"/>
      <c r="N693" s="28"/>
      <c r="P693" s="28"/>
      <c r="AD693" s="28"/>
    </row>
    <row r="694" spans="2:30" ht="30" customHeight="1" x14ac:dyDescent="0.2">
      <c r="B694" s="28"/>
      <c r="C694" s="28"/>
      <c r="D694" s="28"/>
      <c r="E694" s="28"/>
      <c r="N694" s="28"/>
      <c r="P694" s="28"/>
      <c r="AD694" s="28"/>
    </row>
    <row r="695" spans="2:30" ht="30" customHeight="1" x14ac:dyDescent="0.2">
      <c r="B695" s="28"/>
      <c r="C695" s="28"/>
      <c r="D695" s="28"/>
      <c r="E695" s="28"/>
      <c r="N695" s="28"/>
      <c r="P695" s="28"/>
      <c r="AD695" s="28"/>
    </row>
    <row r="696" spans="2:30" ht="30" customHeight="1" x14ac:dyDescent="0.2">
      <c r="B696" s="28"/>
      <c r="C696" s="28"/>
      <c r="D696" s="28"/>
      <c r="E696" s="28"/>
      <c r="N696" s="28"/>
      <c r="P696" s="28"/>
      <c r="AD696" s="28"/>
    </row>
    <row r="697" spans="2:30" ht="30" customHeight="1" x14ac:dyDescent="0.2">
      <c r="B697" s="28"/>
      <c r="C697" s="28"/>
      <c r="D697" s="28"/>
      <c r="E697" s="28"/>
      <c r="N697" s="28"/>
      <c r="P697" s="28"/>
      <c r="AD697" s="28"/>
    </row>
    <row r="698" spans="2:30" ht="30" customHeight="1" x14ac:dyDescent="0.2">
      <c r="B698" s="28"/>
      <c r="C698" s="28"/>
      <c r="D698" s="28"/>
      <c r="E698" s="28"/>
      <c r="N698" s="28"/>
      <c r="P698" s="28"/>
      <c r="AD698" s="28"/>
    </row>
    <row r="699" spans="2:30" ht="30" customHeight="1" x14ac:dyDescent="0.2">
      <c r="B699" s="28"/>
      <c r="C699" s="28"/>
      <c r="D699" s="28"/>
      <c r="E699" s="28"/>
      <c r="N699" s="28"/>
      <c r="P699" s="28"/>
      <c r="AD699" s="28"/>
    </row>
    <row r="700" spans="2:30" ht="30" customHeight="1" x14ac:dyDescent="0.2">
      <c r="B700" s="28"/>
      <c r="C700" s="28"/>
      <c r="D700" s="28"/>
      <c r="E700" s="28"/>
      <c r="N700" s="28"/>
      <c r="P700" s="28"/>
      <c r="AD700" s="28"/>
    </row>
    <row r="701" spans="2:30" ht="30" customHeight="1" x14ac:dyDescent="0.2">
      <c r="B701" s="28"/>
      <c r="C701" s="28"/>
      <c r="D701" s="28"/>
      <c r="E701" s="28"/>
      <c r="N701" s="28"/>
      <c r="P701" s="28"/>
      <c r="AD701" s="28"/>
    </row>
    <row r="702" spans="2:30" ht="30" customHeight="1" x14ac:dyDescent="0.2">
      <c r="B702" s="28"/>
      <c r="C702" s="28"/>
      <c r="D702" s="28"/>
      <c r="E702" s="28"/>
      <c r="N702" s="28"/>
      <c r="P702" s="28"/>
      <c r="AD702" s="28"/>
    </row>
    <row r="703" spans="2:30" ht="30" customHeight="1" x14ac:dyDescent="0.2">
      <c r="B703" s="28"/>
      <c r="C703" s="28"/>
      <c r="D703" s="28"/>
      <c r="E703" s="28"/>
      <c r="N703" s="28"/>
      <c r="P703" s="28"/>
      <c r="AD703" s="28"/>
    </row>
    <row r="704" spans="2:30" ht="30" customHeight="1" x14ac:dyDescent="0.2">
      <c r="B704" s="28"/>
      <c r="C704" s="28"/>
      <c r="D704" s="28"/>
      <c r="E704" s="28"/>
      <c r="N704" s="28"/>
      <c r="P704" s="28"/>
      <c r="AD704" s="28"/>
    </row>
    <row r="705" spans="2:30" ht="30" customHeight="1" x14ac:dyDescent="0.2">
      <c r="B705" s="28"/>
      <c r="C705" s="28"/>
      <c r="D705" s="28"/>
      <c r="E705" s="28"/>
      <c r="N705" s="28"/>
      <c r="P705" s="28"/>
      <c r="AD705" s="28"/>
    </row>
    <row r="706" spans="2:30" ht="30" customHeight="1" x14ac:dyDescent="0.2">
      <c r="B706" s="28"/>
      <c r="C706" s="28"/>
      <c r="D706" s="28"/>
      <c r="E706" s="28"/>
      <c r="N706" s="28"/>
      <c r="P706" s="28"/>
      <c r="AD706" s="28"/>
    </row>
    <row r="707" spans="2:30" ht="30" customHeight="1" x14ac:dyDescent="0.2">
      <c r="B707" s="28"/>
      <c r="C707" s="28"/>
      <c r="D707" s="28"/>
      <c r="E707" s="28"/>
      <c r="N707" s="28"/>
      <c r="P707" s="28"/>
      <c r="AD707" s="28"/>
    </row>
    <row r="708" spans="2:30" ht="30" customHeight="1" x14ac:dyDescent="0.2">
      <c r="B708" s="28"/>
      <c r="C708" s="28"/>
      <c r="D708" s="28"/>
      <c r="E708" s="28"/>
      <c r="N708" s="28"/>
      <c r="P708" s="28"/>
      <c r="AD708" s="28"/>
    </row>
    <row r="709" spans="2:30" ht="30" customHeight="1" x14ac:dyDescent="0.2">
      <c r="B709" s="28"/>
      <c r="C709" s="28"/>
      <c r="D709" s="28"/>
      <c r="E709" s="28"/>
      <c r="N709" s="28"/>
      <c r="P709" s="28"/>
      <c r="AD709" s="28"/>
    </row>
    <row r="710" spans="2:30" ht="30" customHeight="1" x14ac:dyDescent="0.2">
      <c r="B710" s="28"/>
      <c r="C710" s="28"/>
      <c r="D710" s="28"/>
      <c r="E710" s="28"/>
      <c r="N710" s="28"/>
      <c r="P710" s="28"/>
      <c r="AD710" s="28"/>
    </row>
    <row r="711" spans="2:30" ht="30" customHeight="1" x14ac:dyDescent="0.2">
      <c r="B711" s="28"/>
      <c r="C711" s="28"/>
      <c r="D711" s="28"/>
      <c r="E711" s="28"/>
      <c r="N711" s="28"/>
      <c r="P711" s="28"/>
      <c r="AD711" s="28"/>
    </row>
    <row r="712" spans="2:30" ht="30" customHeight="1" x14ac:dyDescent="0.2">
      <c r="B712" s="28"/>
      <c r="C712" s="28"/>
      <c r="D712" s="28"/>
      <c r="E712" s="28"/>
      <c r="N712" s="28"/>
      <c r="P712" s="28"/>
      <c r="AD712" s="28"/>
    </row>
    <row r="713" spans="2:30" ht="30" customHeight="1" x14ac:dyDescent="0.2">
      <c r="B713" s="28"/>
      <c r="C713" s="28"/>
      <c r="D713" s="28"/>
      <c r="E713" s="28"/>
      <c r="N713" s="28"/>
      <c r="P713" s="28"/>
      <c r="AD713" s="28"/>
    </row>
    <row r="714" spans="2:30" ht="30" customHeight="1" x14ac:dyDescent="0.2">
      <c r="B714" s="28"/>
      <c r="C714" s="28"/>
      <c r="D714" s="28"/>
      <c r="E714" s="28"/>
      <c r="N714" s="28"/>
      <c r="P714" s="28"/>
      <c r="AD714" s="28"/>
    </row>
    <row r="715" spans="2:30" ht="30" customHeight="1" x14ac:dyDescent="0.2">
      <c r="B715" s="28"/>
      <c r="C715" s="28"/>
      <c r="D715" s="28"/>
      <c r="E715" s="28"/>
      <c r="N715" s="28"/>
      <c r="P715" s="28"/>
      <c r="AD715" s="28"/>
    </row>
    <row r="716" spans="2:30" ht="30" customHeight="1" x14ac:dyDescent="0.2">
      <c r="B716" s="28"/>
      <c r="C716" s="28"/>
      <c r="D716" s="28"/>
      <c r="E716" s="28"/>
      <c r="N716" s="28"/>
      <c r="P716" s="28"/>
      <c r="AD716" s="28"/>
    </row>
    <row r="717" spans="2:30" ht="30" customHeight="1" x14ac:dyDescent="0.2">
      <c r="B717" s="28"/>
      <c r="C717" s="28"/>
      <c r="D717" s="28"/>
      <c r="E717" s="28"/>
      <c r="N717" s="28"/>
      <c r="P717" s="28"/>
      <c r="AD717" s="28"/>
    </row>
    <row r="718" spans="2:30" ht="30" customHeight="1" x14ac:dyDescent="0.2">
      <c r="B718" s="28"/>
      <c r="C718" s="28"/>
      <c r="D718" s="28"/>
      <c r="E718" s="28"/>
      <c r="N718" s="28"/>
      <c r="P718" s="28"/>
      <c r="AD718" s="28"/>
    </row>
    <row r="719" spans="2:30" ht="30" customHeight="1" x14ac:dyDescent="0.2">
      <c r="B719" s="28"/>
      <c r="C719" s="28"/>
      <c r="D719" s="28"/>
      <c r="E719" s="28"/>
      <c r="N719" s="28"/>
      <c r="P719" s="28"/>
      <c r="AD719" s="28"/>
    </row>
    <row r="720" spans="2:30" ht="30" customHeight="1" x14ac:dyDescent="0.2">
      <c r="B720" s="28"/>
      <c r="C720" s="28"/>
      <c r="D720" s="28"/>
      <c r="E720" s="28"/>
      <c r="N720" s="28"/>
      <c r="P720" s="28"/>
      <c r="AD720" s="28"/>
    </row>
    <row r="721" spans="2:30" ht="30" customHeight="1" x14ac:dyDescent="0.2">
      <c r="B721" s="28"/>
      <c r="C721" s="28"/>
      <c r="D721" s="28"/>
      <c r="E721" s="28"/>
      <c r="N721" s="28"/>
      <c r="P721" s="28"/>
      <c r="AD721" s="28"/>
    </row>
    <row r="722" spans="2:30" ht="30" customHeight="1" x14ac:dyDescent="0.2">
      <c r="B722" s="28"/>
      <c r="C722" s="28"/>
      <c r="D722" s="28"/>
      <c r="E722" s="28"/>
      <c r="N722" s="28"/>
      <c r="P722" s="28"/>
      <c r="AD722" s="28"/>
    </row>
    <row r="723" spans="2:30" ht="30" customHeight="1" x14ac:dyDescent="0.2">
      <c r="B723" s="28"/>
      <c r="C723" s="28"/>
      <c r="D723" s="28"/>
      <c r="E723" s="28"/>
      <c r="N723" s="28"/>
      <c r="P723" s="28"/>
      <c r="AD723" s="28"/>
    </row>
    <row r="724" spans="2:30" ht="30" customHeight="1" x14ac:dyDescent="0.2">
      <c r="B724" s="28"/>
      <c r="C724" s="28"/>
      <c r="D724" s="28"/>
      <c r="E724" s="28"/>
      <c r="N724" s="28"/>
      <c r="P724" s="28"/>
      <c r="AD724" s="28"/>
    </row>
    <row r="725" spans="2:30" ht="30" customHeight="1" x14ac:dyDescent="0.2">
      <c r="B725" s="28"/>
      <c r="C725" s="28"/>
      <c r="D725" s="28"/>
      <c r="E725" s="28"/>
      <c r="N725" s="28"/>
      <c r="P725" s="28"/>
      <c r="AD725" s="28"/>
    </row>
    <row r="726" spans="2:30" ht="30" customHeight="1" x14ac:dyDescent="0.2">
      <c r="B726" s="28"/>
      <c r="C726" s="28"/>
      <c r="D726" s="28"/>
      <c r="E726" s="28"/>
      <c r="N726" s="28"/>
      <c r="P726" s="28"/>
      <c r="AD726" s="28"/>
    </row>
    <row r="727" spans="2:30" ht="30" customHeight="1" x14ac:dyDescent="0.2">
      <c r="B727" s="28"/>
      <c r="C727" s="28"/>
      <c r="D727" s="28"/>
      <c r="E727" s="28"/>
      <c r="N727" s="28"/>
      <c r="P727" s="28"/>
      <c r="AD727" s="28"/>
    </row>
    <row r="728" spans="2:30" ht="30" customHeight="1" x14ac:dyDescent="0.2">
      <c r="B728" s="28"/>
      <c r="C728" s="28"/>
      <c r="D728" s="28"/>
      <c r="E728" s="28"/>
      <c r="N728" s="28"/>
      <c r="P728" s="28"/>
      <c r="AD728" s="28"/>
    </row>
    <row r="729" spans="2:30" ht="30" customHeight="1" x14ac:dyDescent="0.2">
      <c r="B729" s="28"/>
      <c r="C729" s="28"/>
      <c r="D729" s="28"/>
      <c r="E729" s="28"/>
      <c r="N729" s="28"/>
      <c r="P729" s="28"/>
      <c r="AD729" s="28"/>
    </row>
    <row r="730" spans="2:30" ht="30" customHeight="1" x14ac:dyDescent="0.2">
      <c r="B730" s="28"/>
      <c r="C730" s="28"/>
      <c r="D730" s="28"/>
      <c r="E730" s="28"/>
      <c r="N730" s="28"/>
      <c r="P730" s="28"/>
      <c r="AD730" s="28"/>
    </row>
    <row r="731" spans="2:30" ht="30" customHeight="1" x14ac:dyDescent="0.2">
      <c r="B731" s="28"/>
      <c r="C731" s="28"/>
      <c r="D731" s="28"/>
      <c r="E731" s="28"/>
      <c r="N731" s="28"/>
      <c r="P731" s="28"/>
      <c r="AD731" s="28"/>
    </row>
    <row r="732" spans="2:30" ht="30" customHeight="1" x14ac:dyDescent="0.2">
      <c r="B732" s="28"/>
      <c r="C732" s="28"/>
      <c r="D732" s="28"/>
      <c r="E732" s="28"/>
      <c r="N732" s="28"/>
      <c r="P732" s="28"/>
      <c r="AD732" s="28"/>
    </row>
    <row r="733" spans="2:30" ht="30" customHeight="1" x14ac:dyDescent="0.2">
      <c r="B733" s="28"/>
      <c r="C733" s="28"/>
      <c r="D733" s="28"/>
      <c r="E733" s="28"/>
      <c r="N733" s="28"/>
      <c r="P733" s="28"/>
      <c r="AD733" s="28"/>
    </row>
    <row r="734" spans="2:30" ht="30" customHeight="1" x14ac:dyDescent="0.2">
      <c r="B734" s="28"/>
      <c r="C734" s="28"/>
      <c r="D734" s="28"/>
      <c r="E734" s="28"/>
      <c r="N734" s="28"/>
      <c r="P734" s="28"/>
      <c r="AD734" s="28"/>
    </row>
    <row r="735" spans="2:30" ht="30" customHeight="1" x14ac:dyDescent="0.2">
      <c r="B735" s="28"/>
      <c r="C735" s="28"/>
      <c r="D735" s="28"/>
      <c r="E735" s="28"/>
      <c r="N735" s="28"/>
      <c r="P735" s="28"/>
      <c r="AD735" s="28"/>
    </row>
    <row r="736" spans="2:30" ht="30" customHeight="1" x14ac:dyDescent="0.2">
      <c r="B736" s="28"/>
      <c r="C736" s="28"/>
      <c r="D736" s="28"/>
      <c r="E736" s="28"/>
      <c r="N736" s="28"/>
      <c r="P736" s="28"/>
      <c r="AD736" s="28"/>
    </row>
    <row r="737" spans="2:30" ht="30" customHeight="1" x14ac:dyDescent="0.2">
      <c r="B737" s="28"/>
      <c r="C737" s="28"/>
      <c r="D737" s="28"/>
      <c r="E737" s="28"/>
      <c r="N737" s="28"/>
      <c r="P737" s="28"/>
      <c r="AD737" s="28"/>
    </row>
    <row r="738" spans="2:30" ht="30" customHeight="1" x14ac:dyDescent="0.2">
      <c r="B738" s="28"/>
      <c r="C738" s="28"/>
      <c r="D738" s="28"/>
      <c r="E738" s="28"/>
      <c r="N738" s="28"/>
      <c r="P738" s="28"/>
      <c r="AD738" s="28"/>
    </row>
    <row r="739" spans="2:30" ht="30" customHeight="1" x14ac:dyDescent="0.2">
      <c r="B739" s="28"/>
      <c r="C739" s="28"/>
      <c r="D739" s="28"/>
      <c r="E739" s="28"/>
      <c r="N739" s="28"/>
      <c r="P739" s="28"/>
      <c r="AD739" s="28"/>
    </row>
    <row r="740" spans="2:30" ht="30" customHeight="1" x14ac:dyDescent="0.2">
      <c r="B740" s="28"/>
      <c r="C740" s="28"/>
      <c r="D740" s="28"/>
      <c r="E740" s="28"/>
      <c r="N740" s="28"/>
      <c r="P740" s="28"/>
      <c r="AD740" s="28"/>
    </row>
    <row r="741" spans="2:30" ht="30" customHeight="1" x14ac:dyDescent="0.2">
      <c r="B741" s="28"/>
      <c r="C741" s="28"/>
      <c r="D741" s="28"/>
      <c r="E741" s="28"/>
      <c r="N741" s="28"/>
      <c r="P741" s="28"/>
      <c r="AD741" s="28"/>
    </row>
    <row r="742" spans="2:30" ht="30" customHeight="1" x14ac:dyDescent="0.2">
      <c r="B742" s="28"/>
      <c r="C742" s="28"/>
      <c r="D742" s="28"/>
      <c r="E742" s="28"/>
      <c r="N742" s="28"/>
      <c r="P742" s="28"/>
      <c r="AD742" s="28"/>
    </row>
    <row r="743" spans="2:30" ht="30" customHeight="1" x14ac:dyDescent="0.2">
      <c r="B743" s="28"/>
      <c r="C743" s="28"/>
      <c r="D743" s="28"/>
      <c r="E743" s="28"/>
      <c r="N743" s="28"/>
      <c r="P743" s="28"/>
      <c r="AD743" s="28"/>
    </row>
    <row r="744" spans="2:30" ht="30" customHeight="1" x14ac:dyDescent="0.2">
      <c r="B744" s="28"/>
      <c r="C744" s="28"/>
      <c r="D744" s="28"/>
      <c r="E744" s="28"/>
      <c r="N744" s="28"/>
      <c r="P744" s="28"/>
      <c r="AD744" s="28"/>
    </row>
    <row r="745" spans="2:30" ht="30" customHeight="1" x14ac:dyDescent="0.2">
      <c r="B745" s="28"/>
      <c r="C745" s="28"/>
      <c r="D745" s="28"/>
      <c r="E745" s="28"/>
      <c r="N745" s="28"/>
      <c r="P745" s="28"/>
      <c r="AD745" s="28"/>
    </row>
    <row r="746" spans="2:30" ht="30" customHeight="1" x14ac:dyDescent="0.2">
      <c r="B746" s="28"/>
      <c r="C746" s="28"/>
      <c r="D746" s="28"/>
      <c r="E746" s="28"/>
      <c r="N746" s="28"/>
      <c r="P746" s="28"/>
      <c r="AD746" s="28"/>
    </row>
    <row r="747" spans="2:30" ht="30" customHeight="1" x14ac:dyDescent="0.2">
      <c r="B747" s="28"/>
      <c r="C747" s="28"/>
      <c r="D747" s="28"/>
      <c r="E747" s="28"/>
      <c r="N747" s="28"/>
      <c r="P747" s="28"/>
      <c r="AD747" s="28"/>
    </row>
    <row r="748" spans="2:30" ht="30" customHeight="1" x14ac:dyDescent="0.2">
      <c r="B748" s="28"/>
      <c r="C748" s="28"/>
      <c r="D748" s="28"/>
      <c r="E748" s="28"/>
      <c r="N748" s="28"/>
      <c r="P748" s="28"/>
      <c r="AD748" s="28"/>
    </row>
    <row r="749" spans="2:30" ht="30" customHeight="1" x14ac:dyDescent="0.2">
      <c r="B749" s="28"/>
      <c r="C749" s="28"/>
      <c r="D749" s="28"/>
      <c r="E749" s="28"/>
      <c r="N749" s="28"/>
      <c r="P749" s="28"/>
      <c r="AD749" s="28"/>
    </row>
    <row r="750" spans="2:30" ht="30" customHeight="1" x14ac:dyDescent="0.2">
      <c r="B750" s="28"/>
      <c r="C750" s="28"/>
      <c r="D750" s="28"/>
      <c r="E750" s="28"/>
      <c r="N750" s="28"/>
      <c r="P750" s="28"/>
      <c r="AD750" s="28"/>
    </row>
    <row r="751" spans="2:30" ht="30" customHeight="1" x14ac:dyDescent="0.2">
      <c r="B751" s="28"/>
      <c r="C751" s="28"/>
      <c r="D751" s="28"/>
      <c r="E751" s="28"/>
      <c r="N751" s="28"/>
      <c r="P751" s="28"/>
      <c r="AD751" s="28"/>
    </row>
    <row r="752" spans="2:30" ht="30" customHeight="1" x14ac:dyDescent="0.2">
      <c r="B752" s="28"/>
      <c r="C752" s="28"/>
      <c r="D752" s="28"/>
      <c r="E752" s="28"/>
      <c r="N752" s="28"/>
      <c r="P752" s="28"/>
      <c r="AD752" s="28"/>
    </row>
    <row r="753" spans="2:30" ht="30" customHeight="1" x14ac:dyDescent="0.2">
      <c r="B753" s="28"/>
      <c r="C753" s="28"/>
      <c r="D753" s="28"/>
      <c r="E753" s="28"/>
      <c r="N753" s="28"/>
      <c r="P753" s="28"/>
      <c r="AD753" s="28"/>
    </row>
    <row r="754" spans="2:30" ht="30" customHeight="1" x14ac:dyDescent="0.2">
      <c r="B754" s="28"/>
      <c r="C754" s="28"/>
      <c r="D754" s="28"/>
      <c r="E754" s="28"/>
      <c r="N754" s="28"/>
      <c r="P754" s="28"/>
      <c r="AD754" s="28"/>
    </row>
    <row r="755" spans="2:30" ht="30" customHeight="1" x14ac:dyDescent="0.2">
      <c r="B755" s="28"/>
      <c r="C755" s="28"/>
      <c r="D755" s="28"/>
      <c r="E755" s="28"/>
      <c r="N755" s="28"/>
      <c r="P755" s="28"/>
      <c r="AD755" s="28"/>
    </row>
    <row r="756" spans="2:30" ht="30" customHeight="1" x14ac:dyDescent="0.2">
      <c r="B756" s="28"/>
      <c r="C756" s="28"/>
      <c r="D756" s="28"/>
      <c r="E756" s="28"/>
      <c r="N756" s="28"/>
      <c r="P756" s="28"/>
      <c r="AD756" s="28"/>
    </row>
    <row r="757" spans="2:30" ht="30" customHeight="1" x14ac:dyDescent="0.2">
      <c r="B757" s="28"/>
      <c r="C757" s="28"/>
      <c r="D757" s="28"/>
      <c r="E757" s="28"/>
      <c r="N757" s="28"/>
      <c r="P757" s="28"/>
      <c r="AD757" s="28"/>
    </row>
    <row r="758" spans="2:30" ht="30" customHeight="1" x14ac:dyDescent="0.2">
      <c r="B758" s="28"/>
      <c r="C758" s="28"/>
      <c r="D758" s="28"/>
      <c r="E758" s="28"/>
      <c r="N758" s="28"/>
      <c r="P758" s="28"/>
      <c r="AD758" s="28"/>
    </row>
    <row r="759" spans="2:30" ht="30" customHeight="1" x14ac:dyDescent="0.2">
      <c r="B759" s="28"/>
      <c r="C759" s="28"/>
      <c r="D759" s="28"/>
      <c r="E759" s="28"/>
      <c r="N759" s="28"/>
      <c r="P759" s="28"/>
      <c r="AD759" s="28"/>
    </row>
    <row r="760" spans="2:30" ht="30" customHeight="1" x14ac:dyDescent="0.2">
      <c r="B760" s="28"/>
      <c r="C760" s="28"/>
      <c r="D760" s="28"/>
      <c r="E760" s="28"/>
      <c r="N760" s="28"/>
      <c r="P760" s="28"/>
      <c r="AD760" s="28"/>
    </row>
    <row r="761" spans="2:30" ht="30" customHeight="1" x14ac:dyDescent="0.2">
      <c r="B761" s="28"/>
      <c r="C761" s="28"/>
      <c r="D761" s="28"/>
      <c r="E761" s="28"/>
      <c r="N761" s="28"/>
      <c r="P761" s="28"/>
      <c r="AD761" s="28"/>
    </row>
    <row r="762" spans="2:30" ht="30" customHeight="1" x14ac:dyDescent="0.2">
      <c r="B762" s="28"/>
      <c r="C762" s="28"/>
      <c r="D762" s="28"/>
      <c r="E762" s="28"/>
      <c r="N762" s="28"/>
      <c r="P762" s="28"/>
      <c r="AD762" s="28"/>
    </row>
    <row r="763" spans="2:30" ht="30" customHeight="1" x14ac:dyDescent="0.2">
      <c r="B763" s="28"/>
      <c r="C763" s="28"/>
      <c r="D763" s="28"/>
      <c r="E763" s="28"/>
      <c r="N763" s="28"/>
      <c r="P763" s="28"/>
      <c r="AD763" s="28"/>
    </row>
    <row r="764" spans="2:30" ht="30" customHeight="1" x14ac:dyDescent="0.2">
      <c r="B764" s="28"/>
      <c r="C764" s="28"/>
      <c r="D764" s="28"/>
      <c r="E764" s="28"/>
      <c r="N764" s="28"/>
      <c r="P764" s="28"/>
      <c r="AD764" s="28"/>
    </row>
    <row r="765" spans="2:30" ht="30" customHeight="1" x14ac:dyDescent="0.2">
      <c r="B765" s="28"/>
      <c r="C765" s="28"/>
      <c r="D765" s="28"/>
      <c r="E765" s="28"/>
      <c r="N765" s="28"/>
      <c r="P765" s="28"/>
      <c r="AD765" s="28"/>
    </row>
    <row r="766" spans="2:30" ht="30" customHeight="1" x14ac:dyDescent="0.2">
      <c r="B766" s="28"/>
      <c r="C766" s="28"/>
      <c r="D766" s="28"/>
      <c r="E766" s="28"/>
      <c r="N766" s="28"/>
      <c r="P766" s="28"/>
      <c r="AD766" s="28"/>
    </row>
    <row r="767" spans="2:30" ht="30" customHeight="1" x14ac:dyDescent="0.2">
      <c r="B767" s="28"/>
      <c r="C767" s="28"/>
      <c r="D767" s="28"/>
      <c r="E767" s="28"/>
      <c r="N767" s="28"/>
      <c r="P767" s="28"/>
      <c r="AD767" s="28"/>
    </row>
    <row r="768" spans="2:30" ht="30" customHeight="1" x14ac:dyDescent="0.2">
      <c r="B768" s="28"/>
      <c r="C768" s="28"/>
      <c r="D768" s="28"/>
      <c r="E768" s="28"/>
      <c r="N768" s="28"/>
      <c r="P768" s="28"/>
      <c r="AD768" s="28"/>
    </row>
    <row r="769" spans="2:30" ht="30" customHeight="1" x14ac:dyDescent="0.2">
      <c r="B769" s="28"/>
      <c r="C769" s="28"/>
      <c r="D769" s="28"/>
      <c r="E769" s="28"/>
      <c r="N769" s="28"/>
      <c r="P769" s="28"/>
      <c r="AD769" s="28"/>
    </row>
    <row r="770" spans="2:30" ht="30" customHeight="1" x14ac:dyDescent="0.2">
      <c r="B770" s="28"/>
      <c r="C770" s="28"/>
      <c r="D770" s="28"/>
      <c r="E770" s="28"/>
      <c r="N770" s="28"/>
      <c r="P770" s="28"/>
      <c r="AD770" s="28"/>
    </row>
    <row r="771" spans="2:30" ht="30" customHeight="1" x14ac:dyDescent="0.2">
      <c r="B771" s="28"/>
      <c r="C771" s="28"/>
      <c r="D771" s="28"/>
      <c r="E771" s="28"/>
      <c r="N771" s="28"/>
      <c r="P771" s="28"/>
      <c r="AD771" s="28"/>
    </row>
    <row r="772" spans="2:30" ht="30" customHeight="1" x14ac:dyDescent="0.2">
      <c r="B772" s="28"/>
      <c r="C772" s="28"/>
      <c r="D772" s="28"/>
      <c r="E772" s="28"/>
      <c r="N772" s="28"/>
      <c r="P772" s="28"/>
      <c r="AD772" s="28"/>
    </row>
    <row r="773" spans="2:30" ht="30" customHeight="1" x14ac:dyDescent="0.2">
      <c r="B773" s="28"/>
      <c r="C773" s="28"/>
      <c r="D773" s="28"/>
      <c r="E773" s="28"/>
      <c r="N773" s="28"/>
      <c r="P773" s="28"/>
      <c r="AD773" s="28"/>
    </row>
    <row r="774" spans="2:30" ht="30" customHeight="1" x14ac:dyDescent="0.2">
      <c r="B774" s="28"/>
      <c r="C774" s="28"/>
      <c r="D774" s="28"/>
      <c r="E774" s="28"/>
      <c r="N774" s="28"/>
      <c r="P774" s="28"/>
      <c r="AD774" s="28"/>
    </row>
    <row r="775" spans="2:30" ht="30" customHeight="1" x14ac:dyDescent="0.2">
      <c r="B775" s="28"/>
      <c r="C775" s="28"/>
      <c r="D775" s="28"/>
      <c r="E775" s="28"/>
      <c r="N775" s="28"/>
      <c r="P775" s="28"/>
      <c r="AD775" s="28"/>
    </row>
    <row r="776" spans="2:30" ht="30" customHeight="1" x14ac:dyDescent="0.2">
      <c r="B776" s="28"/>
      <c r="C776" s="28"/>
      <c r="D776" s="28"/>
      <c r="E776" s="28"/>
      <c r="N776" s="28"/>
      <c r="P776" s="28"/>
      <c r="AD776" s="28"/>
    </row>
    <row r="777" spans="2:30" ht="30" customHeight="1" x14ac:dyDescent="0.2">
      <c r="B777" s="28"/>
      <c r="C777" s="28"/>
      <c r="D777" s="28"/>
      <c r="E777" s="28"/>
      <c r="N777" s="28"/>
      <c r="P777" s="28"/>
      <c r="AD777" s="28"/>
    </row>
    <row r="778" spans="2:30" ht="30" customHeight="1" x14ac:dyDescent="0.2">
      <c r="B778" s="28"/>
      <c r="C778" s="28"/>
      <c r="D778" s="28"/>
      <c r="E778" s="28"/>
      <c r="N778" s="28"/>
      <c r="P778" s="28"/>
      <c r="AD778" s="28"/>
    </row>
    <row r="779" spans="2:30" ht="30" customHeight="1" x14ac:dyDescent="0.2">
      <c r="B779" s="28"/>
      <c r="C779" s="28"/>
      <c r="D779" s="28"/>
      <c r="E779" s="28"/>
      <c r="N779" s="28"/>
      <c r="P779" s="28"/>
      <c r="AD779" s="28"/>
    </row>
    <row r="780" spans="2:30" ht="30" customHeight="1" x14ac:dyDescent="0.2">
      <c r="B780" s="28"/>
      <c r="C780" s="28"/>
      <c r="D780" s="28"/>
      <c r="E780" s="28"/>
      <c r="N780" s="28"/>
      <c r="P780" s="28"/>
      <c r="AD780" s="28"/>
    </row>
    <row r="781" spans="2:30" ht="30" customHeight="1" x14ac:dyDescent="0.2">
      <c r="B781" s="28"/>
      <c r="C781" s="28"/>
      <c r="D781" s="28"/>
      <c r="E781" s="28"/>
      <c r="N781" s="28"/>
      <c r="P781" s="28"/>
      <c r="AD781" s="28"/>
    </row>
    <row r="782" spans="2:30" ht="30" customHeight="1" x14ac:dyDescent="0.2">
      <c r="B782" s="28"/>
      <c r="C782" s="28"/>
      <c r="D782" s="28"/>
      <c r="E782" s="28"/>
      <c r="N782" s="28"/>
      <c r="P782" s="28"/>
      <c r="AD782" s="28"/>
    </row>
    <row r="783" spans="2:30" ht="30" customHeight="1" x14ac:dyDescent="0.2">
      <c r="B783" s="28"/>
      <c r="C783" s="28"/>
      <c r="D783" s="28"/>
      <c r="E783" s="28"/>
      <c r="N783" s="28"/>
      <c r="P783" s="28"/>
      <c r="AD783" s="28"/>
    </row>
    <row r="784" spans="2:30" ht="30" customHeight="1" x14ac:dyDescent="0.2">
      <c r="B784" s="28"/>
      <c r="C784" s="28"/>
      <c r="D784" s="28"/>
      <c r="E784" s="28"/>
      <c r="N784" s="28"/>
      <c r="P784" s="28"/>
      <c r="AD784" s="28"/>
    </row>
    <row r="785" spans="2:30" ht="30" customHeight="1" x14ac:dyDescent="0.2">
      <c r="B785" s="28"/>
      <c r="C785" s="28"/>
      <c r="D785" s="28"/>
      <c r="E785" s="28"/>
      <c r="N785" s="28"/>
      <c r="P785" s="28"/>
      <c r="AD785" s="28"/>
    </row>
    <row r="786" spans="2:30" ht="30" customHeight="1" x14ac:dyDescent="0.2">
      <c r="B786" s="28"/>
      <c r="C786" s="28"/>
      <c r="D786" s="28"/>
      <c r="E786" s="28"/>
      <c r="N786" s="28"/>
      <c r="P786" s="28"/>
      <c r="AD786" s="28"/>
    </row>
    <row r="787" spans="2:30" ht="30" customHeight="1" x14ac:dyDescent="0.2">
      <c r="B787" s="28"/>
      <c r="C787" s="28"/>
      <c r="D787" s="28"/>
      <c r="E787" s="28"/>
      <c r="N787" s="28"/>
      <c r="P787" s="28"/>
      <c r="AD787" s="28"/>
    </row>
    <row r="788" spans="2:30" ht="30" customHeight="1" x14ac:dyDescent="0.2">
      <c r="B788" s="28"/>
      <c r="C788" s="28"/>
      <c r="D788" s="28"/>
      <c r="E788" s="28"/>
      <c r="N788" s="28"/>
      <c r="P788" s="28"/>
      <c r="AD788" s="28"/>
    </row>
    <row r="789" spans="2:30" ht="30" customHeight="1" x14ac:dyDescent="0.2">
      <c r="B789" s="28"/>
      <c r="C789" s="28"/>
      <c r="D789" s="28"/>
      <c r="E789" s="28"/>
      <c r="N789" s="28"/>
      <c r="P789" s="28"/>
      <c r="AD789" s="28"/>
    </row>
    <row r="790" spans="2:30" ht="30" customHeight="1" x14ac:dyDescent="0.2">
      <c r="B790" s="28"/>
      <c r="C790" s="28"/>
      <c r="D790" s="28"/>
      <c r="E790" s="28"/>
      <c r="N790" s="28"/>
      <c r="P790" s="28"/>
      <c r="AD790" s="28"/>
    </row>
    <row r="791" spans="2:30" ht="30" customHeight="1" x14ac:dyDescent="0.2">
      <c r="B791" s="28"/>
      <c r="C791" s="28"/>
      <c r="D791" s="28"/>
      <c r="E791" s="28"/>
      <c r="N791" s="28"/>
      <c r="P791" s="28"/>
      <c r="AD791" s="28"/>
    </row>
    <row r="792" spans="2:30" ht="30" customHeight="1" x14ac:dyDescent="0.2">
      <c r="B792" s="28"/>
      <c r="C792" s="28"/>
      <c r="D792" s="28"/>
      <c r="E792" s="28"/>
      <c r="N792" s="28"/>
      <c r="P792" s="28"/>
      <c r="AD792" s="28"/>
    </row>
    <row r="793" spans="2:30" ht="30" customHeight="1" x14ac:dyDescent="0.2">
      <c r="B793" s="28"/>
      <c r="C793" s="28"/>
      <c r="D793" s="28"/>
      <c r="E793" s="28"/>
      <c r="N793" s="28"/>
      <c r="P793" s="28"/>
      <c r="AD793" s="28"/>
    </row>
    <row r="794" spans="2:30" ht="30" customHeight="1" x14ac:dyDescent="0.2">
      <c r="B794" s="28"/>
      <c r="C794" s="28"/>
      <c r="D794" s="28"/>
      <c r="E794" s="28"/>
      <c r="N794" s="28"/>
      <c r="P794" s="28"/>
      <c r="AD794" s="28"/>
    </row>
    <row r="795" spans="2:30" ht="30" customHeight="1" x14ac:dyDescent="0.2">
      <c r="B795" s="28"/>
      <c r="C795" s="28"/>
      <c r="D795" s="28"/>
      <c r="E795" s="28"/>
      <c r="N795" s="28"/>
      <c r="P795" s="28"/>
      <c r="AD795" s="28"/>
    </row>
    <row r="796" spans="2:30" ht="30" customHeight="1" x14ac:dyDescent="0.2">
      <c r="B796" s="28"/>
      <c r="C796" s="28"/>
      <c r="D796" s="28"/>
      <c r="E796" s="28"/>
      <c r="N796" s="28"/>
      <c r="P796" s="28"/>
      <c r="AD796" s="28"/>
    </row>
    <row r="797" spans="2:30" ht="30" customHeight="1" x14ac:dyDescent="0.2">
      <c r="B797" s="28"/>
      <c r="C797" s="28"/>
      <c r="D797" s="28"/>
      <c r="E797" s="28"/>
      <c r="N797" s="28"/>
      <c r="P797" s="28"/>
      <c r="AD797" s="28"/>
    </row>
    <row r="798" spans="2:30" ht="30" customHeight="1" x14ac:dyDescent="0.2">
      <c r="B798" s="28"/>
      <c r="C798" s="28"/>
      <c r="D798" s="28"/>
      <c r="E798" s="28"/>
      <c r="N798" s="28"/>
      <c r="P798" s="28"/>
      <c r="AD798" s="28"/>
    </row>
    <row r="799" spans="2:30" ht="30" customHeight="1" x14ac:dyDescent="0.2">
      <c r="B799" s="28"/>
      <c r="C799" s="28"/>
      <c r="D799" s="28"/>
      <c r="E799" s="28"/>
      <c r="N799" s="28"/>
      <c r="P799" s="28"/>
      <c r="AD799" s="28"/>
    </row>
    <row r="800" spans="2:30" ht="30" customHeight="1" x14ac:dyDescent="0.2">
      <c r="B800" s="28"/>
      <c r="C800" s="28"/>
      <c r="D800" s="28"/>
      <c r="E800" s="28"/>
      <c r="N800" s="28"/>
      <c r="P800" s="28"/>
      <c r="AD800" s="28"/>
    </row>
    <row r="801" spans="2:30" ht="30" customHeight="1" x14ac:dyDescent="0.2">
      <c r="B801" s="28"/>
      <c r="C801" s="28"/>
      <c r="D801" s="28"/>
      <c r="E801" s="28"/>
      <c r="N801" s="28"/>
      <c r="P801" s="28"/>
      <c r="AD801" s="28"/>
    </row>
    <row r="802" spans="2:30" ht="30" customHeight="1" x14ac:dyDescent="0.2">
      <c r="B802" s="28"/>
      <c r="C802" s="28"/>
      <c r="D802" s="28"/>
      <c r="E802" s="28"/>
      <c r="N802" s="28"/>
      <c r="P802" s="28"/>
      <c r="AD802" s="28"/>
    </row>
    <row r="803" spans="2:30" ht="30" customHeight="1" x14ac:dyDescent="0.2">
      <c r="B803" s="28"/>
      <c r="C803" s="28"/>
      <c r="D803" s="28"/>
      <c r="E803" s="28"/>
      <c r="N803" s="28"/>
      <c r="P803" s="28"/>
      <c r="AD803" s="28"/>
    </row>
    <row r="804" spans="2:30" ht="30" customHeight="1" x14ac:dyDescent="0.2">
      <c r="B804" s="28"/>
      <c r="C804" s="28"/>
      <c r="D804" s="28"/>
      <c r="E804" s="28"/>
      <c r="N804" s="28"/>
      <c r="P804" s="28"/>
      <c r="AD804" s="28"/>
    </row>
    <row r="805" spans="2:30" ht="30" customHeight="1" x14ac:dyDescent="0.2">
      <c r="B805" s="28"/>
      <c r="C805" s="28"/>
      <c r="D805" s="28"/>
      <c r="E805" s="28"/>
      <c r="N805" s="28"/>
      <c r="P805" s="28"/>
      <c r="AD805" s="28"/>
    </row>
    <row r="806" spans="2:30" ht="30" customHeight="1" x14ac:dyDescent="0.2">
      <c r="B806" s="28"/>
      <c r="C806" s="28"/>
      <c r="D806" s="28"/>
      <c r="E806" s="28"/>
      <c r="N806" s="28"/>
      <c r="P806" s="28"/>
      <c r="AD806" s="28"/>
    </row>
    <row r="807" spans="2:30" ht="30" customHeight="1" x14ac:dyDescent="0.2">
      <c r="B807" s="28"/>
      <c r="C807" s="28"/>
      <c r="D807" s="28"/>
      <c r="E807" s="28"/>
      <c r="N807" s="28"/>
      <c r="P807" s="28"/>
      <c r="AD807" s="28"/>
    </row>
    <row r="808" spans="2:30" ht="30" customHeight="1" x14ac:dyDescent="0.2">
      <c r="B808" s="28"/>
      <c r="C808" s="28"/>
      <c r="D808" s="28"/>
      <c r="E808" s="28"/>
      <c r="N808" s="28"/>
      <c r="P808" s="28"/>
      <c r="AD808" s="28"/>
    </row>
    <row r="809" spans="2:30" ht="30" customHeight="1" x14ac:dyDescent="0.2">
      <c r="B809" s="28"/>
      <c r="C809" s="28"/>
      <c r="D809" s="28"/>
      <c r="E809" s="28"/>
      <c r="N809" s="28"/>
      <c r="P809" s="28"/>
      <c r="AD809" s="28"/>
    </row>
    <row r="810" spans="2:30" ht="30" customHeight="1" x14ac:dyDescent="0.2">
      <c r="B810" s="28"/>
      <c r="C810" s="28"/>
      <c r="D810" s="28"/>
      <c r="E810" s="28"/>
      <c r="N810" s="28"/>
      <c r="P810" s="28"/>
      <c r="AD810" s="28"/>
    </row>
    <row r="811" spans="2:30" ht="30" customHeight="1" x14ac:dyDescent="0.2">
      <c r="B811" s="28"/>
      <c r="C811" s="28"/>
      <c r="D811" s="28"/>
      <c r="E811" s="28"/>
      <c r="N811" s="28"/>
      <c r="P811" s="28"/>
      <c r="AD811" s="28"/>
    </row>
    <row r="812" spans="2:30" ht="30" customHeight="1" x14ac:dyDescent="0.2">
      <c r="B812" s="28"/>
      <c r="C812" s="28"/>
      <c r="D812" s="28"/>
      <c r="E812" s="28"/>
      <c r="N812" s="28"/>
      <c r="P812" s="28"/>
      <c r="AD812" s="28"/>
    </row>
    <row r="813" spans="2:30" ht="30" customHeight="1" x14ac:dyDescent="0.2">
      <c r="B813" s="28"/>
      <c r="C813" s="28"/>
      <c r="D813" s="28"/>
      <c r="E813" s="28"/>
      <c r="N813" s="28"/>
      <c r="P813" s="28"/>
      <c r="AD813" s="28"/>
    </row>
    <row r="814" spans="2:30" ht="30" customHeight="1" x14ac:dyDescent="0.2">
      <c r="B814" s="28"/>
      <c r="C814" s="28"/>
      <c r="D814" s="28"/>
      <c r="E814" s="28"/>
      <c r="N814" s="28"/>
      <c r="P814" s="28"/>
      <c r="AD814" s="28"/>
    </row>
    <row r="815" spans="2:30" ht="30" customHeight="1" x14ac:dyDescent="0.2">
      <c r="B815" s="28"/>
      <c r="C815" s="28"/>
      <c r="D815" s="28"/>
      <c r="E815" s="28"/>
      <c r="N815" s="28"/>
      <c r="P815" s="28"/>
      <c r="AD815" s="28"/>
    </row>
    <row r="816" spans="2:30" ht="30" customHeight="1" x14ac:dyDescent="0.2">
      <c r="B816" s="28"/>
      <c r="C816" s="28"/>
      <c r="D816" s="28"/>
      <c r="E816" s="28"/>
      <c r="N816" s="28"/>
      <c r="P816" s="28"/>
      <c r="AD816" s="28"/>
    </row>
    <row r="817" spans="2:30" ht="30" customHeight="1" x14ac:dyDescent="0.2">
      <c r="B817" s="28"/>
      <c r="C817" s="28"/>
      <c r="D817" s="28"/>
      <c r="E817" s="28"/>
      <c r="N817" s="28"/>
      <c r="P817" s="28"/>
      <c r="AD817" s="28"/>
    </row>
    <row r="818" spans="2:30" ht="30" customHeight="1" x14ac:dyDescent="0.2">
      <c r="B818" s="28"/>
      <c r="C818" s="28"/>
      <c r="D818" s="28"/>
      <c r="E818" s="28"/>
      <c r="N818" s="28"/>
      <c r="P818" s="28"/>
      <c r="AD818" s="28"/>
    </row>
    <row r="819" spans="2:30" ht="30" customHeight="1" x14ac:dyDescent="0.2">
      <c r="B819" s="28"/>
      <c r="C819" s="28"/>
      <c r="D819" s="28"/>
      <c r="E819" s="28"/>
      <c r="N819" s="28"/>
      <c r="P819" s="28"/>
      <c r="AD819" s="28"/>
    </row>
    <row r="820" spans="2:30" ht="30" customHeight="1" x14ac:dyDescent="0.2">
      <c r="B820" s="28"/>
      <c r="C820" s="28"/>
      <c r="D820" s="28"/>
      <c r="E820" s="28"/>
      <c r="N820" s="28"/>
      <c r="P820" s="28"/>
      <c r="AD820" s="28"/>
    </row>
    <row r="821" spans="2:30" ht="30" customHeight="1" x14ac:dyDescent="0.2">
      <c r="B821" s="28"/>
      <c r="C821" s="28"/>
      <c r="D821" s="28"/>
      <c r="E821" s="28"/>
      <c r="N821" s="28"/>
      <c r="P821" s="28"/>
      <c r="AD821" s="28"/>
    </row>
    <row r="822" spans="2:30" ht="30" customHeight="1" x14ac:dyDescent="0.2">
      <c r="B822" s="28"/>
      <c r="C822" s="28"/>
      <c r="D822" s="28"/>
      <c r="E822" s="28"/>
      <c r="N822" s="28"/>
      <c r="P822" s="28"/>
      <c r="AD822" s="28"/>
    </row>
    <row r="823" spans="2:30" ht="30" customHeight="1" x14ac:dyDescent="0.2">
      <c r="B823" s="28"/>
      <c r="C823" s="28"/>
      <c r="D823" s="28"/>
      <c r="E823" s="28"/>
      <c r="N823" s="28"/>
      <c r="P823" s="28"/>
      <c r="AD823" s="28"/>
    </row>
    <row r="824" spans="2:30" ht="30" customHeight="1" x14ac:dyDescent="0.2">
      <c r="B824" s="28"/>
      <c r="C824" s="28"/>
      <c r="D824" s="28"/>
      <c r="E824" s="28"/>
      <c r="N824" s="28"/>
      <c r="P824" s="28"/>
      <c r="AD824" s="28"/>
    </row>
    <row r="825" spans="2:30" ht="30" customHeight="1" x14ac:dyDescent="0.2">
      <c r="B825" s="28"/>
      <c r="C825" s="28"/>
      <c r="D825" s="28"/>
      <c r="E825" s="28"/>
      <c r="N825" s="28"/>
      <c r="P825" s="28"/>
      <c r="AD825" s="28"/>
    </row>
    <row r="826" spans="2:30" ht="30" customHeight="1" x14ac:dyDescent="0.2">
      <c r="B826" s="28"/>
      <c r="C826" s="28"/>
      <c r="D826" s="28"/>
      <c r="E826" s="28"/>
      <c r="N826" s="28"/>
      <c r="P826" s="28"/>
      <c r="AD826" s="28"/>
    </row>
    <row r="827" spans="2:30" ht="30" customHeight="1" x14ac:dyDescent="0.2">
      <c r="B827" s="28"/>
      <c r="C827" s="28"/>
      <c r="D827" s="28"/>
      <c r="E827" s="28"/>
      <c r="N827" s="28"/>
      <c r="P827" s="28"/>
      <c r="AD827" s="28"/>
    </row>
    <row r="828" spans="2:30" ht="30" customHeight="1" x14ac:dyDescent="0.2">
      <c r="B828" s="28"/>
      <c r="C828" s="28"/>
      <c r="D828" s="28"/>
      <c r="E828" s="28"/>
      <c r="N828" s="28"/>
      <c r="P828" s="28"/>
      <c r="AD828" s="28"/>
    </row>
    <row r="829" spans="2:30" ht="30" customHeight="1" x14ac:dyDescent="0.2">
      <c r="B829" s="28"/>
      <c r="C829" s="28"/>
      <c r="D829" s="28"/>
      <c r="E829" s="28"/>
      <c r="N829" s="28"/>
      <c r="P829" s="28"/>
      <c r="AD829" s="28"/>
    </row>
    <row r="830" spans="2:30" ht="30" customHeight="1" x14ac:dyDescent="0.2">
      <c r="B830" s="28"/>
      <c r="C830" s="28"/>
      <c r="D830" s="28"/>
      <c r="E830" s="28"/>
      <c r="N830" s="28"/>
      <c r="P830" s="28"/>
      <c r="AD830" s="28"/>
    </row>
    <row r="831" spans="2:30" ht="30" customHeight="1" x14ac:dyDescent="0.2">
      <c r="B831" s="28"/>
      <c r="C831" s="28"/>
      <c r="D831" s="28"/>
      <c r="E831" s="28"/>
      <c r="N831" s="28"/>
      <c r="P831" s="28"/>
      <c r="AD831" s="28"/>
    </row>
    <row r="832" spans="2:30" ht="30" customHeight="1" x14ac:dyDescent="0.2">
      <c r="B832" s="28"/>
      <c r="C832" s="28"/>
      <c r="D832" s="28"/>
      <c r="E832" s="28"/>
      <c r="N832" s="28"/>
      <c r="P832" s="28"/>
      <c r="AD832" s="28"/>
    </row>
    <row r="833" spans="2:30" ht="30" customHeight="1" x14ac:dyDescent="0.2">
      <c r="B833" s="28"/>
      <c r="C833" s="28"/>
      <c r="D833" s="28"/>
      <c r="E833" s="28"/>
      <c r="N833" s="28"/>
      <c r="P833" s="28"/>
      <c r="AD833" s="28"/>
    </row>
    <row r="834" spans="2:30" ht="30" customHeight="1" x14ac:dyDescent="0.2">
      <c r="B834" s="28"/>
      <c r="C834" s="28"/>
      <c r="D834" s="28"/>
      <c r="E834" s="28"/>
      <c r="N834" s="28"/>
      <c r="P834" s="28"/>
      <c r="AD834" s="28"/>
    </row>
    <row r="835" spans="2:30" ht="30" customHeight="1" x14ac:dyDescent="0.2">
      <c r="B835" s="28"/>
      <c r="C835" s="28"/>
      <c r="D835" s="28"/>
      <c r="E835" s="28"/>
      <c r="N835" s="28"/>
      <c r="P835" s="28"/>
      <c r="AD835" s="28"/>
    </row>
    <row r="836" spans="2:30" ht="30" customHeight="1" x14ac:dyDescent="0.2">
      <c r="B836" s="28"/>
      <c r="C836" s="28"/>
      <c r="D836" s="28"/>
      <c r="E836" s="28"/>
      <c r="N836" s="28"/>
      <c r="P836" s="28"/>
      <c r="AD836" s="28"/>
    </row>
    <row r="837" spans="2:30" ht="30" customHeight="1" x14ac:dyDescent="0.2">
      <c r="B837" s="28"/>
      <c r="C837" s="28"/>
      <c r="D837" s="28"/>
      <c r="E837" s="28"/>
      <c r="N837" s="28"/>
      <c r="P837" s="28"/>
      <c r="AD837" s="28"/>
    </row>
    <row r="838" spans="2:30" ht="30" customHeight="1" x14ac:dyDescent="0.2">
      <c r="B838" s="28"/>
      <c r="C838" s="28"/>
      <c r="D838" s="28"/>
      <c r="E838" s="28"/>
      <c r="N838" s="28"/>
      <c r="P838" s="28"/>
      <c r="AD838" s="28"/>
    </row>
    <row r="839" spans="2:30" ht="30" customHeight="1" x14ac:dyDescent="0.2">
      <c r="B839" s="28"/>
      <c r="C839" s="28"/>
      <c r="D839" s="28"/>
      <c r="E839" s="28"/>
      <c r="N839" s="28"/>
      <c r="P839" s="28"/>
      <c r="AD839" s="28"/>
    </row>
    <row r="840" spans="2:30" ht="30" customHeight="1" x14ac:dyDescent="0.2">
      <c r="B840" s="28"/>
      <c r="C840" s="28"/>
      <c r="D840" s="28"/>
      <c r="E840" s="28"/>
      <c r="N840" s="28"/>
      <c r="P840" s="28"/>
      <c r="AD840" s="28"/>
    </row>
    <row r="841" spans="2:30" ht="30" customHeight="1" x14ac:dyDescent="0.2">
      <c r="B841" s="28"/>
      <c r="C841" s="28"/>
      <c r="D841" s="28"/>
      <c r="E841" s="28"/>
      <c r="N841" s="28"/>
      <c r="P841" s="28"/>
      <c r="AD841" s="28"/>
    </row>
    <row r="842" spans="2:30" ht="30" customHeight="1" x14ac:dyDescent="0.2">
      <c r="B842" s="28"/>
      <c r="C842" s="28"/>
      <c r="D842" s="28"/>
      <c r="E842" s="28"/>
      <c r="N842" s="28"/>
      <c r="P842" s="28"/>
      <c r="AD842" s="28"/>
    </row>
    <row r="843" spans="2:30" ht="30" customHeight="1" x14ac:dyDescent="0.2">
      <c r="B843" s="28"/>
      <c r="C843" s="28"/>
      <c r="D843" s="28"/>
      <c r="E843" s="28"/>
      <c r="N843" s="28"/>
      <c r="P843" s="28"/>
      <c r="AD843" s="28"/>
    </row>
    <row r="844" spans="2:30" ht="30" customHeight="1" x14ac:dyDescent="0.2">
      <c r="B844" s="28"/>
      <c r="C844" s="28"/>
      <c r="D844" s="28"/>
      <c r="E844" s="28"/>
      <c r="N844" s="28"/>
      <c r="P844" s="28"/>
      <c r="AD844" s="28"/>
    </row>
    <row r="845" spans="2:30" ht="30" customHeight="1" x14ac:dyDescent="0.2">
      <c r="B845" s="28"/>
      <c r="C845" s="28"/>
      <c r="D845" s="28"/>
      <c r="E845" s="28"/>
      <c r="N845" s="28"/>
      <c r="P845" s="28"/>
      <c r="AD845" s="28"/>
    </row>
    <row r="846" spans="2:30" ht="30" customHeight="1" x14ac:dyDescent="0.2">
      <c r="B846" s="28"/>
      <c r="C846" s="28"/>
      <c r="D846" s="28"/>
      <c r="E846" s="28"/>
      <c r="N846" s="28"/>
      <c r="P846" s="28"/>
      <c r="AD846" s="28"/>
    </row>
    <row r="847" spans="2:30" ht="30" customHeight="1" x14ac:dyDescent="0.2">
      <c r="B847" s="28"/>
      <c r="C847" s="28"/>
      <c r="D847" s="28"/>
      <c r="E847" s="28"/>
      <c r="N847" s="28"/>
      <c r="P847" s="28"/>
      <c r="AD847" s="28"/>
    </row>
    <row r="848" spans="2:30" ht="30" customHeight="1" x14ac:dyDescent="0.2">
      <c r="B848" s="28"/>
      <c r="C848" s="28"/>
      <c r="D848" s="28"/>
      <c r="E848" s="28"/>
      <c r="N848" s="28"/>
      <c r="P848" s="28"/>
      <c r="AD848" s="28"/>
    </row>
    <row r="849" spans="2:30" ht="30" customHeight="1" x14ac:dyDescent="0.2">
      <c r="B849" s="28"/>
      <c r="C849" s="28"/>
      <c r="D849" s="28"/>
      <c r="E849" s="28"/>
      <c r="N849" s="28"/>
      <c r="P849" s="28"/>
      <c r="AD849" s="28"/>
    </row>
    <row r="850" spans="2:30" ht="30" customHeight="1" x14ac:dyDescent="0.2">
      <c r="B850" s="28"/>
      <c r="C850" s="28"/>
      <c r="D850" s="28"/>
      <c r="E850" s="28"/>
      <c r="N850" s="28"/>
      <c r="P850" s="28"/>
      <c r="AD850" s="28"/>
    </row>
    <row r="851" spans="2:30" ht="30" customHeight="1" x14ac:dyDescent="0.2">
      <c r="B851" s="28"/>
      <c r="C851" s="28"/>
      <c r="D851" s="28"/>
      <c r="E851" s="28"/>
      <c r="N851" s="28"/>
      <c r="P851" s="28"/>
      <c r="AD851" s="28"/>
    </row>
    <row r="852" spans="2:30" ht="30" customHeight="1" x14ac:dyDescent="0.2">
      <c r="B852" s="28"/>
      <c r="C852" s="28"/>
      <c r="D852" s="28"/>
      <c r="E852" s="28"/>
      <c r="N852" s="28"/>
      <c r="P852" s="28"/>
      <c r="AD852" s="28"/>
    </row>
    <row r="853" spans="2:30" ht="30" customHeight="1" x14ac:dyDescent="0.2">
      <c r="B853" s="28"/>
      <c r="C853" s="28"/>
      <c r="D853" s="28"/>
      <c r="E853" s="28"/>
      <c r="N853" s="28"/>
      <c r="P853" s="28"/>
      <c r="AD853" s="28"/>
    </row>
    <row r="854" spans="2:30" ht="30" customHeight="1" x14ac:dyDescent="0.2">
      <c r="B854" s="28"/>
      <c r="C854" s="28"/>
      <c r="D854" s="28"/>
      <c r="E854" s="28"/>
      <c r="N854" s="28"/>
      <c r="P854" s="28"/>
      <c r="AD854" s="28"/>
    </row>
    <row r="855" spans="2:30" ht="30" customHeight="1" x14ac:dyDescent="0.2">
      <c r="B855" s="28"/>
      <c r="C855" s="28"/>
      <c r="D855" s="28"/>
      <c r="E855" s="28"/>
      <c r="N855" s="28"/>
      <c r="P855" s="28"/>
      <c r="AD855" s="28"/>
    </row>
    <row r="856" spans="2:30" ht="30" customHeight="1" x14ac:dyDescent="0.2">
      <c r="B856" s="28"/>
      <c r="C856" s="28"/>
      <c r="D856" s="28"/>
      <c r="E856" s="28"/>
      <c r="N856" s="28"/>
      <c r="P856" s="28"/>
      <c r="AD856" s="28"/>
    </row>
    <row r="857" spans="2:30" ht="30" customHeight="1" x14ac:dyDescent="0.2">
      <c r="B857" s="28"/>
      <c r="C857" s="28"/>
      <c r="D857" s="28"/>
      <c r="E857" s="28"/>
      <c r="N857" s="28"/>
      <c r="P857" s="28"/>
      <c r="AD857" s="28"/>
    </row>
    <row r="858" spans="2:30" ht="30" customHeight="1" x14ac:dyDescent="0.2">
      <c r="B858" s="28"/>
      <c r="C858" s="28"/>
      <c r="D858" s="28"/>
      <c r="E858" s="28"/>
      <c r="N858" s="28"/>
      <c r="P858" s="28"/>
      <c r="AD858" s="28"/>
    </row>
    <row r="859" spans="2:30" ht="30" customHeight="1" x14ac:dyDescent="0.2">
      <c r="B859" s="28"/>
      <c r="C859" s="28"/>
      <c r="D859" s="28"/>
      <c r="E859" s="28"/>
      <c r="N859" s="28"/>
      <c r="P859" s="28"/>
      <c r="AD859" s="28"/>
    </row>
    <row r="860" spans="2:30" ht="30" customHeight="1" x14ac:dyDescent="0.2">
      <c r="B860" s="28"/>
      <c r="C860" s="28"/>
      <c r="D860" s="28"/>
      <c r="E860" s="28"/>
      <c r="N860" s="28"/>
      <c r="P860" s="28"/>
      <c r="AD860" s="28"/>
    </row>
    <row r="861" spans="2:30" ht="30" customHeight="1" x14ac:dyDescent="0.2">
      <c r="B861" s="28"/>
      <c r="C861" s="28"/>
      <c r="D861" s="28"/>
      <c r="E861" s="28"/>
      <c r="N861" s="28"/>
      <c r="P861" s="28"/>
      <c r="AD861" s="28"/>
    </row>
    <row r="862" spans="2:30" ht="30" customHeight="1" x14ac:dyDescent="0.2">
      <c r="B862" s="28"/>
      <c r="C862" s="28"/>
      <c r="D862" s="28"/>
      <c r="E862" s="28"/>
      <c r="N862" s="28"/>
      <c r="P862" s="28"/>
      <c r="AD862" s="28"/>
    </row>
    <row r="863" spans="2:30" ht="30" customHeight="1" x14ac:dyDescent="0.2">
      <c r="B863" s="28"/>
      <c r="C863" s="28"/>
      <c r="D863" s="28"/>
      <c r="E863" s="28"/>
      <c r="N863" s="28"/>
      <c r="P863" s="28"/>
      <c r="AD863" s="28"/>
    </row>
    <row r="864" spans="2:30" ht="30" customHeight="1" x14ac:dyDescent="0.2">
      <c r="B864" s="28"/>
      <c r="C864" s="28"/>
      <c r="D864" s="28"/>
      <c r="E864" s="28"/>
      <c r="N864" s="28"/>
      <c r="P864" s="28"/>
      <c r="AD864" s="28"/>
    </row>
    <row r="865" spans="2:30" ht="30" customHeight="1" x14ac:dyDescent="0.2">
      <c r="B865" s="28"/>
      <c r="C865" s="28"/>
      <c r="D865" s="28"/>
      <c r="E865" s="28"/>
      <c r="N865" s="28"/>
      <c r="P865" s="28"/>
      <c r="AD865" s="28"/>
    </row>
    <row r="866" spans="2:30" ht="30" customHeight="1" x14ac:dyDescent="0.2">
      <c r="B866" s="28"/>
      <c r="C866" s="28"/>
      <c r="D866" s="28"/>
      <c r="E866" s="28"/>
      <c r="N866" s="28"/>
      <c r="P866" s="28"/>
      <c r="AD866" s="28"/>
    </row>
    <row r="867" spans="2:30" ht="30" customHeight="1" x14ac:dyDescent="0.2">
      <c r="B867" s="28"/>
      <c r="C867" s="28"/>
      <c r="D867" s="28"/>
      <c r="E867" s="28"/>
      <c r="N867" s="28"/>
      <c r="P867" s="28"/>
      <c r="AD867" s="28"/>
    </row>
    <row r="868" spans="2:30" ht="30" customHeight="1" x14ac:dyDescent="0.2">
      <c r="B868" s="28"/>
      <c r="C868" s="28"/>
      <c r="D868" s="28"/>
      <c r="E868" s="28"/>
      <c r="N868" s="28"/>
      <c r="P868" s="28"/>
      <c r="AD868" s="28"/>
    </row>
    <row r="869" spans="2:30" ht="30" customHeight="1" x14ac:dyDescent="0.2">
      <c r="B869" s="28"/>
      <c r="C869" s="28"/>
      <c r="D869" s="28"/>
      <c r="E869" s="28"/>
      <c r="N869" s="28"/>
      <c r="P869" s="28"/>
      <c r="AD869" s="28"/>
    </row>
    <row r="870" spans="2:30" ht="30" customHeight="1" x14ac:dyDescent="0.2">
      <c r="B870" s="28"/>
      <c r="C870" s="28"/>
      <c r="D870" s="28"/>
      <c r="E870" s="28"/>
      <c r="N870" s="28"/>
      <c r="P870" s="28"/>
      <c r="AD870" s="28"/>
    </row>
    <row r="871" spans="2:30" ht="30" customHeight="1" x14ac:dyDescent="0.2">
      <c r="B871" s="28"/>
      <c r="C871" s="28"/>
      <c r="D871" s="28"/>
      <c r="E871" s="28"/>
      <c r="N871" s="28"/>
      <c r="P871" s="28"/>
      <c r="AD871" s="28"/>
    </row>
    <row r="872" spans="2:30" ht="30" customHeight="1" x14ac:dyDescent="0.2">
      <c r="B872" s="28"/>
      <c r="C872" s="28"/>
      <c r="D872" s="28"/>
      <c r="E872" s="28"/>
      <c r="N872" s="28"/>
      <c r="P872" s="28"/>
      <c r="AD872" s="28"/>
    </row>
    <row r="873" spans="2:30" ht="30" customHeight="1" x14ac:dyDescent="0.2">
      <c r="B873" s="28"/>
      <c r="C873" s="28"/>
      <c r="D873" s="28"/>
      <c r="E873" s="28"/>
      <c r="N873" s="28"/>
      <c r="P873" s="28"/>
      <c r="AD873" s="28"/>
    </row>
    <row r="874" spans="2:30" ht="30" customHeight="1" x14ac:dyDescent="0.2">
      <c r="B874" s="28"/>
      <c r="C874" s="28"/>
      <c r="D874" s="28"/>
      <c r="E874" s="28"/>
      <c r="N874" s="28"/>
      <c r="P874" s="28"/>
      <c r="AD874" s="28"/>
    </row>
    <row r="875" spans="2:30" ht="30" customHeight="1" x14ac:dyDescent="0.2">
      <c r="B875" s="28"/>
      <c r="C875" s="28"/>
      <c r="D875" s="28"/>
      <c r="E875" s="28"/>
      <c r="N875" s="28"/>
      <c r="P875" s="28"/>
      <c r="AD875" s="28"/>
    </row>
    <row r="876" spans="2:30" ht="30" customHeight="1" x14ac:dyDescent="0.2">
      <c r="B876" s="28"/>
      <c r="C876" s="28"/>
      <c r="D876" s="28"/>
      <c r="E876" s="28"/>
      <c r="N876" s="28"/>
      <c r="P876" s="28"/>
      <c r="AD876" s="28"/>
    </row>
    <row r="877" spans="2:30" ht="30" customHeight="1" x14ac:dyDescent="0.2">
      <c r="B877" s="28"/>
      <c r="C877" s="28"/>
      <c r="D877" s="28"/>
      <c r="E877" s="28"/>
      <c r="N877" s="28"/>
      <c r="P877" s="28"/>
      <c r="AD877" s="28"/>
    </row>
    <row r="878" spans="2:30" ht="30" customHeight="1" x14ac:dyDescent="0.2">
      <c r="B878" s="28"/>
      <c r="C878" s="28"/>
      <c r="D878" s="28"/>
      <c r="E878" s="28"/>
      <c r="N878" s="28"/>
      <c r="P878" s="28"/>
      <c r="AD878" s="28"/>
    </row>
    <row r="879" spans="2:30" ht="30" customHeight="1" x14ac:dyDescent="0.2">
      <c r="B879" s="28"/>
      <c r="C879" s="28"/>
      <c r="D879" s="28"/>
      <c r="E879" s="28"/>
      <c r="N879" s="28"/>
      <c r="P879" s="28"/>
      <c r="AD879" s="28"/>
    </row>
    <row r="880" spans="2:30" ht="30" customHeight="1" x14ac:dyDescent="0.2">
      <c r="B880" s="28"/>
      <c r="C880" s="28"/>
      <c r="D880" s="28"/>
      <c r="E880" s="28"/>
      <c r="N880" s="28"/>
      <c r="P880" s="28"/>
      <c r="AD880" s="28"/>
    </row>
    <row r="881" spans="2:30" ht="30" customHeight="1" x14ac:dyDescent="0.2">
      <c r="B881" s="28"/>
      <c r="C881" s="28"/>
      <c r="D881" s="28"/>
      <c r="E881" s="28"/>
      <c r="N881" s="28"/>
      <c r="P881" s="28"/>
      <c r="AD881" s="28"/>
    </row>
    <row r="882" spans="2:30" ht="30" customHeight="1" x14ac:dyDescent="0.2">
      <c r="B882" s="28"/>
      <c r="C882" s="28"/>
      <c r="D882" s="28"/>
      <c r="E882" s="28"/>
      <c r="N882" s="28"/>
      <c r="P882" s="28"/>
      <c r="AD882" s="28"/>
    </row>
    <row r="883" spans="2:30" ht="30" customHeight="1" x14ac:dyDescent="0.2">
      <c r="B883" s="28"/>
      <c r="C883" s="28"/>
      <c r="D883" s="28"/>
      <c r="E883" s="28"/>
      <c r="N883" s="28"/>
      <c r="P883" s="28"/>
      <c r="AD883" s="28"/>
    </row>
    <row r="884" spans="2:30" ht="30" customHeight="1" x14ac:dyDescent="0.2">
      <c r="B884" s="28"/>
      <c r="C884" s="28"/>
      <c r="D884" s="28"/>
      <c r="E884" s="28"/>
      <c r="N884" s="28"/>
      <c r="P884" s="28"/>
      <c r="AD884" s="28"/>
    </row>
    <row r="885" spans="2:30" ht="30" customHeight="1" x14ac:dyDescent="0.2">
      <c r="B885" s="28"/>
      <c r="C885" s="28"/>
      <c r="D885" s="28"/>
      <c r="E885" s="28"/>
      <c r="N885" s="28"/>
      <c r="P885" s="28"/>
      <c r="AD885" s="28"/>
    </row>
    <row r="886" spans="2:30" ht="30" customHeight="1" x14ac:dyDescent="0.2">
      <c r="B886" s="28"/>
      <c r="C886" s="28"/>
      <c r="D886" s="28"/>
      <c r="E886" s="28"/>
      <c r="N886" s="28"/>
      <c r="P886" s="28"/>
      <c r="AD886" s="28"/>
    </row>
    <row r="887" spans="2:30" ht="30" customHeight="1" x14ac:dyDescent="0.2">
      <c r="B887" s="28"/>
      <c r="C887" s="28"/>
      <c r="D887" s="28"/>
      <c r="E887" s="28"/>
      <c r="N887" s="28"/>
      <c r="P887" s="28"/>
      <c r="AD887" s="28"/>
    </row>
    <row r="888" spans="2:30" ht="30" customHeight="1" x14ac:dyDescent="0.2">
      <c r="B888" s="28"/>
      <c r="C888" s="28"/>
      <c r="D888" s="28"/>
      <c r="E888" s="28"/>
      <c r="N888" s="28"/>
      <c r="P888" s="28"/>
      <c r="AD888" s="28"/>
    </row>
    <row r="889" spans="2:30" ht="30" customHeight="1" x14ac:dyDescent="0.2">
      <c r="B889" s="28"/>
      <c r="C889" s="28"/>
      <c r="D889" s="28"/>
      <c r="E889" s="28"/>
      <c r="N889" s="28"/>
      <c r="P889" s="28"/>
      <c r="AD889" s="28"/>
    </row>
    <row r="890" spans="2:30" ht="30" customHeight="1" x14ac:dyDescent="0.2">
      <c r="B890" s="28"/>
      <c r="C890" s="28"/>
      <c r="D890" s="28"/>
      <c r="E890" s="28"/>
      <c r="N890" s="28"/>
      <c r="P890" s="28"/>
      <c r="AD890" s="28"/>
    </row>
    <row r="891" spans="2:30" ht="30" customHeight="1" x14ac:dyDescent="0.2">
      <c r="B891" s="28"/>
      <c r="C891" s="28"/>
      <c r="D891" s="28"/>
      <c r="E891" s="28"/>
      <c r="N891" s="28"/>
      <c r="P891" s="28"/>
      <c r="AD891" s="28"/>
    </row>
    <row r="892" spans="2:30" ht="30" customHeight="1" x14ac:dyDescent="0.2">
      <c r="B892" s="28"/>
      <c r="C892" s="28"/>
      <c r="D892" s="28"/>
      <c r="E892" s="28"/>
      <c r="N892" s="28"/>
      <c r="P892" s="28"/>
      <c r="AD892" s="28"/>
    </row>
    <row r="893" spans="2:30" ht="30" customHeight="1" x14ac:dyDescent="0.2">
      <c r="B893" s="28"/>
      <c r="C893" s="28"/>
      <c r="D893" s="28"/>
      <c r="E893" s="28"/>
      <c r="N893" s="28"/>
      <c r="P893" s="28"/>
      <c r="AD893" s="28"/>
    </row>
    <row r="894" spans="2:30" ht="30" customHeight="1" x14ac:dyDescent="0.2">
      <c r="B894" s="28"/>
      <c r="C894" s="28"/>
      <c r="D894" s="28"/>
      <c r="E894" s="28"/>
      <c r="N894" s="28"/>
      <c r="P894" s="28"/>
      <c r="AD894" s="28"/>
    </row>
    <row r="895" spans="2:30" ht="30" customHeight="1" x14ac:dyDescent="0.2">
      <c r="B895" s="28"/>
      <c r="C895" s="28"/>
      <c r="D895" s="28"/>
      <c r="E895" s="28"/>
      <c r="N895" s="28"/>
      <c r="P895" s="28"/>
      <c r="AD895" s="28"/>
    </row>
    <row r="896" spans="2:30" ht="30" customHeight="1" x14ac:dyDescent="0.2">
      <c r="B896" s="28"/>
      <c r="C896" s="28"/>
      <c r="D896" s="28"/>
      <c r="E896" s="28"/>
      <c r="N896" s="28"/>
      <c r="P896" s="28"/>
      <c r="AD896" s="28"/>
    </row>
    <row r="897" spans="2:30" ht="30" customHeight="1" x14ac:dyDescent="0.2">
      <c r="B897" s="28"/>
      <c r="C897" s="28"/>
      <c r="D897" s="28"/>
      <c r="E897" s="28"/>
      <c r="N897" s="28"/>
      <c r="P897" s="28"/>
      <c r="AD897" s="28"/>
    </row>
    <row r="898" spans="2:30" ht="30" customHeight="1" x14ac:dyDescent="0.2">
      <c r="B898" s="28"/>
      <c r="C898" s="28"/>
      <c r="D898" s="28"/>
      <c r="E898" s="28"/>
      <c r="N898" s="28"/>
      <c r="P898" s="28"/>
      <c r="AD898" s="28"/>
    </row>
    <row r="899" spans="2:30" ht="30" customHeight="1" x14ac:dyDescent="0.2">
      <c r="B899" s="28"/>
      <c r="C899" s="28"/>
      <c r="D899" s="28"/>
      <c r="E899" s="28"/>
      <c r="N899" s="28"/>
      <c r="P899" s="28"/>
      <c r="AD899" s="28"/>
    </row>
    <row r="900" spans="2:30" ht="30" customHeight="1" x14ac:dyDescent="0.2">
      <c r="B900" s="28"/>
      <c r="C900" s="28"/>
      <c r="D900" s="28"/>
      <c r="E900" s="28"/>
      <c r="N900" s="28"/>
      <c r="P900" s="28"/>
      <c r="AD900" s="28"/>
    </row>
    <row r="901" spans="2:30" ht="30" customHeight="1" x14ac:dyDescent="0.2">
      <c r="B901" s="28"/>
      <c r="C901" s="28"/>
      <c r="D901" s="28"/>
      <c r="E901" s="28"/>
      <c r="N901" s="28"/>
      <c r="P901" s="28"/>
      <c r="AD901" s="28"/>
    </row>
    <row r="902" spans="2:30" ht="30" customHeight="1" x14ac:dyDescent="0.2">
      <c r="B902" s="28"/>
      <c r="C902" s="28"/>
      <c r="D902" s="28"/>
      <c r="E902" s="28"/>
      <c r="N902" s="28"/>
      <c r="P902" s="28"/>
      <c r="AD902" s="28"/>
    </row>
    <row r="903" spans="2:30" ht="30" customHeight="1" x14ac:dyDescent="0.2">
      <c r="B903" s="28"/>
      <c r="C903" s="28"/>
      <c r="D903" s="28"/>
      <c r="E903" s="28"/>
      <c r="N903" s="28"/>
      <c r="P903" s="28"/>
      <c r="AD903" s="28"/>
    </row>
    <row r="904" spans="2:30" ht="30" customHeight="1" x14ac:dyDescent="0.2">
      <c r="B904" s="28"/>
      <c r="C904" s="28"/>
      <c r="D904" s="28"/>
      <c r="E904" s="28"/>
      <c r="N904" s="28"/>
      <c r="P904" s="28"/>
      <c r="AD904" s="28"/>
    </row>
    <row r="905" spans="2:30" ht="30" customHeight="1" x14ac:dyDescent="0.2">
      <c r="B905" s="28"/>
      <c r="C905" s="28"/>
      <c r="D905" s="28"/>
      <c r="E905" s="28"/>
      <c r="N905" s="28"/>
      <c r="P905" s="28"/>
      <c r="AD905" s="28"/>
    </row>
    <row r="906" spans="2:30" ht="30" customHeight="1" x14ac:dyDescent="0.2">
      <c r="B906" s="28"/>
      <c r="C906" s="28"/>
      <c r="D906" s="28"/>
      <c r="E906" s="28"/>
      <c r="N906" s="28"/>
      <c r="P906" s="28"/>
      <c r="AD906" s="28"/>
    </row>
    <row r="907" spans="2:30" ht="30" customHeight="1" x14ac:dyDescent="0.2">
      <c r="B907" s="28"/>
      <c r="C907" s="28"/>
      <c r="D907" s="28"/>
      <c r="E907" s="28"/>
      <c r="N907" s="28"/>
      <c r="P907" s="28"/>
      <c r="AD907" s="28"/>
    </row>
    <row r="908" spans="2:30" ht="30" customHeight="1" x14ac:dyDescent="0.2">
      <c r="B908" s="28"/>
      <c r="C908" s="28"/>
      <c r="D908" s="28"/>
      <c r="E908" s="28"/>
      <c r="N908" s="28"/>
      <c r="P908" s="28"/>
      <c r="AD908" s="28"/>
    </row>
    <row r="909" spans="2:30" ht="30" customHeight="1" x14ac:dyDescent="0.2">
      <c r="B909" s="28"/>
      <c r="C909" s="28"/>
      <c r="D909" s="28"/>
      <c r="E909" s="28"/>
      <c r="N909" s="28"/>
      <c r="P909" s="28"/>
      <c r="AD909" s="28"/>
    </row>
    <row r="910" spans="2:30" ht="30" customHeight="1" x14ac:dyDescent="0.2">
      <c r="B910" s="28"/>
      <c r="C910" s="28"/>
      <c r="D910" s="28"/>
      <c r="E910" s="28"/>
      <c r="N910" s="28"/>
      <c r="P910" s="28"/>
      <c r="AD910" s="28"/>
    </row>
    <row r="911" spans="2:30" ht="30" customHeight="1" x14ac:dyDescent="0.2">
      <c r="B911" s="28"/>
      <c r="C911" s="28"/>
      <c r="D911" s="28"/>
      <c r="E911" s="28"/>
      <c r="N911" s="28"/>
      <c r="P911" s="28"/>
      <c r="AD911" s="28"/>
    </row>
    <row r="912" spans="2:30" ht="30" customHeight="1" x14ac:dyDescent="0.2">
      <c r="B912" s="28"/>
      <c r="C912" s="28"/>
      <c r="D912" s="28"/>
      <c r="E912" s="28"/>
      <c r="N912" s="28"/>
      <c r="P912" s="28"/>
      <c r="AD912" s="28"/>
    </row>
    <row r="913" spans="2:30" ht="30" customHeight="1" x14ac:dyDescent="0.2">
      <c r="B913" s="28"/>
      <c r="C913" s="28"/>
      <c r="D913" s="28"/>
      <c r="E913" s="28"/>
      <c r="N913" s="28"/>
      <c r="P913" s="28"/>
      <c r="AD913" s="28"/>
    </row>
    <row r="914" spans="2:30" ht="30" customHeight="1" x14ac:dyDescent="0.2">
      <c r="B914" s="28"/>
      <c r="C914" s="28"/>
      <c r="D914" s="28"/>
      <c r="E914" s="28"/>
      <c r="N914" s="28"/>
      <c r="P914" s="28"/>
      <c r="AD914" s="28"/>
    </row>
    <row r="915" spans="2:30" ht="30" customHeight="1" x14ac:dyDescent="0.2">
      <c r="B915" s="28"/>
      <c r="C915" s="28"/>
      <c r="D915" s="28"/>
      <c r="E915" s="28"/>
      <c r="N915" s="28"/>
      <c r="P915" s="28"/>
      <c r="AD915" s="28"/>
    </row>
    <row r="916" spans="2:30" ht="30" customHeight="1" x14ac:dyDescent="0.2">
      <c r="B916" s="28"/>
      <c r="C916" s="28"/>
      <c r="D916" s="28"/>
      <c r="E916" s="28"/>
      <c r="N916" s="28"/>
      <c r="P916" s="28"/>
      <c r="AD916" s="28"/>
    </row>
    <row r="917" spans="2:30" ht="30" customHeight="1" x14ac:dyDescent="0.2">
      <c r="B917" s="28"/>
      <c r="C917" s="28"/>
      <c r="D917" s="28"/>
      <c r="E917" s="28"/>
      <c r="N917" s="28"/>
      <c r="P917" s="28"/>
      <c r="AD917" s="28"/>
    </row>
    <row r="918" spans="2:30" ht="30" customHeight="1" x14ac:dyDescent="0.2">
      <c r="B918" s="28"/>
      <c r="C918" s="28"/>
      <c r="D918" s="28"/>
      <c r="E918" s="28"/>
      <c r="N918" s="28"/>
      <c r="P918" s="28"/>
      <c r="AD918" s="28"/>
    </row>
    <row r="919" spans="2:30" ht="30" customHeight="1" x14ac:dyDescent="0.2">
      <c r="B919" s="28"/>
      <c r="C919" s="28"/>
      <c r="D919" s="28"/>
      <c r="E919" s="28"/>
      <c r="N919" s="28"/>
      <c r="P919" s="28"/>
      <c r="AD919" s="28"/>
    </row>
    <row r="920" spans="2:30" ht="30" customHeight="1" x14ac:dyDescent="0.2">
      <c r="B920" s="28"/>
      <c r="C920" s="28"/>
      <c r="D920" s="28"/>
      <c r="E920" s="28"/>
      <c r="N920" s="28"/>
      <c r="P920" s="28"/>
      <c r="AD920" s="28"/>
    </row>
    <row r="921" spans="2:30" ht="30" customHeight="1" x14ac:dyDescent="0.2">
      <c r="B921" s="28"/>
      <c r="C921" s="28"/>
      <c r="D921" s="28"/>
      <c r="E921" s="28"/>
      <c r="N921" s="28"/>
      <c r="P921" s="28"/>
      <c r="AD921" s="28"/>
    </row>
    <row r="922" spans="2:30" ht="30" customHeight="1" x14ac:dyDescent="0.2">
      <c r="B922" s="28"/>
      <c r="C922" s="28"/>
      <c r="D922" s="28"/>
      <c r="E922" s="28"/>
      <c r="N922" s="28"/>
      <c r="P922" s="28"/>
      <c r="AD922" s="28"/>
    </row>
    <row r="923" spans="2:30" ht="30" customHeight="1" x14ac:dyDescent="0.2">
      <c r="B923" s="28"/>
      <c r="C923" s="28"/>
      <c r="D923" s="28"/>
      <c r="E923" s="28"/>
      <c r="N923" s="28"/>
      <c r="P923" s="28"/>
      <c r="AD923" s="28"/>
    </row>
    <row r="924" spans="2:30" ht="30" customHeight="1" x14ac:dyDescent="0.2">
      <c r="B924" s="28"/>
      <c r="C924" s="28"/>
      <c r="D924" s="28"/>
      <c r="E924" s="28"/>
      <c r="N924" s="28"/>
      <c r="P924" s="28"/>
      <c r="AD924" s="28"/>
    </row>
    <row r="925" spans="2:30" ht="30" customHeight="1" x14ac:dyDescent="0.2">
      <c r="B925" s="28"/>
      <c r="C925" s="28"/>
      <c r="D925" s="28"/>
      <c r="E925" s="28"/>
      <c r="N925" s="28"/>
      <c r="P925" s="28"/>
      <c r="AD925" s="28"/>
    </row>
    <row r="926" spans="2:30" ht="30" customHeight="1" x14ac:dyDescent="0.2">
      <c r="B926" s="28"/>
      <c r="C926" s="28"/>
      <c r="D926" s="28"/>
      <c r="E926" s="28"/>
      <c r="N926" s="28"/>
      <c r="P926" s="28"/>
      <c r="AD926" s="28"/>
    </row>
    <row r="927" spans="2:30" ht="30" customHeight="1" x14ac:dyDescent="0.2">
      <c r="B927" s="28"/>
      <c r="C927" s="28"/>
      <c r="D927" s="28"/>
      <c r="E927" s="28"/>
      <c r="N927" s="28"/>
      <c r="P927" s="28"/>
      <c r="AD927" s="28"/>
    </row>
    <row r="928" spans="2:30" ht="30" customHeight="1" x14ac:dyDescent="0.2">
      <c r="B928" s="28"/>
      <c r="C928" s="28"/>
      <c r="D928" s="28"/>
      <c r="E928" s="28"/>
      <c r="N928" s="28"/>
      <c r="P928" s="28"/>
      <c r="AD928" s="28"/>
    </row>
    <row r="929" spans="2:30" ht="30" customHeight="1" x14ac:dyDescent="0.2">
      <c r="B929" s="28"/>
      <c r="C929" s="28"/>
      <c r="D929" s="28"/>
      <c r="E929" s="28"/>
      <c r="N929" s="28"/>
      <c r="P929" s="28"/>
      <c r="AD929" s="28"/>
    </row>
    <row r="930" spans="2:30" ht="30" customHeight="1" x14ac:dyDescent="0.2">
      <c r="B930" s="28"/>
      <c r="C930" s="28"/>
      <c r="D930" s="28"/>
      <c r="E930" s="28"/>
      <c r="N930" s="28"/>
      <c r="P930" s="28"/>
      <c r="AD930" s="28"/>
    </row>
    <row r="931" spans="2:30" ht="30" customHeight="1" x14ac:dyDescent="0.2">
      <c r="B931" s="28"/>
      <c r="C931" s="28"/>
      <c r="D931" s="28"/>
      <c r="E931" s="28"/>
      <c r="N931" s="28"/>
      <c r="P931" s="28"/>
      <c r="AD931" s="28"/>
    </row>
    <row r="932" spans="2:30" ht="30" customHeight="1" x14ac:dyDescent="0.2">
      <c r="B932" s="28"/>
      <c r="C932" s="28"/>
      <c r="D932" s="28"/>
      <c r="E932" s="28"/>
      <c r="N932" s="28"/>
      <c r="P932" s="28"/>
      <c r="AD932" s="28"/>
    </row>
    <row r="933" spans="2:30" ht="30" customHeight="1" x14ac:dyDescent="0.2">
      <c r="B933" s="28"/>
      <c r="C933" s="28"/>
      <c r="D933" s="28"/>
      <c r="E933" s="28"/>
      <c r="N933" s="28"/>
      <c r="P933" s="28"/>
      <c r="AD933" s="28"/>
    </row>
    <row r="934" spans="2:30" ht="30" customHeight="1" x14ac:dyDescent="0.2">
      <c r="B934" s="28"/>
      <c r="C934" s="28"/>
      <c r="D934" s="28"/>
      <c r="E934" s="28"/>
      <c r="N934" s="28"/>
      <c r="P934" s="28"/>
      <c r="AD934" s="28"/>
    </row>
    <row r="935" spans="2:30" ht="30" customHeight="1" x14ac:dyDescent="0.2">
      <c r="B935" s="28"/>
      <c r="C935" s="28"/>
      <c r="D935" s="28"/>
      <c r="E935" s="28"/>
      <c r="N935" s="28"/>
      <c r="P935" s="28"/>
      <c r="AD935" s="28"/>
    </row>
    <row r="936" spans="2:30" ht="30" customHeight="1" x14ac:dyDescent="0.2">
      <c r="B936" s="28"/>
      <c r="C936" s="28"/>
      <c r="D936" s="28"/>
      <c r="E936" s="28"/>
      <c r="N936" s="28"/>
      <c r="P936" s="28"/>
      <c r="AD936" s="28"/>
    </row>
    <row r="937" spans="2:30" ht="30" customHeight="1" x14ac:dyDescent="0.2">
      <c r="B937" s="28"/>
      <c r="C937" s="28"/>
      <c r="D937" s="28"/>
      <c r="E937" s="28"/>
      <c r="N937" s="28"/>
      <c r="P937" s="28"/>
      <c r="AD937" s="28"/>
    </row>
    <row r="938" spans="2:30" ht="30" customHeight="1" x14ac:dyDescent="0.2">
      <c r="B938" s="28"/>
      <c r="C938" s="28"/>
      <c r="D938" s="28"/>
      <c r="E938" s="28"/>
      <c r="N938" s="28"/>
      <c r="P938" s="28"/>
      <c r="AD938" s="28"/>
    </row>
    <row r="939" spans="2:30" ht="30" customHeight="1" x14ac:dyDescent="0.2">
      <c r="B939" s="28"/>
      <c r="C939" s="28"/>
      <c r="D939" s="28"/>
      <c r="E939" s="28"/>
      <c r="N939" s="28"/>
      <c r="P939" s="28"/>
      <c r="AD939" s="28"/>
    </row>
    <row r="940" spans="2:30" ht="30" customHeight="1" x14ac:dyDescent="0.2">
      <c r="B940" s="28"/>
      <c r="C940" s="28"/>
      <c r="D940" s="28"/>
      <c r="E940" s="28"/>
      <c r="N940" s="28"/>
      <c r="P940" s="28"/>
      <c r="AD940" s="28"/>
    </row>
    <row r="941" spans="2:30" ht="30" customHeight="1" x14ac:dyDescent="0.2">
      <c r="B941" s="28"/>
      <c r="C941" s="28"/>
      <c r="D941" s="28"/>
      <c r="E941" s="28"/>
      <c r="N941" s="28"/>
      <c r="P941" s="28"/>
      <c r="AD941" s="28"/>
    </row>
    <row r="942" spans="2:30" ht="30" customHeight="1" x14ac:dyDescent="0.2">
      <c r="B942" s="28"/>
      <c r="C942" s="28"/>
      <c r="D942" s="28"/>
      <c r="E942" s="28"/>
      <c r="N942" s="28"/>
      <c r="P942" s="28"/>
      <c r="AD942" s="28"/>
    </row>
    <row r="943" spans="2:30" ht="30" customHeight="1" x14ac:dyDescent="0.2">
      <c r="B943" s="28"/>
      <c r="C943" s="28"/>
      <c r="D943" s="28"/>
      <c r="E943" s="28"/>
      <c r="N943" s="28"/>
      <c r="P943" s="28"/>
      <c r="AD943" s="28"/>
    </row>
    <row r="944" spans="2:30" ht="30" customHeight="1" x14ac:dyDescent="0.2">
      <c r="B944" s="28"/>
      <c r="C944" s="28"/>
      <c r="D944" s="28"/>
      <c r="E944" s="28"/>
      <c r="N944" s="28"/>
      <c r="P944" s="28"/>
      <c r="AD944" s="28"/>
    </row>
    <row r="945" spans="2:30" ht="30" customHeight="1" x14ac:dyDescent="0.2">
      <c r="B945" s="28"/>
      <c r="C945" s="28"/>
      <c r="D945" s="28"/>
      <c r="E945" s="28"/>
      <c r="N945" s="28"/>
      <c r="P945" s="28"/>
      <c r="AD945" s="28"/>
    </row>
    <row r="946" spans="2:30" ht="30" customHeight="1" x14ac:dyDescent="0.2">
      <c r="B946" s="28"/>
      <c r="C946" s="28"/>
      <c r="D946" s="28"/>
      <c r="E946" s="28"/>
      <c r="N946" s="28"/>
      <c r="P946" s="28"/>
      <c r="AD946" s="28"/>
    </row>
    <row r="947" spans="2:30" ht="30" customHeight="1" x14ac:dyDescent="0.2">
      <c r="B947" s="28"/>
      <c r="C947" s="28"/>
      <c r="D947" s="28"/>
      <c r="E947" s="28"/>
      <c r="N947" s="28"/>
      <c r="P947" s="28"/>
      <c r="AD947" s="28"/>
    </row>
    <row r="948" spans="2:30" ht="30" customHeight="1" x14ac:dyDescent="0.2">
      <c r="B948" s="28"/>
      <c r="C948" s="28"/>
      <c r="D948" s="28"/>
      <c r="E948" s="28"/>
      <c r="N948" s="28"/>
      <c r="P948" s="28"/>
      <c r="AD948" s="28"/>
    </row>
    <row r="949" spans="2:30" ht="30" customHeight="1" x14ac:dyDescent="0.2">
      <c r="B949" s="28"/>
      <c r="C949" s="28"/>
      <c r="D949" s="28"/>
      <c r="E949" s="28"/>
      <c r="N949" s="28"/>
      <c r="P949" s="28"/>
      <c r="AD949" s="28"/>
    </row>
    <row r="950" spans="2:30" ht="30" customHeight="1" x14ac:dyDescent="0.2">
      <c r="B950" s="28"/>
      <c r="C950" s="28"/>
      <c r="D950" s="28"/>
      <c r="E950" s="28"/>
      <c r="N950" s="28"/>
      <c r="P950" s="28"/>
      <c r="AD950" s="28"/>
    </row>
    <row r="951" spans="2:30" ht="30" customHeight="1" x14ac:dyDescent="0.2">
      <c r="B951" s="28"/>
      <c r="C951" s="28"/>
      <c r="D951" s="28"/>
      <c r="E951" s="28"/>
      <c r="N951" s="28"/>
      <c r="P951" s="28"/>
      <c r="AD951" s="28"/>
    </row>
    <row r="952" spans="2:30" ht="30" customHeight="1" x14ac:dyDescent="0.2">
      <c r="B952" s="28"/>
      <c r="C952" s="28"/>
      <c r="D952" s="28"/>
      <c r="E952" s="28"/>
      <c r="N952" s="28"/>
      <c r="P952" s="28"/>
      <c r="AD952" s="28"/>
    </row>
    <row r="953" spans="2:30" ht="30" customHeight="1" x14ac:dyDescent="0.2">
      <c r="B953" s="28"/>
      <c r="C953" s="28"/>
      <c r="D953" s="28"/>
      <c r="E953" s="28"/>
      <c r="N953" s="28"/>
      <c r="P953" s="28"/>
      <c r="AD953" s="28"/>
    </row>
    <row r="954" spans="2:30" ht="30" customHeight="1" x14ac:dyDescent="0.2">
      <c r="B954" s="28"/>
      <c r="C954" s="28"/>
      <c r="D954" s="28"/>
      <c r="E954" s="28"/>
      <c r="N954" s="28"/>
      <c r="P954" s="28"/>
      <c r="AD954" s="28"/>
    </row>
    <row r="955" spans="2:30" ht="30" customHeight="1" x14ac:dyDescent="0.2">
      <c r="B955" s="28"/>
      <c r="C955" s="28"/>
      <c r="D955" s="28"/>
      <c r="E955" s="28"/>
      <c r="N955" s="28"/>
      <c r="P955" s="28"/>
      <c r="AD955" s="28"/>
    </row>
    <row r="956" spans="2:30" ht="30" customHeight="1" x14ac:dyDescent="0.2">
      <c r="B956" s="28"/>
      <c r="C956" s="28"/>
      <c r="D956" s="28"/>
      <c r="E956" s="28"/>
      <c r="N956" s="28"/>
      <c r="P956" s="28"/>
      <c r="AD956" s="28"/>
    </row>
    <row r="957" spans="2:30" ht="30" customHeight="1" x14ac:dyDescent="0.2">
      <c r="B957" s="28"/>
      <c r="C957" s="28"/>
      <c r="D957" s="28"/>
      <c r="E957" s="28"/>
      <c r="N957" s="28"/>
      <c r="P957" s="28"/>
      <c r="AD957" s="28"/>
    </row>
    <row r="958" spans="2:30" ht="30" customHeight="1" x14ac:dyDescent="0.2">
      <c r="B958" s="28"/>
      <c r="C958" s="28"/>
      <c r="D958" s="28"/>
      <c r="E958" s="28"/>
      <c r="N958" s="28"/>
      <c r="P958" s="28"/>
      <c r="AD958" s="28"/>
    </row>
    <row r="959" spans="2:30" ht="30" customHeight="1" x14ac:dyDescent="0.2">
      <c r="B959" s="28"/>
      <c r="C959" s="28"/>
      <c r="D959" s="28"/>
      <c r="E959" s="28"/>
      <c r="N959" s="28"/>
      <c r="P959" s="28"/>
      <c r="AD959" s="28"/>
    </row>
    <row r="960" spans="2:30" ht="30" customHeight="1" x14ac:dyDescent="0.2">
      <c r="B960" s="28"/>
      <c r="C960" s="28"/>
      <c r="D960" s="28"/>
      <c r="E960" s="28"/>
      <c r="N960" s="28"/>
      <c r="P960" s="28"/>
      <c r="AD960" s="28"/>
    </row>
    <row r="961" spans="2:30" ht="30" customHeight="1" x14ac:dyDescent="0.2">
      <c r="B961" s="28"/>
      <c r="C961" s="28"/>
      <c r="D961" s="28"/>
      <c r="E961" s="28"/>
      <c r="N961" s="28"/>
      <c r="P961" s="28"/>
      <c r="AD961" s="28"/>
    </row>
    <row r="962" spans="2:30" ht="30" customHeight="1" x14ac:dyDescent="0.2">
      <c r="B962" s="28"/>
      <c r="C962" s="28"/>
      <c r="D962" s="28"/>
      <c r="E962" s="28"/>
      <c r="N962" s="28"/>
      <c r="P962" s="28"/>
      <c r="AD962" s="28"/>
    </row>
    <row r="963" spans="2:30" ht="30" customHeight="1" x14ac:dyDescent="0.2">
      <c r="B963" s="28"/>
      <c r="C963" s="28"/>
      <c r="D963" s="28"/>
      <c r="E963" s="28"/>
      <c r="N963" s="28"/>
      <c r="P963" s="28"/>
      <c r="AD963" s="28"/>
    </row>
    <row r="964" spans="2:30" ht="30" customHeight="1" x14ac:dyDescent="0.2">
      <c r="B964" s="28"/>
      <c r="C964" s="28"/>
      <c r="D964" s="28"/>
      <c r="E964" s="28"/>
      <c r="N964" s="28"/>
      <c r="P964" s="28"/>
      <c r="AD964" s="28"/>
    </row>
    <row r="965" spans="2:30" ht="30" customHeight="1" x14ac:dyDescent="0.2">
      <c r="B965" s="28"/>
      <c r="C965" s="28"/>
      <c r="D965" s="28"/>
      <c r="E965" s="28"/>
      <c r="N965" s="28"/>
      <c r="P965" s="28"/>
      <c r="AD965" s="28"/>
    </row>
    <row r="966" spans="2:30" ht="30" customHeight="1" x14ac:dyDescent="0.2">
      <c r="B966" s="28"/>
      <c r="C966" s="28"/>
      <c r="D966" s="28"/>
      <c r="E966" s="28"/>
      <c r="N966" s="28"/>
      <c r="P966" s="28"/>
      <c r="AD966" s="28"/>
    </row>
    <row r="967" spans="2:30" ht="30" customHeight="1" x14ac:dyDescent="0.2">
      <c r="B967" s="28"/>
      <c r="C967" s="28"/>
      <c r="D967" s="28"/>
      <c r="E967" s="28"/>
      <c r="N967" s="28"/>
      <c r="P967" s="28"/>
      <c r="AD967" s="28"/>
    </row>
    <row r="968" spans="2:30" ht="30" customHeight="1" x14ac:dyDescent="0.2">
      <c r="B968" s="28"/>
      <c r="C968" s="28"/>
      <c r="D968" s="28"/>
      <c r="E968" s="28"/>
      <c r="N968" s="28"/>
      <c r="P968" s="28"/>
      <c r="AD968" s="28"/>
    </row>
    <row r="969" spans="2:30" ht="30" customHeight="1" x14ac:dyDescent="0.2">
      <c r="B969" s="28"/>
      <c r="C969" s="28"/>
      <c r="D969" s="28"/>
      <c r="E969" s="28"/>
      <c r="N969" s="28"/>
      <c r="P969" s="28"/>
      <c r="AD969" s="28"/>
    </row>
    <row r="970" spans="2:30" ht="30" customHeight="1" x14ac:dyDescent="0.2">
      <c r="B970" s="28"/>
      <c r="C970" s="28"/>
      <c r="D970" s="28"/>
      <c r="E970" s="28"/>
      <c r="N970" s="28"/>
      <c r="P970" s="28"/>
      <c r="AD970" s="28"/>
    </row>
    <row r="971" spans="2:30" ht="30" customHeight="1" x14ac:dyDescent="0.2">
      <c r="B971" s="28"/>
      <c r="C971" s="28"/>
      <c r="D971" s="28"/>
      <c r="E971" s="28"/>
      <c r="N971" s="28"/>
      <c r="P971" s="28"/>
      <c r="AD971" s="28"/>
    </row>
    <row r="972" spans="2:30" ht="30" customHeight="1" x14ac:dyDescent="0.2">
      <c r="B972" s="28"/>
      <c r="C972" s="28"/>
      <c r="D972" s="28"/>
      <c r="E972" s="28"/>
      <c r="N972" s="28"/>
      <c r="P972" s="28"/>
      <c r="AD972" s="28"/>
    </row>
    <row r="973" spans="2:30" ht="30" customHeight="1" x14ac:dyDescent="0.2">
      <c r="B973" s="28"/>
      <c r="C973" s="28"/>
      <c r="D973" s="28"/>
      <c r="E973" s="28"/>
      <c r="N973" s="28"/>
      <c r="P973" s="28"/>
      <c r="AD973" s="28"/>
    </row>
    <row r="974" spans="2:30" ht="30" customHeight="1" x14ac:dyDescent="0.2">
      <c r="B974" s="28"/>
      <c r="C974" s="28"/>
      <c r="D974" s="28"/>
      <c r="E974" s="28"/>
      <c r="N974" s="28"/>
      <c r="P974" s="28"/>
      <c r="AD974" s="28"/>
    </row>
    <row r="975" spans="2:30" ht="30" customHeight="1" x14ac:dyDescent="0.2">
      <c r="B975" s="28"/>
      <c r="C975" s="28"/>
      <c r="D975" s="28"/>
      <c r="E975" s="28"/>
      <c r="N975" s="28"/>
      <c r="P975" s="28"/>
      <c r="AD975" s="28"/>
    </row>
    <row r="976" spans="2:30" ht="30" customHeight="1" x14ac:dyDescent="0.2">
      <c r="B976" s="28"/>
      <c r="C976" s="28"/>
      <c r="D976" s="28"/>
      <c r="E976" s="28"/>
      <c r="N976" s="28"/>
      <c r="P976" s="28"/>
      <c r="AD976" s="28"/>
    </row>
    <row r="977" spans="2:30" ht="30" customHeight="1" x14ac:dyDescent="0.2">
      <c r="B977" s="28"/>
      <c r="C977" s="28"/>
      <c r="D977" s="28"/>
      <c r="E977" s="28"/>
      <c r="N977" s="28"/>
      <c r="P977" s="28"/>
      <c r="AD977" s="28"/>
    </row>
    <row r="978" spans="2:30" ht="30" customHeight="1" x14ac:dyDescent="0.2">
      <c r="B978" s="28"/>
      <c r="C978" s="28"/>
      <c r="D978" s="28"/>
      <c r="E978" s="28"/>
      <c r="N978" s="28"/>
      <c r="P978" s="28"/>
      <c r="AD978" s="28"/>
    </row>
    <row r="979" spans="2:30" ht="30" customHeight="1" x14ac:dyDescent="0.2">
      <c r="B979" s="28"/>
      <c r="C979" s="28"/>
      <c r="D979" s="28"/>
      <c r="E979" s="28"/>
      <c r="N979" s="28"/>
      <c r="P979" s="28"/>
      <c r="AD979" s="28"/>
    </row>
    <row r="980" spans="2:30" ht="30" customHeight="1" x14ac:dyDescent="0.2">
      <c r="B980" s="28"/>
      <c r="C980" s="28"/>
      <c r="D980" s="28"/>
      <c r="E980" s="28"/>
      <c r="N980" s="28"/>
      <c r="P980" s="28"/>
      <c r="AD980" s="28"/>
    </row>
    <row r="981" spans="2:30" ht="30" customHeight="1" x14ac:dyDescent="0.2">
      <c r="B981" s="28"/>
      <c r="C981" s="28"/>
      <c r="D981" s="28"/>
      <c r="E981" s="28"/>
      <c r="N981" s="28"/>
      <c r="P981" s="28"/>
      <c r="AD981" s="28"/>
    </row>
    <row r="982" spans="2:30" ht="30" customHeight="1" x14ac:dyDescent="0.2">
      <c r="B982" s="28"/>
      <c r="C982" s="28"/>
      <c r="D982" s="28"/>
      <c r="E982" s="28"/>
      <c r="N982" s="28"/>
      <c r="P982" s="28"/>
      <c r="AD982" s="28"/>
    </row>
    <row r="983" spans="2:30" ht="30" customHeight="1" x14ac:dyDescent="0.2">
      <c r="B983" s="28"/>
      <c r="C983" s="28"/>
      <c r="D983" s="28"/>
      <c r="E983" s="28"/>
      <c r="N983" s="28"/>
      <c r="P983" s="28"/>
      <c r="AD983" s="28"/>
    </row>
    <row r="984" spans="2:30" ht="30" customHeight="1" x14ac:dyDescent="0.2">
      <c r="B984" s="28"/>
      <c r="C984" s="28"/>
      <c r="D984" s="28"/>
      <c r="E984" s="28"/>
      <c r="N984" s="28"/>
      <c r="P984" s="28"/>
      <c r="AD984" s="28"/>
    </row>
    <row r="985" spans="2:30" ht="30" customHeight="1" x14ac:dyDescent="0.2">
      <c r="B985" s="28"/>
      <c r="C985" s="28"/>
      <c r="D985" s="28"/>
      <c r="E985" s="28"/>
      <c r="N985" s="28"/>
      <c r="P985" s="28"/>
      <c r="AD985" s="28"/>
    </row>
    <row r="986" spans="2:30" ht="30" customHeight="1" x14ac:dyDescent="0.2">
      <c r="B986" s="28"/>
      <c r="C986" s="28"/>
      <c r="D986" s="28"/>
      <c r="E986" s="28"/>
      <c r="N986" s="28"/>
      <c r="P986" s="28"/>
      <c r="AD986" s="28"/>
    </row>
    <row r="987" spans="2:30" ht="30" customHeight="1" x14ac:dyDescent="0.2">
      <c r="B987" s="28"/>
      <c r="C987" s="28"/>
      <c r="D987" s="28"/>
      <c r="E987" s="28"/>
      <c r="N987" s="28"/>
      <c r="P987" s="28"/>
      <c r="AD987" s="28"/>
    </row>
    <row r="988" spans="2:30" ht="30" customHeight="1" x14ac:dyDescent="0.2">
      <c r="B988" s="28"/>
      <c r="C988" s="28"/>
      <c r="D988" s="28"/>
      <c r="E988" s="28"/>
      <c r="N988" s="28"/>
      <c r="P988" s="28"/>
      <c r="AD988" s="28"/>
    </row>
    <row r="989" spans="2:30" ht="30" customHeight="1" x14ac:dyDescent="0.2">
      <c r="B989" s="28"/>
      <c r="C989" s="28"/>
      <c r="D989" s="28"/>
      <c r="E989" s="28"/>
      <c r="N989" s="28"/>
      <c r="P989" s="28"/>
      <c r="AD989" s="28"/>
    </row>
    <row r="990" spans="2:30" ht="30" customHeight="1" x14ac:dyDescent="0.2">
      <c r="B990" s="28"/>
      <c r="C990" s="28"/>
      <c r="D990" s="28"/>
      <c r="E990" s="28"/>
      <c r="N990" s="28"/>
      <c r="P990" s="28"/>
      <c r="AD990" s="28"/>
    </row>
    <row r="991" spans="2:30" ht="30" customHeight="1" x14ac:dyDescent="0.2">
      <c r="B991" s="28"/>
      <c r="C991" s="28"/>
      <c r="D991" s="28"/>
      <c r="E991" s="28"/>
      <c r="N991" s="28"/>
      <c r="P991" s="28"/>
      <c r="AD991" s="28"/>
    </row>
    <row r="992" spans="2:30" ht="30" customHeight="1" x14ac:dyDescent="0.2">
      <c r="B992" s="28"/>
      <c r="C992" s="28"/>
      <c r="D992" s="28"/>
      <c r="E992" s="28"/>
      <c r="N992" s="28"/>
      <c r="P992" s="28"/>
      <c r="AD992" s="28"/>
    </row>
    <row r="993" spans="2:30" ht="30" customHeight="1" x14ac:dyDescent="0.2">
      <c r="B993" s="28"/>
      <c r="C993" s="28"/>
      <c r="D993" s="28"/>
      <c r="E993" s="28"/>
      <c r="N993" s="28"/>
      <c r="P993" s="28"/>
      <c r="AD993" s="28"/>
    </row>
    <row r="994" spans="2:30" ht="30" customHeight="1" x14ac:dyDescent="0.2">
      <c r="B994" s="28"/>
      <c r="C994" s="28"/>
      <c r="D994" s="28"/>
      <c r="E994" s="28"/>
      <c r="N994" s="28"/>
      <c r="P994" s="28"/>
      <c r="AD994" s="28"/>
    </row>
    <row r="995" spans="2:30" ht="30" customHeight="1" x14ac:dyDescent="0.2">
      <c r="B995" s="28"/>
      <c r="C995" s="28"/>
      <c r="D995" s="28"/>
      <c r="E995" s="28"/>
      <c r="N995" s="28"/>
      <c r="P995" s="28"/>
      <c r="AD995" s="28"/>
    </row>
    <row r="996" spans="2:30" ht="30" customHeight="1" x14ac:dyDescent="0.2">
      <c r="B996" s="28"/>
      <c r="C996" s="28"/>
      <c r="D996" s="28"/>
      <c r="E996" s="28"/>
      <c r="N996" s="28"/>
      <c r="P996" s="28"/>
      <c r="AD996" s="28"/>
    </row>
    <row r="997" spans="2:30" ht="30" customHeight="1" x14ac:dyDescent="0.2">
      <c r="B997" s="28"/>
      <c r="C997" s="28"/>
      <c r="D997" s="28"/>
      <c r="E997" s="28"/>
      <c r="N997" s="28"/>
      <c r="P997" s="28"/>
      <c r="AD997" s="28"/>
    </row>
    <row r="998" spans="2:30" ht="30" customHeight="1" x14ac:dyDescent="0.2">
      <c r="B998" s="28"/>
      <c r="C998" s="28"/>
      <c r="D998" s="28"/>
      <c r="E998" s="28"/>
      <c r="N998" s="28"/>
      <c r="P998" s="28"/>
      <c r="AD998" s="28"/>
    </row>
    <row r="999" spans="2:30" ht="30" customHeight="1" x14ac:dyDescent="0.2">
      <c r="B999" s="28"/>
      <c r="C999" s="28"/>
      <c r="D999" s="28"/>
      <c r="E999" s="28"/>
      <c r="N999" s="28"/>
      <c r="P999" s="28"/>
      <c r="AD999" s="28"/>
    </row>
    <row r="1000" spans="2:30" ht="30" customHeight="1" x14ac:dyDescent="0.2">
      <c r="B1000" s="28"/>
      <c r="C1000" s="28"/>
      <c r="D1000" s="28"/>
      <c r="E1000" s="28"/>
      <c r="N1000" s="28"/>
      <c r="P1000" s="28"/>
      <c r="AD1000" s="28"/>
    </row>
    <row r="1001" spans="2:30" ht="30" customHeight="1" x14ac:dyDescent="0.2">
      <c r="B1001" s="28"/>
      <c r="C1001" s="28"/>
      <c r="D1001" s="28"/>
      <c r="E1001" s="28"/>
      <c r="N1001" s="28"/>
      <c r="P1001" s="28"/>
      <c r="AD1001" s="28"/>
    </row>
    <row r="1002" spans="2:30" ht="30" customHeight="1" x14ac:dyDescent="0.2">
      <c r="B1002" s="28"/>
      <c r="C1002" s="28"/>
      <c r="D1002" s="28"/>
      <c r="E1002" s="28"/>
      <c r="N1002" s="28"/>
      <c r="P1002" s="28"/>
      <c r="AD1002" s="28"/>
    </row>
    <row r="1003" spans="2:30" ht="30" customHeight="1" x14ac:dyDescent="0.2">
      <c r="B1003" s="28"/>
      <c r="C1003" s="28"/>
      <c r="D1003" s="28"/>
      <c r="E1003" s="28"/>
      <c r="N1003" s="28"/>
      <c r="P1003" s="28"/>
      <c r="AD1003" s="28"/>
    </row>
    <row r="1004" spans="2:30" ht="30" customHeight="1" x14ac:dyDescent="0.2">
      <c r="B1004" s="28"/>
      <c r="C1004" s="28"/>
      <c r="D1004" s="28"/>
      <c r="E1004" s="28"/>
      <c r="N1004" s="28"/>
      <c r="P1004" s="28"/>
      <c r="AD1004" s="28"/>
    </row>
    <row r="1005" spans="2:30" ht="30" customHeight="1" x14ac:dyDescent="0.2">
      <c r="B1005" s="28"/>
      <c r="C1005" s="28"/>
      <c r="D1005" s="28"/>
      <c r="E1005" s="28"/>
      <c r="N1005" s="28"/>
      <c r="P1005" s="28"/>
      <c r="AD1005" s="28"/>
    </row>
    <row r="1006" spans="2:30" ht="30" customHeight="1" x14ac:dyDescent="0.2">
      <c r="B1006" s="28"/>
      <c r="C1006" s="28"/>
      <c r="D1006" s="28"/>
      <c r="E1006" s="28"/>
      <c r="N1006" s="28"/>
      <c r="P1006" s="28"/>
      <c r="AD1006" s="28"/>
    </row>
    <row r="1007" spans="2:30" ht="30" customHeight="1" x14ac:dyDescent="0.2">
      <c r="B1007" s="28"/>
      <c r="C1007" s="28"/>
      <c r="D1007" s="28"/>
      <c r="E1007" s="28"/>
      <c r="N1007" s="28"/>
      <c r="P1007" s="28"/>
      <c r="AD1007" s="28"/>
    </row>
    <row r="1008" spans="2:30" ht="30" customHeight="1" x14ac:dyDescent="0.2">
      <c r="B1008" s="28"/>
      <c r="C1008" s="28"/>
      <c r="D1008" s="28"/>
      <c r="E1008" s="28"/>
      <c r="N1008" s="28"/>
      <c r="P1008" s="28"/>
      <c r="AD1008" s="28"/>
    </row>
    <row r="1009" spans="2:30" ht="30" customHeight="1" x14ac:dyDescent="0.2">
      <c r="B1009" s="28"/>
      <c r="C1009" s="28"/>
      <c r="D1009" s="28"/>
      <c r="E1009" s="28"/>
      <c r="N1009" s="28"/>
      <c r="P1009" s="28"/>
      <c r="AD1009" s="28"/>
    </row>
    <row r="1010" spans="2:30" ht="30" customHeight="1" x14ac:dyDescent="0.2">
      <c r="B1010" s="28"/>
      <c r="C1010" s="28"/>
      <c r="D1010" s="28"/>
      <c r="E1010" s="28"/>
      <c r="N1010" s="28"/>
      <c r="P1010" s="28"/>
      <c r="AD1010" s="28"/>
    </row>
    <row r="1011" spans="2:30" ht="30" customHeight="1" x14ac:dyDescent="0.2">
      <c r="B1011" s="28"/>
      <c r="C1011" s="28"/>
      <c r="D1011" s="28"/>
      <c r="E1011" s="28"/>
      <c r="N1011" s="28"/>
      <c r="P1011" s="28"/>
      <c r="AD1011" s="28"/>
    </row>
    <row r="1012" spans="2:30" ht="30" customHeight="1" x14ac:dyDescent="0.2">
      <c r="B1012" s="28"/>
      <c r="C1012" s="28"/>
      <c r="D1012" s="28"/>
      <c r="E1012" s="28"/>
      <c r="N1012" s="28"/>
      <c r="P1012" s="28"/>
      <c r="AD1012" s="28"/>
    </row>
    <row r="1013" spans="2:30" ht="30" customHeight="1" x14ac:dyDescent="0.2">
      <c r="B1013" s="28"/>
      <c r="C1013" s="28"/>
      <c r="D1013" s="28"/>
      <c r="E1013" s="28"/>
      <c r="N1013" s="28"/>
      <c r="P1013" s="28"/>
      <c r="AD1013" s="28"/>
    </row>
    <row r="1014" spans="2:30" ht="30" customHeight="1" x14ac:dyDescent="0.2">
      <c r="B1014" s="28"/>
      <c r="C1014" s="28"/>
      <c r="D1014" s="28"/>
      <c r="E1014" s="28"/>
      <c r="N1014" s="28"/>
      <c r="P1014" s="28"/>
      <c r="AD1014" s="28"/>
    </row>
    <row r="1015" spans="2:30" ht="30" customHeight="1" x14ac:dyDescent="0.2">
      <c r="B1015" s="28"/>
      <c r="C1015" s="28"/>
      <c r="D1015" s="28"/>
      <c r="E1015" s="28"/>
      <c r="N1015" s="28"/>
      <c r="P1015" s="28"/>
      <c r="AD1015" s="28"/>
    </row>
    <row r="1016" spans="2:30" ht="30" customHeight="1" x14ac:dyDescent="0.2">
      <c r="B1016" s="28"/>
      <c r="C1016" s="28"/>
      <c r="D1016" s="28"/>
      <c r="E1016" s="28"/>
      <c r="N1016" s="28"/>
      <c r="P1016" s="28"/>
      <c r="AD1016" s="28"/>
    </row>
    <row r="1017" spans="2:30" ht="30" customHeight="1" x14ac:dyDescent="0.2">
      <c r="B1017" s="28"/>
      <c r="C1017" s="28"/>
      <c r="D1017" s="28"/>
      <c r="E1017" s="28"/>
      <c r="N1017" s="28"/>
      <c r="P1017" s="28"/>
      <c r="AD1017" s="28"/>
    </row>
    <row r="1018" spans="2:30" ht="30" customHeight="1" x14ac:dyDescent="0.2">
      <c r="B1018" s="28"/>
      <c r="C1018" s="28"/>
      <c r="D1018" s="28"/>
      <c r="E1018" s="28"/>
      <c r="N1018" s="28"/>
      <c r="P1018" s="28"/>
      <c r="AD1018" s="28"/>
    </row>
    <row r="1019" spans="2:30" ht="30" customHeight="1" x14ac:dyDescent="0.2">
      <c r="B1019" s="28"/>
      <c r="C1019" s="28"/>
      <c r="D1019" s="28"/>
      <c r="E1019" s="28"/>
      <c r="N1019" s="28"/>
      <c r="P1019" s="28"/>
      <c r="AD1019" s="28"/>
    </row>
    <row r="1020" spans="2:30" ht="30" customHeight="1" x14ac:dyDescent="0.2">
      <c r="B1020" s="28"/>
      <c r="C1020" s="28"/>
      <c r="D1020" s="28"/>
      <c r="E1020" s="28"/>
      <c r="N1020" s="28"/>
      <c r="P1020" s="28"/>
      <c r="AD1020" s="28"/>
    </row>
    <row r="1021" spans="2:30" ht="30" customHeight="1" x14ac:dyDescent="0.2">
      <c r="B1021" s="28"/>
      <c r="C1021" s="28"/>
      <c r="D1021" s="28"/>
      <c r="E1021" s="28"/>
      <c r="N1021" s="28"/>
      <c r="P1021" s="28"/>
      <c r="AD1021" s="28"/>
    </row>
    <row r="1022" spans="2:30" ht="30" customHeight="1" x14ac:dyDescent="0.2">
      <c r="B1022" s="28"/>
      <c r="C1022" s="28"/>
      <c r="D1022" s="28"/>
      <c r="E1022" s="28"/>
      <c r="N1022" s="28"/>
      <c r="P1022" s="28"/>
      <c r="AD1022" s="28"/>
    </row>
    <row r="1023" spans="2:30" ht="30" customHeight="1" x14ac:dyDescent="0.2">
      <c r="B1023" s="28"/>
      <c r="C1023" s="28"/>
      <c r="D1023" s="28"/>
      <c r="E1023" s="28"/>
      <c r="N1023" s="28"/>
      <c r="P1023" s="28"/>
      <c r="AD1023" s="28"/>
    </row>
    <row r="1024" spans="2:30" ht="30" customHeight="1" x14ac:dyDescent="0.2">
      <c r="B1024" s="28"/>
      <c r="C1024" s="28"/>
      <c r="D1024" s="28"/>
      <c r="E1024" s="28"/>
      <c r="N1024" s="28"/>
      <c r="P1024" s="28"/>
      <c r="AD1024" s="28"/>
    </row>
    <row r="1025" spans="2:30" ht="30" customHeight="1" x14ac:dyDescent="0.2">
      <c r="B1025" s="28"/>
      <c r="C1025" s="28"/>
      <c r="D1025" s="28"/>
      <c r="E1025" s="28"/>
      <c r="N1025" s="28"/>
      <c r="P1025" s="28"/>
      <c r="AD1025" s="28"/>
    </row>
    <row r="1026" spans="2:30" ht="30" customHeight="1" x14ac:dyDescent="0.2">
      <c r="B1026" s="28"/>
      <c r="C1026" s="28"/>
      <c r="D1026" s="28"/>
      <c r="E1026" s="28"/>
      <c r="N1026" s="28"/>
      <c r="P1026" s="28"/>
      <c r="AD1026" s="28"/>
    </row>
    <row r="1027" spans="2:30" ht="30" customHeight="1" x14ac:dyDescent="0.2">
      <c r="B1027" s="28"/>
      <c r="C1027" s="28"/>
      <c r="D1027" s="28"/>
      <c r="E1027" s="28"/>
      <c r="N1027" s="28"/>
      <c r="P1027" s="28"/>
      <c r="AD1027" s="28"/>
    </row>
    <row r="1028" spans="2:30" ht="30" customHeight="1" x14ac:dyDescent="0.2">
      <c r="B1028" s="28"/>
      <c r="C1028" s="28"/>
      <c r="D1028" s="28"/>
      <c r="E1028" s="28"/>
      <c r="N1028" s="28"/>
      <c r="P1028" s="28"/>
      <c r="AD1028" s="28"/>
    </row>
    <row r="1029" spans="2:30" ht="30" customHeight="1" x14ac:dyDescent="0.2">
      <c r="B1029" s="28"/>
      <c r="C1029" s="28"/>
      <c r="D1029" s="28"/>
      <c r="E1029" s="28"/>
      <c r="N1029" s="28"/>
      <c r="P1029" s="28"/>
      <c r="AD1029" s="28"/>
    </row>
    <row r="1030" spans="2:30" ht="30" customHeight="1" x14ac:dyDescent="0.2">
      <c r="B1030" s="28"/>
      <c r="C1030" s="28"/>
      <c r="D1030" s="28"/>
      <c r="E1030" s="28"/>
      <c r="N1030" s="28"/>
      <c r="P1030" s="28"/>
      <c r="AD1030" s="28"/>
    </row>
    <row r="1031" spans="2:30" ht="30" customHeight="1" x14ac:dyDescent="0.2">
      <c r="B1031" s="28"/>
      <c r="C1031" s="28"/>
      <c r="D1031" s="28"/>
      <c r="E1031" s="28"/>
      <c r="N1031" s="28"/>
      <c r="P1031" s="28"/>
      <c r="AD1031" s="28"/>
    </row>
    <row r="1032" spans="2:30" ht="30" customHeight="1" x14ac:dyDescent="0.2">
      <c r="B1032" s="28"/>
      <c r="C1032" s="28"/>
      <c r="D1032" s="28"/>
      <c r="E1032" s="28"/>
      <c r="N1032" s="28"/>
      <c r="P1032" s="28"/>
      <c r="AD1032" s="28"/>
    </row>
    <row r="1033" spans="2:30" ht="30" customHeight="1" x14ac:dyDescent="0.2">
      <c r="B1033" s="28"/>
      <c r="C1033" s="28"/>
      <c r="D1033" s="28"/>
      <c r="E1033" s="28"/>
      <c r="N1033" s="28"/>
      <c r="P1033" s="28"/>
      <c r="AD1033" s="28"/>
    </row>
    <row r="1034" spans="2:30" ht="30" customHeight="1" x14ac:dyDescent="0.2">
      <c r="B1034" s="28"/>
      <c r="C1034" s="28"/>
      <c r="D1034" s="28"/>
      <c r="E1034" s="28"/>
      <c r="N1034" s="28"/>
      <c r="P1034" s="28"/>
      <c r="AD1034" s="28"/>
    </row>
    <row r="1035" spans="2:30" ht="30" customHeight="1" x14ac:dyDescent="0.2">
      <c r="B1035" s="28"/>
      <c r="C1035" s="28"/>
      <c r="D1035" s="28"/>
      <c r="E1035" s="28"/>
      <c r="N1035" s="28"/>
      <c r="P1035" s="28"/>
      <c r="AD1035" s="28"/>
    </row>
    <row r="1036" spans="2:30" ht="30" customHeight="1" x14ac:dyDescent="0.2">
      <c r="B1036" s="28"/>
      <c r="C1036" s="28"/>
      <c r="D1036" s="28"/>
      <c r="E1036" s="28"/>
      <c r="N1036" s="28"/>
      <c r="P1036" s="28"/>
      <c r="AD1036" s="28"/>
    </row>
    <row r="1037" spans="2:30" ht="30" customHeight="1" x14ac:dyDescent="0.2">
      <c r="B1037" s="28"/>
      <c r="C1037" s="28"/>
      <c r="D1037" s="28"/>
      <c r="E1037" s="28"/>
      <c r="N1037" s="28"/>
      <c r="P1037" s="28"/>
      <c r="AD1037" s="28"/>
    </row>
    <row r="1038" spans="2:30" ht="30" customHeight="1" x14ac:dyDescent="0.2">
      <c r="B1038" s="28"/>
      <c r="C1038" s="28"/>
      <c r="D1038" s="28"/>
      <c r="E1038" s="28"/>
      <c r="N1038" s="28"/>
      <c r="P1038" s="28"/>
      <c r="AD1038" s="28"/>
    </row>
    <row r="1039" spans="2:30" ht="30" customHeight="1" x14ac:dyDescent="0.2">
      <c r="B1039" s="28"/>
      <c r="C1039" s="28"/>
      <c r="D1039" s="28"/>
      <c r="E1039" s="28"/>
      <c r="N1039" s="28"/>
      <c r="P1039" s="28"/>
      <c r="AD1039" s="28"/>
    </row>
    <row r="1040" spans="2:30" ht="30" customHeight="1" x14ac:dyDescent="0.2">
      <c r="B1040" s="28"/>
      <c r="C1040" s="28"/>
      <c r="D1040" s="28"/>
      <c r="E1040" s="28"/>
      <c r="N1040" s="28"/>
      <c r="P1040" s="28"/>
      <c r="AD1040" s="28"/>
    </row>
    <row r="1041" spans="2:30" ht="30" customHeight="1" x14ac:dyDescent="0.2">
      <c r="B1041" s="28"/>
      <c r="C1041" s="28"/>
      <c r="D1041" s="28"/>
      <c r="E1041" s="28"/>
      <c r="N1041" s="28"/>
      <c r="P1041" s="28"/>
      <c r="AD1041" s="28"/>
    </row>
    <row r="1042" spans="2:30" ht="30" customHeight="1" x14ac:dyDescent="0.2">
      <c r="B1042" s="28"/>
      <c r="C1042" s="28"/>
      <c r="D1042" s="28"/>
      <c r="E1042" s="28"/>
      <c r="N1042" s="28"/>
      <c r="P1042" s="28"/>
      <c r="AD1042" s="28"/>
    </row>
    <row r="1043" spans="2:30" ht="30" customHeight="1" x14ac:dyDescent="0.2">
      <c r="B1043" s="28"/>
      <c r="C1043" s="28"/>
      <c r="D1043" s="28"/>
      <c r="E1043" s="28"/>
      <c r="N1043" s="28"/>
      <c r="P1043" s="28"/>
      <c r="AD1043" s="28"/>
    </row>
    <row r="1044" spans="2:30" ht="30" customHeight="1" x14ac:dyDescent="0.2">
      <c r="B1044" s="28"/>
      <c r="C1044" s="28"/>
      <c r="D1044" s="28"/>
      <c r="E1044" s="28"/>
      <c r="N1044" s="28"/>
      <c r="P1044" s="28"/>
      <c r="AD1044" s="28"/>
    </row>
    <row r="1045" spans="2:30" ht="30" customHeight="1" x14ac:dyDescent="0.2">
      <c r="B1045" s="28"/>
      <c r="C1045" s="28"/>
      <c r="D1045" s="28"/>
      <c r="E1045" s="28"/>
      <c r="N1045" s="28"/>
      <c r="P1045" s="28"/>
      <c r="AD1045" s="28"/>
    </row>
    <row r="1046" spans="2:30" ht="30" customHeight="1" x14ac:dyDescent="0.2">
      <c r="B1046" s="28"/>
      <c r="C1046" s="28"/>
      <c r="D1046" s="28"/>
      <c r="E1046" s="28"/>
      <c r="N1046" s="28"/>
      <c r="P1046" s="28"/>
      <c r="AD1046" s="28"/>
    </row>
    <row r="1047" spans="2:30" ht="30" customHeight="1" x14ac:dyDescent="0.2">
      <c r="B1047" s="28"/>
      <c r="C1047" s="28"/>
      <c r="D1047" s="28"/>
      <c r="E1047" s="28"/>
      <c r="N1047" s="28"/>
      <c r="P1047" s="28"/>
      <c r="AD1047" s="28"/>
    </row>
    <row r="1048" spans="2:30" ht="30" customHeight="1" x14ac:dyDescent="0.2">
      <c r="B1048" s="28"/>
      <c r="C1048" s="28"/>
      <c r="D1048" s="28"/>
      <c r="E1048" s="28"/>
      <c r="N1048" s="28"/>
      <c r="P1048" s="28"/>
      <c r="AD1048" s="28"/>
    </row>
    <row r="1049" spans="2:30" ht="30" customHeight="1" x14ac:dyDescent="0.2">
      <c r="B1049" s="28"/>
      <c r="C1049" s="28"/>
      <c r="D1049" s="28"/>
      <c r="E1049" s="28"/>
      <c r="N1049" s="28"/>
      <c r="P1049" s="28"/>
      <c r="AD1049" s="28"/>
    </row>
    <row r="1050" spans="2:30" ht="30" customHeight="1" x14ac:dyDescent="0.2">
      <c r="B1050" s="28"/>
      <c r="C1050" s="28"/>
      <c r="D1050" s="28"/>
      <c r="E1050" s="28"/>
      <c r="N1050" s="28"/>
      <c r="P1050" s="28"/>
      <c r="AD1050" s="28"/>
    </row>
    <row r="1051" spans="2:30" ht="30" customHeight="1" x14ac:dyDescent="0.2">
      <c r="B1051" s="28"/>
      <c r="C1051" s="28"/>
      <c r="D1051" s="28"/>
      <c r="E1051" s="28"/>
      <c r="N1051" s="28"/>
      <c r="P1051" s="28"/>
      <c r="AD1051" s="28"/>
    </row>
    <row r="1052" spans="2:30" ht="30" customHeight="1" x14ac:dyDescent="0.2">
      <c r="B1052" s="28"/>
      <c r="C1052" s="28"/>
      <c r="D1052" s="28"/>
      <c r="E1052" s="28"/>
      <c r="N1052" s="28"/>
      <c r="P1052" s="28"/>
      <c r="AD1052" s="28"/>
    </row>
    <row r="1053" spans="2:30" ht="30" customHeight="1" x14ac:dyDescent="0.2">
      <c r="B1053" s="28"/>
      <c r="C1053" s="28"/>
      <c r="D1053" s="28"/>
      <c r="E1053" s="28"/>
      <c r="N1053" s="28"/>
      <c r="P1053" s="28"/>
      <c r="AD1053" s="28"/>
    </row>
    <row r="1054" spans="2:30" ht="30" customHeight="1" x14ac:dyDescent="0.2">
      <c r="B1054" s="28"/>
      <c r="C1054" s="28"/>
      <c r="D1054" s="28"/>
      <c r="E1054" s="28"/>
      <c r="N1054" s="28"/>
      <c r="P1054" s="28"/>
      <c r="AD1054" s="28"/>
    </row>
    <row r="1055" spans="2:30" ht="30" customHeight="1" x14ac:dyDescent="0.2">
      <c r="B1055" s="28"/>
      <c r="C1055" s="28"/>
      <c r="D1055" s="28"/>
      <c r="E1055" s="28"/>
      <c r="N1055" s="28"/>
      <c r="P1055" s="28"/>
      <c r="AD1055" s="28"/>
    </row>
    <row r="1056" spans="2:30" ht="30" customHeight="1" x14ac:dyDescent="0.2">
      <c r="B1056" s="28"/>
      <c r="C1056" s="28"/>
      <c r="D1056" s="28"/>
      <c r="E1056" s="28"/>
      <c r="N1056" s="28"/>
      <c r="P1056" s="28"/>
      <c r="AD1056" s="28"/>
    </row>
    <row r="1057" spans="2:30" ht="30" customHeight="1" x14ac:dyDescent="0.2">
      <c r="B1057" s="28"/>
      <c r="C1057" s="28"/>
      <c r="D1057" s="28"/>
      <c r="E1057" s="28"/>
      <c r="N1057" s="28"/>
      <c r="P1057" s="28"/>
      <c r="AD1057" s="28"/>
    </row>
    <row r="1058" spans="2:30" ht="30" customHeight="1" x14ac:dyDescent="0.2">
      <c r="B1058" s="28"/>
      <c r="C1058" s="28"/>
      <c r="D1058" s="28"/>
      <c r="E1058" s="28"/>
      <c r="N1058" s="28"/>
      <c r="P1058" s="28"/>
      <c r="AD1058" s="28"/>
    </row>
    <row r="1059" spans="2:30" ht="30" customHeight="1" x14ac:dyDescent="0.2">
      <c r="B1059" s="28"/>
      <c r="C1059" s="28"/>
      <c r="D1059" s="28"/>
      <c r="E1059" s="28"/>
      <c r="N1059" s="28"/>
      <c r="P1059" s="28"/>
      <c r="AD1059" s="28"/>
    </row>
    <row r="1060" spans="2:30" ht="30" customHeight="1" x14ac:dyDescent="0.2">
      <c r="B1060" s="28"/>
      <c r="C1060" s="28"/>
      <c r="D1060" s="28"/>
      <c r="E1060" s="28"/>
      <c r="N1060" s="28"/>
      <c r="P1060" s="28"/>
      <c r="AD1060" s="28"/>
    </row>
    <row r="1061" spans="2:30" ht="30" customHeight="1" x14ac:dyDescent="0.2">
      <c r="B1061" s="28"/>
      <c r="C1061" s="28"/>
      <c r="D1061" s="28"/>
      <c r="E1061" s="28"/>
      <c r="N1061" s="28"/>
      <c r="P1061" s="28"/>
      <c r="AD1061" s="28"/>
    </row>
    <row r="1062" spans="2:30" ht="30" customHeight="1" x14ac:dyDescent="0.2">
      <c r="B1062" s="28"/>
      <c r="C1062" s="28"/>
      <c r="D1062" s="28"/>
      <c r="E1062" s="28"/>
      <c r="N1062" s="28"/>
      <c r="P1062" s="28"/>
      <c r="AD1062" s="28"/>
    </row>
    <row r="1063" spans="2:30" ht="30" customHeight="1" x14ac:dyDescent="0.2">
      <c r="B1063" s="28"/>
      <c r="C1063" s="28"/>
      <c r="D1063" s="28"/>
      <c r="E1063" s="28"/>
      <c r="N1063" s="28"/>
      <c r="P1063" s="28"/>
      <c r="AD1063" s="28"/>
    </row>
    <row r="1064" spans="2:30" ht="30" customHeight="1" x14ac:dyDescent="0.2">
      <c r="B1064" s="28"/>
      <c r="C1064" s="28"/>
      <c r="D1064" s="28"/>
      <c r="E1064" s="28"/>
      <c r="N1064" s="28"/>
      <c r="P1064" s="28"/>
      <c r="AD1064" s="28"/>
    </row>
    <row r="1065" spans="2:30" ht="30" customHeight="1" x14ac:dyDescent="0.2">
      <c r="B1065" s="28"/>
      <c r="C1065" s="28"/>
      <c r="D1065" s="28"/>
      <c r="E1065" s="28"/>
      <c r="N1065" s="28"/>
      <c r="P1065" s="28"/>
      <c r="AD1065" s="28"/>
    </row>
    <row r="1066" spans="2:30" ht="30" customHeight="1" x14ac:dyDescent="0.2">
      <c r="B1066" s="28"/>
      <c r="C1066" s="28"/>
      <c r="D1066" s="28"/>
      <c r="E1066" s="28"/>
      <c r="N1066" s="28"/>
      <c r="P1066" s="28"/>
      <c r="AD1066" s="28"/>
    </row>
    <row r="1067" spans="2:30" ht="30" customHeight="1" x14ac:dyDescent="0.2">
      <c r="B1067" s="28"/>
      <c r="C1067" s="28"/>
      <c r="D1067" s="28"/>
      <c r="E1067" s="28"/>
      <c r="N1067" s="28"/>
      <c r="P1067" s="28"/>
      <c r="AD1067" s="28"/>
    </row>
    <row r="1068" spans="2:30" ht="30" customHeight="1" x14ac:dyDescent="0.2">
      <c r="B1068" s="28"/>
      <c r="C1068" s="28"/>
      <c r="D1068" s="28"/>
      <c r="E1068" s="28"/>
      <c r="N1068" s="28"/>
      <c r="P1068" s="28"/>
      <c r="AD1068" s="28"/>
    </row>
    <row r="1069" spans="2:30" ht="30" customHeight="1" x14ac:dyDescent="0.2">
      <c r="B1069" s="28"/>
      <c r="C1069" s="28"/>
      <c r="D1069" s="28"/>
      <c r="E1069" s="28"/>
      <c r="N1069" s="28"/>
      <c r="P1069" s="28"/>
      <c r="AD1069" s="28"/>
    </row>
    <row r="1070" spans="2:30" ht="30" customHeight="1" x14ac:dyDescent="0.2">
      <c r="B1070" s="28"/>
      <c r="C1070" s="28"/>
      <c r="D1070" s="28"/>
      <c r="E1070" s="28"/>
      <c r="N1070" s="28"/>
      <c r="P1070" s="28"/>
      <c r="AD1070" s="28"/>
    </row>
    <row r="1071" spans="2:30" ht="30" customHeight="1" x14ac:dyDescent="0.2">
      <c r="B1071" s="28"/>
      <c r="C1071" s="28"/>
      <c r="D1071" s="28"/>
      <c r="E1071" s="28"/>
      <c r="N1071" s="28"/>
      <c r="P1071" s="28"/>
      <c r="AD1071" s="28"/>
    </row>
    <row r="1072" spans="2:30" ht="30" customHeight="1" x14ac:dyDescent="0.2">
      <c r="B1072" s="28"/>
      <c r="C1072" s="28"/>
      <c r="D1072" s="28"/>
      <c r="E1072" s="28"/>
      <c r="N1072" s="28"/>
      <c r="P1072" s="28"/>
      <c r="AD1072" s="28"/>
    </row>
    <row r="1073" spans="2:30" ht="30" customHeight="1" x14ac:dyDescent="0.2">
      <c r="B1073" s="28"/>
      <c r="C1073" s="28"/>
      <c r="D1073" s="28"/>
      <c r="E1073" s="28"/>
      <c r="N1073" s="28"/>
      <c r="P1073" s="28"/>
      <c r="AD1073" s="28"/>
    </row>
    <row r="1074" spans="2:30" ht="30" customHeight="1" x14ac:dyDescent="0.2">
      <c r="B1074" s="28"/>
      <c r="C1074" s="28"/>
      <c r="D1074" s="28"/>
      <c r="E1074" s="28"/>
      <c r="N1074" s="28"/>
      <c r="P1074" s="28"/>
      <c r="AD1074" s="28"/>
    </row>
    <row r="1075" spans="2:30" ht="30" customHeight="1" x14ac:dyDescent="0.2">
      <c r="B1075" s="28"/>
      <c r="C1075" s="28"/>
      <c r="D1075" s="28"/>
      <c r="E1075" s="28"/>
      <c r="N1075" s="28"/>
      <c r="P1075" s="28"/>
      <c r="AD1075" s="28"/>
    </row>
    <row r="1076" spans="2:30" ht="30" customHeight="1" x14ac:dyDescent="0.2">
      <c r="B1076" s="28"/>
      <c r="C1076" s="28"/>
      <c r="D1076" s="28"/>
      <c r="E1076" s="28"/>
      <c r="N1076" s="28"/>
      <c r="P1076" s="28"/>
      <c r="AD1076" s="28"/>
    </row>
    <row r="1077" spans="2:30" ht="30" customHeight="1" x14ac:dyDescent="0.2">
      <c r="B1077" s="28"/>
      <c r="C1077" s="28"/>
      <c r="D1077" s="28"/>
      <c r="E1077" s="28"/>
      <c r="N1077" s="28"/>
      <c r="P1077" s="28"/>
      <c r="AD1077" s="28"/>
    </row>
    <row r="1078" spans="2:30" ht="30" customHeight="1" x14ac:dyDescent="0.2">
      <c r="B1078" s="28"/>
      <c r="C1078" s="28"/>
      <c r="D1078" s="28"/>
      <c r="E1078" s="28"/>
      <c r="N1078" s="28"/>
      <c r="P1078" s="28"/>
      <c r="AD1078" s="28"/>
    </row>
    <row r="1079" spans="2:30" ht="30" customHeight="1" x14ac:dyDescent="0.2">
      <c r="B1079" s="28"/>
      <c r="C1079" s="28"/>
      <c r="D1079" s="28"/>
      <c r="E1079" s="28"/>
      <c r="N1079" s="28"/>
      <c r="P1079" s="28"/>
      <c r="AD1079" s="28"/>
    </row>
    <row r="1080" spans="2:30" ht="30" customHeight="1" x14ac:dyDescent="0.2">
      <c r="B1080" s="28"/>
      <c r="C1080" s="28"/>
      <c r="D1080" s="28"/>
      <c r="E1080" s="28"/>
      <c r="N1080" s="28"/>
      <c r="P1080" s="28"/>
      <c r="AD1080" s="28"/>
    </row>
    <row r="1081" spans="2:30" ht="30" customHeight="1" x14ac:dyDescent="0.2">
      <c r="B1081" s="28"/>
      <c r="C1081" s="28"/>
      <c r="D1081" s="28"/>
      <c r="E1081" s="28"/>
      <c r="N1081" s="28"/>
      <c r="P1081" s="28"/>
      <c r="AD1081" s="28"/>
    </row>
    <row r="1082" spans="2:30" ht="30" customHeight="1" x14ac:dyDescent="0.2">
      <c r="B1082" s="28"/>
      <c r="C1082" s="28"/>
      <c r="D1082" s="28"/>
      <c r="E1082" s="28"/>
      <c r="N1082" s="28"/>
      <c r="P1082" s="28"/>
      <c r="AD1082" s="28"/>
    </row>
    <row r="1083" spans="2:30" ht="30" customHeight="1" x14ac:dyDescent="0.2">
      <c r="B1083" s="28"/>
      <c r="C1083" s="28"/>
      <c r="D1083" s="28"/>
      <c r="E1083" s="28"/>
      <c r="N1083" s="28"/>
      <c r="P1083" s="28"/>
      <c r="AD1083" s="28"/>
    </row>
    <row r="1084" spans="2:30" ht="30" customHeight="1" x14ac:dyDescent="0.2">
      <c r="B1084" s="28"/>
      <c r="C1084" s="28"/>
      <c r="D1084" s="28"/>
      <c r="E1084" s="28"/>
      <c r="N1084" s="28"/>
      <c r="P1084" s="28"/>
      <c r="AD1084" s="28"/>
    </row>
    <row r="1085" spans="2:30" ht="30" customHeight="1" x14ac:dyDescent="0.2">
      <c r="B1085" s="28"/>
      <c r="C1085" s="28"/>
      <c r="D1085" s="28"/>
      <c r="E1085" s="28"/>
      <c r="N1085" s="28"/>
      <c r="P1085" s="28"/>
      <c r="AD1085" s="28"/>
    </row>
    <row r="1086" spans="2:30" ht="30" customHeight="1" x14ac:dyDescent="0.2">
      <c r="B1086" s="28"/>
      <c r="C1086" s="28"/>
      <c r="D1086" s="28"/>
      <c r="E1086" s="28"/>
      <c r="N1086" s="28"/>
      <c r="P1086" s="28"/>
      <c r="AD1086" s="28"/>
    </row>
    <row r="1087" spans="2:30" ht="30" customHeight="1" x14ac:dyDescent="0.2">
      <c r="B1087" s="28"/>
      <c r="C1087" s="28"/>
      <c r="D1087" s="28"/>
      <c r="E1087" s="28"/>
      <c r="N1087" s="28"/>
      <c r="P1087" s="28"/>
      <c r="AD1087" s="28"/>
    </row>
    <row r="1088" spans="2:30" ht="30" customHeight="1" x14ac:dyDescent="0.2">
      <c r="B1088" s="28"/>
      <c r="C1088" s="28"/>
      <c r="D1088" s="28"/>
      <c r="E1088" s="28"/>
      <c r="N1088" s="28"/>
      <c r="P1088" s="28"/>
      <c r="AD1088" s="28"/>
    </row>
    <row r="1089" spans="2:30" ht="30" customHeight="1" x14ac:dyDescent="0.2">
      <c r="B1089" s="28"/>
      <c r="C1089" s="28"/>
      <c r="D1089" s="28"/>
      <c r="E1089" s="28"/>
      <c r="N1089" s="28"/>
      <c r="P1089" s="28"/>
      <c r="AD1089" s="28"/>
    </row>
    <row r="1090" spans="2:30" ht="30" customHeight="1" x14ac:dyDescent="0.2">
      <c r="B1090" s="28"/>
      <c r="C1090" s="28"/>
      <c r="D1090" s="28"/>
      <c r="E1090" s="28"/>
      <c r="N1090" s="28"/>
      <c r="P1090" s="28"/>
      <c r="AD1090" s="28"/>
    </row>
    <row r="1091" spans="2:30" ht="30" customHeight="1" x14ac:dyDescent="0.2">
      <c r="B1091" s="28"/>
      <c r="C1091" s="28"/>
      <c r="D1091" s="28"/>
      <c r="E1091" s="28"/>
      <c r="N1091" s="28"/>
      <c r="P1091" s="28"/>
      <c r="AD1091" s="28"/>
    </row>
    <row r="1092" spans="2:30" ht="30" customHeight="1" x14ac:dyDescent="0.2">
      <c r="B1092" s="28"/>
      <c r="C1092" s="28"/>
      <c r="D1092" s="28"/>
      <c r="E1092" s="28"/>
      <c r="N1092" s="28"/>
      <c r="P1092" s="28"/>
      <c r="AD1092" s="28"/>
    </row>
    <row r="1093" spans="2:30" ht="30" customHeight="1" x14ac:dyDescent="0.2">
      <c r="B1093" s="28"/>
      <c r="C1093" s="28"/>
      <c r="D1093" s="28"/>
      <c r="E1093" s="28"/>
      <c r="N1093" s="28"/>
      <c r="P1093" s="28"/>
      <c r="AD1093" s="28"/>
    </row>
    <row r="1094" spans="2:30" ht="30" customHeight="1" x14ac:dyDescent="0.2">
      <c r="B1094" s="28"/>
      <c r="C1094" s="28"/>
      <c r="D1094" s="28"/>
      <c r="E1094" s="28"/>
      <c r="N1094" s="28"/>
      <c r="P1094" s="28"/>
      <c r="AD1094" s="28"/>
    </row>
    <row r="1095" spans="2:30" ht="30" customHeight="1" x14ac:dyDescent="0.2">
      <c r="B1095" s="28"/>
      <c r="C1095" s="28"/>
      <c r="D1095" s="28"/>
      <c r="E1095" s="28"/>
      <c r="N1095" s="28"/>
      <c r="P1095" s="28"/>
      <c r="AD1095" s="28"/>
    </row>
    <row r="1096" spans="2:30" ht="30" customHeight="1" x14ac:dyDescent="0.2">
      <c r="B1096" s="28"/>
      <c r="C1096" s="28"/>
      <c r="D1096" s="28"/>
      <c r="E1096" s="28"/>
      <c r="N1096" s="28"/>
      <c r="P1096" s="28"/>
      <c r="AD1096" s="28"/>
    </row>
    <row r="1097" spans="2:30" ht="30" customHeight="1" x14ac:dyDescent="0.2">
      <c r="B1097" s="28"/>
      <c r="C1097" s="28"/>
      <c r="D1097" s="28"/>
      <c r="E1097" s="28"/>
      <c r="N1097" s="28"/>
      <c r="P1097" s="28"/>
      <c r="AD1097" s="28"/>
    </row>
    <row r="1098" spans="2:30" ht="30" customHeight="1" x14ac:dyDescent="0.2">
      <c r="B1098" s="28"/>
      <c r="C1098" s="28"/>
      <c r="D1098" s="28"/>
      <c r="E1098" s="28"/>
      <c r="N1098" s="28"/>
      <c r="P1098" s="28"/>
      <c r="AD1098" s="28"/>
    </row>
    <row r="1099" spans="2:30" ht="30" customHeight="1" x14ac:dyDescent="0.2">
      <c r="B1099" s="28"/>
      <c r="C1099" s="28"/>
      <c r="D1099" s="28"/>
      <c r="E1099" s="28"/>
      <c r="N1099" s="28"/>
      <c r="P1099" s="28"/>
      <c r="AD1099" s="28"/>
    </row>
    <row r="1100" spans="2:30" ht="30" customHeight="1" x14ac:dyDescent="0.2">
      <c r="B1100" s="28"/>
      <c r="C1100" s="28"/>
      <c r="D1100" s="28"/>
      <c r="E1100" s="28"/>
      <c r="N1100" s="28"/>
      <c r="P1100" s="28"/>
      <c r="AD1100" s="28"/>
    </row>
    <row r="1101" spans="2:30" ht="30" customHeight="1" x14ac:dyDescent="0.2">
      <c r="B1101" s="28"/>
      <c r="C1101" s="28"/>
      <c r="D1101" s="28"/>
      <c r="E1101" s="28"/>
      <c r="N1101" s="28"/>
      <c r="P1101" s="28"/>
      <c r="AD1101" s="28"/>
    </row>
    <row r="1102" spans="2:30" ht="30" customHeight="1" x14ac:dyDescent="0.2">
      <c r="B1102" s="28"/>
      <c r="C1102" s="28"/>
      <c r="D1102" s="28"/>
      <c r="E1102" s="28"/>
      <c r="N1102" s="28"/>
      <c r="P1102" s="28"/>
      <c r="AD1102" s="28"/>
    </row>
    <row r="1103" spans="2:30" ht="30" customHeight="1" x14ac:dyDescent="0.2">
      <c r="B1103" s="28"/>
      <c r="C1103" s="28"/>
      <c r="D1103" s="28"/>
      <c r="E1103" s="28"/>
      <c r="N1103" s="28"/>
      <c r="P1103" s="28"/>
      <c r="AD1103" s="28"/>
    </row>
    <row r="1104" spans="2:30" ht="30" customHeight="1" x14ac:dyDescent="0.2">
      <c r="B1104" s="28"/>
      <c r="C1104" s="28"/>
      <c r="D1104" s="28"/>
      <c r="E1104" s="28"/>
      <c r="N1104" s="28"/>
      <c r="P1104" s="28"/>
      <c r="AD1104" s="28"/>
    </row>
    <row r="1105" spans="2:30" ht="30" customHeight="1" x14ac:dyDescent="0.2">
      <c r="B1105" s="28"/>
      <c r="C1105" s="28"/>
      <c r="D1105" s="28"/>
      <c r="E1105" s="28"/>
      <c r="N1105" s="28"/>
      <c r="P1105" s="28"/>
      <c r="AD1105" s="28"/>
    </row>
    <row r="1106" spans="2:30" ht="30" customHeight="1" x14ac:dyDescent="0.2">
      <c r="B1106" s="28"/>
      <c r="C1106" s="28"/>
      <c r="D1106" s="28"/>
      <c r="E1106" s="28"/>
      <c r="N1106" s="28"/>
      <c r="P1106" s="28"/>
      <c r="AD1106" s="28"/>
    </row>
    <row r="1107" spans="2:30" ht="30" customHeight="1" x14ac:dyDescent="0.2">
      <c r="B1107" s="28"/>
      <c r="C1107" s="28"/>
      <c r="D1107" s="28"/>
      <c r="E1107" s="28"/>
      <c r="N1107" s="28"/>
      <c r="P1107" s="28"/>
      <c r="AD1107" s="28"/>
    </row>
    <row r="1108" spans="2:30" ht="30" customHeight="1" x14ac:dyDescent="0.2">
      <c r="B1108" s="28"/>
      <c r="C1108" s="28"/>
      <c r="D1108" s="28"/>
      <c r="E1108" s="28"/>
      <c r="N1108" s="28"/>
      <c r="P1108" s="28"/>
      <c r="AD1108" s="28"/>
    </row>
    <row r="1109" spans="2:30" ht="30" customHeight="1" x14ac:dyDescent="0.2">
      <c r="B1109" s="28"/>
      <c r="C1109" s="28"/>
      <c r="D1109" s="28"/>
      <c r="E1109" s="28"/>
      <c r="N1109" s="28"/>
      <c r="P1109" s="28"/>
      <c r="AD1109" s="28"/>
    </row>
    <row r="1110" spans="2:30" ht="30" customHeight="1" x14ac:dyDescent="0.2">
      <c r="B1110" s="28"/>
      <c r="C1110" s="28"/>
      <c r="D1110" s="28"/>
      <c r="E1110" s="28"/>
      <c r="N1110" s="28"/>
      <c r="P1110" s="28"/>
      <c r="AD1110" s="28"/>
    </row>
    <row r="1111" spans="2:30" ht="30" customHeight="1" x14ac:dyDescent="0.2">
      <c r="B1111" s="28"/>
      <c r="C1111" s="28"/>
      <c r="D1111" s="28"/>
      <c r="E1111" s="28"/>
      <c r="N1111" s="28"/>
      <c r="P1111" s="28"/>
      <c r="AD1111" s="28"/>
    </row>
    <row r="1112" spans="2:30" ht="30" customHeight="1" x14ac:dyDescent="0.2">
      <c r="B1112" s="28"/>
      <c r="C1112" s="28"/>
      <c r="D1112" s="28"/>
      <c r="E1112" s="28"/>
      <c r="N1112" s="28"/>
      <c r="P1112" s="28"/>
      <c r="AD1112" s="28"/>
    </row>
    <row r="1113" spans="2:30" ht="30" customHeight="1" x14ac:dyDescent="0.2">
      <c r="B1113" s="28"/>
      <c r="C1113" s="28"/>
      <c r="D1113" s="28"/>
      <c r="E1113" s="28"/>
      <c r="N1113" s="28"/>
      <c r="P1113" s="28"/>
      <c r="AD1113" s="28"/>
    </row>
    <row r="1114" spans="2:30" ht="30" customHeight="1" x14ac:dyDescent="0.2">
      <c r="B1114" s="28"/>
      <c r="C1114" s="28"/>
      <c r="D1114" s="28"/>
      <c r="E1114" s="28"/>
      <c r="N1114" s="28"/>
      <c r="P1114" s="28"/>
      <c r="AD1114" s="28"/>
    </row>
    <row r="1115" spans="2:30" ht="30" customHeight="1" x14ac:dyDescent="0.2">
      <c r="B1115" s="28"/>
      <c r="C1115" s="28"/>
      <c r="D1115" s="28"/>
      <c r="E1115" s="28"/>
      <c r="N1115" s="28"/>
      <c r="P1115" s="28"/>
      <c r="AD1115" s="28"/>
    </row>
    <row r="1116" spans="2:30" ht="30" customHeight="1" x14ac:dyDescent="0.2">
      <c r="B1116" s="28"/>
      <c r="C1116" s="28"/>
      <c r="D1116" s="28"/>
      <c r="E1116" s="28"/>
      <c r="N1116" s="28"/>
      <c r="P1116" s="28"/>
      <c r="AD1116" s="28"/>
    </row>
    <row r="1117" spans="2:30" ht="30" customHeight="1" x14ac:dyDescent="0.2">
      <c r="B1117" s="28"/>
      <c r="C1117" s="28"/>
      <c r="D1117" s="28"/>
      <c r="E1117" s="28"/>
      <c r="N1117" s="28"/>
      <c r="P1117" s="28"/>
      <c r="AD1117" s="28"/>
    </row>
    <row r="1118" spans="2:30" ht="30" customHeight="1" x14ac:dyDescent="0.2">
      <c r="B1118" s="28"/>
      <c r="C1118" s="28"/>
      <c r="D1118" s="28"/>
      <c r="E1118" s="28"/>
      <c r="N1118" s="28"/>
      <c r="P1118" s="28"/>
      <c r="AD1118" s="28"/>
    </row>
    <row r="1119" spans="2:30" ht="30" customHeight="1" x14ac:dyDescent="0.2">
      <c r="B1119" s="28"/>
      <c r="C1119" s="28"/>
      <c r="D1119" s="28"/>
      <c r="E1119" s="28"/>
      <c r="N1119" s="28"/>
      <c r="P1119" s="28"/>
      <c r="AD1119" s="28"/>
    </row>
    <row r="1120" spans="2:30" ht="30" customHeight="1" x14ac:dyDescent="0.2">
      <c r="B1120" s="28"/>
      <c r="C1120" s="28"/>
      <c r="D1120" s="28"/>
      <c r="E1120" s="28"/>
      <c r="N1120" s="28"/>
      <c r="P1120" s="28"/>
      <c r="AD1120" s="28"/>
    </row>
    <row r="1121" spans="2:30" ht="30" customHeight="1" x14ac:dyDescent="0.2">
      <c r="B1121" s="28"/>
      <c r="C1121" s="28"/>
      <c r="D1121" s="28"/>
      <c r="E1121" s="28"/>
      <c r="N1121" s="28"/>
      <c r="P1121" s="28"/>
      <c r="AD1121" s="28"/>
    </row>
    <row r="1122" spans="2:30" ht="30" customHeight="1" x14ac:dyDescent="0.2">
      <c r="B1122" s="28"/>
      <c r="C1122" s="28"/>
      <c r="D1122" s="28"/>
      <c r="E1122" s="28"/>
      <c r="N1122" s="28"/>
      <c r="P1122" s="28"/>
      <c r="AD1122" s="28"/>
    </row>
    <row r="1123" spans="2:30" ht="30" customHeight="1" x14ac:dyDescent="0.2">
      <c r="B1123" s="28"/>
      <c r="C1123" s="28"/>
      <c r="D1123" s="28"/>
      <c r="E1123" s="28"/>
      <c r="N1123" s="28"/>
      <c r="P1123" s="28"/>
      <c r="AD1123" s="28"/>
    </row>
    <row r="1124" spans="2:30" ht="30" customHeight="1" x14ac:dyDescent="0.2">
      <c r="B1124" s="28"/>
      <c r="C1124" s="28"/>
      <c r="D1124" s="28"/>
      <c r="E1124" s="28"/>
      <c r="N1124" s="28"/>
      <c r="P1124" s="28"/>
      <c r="AD1124" s="28"/>
    </row>
    <row r="1125" spans="2:30" ht="30" customHeight="1" x14ac:dyDescent="0.2">
      <c r="B1125" s="28"/>
      <c r="C1125" s="28"/>
      <c r="D1125" s="28"/>
      <c r="E1125" s="28"/>
      <c r="N1125" s="28"/>
      <c r="P1125" s="28"/>
      <c r="AD1125" s="28"/>
    </row>
    <row r="1126" spans="2:30" ht="30" customHeight="1" x14ac:dyDescent="0.2">
      <c r="B1126" s="28"/>
      <c r="C1126" s="28"/>
      <c r="D1126" s="28"/>
      <c r="E1126" s="28"/>
      <c r="N1126" s="28"/>
      <c r="P1126" s="28"/>
      <c r="AD1126" s="28"/>
    </row>
    <row r="1127" spans="2:30" ht="30" customHeight="1" x14ac:dyDescent="0.2">
      <c r="B1127" s="28"/>
      <c r="C1127" s="28"/>
      <c r="D1127" s="28"/>
      <c r="E1127" s="28"/>
      <c r="N1127" s="28"/>
      <c r="P1127" s="28"/>
      <c r="AD1127" s="28"/>
    </row>
    <row r="1128" spans="2:30" ht="30" customHeight="1" x14ac:dyDescent="0.2">
      <c r="B1128" s="28"/>
      <c r="C1128" s="28"/>
      <c r="D1128" s="28"/>
      <c r="E1128" s="28"/>
      <c r="N1128" s="28"/>
      <c r="P1128" s="28"/>
      <c r="AD1128" s="28"/>
    </row>
    <row r="1129" spans="2:30" ht="30" customHeight="1" x14ac:dyDescent="0.2">
      <c r="B1129" s="28"/>
      <c r="C1129" s="28"/>
      <c r="D1129" s="28"/>
      <c r="E1129" s="28"/>
      <c r="N1129" s="28"/>
      <c r="P1129" s="28"/>
      <c r="AD1129" s="28"/>
    </row>
    <row r="1130" spans="2:30" ht="30" customHeight="1" x14ac:dyDescent="0.2">
      <c r="B1130" s="28"/>
      <c r="C1130" s="28"/>
      <c r="D1130" s="28"/>
      <c r="E1130" s="28"/>
      <c r="N1130" s="28"/>
      <c r="P1130" s="28"/>
      <c r="AD1130" s="28"/>
    </row>
    <row r="1131" spans="2:30" ht="30" customHeight="1" x14ac:dyDescent="0.2">
      <c r="B1131" s="28"/>
      <c r="C1131" s="28"/>
      <c r="D1131" s="28"/>
      <c r="E1131" s="28"/>
      <c r="N1131" s="28"/>
      <c r="P1131" s="28"/>
      <c r="AD1131" s="28"/>
    </row>
    <row r="1132" spans="2:30" ht="30" customHeight="1" x14ac:dyDescent="0.2">
      <c r="B1132" s="28"/>
      <c r="C1132" s="28"/>
      <c r="D1132" s="28"/>
      <c r="E1132" s="28"/>
      <c r="N1132" s="28"/>
      <c r="P1132" s="28"/>
      <c r="AD1132" s="28"/>
    </row>
    <row r="1133" spans="2:30" ht="30" customHeight="1" x14ac:dyDescent="0.2">
      <c r="B1133" s="28"/>
      <c r="C1133" s="28"/>
      <c r="D1133" s="28"/>
      <c r="E1133" s="28"/>
      <c r="N1133" s="28"/>
      <c r="P1133" s="28"/>
      <c r="AD1133" s="28"/>
    </row>
    <row r="1134" spans="2:30" ht="30" customHeight="1" x14ac:dyDescent="0.2">
      <c r="B1134" s="28"/>
      <c r="C1134" s="28"/>
      <c r="D1134" s="28"/>
      <c r="E1134" s="28"/>
      <c r="N1134" s="28"/>
      <c r="P1134" s="28"/>
      <c r="AD1134" s="28"/>
    </row>
    <row r="1135" spans="2:30" ht="30" customHeight="1" x14ac:dyDescent="0.2">
      <c r="B1135" s="28"/>
      <c r="C1135" s="28"/>
      <c r="D1135" s="28"/>
      <c r="E1135" s="28"/>
      <c r="N1135" s="28"/>
      <c r="P1135" s="28"/>
      <c r="AD1135" s="28"/>
    </row>
    <row r="1136" spans="2:30" ht="30" customHeight="1" x14ac:dyDescent="0.2">
      <c r="B1136" s="28"/>
      <c r="C1136" s="28"/>
      <c r="D1136" s="28"/>
      <c r="E1136" s="28"/>
      <c r="N1136" s="28"/>
      <c r="P1136" s="28"/>
      <c r="AD1136" s="28"/>
    </row>
    <row r="1137" spans="2:30" ht="30" customHeight="1" x14ac:dyDescent="0.2">
      <c r="B1137" s="28"/>
      <c r="C1137" s="28"/>
      <c r="D1137" s="28"/>
      <c r="E1137" s="28"/>
      <c r="N1137" s="28"/>
      <c r="P1137" s="28"/>
      <c r="AD1137" s="28"/>
    </row>
    <row r="1138" spans="2:30" ht="30" customHeight="1" x14ac:dyDescent="0.2">
      <c r="B1138" s="28"/>
      <c r="C1138" s="28"/>
      <c r="D1138" s="28"/>
      <c r="E1138" s="28"/>
      <c r="N1138" s="28"/>
      <c r="P1138" s="28"/>
      <c r="AD1138" s="28"/>
    </row>
    <row r="1139" spans="2:30" ht="30" customHeight="1" x14ac:dyDescent="0.2">
      <c r="B1139" s="28"/>
      <c r="C1139" s="28"/>
      <c r="D1139" s="28"/>
      <c r="E1139" s="28"/>
      <c r="N1139" s="28"/>
      <c r="P1139" s="28"/>
      <c r="AD1139" s="28"/>
    </row>
    <row r="1140" spans="2:30" ht="30" customHeight="1" x14ac:dyDescent="0.2">
      <c r="B1140" s="28"/>
      <c r="C1140" s="28"/>
      <c r="D1140" s="28"/>
      <c r="E1140" s="28"/>
      <c r="N1140" s="28"/>
      <c r="P1140" s="28"/>
      <c r="AD1140" s="28"/>
    </row>
    <row r="1141" spans="2:30" ht="30" customHeight="1" x14ac:dyDescent="0.2">
      <c r="B1141" s="28"/>
      <c r="C1141" s="28"/>
      <c r="D1141" s="28"/>
      <c r="E1141" s="28"/>
      <c r="N1141" s="28"/>
      <c r="P1141" s="28"/>
      <c r="AD1141" s="28"/>
    </row>
    <row r="1142" spans="2:30" ht="30" customHeight="1" x14ac:dyDescent="0.2">
      <c r="B1142" s="28"/>
      <c r="C1142" s="28"/>
      <c r="D1142" s="28"/>
      <c r="E1142" s="28"/>
      <c r="N1142" s="28"/>
      <c r="P1142" s="28"/>
      <c r="AD1142" s="28"/>
    </row>
    <row r="1143" spans="2:30" ht="30" customHeight="1" x14ac:dyDescent="0.2">
      <c r="B1143" s="28"/>
      <c r="C1143" s="28"/>
      <c r="D1143" s="28"/>
      <c r="E1143" s="28"/>
      <c r="N1143" s="28"/>
      <c r="P1143" s="28"/>
      <c r="AD1143" s="28"/>
    </row>
    <row r="1144" spans="2:30" ht="30" customHeight="1" x14ac:dyDescent="0.2">
      <c r="B1144" s="28"/>
      <c r="C1144" s="28"/>
      <c r="D1144" s="28"/>
      <c r="E1144" s="28"/>
      <c r="N1144" s="28"/>
      <c r="P1144" s="28"/>
      <c r="AD1144" s="28"/>
    </row>
    <row r="1145" spans="2:30" ht="30" customHeight="1" x14ac:dyDescent="0.2">
      <c r="B1145" s="28"/>
      <c r="C1145" s="28"/>
      <c r="D1145" s="28"/>
      <c r="E1145" s="28"/>
      <c r="N1145" s="28"/>
      <c r="P1145" s="28"/>
      <c r="AD1145" s="28"/>
    </row>
    <row r="1146" spans="2:30" ht="30" customHeight="1" x14ac:dyDescent="0.2">
      <c r="B1146" s="28"/>
      <c r="C1146" s="28"/>
      <c r="D1146" s="28"/>
      <c r="E1146" s="28"/>
      <c r="N1146" s="28"/>
      <c r="P1146" s="28"/>
      <c r="AD1146" s="28"/>
    </row>
    <row r="1147" spans="2:30" ht="30" customHeight="1" x14ac:dyDescent="0.2">
      <c r="B1147" s="28"/>
      <c r="C1147" s="28"/>
      <c r="D1147" s="28"/>
      <c r="E1147" s="28"/>
      <c r="N1147" s="28"/>
      <c r="P1147" s="28"/>
      <c r="AD1147" s="28"/>
    </row>
    <row r="1148" spans="2:30" ht="30" customHeight="1" x14ac:dyDescent="0.2">
      <c r="B1148" s="28"/>
      <c r="C1148" s="28"/>
      <c r="D1148" s="28"/>
      <c r="E1148" s="28"/>
      <c r="N1148" s="28"/>
      <c r="P1148" s="28"/>
      <c r="AD1148" s="28"/>
    </row>
    <row r="1149" spans="2:30" ht="30" customHeight="1" x14ac:dyDescent="0.2">
      <c r="B1149" s="28"/>
      <c r="C1149" s="28"/>
      <c r="D1149" s="28"/>
      <c r="E1149" s="28"/>
      <c r="N1149" s="28"/>
      <c r="P1149" s="28"/>
      <c r="AD1149" s="28"/>
    </row>
    <row r="1150" spans="2:30" ht="30" customHeight="1" x14ac:dyDescent="0.2">
      <c r="B1150" s="28"/>
      <c r="C1150" s="28"/>
      <c r="D1150" s="28"/>
      <c r="E1150" s="28"/>
      <c r="N1150" s="28"/>
      <c r="P1150" s="28"/>
      <c r="AD1150" s="28"/>
    </row>
    <row r="1151" spans="2:30" ht="30" customHeight="1" x14ac:dyDescent="0.2">
      <c r="B1151" s="28"/>
      <c r="C1151" s="28"/>
      <c r="D1151" s="28"/>
      <c r="E1151" s="28"/>
      <c r="N1151" s="28"/>
      <c r="P1151" s="28"/>
      <c r="AD1151" s="28"/>
    </row>
    <row r="1152" spans="2:30" ht="30" customHeight="1" x14ac:dyDescent="0.2">
      <c r="B1152" s="28"/>
      <c r="C1152" s="28"/>
      <c r="D1152" s="28"/>
      <c r="E1152" s="28"/>
      <c r="N1152" s="28"/>
      <c r="P1152" s="28"/>
      <c r="AD1152" s="28"/>
    </row>
    <row r="1153" spans="2:30" ht="30" customHeight="1" x14ac:dyDescent="0.2">
      <c r="B1153" s="28"/>
      <c r="C1153" s="28"/>
      <c r="D1153" s="28"/>
      <c r="E1153" s="28"/>
      <c r="N1153" s="28"/>
      <c r="P1153" s="28"/>
      <c r="AD1153" s="28"/>
    </row>
    <row r="1154" spans="2:30" ht="30" customHeight="1" x14ac:dyDescent="0.2">
      <c r="B1154" s="28"/>
      <c r="C1154" s="28"/>
      <c r="D1154" s="28"/>
      <c r="E1154" s="28"/>
      <c r="N1154" s="28"/>
      <c r="P1154" s="28"/>
      <c r="AD1154" s="28"/>
    </row>
    <row r="1155" spans="2:30" ht="30" customHeight="1" x14ac:dyDescent="0.2">
      <c r="B1155" s="28"/>
      <c r="C1155" s="28"/>
      <c r="D1155" s="28"/>
      <c r="E1155" s="28"/>
      <c r="N1155" s="28"/>
      <c r="P1155" s="28"/>
      <c r="AD1155" s="28"/>
    </row>
    <row r="1156" spans="2:30" ht="30" customHeight="1" x14ac:dyDescent="0.2">
      <c r="B1156" s="28"/>
      <c r="C1156" s="28"/>
      <c r="D1156" s="28"/>
      <c r="E1156" s="28"/>
      <c r="N1156" s="28"/>
      <c r="P1156" s="28"/>
      <c r="AD1156" s="28"/>
    </row>
    <row r="1157" spans="2:30" ht="30" customHeight="1" x14ac:dyDescent="0.2">
      <c r="B1157" s="28"/>
      <c r="C1157" s="28"/>
      <c r="D1157" s="28"/>
      <c r="E1157" s="28"/>
      <c r="N1157" s="28"/>
      <c r="P1157" s="28"/>
      <c r="AD1157" s="28"/>
    </row>
    <row r="1158" spans="2:30" ht="30" customHeight="1" x14ac:dyDescent="0.2">
      <c r="B1158" s="28"/>
      <c r="C1158" s="28"/>
      <c r="D1158" s="28"/>
      <c r="E1158" s="28"/>
      <c r="N1158" s="28"/>
      <c r="P1158" s="28"/>
      <c r="AD1158" s="28"/>
    </row>
    <row r="1159" spans="2:30" ht="30" customHeight="1" x14ac:dyDescent="0.2">
      <c r="B1159" s="28"/>
      <c r="C1159" s="28"/>
      <c r="D1159" s="28"/>
      <c r="E1159" s="28"/>
      <c r="N1159" s="28"/>
      <c r="P1159" s="28"/>
      <c r="AD1159" s="28"/>
    </row>
    <row r="1160" spans="2:30" ht="30" customHeight="1" x14ac:dyDescent="0.2">
      <c r="B1160" s="28"/>
      <c r="C1160" s="28"/>
      <c r="D1160" s="28"/>
      <c r="E1160" s="28"/>
      <c r="N1160" s="28"/>
      <c r="P1160" s="28"/>
      <c r="AD1160" s="28"/>
    </row>
    <row r="1161" spans="2:30" ht="30" customHeight="1" x14ac:dyDescent="0.2">
      <c r="B1161" s="28"/>
      <c r="C1161" s="28"/>
      <c r="D1161" s="28"/>
      <c r="E1161" s="28"/>
      <c r="N1161" s="28"/>
      <c r="P1161" s="28"/>
      <c r="AD1161" s="28"/>
    </row>
    <row r="1162" spans="2:30" ht="30" customHeight="1" x14ac:dyDescent="0.2">
      <c r="B1162" s="28"/>
      <c r="C1162" s="28"/>
      <c r="D1162" s="28"/>
      <c r="E1162" s="28"/>
      <c r="N1162" s="28"/>
      <c r="P1162" s="28"/>
      <c r="AD1162" s="28"/>
    </row>
    <row r="1163" spans="2:30" ht="30" customHeight="1" x14ac:dyDescent="0.2">
      <c r="B1163" s="28"/>
      <c r="C1163" s="28"/>
      <c r="D1163" s="28"/>
      <c r="E1163" s="28"/>
      <c r="N1163" s="28"/>
      <c r="P1163" s="28"/>
      <c r="AD1163" s="28"/>
    </row>
    <row r="1164" spans="2:30" ht="30" customHeight="1" x14ac:dyDescent="0.2">
      <c r="B1164" s="28"/>
      <c r="C1164" s="28"/>
      <c r="D1164" s="28"/>
      <c r="E1164" s="28"/>
      <c r="N1164" s="28"/>
      <c r="P1164" s="28"/>
      <c r="AD1164" s="28"/>
    </row>
    <row r="1165" spans="2:30" ht="30" customHeight="1" x14ac:dyDescent="0.2">
      <c r="B1165" s="28"/>
      <c r="C1165" s="28"/>
      <c r="D1165" s="28"/>
      <c r="E1165" s="28"/>
      <c r="N1165" s="28"/>
      <c r="P1165" s="28"/>
      <c r="AD1165" s="28"/>
    </row>
    <row r="1166" spans="2:30" ht="30" customHeight="1" x14ac:dyDescent="0.2">
      <c r="B1166" s="28"/>
      <c r="C1166" s="28"/>
      <c r="D1166" s="28"/>
      <c r="E1166" s="28"/>
      <c r="N1166" s="28"/>
      <c r="P1166" s="28"/>
      <c r="AD1166" s="28"/>
    </row>
    <row r="1167" spans="2:30" ht="30" customHeight="1" x14ac:dyDescent="0.2">
      <c r="B1167" s="28"/>
      <c r="C1167" s="28"/>
      <c r="D1167" s="28"/>
      <c r="E1167" s="28"/>
      <c r="N1167" s="28"/>
      <c r="P1167" s="28"/>
      <c r="AD1167" s="28"/>
    </row>
    <row r="1168" spans="2:30" ht="30" customHeight="1" x14ac:dyDescent="0.2">
      <c r="B1168" s="28"/>
      <c r="C1168" s="28"/>
      <c r="D1168" s="28"/>
      <c r="E1168" s="28"/>
      <c r="N1168" s="28"/>
      <c r="P1168" s="28"/>
      <c r="AD1168" s="28"/>
    </row>
    <row r="1169" spans="2:30" ht="30" customHeight="1" x14ac:dyDescent="0.2">
      <c r="B1169" s="28"/>
      <c r="C1169" s="28"/>
      <c r="D1169" s="28"/>
      <c r="E1169" s="28"/>
      <c r="N1169" s="28"/>
      <c r="P1169" s="28"/>
      <c r="AD1169" s="28"/>
    </row>
    <row r="1170" spans="2:30" ht="30" customHeight="1" x14ac:dyDescent="0.2">
      <c r="B1170" s="28"/>
      <c r="C1170" s="28"/>
      <c r="D1170" s="28"/>
      <c r="E1170" s="28"/>
      <c r="N1170" s="28"/>
      <c r="P1170" s="28"/>
      <c r="AD1170" s="28"/>
    </row>
    <row r="1171" spans="2:30" ht="30" customHeight="1" x14ac:dyDescent="0.2">
      <c r="B1171" s="28"/>
      <c r="C1171" s="28"/>
      <c r="D1171" s="28"/>
      <c r="E1171" s="28"/>
      <c r="N1171" s="28"/>
      <c r="P1171" s="28"/>
      <c r="AD1171" s="28"/>
    </row>
    <row r="1172" spans="2:30" ht="30" customHeight="1" x14ac:dyDescent="0.2">
      <c r="B1172" s="28"/>
      <c r="C1172" s="28"/>
      <c r="D1172" s="28"/>
      <c r="E1172" s="28"/>
      <c r="N1172" s="28"/>
      <c r="P1172" s="28"/>
      <c r="AD1172" s="28"/>
    </row>
    <row r="1173" spans="2:30" ht="30" customHeight="1" x14ac:dyDescent="0.2">
      <c r="B1173" s="28"/>
      <c r="C1173" s="28"/>
      <c r="D1173" s="28"/>
      <c r="E1173" s="28"/>
      <c r="N1173" s="28"/>
      <c r="P1173" s="28"/>
      <c r="AD1173" s="28"/>
    </row>
    <row r="1174" spans="2:30" ht="30" customHeight="1" x14ac:dyDescent="0.2">
      <c r="B1174" s="28"/>
      <c r="C1174" s="28"/>
      <c r="D1174" s="28"/>
      <c r="E1174" s="28"/>
      <c r="N1174" s="28"/>
      <c r="P1174" s="28"/>
      <c r="AD1174" s="28"/>
    </row>
    <row r="1175" spans="2:30" ht="30" customHeight="1" x14ac:dyDescent="0.2">
      <c r="B1175" s="28"/>
      <c r="C1175" s="28"/>
      <c r="D1175" s="28"/>
      <c r="E1175" s="28"/>
      <c r="N1175" s="28"/>
      <c r="P1175" s="28"/>
      <c r="AD1175" s="28"/>
    </row>
    <row r="1176" spans="2:30" ht="30" customHeight="1" x14ac:dyDescent="0.2">
      <c r="B1176" s="28"/>
      <c r="C1176" s="28"/>
      <c r="D1176" s="28"/>
      <c r="E1176" s="28"/>
      <c r="N1176" s="28"/>
      <c r="P1176" s="28"/>
      <c r="AD1176" s="28"/>
    </row>
    <row r="1177" spans="2:30" ht="30" customHeight="1" x14ac:dyDescent="0.2">
      <c r="B1177" s="28"/>
      <c r="C1177" s="28"/>
      <c r="D1177" s="28"/>
      <c r="E1177" s="28"/>
      <c r="N1177" s="28"/>
      <c r="P1177" s="28"/>
      <c r="AD1177" s="28"/>
    </row>
    <row r="1178" spans="2:30" ht="30" customHeight="1" x14ac:dyDescent="0.2">
      <c r="B1178" s="28"/>
      <c r="C1178" s="28"/>
      <c r="D1178" s="28"/>
      <c r="E1178" s="28"/>
      <c r="N1178" s="28"/>
      <c r="P1178" s="28"/>
      <c r="AD1178" s="28"/>
    </row>
    <row r="1179" spans="2:30" ht="30" customHeight="1" x14ac:dyDescent="0.2">
      <c r="B1179" s="28"/>
      <c r="C1179" s="28"/>
      <c r="D1179" s="28"/>
      <c r="E1179" s="28"/>
      <c r="N1179" s="28"/>
      <c r="P1179" s="28"/>
      <c r="AD1179" s="28"/>
    </row>
    <row r="1180" spans="2:30" ht="30" customHeight="1" x14ac:dyDescent="0.2">
      <c r="B1180" s="28"/>
      <c r="C1180" s="28"/>
      <c r="D1180" s="28"/>
      <c r="E1180" s="28"/>
      <c r="N1180" s="28"/>
      <c r="P1180" s="28"/>
      <c r="AD1180" s="28"/>
    </row>
    <row r="1181" spans="2:30" ht="30" customHeight="1" x14ac:dyDescent="0.2">
      <c r="B1181" s="28"/>
      <c r="C1181" s="28"/>
      <c r="D1181" s="28"/>
      <c r="E1181" s="28"/>
      <c r="N1181" s="28"/>
      <c r="P1181" s="28"/>
      <c r="AD1181" s="28"/>
    </row>
    <row r="1182" spans="2:30" ht="30" customHeight="1" x14ac:dyDescent="0.2">
      <c r="B1182" s="28"/>
      <c r="C1182" s="28"/>
      <c r="D1182" s="28"/>
      <c r="E1182" s="28"/>
      <c r="N1182" s="28"/>
      <c r="P1182" s="28"/>
      <c r="AD1182" s="28"/>
    </row>
    <row r="1183" spans="2:30" ht="30" customHeight="1" x14ac:dyDescent="0.2">
      <c r="B1183" s="28"/>
      <c r="C1183" s="28"/>
      <c r="D1183" s="28"/>
      <c r="E1183" s="28"/>
      <c r="N1183" s="28"/>
      <c r="P1183" s="28"/>
      <c r="AD1183" s="28"/>
    </row>
    <row r="1184" spans="2:30" ht="30" customHeight="1" x14ac:dyDescent="0.2">
      <c r="B1184" s="28"/>
      <c r="C1184" s="28"/>
      <c r="D1184" s="28"/>
      <c r="E1184" s="28"/>
      <c r="N1184" s="28"/>
      <c r="P1184" s="28"/>
      <c r="AD1184" s="28"/>
    </row>
    <row r="1185" spans="2:30" ht="30" customHeight="1" x14ac:dyDescent="0.2">
      <c r="B1185" s="28"/>
      <c r="C1185" s="28"/>
      <c r="D1185" s="28"/>
      <c r="E1185" s="28"/>
      <c r="N1185" s="28"/>
      <c r="P1185" s="28"/>
      <c r="AD1185" s="28"/>
    </row>
    <row r="1186" spans="2:30" ht="30" customHeight="1" x14ac:dyDescent="0.2">
      <c r="B1186" s="28"/>
      <c r="C1186" s="28"/>
      <c r="D1186" s="28"/>
      <c r="E1186" s="28"/>
      <c r="N1186" s="28"/>
      <c r="P1186" s="28"/>
      <c r="AD1186" s="28"/>
    </row>
    <row r="1187" spans="2:30" ht="30" customHeight="1" x14ac:dyDescent="0.2">
      <c r="B1187" s="28"/>
      <c r="C1187" s="28"/>
      <c r="D1187" s="28"/>
      <c r="E1187" s="28"/>
      <c r="N1187" s="28"/>
      <c r="P1187" s="28"/>
      <c r="AD1187" s="28"/>
    </row>
    <row r="1188" spans="2:30" ht="30" customHeight="1" x14ac:dyDescent="0.2">
      <c r="B1188" s="28"/>
      <c r="C1188" s="28"/>
      <c r="D1188" s="28"/>
      <c r="E1188" s="28"/>
      <c r="N1188" s="28"/>
      <c r="P1188" s="28"/>
      <c r="AD1188" s="28"/>
    </row>
    <row r="1189" spans="2:30" ht="30" customHeight="1" x14ac:dyDescent="0.2">
      <c r="B1189" s="28"/>
      <c r="C1189" s="28"/>
      <c r="D1189" s="28"/>
      <c r="E1189" s="28"/>
      <c r="N1189" s="28"/>
      <c r="P1189" s="28"/>
      <c r="AD1189" s="28"/>
    </row>
    <row r="1190" spans="2:30" ht="30" customHeight="1" x14ac:dyDescent="0.2">
      <c r="B1190" s="28"/>
      <c r="C1190" s="28"/>
      <c r="D1190" s="28"/>
      <c r="E1190" s="28"/>
      <c r="N1190" s="28"/>
      <c r="P1190" s="28"/>
      <c r="AD1190" s="28"/>
    </row>
    <row r="1191" spans="2:30" ht="30" customHeight="1" x14ac:dyDescent="0.2">
      <c r="B1191" s="28"/>
      <c r="C1191" s="28"/>
      <c r="D1191" s="28"/>
      <c r="E1191" s="28"/>
      <c r="N1191" s="28"/>
      <c r="P1191" s="28"/>
      <c r="AD1191" s="28"/>
    </row>
    <row r="1192" spans="2:30" ht="30" customHeight="1" x14ac:dyDescent="0.2">
      <c r="B1192" s="28"/>
      <c r="C1192" s="28"/>
      <c r="D1192" s="28"/>
      <c r="E1192" s="28"/>
      <c r="N1192" s="28"/>
      <c r="P1192" s="28"/>
      <c r="AD1192" s="28"/>
    </row>
    <row r="1193" spans="2:30" ht="30" customHeight="1" x14ac:dyDescent="0.2">
      <c r="B1193" s="28"/>
      <c r="C1193" s="28"/>
      <c r="D1193" s="28"/>
      <c r="E1193" s="28"/>
      <c r="N1193" s="28"/>
      <c r="P1193" s="28"/>
      <c r="AD1193" s="28"/>
    </row>
    <row r="1194" spans="2:30" ht="30" customHeight="1" x14ac:dyDescent="0.2">
      <c r="B1194" s="28"/>
      <c r="C1194" s="28"/>
      <c r="D1194" s="28"/>
      <c r="E1194" s="28"/>
      <c r="N1194" s="28"/>
      <c r="P1194" s="28"/>
      <c r="AD1194" s="28"/>
    </row>
    <row r="1195" spans="2:30" ht="30" customHeight="1" x14ac:dyDescent="0.2">
      <c r="B1195" s="28"/>
      <c r="C1195" s="28"/>
      <c r="D1195" s="28"/>
      <c r="E1195" s="28"/>
      <c r="N1195" s="28"/>
      <c r="P1195" s="28"/>
      <c r="AD1195" s="28"/>
    </row>
    <row r="1196" spans="2:30" ht="30" customHeight="1" x14ac:dyDescent="0.2">
      <c r="B1196" s="28"/>
      <c r="C1196" s="28"/>
      <c r="D1196" s="28"/>
      <c r="E1196" s="28"/>
      <c r="N1196" s="28"/>
      <c r="P1196" s="28"/>
      <c r="AD1196" s="28"/>
    </row>
    <row r="1197" spans="2:30" ht="30" customHeight="1" x14ac:dyDescent="0.2">
      <c r="B1197" s="28"/>
      <c r="C1197" s="28"/>
      <c r="D1197" s="28"/>
      <c r="E1197" s="28"/>
      <c r="N1197" s="28"/>
      <c r="P1197" s="28"/>
      <c r="AD1197" s="28"/>
    </row>
    <row r="1198" spans="2:30" ht="30" customHeight="1" x14ac:dyDescent="0.2">
      <c r="B1198" s="28"/>
      <c r="C1198" s="28"/>
      <c r="D1198" s="28"/>
      <c r="E1198" s="28"/>
      <c r="N1198" s="28"/>
      <c r="P1198" s="28"/>
      <c r="AD1198" s="28"/>
    </row>
    <row r="1199" spans="2:30" ht="30" customHeight="1" x14ac:dyDescent="0.2">
      <c r="B1199" s="28"/>
      <c r="C1199" s="28"/>
      <c r="D1199" s="28"/>
      <c r="E1199" s="28"/>
      <c r="N1199" s="28"/>
      <c r="P1199" s="28"/>
      <c r="AD1199" s="28"/>
    </row>
    <row r="1200" spans="2:30" ht="30" customHeight="1" x14ac:dyDescent="0.2">
      <c r="B1200" s="28"/>
      <c r="C1200" s="28"/>
      <c r="D1200" s="28"/>
      <c r="E1200" s="28"/>
      <c r="N1200" s="28"/>
      <c r="P1200" s="28"/>
      <c r="AD1200" s="28"/>
    </row>
    <row r="1201" spans="2:30" ht="30" customHeight="1" x14ac:dyDescent="0.2">
      <c r="B1201" s="28"/>
      <c r="C1201" s="28"/>
      <c r="D1201" s="28"/>
      <c r="E1201" s="28"/>
      <c r="N1201" s="28"/>
      <c r="P1201" s="28"/>
      <c r="AD1201" s="28"/>
    </row>
    <row r="1202" spans="2:30" ht="30" customHeight="1" x14ac:dyDescent="0.2">
      <c r="B1202" s="28"/>
      <c r="C1202" s="28"/>
      <c r="D1202" s="28"/>
      <c r="E1202" s="28"/>
      <c r="N1202" s="28"/>
      <c r="P1202" s="28"/>
      <c r="AD1202" s="28"/>
    </row>
    <row r="1203" spans="2:30" ht="30" customHeight="1" x14ac:dyDescent="0.2">
      <c r="B1203" s="28"/>
      <c r="C1203" s="28"/>
      <c r="D1203" s="28"/>
      <c r="E1203" s="28"/>
      <c r="N1203" s="28"/>
      <c r="P1203" s="28"/>
      <c r="AD1203" s="28"/>
    </row>
    <row r="1204" spans="2:30" ht="30" customHeight="1" x14ac:dyDescent="0.2">
      <c r="B1204" s="28"/>
      <c r="C1204" s="28"/>
      <c r="D1204" s="28"/>
      <c r="E1204" s="28"/>
      <c r="N1204" s="28"/>
      <c r="P1204" s="28"/>
      <c r="AD1204" s="28"/>
    </row>
    <row r="1205" spans="2:30" ht="30" customHeight="1" x14ac:dyDescent="0.2">
      <c r="B1205" s="28"/>
      <c r="C1205" s="28"/>
      <c r="D1205" s="28"/>
      <c r="E1205" s="28"/>
      <c r="N1205" s="28"/>
      <c r="P1205" s="28"/>
      <c r="AD1205" s="28"/>
    </row>
    <row r="1206" spans="2:30" ht="30" customHeight="1" x14ac:dyDescent="0.2">
      <c r="B1206" s="28"/>
      <c r="C1206" s="28"/>
      <c r="D1206" s="28"/>
      <c r="E1206" s="28"/>
      <c r="N1206" s="28"/>
      <c r="P1206" s="28"/>
      <c r="AD1206" s="28"/>
    </row>
    <row r="1207" spans="2:30" ht="30" customHeight="1" x14ac:dyDescent="0.2">
      <c r="B1207" s="28"/>
      <c r="C1207" s="28"/>
      <c r="D1207" s="28"/>
      <c r="E1207" s="28"/>
      <c r="N1207" s="28"/>
      <c r="P1207" s="28"/>
      <c r="AD1207" s="28"/>
    </row>
    <row r="1208" spans="2:30" ht="30" customHeight="1" x14ac:dyDescent="0.2">
      <c r="B1208" s="28"/>
      <c r="C1208" s="28"/>
      <c r="D1208" s="28"/>
      <c r="E1208" s="28"/>
      <c r="N1208" s="28"/>
      <c r="P1208" s="28"/>
      <c r="AD1208" s="28"/>
    </row>
    <row r="1209" spans="2:30" ht="30" customHeight="1" x14ac:dyDescent="0.2">
      <c r="B1209" s="28"/>
      <c r="C1209" s="28"/>
      <c r="D1209" s="28"/>
      <c r="E1209" s="28"/>
      <c r="N1209" s="28"/>
      <c r="P1209" s="28"/>
      <c r="AD1209" s="28"/>
    </row>
    <row r="1210" spans="2:30" ht="30" customHeight="1" x14ac:dyDescent="0.2">
      <c r="B1210" s="28"/>
      <c r="C1210" s="28"/>
      <c r="D1210" s="28"/>
      <c r="E1210" s="28"/>
      <c r="N1210" s="28"/>
      <c r="P1210" s="28"/>
      <c r="AD1210" s="28"/>
    </row>
    <row r="1211" spans="2:30" ht="30" customHeight="1" x14ac:dyDescent="0.2">
      <c r="B1211" s="28"/>
      <c r="C1211" s="28"/>
      <c r="D1211" s="28"/>
      <c r="E1211" s="28"/>
      <c r="N1211" s="28"/>
      <c r="P1211" s="28"/>
      <c r="AD1211" s="28"/>
    </row>
    <row r="1212" spans="2:30" ht="30" customHeight="1" x14ac:dyDescent="0.2">
      <c r="B1212" s="28"/>
      <c r="C1212" s="28"/>
      <c r="D1212" s="28"/>
      <c r="E1212" s="28"/>
      <c r="N1212" s="28"/>
      <c r="P1212" s="28"/>
      <c r="AD1212" s="28"/>
    </row>
    <row r="1213" spans="2:30" ht="30" customHeight="1" x14ac:dyDescent="0.2">
      <c r="B1213" s="28"/>
      <c r="C1213" s="28"/>
      <c r="D1213" s="28"/>
      <c r="E1213" s="28"/>
      <c r="N1213" s="28"/>
      <c r="P1213" s="28"/>
      <c r="AD1213" s="28"/>
    </row>
    <row r="1214" spans="2:30" ht="30" customHeight="1" x14ac:dyDescent="0.2">
      <c r="B1214" s="28"/>
      <c r="C1214" s="28"/>
      <c r="D1214" s="28"/>
      <c r="E1214" s="28"/>
      <c r="N1214" s="28"/>
      <c r="P1214" s="28"/>
      <c r="AD1214" s="28"/>
    </row>
    <row r="1215" spans="2:30" ht="30" customHeight="1" x14ac:dyDescent="0.2">
      <c r="B1215" s="28"/>
      <c r="C1215" s="28"/>
      <c r="D1215" s="28"/>
      <c r="E1215" s="28"/>
      <c r="N1215" s="28"/>
      <c r="P1215" s="28"/>
      <c r="AD1215" s="28"/>
    </row>
    <row r="1216" spans="2:30" ht="30" customHeight="1" x14ac:dyDescent="0.2">
      <c r="B1216" s="28"/>
      <c r="C1216" s="28"/>
      <c r="D1216" s="28"/>
      <c r="E1216" s="28"/>
      <c r="N1216" s="28"/>
      <c r="P1216" s="28"/>
      <c r="AD1216" s="28"/>
    </row>
    <row r="1217" spans="2:30" ht="30" customHeight="1" x14ac:dyDescent="0.2">
      <c r="B1217" s="28"/>
      <c r="C1217" s="28"/>
      <c r="D1217" s="28"/>
      <c r="E1217" s="28"/>
      <c r="N1217" s="28"/>
      <c r="P1217" s="28"/>
      <c r="AD1217" s="28"/>
    </row>
    <row r="1218" spans="2:30" ht="30" customHeight="1" x14ac:dyDescent="0.2">
      <c r="B1218" s="28"/>
      <c r="C1218" s="28"/>
      <c r="D1218" s="28"/>
      <c r="E1218" s="28"/>
      <c r="N1218" s="28"/>
      <c r="P1218" s="28"/>
      <c r="AD1218" s="28"/>
    </row>
    <row r="1219" spans="2:30" ht="30" customHeight="1" x14ac:dyDescent="0.2">
      <c r="B1219" s="28"/>
      <c r="C1219" s="28"/>
      <c r="D1219" s="28"/>
      <c r="E1219" s="28"/>
      <c r="N1219" s="28"/>
      <c r="P1219" s="28"/>
      <c r="AD1219" s="28"/>
    </row>
    <row r="1220" spans="2:30" ht="30" customHeight="1" x14ac:dyDescent="0.2">
      <c r="B1220" s="28"/>
      <c r="C1220" s="28"/>
      <c r="D1220" s="28"/>
      <c r="E1220" s="28"/>
      <c r="N1220" s="28"/>
      <c r="P1220" s="28"/>
      <c r="AD1220" s="28"/>
    </row>
    <row r="1221" spans="2:30" ht="30" customHeight="1" x14ac:dyDescent="0.2">
      <c r="B1221" s="28"/>
      <c r="C1221" s="28"/>
      <c r="D1221" s="28"/>
      <c r="E1221" s="28"/>
      <c r="N1221" s="28"/>
      <c r="P1221" s="28"/>
      <c r="AD1221" s="28"/>
    </row>
    <row r="1222" spans="2:30" ht="30" customHeight="1" x14ac:dyDescent="0.2">
      <c r="B1222" s="28"/>
      <c r="C1222" s="28"/>
      <c r="D1222" s="28"/>
      <c r="E1222" s="28"/>
      <c r="N1222" s="28"/>
      <c r="P1222" s="28"/>
      <c r="AD1222" s="28"/>
    </row>
    <row r="1223" spans="2:30" ht="30" customHeight="1" x14ac:dyDescent="0.2">
      <c r="B1223" s="28"/>
      <c r="C1223" s="28"/>
      <c r="D1223" s="28"/>
      <c r="E1223" s="28"/>
      <c r="N1223" s="28"/>
      <c r="P1223" s="28"/>
      <c r="AD1223" s="28"/>
    </row>
    <row r="1224" spans="2:30" ht="30" customHeight="1" x14ac:dyDescent="0.2">
      <c r="B1224" s="28"/>
      <c r="C1224" s="28"/>
      <c r="D1224" s="28"/>
      <c r="E1224" s="28"/>
      <c r="N1224" s="28"/>
      <c r="P1224" s="28"/>
      <c r="AD1224" s="28"/>
    </row>
    <row r="1225" spans="2:30" ht="30" customHeight="1" x14ac:dyDescent="0.2">
      <c r="B1225" s="28"/>
      <c r="C1225" s="28"/>
      <c r="D1225" s="28"/>
      <c r="E1225" s="28"/>
      <c r="N1225" s="28"/>
      <c r="P1225" s="28"/>
      <c r="AD1225" s="28"/>
    </row>
    <row r="1226" spans="2:30" ht="30" customHeight="1" x14ac:dyDescent="0.2">
      <c r="B1226" s="28"/>
      <c r="C1226" s="28"/>
      <c r="D1226" s="28"/>
      <c r="E1226" s="28"/>
      <c r="N1226" s="28"/>
      <c r="P1226" s="28"/>
      <c r="AD1226" s="28"/>
    </row>
    <row r="1227" spans="2:30" ht="30" customHeight="1" x14ac:dyDescent="0.2">
      <c r="B1227" s="28"/>
      <c r="C1227" s="28"/>
      <c r="D1227" s="28"/>
      <c r="E1227" s="28"/>
      <c r="N1227" s="28"/>
      <c r="P1227" s="28"/>
      <c r="AD1227" s="28"/>
    </row>
    <row r="1228" spans="2:30" ht="30" customHeight="1" x14ac:dyDescent="0.2">
      <c r="B1228" s="28"/>
      <c r="C1228" s="28"/>
      <c r="D1228" s="28"/>
      <c r="E1228" s="28"/>
      <c r="N1228" s="28"/>
      <c r="P1228" s="28"/>
      <c r="AD1228" s="28"/>
    </row>
    <row r="1229" spans="2:30" ht="30" customHeight="1" x14ac:dyDescent="0.2">
      <c r="B1229" s="28"/>
      <c r="C1229" s="28"/>
      <c r="D1229" s="28"/>
      <c r="E1229" s="28"/>
      <c r="N1229" s="28"/>
      <c r="P1229" s="28"/>
      <c r="AD1229" s="28"/>
    </row>
    <row r="1230" spans="2:30" ht="30" customHeight="1" x14ac:dyDescent="0.2">
      <c r="B1230" s="28"/>
      <c r="C1230" s="28"/>
      <c r="D1230" s="28"/>
      <c r="E1230" s="28"/>
      <c r="N1230" s="28"/>
      <c r="P1230" s="28"/>
      <c r="AD1230" s="28"/>
    </row>
    <row r="1231" spans="2:30" ht="30" customHeight="1" x14ac:dyDescent="0.2">
      <c r="B1231" s="28"/>
      <c r="C1231" s="28"/>
      <c r="D1231" s="28"/>
      <c r="E1231" s="28"/>
      <c r="N1231" s="28"/>
      <c r="P1231" s="28"/>
      <c r="AD1231" s="28"/>
    </row>
    <row r="1232" spans="2:30" ht="30" customHeight="1" x14ac:dyDescent="0.2">
      <c r="B1232" s="28"/>
      <c r="C1232" s="28"/>
      <c r="D1232" s="28"/>
      <c r="E1232" s="28"/>
      <c r="N1232" s="28"/>
      <c r="P1232" s="28"/>
      <c r="AD1232" s="28"/>
    </row>
    <row r="1233" spans="2:30" ht="30" customHeight="1" x14ac:dyDescent="0.2">
      <c r="B1233" s="28"/>
      <c r="C1233" s="28"/>
      <c r="D1233" s="28"/>
      <c r="E1233" s="28"/>
      <c r="N1233" s="28"/>
      <c r="P1233" s="28"/>
      <c r="AD1233" s="28"/>
    </row>
    <row r="1234" spans="2:30" ht="30" customHeight="1" x14ac:dyDescent="0.2">
      <c r="B1234" s="28"/>
      <c r="C1234" s="28"/>
      <c r="D1234" s="28"/>
      <c r="E1234" s="28"/>
      <c r="N1234" s="28"/>
      <c r="P1234" s="28"/>
      <c r="AD1234" s="28"/>
    </row>
    <row r="1235" spans="2:30" ht="30" customHeight="1" x14ac:dyDescent="0.2">
      <c r="B1235" s="28"/>
      <c r="C1235" s="28"/>
      <c r="D1235" s="28"/>
      <c r="E1235" s="28"/>
      <c r="N1235" s="28"/>
      <c r="P1235" s="28"/>
      <c r="AD1235" s="28"/>
    </row>
    <row r="1236" spans="2:30" ht="30" customHeight="1" x14ac:dyDescent="0.2">
      <c r="B1236" s="28"/>
      <c r="C1236" s="28"/>
      <c r="D1236" s="28"/>
      <c r="E1236" s="28"/>
      <c r="N1236" s="28"/>
      <c r="P1236" s="28"/>
      <c r="AD1236" s="28"/>
    </row>
    <row r="1237" spans="2:30" ht="30" customHeight="1" x14ac:dyDescent="0.2">
      <c r="B1237" s="28"/>
      <c r="C1237" s="28"/>
      <c r="D1237" s="28"/>
      <c r="E1237" s="28"/>
      <c r="N1237" s="28"/>
      <c r="P1237" s="28"/>
      <c r="AD1237" s="28"/>
    </row>
    <row r="1238" spans="2:30" ht="30" customHeight="1" x14ac:dyDescent="0.2">
      <c r="B1238" s="28"/>
      <c r="C1238" s="28"/>
      <c r="D1238" s="28"/>
      <c r="E1238" s="28"/>
      <c r="N1238" s="28"/>
      <c r="P1238" s="28"/>
      <c r="AD1238" s="28"/>
    </row>
    <row r="1239" spans="2:30" ht="30" customHeight="1" x14ac:dyDescent="0.2">
      <c r="B1239" s="28"/>
      <c r="C1239" s="28"/>
      <c r="D1239" s="28"/>
      <c r="E1239" s="28"/>
      <c r="N1239" s="28"/>
      <c r="P1239" s="28"/>
      <c r="AD1239" s="28"/>
    </row>
    <row r="1240" spans="2:30" ht="30" customHeight="1" x14ac:dyDescent="0.2">
      <c r="B1240" s="28"/>
      <c r="C1240" s="28"/>
      <c r="D1240" s="28"/>
      <c r="E1240" s="28"/>
      <c r="N1240" s="28"/>
      <c r="P1240" s="28"/>
      <c r="AD1240" s="28"/>
    </row>
    <row r="1241" spans="2:30" ht="30" customHeight="1" x14ac:dyDescent="0.2">
      <c r="B1241" s="28"/>
      <c r="C1241" s="28"/>
      <c r="D1241" s="28"/>
      <c r="E1241" s="28"/>
      <c r="N1241" s="28"/>
      <c r="P1241" s="28"/>
      <c r="AD1241" s="28"/>
    </row>
    <row r="1242" spans="2:30" ht="30" customHeight="1" x14ac:dyDescent="0.2">
      <c r="B1242" s="28"/>
      <c r="C1242" s="28"/>
      <c r="D1242" s="28"/>
      <c r="E1242" s="28"/>
      <c r="N1242" s="28"/>
      <c r="P1242" s="28"/>
      <c r="AD1242" s="28"/>
    </row>
    <row r="1243" spans="2:30" ht="30" customHeight="1" x14ac:dyDescent="0.2">
      <c r="B1243" s="28"/>
      <c r="C1243" s="28"/>
      <c r="D1243" s="28"/>
      <c r="E1243" s="28"/>
      <c r="N1243" s="28"/>
      <c r="P1243" s="28"/>
      <c r="AD1243" s="28"/>
    </row>
    <row r="1244" spans="2:30" ht="30" customHeight="1" x14ac:dyDescent="0.2">
      <c r="B1244" s="28"/>
      <c r="C1244" s="28"/>
      <c r="D1244" s="28"/>
      <c r="E1244" s="28"/>
      <c r="N1244" s="28"/>
      <c r="P1244" s="28"/>
      <c r="AD1244" s="28"/>
    </row>
    <row r="1245" spans="2:30" ht="30" customHeight="1" x14ac:dyDescent="0.2">
      <c r="B1245" s="28"/>
      <c r="C1245" s="28"/>
      <c r="D1245" s="28"/>
      <c r="E1245" s="28"/>
      <c r="N1245" s="28"/>
      <c r="P1245" s="28"/>
      <c r="AD1245" s="28"/>
    </row>
    <row r="1246" spans="2:30" ht="30" customHeight="1" x14ac:dyDescent="0.2">
      <c r="B1246" s="28"/>
      <c r="C1246" s="28"/>
      <c r="D1246" s="28"/>
      <c r="E1246" s="28"/>
      <c r="N1246" s="28"/>
      <c r="P1246" s="28"/>
      <c r="AD1246" s="28"/>
    </row>
    <row r="1247" spans="2:30" ht="30" customHeight="1" x14ac:dyDescent="0.2">
      <c r="B1247" s="28"/>
      <c r="C1247" s="28"/>
      <c r="D1247" s="28"/>
      <c r="E1247" s="28"/>
      <c r="N1247" s="28"/>
      <c r="P1247" s="28"/>
      <c r="AD1247" s="28"/>
    </row>
    <row r="1248" spans="2:30" ht="30" customHeight="1" x14ac:dyDescent="0.2">
      <c r="B1248" s="28"/>
      <c r="C1248" s="28"/>
      <c r="D1248" s="28"/>
      <c r="E1248" s="28"/>
      <c r="N1248" s="28"/>
      <c r="P1248" s="28"/>
      <c r="AD1248" s="28"/>
    </row>
    <row r="1249" spans="2:30" ht="30" customHeight="1" x14ac:dyDescent="0.2">
      <c r="B1249" s="28"/>
      <c r="C1249" s="28"/>
      <c r="D1249" s="28"/>
      <c r="E1249" s="28"/>
      <c r="N1249" s="28"/>
      <c r="P1249" s="28"/>
      <c r="AD1249" s="28"/>
    </row>
    <row r="1250" spans="2:30" ht="30" customHeight="1" x14ac:dyDescent="0.2">
      <c r="B1250" s="28"/>
      <c r="C1250" s="28"/>
      <c r="D1250" s="28"/>
      <c r="E1250" s="28"/>
      <c r="N1250" s="28"/>
      <c r="P1250" s="28"/>
      <c r="AD1250" s="28"/>
    </row>
    <row r="1251" spans="2:30" ht="30" customHeight="1" x14ac:dyDescent="0.2">
      <c r="B1251" s="28"/>
      <c r="C1251" s="28"/>
      <c r="D1251" s="28"/>
      <c r="E1251" s="28"/>
      <c r="N1251" s="28"/>
      <c r="P1251" s="28"/>
      <c r="AD1251" s="28"/>
    </row>
    <row r="1252" spans="2:30" ht="30" customHeight="1" x14ac:dyDescent="0.2">
      <c r="B1252" s="28"/>
      <c r="C1252" s="28"/>
      <c r="D1252" s="28"/>
      <c r="E1252" s="28"/>
      <c r="N1252" s="28"/>
      <c r="P1252" s="28"/>
      <c r="AD1252" s="28"/>
    </row>
    <row r="1253" spans="2:30" ht="30" customHeight="1" x14ac:dyDescent="0.2">
      <c r="B1253" s="28"/>
      <c r="C1253" s="28"/>
      <c r="D1253" s="28"/>
      <c r="E1253" s="28"/>
      <c r="N1253" s="28"/>
      <c r="P1253" s="28"/>
      <c r="AD1253" s="28"/>
    </row>
    <row r="1254" spans="2:30" ht="30" customHeight="1" x14ac:dyDescent="0.2">
      <c r="B1254" s="28"/>
      <c r="C1254" s="28"/>
      <c r="D1254" s="28"/>
      <c r="E1254" s="28"/>
      <c r="N1254" s="28"/>
      <c r="P1254" s="28"/>
      <c r="AD1254" s="28"/>
    </row>
    <row r="1255" spans="2:30" ht="30" customHeight="1" x14ac:dyDescent="0.2">
      <c r="B1255" s="28"/>
      <c r="C1255" s="28"/>
      <c r="D1255" s="28"/>
      <c r="E1255" s="28"/>
      <c r="N1255" s="28"/>
      <c r="P1255" s="28"/>
      <c r="AD1255" s="28"/>
    </row>
    <row r="1256" spans="2:30" ht="30" customHeight="1" x14ac:dyDescent="0.2">
      <c r="B1256" s="28"/>
      <c r="C1256" s="28"/>
      <c r="D1256" s="28"/>
      <c r="E1256" s="28"/>
      <c r="N1256" s="28"/>
      <c r="P1256" s="28"/>
      <c r="AD1256" s="28"/>
    </row>
    <row r="1257" spans="2:30" ht="30" customHeight="1" x14ac:dyDescent="0.2">
      <c r="B1257" s="28"/>
      <c r="C1257" s="28"/>
      <c r="D1257" s="28"/>
      <c r="E1257" s="28"/>
      <c r="N1257" s="28"/>
      <c r="P1257" s="28"/>
      <c r="AD1257" s="28"/>
    </row>
    <row r="1258" spans="2:30" ht="30" customHeight="1" x14ac:dyDescent="0.2">
      <c r="B1258" s="28"/>
      <c r="C1258" s="28"/>
      <c r="D1258" s="28"/>
      <c r="E1258" s="28"/>
      <c r="N1258" s="28"/>
      <c r="P1258" s="28"/>
      <c r="AD1258" s="28"/>
    </row>
    <row r="1259" spans="2:30" ht="30" customHeight="1" x14ac:dyDescent="0.2">
      <c r="B1259" s="28"/>
      <c r="C1259" s="28"/>
      <c r="D1259" s="28"/>
      <c r="E1259" s="28"/>
      <c r="N1259" s="28"/>
      <c r="P1259" s="28"/>
      <c r="AD1259" s="28"/>
    </row>
    <row r="1260" spans="2:30" ht="30" customHeight="1" x14ac:dyDescent="0.2">
      <c r="B1260" s="28"/>
      <c r="C1260" s="28"/>
      <c r="D1260" s="28"/>
      <c r="E1260" s="28"/>
      <c r="N1260" s="28"/>
      <c r="P1260" s="28"/>
      <c r="AD1260" s="28"/>
    </row>
    <row r="1261" spans="2:30" ht="30" customHeight="1" x14ac:dyDescent="0.2">
      <c r="B1261" s="28"/>
      <c r="C1261" s="28"/>
      <c r="D1261" s="28"/>
      <c r="E1261" s="28"/>
      <c r="N1261" s="28"/>
      <c r="P1261" s="28"/>
      <c r="AD1261" s="28"/>
    </row>
    <row r="1262" spans="2:30" ht="30" customHeight="1" x14ac:dyDescent="0.2">
      <c r="B1262" s="28"/>
      <c r="C1262" s="28"/>
      <c r="D1262" s="28"/>
      <c r="E1262" s="28"/>
      <c r="N1262" s="28"/>
      <c r="P1262" s="28"/>
      <c r="AD1262" s="28"/>
    </row>
    <row r="1263" spans="2:30" ht="30" customHeight="1" x14ac:dyDescent="0.2">
      <c r="B1263" s="28"/>
      <c r="C1263" s="28"/>
      <c r="D1263" s="28"/>
      <c r="E1263" s="28"/>
      <c r="N1263" s="28"/>
      <c r="P1263" s="28"/>
      <c r="AD1263" s="28"/>
    </row>
    <row r="1264" spans="2:30" ht="30" customHeight="1" x14ac:dyDescent="0.2">
      <c r="B1264" s="28"/>
      <c r="C1264" s="28"/>
      <c r="D1264" s="28"/>
      <c r="E1264" s="28"/>
      <c r="N1264" s="28"/>
      <c r="P1264" s="28"/>
      <c r="AD1264" s="28"/>
    </row>
    <row r="1265" spans="2:30" ht="30" customHeight="1" x14ac:dyDescent="0.2">
      <c r="B1265" s="28"/>
      <c r="C1265" s="28"/>
      <c r="D1265" s="28"/>
      <c r="E1265" s="28"/>
      <c r="N1265" s="28"/>
      <c r="P1265" s="28"/>
      <c r="AD1265" s="28"/>
    </row>
    <row r="1266" spans="2:30" ht="30" customHeight="1" x14ac:dyDescent="0.2">
      <c r="B1266" s="28"/>
      <c r="C1266" s="28"/>
      <c r="D1266" s="28"/>
      <c r="E1266" s="28"/>
      <c r="N1266" s="28"/>
      <c r="P1266" s="28"/>
      <c r="AD1266" s="28"/>
    </row>
    <row r="1267" spans="2:30" ht="30" customHeight="1" x14ac:dyDescent="0.2">
      <c r="B1267" s="28"/>
      <c r="C1267" s="28"/>
      <c r="D1267" s="28"/>
      <c r="E1267" s="28"/>
      <c r="N1267" s="28"/>
      <c r="P1267" s="28"/>
      <c r="AD1267" s="28"/>
    </row>
    <row r="1268" spans="2:30" ht="30" customHeight="1" x14ac:dyDescent="0.2">
      <c r="B1268" s="28"/>
      <c r="C1268" s="28"/>
      <c r="D1268" s="28"/>
      <c r="E1268" s="28"/>
      <c r="N1268" s="28"/>
      <c r="P1268" s="28"/>
      <c r="AD1268" s="28"/>
    </row>
    <row r="1269" spans="2:30" ht="30" customHeight="1" x14ac:dyDescent="0.2">
      <c r="B1269" s="28"/>
      <c r="C1269" s="28"/>
      <c r="D1269" s="28"/>
      <c r="E1269" s="28"/>
      <c r="N1269" s="28"/>
      <c r="P1269" s="28"/>
      <c r="AD1269" s="28"/>
    </row>
    <row r="1270" spans="2:30" ht="30" customHeight="1" x14ac:dyDescent="0.2">
      <c r="B1270" s="28"/>
      <c r="C1270" s="28"/>
      <c r="D1270" s="28"/>
      <c r="E1270" s="28"/>
      <c r="N1270" s="28"/>
      <c r="P1270" s="28"/>
      <c r="AD1270" s="28"/>
    </row>
    <row r="1271" spans="2:30" ht="30" customHeight="1" x14ac:dyDescent="0.2">
      <c r="B1271" s="28"/>
      <c r="C1271" s="28"/>
      <c r="D1271" s="28"/>
      <c r="E1271" s="28"/>
      <c r="N1271" s="28"/>
      <c r="P1271" s="28"/>
      <c r="AD1271" s="28"/>
    </row>
    <row r="1272" spans="2:30" ht="30" customHeight="1" x14ac:dyDescent="0.2">
      <c r="B1272" s="28"/>
      <c r="C1272" s="28"/>
      <c r="D1272" s="28"/>
      <c r="E1272" s="28"/>
      <c r="N1272" s="28"/>
      <c r="P1272" s="28"/>
      <c r="AD1272" s="28"/>
    </row>
    <row r="1273" spans="2:30" ht="30" customHeight="1" x14ac:dyDescent="0.2">
      <c r="B1273" s="28"/>
      <c r="C1273" s="28"/>
      <c r="D1273" s="28"/>
      <c r="E1273" s="28"/>
      <c r="N1273" s="28"/>
      <c r="P1273" s="28"/>
      <c r="AD1273" s="28"/>
    </row>
    <row r="1274" spans="2:30" ht="30" customHeight="1" x14ac:dyDescent="0.2">
      <c r="B1274" s="28"/>
      <c r="C1274" s="28"/>
      <c r="D1274" s="28"/>
      <c r="E1274" s="28"/>
      <c r="N1274" s="28"/>
      <c r="P1274" s="28"/>
      <c r="AD1274" s="28"/>
    </row>
    <row r="1275" spans="2:30" ht="30" customHeight="1" x14ac:dyDescent="0.2">
      <c r="B1275" s="28"/>
      <c r="C1275" s="28"/>
      <c r="D1275" s="28"/>
      <c r="E1275" s="28"/>
      <c r="N1275" s="28"/>
      <c r="P1275" s="28"/>
      <c r="AD1275" s="28"/>
    </row>
    <row r="1276" spans="2:30" ht="30" customHeight="1" x14ac:dyDescent="0.2">
      <c r="B1276" s="28"/>
      <c r="C1276" s="28"/>
      <c r="D1276" s="28"/>
      <c r="E1276" s="28"/>
      <c r="N1276" s="28"/>
      <c r="P1276" s="28"/>
      <c r="AD1276" s="28"/>
    </row>
    <row r="1277" spans="2:30" ht="30" customHeight="1" x14ac:dyDescent="0.2">
      <c r="B1277" s="28"/>
      <c r="C1277" s="28"/>
      <c r="D1277" s="28"/>
      <c r="E1277" s="28"/>
      <c r="N1277" s="28"/>
      <c r="P1277" s="28"/>
      <c r="AD1277" s="28"/>
    </row>
    <row r="1278" spans="2:30" ht="30" customHeight="1" x14ac:dyDescent="0.2">
      <c r="B1278" s="28"/>
      <c r="C1278" s="28"/>
      <c r="D1278" s="28"/>
      <c r="E1278" s="28"/>
      <c r="N1278" s="28"/>
      <c r="P1278" s="28"/>
      <c r="AD1278" s="28"/>
    </row>
    <row r="1279" spans="2:30" ht="30" customHeight="1" x14ac:dyDescent="0.2">
      <c r="B1279" s="28"/>
      <c r="C1279" s="28"/>
      <c r="D1279" s="28"/>
      <c r="E1279" s="28"/>
      <c r="N1279" s="28"/>
      <c r="P1279" s="28"/>
      <c r="AD1279" s="28"/>
    </row>
    <row r="1280" spans="2:30" ht="30" customHeight="1" x14ac:dyDescent="0.2">
      <c r="B1280" s="28"/>
      <c r="C1280" s="28"/>
      <c r="D1280" s="28"/>
      <c r="E1280" s="28"/>
      <c r="N1280" s="28"/>
      <c r="P1280" s="28"/>
      <c r="AD1280" s="28"/>
    </row>
    <row r="1281" spans="2:30" ht="30" customHeight="1" x14ac:dyDescent="0.2">
      <c r="B1281" s="28"/>
      <c r="C1281" s="28"/>
      <c r="D1281" s="28"/>
      <c r="E1281" s="28"/>
      <c r="N1281" s="28"/>
      <c r="P1281" s="28"/>
      <c r="AD1281" s="28"/>
    </row>
    <row r="1282" spans="2:30" ht="30" customHeight="1" x14ac:dyDescent="0.2">
      <c r="B1282" s="28"/>
      <c r="C1282" s="28"/>
      <c r="D1282" s="28"/>
      <c r="E1282" s="28"/>
      <c r="N1282" s="28"/>
      <c r="P1282" s="28"/>
      <c r="AD1282" s="28"/>
    </row>
    <row r="1283" spans="2:30" ht="30" customHeight="1" x14ac:dyDescent="0.2">
      <c r="B1283" s="28"/>
      <c r="C1283" s="28"/>
      <c r="D1283" s="28"/>
      <c r="E1283" s="28"/>
      <c r="N1283" s="28"/>
      <c r="P1283" s="28"/>
      <c r="AD1283" s="28"/>
    </row>
    <row r="1284" spans="2:30" ht="30" customHeight="1" x14ac:dyDescent="0.2">
      <c r="B1284" s="28"/>
      <c r="C1284" s="28"/>
      <c r="D1284" s="28"/>
      <c r="E1284" s="28"/>
      <c r="N1284" s="28"/>
      <c r="P1284" s="28"/>
      <c r="AD1284" s="28"/>
    </row>
    <row r="1285" spans="2:30" ht="30" customHeight="1" x14ac:dyDescent="0.2">
      <c r="B1285" s="28"/>
      <c r="C1285" s="28"/>
      <c r="D1285" s="28"/>
      <c r="E1285" s="28"/>
      <c r="N1285" s="28"/>
      <c r="P1285" s="28"/>
      <c r="AD1285" s="28"/>
    </row>
    <row r="1286" spans="2:30" ht="30" customHeight="1" x14ac:dyDescent="0.2">
      <c r="B1286" s="28"/>
      <c r="C1286" s="28"/>
      <c r="D1286" s="28"/>
      <c r="E1286" s="28"/>
      <c r="N1286" s="28"/>
      <c r="P1286" s="28"/>
      <c r="AD1286" s="28"/>
    </row>
    <row r="1287" spans="2:30" ht="30" customHeight="1" x14ac:dyDescent="0.2">
      <c r="B1287" s="28"/>
      <c r="C1287" s="28"/>
      <c r="D1287" s="28"/>
      <c r="E1287" s="28"/>
      <c r="N1287" s="28"/>
      <c r="P1287" s="28"/>
      <c r="AD1287" s="28"/>
    </row>
    <row r="1288" spans="2:30" ht="30" customHeight="1" x14ac:dyDescent="0.2">
      <c r="B1288" s="28"/>
      <c r="C1288" s="28"/>
      <c r="D1288" s="28"/>
      <c r="E1288" s="28"/>
      <c r="N1288" s="28"/>
      <c r="P1288" s="28"/>
      <c r="AD1288" s="28"/>
    </row>
    <row r="1289" spans="2:30" ht="30" customHeight="1" x14ac:dyDescent="0.2">
      <c r="B1289" s="28"/>
      <c r="C1289" s="28"/>
      <c r="D1289" s="28"/>
      <c r="E1289" s="28"/>
      <c r="N1289" s="28"/>
      <c r="P1289" s="28"/>
      <c r="AD1289" s="28"/>
    </row>
    <row r="1290" spans="2:30" ht="30" customHeight="1" x14ac:dyDescent="0.2">
      <c r="B1290" s="28"/>
      <c r="C1290" s="28"/>
      <c r="D1290" s="28"/>
      <c r="E1290" s="28"/>
      <c r="N1290" s="28"/>
      <c r="P1290" s="28"/>
      <c r="AD1290" s="28"/>
    </row>
    <row r="1291" spans="2:30" ht="30" customHeight="1" x14ac:dyDescent="0.2">
      <c r="B1291" s="28"/>
      <c r="C1291" s="28"/>
      <c r="D1291" s="28"/>
      <c r="E1291" s="28"/>
      <c r="N1291" s="28"/>
      <c r="P1291" s="28"/>
      <c r="AD1291" s="28"/>
    </row>
    <row r="1292" spans="2:30" ht="30" customHeight="1" x14ac:dyDescent="0.2">
      <c r="B1292" s="28"/>
      <c r="C1292" s="28"/>
      <c r="D1292" s="28"/>
      <c r="E1292" s="28"/>
      <c r="N1292" s="28"/>
      <c r="P1292" s="28"/>
      <c r="AD1292" s="28"/>
    </row>
    <row r="1293" spans="2:30" ht="30" customHeight="1" x14ac:dyDescent="0.2">
      <c r="B1293" s="28"/>
      <c r="C1293" s="28"/>
      <c r="D1293" s="28"/>
      <c r="E1293" s="28"/>
      <c r="N1293" s="28"/>
      <c r="P1293" s="28"/>
      <c r="AD1293" s="28"/>
    </row>
    <row r="1294" spans="2:30" ht="30" customHeight="1" x14ac:dyDescent="0.2">
      <c r="B1294" s="28"/>
      <c r="C1294" s="28"/>
      <c r="D1294" s="28"/>
      <c r="E1294" s="28"/>
      <c r="N1294" s="28"/>
      <c r="P1294" s="28"/>
      <c r="AD1294" s="28"/>
    </row>
    <row r="1295" spans="2:30" ht="30" customHeight="1" x14ac:dyDescent="0.2">
      <c r="B1295" s="28"/>
      <c r="C1295" s="28"/>
      <c r="D1295" s="28"/>
      <c r="E1295" s="28"/>
      <c r="N1295" s="28"/>
      <c r="P1295" s="28"/>
      <c r="AD1295" s="28"/>
    </row>
    <row r="1296" spans="2:30" ht="30" customHeight="1" x14ac:dyDescent="0.2">
      <c r="B1296" s="28"/>
      <c r="C1296" s="28"/>
      <c r="D1296" s="28"/>
      <c r="E1296" s="28"/>
      <c r="N1296" s="28"/>
      <c r="P1296" s="28"/>
      <c r="AD1296" s="28"/>
    </row>
    <row r="1297" spans="2:30" ht="30" customHeight="1" x14ac:dyDescent="0.2">
      <c r="B1297" s="28"/>
      <c r="C1297" s="28"/>
      <c r="D1297" s="28"/>
      <c r="E1297" s="28"/>
      <c r="N1297" s="28"/>
      <c r="P1297" s="28"/>
      <c r="AD1297" s="28"/>
    </row>
    <row r="1298" spans="2:30" ht="30" customHeight="1" x14ac:dyDescent="0.2">
      <c r="B1298" s="28"/>
      <c r="C1298" s="28"/>
      <c r="D1298" s="28"/>
      <c r="E1298" s="28"/>
      <c r="N1298" s="28"/>
      <c r="P1298" s="28"/>
      <c r="AD1298" s="28"/>
    </row>
    <row r="1299" spans="2:30" ht="30" customHeight="1" x14ac:dyDescent="0.2">
      <c r="B1299" s="28"/>
      <c r="C1299" s="28"/>
      <c r="D1299" s="28"/>
      <c r="E1299" s="28"/>
      <c r="N1299" s="28"/>
      <c r="P1299" s="28"/>
      <c r="AD1299" s="28"/>
    </row>
    <row r="1300" spans="2:30" ht="30" customHeight="1" x14ac:dyDescent="0.2">
      <c r="B1300" s="28"/>
      <c r="C1300" s="28"/>
      <c r="D1300" s="28"/>
      <c r="E1300" s="28"/>
      <c r="N1300" s="28"/>
      <c r="P1300" s="28"/>
      <c r="AD1300" s="28"/>
    </row>
    <row r="1301" spans="2:30" ht="30" customHeight="1" x14ac:dyDescent="0.2">
      <c r="B1301" s="28"/>
      <c r="C1301" s="28"/>
      <c r="D1301" s="28"/>
      <c r="E1301" s="28"/>
      <c r="N1301" s="28"/>
      <c r="P1301" s="28"/>
      <c r="AD1301" s="28"/>
    </row>
    <row r="1302" spans="2:30" ht="30" customHeight="1" x14ac:dyDescent="0.2">
      <c r="B1302" s="28"/>
      <c r="C1302" s="28"/>
      <c r="D1302" s="28"/>
      <c r="E1302" s="28"/>
      <c r="N1302" s="28"/>
      <c r="P1302" s="28"/>
      <c r="AD1302" s="28"/>
    </row>
    <row r="1303" spans="2:30" ht="30" customHeight="1" x14ac:dyDescent="0.2">
      <c r="B1303" s="28"/>
      <c r="C1303" s="28"/>
      <c r="D1303" s="28"/>
      <c r="E1303" s="28"/>
      <c r="N1303" s="28"/>
      <c r="P1303" s="28"/>
      <c r="AD1303" s="28"/>
    </row>
    <row r="1304" spans="2:30" ht="30" customHeight="1" x14ac:dyDescent="0.2">
      <c r="B1304" s="28"/>
      <c r="C1304" s="28"/>
      <c r="D1304" s="28"/>
      <c r="E1304" s="28"/>
      <c r="N1304" s="28"/>
      <c r="P1304" s="28"/>
      <c r="AD1304" s="28"/>
    </row>
    <row r="1305" spans="2:30" ht="30" customHeight="1" x14ac:dyDescent="0.2">
      <c r="B1305" s="28"/>
      <c r="C1305" s="28"/>
      <c r="D1305" s="28"/>
      <c r="E1305" s="28"/>
      <c r="N1305" s="28"/>
      <c r="P1305" s="28"/>
      <c r="AD1305" s="28"/>
    </row>
    <row r="1306" spans="2:30" ht="30" customHeight="1" x14ac:dyDescent="0.2">
      <c r="B1306" s="28"/>
      <c r="C1306" s="28"/>
      <c r="D1306" s="28"/>
      <c r="E1306" s="28"/>
      <c r="N1306" s="28"/>
      <c r="P1306" s="28"/>
      <c r="AD1306" s="28"/>
    </row>
    <row r="1307" spans="2:30" ht="30" customHeight="1" x14ac:dyDescent="0.2">
      <c r="B1307" s="28"/>
      <c r="C1307" s="28"/>
      <c r="D1307" s="28"/>
      <c r="E1307" s="28"/>
      <c r="N1307" s="28"/>
      <c r="P1307" s="28"/>
      <c r="AD1307" s="28"/>
    </row>
    <row r="1308" spans="2:30" ht="30" customHeight="1" x14ac:dyDescent="0.2">
      <c r="B1308" s="28"/>
      <c r="C1308" s="28"/>
      <c r="D1308" s="28"/>
      <c r="E1308" s="28"/>
      <c r="N1308" s="28"/>
      <c r="P1308" s="28"/>
      <c r="AD1308" s="28"/>
    </row>
    <row r="1309" spans="2:30" ht="30" customHeight="1" x14ac:dyDescent="0.2">
      <c r="B1309" s="28"/>
      <c r="C1309" s="28"/>
      <c r="D1309" s="28"/>
      <c r="E1309" s="28"/>
      <c r="N1309" s="28"/>
      <c r="P1309" s="28"/>
      <c r="AD1309" s="28"/>
    </row>
    <row r="1310" spans="2:30" ht="30" customHeight="1" x14ac:dyDescent="0.2">
      <c r="B1310" s="28"/>
      <c r="C1310" s="28"/>
      <c r="D1310" s="28"/>
      <c r="E1310" s="28"/>
      <c r="N1310" s="28"/>
      <c r="P1310" s="28"/>
      <c r="AD1310" s="28"/>
    </row>
    <row r="1311" spans="2:30" ht="30" customHeight="1" x14ac:dyDescent="0.2">
      <c r="B1311" s="28"/>
      <c r="C1311" s="28"/>
      <c r="D1311" s="28"/>
      <c r="E1311" s="28"/>
      <c r="N1311" s="28"/>
      <c r="P1311" s="28"/>
      <c r="AD1311" s="28"/>
    </row>
    <row r="1312" spans="2:30" ht="30" customHeight="1" x14ac:dyDescent="0.2">
      <c r="B1312" s="28"/>
      <c r="C1312" s="28"/>
      <c r="D1312" s="28"/>
      <c r="E1312" s="28"/>
      <c r="N1312" s="28"/>
      <c r="P1312" s="28"/>
      <c r="AD1312" s="28"/>
    </row>
    <row r="1313" spans="2:30" ht="30" customHeight="1" x14ac:dyDescent="0.2">
      <c r="B1313" s="28"/>
      <c r="C1313" s="28"/>
      <c r="D1313" s="28"/>
      <c r="E1313" s="28"/>
      <c r="N1313" s="28"/>
      <c r="P1313" s="28"/>
      <c r="AD1313" s="28"/>
    </row>
    <row r="1314" spans="2:30" ht="30" customHeight="1" x14ac:dyDescent="0.2">
      <c r="B1314" s="28"/>
      <c r="C1314" s="28"/>
      <c r="D1314" s="28"/>
      <c r="E1314" s="28"/>
      <c r="N1314" s="28"/>
      <c r="P1314" s="28"/>
      <c r="AD1314" s="28"/>
    </row>
    <row r="1315" spans="2:30" ht="30" customHeight="1" x14ac:dyDescent="0.2">
      <c r="B1315" s="28"/>
      <c r="C1315" s="28"/>
      <c r="D1315" s="28"/>
      <c r="E1315" s="28"/>
      <c r="N1315" s="28"/>
      <c r="P1315" s="28"/>
      <c r="AD1315" s="28"/>
    </row>
    <row r="1316" spans="2:30" ht="30" customHeight="1" x14ac:dyDescent="0.2">
      <c r="B1316" s="28"/>
      <c r="C1316" s="28"/>
      <c r="D1316" s="28"/>
      <c r="E1316" s="28"/>
      <c r="N1316" s="28"/>
      <c r="P1316" s="28"/>
      <c r="AD1316" s="28"/>
    </row>
    <row r="1317" spans="2:30" ht="30" customHeight="1" x14ac:dyDescent="0.2">
      <c r="B1317" s="28"/>
      <c r="C1317" s="28"/>
      <c r="D1317" s="28"/>
      <c r="E1317" s="28"/>
      <c r="N1317" s="28"/>
      <c r="P1317" s="28"/>
      <c r="AD1317" s="28"/>
    </row>
    <row r="1318" spans="2:30" ht="30" customHeight="1" x14ac:dyDescent="0.2">
      <c r="B1318" s="28"/>
      <c r="C1318" s="28"/>
      <c r="D1318" s="28"/>
      <c r="E1318" s="28"/>
      <c r="N1318" s="28"/>
      <c r="P1318" s="28"/>
      <c r="AD1318" s="28"/>
    </row>
    <row r="1319" spans="2:30" ht="30" customHeight="1" x14ac:dyDescent="0.2">
      <c r="B1319" s="28"/>
      <c r="C1319" s="28"/>
      <c r="D1319" s="28"/>
      <c r="E1319" s="28"/>
      <c r="N1319" s="28"/>
      <c r="P1319" s="28"/>
      <c r="AD1319" s="28"/>
    </row>
    <row r="1320" spans="2:30" ht="30" customHeight="1" x14ac:dyDescent="0.2">
      <c r="B1320" s="28"/>
      <c r="C1320" s="28"/>
      <c r="D1320" s="28"/>
      <c r="E1320" s="28"/>
      <c r="N1320" s="28"/>
      <c r="P1320" s="28"/>
      <c r="AD1320" s="28"/>
    </row>
    <row r="1321" spans="2:30" ht="30" customHeight="1" x14ac:dyDescent="0.2">
      <c r="B1321" s="28"/>
      <c r="C1321" s="28"/>
      <c r="D1321" s="28"/>
      <c r="E1321" s="28"/>
      <c r="N1321" s="28"/>
      <c r="P1321" s="28"/>
      <c r="AD1321" s="28"/>
    </row>
    <row r="1322" spans="2:30" ht="30" customHeight="1" x14ac:dyDescent="0.2">
      <c r="B1322" s="28"/>
      <c r="C1322" s="28"/>
      <c r="D1322" s="28"/>
      <c r="E1322" s="28"/>
      <c r="N1322" s="28"/>
      <c r="P1322" s="28"/>
      <c r="AD1322" s="28"/>
    </row>
    <row r="1323" spans="2:30" ht="30" customHeight="1" x14ac:dyDescent="0.2">
      <c r="B1323" s="28"/>
      <c r="C1323" s="28"/>
      <c r="D1323" s="28"/>
      <c r="E1323" s="28"/>
      <c r="N1323" s="28"/>
      <c r="P1323" s="28"/>
      <c r="AD1323" s="28"/>
    </row>
    <row r="1324" spans="2:30" ht="30" customHeight="1" x14ac:dyDescent="0.2">
      <c r="B1324" s="28"/>
      <c r="C1324" s="28"/>
      <c r="D1324" s="28"/>
      <c r="E1324" s="28"/>
      <c r="N1324" s="28"/>
      <c r="P1324" s="28"/>
      <c r="AD1324" s="28"/>
    </row>
    <row r="1325" spans="2:30" ht="30" customHeight="1" x14ac:dyDescent="0.2">
      <c r="B1325" s="28"/>
      <c r="C1325" s="28"/>
      <c r="D1325" s="28"/>
      <c r="E1325" s="28"/>
      <c r="N1325" s="28"/>
      <c r="P1325" s="28"/>
      <c r="AD1325" s="28"/>
    </row>
    <row r="1326" spans="2:30" ht="30" customHeight="1" x14ac:dyDescent="0.2">
      <c r="B1326" s="28"/>
      <c r="C1326" s="28"/>
      <c r="D1326" s="28"/>
      <c r="E1326" s="28"/>
      <c r="N1326" s="28"/>
      <c r="P1326" s="28"/>
      <c r="AD1326" s="28"/>
    </row>
    <row r="1327" spans="2:30" ht="30" customHeight="1" x14ac:dyDescent="0.2">
      <c r="B1327" s="28"/>
      <c r="C1327" s="28"/>
      <c r="D1327" s="28"/>
      <c r="E1327" s="28"/>
      <c r="N1327" s="28"/>
      <c r="P1327" s="28"/>
      <c r="AD1327" s="28"/>
    </row>
    <row r="1328" spans="2:30" ht="30" customHeight="1" x14ac:dyDescent="0.2">
      <c r="B1328" s="28"/>
      <c r="C1328" s="28"/>
      <c r="D1328" s="28"/>
      <c r="E1328" s="28"/>
      <c r="N1328" s="28"/>
      <c r="P1328" s="28"/>
      <c r="AD1328" s="28"/>
    </row>
    <row r="1329" spans="2:30" ht="30" customHeight="1" x14ac:dyDescent="0.2">
      <c r="B1329" s="28"/>
      <c r="C1329" s="28"/>
      <c r="D1329" s="28"/>
      <c r="E1329" s="28"/>
      <c r="N1329" s="28"/>
      <c r="P1329" s="28"/>
      <c r="AD1329" s="28"/>
    </row>
    <row r="1330" spans="2:30" ht="30" customHeight="1" x14ac:dyDescent="0.2">
      <c r="B1330" s="28"/>
      <c r="C1330" s="28"/>
      <c r="D1330" s="28"/>
      <c r="E1330" s="28"/>
      <c r="N1330" s="28"/>
      <c r="P1330" s="28"/>
      <c r="AD1330" s="28"/>
    </row>
    <row r="1331" spans="2:30" ht="30" customHeight="1" x14ac:dyDescent="0.2">
      <c r="B1331" s="28"/>
      <c r="C1331" s="28"/>
      <c r="D1331" s="28"/>
      <c r="E1331" s="28"/>
      <c r="N1331" s="28"/>
      <c r="P1331" s="28"/>
      <c r="AD1331" s="28"/>
    </row>
    <row r="1332" spans="2:30" ht="30" customHeight="1" x14ac:dyDescent="0.2">
      <c r="B1332" s="28"/>
      <c r="C1332" s="28"/>
      <c r="D1332" s="28"/>
      <c r="E1332" s="28"/>
      <c r="N1332" s="28"/>
      <c r="P1332" s="28"/>
      <c r="AD1332" s="28"/>
    </row>
    <row r="1333" spans="2:30" ht="30" customHeight="1" x14ac:dyDescent="0.2">
      <c r="B1333" s="28"/>
      <c r="C1333" s="28"/>
      <c r="D1333" s="28"/>
      <c r="E1333" s="28"/>
      <c r="N1333" s="28"/>
      <c r="P1333" s="28"/>
      <c r="AD1333" s="28"/>
    </row>
    <row r="1334" spans="2:30" ht="30" customHeight="1" x14ac:dyDescent="0.2">
      <c r="B1334" s="28"/>
      <c r="C1334" s="28"/>
      <c r="D1334" s="28"/>
      <c r="E1334" s="28"/>
      <c r="N1334" s="28"/>
      <c r="P1334" s="28"/>
      <c r="AD1334" s="28"/>
    </row>
    <row r="1335" spans="2:30" ht="30" customHeight="1" x14ac:dyDescent="0.2">
      <c r="B1335" s="28"/>
      <c r="C1335" s="28"/>
      <c r="D1335" s="28"/>
      <c r="E1335" s="28"/>
      <c r="N1335" s="28"/>
      <c r="P1335" s="28"/>
      <c r="AD1335" s="28"/>
    </row>
    <row r="1336" spans="2:30" ht="30" customHeight="1" x14ac:dyDescent="0.2">
      <c r="B1336" s="28"/>
      <c r="C1336" s="28"/>
      <c r="D1336" s="28"/>
      <c r="E1336" s="28"/>
      <c r="N1336" s="28"/>
      <c r="P1336" s="28"/>
      <c r="AD1336" s="28"/>
    </row>
    <row r="1337" spans="2:30" ht="30" customHeight="1" x14ac:dyDescent="0.2">
      <c r="B1337" s="28"/>
      <c r="C1337" s="28"/>
      <c r="D1337" s="28"/>
      <c r="E1337" s="28"/>
      <c r="N1337" s="28"/>
      <c r="P1337" s="28"/>
      <c r="AD1337" s="28"/>
    </row>
    <row r="1338" spans="2:30" ht="30" customHeight="1" x14ac:dyDescent="0.2">
      <c r="B1338" s="28"/>
      <c r="C1338" s="28"/>
      <c r="D1338" s="28"/>
      <c r="E1338" s="28"/>
      <c r="N1338" s="28"/>
      <c r="P1338" s="28"/>
      <c r="AD1338" s="28"/>
    </row>
    <row r="1339" spans="2:30" ht="30" customHeight="1" x14ac:dyDescent="0.2">
      <c r="B1339" s="28"/>
      <c r="C1339" s="28"/>
      <c r="D1339" s="28"/>
      <c r="E1339" s="28"/>
      <c r="N1339" s="28"/>
      <c r="P1339" s="28"/>
      <c r="AD1339" s="28"/>
    </row>
    <row r="1340" spans="2:30" ht="30" customHeight="1" x14ac:dyDescent="0.2">
      <c r="B1340" s="28"/>
      <c r="C1340" s="28"/>
      <c r="D1340" s="28"/>
      <c r="E1340" s="28"/>
      <c r="N1340" s="28"/>
      <c r="P1340" s="28"/>
      <c r="AD1340" s="28"/>
    </row>
    <row r="1341" spans="2:30" ht="30" customHeight="1" x14ac:dyDescent="0.2">
      <c r="B1341" s="28"/>
      <c r="C1341" s="28"/>
      <c r="D1341" s="28"/>
      <c r="E1341" s="28"/>
      <c r="N1341" s="28"/>
      <c r="P1341" s="28"/>
      <c r="AD1341" s="28"/>
    </row>
    <row r="1342" spans="2:30" ht="30" customHeight="1" x14ac:dyDescent="0.2">
      <c r="B1342" s="28"/>
      <c r="C1342" s="28"/>
      <c r="D1342" s="28"/>
      <c r="E1342" s="28"/>
      <c r="N1342" s="28"/>
      <c r="P1342" s="28"/>
      <c r="AD1342" s="28"/>
    </row>
    <row r="1343" spans="2:30" ht="30" customHeight="1" x14ac:dyDescent="0.2">
      <c r="B1343" s="28"/>
      <c r="C1343" s="28"/>
      <c r="D1343" s="28"/>
      <c r="E1343" s="28"/>
      <c r="N1343" s="28"/>
      <c r="P1343" s="28"/>
      <c r="AD1343" s="28"/>
    </row>
    <row r="1344" spans="2:30" ht="30" customHeight="1" x14ac:dyDescent="0.2">
      <c r="B1344" s="28"/>
      <c r="C1344" s="28"/>
      <c r="D1344" s="28"/>
      <c r="E1344" s="28"/>
      <c r="N1344" s="28"/>
      <c r="P1344" s="28"/>
      <c r="AD1344" s="28"/>
    </row>
    <row r="1345" spans="2:30" ht="30" customHeight="1" x14ac:dyDescent="0.2">
      <c r="B1345" s="28"/>
      <c r="C1345" s="28"/>
      <c r="D1345" s="28"/>
      <c r="E1345" s="28"/>
      <c r="N1345" s="28"/>
      <c r="P1345" s="28"/>
      <c r="AD1345" s="28"/>
    </row>
    <row r="1346" spans="2:30" ht="30" customHeight="1" x14ac:dyDescent="0.2">
      <c r="B1346" s="28"/>
      <c r="C1346" s="28"/>
      <c r="D1346" s="28"/>
      <c r="E1346" s="28"/>
      <c r="N1346" s="28"/>
      <c r="P1346" s="28"/>
      <c r="AD1346" s="28"/>
    </row>
    <row r="1347" spans="2:30" ht="30" customHeight="1" x14ac:dyDescent="0.2">
      <c r="B1347" s="28"/>
      <c r="C1347" s="28"/>
      <c r="D1347" s="28"/>
      <c r="E1347" s="28"/>
      <c r="N1347" s="28"/>
      <c r="P1347" s="28"/>
      <c r="AD1347" s="28"/>
    </row>
    <row r="1348" spans="2:30" ht="30" customHeight="1" x14ac:dyDescent="0.2">
      <c r="B1348" s="28"/>
      <c r="C1348" s="28"/>
      <c r="D1348" s="28"/>
      <c r="E1348" s="28"/>
      <c r="N1348" s="28"/>
      <c r="P1348" s="28"/>
      <c r="AD1348" s="28"/>
    </row>
    <row r="1349" spans="2:30" ht="30" customHeight="1" x14ac:dyDescent="0.2">
      <c r="B1349" s="28"/>
      <c r="C1349" s="28"/>
      <c r="D1349" s="28"/>
      <c r="E1349" s="28"/>
      <c r="N1349" s="28"/>
      <c r="P1349" s="28"/>
      <c r="AD1349" s="28"/>
    </row>
    <row r="1350" spans="2:30" ht="30" customHeight="1" x14ac:dyDescent="0.2">
      <c r="B1350" s="28"/>
      <c r="C1350" s="28"/>
      <c r="D1350" s="28"/>
      <c r="E1350" s="28"/>
      <c r="N1350" s="28"/>
      <c r="P1350" s="28"/>
      <c r="AD1350" s="28"/>
    </row>
    <row r="1351" spans="2:30" ht="30" customHeight="1" x14ac:dyDescent="0.2">
      <c r="B1351" s="28"/>
      <c r="C1351" s="28"/>
      <c r="D1351" s="28"/>
      <c r="E1351" s="28"/>
      <c r="N1351" s="28"/>
      <c r="P1351" s="28"/>
      <c r="AD1351" s="28"/>
    </row>
    <row r="1352" spans="2:30" ht="30" customHeight="1" x14ac:dyDescent="0.2">
      <c r="B1352" s="28"/>
      <c r="C1352" s="28"/>
      <c r="D1352" s="28"/>
      <c r="E1352" s="28"/>
      <c r="N1352" s="28"/>
      <c r="P1352" s="28"/>
      <c r="AD1352" s="28"/>
    </row>
    <row r="1353" spans="2:30" ht="30" customHeight="1" x14ac:dyDescent="0.2">
      <c r="B1353" s="28"/>
      <c r="C1353" s="28"/>
      <c r="D1353" s="28"/>
      <c r="E1353" s="28"/>
      <c r="N1353" s="28"/>
      <c r="P1353" s="28"/>
      <c r="AD1353" s="28"/>
    </row>
    <row r="1354" spans="2:30" ht="30" customHeight="1" x14ac:dyDescent="0.2">
      <c r="B1354" s="28"/>
      <c r="C1354" s="28"/>
      <c r="D1354" s="28"/>
      <c r="E1354" s="28"/>
      <c r="N1354" s="28"/>
      <c r="P1354" s="28"/>
      <c r="AD1354" s="28"/>
    </row>
    <row r="1355" spans="2:30" ht="30" customHeight="1" x14ac:dyDescent="0.2">
      <c r="B1355" s="28"/>
      <c r="C1355" s="28"/>
      <c r="D1355" s="28"/>
      <c r="E1355" s="28"/>
      <c r="N1355" s="28"/>
      <c r="P1355" s="28"/>
      <c r="AD1355" s="28"/>
    </row>
    <row r="1356" spans="2:30" ht="30" customHeight="1" x14ac:dyDescent="0.2">
      <c r="B1356" s="28"/>
      <c r="C1356" s="28"/>
      <c r="D1356" s="28"/>
      <c r="E1356" s="28"/>
      <c r="N1356" s="28"/>
      <c r="P1356" s="28"/>
      <c r="AD1356" s="28"/>
    </row>
    <row r="1357" spans="2:30" ht="30" customHeight="1" x14ac:dyDescent="0.2">
      <c r="B1357" s="28"/>
      <c r="C1357" s="28"/>
      <c r="D1357" s="28"/>
      <c r="E1357" s="28"/>
      <c r="N1357" s="28"/>
      <c r="P1357" s="28"/>
      <c r="AD1357" s="28"/>
    </row>
    <row r="1358" spans="2:30" ht="30" customHeight="1" x14ac:dyDescent="0.2">
      <c r="B1358" s="28"/>
      <c r="C1358" s="28"/>
      <c r="D1358" s="28"/>
      <c r="E1358" s="28"/>
      <c r="N1358" s="28"/>
      <c r="P1358" s="28"/>
      <c r="AD1358" s="28"/>
    </row>
    <row r="1359" spans="2:30" ht="30" customHeight="1" x14ac:dyDescent="0.2">
      <c r="B1359" s="28"/>
      <c r="C1359" s="28"/>
      <c r="D1359" s="28"/>
      <c r="E1359" s="28"/>
      <c r="N1359" s="28"/>
      <c r="P1359" s="28"/>
      <c r="AD1359" s="28"/>
    </row>
    <row r="1360" spans="2:30" ht="30" customHeight="1" x14ac:dyDescent="0.2">
      <c r="B1360" s="28"/>
      <c r="C1360" s="28"/>
      <c r="D1360" s="28"/>
      <c r="E1360" s="28"/>
      <c r="N1360" s="28"/>
      <c r="P1360" s="28"/>
      <c r="AD1360" s="28"/>
    </row>
    <row r="1361" spans="2:30" ht="30" customHeight="1" x14ac:dyDescent="0.2">
      <c r="B1361" s="28"/>
      <c r="C1361" s="28"/>
      <c r="D1361" s="28"/>
      <c r="E1361" s="28"/>
      <c r="N1361" s="28"/>
      <c r="P1361" s="28"/>
      <c r="AD1361" s="28"/>
    </row>
    <row r="1362" spans="2:30" ht="30" customHeight="1" x14ac:dyDescent="0.2">
      <c r="B1362" s="28"/>
      <c r="C1362" s="28"/>
      <c r="D1362" s="28"/>
      <c r="E1362" s="28"/>
      <c r="N1362" s="28"/>
      <c r="P1362" s="28"/>
      <c r="AD1362" s="28"/>
    </row>
    <row r="1363" spans="2:30" ht="30" customHeight="1" x14ac:dyDescent="0.2">
      <c r="B1363" s="28"/>
      <c r="C1363" s="28"/>
      <c r="D1363" s="28"/>
      <c r="E1363" s="28"/>
      <c r="N1363" s="28"/>
      <c r="P1363" s="28"/>
      <c r="AD1363" s="28"/>
    </row>
    <row r="1364" spans="2:30" ht="30" customHeight="1" x14ac:dyDescent="0.2">
      <c r="B1364" s="28"/>
      <c r="C1364" s="28"/>
      <c r="D1364" s="28"/>
      <c r="E1364" s="28"/>
      <c r="N1364" s="28"/>
      <c r="P1364" s="28"/>
      <c r="AD1364" s="28"/>
    </row>
    <row r="1365" spans="2:30" ht="30" customHeight="1" x14ac:dyDescent="0.2">
      <c r="B1365" s="28"/>
      <c r="C1365" s="28"/>
      <c r="D1365" s="28"/>
      <c r="E1365" s="28"/>
      <c r="N1365" s="28"/>
      <c r="P1365" s="28"/>
      <c r="AD1365" s="28"/>
    </row>
    <row r="1366" spans="2:30" ht="30" customHeight="1" x14ac:dyDescent="0.2">
      <c r="B1366" s="28"/>
      <c r="C1366" s="28"/>
      <c r="D1366" s="28"/>
      <c r="E1366" s="28"/>
      <c r="N1366" s="28"/>
      <c r="P1366" s="28"/>
      <c r="AD1366" s="28"/>
    </row>
    <row r="1367" spans="2:30" ht="30" customHeight="1" x14ac:dyDescent="0.2">
      <c r="B1367" s="28"/>
      <c r="C1367" s="28"/>
      <c r="D1367" s="28"/>
      <c r="E1367" s="28"/>
      <c r="N1367" s="28"/>
      <c r="P1367" s="28"/>
      <c r="AD1367" s="28"/>
    </row>
    <row r="1368" spans="2:30" ht="30" customHeight="1" x14ac:dyDescent="0.2">
      <c r="B1368" s="28"/>
      <c r="C1368" s="28"/>
      <c r="D1368" s="28"/>
      <c r="E1368" s="28"/>
      <c r="N1368" s="28"/>
      <c r="P1368" s="28"/>
      <c r="AD1368" s="28"/>
    </row>
    <row r="1369" spans="2:30" ht="30" customHeight="1" x14ac:dyDescent="0.2">
      <c r="B1369" s="28"/>
      <c r="C1369" s="28"/>
      <c r="D1369" s="28"/>
      <c r="E1369" s="28"/>
      <c r="N1369" s="28"/>
      <c r="P1369" s="28"/>
      <c r="AD1369" s="28"/>
    </row>
    <row r="1370" spans="2:30" ht="30" customHeight="1" x14ac:dyDescent="0.2">
      <c r="B1370" s="28"/>
      <c r="C1370" s="28"/>
      <c r="D1370" s="28"/>
      <c r="E1370" s="28"/>
      <c r="N1370" s="28"/>
      <c r="P1370" s="28"/>
      <c r="AD1370" s="28"/>
    </row>
    <row r="1371" spans="2:30" ht="30" customHeight="1" x14ac:dyDescent="0.2">
      <c r="B1371" s="28"/>
      <c r="C1371" s="28"/>
      <c r="D1371" s="28"/>
      <c r="E1371" s="28"/>
      <c r="N1371" s="28"/>
      <c r="P1371" s="28"/>
      <c r="AD1371" s="28"/>
    </row>
    <row r="1372" spans="2:30" ht="30" customHeight="1" x14ac:dyDescent="0.2">
      <c r="B1372" s="28"/>
      <c r="C1372" s="28"/>
      <c r="D1372" s="28"/>
      <c r="E1372" s="28"/>
      <c r="N1372" s="28"/>
      <c r="P1372" s="28"/>
      <c r="AD1372" s="28"/>
    </row>
    <row r="1373" spans="2:30" ht="30" customHeight="1" x14ac:dyDescent="0.2">
      <c r="B1373" s="28"/>
      <c r="C1373" s="28"/>
      <c r="D1373" s="28"/>
      <c r="E1373" s="28"/>
      <c r="N1373" s="28"/>
      <c r="P1373" s="28"/>
      <c r="AD1373" s="28"/>
    </row>
    <row r="1374" spans="2:30" ht="30" customHeight="1" x14ac:dyDescent="0.2">
      <c r="B1374" s="28"/>
      <c r="C1374" s="28"/>
      <c r="D1374" s="28"/>
      <c r="E1374" s="28"/>
      <c r="N1374" s="28"/>
      <c r="P1374" s="28"/>
      <c r="AD1374" s="28"/>
    </row>
    <row r="1375" spans="2:30" ht="30" customHeight="1" x14ac:dyDescent="0.2">
      <c r="B1375" s="28"/>
      <c r="C1375" s="28"/>
      <c r="D1375" s="28"/>
      <c r="E1375" s="28"/>
      <c r="N1375" s="28"/>
      <c r="P1375" s="28"/>
      <c r="AD1375" s="28"/>
    </row>
    <row r="1376" spans="2:30" ht="30" customHeight="1" x14ac:dyDescent="0.2">
      <c r="B1376" s="28"/>
      <c r="C1376" s="28"/>
      <c r="D1376" s="28"/>
      <c r="E1376" s="28"/>
      <c r="N1376" s="28"/>
      <c r="P1376" s="28"/>
      <c r="AD1376" s="28"/>
    </row>
    <row r="1377" spans="2:30" ht="30" customHeight="1" x14ac:dyDescent="0.2">
      <c r="B1377" s="28"/>
      <c r="C1377" s="28"/>
      <c r="D1377" s="28"/>
      <c r="E1377" s="28"/>
      <c r="N1377" s="28"/>
      <c r="P1377" s="28"/>
      <c r="AD1377" s="28"/>
    </row>
    <row r="1378" spans="2:30" ht="30" customHeight="1" x14ac:dyDescent="0.2">
      <c r="B1378" s="28"/>
      <c r="C1378" s="28"/>
      <c r="D1378" s="28"/>
      <c r="E1378" s="28"/>
      <c r="N1378" s="28"/>
      <c r="P1378" s="28"/>
      <c r="AD1378" s="28"/>
    </row>
    <row r="1379" spans="2:30" ht="30" customHeight="1" x14ac:dyDescent="0.2">
      <c r="B1379" s="28"/>
      <c r="C1379" s="28"/>
      <c r="D1379" s="28"/>
      <c r="E1379" s="28"/>
      <c r="N1379" s="28"/>
      <c r="P1379" s="28"/>
      <c r="AD1379" s="28"/>
    </row>
    <row r="1380" spans="2:30" ht="30" customHeight="1" x14ac:dyDescent="0.2">
      <c r="B1380" s="28"/>
      <c r="C1380" s="28"/>
      <c r="D1380" s="28"/>
      <c r="E1380" s="28"/>
      <c r="N1380" s="28"/>
      <c r="P1380" s="28"/>
      <c r="AD1380" s="28"/>
    </row>
    <row r="1381" spans="2:30" ht="30" customHeight="1" x14ac:dyDescent="0.2">
      <c r="B1381" s="28"/>
      <c r="C1381" s="28"/>
      <c r="D1381" s="28"/>
      <c r="E1381" s="28"/>
      <c r="N1381" s="28"/>
      <c r="P1381" s="28"/>
      <c r="AD1381" s="28"/>
    </row>
    <row r="1382" spans="2:30" ht="30" customHeight="1" x14ac:dyDescent="0.2">
      <c r="B1382" s="28"/>
      <c r="C1382" s="28"/>
      <c r="D1382" s="28"/>
      <c r="E1382" s="28"/>
      <c r="N1382" s="28"/>
      <c r="P1382" s="28"/>
      <c r="AD1382" s="28"/>
    </row>
    <row r="1383" spans="2:30" ht="30" customHeight="1" x14ac:dyDescent="0.2">
      <c r="B1383" s="28"/>
      <c r="C1383" s="28"/>
      <c r="D1383" s="28"/>
      <c r="E1383" s="28"/>
      <c r="N1383" s="28"/>
      <c r="P1383" s="28"/>
      <c r="AD1383" s="28"/>
    </row>
    <row r="1384" spans="2:30" ht="30" customHeight="1" x14ac:dyDescent="0.2">
      <c r="B1384" s="28"/>
      <c r="C1384" s="28"/>
      <c r="D1384" s="28"/>
      <c r="E1384" s="28"/>
      <c r="N1384" s="28"/>
      <c r="P1384" s="28"/>
      <c r="AD1384" s="28"/>
    </row>
    <row r="1385" spans="2:30" ht="30" customHeight="1" x14ac:dyDescent="0.2">
      <c r="B1385" s="28"/>
      <c r="C1385" s="28"/>
      <c r="D1385" s="28"/>
      <c r="E1385" s="28"/>
      <c r="N1385" s="28"/>
      <c r="P1385" s="28"/>
      <c r="AD1385" s="28"/>
    </row>
    <row r="1386" spans="2:30" ht="30" customHeight="1" x14ac:dyDescent="0.2">
      <c r="B1386" s="28"/>
      <c r="C1386" s="28"/>
      <c r="D1386" s="28"/>
      <c r="E1386" s="28"/>
      <c r="N1386" s="28"/>
      <c r="P1386" s="28"/>
      <c r="AD1386" s="28"/>
    </row>
    <row r="1387" spans="2:30" ht="30" customHeight="1" x14ac:dyDescent="0.2">
      <c r="B1387" s="28"/>
      <c r="C1387" s="28"/>
      <c r="D1387" s="28"/>
      <c r="E1387" s="28"/>
      <c r="N1387" s="28"/>
      <c r="P1387" s="28"/>
      <c r="AD1387" s="28"/>
    </row>
    <row r="1388" spans="2:30" ht="30" customHeight="1" x14ac:dyDescent="0.2">
      <c r="B1388" s="28"/>
      <c r="C1388" s="28"/>
      <c r="D1388" s="28"/>
      <c r="E1388" s="28"/>
      <c r="N1388" s="28"/>
      <c r="P1388" s="28"/>
      <c r="AD1388" s="28"/>
    </row>
    <row r="1389" spans="2:30" ht="30" customHeight="1" x14ac:dyDescent="0.2">
      <c r="B1389" s="28"/>
      <c r="C1389" s="28"/>
      <c r="D1389" s="28"/>
      <c r="E1389" s="28"/>
      <c r="N1389" s="28"/>
      <c r="P1389" s="28"/>
      <c r="AD1389" s="28"/>
    </row>
    <row r="1390" spans="2:30" ht="30" customHeight="1" x14ac:dyDescent="0.2">
      <c r="B1390" s="28"/>
      <c r="C1390" s="28"/>
      <c r="D1390" s="28"/>
      <c r="E1390" s="28"/>
      <c r="N1390" s="28"/>
      <c r="P1390" s="28"/>
      <c r="AD1390" s="28"/>
    </row>
    <row r="1391" spans="2:30" ht="30" customHeight="1" x14ac:dyDescent="0.2">
      <c r="B1391" s="28"/>
      <c r="C1391" s="28"/>
      <c r="D1391" s="28"/>
      <c r="E1391" s="28"/>
      <c r="N1391" s="28"/>
      <c r="P1391" s="28"/>
      <c r="AD1391" s="28"/>
    </row>
    <row r="1392" spans="2:30" ht="30" customHeight="1" x14ac:dyDescent="0.2">
      <c r="B1392" s="28"/>
      <c r="C1392" s="28"/>
      <c r="D1392" s="28"/>
      <c r="E1392" s="28"/>
      <c r="N1392" s="28"/>
      <c r="P1392" s="28"/>
      <c r="AD1392" s="28"/>
    </row>
    <row r="1393" spans="2:30" ht="30" customHeight="1" x14ac:dyDescent="0.2">
      <c r="B1393" s="28"/>
      <c r="C1393" s="28"/>
      <c r="D1393" s="28"/>
      <c r="E1393" s="28"/>
      <c r="N1393" s="28"/>
      <c r="P1393" s="28"/>
      <c r="AD1393" s="28"/>
    </row>
    <row r="1394" spans="2:30" ht="30" customHeight="1" x14ac:dyDescent="0.2">
      <c r="B1394" s="28"/>
      <c r="C1394" s="28"/>
      <c r="D1394" s="28"/>
      <c r="E1394" s="28"/>
      <c r="N1394" s="28"/>
      <c r="P1394" s="28"/>
      <c r="AD1394" s="28"/>
    </row>
    <row r="1395" spans="2:30" ht="30" customHeight="1" x14ac:dyDescent="0.2">
      <c r="B1395" s="28"/>
      <c r="C1395" s="28"/>
      <c r="D1395" s="28"/>
      <c r="E1395" s="28"/>
      <c r="N1395" s="28"/>
      <c r="P1395" s="28"/>
      <c r="AD1395" s="28"/>
    </row>
    <row r="1396" spans="2:30" ht="30" customHeight="1" x14ac:dyDescent="0.2">
      <c r="B1396" s="28"/>
      <c r="C1396" s="28"/>
      <c r="D1396" s="28"/>
      <c r="E1396" s="28"/>
      <c r="N1396" s="28"/>
      <c r="P1396" s="28"/>
      <c r="AD1396" s="28"/>
    </row>
    <row r="1397" spans="2:30" ht="30" customHeight="1" x14ac:dyDescent="0.2">
      <c r="B1397" s="28"/>
      <c r="C1397" s="28"/>
      <c r="D1397" s="28"/>
      <c r="E1397" s="28"/>
      <c r="N1397" s="28"/>
      <c r="P1397" s="28"/>
      <c r="AD1397" s="28"/>
    </row>
    <row r="1398" spans="2:30" ht="30" customHeight="1" x14ac:dyDescent="0.2">
      <c r="B1398" s="28"/>
      <c r="C1398" s="28"/>
      <c r="D1398" s="28"/>
      <c r="E1398" s="28"/>
      <c r="N1398" s="28"/>
      <c r="P1398" s="28"/>
      <c r="AD1398" s="28"/>
    </row>
    <row r="1399" spans="2:30" ht="30" customHeight="1" x14ac:dyDescent="0.2">
      <c r="B1399" s="28"/>
      <c r="C1399" s="28"/>
      <c r="D1399" s="28"/>
      <c r="E1399" s="28"/>
      <c r="N1399" s="28"/>
      <c r="P1399" s="28"/>
      <c r="AD1399" s="28"/>
    </row>
    <row r="1400" spans="2:30" ht="30" customHeight="1" x14ac:dyDescent="0.2">
      <c r="B1400" s="28"/>
      <c r="C1400" s="28"/>
      <c r="D1400" s="28"/>
      <c r="E1400" s="28"/>
      <c r="N1400" s="28"/>
      <c r="P1400" s="28"/>
      <c r="AD1400" s="28"/>
    </row>
    <row r="1401" spans="2:30" ht="30" customHeight="1" x14ac:dyDescent="0.2">
      <c r="B1401" s="28"/>
      <c r="C1401" s="28"/>
      <c r="D1401" s="28"/>
      <c r="E1401" s="28"/>
      <c r="N1401" s="28"/>
      <c r="P1401" s="28"/>
      <c r="AD1401" s="28"/>
    </row>
    <row r="1402" spans="2:30" ht="30" customHeight="1" x14ac:dyDescent="0.2">
      <c r="B1402" s="28"/>
      <c r="C1402" s="28"/>
      <c r="D1402" s="28"/>
      <c r="E1402" s="28"/>
      <c r="N1402" s="28"/>
      <c r="P1402" s="28"/>
      <c r="AD1402" s="28"/>
    </row>
    <row r="1403" spans="2:30" ht="30" customHeight="1" x14ac:dyDescent="0.2">
      <c r="B1403" s="28"/>
      <c r="C1403" s="28"/>
      <c r="D1403" s="28"/>
      <c r="E1403" s="28"/>
      <c r="N1403" s="28"/>
      <c r="P1403" s="28"/>
      <c r="AD1403" s="28"/>
    </row>
    <row r="1404" spans="2:30" ht="30" customHeight="1" x14ac:dyDescent="0.2">
      <c r="B1404" s="28"/>
      <c r="C1404" s="28"/>
      <c r="D1404" s="28"/>
      <c r="E1404" s="28"/>
      <c r="N1404" s="28"/>
      <c r="P1404" s="28"/>
      <c r="AD1404" s="28"/>
    </row>
    <row r="1405" spans="2:30" ht="30" customHeight="1" x14ac:dyDescent="0.2">
      <c r="B1405" s="28"/>
      <c r="C1405" s="28"/>
      <c r="D1405" s="28"/>
      <c r="E1405" s="28"/>
      <c r="N1405" s="28"/>
      <c r="P1405" s="28"/>
      <c r="AD1405" s="28"/>
    </row>
    <row r="1406" spans="2:30" ht="30" customHeight="1" x14ac:dyDescent="0.2">
      <c r="B1406" s="28"/>
      <c r="C1406" s="28"/>
      <c r="D1406" s="28"/>
      <c r="E1406" s="28"/>
      <c r="N1406" s="28"/>
      <c r="P1406" s="28"/>
      <c r="AD1406" s="28"/>
    </row>
    <row r="1407" spans="2:30" ht="30" customHeight="1" x14ac:dyDescent="0.2">
      <c r="B1407" s="28"/>
      <c r="C1407" s="28"/>
      <c r="D1407" s="28"/>
      <c r="E1407" s="28"/>
      <c r="N1407" s="28"/>
      <c r="P1407" s="28"/>
      <c r="AD1407" s="28"/>
    </row>
    <row r="1408" spans="2:30" ht="30" customHeight="1" x14ac:dyDescent="0.2">
      <c r="B1408" s="28"/>
      <c r="C1408" s="28"/>
      <c r="D1408" s="28"/>
      <c r="E1408" s="28"/>
      <c r="N1408" s="28"/>
      <c r="P1408" s="28"/>
      <c r="AD1408" s="28"/>
    </row>
    <row r="1409" spans="2:30" ht="30" customHeight="1" x14ac:dyDescent="0.2">
      <c r="B1409" s="28"/>
      <c r="C1409" s="28"/>
      <c r="D1409" s="28"/>
      <c r="E1409" s="28"/>
      <c r="N1409" s="28"/>
      <c r="P1409" s="28"/>
      <c r="AD1409" s="28"/>
    </row>
    <row r="1410" spans="2:30" ht="30" customHeight="1" x14ac:dyDescent="0.2">
      <c r="B1410" s="28"/>
      <c r="C1410" s="28"/>
      <c r="D1410" s="28"/>
      <c r="E1410" s="28"/>
      <c r="N1410" s="28"/>
      <c r="P1410" s="28"/>
      <c r="AD1410" s="28"/>
    </row>
    <row r="1411" spans="2:30" ht="30" customHeight="1" x14ac:dyDescent="0.2">
      <c r="B1411" s="28"/>
      <c r="C1411" s="28"/>
      <c r="D1411" s="28"/>
      <c r="E1411" s="28"/>
      <c r="N1411" s="28"/>
      <c r="P1411" s="28"/>
      <c r="AD1411" s="28"/>
    </row>
    <row r="1412" spans="2:30" ht="30" customHeight="1" x14ac:dyDescent="0.2">
      <c r="B1412" s="28"/>
      <c r="C1412" s="28"/>
      <c r="D1412" s="28"/>
      <c r="E1412" s="28"/>
      <c r="N1412" s="28"/>
      <c r="P1412" s="28"/>
      <c r="AD1412" s="28"/>
    </row>
    <row r="1413" spans="2:30" ht="30" customHeight="1" x14ac:dyDescent="0.2">
      <c r="B1413" s="28"/>
      <c r="C1413" s="28"/>
      <c r="D1413" s="28"/>
      <c r="E1413" s="28"/>
      <c r="N1413" s="28"/>
      <c r="P1413" s="28"/>
      <c r="AD1413" s="28"/>
    </row>
    <row r="1414" spans="2:30" ht="30" customHeight="1" x14ac:dyDescent="0.2">
      <c r="B1414" s="28"/>
      <c r="C1414" s="28"/>
      <c r="D1414" s="28"/>
      <c r="E1414" s="28"/>
      <c r="N1414" s="28"/>
      <c r="P1414" s="28"/>
      <c r="AD1414" s="28"/>
    </row>
    <row r="1415" spans="2:30" ht="30" customHeight="1" x14ac:dyDescent="0.2">
      <c r="B1415" s="28"/>
      <c r="C1415" s="28"/>
      <c r="D1415" s="28"/>
      <c r="E1415" s="28"/>
      <c r="N1415" s="28"/>
      <c r="P1415" s="28"/>
      <c r="AD1415" s="28"/>
    </row>
    <row r="1416" spans="2:30" ht="30" customHeight="1" x14ac:dyDescent="0.2">
      <c r="B1416" s="28"/>
      <c r="C1416" s="28"/>
      <c r="D1416" s="28"/>
      <c r="E1416" s="28"/>
      <c r="N1416" s="28"/>
      <c r="P1416" s="28"/>
      <c r="AD1416" s="28"/>
    </row>
    <row r="1417" spans="2:30" ht="30" customHeight="1" x14ac:dyDescent="0.2">
      <c r="B1417" s="28"/>
      <c r="C1417" s="28"/>
      <c r="D1417" s="28"/>
      <c r="E1417" s="28"/>
      <c r="N1417" s="28"/>
      <c r="P1417" s="28"/>
      <c r="AD1417" s="28"/>
    </row>
    <row r="1418" spans="2:30" ht="30" customHeight="1" x14ac:dyDescent="0.2">
      <c r="B1418" s="28"/>
      <c r="C1418" s="28"/>
      <c r="D1418" s="28"/>
      <c r="E1418" s="28"/>
      <c r="N1418" s="28"/>
      <c r="P1418" s="28"/>
      <c r="AD1418" s="28"/>
    </row>
    <row r="1419" spans="2:30" ht="30" customHeight="1" x14ac:dyDescent="0.2">
      <c r="B1419" s="28"/>
      <c r="C1419" s="28"/>
      <c r="D1419" s="28"/>
      <c r="E1419" s="28"/>
      <c r="N1419" s="28"/>
      <c r="P1419" s="28"/>
      <c r="AD1419" s="28"/>
    </row>
    <row r="1420" spans="2:30" ht="30" customHeight="1" x14ac:dyDescent="0.2">
      <c r="B1420" s="28"/>
      <c r="C1420" s="28"/>
      <c r="D1420" s="28"/>
      <c r="E1420" s="28"/>
      <c r="N1420" s="28"/>
      <c r="P1420" s="28"/>
      <c r="AD1420" s="28"/>
    </row>
    <row r="1421" spans="2:30" ht="30" customHeight="1" x14ac:dyDescent="0.2">
      <c r="B1421" s="28"/>
      <c r="C1421" s="28"/>
      <c r="D1421" s="28"/>
      <c r="E1421" s="28"/>
      <c r="N1421" s="28"/>
      <c r="P1421" s="28"/>
      <c r="AD1421" s="28"/>
    </row>
    <row r="1422" spans="2:30" ht="30" customHeight="1" x14ac:dyDescent="0.2">
      <c r="B1422" s="28"/>
      <c r="C1422" s="28"/>
      <c r="D1422" s="28"/>
      <c r="E1422" s="28"/>
      <c r="N1422" s="28"/>
      <c r="P1422" s="28"/>
      <c r="AD1422" s="28"/>
    </row>
    <row r="1423" spans="2:30" ht="30" customHeight="1" x14ac:dyDescent="0.2">
      <c r="B1423" s="28"/>
      <c r="C1423" s="28"/>
      <c r="D1423" s="28"/>
      <c r="E1423" s="28"/>
      <c r="N1423" s="28"/>
      <c r="P1423" s="28"/>
      <c r="AD1423" s="28"/>
    </row>
    <row r="1424" spans="2:30" ht="30" customHeight="1" x14ac:dyDescent="0.2">
      <c r="B1424" s="28"/>
      <c r="C1424" s="28"/>
      <c r="D1424" s="28"/>
      <c r="E1424" s="28"/>
      <c r="N1424" s="28"/>
      <c r="P1424" s="28"/>
      <c r="AD1424" s="28"/>
    </row>
    <row r="1425" spans="2:30" ht="30" customHeight="1" x14ac:dyDescent="0.2">
      <c r="B1425" s="28"/>
      <c r="C1425" s="28"/>
      <c r="D1425" s="28"/>
      <c r="E1425" s="28"/>
      <c r="N1425" s="28"/>
      <c r="P1425" s="28"/>
      <c r="AD1425" s="28"/>
    </row>
    <row r="1426" spans="2:30" ht="30" customHeight="1" x14ac:dyDescent="0.2">
      <c r="B1426" s="28"/>
      <c r="C1426" s="28"/>
      <c r="D1426" s="28"/>
      <c r="E1426" s="28"/>
      <c r="N1426" s="28"/>
      <c r="P1426" s="28"/>
      <c r="AD1426" s="28"/>
    </row>
    <row r="1427" spans="2:30" ht="30" customHeight="1" x14ac:dyDescent="0.2">
      <c r="B1427" s="28"/>
      <c r="C1427" s="28"/>
      <c r="D1427" s="28"/>
      <c r="E1427" s="28"/>
      <c r="N1427" s="28"/>
      <c r="P1427" s="28"/>
      <c r="AD1427" s="28"/>
    </row>
    <row r="1428" spans="2:30" ht="30" customHeight="1" x14ac:dyDescent="0.2">
      <c r="B1428" s="28"/>
      <c r="C1428" s="28"/>
      <c r="D1428" s="28"/>
      <c r="E1428" s="28"/>
      <c r="N1428" s="28"/>
      <c r="P1428" s="28"/>
      <c r="AD1428" s="28"/>
    </row>
    <row r="1429" spans="2:30" ht="30" customHeight="1" x14ac:dyDescent="0.2">
      <c r="B1429" s="28"/>
      <c r="C1429" s="28"/>
      <c r="D1429" s="28"/>
      <c r="E1429" s="28"/>
      <c r="N1429" s="28"/>
      <c r="P1429" s="28"/>
      <c r="AD1429" s="28"/>
    </row>
    <row r="1430" spans="2:30" ht="30" customHeight="1" x14ac:dyDescent="0.2">
      <c r="B1430" s="28"/>
      <c r="C1430" s="28"/>
      <c r="D1430" s="28"/>
      <c r="E1430" s="28"/>
      <c r="N1430" s="28"/>
      <c r="P1430" s="28"/>
      <c r="AD1430" s="28"/>
    </row>
    <row r="1431" spans="2:30" ht="30" customHeight="1" x14ac:dyDescent="0.2">
      <c r="B1431" s="28"/>
      <c r="C1431" s="28"/>
      <c r="D1431" s="28"/>
      <c r="E1431" s="28"/>
      <c r="N1431" s="28"/>
      <c r="P1431" s="28"/>
      <c r="AD1431" s="28"/>
    </row>
    <row r="1432" spans="2:30" ht="30" customHeight="1" x14ac:dyDescent="0.2">
      <c r="B1432" s="28"/>
      <c r="C1432" s="28"/>
      <c r="D1432" s="28"/>
      <c r="E1432" s="28"/>
      <c r="N1432" s="28"/>
      <c r="P1432" s="28"/>
      <c r="AD1432" s="28"/>
    </row>
    <row r="1433" spans="2:30" ht="30" customHeight="1" x14ac:dyDescent="0.2">
      <c r="B1433" s="28"/>
      <c r="C1433" s="28"/>
      <c r="D1433" s="28"/>
      <c r="E1433" s="28"/>
      <c r="N1433" s="28"/>
      <c r="P1433" s="28"/>
      <c r="AD1433" s="28"/>
    </row>
    <row r="1434" spans="2:30" ht="30" customHeight="1" x14ac:dyDescent="0.2">
      <c r="B1434" s="28"/>
      <c r="C1434" s="28"/>
      <c r="D1434" s="28"/>
      <c r="E1434" s="28"/>
      <c r="N1434" s="28"/>
      <c r="P1434" s="28"/>
      <c r="AD1434" s="28"/>
    </row>
    <row r="1435" spans="2:30" ht="30" customHeight="1" x14ac:dyDescent="0.2">
      <c r="B1435" s="28"/>
      <c r="C1435" s="28"/>
      <c r="D1435" s="28"/>
      <c r="E1435" s="28"/>
      <c r="N1435" s="28"/>
      <c r="P1435" s="28"/>
      <c r="AD1435" s="28"/>
    </row>
    <row r="1436" spans="2:30" ht="30" customHeight="1" x14ac:dyDescent="0.2">
      <c r="B1436" s="28"/>
      <c r="C1436" s="28"/>
      <c r="D1436" s="28"/>
      <c r="E1436" s="28"/>
      <c r="N1436" s="28"/>
      <c r="P1436" s="28"/>
      <c r="AD1436" s="28"/>
    </row>
    <row r="1437" spans="2:30" ht="30" customHeight="1" x14ac:dyDescent="0.2">
      <c r="B1437" s="28"/>
      <c r="C1437" s="28"/>
      <c r="D1437" s="28"/>
      <c r="E1437" s="28"/>
      <c r="N1437" s="28"/>
      <c r="P1437" s="28"/>
      <c r="AD1437" s="28"/>
    </row>
    <row r="1438" spans="2:30" ht="30" customHeight="1" x14ac:dyDescent="0.2">
      <c r="B1438" s="28"/>
      <c r="C1438" s="28"/>
      <c r="D1438" s="28"/>
      <c r="E1438" s="28"/>
      <c r="N1438" s="28"/>
      <c r="P1438" s="28"/>
      <c r="AD1438" s="28"/>
    </row>
    <row r="1439" spans="2:30" ht="30" customHeight="1" x14ac:dyDescent="0.2">
      <c r="B1439" s="28"/>
      <c r="C1439" s="28"/>
      <c r="D1439" s="28"/>
      <c r="E1439" s="28"/>
      <c r="N1439" s="28"/>
      <c r="P1439" s="28"/>
      <c r="AD1439" s="28"/>
    </row>
    <row r="1440" spans="2:30" ht="30" customHeight="1" x14ac:dyDescent="0.2">
      <c r="B1440" s="28"/>
      <c r="C1440" s="28"/>
      <c r="D1440" s="28"/>
      <c r="E1440" s="28"/>
      <c r="N1440" s="28"/>
      <c r="P1440" s="28"/>
      <c r="AD1440" s="28"/>
    </row>
    <row r="1441" spans="2:30" ht="30" customHeight="1" x14ac:dyDescent="0.2">
      <c r="B1441" s="28"/>
      <c r="C1441" s="28"/>
      <c r="D1441" s="28"/>
      <c r="E1441" s="28"/>
      <c r="N1441" s="28"/>
      <c r="P1441" s="28"/>
      <c r="AD1441" s="28"/>
    </row>
    <row r="1442" spans="2:30" ht="30" customHeight="1" x14ac:dyDescent="0.2">
      <c r="B1442" s="28"/>
      <c r="C1442" s="28"/>
      <c r="D1442" s="28"/>
      <c r="E1442" s="28"/>
      <c r="N1442" s="28"/>
      <c r="P1442" s="28"/>
      <c r="AD1442" s="28"/>
    </row>
    <row r="1443" spans="2:30" ht="30" customHeight="1" x14ac:dyDescent="0.2">
      <c r="B1443" s="28"/>
      <c r="C1443" s="28"/>
      <c r="D1443" s="28"/>
      <c r="E1443" s="28"/>
      <c r="N1443" s="28"/>
      <c r="P1443" s="28"/>
      <c r="AD1443" s="28"/>
    </row>
    <row r="1444" spans="2:30" ht="30" customHeight="1" x14ac:dyDescent="0.2">
      <c r="B1444" s="28"/>
      <c r="C1444" s="28"/>
      <c r="D1444" s="28"/>
      <c r="E1444" s="28"/>
      <c r="N1444" s="28"/>
      <c r="P1444" s="28"/>
      <c r="AD1444" s="28"/>
    </row>
    <row r="1445" spans="2:30" ht="30" customHeight="1" x14ac:dyDescent="0.2">
      <c r="B1445" s="28"/>
      <c r="C1445" s="28"/>
      <c r="D1445" s="28"/>
      <c r="E1445" s="28"/>
      <c r="N1445" s="28"/>
      <c r="P1445" s="28"/>
      <c r="AD1445" s="28"/>
    </row>
    <row r="1446" spans="2:30" ht="30" customHeight="1" x14ac:dyDescent="0.2">
      <c r="B1446" s="28"/>
      <c r="C1446" s="28"/>
      <c r="D1446" s="28"/>
      <c r="E1446" s="28"/>
      <c r="N1446" s="28"/>
      <c r="P1446" s="28"/>
      <c r="AD1446" s="28"/>
    </row>
    <row r="1447" spans="2:30" ht="30" customHeight="1" x14ac:dyDescent="0.2">
      <c r="B1447" s="28"/>
      <c r="C1447" s="28"/>
      <c r="D1447" s="28"/>
      <c r="E1447" s="28"/>
      <c r="N1447" s="28"/>
      <c r="P1447" s="28"/>
      <c r="AD1447" s="28"/>
    </row>
    <row r="1448" spans="2:30" ht="30" customHeight="1" x14ac:dyDescent="0.2">
      <c r="B1448" s="28"/>
      <c r="C1448" s="28"/>
      <c r="D1448" s="28"/>
      <c r="E1448" s="28"/>
      <c r="N1448" s="28"/>
      <c r="P1448" s="28"/>
      <c r="AD1448" s="28"/>
    </row>
    <row r="1449" spans="2:30" ht="30" customHeight="1" x14ac:dyDescent="0.2">
      <c r="B1449" s="28"/>
      <c r="C1449" s="28"/>
      <c r="D1449" s="28"/>
      <c r="E1449" s="28"/>
      <c r="N1449" s="28"/>
      <c r="P1449" s="28"/>
      <c r="AD1449" s="28"/>
    </row>
    <row r="1450" spans="2:30" ht="30" customHeight="1" x14ac:dyDescent="0.2">
      <c r="B1450" s="28"/>
      <c r="C1450" s="28"/>
      <c r="D1450" s="28"/>
      <c r="E1450" s="28"/>
      <c r="N1450" s="28"/>
      <c r="P1450" s="28"/>
      <c r="AD1450" s="28"/>
    </row>
    <row r="1451" spans="2:30" ht="30" customHeight="1" x14ac:dyDescent="0.2">
      <c r="B1451" s="28"/>
      <c r="C1451" s="28"/>
      <c r="D1451" s="28"/>
      <c r="E1451" s="28"/>
      <c r="N1451" s="28"/>
      <c r="P1451" s="28"/>
      <c r="AD1451" s="28"/>
    </row>
    <row r="1452" spans="2:30" ht="30" customHeight="1" x14ac:dyDescent="0.2">
      <c r="B1452" s="28"/>
      <c r="C1452" s="28"/>
      <c r="D1452" s="28"/>
      <c r="E1452" s="28"/>
      <c r="N1452" s="28"/>
      <c r="P1452" s="28"/>
      <c r="AD1452" s="28"/>
    </row>
    <row r="1453" spans="2:30" ht="30" customHeight="1" x14ac:dyDescent="0.2">
      <c r="B1453" s="28"/>
      <c r="C1453" s="28"/>
      <c r="D1453" s="28"/>
      <c r="E1453" s="28"/>
      <c r="N1453" s="28"/>
      <c r="P1453" s="28"/>
      <c r="AD1453" s="28"/>
    </row>
    <row r="1454" spans="2:30" ht="30" customHeight="1" x14ac:dyDescent="0.2">
      <c r="B1454" s="28"/>
      <c r="C1454" s="28"/>
      <c r="D1454" s="28"/>
      <c r="E1454" s="28"/>
      <c r="N1454" s="28"/>
      <c r="P1454" s="28"/>
      <c r="AD1454" s="28"/>
    </row>
    <row r="1455" spans="2:30" ht="30" customHeight="1" x14ac:dyDescent="0.2">
      <c r="B1455" s="28"/>
      <c r="C1455" s="28"/>
      <c r="D1455" s="28"/>
      <c r="E1455" s="28"/>
      <c r="N1455" s="28"/>
      <c r="P1455" s="28"/>
      <c r="AD1455" s="28"/>
    </row>
    <row r="1456" spans="2:30" ht="30" customHeight="1" x14ac:dyDescent="0.2">
      <c r="B1456" s="28"/>
      <c r="C1456" s="28"/>
      <c r="D1456" s="28"/>
      <c r="E1456" s="28"/>
      <c r="N1456" s="28"/>
      <c r="P1456" s="28"/>
      <c r="AD1456" s="28"/>
    </row>
    <row r="1457" spans="2:30" ht="30" customHeight="1" x14ac:dyDescent="0.2">
      <c r="B1457" s="28"/>
      <c r="C1457" s="28"/>
      <c r="D1457" s="28"/>
      <c r="E1457" s="28"/>
      <c r="N1457" s="28"/>
      <c r="P1457" s="28"/>
      <c r="AD1457" s="28"/>
    </row>
    <row r="1458" spans="2:30" ht="30" customHeight="1" x14ac:dyDescent="0.2">
      <c r="B1458" s="28"/>
      <c r="C1458" s="28"/>
      <c r="D1458" s="28"/>
      <c r="E1458" s="28"/>
      <c r="N1458" s="28"/>
      <c r="P1458" s="28"/>
      <c r="AD1458" s="28"/>
    </row>
    <row r="1459" spans="2:30" ht="30" customHeight="1" x14ac:dyDescent="0.2">
      <c r="B1459" s="28"/>
      <c r="C1459" s="28"/>
      <c r="D1459" s="28"/>
      <c r="E1459" s="28"/>
      <c r="N1459" s="28"/>
      <c r="P1459" s="28"/>
      <c r="AD1459" s="28"/>
    </row>
    <row r="1460" spans="2:30" ht="30" customHeight="1" x14ac:dyDescent="0.2">
      <c r="B1460" s="28"/>
      <c r="C1460" s="28"/>
      <c r="D1460" s="28"/>
      <c r="E1460" s="28"/>
      <c r="N1460" s="28"/>
      <c r="P1460" s="28"/>
      <c r="AD1460" s="28"/>
    </row>
    <row r="1461" spans="2:30" ht="30" customHeight="1" x14ac:dyDescent="0.2">
      <c r="B1461" s="28"/>
      <c r="C1461" s="28"/>
      <c r="D1461" s="28"/>
      <c r="E1461" s="28"/>
      <c r="N1461" s="28"/>
      <c r="P1461" s="28"/>
      <c r="AD1461" s="28"/>
    </row>
    <row r="1462" spans="2:30" ht="30" customHeight="1" x14ac:dyDescent="0.2">
      <c r="B1462" s="28"/>
      <c r="C1462" s="28"/>
      <c r="D1462" s="28"/>
      <c r="E1462" s="28"/>
      <c r="N1462" s="28"/>
      <c r="P1462" s="28"/>
      <c r="AD1462" s="28"/>
    </row>
    <row r="1463" spans="2:30" ht="30" customHeight="1" x14ac:dyDescent="0.2">
      <c r="B1463" s="28"/>
      <c r="C1463" s="28"/>
      <c r="D1463" s="28"/>
      <c r="E1463" s="28"/>
      <c r="N1463" s="28"/>
      <c r="P1463" s="28"/>
      <c r="AD1463" s="28"/>
    </row>
    <row r="1464" spans="2:30" ht="30" customHeight="1" x14ac:dyDescent="0.2">
      <c r="B1464" s="28"/>
      <c r="C1464" s="28"/>
      <c r="D1464" s="28"/>
      <c r="E1464" s="28"/>
      <c r="N1464" s="28"/>
      <c r="P1464" s="28"/>
      <c r="AD1464" s="28"/>
    </row>
    <row r="1465" spans="2:30" ht="30" customHeight="1" x14ac:dyDescent="0.2">
      <c r="B1465" s="28"/>
      <c r="C1465" s="28"/>
      <c r="D1465" s="28"/>
      <c r="E1465" s="28"/>
      <c r="N1465" s="28"/>
      <c r="P1465" s="28"/>
      <c r="AD1465" s="28"/>
    </row>
    <row r="1466" spans="2:30" ht="30" customHeight="1" x14ac:dyDescent="0.2">
      <c r="B1466" s="28"/>
      <c r="C1466" s="28"/>
      <c r="D1466" s="28"/>
      <c r="E1466" s="28"/>
      <c r="N1466" s="28"/>
      <c r="P1466" s="28"/>
      <c r="AD1466" s="28"/>
    </row>
    <row r="1467" spans="2:30" ht="30" customHeight="1" x14ac:dyDescent="0.2">
      <c r="B1467" s="28"/>
      <c r="C1467" s="28"/>
      <c r="D1467" s="28"/>
      <c r="E1467" s="28"/>
      <c r="N1467" s="28"/>
      <c r="P1467" s="28"/>
      <c r="AD1467" s="28"/>
    </row>
    <row r="1468" spans="2:30" ht="30" customHeight="1" x14ac:dyDescent="0.2">
      <c r="B1468" s="28"/>
      <c r="C1468" s="28"/>
      <c r="D1468" s="28"/>
      <c r="E1468" s="28"/>
      <c r="N1468" s="28"/>
      <c r="P1468" s="28"/>
      <c r="AD1468" s="28"/>
    </row>
    <row r="1469" spans="2:30" ht="30" customHeight="1" x14ac:dyDescent="0.2">
      <c r="B1469" s="28"/>
      <c r="C1469" s="28"/>
      <c r="D1469" s="28"/>
      <c r="E1469" s="28"/>
      <c r="N1469" s="28"/>
      <c r="P1469" s="28"/>
      <c r="AD1469" s="28"/>
    </row>
    <row r="1470" spans="2:30" ht="30" customHeight="1" x14ac:dyDescent="0.2">
      <c r="B1470" s="28"/>
      <c r="C1470" s="28"/>
      <c r="D1470" s="28"/>
      <c r="E1470" s="28"/>
      <c r="N1470" s="28"/>
      <c r="P1470" s="28"/>
      <c r="AD1470" s="28"/>
    </row>
    <row r="1471" spans="2:30" ht="30" customHeight="1" x14ac:dyDescent="0.2">
      <c r="B1471" s="28"/>
      <c r="C1471" s="28"/>
      <c r="D1471" s="28"/>
      <c r="E1471" s="28"/>
      <c r="N1471" s="28"/>
      <c r="P1471" s="28"/>
      <c r="AD1471" s="28"/>
    </row>
    <row r="1472" spans="2:30" ht="30" customHeight="1" x14ac:dyDescent="0.2">
      <c r="B1472" s="28"/>
      <c r="C1472" s="28"/>
      <c r="D1472" s="28"/>
      <c r="E1472" s="28"/>
      <c r="N1472" s="28"/>
      <c r="P1472" s="28"/>
      <c r="AD1472" s="28"/>
    </row>
    <row r="1473" spans="2:30" ht="30" customHeight="1" x14ac:dyDescent="0.2">
      <c r="B1473" s="28"/>
      <c r="C1473" s="28"/>
      <c r="D1473" s="28"/>
      <c r="E1473" s="28"/>
      <c r="N1473" s="28"/>
      <c r="P1473" s="28"/>
      <c r="AD1473" s="28"/>
    </row>
    <row r="1474" spans="2:30" ht="30" customHeight="1" x14ac:dyDescent="0.2">
      <c r="B1474" s="28"/>
      <c r="C1474" s="28"/>
      <c r="D1474" s="28"/>
      <c r="E1474" s="28"/>
      <c r="N1474" s="28"/>
      <c r="P1474" s="28"/>
      <c r="AD1474" s="28"/>
    </row>
    <row r="1475" spans="2:30" ht="30" customHeight="1" x14ac:dyDescent="0.2">
      <c r="B1475" s="28"/>
      <c r="C1475" s="28"/>
      <c r="D1475" s="28"/>
      <c r="E1475" s="28"/>
      <c r="N1475" s="28"/>
      <c r="P1475" s="28"/>
      <c r="AD1475" s="28"/>
    </row>
    <row r="1476" spans="2:30" ht="30" customHeight="1" x14ac:dyDescent="0.2">
      <c r="B1476" s="28"/>
      <c r="C1476" s="28"/>
      <c r="D1476" s="28"/>
      <c r="E1476" s="28"/>
      <c r="N1476" s="28"/>
      <c r="P1476" s="28"/>
      <c r="AD1476" s="28"/>
    </row>
    <row r="1477" spans="2:30" ht="30" customHeight="1" x14ac:dyDescent="0.2">
      <c r="B1477" s="28"/>
      <c r="C1477" s="28"/>
      <c r="D1477" s="28"/>
      <c r="E1477" s="28"/>
      <c r="N1477" s="28"/>
      <c r="P1477" s="28"/>
      <c r="AD1477" s="28"/>
    </row>
    <row r="1478" spans="2:30" ht="30" customHeight="1" x14ac:dyDescent="0.2">
      <c r="B1478" s="28"/>
      <c r="C1478" s="28"/>
      <c r="D1478" s="28"/>
      <c r="E1478" s="28"/>
      <c r="N1478" s="28"/>
      <c r="P1478" s="28"/>
      <c r="AD1478" s="28"/>
    </row>
    <row r="1479" spans="2:30" ht="30" customHeight="1" x14ac:dyDescent="0.2">
      <c r="B1479" s="28"/>
      <c r="C1479" s="28"/>
      <c r="D1479" s="28"/>
      <c r="E1479" s="28"/>
      <c r="N1479" s="28"/>
      <c r="P1479" s="28"/>
      <c r="AD1479" s="28"/>
    </row>
    <row r="1480" spans="2:30" ht="30" customHeight="1" x14ac:dyDescent="0.2">
      <c r="B1480" s="28"/>
      <c r="C1480" s="28"/>
      <c r="D1480" s="28"/>
      <c r="E1480" s="28"/>
      <c r="N1480" s="28"/>
      <c r="P1480" s="28"/>
      <c r="AD1480" s="28"/>
    </row>
    <row r="1481" spans="2:30" ht="30" customHeight="1" x14ac:dyDescent="0.2">
      <c r="B1481" s="28"/>
      <c r="C1481" s="28"/>
      <c r="D1481" s="28"/>
      <c r="E1481" s="28"/>
      <c r="N1481" s="28"/>
      <c r="P1481" s="28"/>
      <c r="AD1481" s="28"/>
    </row>
    <row r="1482" spans="2:30" ht="30" customHeight="1" x14ac:dyDescent="0.2">
      <c r="B1482" s="28"/>
      <c r="C1482" s="28"/>
      <c r="D1482" s="28"/>
      <c r="E1482" s="28"/>
      <c r="N1482" s="28"/>
      <c r="P1482" s="28"/>
      <c r="AD1482" s="28"/>
    </row>
    <row r="1483" spans="2:30" ht="30" customHeight="1" x14ac:dyDescent="0.2">
      <c r="B1483" s="28"/>
      <c r="C1483" s="28"/>
      <c r="D1483" s="28"/>
      <c r="E1483" s="28"/>
      <c r="N1483" s="28"/>
      <c r="P1483" s="28"/>
      <c r="AD1483" s="28"/>
    </row>
    <row r="1484" spans="2:30" ht="30" customHeight="1" x14ac:dyDescent="0.2">
      <c r="B1484" s="28"/>
      <c r="C1484" s="28"/>
      <c r="D1484" s="28"/>
      <c r="E1484" s="28"/>
      <c r="N1484" s="28"/>
      <c r="P1484" s="28"/>
      <c r="AD1484" s="28"/>
    </row>
    <row r="1485" spans="2:30" ht="30" customHeight="1" x14ac:dyDescent="0.2">
      <c r="B1485" s="28"/>
      <c r="C1485" s="28"/>
      <c r="D1485" s="28"/>
      <c r="E1485" s="28"/>
      <c r="N1485" s="28"/>
      <c r="P1485" s="28"/>
      <c r="AD1485" s="28"/>
    </row>
    <row r="1486" spans="2:30" ht="30" customHeight="1" x14ac:dyDescent="0.2">
      <c r="B1486" s="28"/>
      <c r="C1486" s="28"/>
      <c r="D1486" s="28"/>
      <c r="E1486" s="28"/>
      <c r="N1486" s="28"/>
      <c r="P1486" s="28"/>
      <c r="AD1486" s="28"/>
    </row>
    <row r="1487" spans="2:30" ht="30" customHeight="1" x14ac:dyDescent="0.2">
      <c r="B1487" s="28"/>
      <c r="C1487" s="28"/>
      <c r="D1487" s="28"/>
      <c r="E1487" s="28"/>
      <c r="N1487" s="28"/>
      <c r="P1487" s="28"/>
      <c r="AD1487" s="28"/>
    </row>
    <row r="1488" spans="2:30" ht="30" customHeight="1" x14ac:dyDescent="0.2">
      <c r="B1488" s="28"/>
      <c r="C1488" s="28"/>
      <c r="D1488" s="28"/>
      <c r="E1488" s="28"/>
      <c r="N1488" s="28"/>
      <c r="P1488" s="28"/>
      <c r="AD1488" s="28"/>
    </row>
    <row r="1489" spans="2:30" ht="30" customHeight="1" x14ac:dyDescent="0.2">
      <c r="B1489" s="28"/>
      <c r="C1489" s="28"/>
      <c r="D1489" s="28"/>
      <c r="E1489" s="28"/>
      <c r="N1489" s="28"/>
      <c r="P1489" s="28"/>
      <c r="AD1489" s="28"/>
    </row>
    <row r="1490" spans="2:30" ht="30" customHeight="1" x14ac:dyDescent="0.2">
      <c r="B1490" s="28"/>
      <c r="C1490" s="28"/>
      <c r="D1490" s="28"/>
      <c r="E1490" s="28"/>
      <c r="N1490" s="28"/>
      <c r="P1490" s="28"/>
      <c r="AD1490" s="28"/>
    </row>
    <row r="1491" spans="2:30" ht="30" customHeight="1" x14ac:dyDescent="0.2">
      <c r="B1491" s="28"/>
      <c r="C1491" s="28"/>
      <c r="D1491" s="28"/>
      <c r="E1491" s="28"/>
      <c r="N1491" s="28"/>
      <c r="P1491" s="28"/>
      <c r="AD1491" s="28"/>
    </row>
    <row r="1492" spans="2:30" ht="30" customHeight="1" x14ac:dyDescent="0.2">
      <c r="B1492" s="28"/>
      <c r="C1492" s="28"/>
      <c r="D1492" s="28"/>
      <c r="E1492" s="28"/>
      <c r="N1492" s="28"/>
      <c r="P1492" s="28"/>
      <c r="AD1492" s="28"/>
    </row>
    <row r="1493" spans="2:30" ht="30" customHeight="1" x14ac:dyDescent="0.2">
      <c r="B1493" s="28"/>
      <c r="C1493" s="28"/>
      <c r="D1493" s="28"/>
      <c r="E1493" s="28"/>
      <c r="N1493" s="28"/>
      <c r="P1493" s="28"/>
      <c r="AD1493" s="28"/>
    </row>
    <row r="1494" spans="2:30" ht="30" customHeight="1" x14ac:dyDescent="0.2">
      <c r="B1494" s="28"/>
      <c r="C1494" s="28"/>
      <c r="D1494" s="28"/>
      <c r="E1494" s="28"/>
      <c r="N1494" s="28"/>
      <c r="P1494" s="28"/>
      <c r="AD1494" s="28"/>
    </row>
    <row r="1495" spans="2:30" ht="30" customHeight="1" x14ac:dyDescent="0.2">
      <c r="B1495" s="28"/>
      <c r="C1495" s="28"/>
      <c r="D1495" s="28"/>
      <c r="E1495" s="28"/>
      <c r="N1495" s="28"/>
      <c r="P1495" s="28"/>
      <c r="AD1495" s="28"/>
    </row>
    <row r="1496" spans="2:30" ht="30" customHeight="1" x14ac:dyDescent="0.2">
      <c r="B1496" s="28"/>
      <c r="C1496" s="28"/>
      <c r="D1496" s="28"/>
      <c r="E1496" s="28"/>
      <c r="N1496" s="28"/>
      <c r="P1496" s="28"/>
      <c r="AD1496" s="28"/>
    </row>
    <row r="1497" spans="2:30" ht="30" customHeight="1" x14ac:dyDescent="0.2">
      <c r="B1497" s="28"/>
      <c r="C1497" s="28"/>
      <c r="D1497" s="28"/>
      <c r="E1497" s="28"/>
      <c r="N1497" s="28"/>
      <c r="P1497" s="28"/>
      <c r="AD1497" s="28"/>
    </row>
    <row r="1498" spans="2:30" ht="30" customHeight="1" x14ac:dyDescent="0.2">
      <c r="B1498" s="28"/>
      <c r="C1498" s="28"/>
      <c r="D1498" s="28"/>
      <c r="E1498" s="28"/>
      <c r="N1498" s="28"/>
      <c r="P1498" s="28"/>
      <c r="AD1498" s="28"/>
    </row>
    <row r="1499" spans="2:30" ht="30" customHeight="1" x14ac:dyDescent="0.2">
      <c r="B1499" s="28"/>
      <c r="C1499" s="28"/>
      <c r="D1499" s="28"/>
      <c r="E1499" s="28"/>
      <c r="N1499" s="28"/>
      <c r="P1499" s="28"/>
      <c r="AD1499" s="28"/>
    </row>
    <row r="1500" spans="2:30" ht="30" customHeight="1" x14ac:dyDescent="0.2">
      <c r="B1500" s="28"/>
      <c r="C1500" s="28"/>
      <c r="D1500" s="28"/>
      <c r="E1500" s="28"/>
      <c r="N1500" s="28"/>
      <c r="P1500" s="28"/>
      <c r="AD1500" s="28"/>
    </row>
    <row r="1501" spans="2:30" ht="30" customHeight="1" x14ac:dyDescent="0.2">
      <c r="B1501" s="28"/>
      <c r="C1501" s="28"/>
      <c r="D1501" s="28"/>
      <c r="E1501" s="28"/>
      <c r="N1501" s="28"/>
      <c r="P1501" s="28"/>
      <c r="AD1501" s="28"/>
    </row>
    <row r="1502" spans="2:30" ht="30" customHeight="1" x14ac:dyDescent="0.2">
      <c r="B1502" s="28"/>
      <c r="C1502" s="28"/>
      <c r="D1502" s="28"/>
      <c r="E1502" s="28"/>
      <c r="N1502" s="28"/>
      <c r="P1502" s="28"/>
      <c r="AD1502" s="28"/>
    </row>
    <row r="1503" spans="2:30" ht="30" customHeight="1" x14ac:dyDescent="0.2">
      <c r="B1503" s="28"/>
      <c r="C1503" s="28"/>
      <c r="D1503" s="28"/>
      <c r="E1503" s="28"/>
      <c r="N1503" s="28"/>
      <c r="P1503" s="28"/>
      <c r="AD1503" s="28"/>
    </row>
    <row r="1504" spans="2:30" ht="30" customHeight="1" x14ac:dyDescent="0.2">
      <c r="B1504" s="28"/>
      <c r="C1504" s="28"/>
      <c r="D1504" s="28"/>
      <c r="E1504" s="28"/>
      <c r="N1504" s="28"/>
      <c r="P1504" s="28"/>
      <c r="AD1504" s="28"/>
    </row>
    <row r="1505" spans="2:30" ht="30" customHeight="1" x14ac:dyDescent="0.2">
      <c r="B1505" s="28"/>
      <c r="C1505" s="28"/>
      <c r="D1505" s="28"/>
      <c r="E1505" s="28"/>
      <c r="N1505" s="28"/>
      <c r="P1505" s="28"/>
      <c r="AD1505" s="28"/>
    </row>
    <row r="1506" spans="2:30" ht="30" customHeight="1" x14ac:dyDescent="0.2">
      <c r="B1506" s="28"/>
      <c r="C1506" s="28"/>
      <c r="D1506" s="28"/>
      <c r="E1506" s="28"/>
      <c r="N1506" s="28"/>
      <c r="P1506" s="28"/>
      <c r="AD1506" s="28"/>
    </row>
    <row r="1507" spans="2:30" ht="30" customHeight="1" x14ac:dyDescent="0.2">
      <c r="B1507" s="28"/>
      <c r="C1507" s="28"/>
      <c r="D1507" s="28"/>
      <c r="E1507" s="28"/>
      <c r="N1507" s="28"/>
      <c r="P1507" s="28"/>
      <c r="AD1507" s="28"/>
    </row>
    <row r="1508" spans="2:30" ht="30" customHeight="1" x14ac:dyDescent="0.2">
      <c r="B1508" s="28"/>
      <c r="C1508" s="28"/>
      <c r="D1508" s="28"/>
      <c r="E1508" s="28"/>
      <c r="N1508" s="28"/>
      <c r="P1508" s="28"/>
      <c r="AD1508" s="28"/>
    </row>
    <row r="1509" spans="2:30" ht="30" customHeight="1" x14ac:dyDescent="0.2">
      <c r="B1509" s="28"/>
      <c r="C1509" s="28"/>
      <c r="D1509" s="28"/>
      <c r="E1509" s="28"/>
      <c r="N1509" s="28"/>
      <c r="P1509" s="28"/>
      <c r="AD1509" s="28"/>
    </row>
    <row r="1510" spans="2:30" ht="30" customHeight="1" x14ac:dyDescent="0.2">
      <c r="B1510" s="28"/>
      <c r="C1510" s="28"/>
      <c r="D1510" s="28"/>
      <c r="E1510" s="28"/>
      <c r="N1510" s="28"/>
      <c r="P1510" s="28"/>
      <c r="AD1510" s="28"/>
    </row>
    <row r="1511" spans="2:30" ht="30" customHeight="1" x14ac:dyDescent="0.2">
      <c r="B1511" s="28"/>
      <c r="C1511" s="28"/>
      <c r="D1511" s="28"/>
      <c r="E1511" s="28"/>
      <c r="N1511" s="28"/>
      <c r="P1511" s="28"/>
      <c r="AD1511" s="28"/>
    </row>
    <row r="1512" spans="2:30" ht="30" customHeight="1" x14ac:dyDescent="0.2">
      <c r="B1512" s="28"/>
      <c r="C1512" s="28"/>
      <c r="D1512" s="28"/>
      <c r="E1512" s="28"/>
      <c r="N1512" s="28"/>
      <c r="P1512" s="28"/>
      <c r="AD1512" s="28"/>
    </row>
    <row r="1513" spans="2:30" ht="30" customHeight="1" x14ac:dyDescent="0.2">
      <c r="B1513" s="28"/>
      <c r="C1513" s="28"/>
      <c r="D1513" s="28"/>
      <c r="E1513" s="28"/>
      <c r="N1513" s="28"/>
      <c r="P1513" s="28"/>
      <c r="AD1513" s="28"/>
    </row>
    <row r="1514" spans="2:30" ht="30" customHeight="1" x14ac:dyDescent="0.2">
      <c r="B1514" s="28"/>
      <c r="C1514" s="28"/>
      <c r="D1514" s="28"/>
      <c r="E1514" s="28"/>
      <c r="N1514" s="28"/>
      <c r="P1514" s="28"/>
      <c r="AD1514" s="28"/>
    </row>
    <row r="1515" spans="2:30" ht="30" customHeight="1" x14ac:dyDescent="0.2">
      <c r="B1515" s="28"/>
      <c r="C1515" s="28"/>
      <c r="D1515" s="28"/>
      <c r="E1515" s="28"/>
      <c r="N1515" s="28"/>
      <c r="P1515" s="28"/>
      <c r="AD1515" s="28"/>
    </row>
    <row r="1516" spans="2:30" ht="30" customHeight="1" x14ac:dyDescent="0.2">
      <c r="B1516" s="28"/>
      <c r="C1516" s="28"/>
      <c r="D1516" s="28"/>
      <c r="E1516" s="28"/>
      <c r="N1516" s="28"/>
      <c r="P1516" s="28"/>
      <c r="AD1516" s="28"/>
    </row>
    <row r="1517" spans="2:30" ht="30" customHeight="1" x14ac:dyDescent="0.2">
      <c r="B1517" s="28"/>
      <c r="C1517" s="28"/>
      <c r="D1517" s="28"/>
      <c r="E1517" s="28"/>
      <c r="N1517" s="28"/>
      <c r="P1517" s="28"/>
      <c r="AD1517" s="28"/>
    </row>
    <row r="1518" spans="2:30" ht="30" customHeight="1" x14ac:dyDescent="0.2">
      <c r="B1518" s="28"/>
      <c r="C1518" s="28"/>
      <c r="D1518" s="28"/>
      <c r="E1518" s="28"/>
      <c r="N1518" s="28"/>
      <c r="P1518" s="28"/>
      <c r="AD1518" s="28"/>
    </row>
    <row r="1519" spans="2:30" ht="30" customHeight="1" x14ac:dyDescent="0.2">
      <c r="B1519" s="28"/>
      <c r="C1519" s="28"/>
      <c r="D1519" s="28"/>
      <c r="E1519" s="28"/>
      <c r="N1519" s="28"/>
      <c r="P1519" s="28"/>
      <c r="AD1519" s="28"/>
    </row>
    <row r="1520" spans="2:30" ht="30" customHeight="1" x14ac:dyDescent="0.2">
      <c r="B1520" s="28"/>
      <c r="C1520" s="28"/>
      <c r="D1520" s="28"/>
      <c r="E1520" s="28"/>
      <c r="N1520" s="28"/>
      <c r="P1520" s="28"/>
      <c r="AD1520" s="28"/>
    </row>
    <row r="1521" spans="2:30" ht="30" customHeight="1" x14ac:dyDescent="0.2">
      <c r="B1521" s="28"/>
      <c r="C1521" s="28"/>
      <c r="D1521" s="28"/>
      <c r="E1521" s="28"/>
      <c r="N1521" s="28"/>
      <c r="P1521" s="28"/>
      <c r="AD1521" s="28"/>
    </row>
    <row r="1522" spans="2:30" ht="30" customHeight="1" x14ac:dyDescent="0.2">
      <c r="B1522" s="28"/>
      <c r="C1522" s="28"/>
      <c r="D1522" s="28"/>
      <c r="E1522" s="28"/>
      <c r="N1522" s="28"/>
      <c r="P1522" s="28"/>
      <c r="AD1522" s="28"/>
    </row>
    <row r="1523" spans="2:30" ht="30" customHeight="1" x14ac:dyDescent="0.2">
      <c r="B1523" s="28"/>
      <c r="C1523" s="28"/>
      <c r="D1523" s="28"/>
      <c r="E1523" s="28"/>
      <c r="N1523" s="28"/>
      <c r="P1523" s="28"/>
      <c r="AD1523" s="28"/>
    </row>
    <row r="1524" spans="2:30" ht="30" customHeight="1" x14ac:dyDescent="0.2">
      <c r="B1524" s="28"/>
      <c r="C1524" s="28"/>
      <c r="D1524" s="28"/>
      <c r="E1524" s="28"/>
      <c r="N1524" s="28"/>
      <c r="P1524" s="28"/>
      <c r="AD1524" s="28"/>
    </row>
    <row r="1525" spans="2:30" ht="30" customHeight="1" x14ac:dyDescent="0.2">
      <c r="B1525" s="28"/>
      <c r="C1525" s="28"/>
      <c r="D1525" s="28"/>
      <c r="E1525" s="28"/>
      <c r="N1525" s="28"/>
      <c r="P1525" s="28"/>
      <c r="AD1525" s="28"/>
    </row>
    <row r="1526" spans="2:30" ht="30" customHeight="1" x14ac:dyDescent="0.2">
      <c r="B1526" s="28"/>
      <c r="C1526" s="28"/>
      <c r="D1526" s="28"/>
      <c r="E1526" s="28"/>
      <c r="N1526" s="28"/>
      <c r="P1526" s="28"/>
      <c r="AD1526" s="28"/>
    </row>
    <row r="1527" spans="2:30" ht="30" customHeight="1" x14ac:dyDescent="0.2">
      <c r="B1527" s="28"/>
      <c r="C1527" s="28"/>
      <c r="D1527" s="28"/>
      <c r="E1527" s="28"/>
      <c r="N1527" s="28"/>
      <c r="P1527" s="28"/>
      <c r="AD1527" s="28"/>
    </row>
    <row r="1528" spans="2:30" ht="30" customHeight="1" x14ac:dyDescent="0.2">
      <c r="B1528" s="28"/>
      <c r="C1528" s="28"/>
      <c r="D1528" s="28"/>
      <c r="E1528" s="28"/>
      <c r="N1528" s="28"/>
      <c r="P1528" s="28"/>
      <c r="AD1528" s="28"/>
    </row>
    <row r="1529" spans="2:30" ht="30" customHeight="1" x14ac:dyDescent="0.2">
      <c r="B1529" s="28"/>
      <c r="C1529" s="28"/>
      <c r="D1529" s="28"/>
      <c r="E1529" s="28"/>
      <c r="N1529" s="28"/>
      <c r="P1529" s="28"/>
      <c r="AD1529" s="28"/>
    </row>
    <row r="1530" spans="2:30" ht="30" customHeight="1" x14ac:dyDescent="0.2">
      <c r="B1530" s="28"/>
      <c r="C1530" s="28"/>
      <c r="D1530" s="28"/>
      <c r="E1530" s="28"/>
      <c r="N1530" s="28"/>
      <c r="P1530" s="28"/>
      <c r="AD1530" s="28"/>
    </row>
    <row r="1531" spans="2:30" ht="30" customHeight="1" x14ac:dyDescent="0.2">
      <c r="B1531" s="28"/>
      <c r="C1531" s="28"/>
      <c r="D1531" s="28"/>
      <c r="E1531" s="28"/>
      <c r="N1531" s="28"/>
      <c r="P1531" s="28"/>
      <c r="AD1531" s="28"/>
    </row>
    <row r="1532" spans="2:30" ht="30" customHeight="1" x14ac:dyDescent="0.2">
      <c r="B1532" s="28"/>
      <c r="C1532" s="28"/>
      <c r="D1532" s="28"/>
      <c r="E1532" s="28"/>
      <c r="N1532" s="28"/>
      <c r="P1532" s="28"/>
      <c r="AD1532" s="28"/>
    </row>
    <row r="1533" spans="2:30" ht="30" customHeight="1" x14ac:dyDescent="0.2">
      <c r="B1533" s="28"/>
      <c r="C1533" s="28"/>
      <c r="D1533" s="28"/>
      <c r="E1533" s="28"/>
      <c r="N1533" s="28"/>
      <c r="P1533" s="28"/>
      <c r="AD1533" s="28"/>
    </row>
    <row r="1534" spans="2:30" ht="30" customHeight="1" x14ac:dyDescent="0.2">
      <c r="B1534" s="28"/>
      <c r="C1534" s="28"/>
      <c r="D1534" s="28"/>
      <c r="E1534" s="28"/>
      <c r="N1534" s="28"/>
      <c r="P1534" s="28"/>
      <c r="AD1534" s="28"/>
    </row>
    <row r="1535" spans="2:30" ht="30" customHeight="1" x14ac:dyDescent="0.2">
      <c r="B1535" s="28"/>
      <c r="C1535" s="28"/>
      <c r="D1535" s="28"/>
      <c r="E1535" s="28"/>
      <c r="N1535" s="28"/>
      <c r="P1535" s="28"/>
      <c r="AD1535" s="28"/>
    </row>
    <row r="1536" spans="2:30" ht="30" customHeight="1" x14ac:dyDescent="0.2">
      <c r="B1536" s="28"/>
      <c r="C1536" s="28"/>
      <c r="D1536" s="28"/>
      <c r="E1536" s="28"/>
      <c r="N1536" s="28"/>
      <c r="P1536" s="28"/>
      <c r="AD1536" s="28"/>
    </row>
    <row r="1537" spans="2:30" ht="30" customHeight="1" x14ac:dyDescent="0.2">
      <c r="B1537" s="28"/>
      <c r="C1537" s="28"/>
      <c r="D1537" s="28"/>
      <c r="E1537" s="28"/>
      <c r="N1537" s="28"/>
      <c r="P1537" s="28"/>
      <c r="AD1537" s="28"/>
    </row>
    <row r="1538" spans="2:30" ht="30" customHeight="1" x14ac:dyDescent="0.2">
      <c r="B1538" s="28"/>
      <c r="C1538" s="28"/>
      <c r="D1538" s="28"/>
      <c r="E1538" s="28"/>
      <c r="N1538" s="28"/>
      <c r="P1538" s="28"/>
      <c r="AD1538" s="28"/>
    </row>
    <row r="1539" spans="2:30" ht="30" customHeight="1" x14ac:dyDescent="0.2">
      <c r="B1539" s="28"/>
      <c r="C1539" s="28"/>
      <c r="D1539" s="28"/>
      <c r="E1539" s="28"/>
      <c r="N1539" s="28"/>
      <c r="P1539" s="28"/>
      <c r="AD1539" s="28"/>
    </row>
    <row r="1540" spans="2:30" ht="30" customHeight="1" x14ac:dyDescent="0.2">
      <c r="B1540" s="28"/>
      <c r="C1540" s="28"/>
      <c r="D1540" s="28"/>
      <c r="E1540" s="28"/>
      <c r="N1540" s="28"/>
      <c r="P1540" s="28"/>
      <c r="AD1540" s="28"/>
    </row>
    <row r="1541" spans="2:30" ht="30" customHeight="1" x14ac:dyDescent="0.2">
      <c r="B1541" s="28"/>
      <c r="C1541" s="28"/>
      <c r="D1541" s="28"/>
      <c r="E1541" s="28"/>
      <c r="N1541" s="28"/>
      <c r="P1541" s="28"/>
      <c r="AD1541" s="28"/>
    </row>
    <row r="1542" spans="2:30" ht="30" customHeight="1" x14ac:dyDescent="0.2">
      <c r="B1542" s="28"/>
      <c r="C1542" s="28"/>
      <c r="D1542" s="28"/>
      <c r="E1542" s="28"/>
      <c r="N1542" s="28"/>
      <c r="P1542" s="28"/>
      <c r="AD1542" s="28"/>
    </row>
    <row r="1543" spans="2:30" ht="30" customHeight="1" x14ac:dyDescent="0.2">
      <c r="B1543" s="28"/>
      <c r="C1543" s="28"/>
      <c r="D1543" s="28"/>
      <c r="E1543" s="28"/>
      <c r="N1543" s="28"/>
      <c r="P1543" s="28"/>
      <c r="AD1543" s="28"/>
    </row>
    <row r="1544" spans="2:30" ht="30" customHeight="1" x14ac:dyDescent="0.2">
      <c r="B1544" s="28"/>
      <c r="C1544" s="28"/>
      <c r="D1544" s="28"/>
      <c r="E1544" s="28"/>
      <c r="N1544" s="28"/>
      <c r="P1544" s="28"/>
      <c r="AD1544" s="28"/>
    </row>
    <row r="1545" spans="2:30" ht="30" customHeight="1" x14ac:dyDescent="0.2">
      <c r="B1545" s="28"/>
      <c r="C1545" s="28"/>
      <c r="D1545" s="28"/>
      <c r="E1545" s="28"/>
      <c r="N1545" s="28"/>
      <c r="P1545" s="28"/>
      <c r="AD1545" s="28"/>
    </row>
    <row r="1546" spans="2:30" ht="30" customHeight="1" x14ac:dyDescent="0.2">
      <c r="B1546" s="28"/>
      <c r="C1546" s="28"/>
      <c r="D1546" s="28"/>
      <c r="E1546" s="28"/>
      <c r="N1546" s="28"/>
      <c r="P1546" s="28"/>
      <c r="AD1546" s="28"/>
    </row>
    <row r="1547" spans="2:30" ht="30" customHeight="1" x14ac:dyDescent="0.2">
      <c r="B1547" s="28"/>
      <c r="C1547" s="28"/>
      <c r="D1547" s="28"/>
      <c r="E1547" s="28"/>
      <c r="N1547" s="28"/>
      <c r="P1547" s="28"/>
      <c r="AD1547" s="28"/>
    </row>
    <row r="1548" spans="2:30" ht="30" customHeight="1" x14ac:dyDescent="0.2">
      <c r="B1548" s="28"/>
      <c r="C1548" s="28"/>
      <c r="D1548" s="28"/>
      <c r="E1548" s="28"/>
      <c r="N1548" s="28"/>
      <c r="P1548" s="28"/>
      <c r="AD1548" s="28"/>
    </row>
    <row r="1549" spans="2:30" ht="30" customHeight="1" x14ac:dyDescent="0.2">
      <c r="B1549" s="28"/>
      <c r="C1549" s="28"/>
      <c r="D1549" s="28"/>
      <c r="E1549" s="28"/>
      <c r="N1549" s="28"/>
      <c r="P1549" s="28"/>
      <c r="AD1549" s="28"/>
    </row>
    <row r="1550" spans="2:30" ht="30" customHeight="1" x14ac:dyDescent="0.2">
      <c r="B1550" s="28"/>
      <c r="C1550" s="28"/>
      <c r="D1550" s="28"/>
      <c r="E1550" s="28"/>
      <c r="N1550" s="28"/>
      <c r="P1550" s="28"/>
      <c r="AD1550" s="28"/>
    </row>
    <row r="1551" spans="2:30" ht="30" customHeight="1" x14ac:dyDescent="0.2">
      <c r="B1551" s="28"/>
      <c r="C1551" s="28"/>
      <c r="D1551" s="28"/>
      <c r="E1551" s="28"/>
      <c r="N1551" s="28"/>
      <c r="P1551" s="28"/>
      <c r="AD1551" s="28"/>
    </row>
    <row r="1552" spans="2:30" ht="30" customHeight="1" x14ac:dyDescent="0.2">
      <c r="B1552" s="28"/>
      <c r="C1552" s="28"/>
      <c r="D1552" s="28"/>
      <c r="E1552" s="28"/>
      <c r="N1552" s="28"/>
      <c r="P1552" s="28"/>
      <c r="AD1552" s="28"/>
    </row>
    <row r="1553" spans="2:30" ht="30" customHeight="1" x14ac:dyDescent="0.2">
      <c r="B1553" s="28"/>
      <c r="C1553" s="28"/>
      <c r="D1553" s="28"/>
      <c r="E1553" s="28"/>
      <c r="N1553" s="28"/>
      <c r="P1553" s="28"/>
      <c r="AD1553" s="28"/>
    </row>
    <row r="1554" spans="2:30" ht="30" customHeight="1" x14ac:dyDescent="0.2">
      <c r="B1554" s="28"/>
      <c r="C1554" s="28"/>
      <c r="D1554" s="28"/>
      <c r="E1554" s="28"/>
      <c r="N1554" s="28"/>
      <c r="P1554" s="28"/>
      <c r="AD1554" s="28"/>
    </row>
    <row r="1555" spans="2:30" ht="30" customHeight="1" x14ac:dyDescent="0.2">
      <c r="B1555" s="28"/>
      <c r="C1555" s="28"/>
      <c r="D1555" s="28"/>
      <c r="E1555" s="28"/>
      <c r="N1555" s="28"/>
      <c r="P1555" s="28"/>
      <c r="AD1555" s="28"/>
    </row>
    <row r="1556" spans="2:30" ht="30" customHeight="1" x14ac:dyDescent="0.2">
      <c r="B1556" s="28"/>
      <c r="C1556" s="28"/>
      <c r="D1556" s="28"/>
      <c r="E1556" s="28"/>
      <c r="N1556" s="28"/>
      <c r="P1556" s="28"/>
      <c r="AD1556" s="28"/>
    </row>
    <row r="1557" spans="2:30" ht="30" customHeight="1" x14ac:dyDescent="0.2">
      <c r="B1557" s="28"/>
      <c r="C1557" s="28"/>
      <c r="D1557" s="28"/>
      <c r="E1557" s="28"/>
      <c r="N1557" s="28"/>
      <c r="P1557" s="28"/>
      <c r="AD1557" s="28"/>
    </row>
    <row r="1558" spans="2:30" ht="30" customHeight="1" x14ac:dyDescent="0.2">
      <c r="B1558" s="28"/>
      <c r="C1558" s="28"/>
      <c r="D1558" s="28"/>
      <c r="E1558" s="28"/>
      <c r="N1558" s="28"/>
      <c r="P1558" s="28"/>
      <c r="AD1558" s="28"/>
    </row>
    <row r="1559" spans="2:30" ht="30" customHeight="1" x14ac:dyDescent="0.2">
      <c r="B1559" s="28"/>
      <c r="C1559" s="28"/>
      <c r="D1559" s="28"/>
      <c r="E1559" s="28"/>
      <c r="N1559" s="28"/>
      <c r="P1559" s="28"/>
      <c r="AD1559" s="28"/>
    </row>
    <row r="1560" spans="2:30" ht="30" customHeight="1" x14ac:dyDescent="0.2">
      <c r="B1560" s="28"/>
      <c r="C1560" s="28"/>
      <c r="D1560" s="28"/>
      <c r="E1560" s="28"/>
      <c r="N1560" s="28"/>
      <c r="P1560" s="28"/>
      <c r="AD1560" s="28"/>
    </row>
    <row r="1561" spans="2:30" ht="30" customHeight="1" x14ac:dyDescent="0.2">
      <c r="B1561" s="28"/>
      <c r="C1561" s="28"/>
      <c r="D1561" s="28"/>
      <c r="E1561" s="28"/>
      <c r="N1561" s="28"/>
      <c r="P1561" s="28"/>
      <c r="AD1561" s="28"/>
    </row>
    <row r="1562" spans="2:30" ht="30" customHeight="1" x14ac:dyDescent="0.2">
      <c r="B1562" s="28"/>
      <c r="C1562" s="28"/>
      <c r="D1562" s="28"/>
      <c r="E1562" s="28"/>
      <c r="N1562" s="28"/>
      <c r="P1562" s="28"/>
      <c r="AD1562" s="28"/>
    </row>
    <row r="1563" spans="2:30" ht="30" customHeight="1" x14ac:dyDescent="0.2">
      <c r="B1563" s="28"/>
      <c r="C1563" s="28"/>
      <c r="D1563" s="28"/>
      <c r="E1563" s="28"/>
      <c r="N1563" s="28"/>
      <c r="P1563" s="28"/>
      <c r="AD1563" s="28"/>
    </row>
    <row r="1564" spans="2:30" ht="30" customHeight="1" x14ac:dyDescent="0.2">
      <c r="B1564" s="28"/>
      <c r="C1564" s="28"/>
      <c r="D1564" s="28"/>
      <c r="E1564" s="28"/>
      <c r="N1564" s="28"/>
      <c r="P1564" s="28"/>
      <c r="AD1564" s="28"/>
    </row>
    <row r="1565" spans="2:30" ht="30" customHeight="1" x14ac:dyDescent="0.2">
      <c r="B1565" s="28"/>
      <c r="C1565" s="28"/>
      <c r="D1565" s="28"/>
      <c r="E1565" s="28"/>
      <c r="N1565" s="28"/>
      <c r="P1565" s="28"/>
      <c r="AD1565" s="28"/>
    </row>
    <row r="1566" spans="2:30" ht="30" customHeight="1" x14ac:dyDescent="0.2">
      <c r="B1566" s="28"/>
      <c r="C1566" s="28"/>
      <c r="D1566" s="28"/>
      <c r="E1566" s="28"/>
      <c r="N1566" s="28"/>
      <c r="P1566" s="28"/>
      <c r="AD1566" s="28"/>
    </row>
    <row r="1567" spans="2:30" ht="30" customHeight="1" x14ac:dyDescent="0.2">
      <c r="B1567" s="28"/>
      <c r="C1567" s="28"/>
      <c r="D1567" s="28"/>
      <c r="E1567" s="28"/>
      <c r="N1567" s="28"/>
      <c r="P1567" s="28"/>
      <c r="AD1567" s="28"/>
    </row>
    <row r="1568" spans="2:30" ht="30" customHeight="1" x14ac:dyDescent="0.2">
      <c r="B1568" s="28"/>
      <c r="C1568" s="28"/>
      <c r="D1568" s="28"/>
      <c r="E1568" s="28"/>
      <c r="N1568" s="28"/>
      <c r="P1568" s="28"/>
      <c r="AD1568" s="28"/>
    </row>
    <row r="1569" spans="2:30" ht="30" customHeight="1" x14ac:dyDescent="0.2">
      <c r="B1569" s="28"/>
      <c r="C1569" s="28"/>
      <c r="D1569" s="28"/>
      <c r="E1569" s="28"/>
      <c r="N1569" s="28"/>
      <c r="P1569" s="28"/>
      <c r="AD1569" s="28"/>
    </row>
    <row r="1570" spans="2:30" ht="30" customHeight="1" x14ac:dyDescent="0.2">
      <c r="B1570" s="28"/>
      <c r="C1570" s="28"/>
      <c r="D1570" s="28"/>
      <c r="E1570" s="28"/>
      <c r="N1570" s="28"/>
      <c r="P1570" s="28"/>
      <c r="AD1570" s="28"/>
    </row>
    <row r="1571" spans="2:30" ht="30" customHeight="1" x14ac:dyDescent="0.2">
      <c r="B1571" s="28"/>
      <c r="C1571" s="28"/>
      <c r="D1571" s="28"/>
      <c r="E1571" s="28"/>
      <c r="N1571" s="28"/>
      <c r="P1571" s="28"/>
      <c r="AD1571" s="28"/>
    </row>
    <row r="1572" spans="2:30" ht="30" customHeight="1" x14ac:dyDescent="0.2">
      <c r="B1572" s="28"/>
      <c r="C1572" s="28"/>
      <c r="D1572" s="28"/>
      <c r="E1572" s="28"/>
      <c r="N1572" s="28"/>
      <c r="P1572" s="28"/>
      <c r="AD1572" s="28"/>
    </row>
    <row r="1573" spans="2:30" ht="30" customHeight="1" x14ac:dyDescent="0.2">
      <c r="B1573" s="28"/>
      <c r="C1573" s="28"/>
      <c r="D1573" s="28"/>
      <c r="E1573" s="28"/>
      <c r="N1573" s="28"/>
      <c r="P1573" s="28"/>
      <c r="AD1573" s="28"/>
    </row>
    <row r="1574" spans="2:30" ht="30" customHeight="1" x14ac:dyDescent="0.2">
      <c r="B1574" s="28"/>
      <c r="C1574" s="28"/>
      <c r="D1574" s="28"/>
      <c r="E1574" s="28"/>
      <c r="N1574" s="28"/>
      <c r="P1574" s="28"/>
      <c r="AD1574" s="28"/>
    </row>
    <row r="1575" spans="2:30" ht="30" customHeight="1" x14ac:dyDescent="0.2">
      <c r="B1575" s="28"/>
      <c r="C1575" s="28"/>
      <c r="D1575" s="28"/>
      <c r="E1575" s="28"/>
      <c r="N1575" s="28"/>
      <c r="P1575" s="28"/>
      <c r="AD1575" s="28"/>
    </row>
    <row r="1576" spans="2:30" ht="30" customHeight="1" x14ac:dyDescent="0.2">
      <c r="B1576" s="28"/>
      <c r="C1576" s="28"/>
      <c r="D1576" s="28"/>
      <c r="E1576" s="28"/>
      <c r="N1576" s="28"/>
      <c r="P1576" s="28"/>
      <c r="AD1576" s="28"/>
    </row>
    <row r="1577" spans="2:30" ht="30" customHeight="1" x14ac:dyDescent="0.2">
      <c r="B1577" s="28"/>
      <c r="C1577" s="28"/>
      <c r="D1577" s="28"/>
      <c r="E1577" s="28"/>
      <c r="N1577" s="28"/>
      <c r="P1577" s="28"/>
      <c r="AD1577" s="28"/>
    </row>
    <row r="1578" spans="2:30" ht="30" customHeight="1" x14ac:dyDescent="0.2">
      <c r="B1578" s="28"/>
      <c r="C1578" s="28"/>
      <c r="D1578" s="28"/>
      <c r="E1578" s="28"/>
      <c r="N1578" s="28"/>
      <c r="P1578" s="28"/>
      <c r="AD1578" s="28"/>
    </row>
    <row r="1579" spans="2:30" ht="30" customHeight="1" x14ac:dyDescent="0.2">
      <c r="B1579" s="28"/>
      <c r="C1579" s="28"/>
      <c r="D1579" s="28"/>
      <c r="E1579" s="28"/>
      <c r="N1579" s="28"/>
      <c r="P1579" s="28"/>
      <c r="AD1579" s="28"/>
    </row>
    <row r="1580" spans="2:30" ht="30" customHeight="1" x14ac:dyDescent="0.2">
      <c r="B1580" s="28"/>
      <c r="C1580" s="28"/>
      <c r="D1580" s="28"/>
      <c r="E1580" s="28"/>
      <c r="N1580" s="28"/>
      <c r="P1580" s="28"/>
      <c r="AD1580" s="28"/>
    </row>
    <row r="1581" spans="2:30" ht="30" customHeight="1" x14ac:dyDescent="0.2">
      <c r="B1581" s="28"/>
      <c r="C1581" s="28"/>
      <c r="D1581" s="28"/>
      <c r="E1581" s="28"/>
      <c r="N1581" s="28"/>
      <c r="P1581" s="28"/>
      <c r="AD1581" s="28"/>
    </row>
    <row r="1582" spans="2:30" ht="30" customHeight="1" x14ac:dyDescent="0.2">
      <c r="B1582" s="28"/>
      <c r="C1582" s="28"/>
      <c r="D1582" s="28"/>
      <c r="E1582" s="28"/>
      <c r="N1582" s="28"/>
      <c r="P1582" s="28"/>
      <c r="AD1582" s="28"/>
    </row>
    <row r="1583" spans="2:30" ht="30" customHeight="1" x14ac:dyDescent="0.2">
      <c r="B1583" s="28"/>
      <c r="C1583" s="28"/>
      <c r="D1583" s="28"/>
      <c r="E1583" s="28"/>
      <c r="N1583" s="28"/>
      <c r="P1583" s="28"/>
      <c r="AD1583" s="28"/>
    </row>
    <row r="1584" spans="2:30" ht="30" customHeight="1" x14ac:dyDescent="0.2">
      <c r="B1584" s="28"/>
      <c r="C1584" s="28"/>
      <c r="D1584" s="28"/>
      <c r="E1584" s="28"/>
      <c r="N1584" s="28"/>
      <c r="P1584" s="28"/>
      <c r="AD1584" s="28"/>
    </row>
    <row r="1585" spans="2:30" ht="30" customHeight="1" x14ac:dyDescent="0.2">
      <c r="B1585" s="28"/>
      <c r="C1585" s="28"/>
      <c r="D1585" s="28"/>
      <c r="E1585" s="28"/>
      <c r="N1585" s="28"/>
      <c r="P1585" s="28"/>
      <c r="AD1585" s="28"/>
    </row>
    <row r="1586" spans="2:30" ht="30" customHeight="1" x14ac:dyDescent="0.2">
      <c r="B1586" s="28"/>
      <c r="C1586" s="28"/>
      <c r="D1586" s="28"/>
      <c r="E1586" s="28"/>
      <c r="N1586" s="28"/>
      <c r="P1586" s="28"/>
      <c r="AD1586" s="28"/>
    </row>
    <row r="1587" spans="2:30" ht="30" customHeight="1" x14ac:dyDescent="0.2">
      <c r="B1587" s="28"/>
      <c r="C1587" s="28"/>
      <c r="D1587" s="28"/>
      <c r="E1587" s="28"/>
      <c r="N1587" s="28"/>
      <c r="P1587" s="28"/>
      <c r="AD1587" s="28"/>
    </row>
    <row r="1588" spans="2:30" ht="30" customHeight="1" x14ac:dyDescent="0.2">
      <c r="B1588" s="28"/>
      <c r="C1588" s="28"/>
      <c r="D1588" s="28"/>
      <c r="E1588" s="28"/>
      <c r="N1588" s="28"/>
      <c r="P1588" s="28"/>
      <c r="AD1588" s="28"/>
    </row>
    <row r="1589" spans="2:30" ht="30" customHeight="1" x14ac:dyDescent="0.2">
      <c r="B1589" s="28"/>
      <c r="C1589" s="28"/>
      <c r="D1589" s="28"/>
      <c r="E1589" s="28"/>
      <c r="N1589" s="28"/>
      <c r="P1589" s="28"/>
      <c r="AD1589" s="28"/>
    </row>
    <row r="1590" spans="2:30" ht="30" customHeight="1" x14ac:dyDescent="0.2">
      <c r="B1590" s="28"/>
      <c r="C1590" s="28"/>
      <c r="D1590" s="28"/>
      <c r="E1590" s="28"/>
      <c r="N1590" s="28"/>
      <c r="P1590" s="28"/>
      <c r="AD1590" s="28"/>
    </row>
    <row r="1591" spans="2:30" ht="30" customHeight="1" x14ac:dyDescent="0.2">
      <c r="B1591" s="28"/>
      <c r="C1591" s="28"/>
      <c r="D1591" s="28"/>
      <c r="E1591" s="28"/>
      <c r="N1591" s="28"/>
      <c r="P1591" s="28"/>
      <c r="AD1591" s="28"/>
    </row>
    <row r="1592" spans="2:30" ht="30" customHeight="1" x14ac:dyDescent="0.2">
      <c r="B1592" s="28"/>
      <c r="C1592" s="28"/>
      <c r="D1592" s="28"/>
      <c r="E1592" s="28"/>
      <c r="N1592" s="28"/>
      <c r="P1592" s="28"/>
      <c r="AD1592" s="28"/>
    </row>
    <row r="1593" spans="2:30" ht="30" customHeight="1" x14ac:dyDescent="0.2">
      <c r="B1593" s="28"/>
      <c r="C1593" s="28"/>
      <c r="D1593" s="28"/>
      <c r="E1593" s="28"/>
      <c r="N1593" s="28"/>
      <c r="P1593" s="28"/>
      <c r="AD1593" s="28"/>
    </row>
    <row r="1594" spans="2:30" ht="30" customHeight="1" x14ac:dyDescent="0.2">
      <c r="B1594" s="28"/>
      <c r="C1594" s="28"/>
      <c r="D1594" s="28"/>
      <c r="E1594" s="28"/>
      <c r="N1594" s="28"/>
      <c r="P1594" s="28"/>
      <c r="AD1594" s="28"/>
    </row>
    <row r="1595" spans="2:30" ht="30" customHeight="1" x14ac:dyDescent="0.2">
      <c r="B1595" s="28"/>
      <c r="C1595" s="28"/>
      <c r="D1595" s="28"/>
      <c r="E1595" s="28"/>
      <c r="N1595" s="28"/>
      <c r="P1595" s="28"/>
      <c r="AD1595" s="28"/>
    </row>
    <row r="1596" spans="2:30" ht="30" customHeight="1" x14ac:dyDescent="0.2">
      <c r="B1596" s="28"/>
      <c r="C1596" s="28"/>
      <c r="D1596" s="28"/>
      <c r="E1596" s="28"/>
      <c r="N1596" s="28"/>
      <c r="P1596" s="28"/>
      <c r="AD1596" s="28"/>
    </row>
    <row r="1597" spans="2:30" ht="30" customHeight="1" x14ac:dyDescent="0.2">
      <c r="B1597" s="28"/>
      <c r="C1597" s="28"/>
      <c r="D1597" s="28"/>
      <c r="E1597" s="28"/>
      <c r="N1597" s="28"/>
      <c r="P1597" s="28"/>
      <c r="AD1597" s="28"/>
    </row>
    <row r="1598" spans="2:30" ht="30" customHeight="1" x14ac:dyDescent="0.2">
      <c r="B1598" s="28"/>
      <c r="C1598" s="28"/>
      <c r="D1598" s="28"/>
      <c r="E1598" s="28"/>
      <c r="N1598" s="28"/>
      <c r="P1598" s="28"/>
      <c r="AD1598" s="28"/>
    </row>
    <row r="1599" spans="2:30" ht="30" customHeight="1" x14ac:dyDescent="0.2">
      <c r="B1599" s="28"/>
      <c r="C1599" s="28"/>
      <c r="D1599" s="28"/>
      <c r="E1599" s="28"/>
      <c r="N1599" s="28"/>
      <c r="P1599" s="28"/>
      <c r="AD1599" s="28"/>
    </row>
    <row r="1600" spans="2:30" ht="30" customHeight="1" x14ac:dyDescent="0.2">
      <c r="B1600" s="28"/>
      <c r="C1600" s="28"/>
      <c r="D1600" s="28"/>
      <c r="E1600" s="28"/>
      <c r="N1600" s="28"/>
      <c r="P1600" s="28"/>
      <c r="AD1600" s="28"/>
    </row>
    <row r="1601" spans="2:30" ht="30" customHeight="1" x14ac:dyDescent="0.2">
      <c r="B1601" s="28"/>
      <c r="C1601" s="28"/>
      <c r="D1601" s="28"/>
      <c r="E1601" s="28"/>
      <c r="N1601" s="28"/>
      <c r="P1601" s="28"/>
      <c r="AD1601" s="28"/>
    </row>
    <row r="1602" spans="2:30" ht="30" customHeight="1" x14ac:dyDescent="0.2">
      <c r="B1602" s="28"/>
      <c r="C1602" s="28"/>
      <c r="D1602" s="28"/>
      <c r="E1602" s="28"/>
      <c r="N1602" s="28"/>
      <c r="P1602" s="28"/>
      <c r="AD1602" s="28"/>
    </row>
    <row r="1603" spans="2:30" ht="30" customHeight="1" x14ac:dyDescent="0.2">
      <c r="B1603" s="28"/>
      <c r="C1603" s="28"/>
      <c r="D1603" s="28"/>
      <c r="E1603" s="28"/>
      <c r="N1603" s="28"/>
      <c r="P1603" s="28"/>
      <c r="AD1603" s="28"/>
    </row>
    <row r="1604" spans="2:30" ht="30" customHeight="1" x14ac:dyDescent="0.2">
      <c r="B1604" s="28"/>
      <c r="C1604" s="28"/>
      <c r="D1604" s="28"/>
      <c r="E1604" s="28"/>
      <c r="N1604" s="28"/>
      <c r="P1604" s="28"/>
      <c r="AD1604" s="28"/>
    </row>
    <row r="1605" spans="2:30" ht="30" customHeight="1" x14ac:dyDescent="0.2">
      <c r="B1605" s="28"/>
      <c r="C1605" s="28"/>
      <c r="D1605" s="28"/>
      <c r="E1605" s="28"/>
      <c r="N1605" s="28"/>
      <c r="P1605" s="28"/>
      <c r="AD1605" s="28"/>
    </row>
    <row r="1606" spans="2:30" ht="30" customHeight="1" x14ac:dyDescent="0.2">
      <c r="B1606" s="28"/>
      <c r="C1606" s="28"/>
      <c r="D1606" s="28"/>
      <c r="E1606" s="28"/>
      <c r="N1606" s="28"/>
      <c r="P1606" s="28"/>
      <c r="AD1606" s="28"/>
    </row>
    <row r="1607" spans="2:30" ht="30" customHeight="1" x14ac:dyDescent="0.2">
      <c r="B1607" s="28"/>
      <c r="C1607" s="28"/>
      <c r="D1607" s="28"/>
      <c r="E1607" s="28"/>
      <c r="N1607" s="28"/>
      <c r="P1607" s="28"/>
      <c r="AD1607" s="28"/>
    </row>
    <row r="1608" spans="2:30" ht="30" customHeight="1" x14ac:dyDescent="0.2">
      <c r="B1608" s="28"/>
      <c r="C1608" s="28"/>
      <c r="D1608" s="28"/>
      <c r="E1608" s="28"/>
      <c r="N1608" s="28"/>
      <c r="P1608" s="28"/>
      <c r="AD1608" s="28"/>
    </row>
    <row r="1609" spans="2:30" ht="30" customHeight="1" x14ac:dyDescent="0.2">
      <c r="B1609" s="28"/>
      <c r="C1609" s="28"/>
      <c r="D1609" s="28"/>
      <c r="E1609" s="28"/>
      <c r="N1609" s="28"/>
      <c r="P1609" s="28"/>
      <c r="AD1609" s="28"/>
    </row>
    <row r="1610" spans="2:30" ht="30" customHeight="1" x14ac:dyDescent="0.2">
      <c r="B1610" s="28"/>
      <c r="C1610" s="28"/>
      <c r="D1610" s="28"/>
      <c r="E1610" s="28"/>
      <c r="N1610" s="28"/>
      <c r="P1610" s="28"/>
      <c r="AD1610" s="28"/>
    </row>
    <row r="1611" spans="2:30" ht="30" customHeight="1" x14ac:dyDescent="0.2">
      <c r="B1611" s="28"/>
      <c r="C1611" s="28"/>
      <c r="D1611" s="28"/>
      <c r="E1611" s="28"/>
      <c r="N1611" s="28"/>
      <c r="P1611" s="28"/>
      <c r="AD1611" s="28"/>
    </row>
    <row r="1612" spans="2:30" ht="30" customHeight="1" x14ac:dyDescent="0.2">
      <c r="B1612" s="28"/>
      <c r="C1612" s="28"/>
      <c r="D1612" s="28"/>
      <c r="E1612" s="28"/>
      <c r="N1612" s="28"/>
      <c r="P1612" s="28"/>
      <c r="AD1612" s="28"/>
    </row>
    <row r="1613" spans="2:30" ht="30" customHeight="1" x14ac:dyDescent="0.2">
      <c r="B1613" s="28"/>
      <c r="C1613" s="28"/>
      <c r="D1613" s="28"/>
      <c r="E1613" s="28"/>
      <c r="N1613" s="28"/>
      <c r="P1613" s="28"/>
      <c r="AD1613" s="28"/>
    </row>
    <row r="1614" spans="2:30" ht="30" customHeight="1" x14ac:dyDescent="0.2">
      <c r="B1614" s="28"/>
      <c r="C1614" s="28"/>
      <c r="D1614" s="28"/>
      <c r="E1614" s="28"/>
      <c r="N1614" s="28"/>
      <c r="P1614" s="28"/>
      <c r="AD1614" s="28"/>
    </row>
    <row r="1615" spans="2:30" ht="30" customHeight="1" x14ac:dyDescent="0.2">
      <c r="B1615" s="28"/>
      <c r="C1615" s="28"/>
      <c r="D1615" s="28"/>
      <c r="E1615" s="28"/>
      <c r="N1615" s="28"/>
      <c r="P1615" s="28"/>
      <c r="AD1615" s="28"/>
    </row>
    <row r="1616" spans="2:30" ht="30" customHeight="1" x14ac:dyDescent="0.2">
      <c r="B1616" s="28"/>
      <c r="C1616" s="28"/>
      <c r="D1616" s="28"/>
      <c r="E1616" s="28"/>
      <c r="N1616" s="28"/>
      <c r="P1616" s="28"/>
      <c r="AD1616" s="28"/>
    </row>
    <row r="1617" spans="2:30" ht="30" customHeight="1" x14ac:dyDescent="0.2">
      <c r="B1617" s="28"/>
      <c r="C1617" s="28"/>
      <c r="D1617" s="28"/>
      <c r="E1617" s="28"/>
      <c r="N1617" s="28"/>
      <c r="P1617" s="28"/>
      <c r="AD1617" s="28"/>
    </row>
    <row r="1618" spans="2:30" ht="30" customHeight="1" x14ac:dyDescent="0.2">
      <c r="B1618" s="28"/>
      <c r="C1618" s="28"/>
      <c r="D1618" s="28"/>
      <c r="E1618" s="28"/>
      <c r="N1618" s="28"/>
      <c r="P1618" s="28"/>
      <c r="AD1618" s="28"/>
    </row>
    <row r="1619" spans="2:30" ht="30" customHeight="1" x14ac:dyDescent="0.2">
      <c r="B1619" s="28"/>
      <c r="C1619" s="28"/>
      <c r="D1619" s="28"/>
      <c r="E1619" s="28"/>
      <c r="N1619" s="28"/>
      <c r="P1619" s="28"/>
      <c r="AD1619" s="28"/>
    </row>
    <row r="1620" spans="2:30" ht="30" customHeight="1" x14ac:dyDescent="0.2">
      <c r="B1620" s="28"/>
      <c r="C1620" s="28"/>
      <c r="D1620" s="28"/>
      <c r="E1620" s="28"/>
      <c r="N1620" s="28"/>
      <c r="P1620" s="28"/>
      <c r="AD1620" s="28"/>
    </row>
    <row r="1621" spans="2:30" ht="30" customHeight="1" x14ac:dyDescent="0.2">
      <c r="B1621" s="28"/>
      <c r="C1621" s="28"/>
      <c r="D1621" s="28"/>
      <c r="E1621" s="28"/>
      <c r="N1621" s="28"/>
      <c r="P1621" s="28"/>
      <c r="AD1621" s="28"/>
    </row>
    <row r="1622" spans="2:30" ht="30" customHeight="1" x14ac:dyDescent="0.2">
      <c r="B1622" s="28"/>
      <c r="C1622" s="28"/>
      <c r="D1622" s="28"/>
      <c r="E1622" s="28"/>
      <c r="N1622" s="28"/>
      <c r="P1622" s="28"/>
      <c r="AD1622" s="28"/>
    </row>
    <row r="1623" spans="2:30" ht="30" customHeight="1" x14ac:dyDescent="0.2">
      <c r="B1623" s="28"/>
      <c r="C1623" s="28"/>
      <c r="D1623" s="28"/>
      <c r="E1623" s="28"/>
      <c r="N1623" s="28"/>
      <c r="P1623" s="28"/>
      <c r="AD1623" s="28"/>
    </row>
    <row r="1624" spans="2:30" ht="30" customHeight="1" x14ac:dyDescent="0.2">
      <c r="B1624" s="28"/>
      <c r="C1624" s="28"/>
      <c r="D1624" s="28"/>
      <c r="E1624" s="28"/>
      <c r="N1624" s="28"/>
      <c r="P1624" s="28"/>
      <c r="AD1624" s="28"/>
    </row>
    <row r="1625" spans="2:30" ht="30" customHeight="1" x14ac:dyDescent="0.2">
      <c r="B1625" s="28"/>
      <c r="C1625" s="28"/>
      <c r="D1625" s="28"/>
      <c r="E1625" s="28"/>
      <c r="N1625" s="28"/>
      <c r="P1625" s="28"/>
      <c r="AD1625" s="28"/>
    </row>
    <row r="1626" spans="2:30" ht="30" customHeight="1" x14ac:dyDescent="0.2">
      <c r="B1626" s="28"/>
      <c r="C1626" s="28"/>
      <c r="D1626" s="28"/>
      <c r="E1626" s="28"/>
      <c r="N1626" s="28"/>
      <c r="P1626" s="28"/>
      <c r="AD1626" s="28"/>
    </row>
    <row r="1627" spans="2:30" ht="30" customHeight="1" x14ac:dyDescent="0.2">
      <c r="B1627" s="28"/>
      <c r="C1627" s="28"/>
      <c r="D1627" s="28"/>
      <c r="E1627" s="28"/>
      <c r="N1627" s="28"/>
      <c r="P1627" s="28"/>
      <c r="AD1627" s="28"/>
    </row>
    <row r="1628" spans="2:30" ht="30" customHeight="1" x14ac:dyDescent="0.2">
      <c r="B1628" s="28"/>
      <c r="C1628" s="28"/>
      <c r="D1628" s="28"/>
      <c r="E1628" s="28"/>
      <c r="N1628" s="28"/>
      <c r="P1628" s="28"/>
      <c r="AD1628" s="28"/>
    </row>
    <row r="1629" spans="2:30" ht="30" customHeight="1" x14ac:dyDescent="0.2">
      <c r="B1629" s="28"/>
      <c r="C1629" s="28"/>
      <c r="D1629" s="28"/>
      <c r="E1629" s="28"/>
      <c r="N1629" s="28"/>
      <c r="P1629" s="28"/>
      <c r="AD1629" s="28"/>
    </row>
    <row r="1630" spans="2:30" ht="30" customHeight="1" x14ac:dyDescent="0.2">
      <c r="B1630" s="28"/>
      <c r="C1630" s="28"/>
      <c r="D1630" s="28"/>
      <c r="E1630" s="28"/>
      <c r="N1630" s="28"/>
      <c r="P1630" s="28"/>
      <c r="AD1630" s="28"/>
    </row>
    <row r="1631" spans="2:30" ht="30" customHeight="1" x14ac:dyDescent="0.2">
      <c r="B1631" s="28"/>
      <c r="C1631" s="28"/>
      <c r="D1631" s="28"/>
      <c r="E1631" s="28"/>
      <c r="N1631" s="28"/>
      <c r="P1631" s="28"/>
      <c r="AD1631" s="28"/>
    </row>
    <row r="1632" spans="2:30" ht="30" customHeight="1" x14ac:dyDescent="0.2">
      <c r="B1632" s="28"/>
      <c r="C1632" s="28"/>
      <c r="D1632" s="28"/>
      <c r="E1632" s="28"/>
      <c r="N1632" s="28"/>
      <c r="P1632" s="28"/>
      <c r="AD1632" s="28"/>
    </row>
    <row r="1633" spans="2:30" ht="30" customHeight="1" x14ac:dyDescent="0.2">
      <c r="B1633" s="28"/>
      <c r="C1633" s="28"/>
      <c r="D1633" s="28"/>
      <c r="E1633" s="28"/>
      <c r="N1633" s="28"/>
      <c r="P1633" s="28"/>
      <c r="AD1633" s="28"/>
    </row>
    <row r="1634" spans="2:30" ht="30" customHeight="1" x14ac:dyDescent="0.2">
      <c r="B1634" s="28"/>
      <c r="C1634" s="28"/>
      <c r="D1634" s="28"/>
      <c r="E1634" s="28"/>
      <c r="N1634" s="28"/>
      <c r="P1634" s="28"/>
      <c r="AD1634" s="28"/>
    </row>
    <row r="1635" spans="2:30" ht="30" customHeight="1" x14ac:dyDescent="0.2">
      <c r="B1635" s="28"/>
      <c r="C1635" s="28"/>
      <c r="D1635" s="28"/>
      <c r="E1635" s="28"/>
      <c r="N1635" s="28"/>
      <c r="P1635" s="28"/>
      <c r="AD1635" s="28"/>
    </row>
    <row r="1636" spans="2:30" ht="30" customHeight="1" x14ac:dyDescent="0.2">
      <c r="B1636" s="28"/>
      <c r="C1636" s="28"/>
      <c r="D1636" s="28"/>
      <c r="E1636" s="28"/>
      <c r="N1636" s="28"/>
      <c r="P1636" s="28"/>
      <c r="AD1636" s="28"/>
    </row>
    <row r="1637" spans="2:30" ht="30" customHeight="1" x14ac:dyDescent="0.2">
      <c r="B1637" s="28"/>
      <c r="C1637" s="28"/>
      <c r="D1637" s="28"/>
      <c r="E1637" s="28"/>
      <c r="N1637" s="28"/>
      <c r="P1637" s="28"/>
      <c r="AD1637" s="28"/>
    </row>
    <row r="1638" spans="2:30" ht="30" customHeight="1" x14ac:dyDescent="0.2">
      <c r="B1638" s="28"/>
      <c r="C1638" s="28"/>
      <c r="D1638" s="28"/>
      <c r="E1638" s="28"/>
      <c r="N1638" s="28"/>
      <c r="P1638" s="28"/>
      <c r="AD1638" s="28"/>
    </row>
    <row r="1639" spans="2:30" ht="30" customHeight="1" x14ac:dyDescent="0.2">
      <c r="B1639" s="28"/>
      <c r="C1639" s="28"/>
      <c r="D1639" s="28"/>
      <c r="E1639" s="28"/>
      <c r="N1639" s="28"/>
      <c r="P1639" s="28"/>
      <c r="AD1639" s="28"/>
    </row>
    <row r="1640" spans="2:30" ht="30" customHeight="1" x14ac:dyDescent="0.2">
      <c r="B1640" s="28"/>
      <c r="C1640" s="28"/>
      <c r="D1640" s="28"/>
      <c r="E1640" s="28"/>
      <c r="N1640" s="28"/>
      <c r="P1640" s="28"/>
      <c r="AD1640" s="28"/>
    </row>
    <row r="1641" spans="2:30" ht="30" customHeight="1" x14ac:dyDescent="0.2">
      <c r="B1641" s="28"/>
      <c r="C1641" s="28"/>
      <c r="D1641" s="28"/>
      <c r="E1641" s="28"/>
      <c r="N1641" s="28"/>
      <c r="P1641" s="28"/>
      <c r="AD1641" s="28"/>
    </row>
    <row r="1642" spans="2:30" ht="30" customHeight="1" x14ac:dyDescent="0.2">
      <c r="B1642" s="28"/>
      <c r="C1642" s="28"/>
      <c r="D1642" s="28"/>
      <c r="E1642" s="28"/>
      <c r="N1642" s="28"/>
      <c r="P1642" s="28"/>
      <c r="AD1642" s="28"/>
    </row>
    <row r="1643" spans="2:30" ht="30" customHeight="1" x14ac:dyDescent="0.2">
      <c r="B1643" s="28"/>
      <c r="C1643" s="28"/>
      <c r="D1643" s="28"/>
      <c r="E1643" s="28"/>
      <c r="N1643" s="28"/>
      <c r="P1643" s="28"/>
      <c r="AD1643" s="28"/>
    </row>
    <row r="1644" spans="2:30" ht="30" customHeight="1" x14ac:dyDescent="0.2">
      <c r="B1644" s="28"/>
      <c r="C1644" s="28"/>
      <c r="D1644" s="28"/>
      <c r="E1644" s="28"/>
      <c r="N1644" s="28"/>
      <c r="P1644" s="28"/>
      <c r="AD1644" s="28"/>
    </row>
    <row r="1645" spans="2:30" ht="30" customHeight="1" x14ac:dyDescent="0.2">
      <c r="B1645" s="28"/>
      <c r="C1645" s="28"/>
      <c r="D1645" s="28"/>
      <c r="E1645" s="28"/>
      <c r="N1645" s="28"/>
      <c r="P1645" s="28"/>
      <c r="AD1645" s="28"/>
    </row>
    <row r="1646" spans="2:30" ht="30" customHeight="1" x14ac:dyDescent="0.2">
      <c r="B1646" s="28"/>
      <c r="C1646" s="28"/>
      <c r="D1646" s="28"/>
      <c r="E1646" s="28"/>
      <c r="N1646" s="28"/>
      <c r="P1646" s="28"/>
      <c r="AD1646" s="28"/>
    </row>
    <row r="1647" spans="2:30" ht="30" customHeight="1" x14ac:dyDescent="0.2">
      <c r="B1647" s="28"/>
      <c r="C1647" s="28"/>
      <c r="D1647" s="28"/>
      <c r="E1647" s="28"/>
      <c r="N1647" s="28"/>
      <c r="P1647" s="28"/>
      <c r="AD1647" s="28"/>
    </row>
    <row r="1648" spans="2:30" ht="30" customHeight="1" x14ac:dyDescent="0.2">
      <c r="B1648" s="28"/>
      <c r="C1648" s="28"/>
      <c r="D1648" s="28"/>
      <c r="E1648" s="28"/>
      <c r="N1648" s="28"/>
      <c r="P1648" s="28"/>
      <c r="AD1648" s="28"/>
    </row>
    <row r="1649" spans="2:30" ht="30" customHeight="1" x14ac:dyDescent="0.2">
      <c r="B1649" s="28"/>
      <c r="C1649" s="28"/>
      <c r="D1649" s="28"/>
      <c r="E1649" s="28"/>
      <c r="N1649" s="28"/>
      <c r="P1649" s="28"/>
      <c r="AD1649" s="28"/>
    </row>
    <row r="1650" spans="2:30" ht="30" customHeight="1" x14ac:dyDescent="0.2">
      <c r="B1650" s="28"/>
      <c r="C1650" s="28"/>
      <c r="D1650" s="28"/>
      <c r="E1650" s="28"/>
      <c r="N1650" s="28"/>
      <c r="P1650" s="28"/>
      <c r="AD1650" s="28"/>
    </row>
    <row r="1651" spans="2:30" ht="30" customHeight="1" x14ac:dyDescent="0.2">
      <c r="B1651" s="28"/>
      <c r="C1651" s="28"/>
      <c r="D1651" s="28"/>
      <c r="E1651" s="28"/>
      <c r="N1651" s="28"/>
      <c r="P1651" s="28"/>
      <c r="AD1651" s="28"/>
    </row>
    <row r="1652" spans="2:30" ht="30" customHeight="1" x14ac:dyDescent="0.2">
      <c r="B1652" s="28"/>
      <c r="C1652" s="28"/>
      <c r="D1652" s="28"/>
      <c r="E1652" s="28"/>
      <c r="N1652" s="28"/>
      <c r="P1652" s="28"/>
      <c r="AD1652" s="28"/>
    </row>
    <row r="1653" spans="2:30" ht="30" customHeight="1" x14ac:dyDescent="0.2">
      <c r="B1653" s="28"/>
      <c r="C1653" s="28"/>
      <c r="D1653" s="28"/>
      <c r="E1653" s="28"/>
      <c r="N1653" s="28"/>
      <c r="P1653" s="28"/>
      <c r="AD1653" s="28"/>
    </row>
    <row r="1654" spans="2:30" ht="30" customHeight="1" x14ac:dyDescent="0.2">
      <c r="B1654" s="28"/>
      <c r="C1654" s="28"/>
      <c r="D1654" s="28"/>
      <c r="E1654" s="28"/>
      <c r="N1654" s="28"/>
      <c r="P1654" s="28"/>
      <c r="AD1654" s="28"/>
    </row>
    <row r="1655" spans="2:30" ht="30" customHeight="1" x14ac:dyDescent="0.2">
      <c r="B1655" s="28"/>
      <c r="C1655" s="28"/>
      <c r="D1655" s="28"/>
      <c r="E1655" s="28"/>
      <c r="N1655" s="28"/>
      <c r="P1655" s="28"/>
      <c r="AD1655" s="28"/>
    </row>
    <row r="1656" spans="2:30" ht="30" customHeight="1" x14ac:dyDescent="0.2">
      <c r="B1656" s="28"/>
      <c r="C1656" s="28"/>
      <c r="D1656" s="28"/>
      <c r="E1656" s="28"/>
      <c r="N1656" s="28"/>
      <c r="P1656" s="28"/>
      <c r="AD1656" s="28"/>
    </row>
    <row r="1657" spans="2:30" ht="30" customHeight="1" x14ac:dyDescent="0.2">
      <c r="B1657" s="28"/>
      <c r="C1657" s="28"/>
      <c r="D1657" s="28"/>
      <c r="E1657" s="28"/>
      <c r="N1657" s="28"/>
      <c r="P1657" s="28"/>
      <c r="AD1657" s="28"/>
    </row>
    <row r="1658" spans="2:30" ht="30" customHeight="1" x14ac:dyDescent="0.2">
      <c r="B1658" s="28"/>
      <c r="C1658" s="28"/>
      <c r="D1658" s="28"/>
      <c r="E1658" s="28"/>
      <c r="N1658" s="28"/>
      <c r="P1658" s="28"/>
      <c r="AD1658" s="28"/>
    </row>
    <row r="1659" spans="2:30" ht="30" customHeight="1" x14ac:dyDescent="0.2">
      <c r="B1659" s="28"/>
      <c r="C1659" s="28"/>
      <c r="D1659" s="28"/>
      <c r="E1659" s="28"/>
      <c r="N1659" s="28"/>
      <c r="P1659" s="28"/>
      <c r="AD1659" s="28"/>
    </row>
    <row r="1660" spans="2:30" ht="30" customHeight="1" x14ac:dyDescent="0.2">
      <c r="B1660" s="28"/>
      <c r="C1660" s="28"/>
      <c r="D1660" s="28"/>
      <c r="E1660" s="28"/>
      <c r="N1660" s="28"/>
      <c r="P1660" s="28"/>
      <c r="AD1660" s="28"/>
    </row>
    <row r="1661" spans="2:30" ht="30" customHeight="1" x14ac:dyDescent="0.2">
      <c r="B1661" s="28"/>
      <c r="C1661" s="28"/>
      <c r="D1661" s="28"/>
      <c r="E1661" s="28"/>
      <c r="N1661" s="28"/>
      <c r="P1661" s="28"/>
      <c r="AD1661" s="28"/>
    </row>
    <row r="1662" spans="2:30" ht="30" customHeight="1" x14ac:dyDescent="0.2">
      <c r="B1662" s="28"/>
      <c r="C1662" s="28"/>
      <c r="D1662" s="28"/>
      <c r="E1662" s="28"/>
      <c r="N1662" s="28"/>
      <c r="P1662" s="28"/>
      <c r="AD1662" s="28"/>
    </row>
    <row r="1663" spans="2:30" ht="30" customHeight="1" x14ac:dyDescent="0.2">
      <c r="B1663" s="28"/>
      <c r="C1663" s="28"/>
      <c r="D1663" s="28"/>
      <c r="E1663" s="28"/>
      <c r="N1663" s="28"/>
      <c r="P1663" s="28"/>
      <c r="AD1663" s="28"/>
    </row>
    <row r="1664" spans="2:30" ht="30" customHeight="1" x14ac:dyDescent="0.2">
      <c r="B1664" s="28"/>
      <c r="C1664" s="28"/>
      <c r="D1664" s="28"/>
      <c r="E1664" s="28"/>
      <c r="N1664" s="28"/>
      <c r="P1664" s="28"/>
      <c r="AD1664" s="28"/>
    </row>
    <row r="1665" spans="2:30" ht="30" customHeight="1" x14ac:dyDescent="0.2">
      <c r="B1665" s="28"/>
      <c r="C1665" s="28"/>
      <c r="D1665" s="28"/>
      <c r="E1665" s="28"/>
      <c r="N1665" s="28"/>
      <c r="P1665" s="28"/>
      <c r="AD1665" s="28"/>
    </row>
    <row r="1666" spans="2:30" ht="30" customHeight="1" x14ac:dyDescent="0.2">
      <c r="B1666" s="28"/>
      <c r="C1666" s="28"/>
      <c r="D1666" s="28"/>
      <c r="E1666" s="28"/>
      <c r="N1666" s="28"/>
      <c r="P1666" s="28"/>
      <c r="AD1666" s="28"/>
    </row>
    <row r="1667" spans="2:30" ht="30" customHeight="1" x14ac:dyDescent="0.2">
      <c r="B1667" s="28"/>
      <c r="C1667" s="28"/>
      <c r="D1667" s="28"/>
      <c r="E1667" s="28"/>
      <c r="N1667" s="28"/>
      <c r="P1667" s="28"/>
      <c r="AD1667" s="28"/>
    </row>
    <row r="1668" spans="2:30" ht="30" customHeight="1" x14ac:dyDescent="0.2">
      <c r="B1668" s="28"/>
      <c r="C1668" s="28"/>
      <c r="D1668" s="28"/>
      <c r="E1668" s="28"/>
      <c r="N1668" s="28"/>
      <c r="P1668" s="28"/>
      <c r="AD1668" s="28"/>
    </row>
    <row r="1669" spans="2:30" ht="30" customHeight="1" x14ac:dyDescent="0.2">
      <c r="B1669" s="28"/>
      <c r="C1669" s="28"/>
      <c r="D1669" s="28"/>
      <c r="E1669" s="28"/>
      <c r="N1669" s="28"/>
      <c r="P1669" s="28"/>
      <c r="AD1669" s="28"/>
    </row>
    <row r="1670" spans="2:30" ht="30" customHeight="1" x14ac:dyDescent="0.2">
      <c r="B1670" s="28"/>
      <c r="C1670" s="28"/>
      <c r="D1670" s="28"/>
      <c r="E1670" s="28"/>
      <c r="N1670" s="28"/>
      <c r="P1670" s="28"/>
      <c r="AD1670" s="28"/>
    </row>
    <row r="1671" spans="2:30" ht="30" customHeight="1" x14ac:dyDescent="0.2">
      <c r="B1671" s="28"/>
      <c r="C1671" s="28"/>
      <c r="D1671" s="28"/>
      <c r="E1671" s="28"/>
      <c r="N1671" s="28"/>
      <c r="P1671" s="28"/>
      <c r="AD1671" s="28"/>
    </row>
    <row r="1672" spans="2:30" ht="30" customHeight="1" x14ac:dyDescent="0.2">
      <c r="B1672" s="28"/>
      <c r="C1672" s="28"/>
      <c r="D1672" s="28"/>
      <c r="E1672" s="28"/>
      <c r="N1672" s="28"/>
      <c r="P1672" s="28"/>
      <c r="AD1672" s="28"/>
    </row>
    <row r="1673" spans="2:30" ht="30" customHeight="1" x14ac:dyDescent="0.2">
      <c r="B1673" s="28"/>
      <c r="C1673" s="28"/>
      <c r="D1673" s="28"/>
      <c r="E1673" s="28"/>
      <c r="N1673" s="28"/>
      <c r="P1673" s="28"/>
      <c r="AD1673" s="28"/>
    </row>
    <row r="1674" spans="2:30" ht="30" customHeight="1" x14ac:dyDescent="0.2">
      <c r="B1674" s="28"/>
      <c r="C1674" s="28"/>
      <c r="D1674" s="28"/>
      <c r="E1674" s="28"/>
      <c r="N1674" s="28"/>
      <c r="P1674" s="28"/>
      <c r="AD1674" s="28"/>
    </row>
    <row r="1675" spans="2:30" ht="30" customHeight="1" x14ac:dyDescent="0.2">
      <c r="B1675" s="28"/>
      <c r="C1675" s="28"/>
      <c r="D1675" s="28"/>
      <c r="E1675" s="28"/>
      <c r="N1675" s="28"/>
      <c r="P1675" s="28"/>
      <c r="AD1675" s="28"/>
    </row>
    <row r="1676" spans="2:30" ht="30" customHeight="1" x14ac:dyDescent="0.2">
      <c r="B1676" s="28"/>
      <c r="C1676" s="28"/>
      <c r="D1676" s="28"/>
      <c r="E1676" s="28"/>
      <c r="N1676" s="28"/>
      <c r="P1676" s="28"/>
      <c r="AD1676" s="28"/>
    </row>
    <row r="1677" spans="2:30" ht="30" customHeight="1" x14ac:dyDescent="0.2">
      <c r="B1677" s="28"/>
      <c r="C1677" s="28"/>
      <c r="D1677" s="28"/>
      <c r="E1677" s="28"/>
      <c r="N1677" s="28"/>
      <c r="P1677" s="28"/>
      <c r="AD1677" s="28"/>
    </row>
    <row r="1678" spans="2:30" ht="30" customHeight="1" x14ac:dyDescent="0.2">
      <c r="B1678" s="28"/>
      <c r="C1678" s="28"/>
      <c r="D1678" s="28"/>
      <c r="E1678" s="28"/>
      <c r="N1678" s="28"/>
      <c r="P1678" s="28"/>
      <c r="AD1678" s="28"/>
    </row>
    <row r="1679" spans="2:30" ht="30" customHeight="1" x14ac:dyDescent="0.2">
      <c r="B1679" s="28"/>
      <c r="C1679" s="28"/>
      <c r="D1679" s="28"/>
      <c r="E1679" s="28"/>
      <c r="N1679" s="28"/>
      <c r="P1679" s="28"/>
      <c r="AD1679" s="28"/>
    </row>
    <row r="1680" spans="2:30" ht="30" customHeight="1" x14ac:dyDescent="0.2">
      <c r="B1680" s="28"/>
      <c r="C1680" s="28"/>
      <c r="D1680" s="28"/>
      <c r="E1680" s="28"/>
      <c r="N1680" s="28"/>
      <c r="P1680" s="28"/>
      <c r="AD1680" s="28"/>
    </row>
    <row r="1681" spans="2:30" ht="30" customHeight="1" x14ac:dyDescent="0.2">
      <c r="B1681" s="28"/>
      <c r="C1681" s="28"/>
      <c r="D1681" s="28"/>
      <c r="E1681" s="28"/>
      <c r="N1681" s="28"/>
      <c r="P1681" s="28"/>
      <c r="AD1681" s="28"/>
    </row>
    <row r="1682" spans="2:30" ht="30" customHeight="1" x14ac:dyDescent="0.2">
      <c r="B1682" s="28"/>
      <c r="C1682" s="28"/>
      <c r="D1682" s="28"/>
      <c r="E1682" s="28"/>
      <c r="N1682" s="28"/>
      <c r="P1682" s="28"/>
      <c r="AD1682" s="28"/>
    </row>
    <row r="1683" spans="2:30" ht="30" customHeight="1" x14ac:dyDescent="0.2">
      <c r="B1683" s="28"/>
      <c r="C1683" s="28"/>
      <c r="D1683" s="28"/>
      <c r="E1683" s="28"/>
      <c r="N1683" s="28"/>
      <c r="P1683" s="28"/>
      <c r="AD1683" s="28"/>
    </row>
    <row r="1684" spans="2:30" ht="30" customHeight="1" x14ac:dyDescent="0.2">
      <c r="B1684" s="28"/>
      <c r="C1684" s="28"/>
      <c r="D1684" s="28"/>
      <c r="E1684" s="28"/>
      <c r="N1684" s="28"/>
      <c r="P1684" s="28"/>
      <c r="AD1684" s="28"/>
    </row>
    <row r="1685" spans="2:30" ht="30" customHeight="1" x14ac:dyDescent="0.2">
      <c r="B1685" s="28"/>
      <c r="C1685" s="28"/>
      <c r="D1685" s="28"/>
      <c r="E1685" s="28"/>
      <c r="N1685" s="28"/>
      <c r="P1685" s="28"/>
      <c r="AD1685" s="28"/>
    </row>
    <row r="1686" spans="2:30" ht="30" customHeight="1" x14ac:dyDescent="0.2">
      <c r="B1686" s="28"/>
      <c r="C1686" s="28"/>
      <c r="D1686" s="28"/>
      <c r="E1686" s="28"/>
      <c r="N1686" s="28"/>
      <c r="P1686" s="28"/>
      <c r="AD1686" s="28"/>
    </row>
    <row r="1687" spans="2:30" ht="30" customHeight="1" x14ac:dyDescent="0.2">
      <c r="B1687" s="28"/>
      <c r="C1687" s="28"/>
      <c r="D1687" s="28"/>
      <c r="E1687" s="28"/>
      <c r="N1687" s="28"/>
      <c r="P1687" s="28"/>
      <c r="AD1687" s="28"/>
    </row>
    <row r="1688" spans="2:30" ht="30" customHeight="1" x14ac:dyDescent="0.2">
      <c r="B1688" s="28"/>
      <c r="C1688" s="28"/>
      <c r="D1688" s="28"/>
      <c r="E1688" s="28"/>
      <c r="N1688" s="28"/>
      <c r="P1688" s="28"/>
      <c r="AD1688" s="28"/>
    </row>
    <row r="1689" spans="2:30" ht="30" customHeight="1" x14ac:dyDescent="0.2">
      <c r="B1689" s="28"/>
      <c r="C1689" s="28"/>
      <c r="D1689" s="28"/>
      <c r="E1689" s="28"/>
      <c r="N1689" s="28"/>
      <c r="P1689" s="28"/>
      <c r="AD1689" s="28"/>
    </row>
    <row r="1690" spans="2:30" ht="30" customHeight="1" x14ac:dyDescent="0.2">
      <c r="B1690" s="28"/>
      <c r="C1690" s="28"/>
      <c r="D1690" s="28"/>
      <c r="E1690" s="28"/>
      <c r="N1690" s="28"/>
      <c r="P1690" s="28"/>
      <c r="AD1690" s="28"/>
    </row>
    <row r="1691" spans="2:30" ht="30" customHeight="1" x14ac:dyDescent="0.2">
      <c r="B1691" s="28"/>
      <c r="C1691" s="28"/>
      <c r="D1691" s="28"/>
      <c r="E1691" s="28"/>
      <c r="N1691" s="28"/>
      <c r="P1691" s="28"/>
      <c r="AD1691" s="28"/>
    </row>
    <row r="1692" spans="2:30" ht="30" customHeight="1" x14ac:dyDescent="0.2">
      <c r="B1692" s="28"/>
      <c r="C1692" s="28"/>
      <c r="D1692" s="28"/>
      <c r="E1692" s="28"/>
      <c r="N1692" s="28"/>
      <c r="P1692" s="28"/>
      <c r="AD1692" s="28"/>
    </row>
    <row r="1693" spans="2:30" ht="30" customHeight="1" x14ac:dyDescent="0.2">
      <c r="B1693" s="28"/>
      <c r="C1693" s="28"/>
      <c r="D1693" s="28"/>
      <c r="E1693" s="28"/>
      <c r="N1693" s="28"/>
      <c r="P1693" s="28"/>
      <c r="AD1693" s="28"/>
    </row>
    <row r="1694" spans="2:30" ht="30" customHeight="1" x14ac:dyDescent="0.2">
      <c r="B1694" s="28"/>
      <c r="C1694" s="28"/>
      <c r="D1694" s="28"/>
      <c r="E1694" s="28"/>
      <c r="N1694" s="28"/>
      <c r="P1694" s="28"/>
      <c r="AD1694" s="28"/>
    </row>
    <row r="1695" spans="2:30" ht="30" customHeight="1" x14ac:dyDescent="0.2">
      <c r="B1695" s="28"/>
      <c r="C1695" s="28"/>
      <c r="D1695" s="28"/>
      <c r="E1695" s="28"/>
      <c r="N1695" s="28"/>
      <c r="P1695" s="28"/>
      <c r="AD1695" s="28"/>
    </row>
    <row r="1696" spans="2:30" ht="30" customHeight="1" x14ac:dyDescent="0.2">
      <c r="B1696" s="28"/>
      <c r="C1696" s="28"/>
      <c r="D1696" s="28"/>
      <c r="E1696" s="28"/>
      <c r="N1696" s="28"/>
      <c r="P1696" s="28"/>
      <c r="AD1696" s="28"/>
    </row>
    <row r="1697" spans="2:30" ht="30" customHeight="1" x14ac:dyDescent="0.2">
      <c r="B1697" s="28"/>
      <c r="C1697" s="28"/>
      <c r="D1697" s="28"/>
      <c r="E1697" s="28"/>
      <c r="N1697" s="28"/>
      <c r="P1697" s="28"/>
      <c r="AD1697" s="28"/>
    </row>
    <row r="1698" spans="2:30" ht="30" customHeight="1" x14ac:dyDescent="0.2">
      <c r="B1698" s="28"/>
      <c r="C1698" s="28"/>
      <c r="D1698" s="28"/>
      <c r="E1698" s="28"/>
      <c r="N1698" s="28"/>
      <c r="P1698" s="28"/>
      <c r="AD1698" s="28"/>
    </row>
    <row r="1699" spans="2:30" ht="30" customHeight="1" x14ac:dyDescent="0.2">
      <c r="B1699" s="28"/>
      <c r="C1699" s="28"/>
      <c r="D1699" s="28"/>
      <c r="E1699" s="28"/>
      <c r="N1699" s="28"/>
      <c r="P1699" s="28"/>
      <c r="AD1699" s="28"/>
    </row>
    <row r="1700" spans="2:30" ht="30" customHeight="1" x14ac:dyDescent="0.2">
      <c r="B1700" s="28"/>
      <c r="C1700" s="28"/>
      <c r="D1700" s="28"/>
      <c r="E1700" s="28"/>
      <c r="N1700" s="28"/>
      <c r="P1700" s="28"/>
      <c r="AD1700" s="28"/>
    </row>
    <row r="1701" spans="2:30" ht="30" customHeight="1" x14ac:dyDescent="0.2">
      <c r="B1701" s="28"/>
      <c r="C1701" s="28"/>
      <c r="D1701" s="28"/>
      <c r="E1701" s="28"/>
      <c r="N1701" s="28"/>
      <c r="P1701" s="28"/>
      <c r="AD1701" s="28"/>
    </row>
    <row r="1702" spans="2:30" ht="30" customHeight="1" x14ac:dyDescent="0.2">
      <c r="B1702" s="28"/>
      <c r="C1702" s="28"/>
      <c r="D1702" s="28"/>
      <c r="E1702" s="28"/>
      <c r="N1702" s="28"/>
      <c r="P1702" s="28"/>
      <c r="AD1702" s="28"/>
    </row>
    <row r="1703" spans="2:30" ht="30" customHeight="1" x14ac:dyDescent="0.2">
      <c r="B1703" s="28"/>
      <c r="C1703" s="28"/>
      <c r="D1703" s="28"/>
      <c r="E1703" s="28"/>
      <c r="N1703" s="28"/>
      <c r="P1703" s="28"/>
      <c r="AD1703" s="28"/>
    </row>
    <row r="1704" spans="2:30" ht="30" customHeight="1" x14ac:dyDescent="0.2">
      <c r="B1704" s="28"/>
      <c r="C1704" s="28"/>
      <c r="D1704" s="28"/>
      <c r="E1704" s="28"/>
      <c r="N1704" s="28"/>
      <c r="P1704" s="28"/>
      <c r="AD1704" s="28"/>
    </row>
    <row r="1705" spans="2:30" ht="30" customHeight="1" x14ac:dyDescent="0.2">
      <c r="B1705" s="28"/>
      <c r="C1705" s="28"/>
      <c r="D1705" s="28"/>
      <c r="E1705" s="28"/>
      <c r="N1705" s="28"/>
      <c r="P1705" s="28"/>
      <c r="AD1705" s="28"/>
    </row>
    <row r="1706" spans="2:30" ht="30" customHeight="1" x14ac:dyDescent="0.2">
      <c r="B1706" s="28"/>
      <c r="C1706" s="28"/>
      <c r="D1706" s="28"/>
      <c r="E1706" s="28"/>
      <c r="N1706" s="28"/>
      <c r="P1706" s="28"/>
      <c r="AD1706" s="28"/>
    </row>
    <row r="1707" spans="2:30" ht="30" customHeight="1" x14ac:dyDescent="0.2">
      <c r="B1707" s="28"/>
      <c r="C1707" s="28"/>
      <c r="D1707" s="28"/>
      <c r="E1707" s="28"/>
      <c r="N1707" s="28"/>
      <c r="P1707" s="28"/>
      <c r="AD1707" s="28"/>
    </row>
    <row r="1708" spans="2:30" ht="30" customHeight="1" x14ac:dyDescent="0.2">
      <c r="B1708" s="28"/>
      <c r="C1708" s="28"/>
      <c r="D1708" s="28"/>
      <c r="E1708" s="28"/>
      <c r="N1708" s="28"/>
      <c r="P1708" s="28"/>
      <c r="AD1708" s="28"/>
    </row>
    <row r="1709" spans="2:30" ht="30" customHeight="1" x14ac:dyDescent="0.2">
      <c r="B1709" s="28"/>
      <c r="C1709" s="28"/>
      <c r="D1709" s="28"/>
      <c r="E1709" s="28"/>
      <c r="N1709" s="28"/>
      <c r="P1709" s="28"/>
      <c r="AD1709" s="28"/>
    </row>
    <row r="1710" spans="2:30" ht="30" customHeight="1" x14ac:dyDescent="0.2">
      <c r="B1710" s="28"/>
      <c r="C1710" s="28"/>
      <c r="D1710" s="28"/>
      <c r="E1710" s="28"/>
      <c r="N1710" s="28"/>
      <c r="P1710" s="28"/>
      <c r="AD1710" s="28"/>
    </row>
    <row r="1711" spans="2:30" ht="30" customHeight="1" x14ac:dyDescent="0.2">
      <c r="B1711" s="28"/>
      <c r="C1711" s="28"/>
      <c r="D1711" s="28"/>
      <c r="E1711" s="28"/>
      <c r="N1711" s="28"/>
      <c r="P1711" s="28"/>
      <c r="AD1711" s="28"/>
    </row>
    <row r="1712" spans="2:30" ht="30" customHeight="1" x14ac:dyDescent="0.2">
      <c r="B1712" s="28"/>
      <c r="C1712" s="28"/>
      <c r="D1712" s="28"/>
      <c r="E1712" s="28"/>
      <c r="N1712" s="28"/>
      <c r="P1712" s="28"/>
      <c r="AD1712" s="28"/>
    </row>
    <row r="1713" spans="2:30" ht="30" customHeight="1" x14ac:dyDescent="0.2">
      <c r="B1713" s="28"/>
      <c r="C1713" s="28"/>
      <c r="D1713" s="28"/>
      <c r="E1713" s="28"/>
      <c r="N1713" s="28"/>
      <c r="P1713" s="28"/>
      <c r="AD1713" s="28"/>
    </row>
    <row r="1714" spans="2:30" ht="30" customHeight="1" x14ac:dyDescent="0.2">
      <c r="B1714" s="28"/>
      <c r="C1714" s="28"/>
      <c r="D1714" s="28"/>
      <c r="E1714" s="28"/>
      <c r="N1714" s="28"/>
      <c r="P1714" s="28"/>
      <c r="AD1714" s="28"/>
    </row>
    <row r="1715" spans="2:30" ht="30" customHeight="1" x14ac:dyDescent="0.2">
      <c r="B1715" s="28"/>
      <c r="C1715" s="28"/>
      <c r="D1715" s="28"/>
      <c r="E1715" s="28"/>
      <c r="N1715" s="28"/>
      <c r="P1715" s="28"/>
      <c r="AD1715" s="28"/>
    </row>
    <row r="1716" spans="2:30" ht="30" customHeight="1" x14ac:dyDescent="0.2">
      <c r="B1716" s="28"/>
      <c r="C1716" s="28"/>
      <c r="D1716" s="28"/>
      <c r="E1716" s="28"/>
      <c r="N1716" s="28"/>
      <c r="P1716" s="28"/>
      <c r="AD1716" s="28"/>
    </row>
    <row r="1717" spans="2:30" ht="30" customHeight="1" x14ac:dyDescent="0.2">
      <c r="B1717" s="28"/>
      <c r="C1717" s="28"/>
      <c r="D1717" s="28"/>
      <c r="E1717" s="28"/>
      <c r="N1717" s="28"/>
      <c r="P1717" s="28"/>
      <c r="AD1717" s="28"/>
    </row>
    <row r="1718" spans="2:30" ht="30" customHeight="1" x14ac:dyDescent="0.2">
      <c r="B1718" s="28"/>
      <c r="C1718" s="28"/>
      <c r="D1718" s="28"/>
      <c r="E1718" s="28"/>
      <c r="N1718" s="28"/>
      <c r="P1718" s="28"/>
      <c r="AD1718" s="28"/>
    </row>
    <row r="1719" spans="2:30" ht="30" customHeight="1" x14ac:dyDescent="0.2">
      <c r="B1719" s="28"/>
      <c r="C1719" s="28"/>
      <c r="D1719" s="28"/>
      <c r="E1719" s="28"/>
      <c r="N1719" s="28"/>
      <c r="P1719" s="28"/>
      <c r="AD1719" s="28"/>
    </row>
    <row r="1720" spans="2:30" ht="30" customHeight="1" x14ac:dyDescent="0.2">
      <c r="B1720" s="28"/>
      <c r="C1720" s="28"/>
      <c r="D1720" s="28"/>
      <c r="E1720" s="28"/>
      <c r="N1720" s="28"/>
      <c r="P1720" s="28"/>
      <c r="AD1720" s="28"/>
    </row>
    <row r="1721" spans="2:30" ht="30" customHeight="1" x14ac:dyDescent="0.2">
      <c r="B1721" s="28"/>
      <c r="C1721" s="28"/>
      <c r="D1721" s="28"/>
      <c r="E1721" s="28"/>
      <c r="N1721" s="28"/>
      <c r="P1721" s="28"/>
      <c r="AD1721" s="28"/>
    </row>
    <row r="1722" spans="2:30" ht="30" customHeight="1" x14ac:dyDescent="0.2">
      <c r="B1722" s="28"/>
      <c r="C1722" s="28"/>
      <c r="D1722" s="28"/>
      <c r="E1722" s="28"/>
      <c r="N1722" s="28"/>
      <c r="P1722" s="28"/>
      <c r="AD1722" s="28"/>
    </row>
    <row r="1723" spans="2:30" ht="30" customHeight="1" x14ac:dyDescent="0.2">
      <c r="B1723" s="28"/>
      <c r="C1723" s="28"/>
      <c r="D1723" s="28"/>
      <c r="E1723" s="28"/>
      <c r="N1723" s="28"/>
      <c r="P1723" s="28"/>
      <c r="AD1723" s="28"/>
    </row>
    <row r="1724" spans="2:30" ht="30" customHeight="1" x14ac:dyDescent="0.2">
      <c r="B1724" s="28"/>
      <c r="C1724" s="28"/>
      <c r="D1724" s="28"/>
      <c r="E1724" s="28"/>
      <c r="N1724" s="28"/>
      <c r="P1724" s="28"/>
      <c r="AD1724" s="28"/>
    </row>
    <row r="1725" spans="2:30" ht="30" customHeight="1" x14ac:dyDescent="0.2">
      <c r="B1725" s="28"/>
      <c r="C1725" s="28"/>
      <c r="D1725" s="28"/>
      <c r="E1725" s="28"/>
      <c r="N1725" s="28"/>
      <c r="P1725" s="28"/>
      <c r="AD1725" s="28"/>
    </row>
    <row r="1726" spans="2:30" ht="30" customHeight="1" x14ac:dyDescent="0.2">
      <c r="B1726" s="28"/>
      <c r="C1726" s="28"/>
      <c r="D1726" s="28"/>
      <c r="E1726" s="28"/>
      <c r="N1726" s="28"/>
      <c r="P1726" s="28"/>
      <c r="AD1726" s="28"/>
    </row>
    <row r="1727" spans="2:30" ht="30" customHeight="1" x14ac:dyDescent="0.2">
      <c r="B1727" s="28"/>
      <c r="C1727" s="28"/>
      <c r="D1727" s="28"/>
      <c r="E1727" s="28"/>
      <c r="N1727" s="28"/>
      <c r="P1727" s="28"/>
      <c r="AD1727" s="28"/>
    </row>
    <row r="1728" spans="2:30" ht="30" customHeight="1" x14ac:dyDescent="0.2">
      <c r="B1728" s="28"/>
      <c r="C1728" s="28"/>
      <c r="D1728" s="28"/>
      <c r="E1728" s="28"/>
      <c r="N1728" s="28"/>
      <c r="P1728" s="28"/>
      <c r="AD1728" s="28"/>
    </row>
    <row r="1729" spans="2:30" ht="30" customHeight="1" x14ac:dyDescent="0.2">
      <c r="B1729" s="28"/>
      <c r="C1729" s="28"/>
      <c r="D1729" s="28"/>
      <c r="E1729" s="28"/>
      <c r="N1729" s="28"/>
      <c r="P1729" s="28"/>
      <c r="AD1729" s="28"/>
    </row>
    <row r="1730" spans="2:30" ht="30" customHeight="1" x14ac:dyDescent="0.2">
      <c r="B1730" s="28"/>
      <c r="C1730" s="28"/>
      <c r="D1730" s="28"/>
      <c r="E1730" s="28"/>
      <c r="N1730" s="28"/>
      <c r="P1730" s="28"/>
      <c r="AD1730" s="28"/>
    </row>
    <row r="1731" spans="2:30" ht="30" customHeight="1" x14ac:dyDescent="0.2">
      <c r="B1731" s="28"/>
      <c r="C1731" s="28"/>
      <c r="D1731" s="28"/>
      <c r="E1731" s="28"/>
      <c r="N1731" s="28"/>
      <c r="P1731" s="28"/>
      <c r="AD1731" s="28"/>
    </row>
    <row r="1732" spans="2:30" ht="30" customHeight="1" x14ac:dyDescent="0.2">
      <c r="B1732" s="28"/>
      <c r="C1732" s="28"/>
      <c r="D1732" s="28"/>
      <c r="E1732" s="28"/>
      <c r="N1732" s="28"/>
      <c r="P1732" s="28"/>
      <c r="AD1732" s="28"/>
    </row>
    <row r="1733" spans="2:30" ht="30" customHeight="1" x14ac:dyDescent="0.2">
      <c r="B1733" s="28"/>
      <c r="C1733" s="28"/>
      <c r="D1733" s="28"/>
      <c r="E1733" s="28"/>
      <c r="N1733" s="28"/>
      <c r="P1733" s="28"/>
      <c r="AD1733" s="28"/>
    </row>
    <row r="1734" spans="2:30" ht="30" customHeight="1" x14ac:dyDescent="0.2">
      <c r="B1734" s="28"/>
      <c r="C1734" s="28"/>
      <c r="D1734" s="28"/>
      <c r="E1734" s="28"/>
      <c r="N1734" s="28"/>
      <c r="P1734" s="28"/>
      <c r="AD1734" s="28"/>
    </row>
    <row r="1735" spans="2:30" ht="30" customHeight="1" x14ac:dyDescent="0.2">
      <c r="B1735" s="28"/>
      <c r="C1735" s="28"/>
      <c r="D1735" s="28"/>
      <c r="E1735" s="28"/>
      <c r="N1735" s="28"/>
      <c r="P1735" s="28"/>
      <c r="AD1735" s="28"/>
    </row>
    <row r="1736" spans="2:30" ht="30" customHeight="1" x14ac:dyDescent="0.2">
      <c r="B1736" s="28"/>
      <c r="C1736" s="28"/>
      <c r="D1736" s="28"/>
      <c r="E1736" s="28"/>
      <c r="N1736" s="28"/>
      <c r="P1736" s="28"/>
      <c r="AD1736" s="28"/>
    </row>
    <row r="1737" spans="2:30" ht="30" customHeight="1" x14ac:dyDescent="0.2">
      <c r="B1737" s="28"/>
      <c r="C1737" s="28"/>
      <c r="D1737" s="28"/>
      <c r="E1737" s="28"/>
      <c r="N1737" s="28"/>
      <c r="P1737" s="28"/>
      <c r="AD1737" s="28"/>
    </row>
    <row r="1738" spans="2:30" ht="30" customHeight="1" x14ac:dyDescent="0.2">
      <c r="B1738" s="28"/>
      <c r="C1738" s="28"/>
      <c r="D1738" s="28"/>
      <c r="E1738" s="28"/>
      <c r="N1738" s="28"/>
      <c r="P1738" s="28"/>
      <c r="AD1738" s="28"/>
    </row>
    <row r="1739" spans="2:30" ht="30" customHeight="1" x14ac:dyDescent="0.2">
      <c r="B1739" s="28"/>
      <c r="C1739" s="28"/>
      <c r="D1739" s="28"/>
      <c r="E1739" s="28"/>
      <c r="N1739" s="28"/>
      <c r="P1739" s="28"/>
      <c r="AD1739" s="28"/>
    </row>
    <row r="1740" spans="2:30" ht="30" customHeight="1" x14ac:dyDescent="0.2">
      <c r="B1740" s="28"/>
      <c r="C1740" s="28"/>
      <c r="D1740" s="28"/>
      <c r="E1740" s="28"/>
      <c r="N1740" s="28"/>
      <c r="P1740" s="28"/>
      <c r="AD1740" s="28"/>
    </row>
    <row r="1741" spans="2:30" ht="30" customHeight="1" x14ac:dyDescent="0.2">
      <c r="B1741" s="28"/>
      <c r="C1741" s="28"/>
      <c r="D1741" s="28"/>
      <c r="E1741" s="28"/>
      <c r="N1741" s="28"/>
      <c r="P1741" s="28"/>
      <c r="AD1741" s="28"/>
    </row>
    <row r="1742" spans="2:30" ht="30" customHeight="1" x14ac:dyDescent="0.2">
      <c r="B1742" s="28"/>
      <c r="C1742" s="28"/>
      <c r="D1742" s="28"/>
      <c r="E1742" s="28"/>
      <c r="N1742" s="28"/>
      <c r="P1742" s="28"/>
      <c r="AD1742" s="28"/>
    </row>
    <row r="1743" spans="2:30" ht="30" customHeight="1" x14ac:dyDescent="0.2">
      <c r="B1743" s="28"/>
      <c r="C1743" s="28"/>
      <c r="D1743" s="28"/>
      <c r="E1743" s="28"/>
      <c r="N1743" s="28"/>
      <c r="P1743" s="28"/>
      <c r="AD1743" s="28"/>
    </row>
    <row r="1744" spans="2:30" ht="30" customHeight="1" x14ac:dyDescent="0.2">
      <c r="B1744" s="28"/>
      <c r="C1744" s="28"/>
      <c r="D1744" s="28"/>
      <c r="E1744" s="28"/>
      <c r="N1744" s="28"/>
      <c r="P1744" s="28"/>
      <c r="AD1744" s="28"/>
    </row>
    <row r="1745" spans="2:30" ht="30" customHeight="1" x14ac:dyDescent="0.2">
      <c r="B1745" s="28"/>
      <c r="C1745" s="28"/>
      <c r="D1745" s="28"/>
      <c r="E1745" s="28"/>
      <c r="N1745" s="28"/>
      <c r="P1745" s="28"/>
      <c r="AD1745" s="28"/>
    </row>
    <row r="1746" spans="2:30" ht="30" customHeight="1" x14ac:dyDescent="0.2">
      <c r="B1746" s="28"/>
      <c r="C1746" s="28"/>
      <c r="D1746" s="28"/>
      <c r="E1746" s="28"/>
      <c r="N1746" s="28"/>
      <c r="P1746" s="28"/>
      <c r="AD1746" s="28"/>
    </row>
    <row r="1747" spans="2:30" ht="30" customHeight="1" x14ac:dyDescent="0.2">
      <c r="B1747" s="28"/>
      <c r="C1747" s="28"/>
      <c r="D1747" s="28"/>
      <c r="E1747" s="28"/>
      <c r="N1747" s="28"/>
      <c r="P1747" s="28"/>
      <c r="AD1747" s="28"/>
    </row>
    <row r="1748" spans="2:30" ht="30" customHeight="1" x14ac:dyDescent="0.2">
      <c r="B1748" s="28"/>
      <c r="C1748" s="28"/>
      <c r="D1748" s="28"/>
      <c r="E1748" s="28"/>
      <c r="N1748" s="28"/>
      <c r="P1748" s="28"/>
      <c r="AD1748" s="28"/>
    </row>
    <row r="1749" spans="2:30" ht="30" customHeight="1" x14ac:dyDescent="0.2">
      <c r="B1749" s="28"/>
      <c r="C1749" s="28"/>
      <c r="D1749" s="28"/>
      <c r="E1749" s="28"/>
      <c r="N1749" s="28"/>
      <c r="P1749" s="28"/>
      <c r="AD1749" s="28"/>
    </row>
    <row r="1750" spans="2:30" ht="30" customHeight="1" x14ac:dyDescent="0.2">
      <c r="B1750" s="28"/>
      <c r="C1750" s="28"/>
      <c r="D1750" s="28"/>
      <c r="E1750" s="28"/>
      <c r="N1750" s="28"/>
      <c r="P1750" s="28"/>
      <c r="AD1750" s="28"/>
    </row>
    <row r="1751" spans="2:30" ht="30" customHeight="1" x14ac:dyDescent="0.2">
      <c r="B1751" s="28"/>
      <c r="C1751" s="28"/>
      <c r="D1751" s="28"/>
      <c r="E1751" s="28"/>
      <c r="N1751" s="28"/>
      <c r="P1751" s="28"/>
      <c r="AD1751" s="28"/>
    </row>
    <row r="1752" spans="2:30" ht="30" customHeight="1" x14ac:dyDescent="0.2">
      <c r="B1752" s="28"/>
      <c r="C1752" s="28"/>
      <c r="D1752" s="28"/>
      <c r="E1752" s="28"/>
      <c r="N1752" s="28"/>
      <c r="P1752" s="28"/>
      <c r="AD1752" s="28"/>
    </row>
    <row r="1753" spans="2:30" ht="30" customHeight="1" x14ac:dyDescent="0.2">
      <c r="B1753" s="28"/>
      <c r="C1753" s="28"/>
      <c r="D1753" s="28"/>
      <c r="E1753" s="28"/>
      <c r="N1753" s="28"/>
      <c r="P1753" s="28"/>
      <c r="AD1753" s="28"/>
    </row>
    <row r="1754" spans="2:30" ht="30" customHeight="1" x14ac:dyDescent="0.2">
      <c r="B1754" s="28"/>
      <c r="C1754" s="28"/>
      <c r="D1754" s="28"/>
      <c r="E1754" s="28"/>
      <c r="N1754" s="28"/>
      <c r="P1754" s="28"/>
      <c r="AD1754" s="28"/>
    </row>
    <row r="1755" spans="2:30" ht="30" customHeight="1" x14ac:dyDescent="0.2">
      <c r="B1755" s="28"/>
      <c r="C1755" s="28"/>
      <c r="D1755" s="28"/>
      <c r="E1755" s="28"/>
      <c r="N1755" s="28"/>
      <c r="P1755" s="28"/>
      <c r="AD1755" s="28"/>
    </row>
    <row r="1756" spans="2:30" ht="30" customHeight="1" x14ac:dyDescent="0.2">
      <c r="B1756" s="28"/>
      <c r="C1756" s="28"/>
      <c r="D1756" s="28"/>
      <c r="E1756" s="28"/>
      <c r="N1756" s="28"/>
      <c r="P1756" s="28"/>
      <c r="AD1756" s="28"/>
    </row>
    <row r="1757" spans="2:30" ht="30" customHeight="1" x14ac:dyDescent="0.2">
      <c r="AD1757" s="28"/>
    </row>
    <row r="1758" spans="2:30" ht="30" customHeight="1" x14ac:dyDescent="0.2">
      <c r="AD1758" s="28"/>
    </row>
    <row r="1759" spans="2:30" ht="30" customHeight="1" x14ac:dyDescent="0.2">
      <c r="AD1759" s="28"/>
    </row>
    <row r="1760" spans="2:30" ht="30" customHeight="1" x14ac:dyDescent="0.2">
      <c r="AD1760" s="28"/>
    </row>
    <row r="1761" spans="2:30" ht="30" customHeight="1" x14ac:dyDescent="0.2">
      <c r="AD1761" s="28"/>
    </row>
    <row r="1762" spans="2:30" ht="30" customHeight="1" x14ac:dyDescent="0.2">
      <c r="AD1762" s="28"/>
    </row>
    <row r="1763" spans="2:30" ht="30" customHeight="1" x14ac:dyDescent="0.2">
      <c r="AD1763" s="28"/>
    </row>
    <row r="1764" spans="2:30" ht="30" customHeight="1" x14ac:dyDescent="0.2">
      <c r="AD1764" s="28"/>
    </row>
    <row r="1765" spans="2:30" ht="30" customHeight="1" x14ac:dyDescent="0.2">
      <c r="AD1765" s="28"/>
    </row>
    <row r="1766" spans="2:30" ht="30" customHeight="1" x14ac:dyDescent="0.2">
      <c r="AD1766" s="28"/>
    </row>
    <row r="1767" spans="2:30" ht="30" customHeight="1" x14ac:dyDescent="0.2">
      <c r="AD1767" s="28"/>
    </row>
    <row r="1768" spans="2:30" ht="30" customHeight="1" x14ac:dyDescent="0.2">
      <c r="AD1768" s="28"/>
    </row>
    <row r="1769" spans="2:30" ht="30" customHeight="1" x14ac:dyDescent="0.2">
      <c r="AD1769" s="28"/>
    </row>
    <row r="1770" spans="2:30" ht="30" customHeight="1" x14ac:dyDescent="0.2">
      <c r="AD1770" s="28"/>
    </row>
    <row r="1771" spans="2:30" ht="30" customHeight="1" x14ac:dyDescent="0.2">
      <c r="B1771" s="28"/>
      <c r="C1771" s="28"/>
      <c r="D1771" s="28"/>
      <c r="E1771" s="28"/>
      <c r="N1771" s="28"/>
      <c r="P1771" s="28"/>
      <c r="AD1771" s="28"/>
    </row>
    <row r="1772" spans="2:30" ht="30" customHeight="1" x14ac:dyDescent="0.2">
      <c r="B1772" s="28"/>
      <c r="C1772" s="28"/>
      <c r="D1772" s="28"/>
      <c r="E1772" s="28"/>
      <c r="N1772" s="28"/>
      <c r="P1772" s="28"/>
      <c r="AD1772" s="28"/>
    </row>
    <row r="1773" spans="2:30" ht="30" customHeight="1" x14ac:dyDescent="0.2">
      <c r="B1773" s="28"/>
      <c r="C1773" s="28"/>
      <c r="D1773" s="28"/>
      <c r="E1773" s="28"/>
      <c r="N1773" s="28"/>
      <c r="P1773" s="28"/>
      <c r="AD1773" s="28"/>
    </row>
    <row r="1774" spans="2:30" ht="30" customHeight="1" x14ac:dyDescent="0.2">
      <c r="B1774" s="28"/>
      <c r="C1774" s="28"/>
      <c r="D1774" s="28"/>
      <c r="E1774" s="28"/>
      <c r="N1774" s="28"/>
      <c r="P1774" s="28"/>
      <c r="AD1774" s="28"/>
    </row>
    <row r="1775" spans="2:30" ht="30" customHeight="1" x14ac:dyDescent="0.2">
      <c r="B1775" s="28"/>
      <c r="C1775" s="28"/>
      <c r="D1775" s="28"/>
      <c r="E1775" s="28"/>
      <c r="N1775" s="28"/>
      <c r="P1775" s="28"/>
      <c r="AD1775" s="28"/>
    </row>
    <row r="1776" spans="2:30" ht="30" customHeight="1" x14ac:dyDescent="0.2">
      <c r="B1776" s="28"/>
      <c r="C1776" s="28"/>
      <c r="D1776" s="28"/>
      <c r="E1776" s="28"/>
      <c r="N1776" s="28"/>
      <c r="P1776" s="28"/>
      <c r="AD1776" s="28"/>
    </row>
    <row r="1777" spans="2:30" ht="30" customHeight="1" x14ac:dyDescent="0.2">
      <c r="B1777" s="28"/>
      <c r="C1777" s="28"/>
      <c r="D1777" s="28"/>
      <c r="E1777" s="28"/>
      <c r="N1777" s="28"/>
      <c r="P1777" s="28"/>
      <c r="AD1777" s="28"/>
    </row>
    <row r="1778" spans="2:30" ht="30" customHeight="1" x14ac:dyDescent="0.2">
      <c r="B1778" s="28"/>
      <c r="C1778" s="28"/>
      <c r="D1778" s="28"/>
      <c r="E1778" s="28"/>
      <c r="N1778" s="28"/>
      <c r="P1778" s="28"/>
      <c r="AD1778" s="28"/>
    </row>
    <row r="1779" spans="2:30" ht="30" customHeight="1" x14ac:dyDescent="0.2">
      <c r="B1779" s="28"/>
      <c r="C1779" s="28"/>
      <c r="D1779" s="28"/>
      <c r="E1779" s="28"/>
      <c r="N1779" s="28"/>
      <c r="P1779" s="28"/>
      <c r="AD1779" s="28"/>
    </row>
    <row r="1780" spans="2:30" ht="30" customHeight="1" x14ac:dyDescent="0.2">
      <c r="B1780" s="28"/>
      <c r="C1780" s="28"/>
      <c r="D1780" s="28"/>
      <c r="E1780" s="28"/>
      <c r="N1780" s="28"/>
      <c r="P1780" s="28"/>
      <c r="AD1780" s="28"/>
    </row>
    <row r="1781" spans="2:30" ht="30" customHeight="1" x14ac:dyDescent="0.2">
      <c r="B1781" s="28"/>
      <c r="C1781" s="28"/>
      <c r="D1781" s="28"/>
      <c r="E1781" s="28"/>
      <c r="N1781" s="28"/>
      <c r="P1781" s="28"/>
      <c r="AD1781" s="28"/>
    </row>
    <row r="1782" spans="2:30" ht="30" customHeight="1" x14ac:dyDescent="0.2">
      <c r="B1782" s="28"/>
      <c r="C1782" s="28"/>
      <c r="D1782" s="28"/>
      <c r="E1782" s="28"/>
      <c r="N1782" s="28"/>
      <c r="P1782" s="28"/>
      <c r="AD1782" s="28"/>
    </row>
    <row r="1783" spans="2:30" ht="30" customHeight="1" x14ac:dyDescent="0.2">
      <c r="B1783" s="28"/>
      <c r="C1783" s="28"/>
      <c r="D1783" s="28"/>
      <c r="E1783" s="28"/>
      <c r="N1783" s="28"/>
      <c r="P1783" s="28"/>
      <c r="AD1783" s="28"/>
    </row>
    <row r="1784" spans="2:30" ht="30" customHeight="1" x14ac:dyDescent="0.2">
      <c r="B1784" s="28"/>
      <c r="C1784" s="28"/>
      <c r="D1784" s="28"/>
      <c r="E1784" s="28"/>
      <c r="N1784" s="28"/>
      <c r="P1784" s="28"/>
      <c r="AD1784" s="28"/>
    </row>
    <row r="1785" spans="2:30" ht="30" customHeight="1" x14ac:dyDescent="0.2">
      <c r="B1785" s="28"/>
      <c r="C1785" s="28"/>
      <c r="D1785" s="28"/>
      <c r="E1785" s="28"/>
      <c r="N1785" s="28"/>
      <c r="P1785" s="28"/>
      <c r="AD1785" s="28"/>
    </row>
    <row r="1786" spans="2:30" ht="30" customHeight="1" x14ac:dyDescent="0.2">
      <c r="B1786" s="28"/>
      <c r="C1786" s="28"/>
      <c r="D1786" s="28"/>
      <c r="E1786" s="28"/>
      <c r="N1786" s="28"/>
      <c r="P1786" s="28"/>
      <c r="AD1786" s="28"/>
    </row>
    <row r="1787" spans="2:30" ht="30" customHeight="1" x14ac:dyDescent="0.2">
      <c r="B1787" s="28"/>
      <c r="C1787" s="28"/>
      <c r="D1787" s="28"/>
      <c r="E1787" s="28"/>
      <c r="N1787" s="28"/>
      <c r="P1787" s="28"/>
      <c r="AD1787" s="28"/>
    </row>
    <row r="1788" spans="2:30" ht="30" customHeight="1" x14ac:dyDescent="0.2">
      <c r="B1788" s="28"/>
      <c r="C1788" s="28"/>
      <c r="D1788" s="28"/>
      <c r="E1788" s="28"/>
      <c r="N1788" s="28"/>
      <c r="P1788" s="28"/>
      <c r="AD1788" s="28"/>
    </row>
    <row r="1789" spans="2:30" ht="30" customHeight="1" x14ac:dyDescent="0.2">
      <c r="B1789" s="28"/>
      <c r="C1789" s="28"/>
      <c r="D1789" s="28"/>
      <c r="E1789" s="28"/>
      <c r="N1789" s="28"/>
      <c r="P1789" s="28"/>
      <c r="AD1789" s="28"/>
    </row>
    <row r="1790" spans="2:30" ht="30" customHeight="1" x14ac:dyDescent="0.2">
      <c r="B1790" s="28"/>
      <c r="C1790" s="28"/>
      <c r="D1790" s="28"/>
      <c r="E1790" s="28"/>
      <c r="N1790" s="28"/>
      <c r="P1790" s="28"/>
      <c r="AD1790" s="28"/>
    </row>
    <row r="1791" spans="2:30" ht="30" customHeight="1" x14ac:dyDescent="0.2">
      <c r="B1791" s="28"/>
      <c r="C1791" s="28"/>
      <c r="D1791" s="28"/>
      <c r="E1791" s="28"/>
      <c r="N1791" s="28"/>
      <c r="P1791" s="28"/>
      <c r="AD1791" s="28"/>
    </row>
    <row r="1792" spans="2:30" ht="30" customHeight="1" x14ac:dyDescent="0.2">
      <c r="B1792" s="28"/>
      <c r="C1792" s="28"/>
      <c r="D1792" s="28"/>
      <c r="E1792" s="28"/>
      <c r="N1792" s="28"/>
      <c r="P1792" s="28"/>
      <c r="AD1792" s="28"/>
    </row>
    <row r="1793" spans="2:30" ht="30" customHeight="1" x14ac:dyDescent="0.2">
      <c r="B1793" s="28"/>
      <c r="C1793" s="28"/>
      <c r="D1793" s="28"/>
      <c r="E1793" s="28"/>
      <c r="N1793" s="28"/>
      <c r="P1793" s="28"/>
      <c r="AD1793" s="28"/>
    </row>
    <row r="1794" spans="2:30" ht="30" customHeight="1" x14ac:dyDescent="0.2">
      <c r="B1794" s="28"/>
      <c r="C1794" s="28"/>
      <c r="D1794" s="28"/>
      <c r="E1794" s="28"/>
      <c r="N1794" s="28"/>
      <c r="P1794" s="28"/>
      <c r="AD1794" s="28"/>
    </row>
    <row r="1795" spans="2:30" ht="30" customHeight="1" x14ac:dyDescent="0.2">
      <c r="B1795" s="28"/>
      <c r="C1795" s="28"/>
      <c r="D1795" s="28"/>
      <c r="E1795" s="28"/>
      <c r="N1795" s="28"/>
      <c r="P1795" s="28"/>
      <c r="AD1795" s="28"/>
    </row>
    <row r="1796" spans="2:30" ht="30" customHeight="1" x14ac:dyDescent="0.2">
      <c r="B1796" s="28"/>
      <c r="C1796" s="28"/>
      <c r="D1796" s="28"/>
      <c r="E1796" s="28"/>
      <c r="N1796" s="28"/>
      <c r="P1796" s="28"/>
      <c r="AD1796" s="28"/>
    </row>
    <row r="1797" spans="2:30" ht="30" customHeight="1" x14ac:dyDescent="0.2">
      <c r="B1797" s="28"/>
      <c r="C1797" s="28"/>
      <c r="D1797" s="28"/>
      <c r="E1797" s="28"/>
      <c r="N1797" s="28"/>
      <c r="P1797" s="28"/>
      <c r="AD1797" s="28"/>
    </row>
    <row r="1798" spans="2:30" ht="30" customHeight="1" x14ac:dyDescent="0.2">
      <c r="B1798" s="28"/>
      <c r="C1798" s="28"/>
      <c r="D1798" s="28"/>
      <c r="E1798" s="28"/>
      <c r="N1798" s="28"/>
      <c r="P1798" s="28"/>
      <c r="AD1798" s="28"/>
    </row>
    <row r="1799" spans="2:30" ht="30" customHeight="1" x14ac:dyDescent="0.2">
      <c r="B1799" s="28"/>
      <c r="C1799" s="28"/>
      <c r="D1799" s="28"/>
      <c r="E1799" s="28"/>
      <c r="N1799" s="28"/>
      <c r="P1799" s="28"/>
      <c r="AD1799" s="28"/>
    </row>
    <row r="1800" spans="2:30" ht="30" customHeight="1" x14ac:dyDescent="0.2">
      <c r="B1800" s="28"/>
      <c r="C1800" s="28"/>
      <c r="D1800" s="28"/>
      <c r="E1800" s="28"/>
      <c r="N1800" s="28"/>
      <c r="P1800" s="28"/>
      <c r="AD1800" s="28"/>
    </row>
    <row r="1801" spans="2:30" ht="30" customHeight="1" x14ac:dyDescent="0.2">
      <c r="B1801" s="28"/>
      <c r="C1801" s="28"/>
      <c r="D1801" s="28"/>
      <c r="E1801" s="28"/>
      <c r="N1801" s="28"/>
      <c r="P1801" s="28"/>
      <c r="AD1801" s="28"/>
    </row>
    <row r="1802" spans="2:30" ht="30" customHeight="1" x14ac:dyDescent="0.2">
      <c r="B1802" s="28"/>
      <c r="C1802" s="28"/>
      <c r="D1802" s="28"/>
      <c r="E1802" s="28"/>
      <c r="N1802" s="28"/>
      <c r="P1802" s="28"/>
      <c r="AD1802" s="28"/>
    </row>
    <row r="1803" spans="2:30" ht="30" customHeight="1" x14ac:dyDescent="0.2">
      <c r="B1803" s="28"/>
      <c r="C1803" s="28"/>
      <c r="D1803" s="28"/>
      <c r="E1803" s="28"/>
      <c r="N1803" s="28"/>
      <c r="P1803" s="28"/>
      <c r="AD1803" s="28"/>
    </row>
    <row r="1804" spans="2:30" ht="30" customHeight="1" x14ac:dyDescent="0.2">
      <c r="B1804" s="28"/>
      <c r="C1804" s="28"/>
      <c r="D1804" s="28"/>
      <c r="E1804" s="28"/>
      <c r="N1804" s="28"/>
      <c r="P1804" s="28"/>
      <c r="AD1804" s="28"/>
    </row>
    <row r="1805" spans="2:30" ht="30" customHeight="1" x14ac:dyDescent="0.2">
      <c r="B1805" s="28"/>
      <c r="C1805" s="28"/>
      <c r="D1805" s="28"/>
      <c r="E1805" s="28"/>
      <c r="N1805" s="28"/>
      <c r="P1805" s="28"/>
      <c r="AD1805" s="28"/>
    </row>
    <row r="1806" spans="2:30" ht="30" customHeight="1" x14ac:dyDescent="0.2">
      <c r="B1806" s="28"/>
      <c r="C1806" s="28"/>
      <c r="D1806" s="28"/>
      <c r="E1806" s="28"/>
      <c r="N1806" s="28"/>
      <c r="P1806" s="28"/>
      <c r="AD1806" s="28"/>
    </row>
    <row r="1807" spans="2:30" ht="30" customHeight="1" x14ac:dyDescent="0.2">
      <c r="B1807" s="28"/>
      <c r="C1807" s="28"/>
      <c r="D1807" s="28"/>
      <c r="E1807" s="28"/>
      <c r="N1807" s="28"/>
      <c r="P1807" s="28"/>
      <c r="AD1807" s="28"/>
    </row>
    <row r="1808" spans="2:30" ht="30" customHeight="1" x14ac:dyDescent="0.2">
      <c r="B1808" s="28"/>
      <c r="C1808" s="28"/>
      <c r="D1808" s="28"/>
      <c r="E1808" s="28"/>
      <c r="N1808" s="28"/>
      <c r="P1808" s="28"/>
      <c r="AD1808" s="28"/>
    </row>
    <row r="1809" spans="2:30" ht="30" customHeight="1" x14ac:dyDescent="0.2">
      <c r="B1809" s="28"/>
      <c r="C1809" s="28"/>
      <c r="D1809" s="28"/>
      <c r="E1809" s="28"/>
      <c r="N1809" s="28"/>
      <c r="P1809" s="28"/>
      <c r="AD1809" s="28"/>
    </row>
    <row r="1810" spans="2:30" ht="30" customHeight="1" x14ac:dyDescent="0.2">
      <c r="B1810" s="28"/>
      <c r="C1810" s="28"/>
      <c r="D1810" s="28"/>
      <c r="E1810" s="28"/>
      <c r="N1810" s="28"/>
      <c r="P1810" s="28"/>
      <c r="AD1810" s="28"/>
    </row>
    <row r="1811" spans="2:30" ht="30" customHeight="1" x14ac:dyDescent="0.2">
      <c r="B1811" s="28"/>
      <c r="C1811" s="28"/>
      <c r="D1811" s="28"/>
      <c r="E1811" s="28"/>
      <c r="N1811" s="28"/>
      <c r="P1811" s="28"/>
      <c r="AD1811" s="28"/>
    </row>
    <row r="1812" spans="2:30" ht="30" customHeight="1" x14ac:dyDescent="0.2">
      <c r="B1812" s="28"/>
      <c r="C1812" s="28"/>
      <c r="D1812" s="28"/>
      <c r="E1812" s="28"/>
      <c r="N1812" s="28"/>
      <c r="P1812" s="28"/>
      <c r="AD1812" s="28"/>
    </row>
    <row r="1813" spans="2:30" ht="30" customHeight="1" x14ac:dyDescent="0.2">
      <c r="B1813" s="28"/>
      <c r="C1813" s="28"/>
      <c r="D1813" s="28"/>
      <c r="E1813" s="28"/>
      <c r="N1813" s="28"/>
      <c r="P1813" s="28"/>
      <c r="AD1813" s="28"/>
    </row>
    <row r="1814" spans="2:30" ht="30" customHeight="1" x14ac:dyDescent="0.2">
      <c r="B1814" s="28"/>
      <c r="C1814" s="28"/>
      <c r="D1814" s="28"/>
      <c r="E1814" s="28"/>
      <c r="N1814" s="28"/>
      <c r="P1814" s="28"/>
      <c r="AD1814" s="28"/>
    </row>
    <row r="1815" spans="2:30" ht="30" customHeight="1" x14ac:dyDescent="0.2">
      <c r="B1815" s="28"/>
      <c r="C1815" s="28"/>
      <c r="D1815" s="28"/>
      <c r="E1815" s="28"/>
      <c r="N1815" s="28"/>
      <c r="P1815" s="28"/>
      <c r="AD1815" s="28"/>
    </row>
    <row r="1816" spans="2:30" ht="30" customHeight="1" x14ac:dyDescent="0.2">
      <c r="B1816" s="28"/>
      <c r="C1816" s="28"/>
      <c r="D1816" s="28"/>
      <c r="E1816" s="28"/>
      <c r="N1816" s="28"/>
      <c r="P1816" s="28"/>
      <c r="AD1816" s="28"/>
    </row>
    <row r="1817" spans="2:30" ht="30" customHeight="1" x14ac:dyDescent="0.2">
      <c r="B1817" s="28"/>
      <c r="C1817" s="28"/>
      <c r="D1817" s="28"/>
      <c r="E1817" s="28"/>
      <c r="N1817" s="28"/>
      <c r="P1817" s="28"/>
      <c r="AD1817" s="28"/>
    </row>
    <row r="1818" spans="2:30" ht="30" customHeight="1" x14ac:dyDescent="0.2">
      <c r="B1818" s="28"/>
      <c r="C1818" s="28"/>
      <c r="D1818" s="28"/>
      <c r="E1818" s="28"/>
      <c r="N1818" s="28"/>
      <c r="P1818" s="28"/>
      <c r="AD1818" s="28"/>
    </row>
    <row r="1819" spans="2:30" ht="30" customHeight="1" x14ac:dyDescent="0.2">
      <c r="B1819" s="28"/>
      <c r="C1819" s="28"/>
      <c r="D1819" s="28"/>
      <c r="E1819" s="28"/>
      <c r="N1819" s="28"/>
      <c r="P1819" s="28"/>
      <c r="AD1819" s="28"/>
    </row>
    <row r="1820" spans="2:30" ht="30" customHeight="1" x14ac:dyDescent="0.2">
      <c r="B1820" s="28"/>
      <c r="C1820" s="28"/>
      <c r="D1820" s="28"/>
      <c r="E1820" s="28"/>
      <c r="N1820" s="28"/>
      <c r="P1820" s="28"/>
      <c r="AD1820" s="28"/>
    </row>
    <row r="1821" spans="2:30" ht="30" customHeight="1" x14ac:dyDescent="0.2">
      <c r="B1821" s="28"/>
      <c r="C1821" s="28"/>
      <c r="D1821" s="28"/>
      <c r="E1821" s="28"/>
      <c r="N1821" s="28"/>
      <c r="P1821" s="28"/>
      <c r="AD1821" s="28"/>
    </row>
    <row r="1822" spans="2:30" ht="30" customHeight="1" x14ac:dyDescent="0.2">
      <c r="B1822" s="28"/>
      <c r="C1822" s="28"/>
      <c r="D1822" s="28"/>
      <c r="E1822" s="28"/>
      <c r="N1822" s="28"/>
      <c r="P1822" s="28"/>
      <c r="AD1822" s="28"/>
    </row>
    <row r="1823" spans="2:30" ht="30" customHeight="1" x14ac:dyDescent="0.2">
      <c r="B1823" s="28"/>
      <c r="C1823" s="28"/>
      <c r="D1823" s="28"/>
      <c r="E1823" s="28"/>
      <c r="N1823" s="28"/>
      <c r="P1823" s="28"/>
      <c r="AD1823" s="28"/>
    </row>
    <row r="1824" spans="2:30" ht="30" customHeight="1" x14ac:dyDescent="0.2">
      <c r="B1824" s="28"/>
      <c r="C1824" s="28"/>
      <c r="D1824" s="28"/>
      <c r="E1824" s="28"/>
      <c r="N1824" s="28"/>
      <c r="P1824" s="28"/>
      <c r="AD1824" s="28"/>
    </row>
    <row r="1825" spans="2:30" ht="30" customHeight="1" x14ac:dyDescent="0.2">
      <c r="B1825" s="28"/>
      <c r="C1825" s="28"/>
      <c r="D1825" s="28"/>
      <c r="E1825" s="28"/>
      <c r="N1825" s="28"/>
      <c r="P1825" s="28"/>
      <c r="AD1825" s="28"/>
    </row>
    <row r="1826" spans="2:30" ht="30" customHeight="1" x14ac:dyDescent="0.2">
      <c r="B1826" s="28"/>
      <c r="C1826" s="28"/>
      <c r="D1826" s="28"/>
      <c r="E1826" s="28"/>
      <c r="N1826" s="28"/>
      <c r="P1826" s="28"/>
      <c r="AD1826" s="28"/>
    </row>
    <row r="1827" spans="2:30" ht="30" customHeight="1" x14ac:dyDescent="0.2">
      <c r="B1827" s="28"/>
      <c r="C1827" s="28"/>
      <c r="D1827" s="28"/>
      <c r="E1827" s="28"/>
      <c r="N1827" s="28"/>
      <c r="P1827" s="28"/>
      <c r="AD1827" s="28"/>
    </row>
    <row r="1828" spans="2:30" ht="30" customHeight="1" x14ac:dyDescent="0.2">
      <c r="B1828" s="28"/>
      <c r="C1828" s="28"/>
      <c r="D1828" s="28"/>
      <c r="E1828" s="28"/>
      <c r="N1828" s="28"/>
      <c r="P1828" s="28"/>
      <c r="AD1828" s="28"/>
    </row>
    <row r="1829" spans="2:30" ht="30" customHeight="1" x14ac:dyDescent="0.2">
      <c r="B1829" s="28"/>
      <c r="C1829" s="28"/>
      <c r="D1829" s="28"/>
      <c r="E1829" s="28"/>
      <c r="N1829" s="28"/>
      <c r="P1829" s="28"/>
      <c r="AD1829" s="28"/>
    </row>
    <row r="1830" spans="2:30" ht="30" customHeight="1" x14ac:dyDescent="0.2">
      <c r="B1830" s="28"/>
      <c r="C1830" s="28"/>
      <c r="D1830" s="28"/>
      <c r="E1830" s="28"/>
      <c r="N1830" s="28"/>
      <c r="P1830" s="28"/>
      <c r="AD1830" s="28"/>
    </row>
    <row r="1831" spans="2:30" ht="30" customHeight="1" x14ac:dyDescent="0.2">
      <c r="B1831" s="28"/>
      <c r="C1831" s="28"/>
      <c r="D1831" s="28"/>
      <c r="E1831" s="28"/>
      <c r="N1831" s="28"/>
      <c r="P1831" s="28"/>
      <c r="AD1831" s="28"/>
    </row>
    <row r="1832" spans="2:30" ht="30" customHeight="1" x14ac:dyDescent="0.2">
      <c r="B1832" s="28"/>
      <c r="C1832" s="28"/>
      <c r="D1832" s="28"/>
      <c r="E1832" s="28"/>
      <c r="N1832" s="28"/>
      <c r="P1832" s="28"/>
      <c r="AD1832" s="28"/>
    </row>
    <row r="1833" spans="2:30" ht="30" customHeight="1" x14ac:dyDescent="0.2">
      <c r="B1833" s="28"/>
      <c r="C1833" s="28"/>
      <c r="D1833" s="28"/>
      <c r="E1833" s="28"/>
      <c r="N1833" s="28"/>
      <c r="P1833" s="28"/>
      <c r="AD1833" s="28"/>
    </row>
    <row r="1834" spans="2:30" ht="30" customHeight="1" x14ac:dyDescent="0.2">
      <c r="B1834" s="28"/>
      <c r="C1834" s="28"/>
      <c r="D1834" s="28"/>
      <c r="E1834" s="28"/>
      <c r="N1834" s="28"/>
      <c r="P1834" s="28"/>
      <c r="AD1834" s="28"/>
    </row>
    <row r="1835" spans="2:30" ht="30" customHeight="1" x14ac:dyDescent="0.2">
      <c r="B1835" s="28"/>
      <c r="C1835" s="28"/>
      <c r="D1835" s="28"/>
      <c r="E1835" s="28"/>
      <c r="N1835" s="28"/>
      <c r="P1835" s="28"/>
      <c r="AD1835" s="28"/>
    </row>
    <row r="1836" spans="2:30" ht="30" customHeight="1" x14ac:dyDescent="0.2">
      <c r="B1836" s="28"/>
      <c r="C1836" s="28"/>
      <c r="D1836" s="28"/>
      <c r="E1836" s="28"/>
      <c r="N1836" s="28"/>
      <c r="P1836" s="28"/>
      <c r="AD1836" s="28"/>
    </row>
    <row r="1837" spans="2:30" ht="30" customHeight="1" x14ac:dyDescent="0.2">
      <c r="B1837" s="28"/>
      <c r="C1837" s="28"/>
      <c r="D1837" s="28"/>
      <c r="E1837" s="28"/>
      <c r="N1837" s="28"/>
      <c r="P1837" s="28"/>
      <c r="AD1837" s="28"/>
    </row>
    <row r="1838" spans="2:30" ht="30" customHeight="1" x14ac:dyDescent="0.2">
      <c r="B1838" s="28"/>
      <c r="C1838" s="28"/>
      <c r="D1838" s="28"/>
      <c r="E1838" s="28"/>
      <c r="N1838" s="28"/>
      <c r="P1838" s="28"/>
      <c r="AD1838" s="28"/>
    </row>
    <row r="1839" spans="2:30" ht="30" customHeight="1" x14ac:dyDescent="0.2">
      <c r="B1839" s="28"/>
      <c r="C1839" s="28"/>
      <c r="D1839" s="28"/>
      <c r="E1839" s="28"/>
      <c r="N1839" s="28"/>
      <c r="P1839" s="28"/>
      <c r="AD1839" s="28"/>
    </row>
    <row r="1840" spans="2:30" ht="30" customHeight="1" x14ac:dyDescent="0.2">
      <c r="B1840" s="28"/>
      <c r="C1840" s="28"/>
      <c r="D1840" s="28"/>
      <c r="E1840" s="28"/>
      <c r="N1840" s="28"/>
      <c r="P1840" s="28"/>
      <c r="AD1840" s="28"/>
    </row>
    <row r="1841" spans="2:30" ht="30" customHeight="1" x14ac:dyDescent="0.2">
      <c r="B1841" s="28"/>
      <c r="C1841" s="28"/>
      <c r="D1841" s="28"/>
      <c r="E1841" s="28"/>
      <c r="N1841" s="28"/>
      <c r="P1841" s="28"/>
      <c r="AD1841" s="28"/>
    </row>
    <row r="1842" spans="2:30" ht="30" customHeight="1" x14ac:dyDescent="0.2">
      <c r="B1842" s="28"/>
      <c r="C1842" s="28"/>
      <c r="D1842" s="28"/>
      <c r="E1842" s="28"/>
      <c r="N1842" s="28"/>
      <c r="P1842" s="28"/>
      <c r="AD1842" s="28"/>
    </row>
    <row r="1843" spans="2:30" ht="30" customHeight="1" x14ac:dyDescent="0.2">
      <c r="B1843" s="28"/>
      <c r="C1843" s="28"/>
      <c r="D1843" s="28"/>
      <c r="E1843" s="28"/>
      <c r="N1843" s="28"/>
      <c r="P1843" s="28"/>
      <c r="AD1843" s="28"/>
    </row>
    <row r="1844" spans="2:30" ht="30" customHeight="1" x14ac:dyDescent="0.2">
      <c r="B1844" s="28"/>
      <c r="C1844" s="28"/>
      <c r="D1844" s="28"/>
      <c r="E1844" s="28"/>
      <c r="N1844" s="28"/>
      <c r="P1844" s="28"/>
      <c r="AD1844" s="28"/>
    </row>
    <row r="1845" spans="2:30" ht="30" customHeight="1" x14ac:dyDescent="0.2">
      <c r="B1845" s="28"/>
      <c r="C1845" s="28"/>
      <c r="D1845" s="28"/>
      <c r="E1845" s="28"/>
      <c r="N1845" s="28"/>
      <c r="P1845" s="28"/>
      <c r="AD1845" s="28"/>
    </row>
    <row r="1846" spans="2:30" ht="30" customHeight="1" x14ac:dyDescent="0.2">
      <c r="B1846" s="28"/>
      <c r="C1846" s="28"/>
      <c r="D1846" s="28"/>
      <c r="E1846" s="28"/>
      <c r="N1846" s="28"/>
      <c r="P1846" s="28"/>
      <c r="AD1846" s="28"/>
    </row>
    <row r="1847" spans="2:30" ht="30" customHeight="1" x14ac:dyDescent="0.2">
      <c r="B1847" s="28"/>
      <c r="C1847" s="28"/>
      <c r="D1847" s="28"/>
      <c r="E1847" s="28"/>
      <c r="N1847" s="28"/>
      <c r="P1847" s="28"/>
      <c r="AD1847" s="28"/>
    </row>
    <row r="1848" spans="2:30" ht="30" customHeight="1" x14ac:dyDescent="0.2">
      <c r="B1848" s="28"/>
      <c r="C1848" s="28"/>
      <c r="D1848" s="28"/>
      <c r="E1848" s="28"/>
      <c r="N1848" s="28"/>
      <c r="P1848" s="28"/>
      <c r="AD1848" s="28"/>
    </row>
    <row r="1849" spans="2:30" ht="30" customHeight="1" x14ac:dyDescent="0.2">
      <c r="B1849" s="28"/>
      <c r="C1849" s="28"/>
      <c r="D1849" s="28"/>
      <c r="E1849" s="28"/>
      <c r="N1849" s="28"/>
      <c r="P1849" s="28"/>
      <c r="AD1849" s="28"/>
    </row>
    <row r="1850" spans="2:30" ht="30" customHeight="1" x14ac:dyDescent="0.2">
      <c r="B1850" s="28"/>
      <c r="C1850" s="28"/>
      <c r="D1850" s="28"/>
      <c r="E1850" s="28"/>
      <c r="N1850" s="28"/>
      <c r="P1850" s="28"/>
      <c r="AD1850" s="28"/>
    </row>
    <row r="1851" spans="2:30" ht="30" customHeight="1" x14ac:dyDescent="0.2">
      <c r="B1851" s="28"/>
      <c r="C1851" s="28"/>
      <c r="D1851" s="28"/>
      <c r="E1851" s="28"/>
      <c r="N1851" s="28"/>
      <c r="P1851" s="28"/>
      <c r="AD1851" s="28"/>
    </row>
    <row r="1852" spans="2:30" ht="30" customHeight="1" x14ac:dyDescent="0.2">
      <c r="B1852" s="28"/>
      <c r="C1852" s="28"/>
      <c r="D1852" s="28"/>
      <c r="E1852" s="28"/>
      <c r="N1852" s="28"/>
      <c r="P1852" s="28"/>
      <c r="AD1852" s="28"/>
    </row>
    <row r="1853" spans="2:30" ht="30" customHeight="1" x14ac:dyDescent="0.2">
      <c r="B1853" s="28"/>
      <c r="C1853" s="28"/>
      <c r="D1853" s="28"/>
      <c r="E1853" s="28"/>
      <c r="N1853" s="28"/>
      <c r="P1853" s="28"/>
      <c r="AD1853" s="28"/>
    </row>
    <row r="1854" spans="2:30" ht="30" customHeight="1" x14ac:dyDescent="0.2">
      <c r="B1854" s="28"/>
      <c r="C1854" s="28"/>
      <c r="D1854" s="28"/>
      <c r="E1854" s="28"/>
      <c r="N1854" s="28"/>
      <c r="P1854" s="28"/>
      <c r="AD1854" s="28"/>
    </row>
    <row r="1855" spans="2:30" ht="30" customHeight="1" x14ac:dyDescent="0.2">
      <c r="B1855" s="28"/>
      <c r="C1855" s="28"/>
      <c r="D1855" s="28"/>
      <c r="E1855" s="28"/>
      <c r="N1855" s="28"/>
      <c r="P1855" s="28"/>
      <c r="AD1855" s="28"/>
    </row>
    <row r="1856" spans="2:30" ht="30" customHeight="1" x14ac:dyDescent="0.2">
      <c r="B1856" s="28"/>
      <c r="C1856" s="28"/>
      <c r="D1856" s="28"/>
      <c r="E1856" s="28"/>
      <c r="N1856" s="28"/>
      <c r="P1856" s="28"/>
      <c r="AD1856" s="28"/>
    </row>
    <row r="1857" spans="2:30" ht="30" customHeight="1" x14ac:dyDescent="0.2">
      <c r="B1857" s="28"/>
      <c r="C1857" s="28"/>
      <c r="D1857" s="28"/>
      <c r="E1857" s="28"/>
      <c r="N1857" s="28"/>
      <c r="P1857" s="28"/>
      <c r="AD1857" s="28"/>
    </row>
    <row r="1858" spans="2:30" ht="30" customHeight="1" x14ac:dyDescent="0.2">
      <c r="B1858" s="28"/>
      <c r="C1858" s="28"/>
      <c r="D1858" s="28"/>
      <c r="E1858" s="28"/>
      <c r="N1858" s="28"/>
      <c r="P1858" s="28"/>
      <c r="AD1858" s="28"/>
    </row>
    <row r="1859" spans="2:30" ht="30" customHeight="1" x14ac:dyDescent="0.2">
      <c r="B1859" s="28"/>
      <c r="C1859" s="28"/>
      <c r="D1859" s="28"/>
      <c r="E1859" s="28"/>
      <c r="N1859" s="28"/>
      <c r="P1859" s="28"/>
      <c r="AD1859" s="28"/>
    </row>
    <row r="1860" spans="2:30" ht="30" customHeight="1" x14ac:dyDescent="0.2">
      <c r="B1860" s="28"/>
      <c r="C1860" s="28"/>
      <c r="D1860" s="28"/>
      <c r="E1860" s="28"/>
      <c r="N1860" s="28"/>
      <c r="P1860" s="28"/>
      <c r="AD1860" s="28"/>
    </row>
    <row r="1861" spans="2:30" ht="30" customHeight="1" x14ac:dyDescent="0.2">
      <c r="B1861" s="28"/>
      <c r="C1861" s="28"/>
      <c r="D1861" s="28"/>
      <c r="E1861" s="28"/>
      <c r="N1861" s="28"/>
      <c r="P1861" s="28"/>
      <c r="AD1861" s="28"/>
    </row>
    <row r="1862" spans="2:30" ht="30" customHeight="1" x14ac:dyDescent="0.2">
      <c r="B1862" s="28"/>
      <c r="C1862" s="28"/>
      <c r="D1862" s="28"/>
      <c r="E1862" s="28"/>
      <c r="N1862" s="28"/>
      <c r="P1862" s="28"/>
      <c r="AD1862" s="28"/>
    </row>
    <row r="1863" spans="2:30" ht="30" customHeight="1" x14ac:dyDescent="0.2">
      <c r="B1863" s="28"/>
      <c r="C1863" s="28"/>
      <c r="D1863" s="28"/>
      <c r="E1863" s="28"/>
      <c r="N1863" s="28"/>
      <c r="P1863" s="28"/>
      <c r="AD1863" s="28"/>
    </row>
    <row r="1864" spans="2:30" ht="30" customHeight="1" x14ac:dyDescent="0.2">
      <c r="B1864" s="28"/>
      <c r="C1864" s="28"/>
      <c r="D1864" s="28"/>
      <c r="E1864" s="28"/>
      <c r="N1864" s="28"/>
      <c r="P1864" s="28"/>
      <c r="AD1864" s="28"/>
    </row>
    <row r="1865" spans="2:30" ht="30" customHeight="1" x14ac:dyDescent="0.2">
      <c r="B1865" s="28"/>
      <c r="C1865" s="28"/>
      <c r="D1865" s="28"/>
      <c r="E1865" s="28"/>
      <c r="N1865" s="28"/>
      <c r="P1865" s="28"/>
      <c r="AD1865" s="28"/>
    </row>
    <row r="1866" spans="2:30" ht="30" customHeight="1" x14ac:dyDescent="0.2">
      <c r="B1866" s="28"/>
      <c r="C1866" s="28"/>
      <c r="D1866" s="28"/>
      <c r="E1866" s="28"/>
      <c r="N1866" s="28"/>
      <c r="P1866" s="28"/>
      <c r="AD1866" s="28"/>
    </row>
    <row r="1867" spans="2:30" ht="30" customHeight="1" x14ac:dyDescent="0.2">
      <c r="B1867" s="28"/>
      <c r="C1867" s="28"/>
      <c r="D1867" s="28"/>
      <c r="E1867" s="28"/>
      <c r="N1867" s="28"/>
      <c r="P1867" s="28"/>
      <c r="AD1867" s="28"/>
    </row>
    <row r="1868" spans="2:30" ht="30" customHeight="1" x14ac:dyDescent="0.2">
      <c r="B1868" s="28"/>
      <c r="C1868" s="28"/>
      <c r="D1868" s="28"/>
      <c r="E1868" s="28"/>
      <c r="N1868" s="28"/>
      <c r="P1868" s="28"/>
      <c r="AD1868" s="28"/>
    </row>
    <row r="1869" spans="2:30" ht="30" customHeight="1" x14ac:dyDescent="0.2">
      <c r="B1869" s="28"/>
      <c r="C1869" s="28"/>
      <c r="D1869" s="28"/>
      <c r="E1869" s="28"/>
      <c r="N1869" s="28"/>
      <c r="P1869" s="28"/>
      <c r="AD1869" s="28"/>
    </row>
    <row r="1870" spans="2:30" ht="30" customHeight="1" x14ac:dyDescent="0.2">
      <c r="B1870" s="28"/>
      <c r="C1870" s="28"/>
      <c r="D1870" s="28"/>
      <c r="E1870" s="28"/>
      <c r="N1870" s="28"/>
      <c r="P1870" s="28"/>
      <c r="AD1870" s="28"/>
    </row>
    <row r="1871" spans="2:30" ht="30" customHeight="1" x14ac:dyDescent="0.2">
      <c r="B1871" s="28"/>
      <c r="C1871" s="28"/>
      <c r="D1871" s="28"/>
      <c r="E1871" s="28"/>
      <c r="N1871" s="28"/>
      <c r="P1871" s="28"/>
      <c r="AD1871" s="28"/>
    </row>
    <row r="1872" spans="2:30" ht="30" customHeight="1" x14ac:dyDescent="0.2">
      <c r="B1872" s="28"/>
      <c r="C1872" s="28"/>
      <c r="D1872" s="28"/>
      <c r="E1872" s="28"/>
      <c r="N1872" s="28"/>
      <c r="P1872" s="28"/>
      <c r="AD1872" s="28"/>
    </row>
    <row r="1873" spans="2:30" ht="30" customHeight="1" x14ac:dyDescent="0.2">
      <c r="B1873" s="28"/>
      <c r="C1873" s="28"/>
      <c r="D1873" s="28"/>
      <c r="E1873" s="28"/>
      <c r="N1873" s="28"/>
      <c r="P1873" s="28"/>
      <c r="AD1873" s="28"/>
    </row>
    <row r="1874" spans="2:30" ht="30" customHeight="1" x14ac:dyDescent="0.2">
      <c r="B1874" s="28"/>
      <c r="C1874" s="28"/>
      <c r="D1874" s="28"/>
      <c r="E1874" s="28"/>
      <c r="N1874" s="28"/>
      <c r="P1874" s="28"/>
      <c r="AD1874" s="28"/>
    </row>
    <row r="1875" spans="2:30" ht="30" customHeight="1" x14ac:dyDescent="0.2">
      <c r="B1875" s="28"/>
      <c r="C1875" s="28"/>
      <c r="D1875" s="28"/>
      <c r="E1875" s="28"/>
      <c r="N1875" s="28"/>
      <c r="P1875" s="28"/>
      <c r="AD1875" s="28"/>
    </row>
    <row r="1876" spans="2:30" ht="30" customHeight="1" x14ac:dyDescent="0.2">
      <c r="B1876" s="28"/>
      <c r="C1876" s="28"/>
      <c r="D1876" s="28"/>
      <c r="E1876" s="28"/>
      <c r="N1876" s="28"/>
      <c r="P1876" s="28"/>
      <c r="AD1876" s="28"/>
    </row>
    <row r="1877" spans="2:30" ht="30" customHeight="1" x14ac:dyDescent="0.2">
      <c r="B1877" s="28"/>
      <c r="C1877" s="28"/>
      <c r="D1877" s="28"/>
      <c r="E1877" s="28"/>
      <c r="N1877" s="28"/>
      <c r="P1877" s="28"/>
      <c r="AD1877" s="28"/>
    </row>
    <row r="1878" spans="2:30" ht="30" customHeight="1" x14ac:dyDescent="0.2">
      <c r="B1878" s="28"/>
      <c r="C1878" s="28"/>
      <c r="D1878" s="28"/>
      <c r="E1878" s="28"/>
      <c r="N1878" s="28"/>
      <c r="P1878" s="28"/>
      <c r="AD1878" s="28"/>
    </row>
    <row r="1879" spans="2:30" ht="30" customHeight="1" x14ac:dyDescent="0.2">
      <c r="B1879" s="28"/>
      <c r="C1879" s="28"/>
      <c r="D1879" s="28"/>
      <c r="E1879" s="28"/>
      <c r="N1879" s="28"/>
      <c r="P1879" s="28"/>
      <c r="AD1879" s="28"/>
    </row>
    <row r="1880" spans="2:30" ht="30" customHeight="1" x14ac:dyDescent="0.2">
      <c r="B1880" s="28"/>
      <c r="C1880" s="28"/>
      <c r="D1880" s="28"/>
      <c r="E1880" s="28"/>
      <c r="N1880" s="28"/>
      <c r="P1880" s="28"/>
      <c r="AD1880" s="28"/>
    </row>
    <row r="1881" spans="2:30" ht="30" customHeight="1" x14ac:dyDescent="0.2">
      <c r="B1881" s="28"/>
      <c r="C1881" s="28"/>
      <c r="D1881" s="28"/>
      <c r="E1881" s="28"/>
      <c r="N1881" s="28"/>
      <c r="P1881" s="28"/>
      <c r="AD1881" s="28"/>
    </row>
    <row r="1882" spans="2:30" ht="30" customHeight="1" x14ac:dyDescent="0.2">
      <c r="B1882" s="28"/>
      <c r="C1882" s="28"/>
      <c r="D1882" s="28"/>
      <c r="E1882" s="28"/>
      <c r="N1882" s="28"/>
      <c r="P1882" s="28"/>
      <c r="AD1882" s="28"/>
    </row>
    <row r="1883" spans="2:30" ht="30" customHeight="1" x14ac:dyDescent="0.2">
      <c r="B1883" s="28"/>
      <c r="C1883" s="28"/>
      <c r="D1883" s="28"/>
      <c r="E1883" s="28"/>
      <c r="N1883" s="28"/>
      <c r="P1883" s="28"/>
      <c r="AD1883" s="28"/>
    </row>
    <row r="1884" spans="2:30" ht="30" customHeight="1" x14ac:dyDescent="0.2">
      <c r="B1884" s="28"/>
      <c r="C1884" s="28"/>
      <c r="D1884" s="28"/>
      <c r="E1884" s="28"/>
      <c r="N1884" s="28"/>
      <c r="P1884" s="28"/>
      <c r="AD1884" s="28"/>
    </row>
    <row r="1885" spans="2:30" ht="30" customHeight="1" x14ac:dyDescent="0.2">
      <c r="B1885" s="28"/>
      <c r="C1885" s="28"/>
      <c r="D1885" s="28"/>
      <c r="E1885" s="28"/>
      <c r="N1885" s="28"/>
      <c r="P1885" s="28"/>
      <c r="AD1885" s="28"/>
    </row>
    <row r="1886" spans="2:30" ht="30" customHeight="1" x14ac:dyDescent="0.2">
      <c r="B1886" s="28"/>
      <c r="C1886" s="28"/>
      <c r="D1886" s="28"/>
      <c r="E1886" s="28"/>
      <c r="N1886" s="28"/>
      <c r="P1886" s="28"/>
      <c r="AD1886" s="28"/>
    </row>
    <row r="1887" spans="2:30" ht="30" customHeight="1" x14ac:dyDescent="0.2">
      <c r="B1887" s="28"/>
      <c r="C1887" s="28"/>
      <c r="D1887" s="28"/>
      <c r="E1887" s="28"/>
      <c r="N1887" s="28"/>
      <c r="P1887" s="28"/>
      <c r="AD1887" s="28"/>
    </row>
    <row r="1888" spans="2:30" ht="30" customHeight="1" x14ac:dyDescent="0.2">
      <c r="B1888" s="28"/>
      <c r="C1888" s="28"/>
      <c r="D1888" s="28"/>
      <c r="E1888" s="28"/>
      <c r="N1888" s="28"/>
      <c r="P1888" s="28"/>
      <c r="AD1888" s="28"/>
    </row>
    <row r="1889" spans="2:30" ht="30" customHeight="1" x14ac:dyDescent="0.2">
      <c r="B1889" s="28"/>
      <c r="C1889" s="28"/>
      <c r="D1889" s="28"/>
      <c r="E1889" s="28"/>
      <c r="N1889" s="28"/>
      <c r="P1889" s="28"/>
      <c r="AD1889" s="28"/>
    </row>
    <row r="1890" spans="2:30" ht="30" customHeight="1" x14ac:dyDescent="0.2">
      <c r="B1890" s="28"/>
      <c r="C1890" s="28"/>
      <c r="D1890" s="28"/>
      <c r="E1890" s="28"/>
      <c r="N1890" s="28"/>
      <c r="P1890" s="28"/>
      <c r="AD1890" s="28"/>
    </row>
    <row r="1891" spans="2:30" ht="30" customHeight="1" x14ac:dyDescent="0.2">
      <c r="B1891" s="28"/>
      <c r="C1891" s="28"/>
      <c r="D1891" s="28"/>
      <c r="E1891" s="28"/>
      <c r="N1891" s="28"/>
      <c r="P1891" s="28"/>
      <c r="AD1891" s="28"/>
    </row>
    <row r="1892" spans="2:30" ht="30" customHeight="1" x14ac:dyDescent="0.2">
      <c r="B1892" s="28"/>
      <c r="C1892" s="28"/>
      <c r="D1892" s="28"/>
      <c r="E1892" s="28"/>
      <c r="N1892" s="28"/>
      <c r="P1892" s="28"/>
      <c r="AD1892" s="28"/>
    </row>
    <row r="1893" spans="2:30" ht="30" customHeight="1" x14ac:dyDescent="0.2">
      <c r="B1893" s="28"/>
      <c r="C1893" s="28"/>
      <c r="D1893" s="28"/>
      <c r="E1893" s="28"/>
      <c r="N1893" s="28"/>
      <c r="P1893" s="28"/>
      <c r="AD1893" s="28"/>
    </row>
    <row r="1894" spans="2:30" ht="30" customHeight="1" x14ac:dyDescent="0.2">
      <c r="B1894" s="28"/>
      <c r="C1894" s="28"/>
      <c r="D1894" s="28"/>
      <c r="E1894" s="28"/>
      <c r="N1894" s="28"/>
      <c r="P1894" s="28"/>
      <c r="AD1894" s="28"/>
    </row>
    <row r="1895" spans="2:30" ht="30" customHeight="1" x14ac:dyDescent="0.2">
      <c r="B1895" s="28"/>
      <c r="C1895" s="28"/>
      <c r="D1895" s="28"/>
      <c r="E1895" s="28"/>
      <c r="N1895" s="28"/>
      <c r="P1895" s="28"/>
      <c r="AD1895" s="28"/>
    </row>
    <row r="1896" spans="2:30" ht="30" customHeight="1" x14ac:dyDescent="0.2">
      <c r="B1896" s="28"/>
      <c r="C1896" s="28"/>
      <c r="D1896" s="28"/>
      <c r="E1896" s="28"/>
      <c r="N1896" s="28"/>
      <c r="P1896" s="28"/>
      <c r="AD1896" s="28"/>
    </row>
    <row r="1897" spans="2:30" ht="30" customHeight="1" x14ac:dyDescent="0.2">
      <c r="B1897" s="28"/>
      <c r="C1897" s="28"/>
      <c r="D1897" s="28"/>
      <c r="E1897" s="28"/>
      <c r="N1897" s="28"/>
      <c r="P1897" s="28"/>
      <c r="AD1897" s="28"/>
    </row>
    <row r="1898" spans="2:30" ht="30" customHeight="1" x14ac:dyDescent="0.2">
      <c r="B1898" s="28"/>
      <c r="C1898" s="28"/>
      <c r="D1898" s="28"/>
      <c r="E1898" s="28"/>
      <c r="N1898" s="28"/>
      <c r="P1898" s="28"/>
      <c r="AD1898" s="28"/>
    </row>
    <row r="1899" spans="2:30" ht="30" customHeight="1" x14ac:dyDescent="0.2">
      <c r="B1899" s="28"/>
      <c r="C1899" s="28"/>
      <c r="D1899" s="28"/>
      <c r="E1899" s="28"/>
      <c r="N1899" s="28"/>
      <c r="P1899" s="28"/>
      <c r="AD1899" s="28"/>
    </row>
    <row r="1900" spans="2:30" ht="30" customHeight="1" x14ac:dyDescent="0.2">
      <c r="B1900" s="28"/>
      <c r="C1900" s="28"/>
      <c r="D1900" s="28"/>
      <c r="E1900" s="28"/>
      <c r="N1900" s="28"/>
      <c r="P1900" s="28"/>
      <c r="AD1900" s="28"/>
    </row>
    <row r="1901" spans="2:30" ht="30" customHeight="1" x14ac:dyDescent="0.2">
      <c r="B1901" s="28"/>
      <c r="C1901" s="28"/>
      <c r="D1901" s="28"/>
      <c r="E1901" s="28"/>
      <c r="N1901" s="28"/>
      <c r="P1901" s="28"/>
      <c r="AD1901" s="28"/>
    </row>
    <row r="1902" spans="2:30" ht="30" customHeight="1" x14ac:dyDescent="0.2">
      <c r="B1902" s="28"/>
      <c r="C1902" s="28"/>
      <c r="D1902" s="28"/>
      <c r="E1902" s="28"/>
      <c r="N1902" s="28"/>
      <c r="P1902" s="28"/>
      <c r="AD1902" s="28"/>
    </row>
    <row r="1903" spans="2:30" ht="30" customHeight="1" x14ac:dyDescent="0.2">
      <c r="B1903" s="28"/>
      <c r="C1903" s="28"/>
      <c r="D1903" s="28"/>
      <c r="E1903" s="28"/>
      <c r="N1903" s="28"/>
      <c r="P1903" s="28"/>
      <c r="AD1903" s="28"/>
    </row>
    <row r="1904" spans="2:30" ht="30" customHeight="1" x14ac:dyDescent="0.2">
      <c r="B1904" s="28"/>
      <c r="C1904" s="28"/>
      <c r="D1904" s="28"/>
      <c r="E1904" s="28"/>
      <c r="N1904" s="28"/>
      <c r="P1904" s="28"/>
      <c r="AD1904" s="28"/>
    </row>
    <row r="1905" spans="2:30" ht="30" customHeight="1" x14ac:dyDescent="0.2">
      <c r="B1905" s="28"/>
      <c r="C1905" s="28"/>
      <c r="D1905" s="28"/>
      <c r="E1905" s="28"/>
      <c r="N1905" s="28"/>
      <c r="P1905" s="28"/>
      <c r="AD1905" s="28"/>
    </row>
    <row r="1906" spans="2:30" ht="30" customHeight="1" x14ac:dyDescent="0.2">
      <c r="B1906" s="28"/>
      <c r="C1906" s="28"/>
      <c r="D1906" s="28"/>
      <c r="E1906" s="28"/>
      <c r="N1906" s="28"/>
      <c r="P1906" s="28"/>
      <c r="AD1906" s="28"/>
    </row>
    <row r="1907" spans="2:30" ht="30" customHeight="1" x14ac:dyDescent="0.2">
      <c r="B1907" s="28"/>
      <c r="C1907" s="28"/>
      <c r="D1907" s="28"/>
      <c r="E1907" s="28"/>
      <c r="N1907" s="28"/>
      <c r="P1907" s="28"/>
      <c r="AD1907" s="28"/>
    </row>
    <row r="1908" spans="2:30" ht="30" customHeight="1" x14ac:dyDescent="0.2">
      <c r="B1908" s="28"/>
      <c r="C1908" s="28"/>
      <c r="D1908" s="28"/>
      <c r="E1908" s="28"/>
      <c r="N1908" s="28"/>
      <c r="P1908" s="28"/>
      <c r="AD1908" s="28"/>
    </row>
    <row r="1909" spans="2:30" ht="30" customHeight="1" x14ac:dyDescent="0.2">
      <c r="B1909" s="28"/>
      <c r="C1909" s="28"/>
      <c r="D1909" s="28"/>
      <c r="E1909" s="28"/>
      <c r="N1909" s="28"/>
      <c r="P1909" s="28"/>
      <c r="AD1909" s="28"/>
    </row>
    <row r="1910" spans="2:30" ht="30" customHeight="1" x14ac:dyDescent="0.2">
      <c r="B1910" s="28"/>
      <c r="C1910" s="28"/>
      <c r="D1910" s="28"/>
      <c r="E1910" s="28"/>
      <c r="N1910" s="28"/>
      <c r="P1910" s="28"/>
      <c r="AD1910" s="28"/>
    </row>
    <row r="1911" spans="2:30" ht="30" customHeight="1" x14ac:dyDescent="0.2">
      <c r="B1911" s="28"/>
      <c r="C1911" s="28"/>
      <c r="D1911" s="28"/>
      <c r="E1911" s="28"/>
      <c r="N1911" s="28"/>
      <c r="P1911" s="28"/>
      <c r="AD1911" s="28"/>
    </row>
    <row r="1912" spans="2:30" ht="30" customHeight="1" x14ac:dyDescent="0.2">
      <c r="B1912" s="28"/>
      <c r="C1912" s="28"/>
      <c r="D1912" s="28"/>
      <c r="E1912" s="28"/>
      <c r="N1912" s="28"/>
      <c r="P1912" s="28"/>
      <c r="AD1912" s="28"/>
    </row>
    <row r="1913" spans="2:30" ht="30" customHeight="1" x14ac:dyDescent="0.2">
      <c r="B1913" s="28"/>
      <c r="C1913" s="28"/>
      <c r="D1913" s="28"/>
      <c r="E1913" s="28"/>
      <c r="N1913" s="28"/>
      <c r="P1913" s="28"/>
      <c r="AD1913" s="28"/>
    </row>
    <row r="1914" spans="2:30" ht="30" customHeight="1" x14ac:dyDescent="0.2">
      <c r="B1914" s="28"/>
      <c r="C1914" s="28"/>
      <c r="D1914" s="28"/>
      <c r="E1914" s="28"/>
      <c r="N1914" s="28"/>
      <c r="P1914" s="28"/>
      <c r="AD1914" s="28"/>
    </row>
    <row r="1915" spans="2:30" ht="30" customHeight="1" x14ac:dyDescent="0.2">
      <c r="B1915" s="28"/>
      <c r="C1915" s="28"/>
      <c r="D1915" s="28"/>
      <c r="E1915" s="28"/>
      <c r="N1915" s="28"/>
      <c r="P1915" s="28"/>
      <c r="AD1915" s="28"/>
    </row>
    <row r="1916" spans="2:30" ht="30" customHeight="1" x14ac:dyDescent="0.2">
      <c r="B1916" s="28"/>
      <c r="C1916" s="28"/>
      <c r="D1916" s="28"/>
      <c r="E1916" s="28"/>
      <c r="N1916" s="28"/>
      <c r="P1916" s="28"/>
      <c r="AD1916" s="28"/>
    </row>
    <row r="1917" spans="2:30" ht="30" customHeight="1" x14ac:dyDescent="0.2">
      <c r="B1917" s="28"/>
      <c r="C1917" s="28"/>
      <c r="D1917" s="28"/>
      <c r="E1917" s="28"/>
      <c r="N1917" s="28"/>
      <c r="P1917" s="28"/>
      <c r="AD1917" s="28"/>
    </row>
    <row r="1918" spans="2:30" ht="30" customHeight="1" x14ac:dyDescent="0.2">
      <c r="B1918" s="28"/>
      <c r="C1918" s="28"/>
      <c r="D1918" s="28"/>
      <c r="E1918" s="28"/>
      <c r="N1918" s="28"/>
      <c r="P1918" s="28"/>
      <c r="AD1918" s="28"/>
    </row>
    <row r="1919" spans="2:30" ht="30" customHeight="1" x14ac:dyDescent="0.2">
      <c r="B1919" s="28"/>
      <c r="C1919" s="28"/>
      <c r="D1919" s="28"/>
      <c r="E1919" s="28"/>
      <c r="N1919" s="28"/>
      <c r="P1919" s="28"/>
      <c r="AD1919" s="28"/>
    </row>
    <row r="1920" spans="2:30" ht="30" customHeight="1" x14ac:dyDescent="0.2">
      <c r="B1920" s="28"/>
      <c r="C1920" s="28"/>
      <c r="D1920" s="28"/>
      <c r="E1920" s="28"/>
      <c r="N1920" s="28"/>
      <c r="P1920" s="28"/>
      <c r="AD1920" s="28"/>
    </row>
    <row r="1921" spans="2:30" ht="30" customHeight="1" x14ac:dyDescent="0.2">
      <c r="B1921" s="28"/>
      <c r="C1921" s="28"/>
      <c r="D1921" s="28"/>
      <c r="E1921" s="28"/>
      <c r="N1921" s="28"/>
      <c r="P1921" s="28"/>
      <c r="AD1921" s="28"/>
    </row>
    <row r="1922" spans="2:30" ht="30" customHeight="1" x14ac:dyDescent="0.2">
      <c r="B1922" s="28"/>
      <c r="C1922" s="28"/>
      <c r="D1922" s="28"/>
      <c r="E1922" s="28"/>
      <c r="N1922" s="28"/>
      <c r="P1922" s="28"/>
      <c r="AD1922" s="28"/>
    </row>
    <row r="1923" spans="2:30" ht="30" customHeight="1" x14ac:dyDescent="0.2">
      <c r="B1923" s="28"/>
      <c r="C1923" s="28"/>
      <c r="D1923" s="28"/>
      <c r="E1923" s="28"/>
      <c r="N1923" s="28"/>
      <c r="P1923" s="28"/>
      <c r="AD1923" s="28"/>
    </row>
    <row r="1924" spans="2:30" ht="30" customHeight="1" x14ac:dyDescent="0.2">
      <c r="B1924" s="28"/>
      <c r="C1924" s="28"/>
      <c r="D1924" s="28"/>
      <c r="E1924" s="28"/>
      <c r="N1924" s="28"/>
      <c r="P1924" s="28"/>
      <c r="AD1924" s="28"/>
    </row>
    <row r="1925" spans="2:30" ht="30" customHeight="1" x14ac:dyDescent="0.2">
      <c r="B1925" s="28"/>
      <c r="C1925" s="28"/>
      <c r="D1925" s="28"/>
      <c r="E1925" s="28"/>
      <c r="N1925" s="28"/>
      <c r="P1925" s="28"/>
      <c r="AD1925" s="28"/>
    </row>
    <row r="1926" spans="2:30" ht="30" customHeight="1" x14ac:dyDescent="0.2">
      <c r="B1926" s="28"/>
      <c r="C1926" s="28"/>
      <c r="D1926" s="28"/>
      <c r="E1926" s="28"/>
      <c r="N1926" s="28"/>
      <c r="P1926" s="28"/>
      <c r="AD1926" s="28"/>
    </row>
    <row r="1927" spans="2:30" ht="30" customHeight="1" x14ac:dyDescent="0.2">
      <c r="B1927" s="28"/>
      <c r="C1927" s="28"/>
      <c r="D1927" s="28"/>
      <c r="E1927" s="28"/>
      <c r="N1927" s="28"/>
      <c r="P1927" s="28"/>
      <c r="AD1927" s="28"/>
    </row>
    <row r="1928" spans="2:30" ht="30" customHeight="1" x14ac:dyDescent="0.2">
      <c r="B1928" s="28"/>
      <c r="C1928" s="28"/>
      <c r="D1928" s="28"/>
      <c r="E1928" s="28"/>
      <c r="N1928" s="28"/>
      <c r="P1928" s="28"/>
      <c r="AD1928" s="28"/>
    </row>
    <row r="1929" spans="2:30" ht="30" customHeight="1" x14ac:dyDescent="0.2">
      <c r="B1929" s="28"/>
      <c r="C1929" s="28"/>
      <c r="D1929" s="28"/>
      <c r="E1929" s="28"/>
      <c r="N1929" s="28"/>
      <c r="P1929" s="28"/>
      <c r="AD1929" s="28"/>
    </row>
    <row r="1930" spans="2:30" ht="30" customHeight="1" x14ac:dyDescent="0.2">
      <c r="B1930" s="28"/>
      <c r="C1930" s="28"/>
      <c r="D1930" s="28"/>
      <c r="E1930" s="28"/>
      <c r="N1930" s="28"/>
      <c r="P1930" s="28"/>
      <c r="AD1930" s="28"/>
    </row>
    <row r="1931" spans="2:30" ht="30" customHeight="1" x14ac:dyDescent="0.2">
      <c r="B1931" s="28"/>
      <c r="C1931" s="28"/>
      <c r="D1931" s="28"/>
      <c r="E1931" s="28"/>
      <c r="N1931" s="28"/>
      <c r="P1931" s="28"/>
      <c r="AD1931" s="28"/>
    </row>
    <row r="1932" spans="2:30" ht="30" customHeight="1" x14ac:dyDescent="0.2">
      <c r="B1932" s="28"/>
      <c r="C1932" s="28"/>
      <c r="D1932" s="28"/>
      <c r="E1932" s="28"/>
      <c r="N1932" s="28"/>
      <c r="P1932" s="28"/>
      <c r="AD1932" s="28"/>
    </row>
  </sheetData>
  <customSheetViews>
    <customSheetView guid="{39BA71BF-908C-4837-9463-6A2E214E28B5}" showPageBreaks="1" printArea="1" view="pageBreakPreview">
      <selection activeCell="R11" sqref="R11"/>
      <colBreaks count="1" manualBreakCount="1">
        <brk id="38" max="33" man="1"/>
      </colBreaks>
      <pageMargins left="0" right="0" top="0" bottom="0" header="0" footer="0"/>
      <printOptions horizontalCentered="1" verticalCentered="1"/>
      <pageSetup paperSize="8" scale="53" orientation="landscape" r:id="rId1"/>
    </customSheetView>
  </customSheetViews>
  <mergeCells count="62">
    <mergeCell ref="AZ3:BC3"/>
    <mergeCell ref="BD3:BD4"/>
    <mergeCell ref="BO3:BO4"/>
    <mergeCell ref="BP3:BP4"/>
    <mergeCell ref="BY1:BZ1"/>
    <mergeCell ref="BS3:BS4"/>
    <mergeCell ref="BE3:BF3"/>
    <mergeCell ref="BG3:BK3"/>
    <mergeCell ref="BL3:BN3"/>
    <mergeCell ref="CC3:CC4"/>
    <mergeCell ref="AB3:AB4"/>
    <mergeCell ref="AC3:AC4"/>
    <mergeCell ref="AD3:AD4"/>
    <mergeCell ref="CA3:CA4"/>
    <mergeCell ref="BU3:BU4"/>
    <mergeCell ref="BV3:BV4"/>
    <mergeCell ref="BW3:BW4"/>
    <mergeCell ref="BX3:BX4"/>
    <mergeCell ref="BY3:BY4"/>
    <mergeCell ref="BZ3:BZ4"/>
    <mergeCell ref="BT3:BT4"/>
    <mergeCell ref="AY3:AY4"/>
    <mergeCell ref="AE3:AE4"/>
    <mergeCell ref="AG3:AG4"/>
    <mergeCell ref="BR3:BR4"/>
    <mergeCell ref="AW3:AX3"/>
    <mergeCell ref="AF3:AF4"/>
    <mergeCell ref="AH3:AJ3"/>
    <mergeCell ref="AK3:AK4"/>
    <mergeCell ref="AL3:AL4"/>
    <mergeCell ref="AM3:AQ3"/>
    <mergeCell ref="AR3:AR4"/>
    <mergeCell ref="AS3:AU3"/>
    <mergeCell ref="AV3:AV4"/>
    <mergeCell ref="Z3:Z4"/>
    <mergeCell ref="AA3:AA4"/>
    <mergeCell ref="R3:R4"/>
    <mergeCell ref="S3:S4"/>
    <mergeCell ref="T3:T4"/>
    <mergeCell ref="U3:U4"/>
    <mergeCell ref="V3:V4"/>
    <mergeCell ref="A3:A4"/>
    <mergeCell ref="B3:B4"/>
    <mergeCell ref="C3:C4"/>
    <mergeCell ref="D3:D4"/>
    <mergeCell ref="E3:E4"/>
    <mergeCell ref="CB3:CB4"/>
    <mergeCell ref="P3:P4"/>
    <mergeCell ref="Q3:Q4"/>
    <mergeCell ref="BJ2:BP2"/>
    <mergeCell ref="B1:E1"/>
    <mergeCell ref="X2:AC2"/>
    <mergeCell ref="AI1:AL1"/>
    <mergeCell ref="O3:O4"/>
    <mergeCell ref="F3:F4"/>
    <mergeCell ref="G3:G4"/>
    <mergeCell ref="H3:H4"/>
    <mergeCell ref="I3:L3"/>
    <mergeCell ref="M3:M4"/>
    <mergeCell ref="N3:N4"/>
    <mergeCell ref="BQ3:BQ4"/>
    <mergeCell ref="W3:Y3"/>
  </mergeCells>
  <conditionalFormatting sqref="AZ33:BC33">
    <cfRule type="cellIs" dxfId="138" priority="55" stopIfTrue="1" operator="equal">
      <formula>0</formula>
    </cfRule>
  </conditionalFormatting>
  <conditionalFormatting sqref="AE33">
    <cfRule type="cellIs" dxfId="137" priority="54" stopIfTrue="1" operator="greaterThan">
      <formula>1830</formula>
    </cfRule>
  </conditionalFormatting>
  <conditionalFormatting sqref="AZ34:BC34">
    <cfRule type="cellIs" dxfId="136" priority="52" stopIfTrue="1" operator="equal">
      <formula>0</formula>
    </cfRule>
  </conditionalFormatting>
  <conditionalFormatting sqref="AV34">
    <cfRule type="cellIs" dxfId="135" priority="53" stopIfTrue="1" operator="equal">
      <formula>0</formula>
    </cfRule>
  </conditionalFormatting>
  <conditionalFormatting sqref="AE34">
    <cfRule type="cellIs" dxfId="134" priority="51" stopIfTrue="1" operator="greaterThan">
      <formula>1830</formula>
    </cfRule>
  </conditionalFormatting>
  <conditionalFormatting sqref="AG34">
    <cfRule type="cellIs" dxfId="133" priority="50" operator="greaterThanOrEqual">
      <formula>2110</formula>
    </cfRule>
  </conditionalFormatting>
  <conditionalFormatting sqref="AJ34">
    <cfRule type="cellIs" dxfId="132" priority="47" operator="greaterThanOrEqual">
      <formula>72.9</formula>
    </cfRule>
  </conditionalFormatting>
  <conditionalFormatting sqref="AH34">
    <cfRule type="cellIs" dxfId="131" priority="49" operator="greaterThanOrEqual">
      <formula>364.5</formula>
    </cfRule>
  </conditionalFormatting>
  <conditionalFormatting sqref="AI34">
    <cfRule type="cellIs" dxfId="130" priority="48" operator="greaterThanOrEqual">
      <formula>24.3</formula>
    </cfRule>
  </conditionalFormatting>
  <conditionalFormatting sqref="AH34">
    <cfRule type="cellIs" dxfId="129" priority="46" operator="greaterThanOrEqual">
      <formula>$AH$2*$AH$4</formula>
    </cfRule>
  </conditionalFormatting>
  <conditionalFormatting sqref="AI34">
    <cfRule type="cellIs" dxfId="128" priority="45" operator="greaterThanOrEqual">
      <formula>$AH$2*$AI$4</formula>
    </cfRule>
  </conditionalFormatting>
  <conditionalFormatting sqref="AJ34">
    <cfRule type="cellIs" dxfId="127" priority="44" operator="greaterThanOrEqual">
      <formula>$AH$2*$AJ$4</formula>
    </cfRule>
  </conditionalFormatting>
  <conditionalFormatting sqref="AG34">
    <cfRule type="cellIs" dxfId="126" priority="43" operator="greaterThanOrEqual">
      <formula>$AH$2</formula>
    </cfRule>
  </conditionalFormatting>
  <conditionalFormatting sqref="AS34">
    <cfRule type="cellIs" dxfId="125" priority="42" operator="greaterThanOrEqual">
      <formula>$AH$2*$AS$4</formula>
    </cfRule>
  </conditionalFormatting>
  <conditionalFormatting sqref="AT34">
    <cfRule type="cellIs" dxfId="124" priority="41" operator="greaterThanOrEqual">
      <formula>$AH$2*$AT$4</formula>
    </cfRule>
  </conditionalFormatting>
  <conditionalFormatting sqref="AU34">
    <cfRule type="cellIs" dxfId="123" priority="40" operator="greaterThanOrEqual">
      <formula>$AH$2*$AU$4</formula>
    </cfRule>
  </conditionalFormatting>
  <conditionalFormatting sqref="AW34">
    <cfRule type="cellIs" dxfId="122" priority="39" operator="greaterThanOrEqual">
      <formula>$AH$2*$AW$4</formula>
    </cfRule>
  </conditionalFormatting>
  <conditionalFormatting sqref="AX34">
    <cfRule type="cellIs" dxfId="121" priority="38" operator="greaterThanOrEqual">
      <formula>$AH$2*$AX$4</formula>
    </cfRule>
  </conditionalFormatting>
  <conditionalFormatting sqref="AH2">
    <cfRule type="cellIs" dxfId="102" priority="19" stopIfTrue="1" operator="greaterThanOrEqual">
      <formula>274.5</formula>
    </cfRule>
  </conditionalFormatting>
  <conditionalFormatting sqref="AH5:AH32">
    <cfRule type="cellIs" dxfId="35" priority="10" operator="greaterThanOrEqual">
      <formula>364.5</formula>
    </cfRule>
  </conditionalFormatting>
  <conditionalFormatting sqref="AI5:AI32">
    <cfRule type="cellIs" dxfId="33" priority="9" operator="greaterThanOrEqual">
      <formula>24.3</formula>
    </cfRule>
  </conditionalFormatting>
  <conditionalFormatting sqref="AW5:AW32">
    <cfRule type="cellIs" dxfId="31" priority="1" operator="greaterThanOrEqual">
      <formula>72.9</formula>
    </cfRule>
    <cfRule type="cellIs" dxfId="30" priority="2" operator="greaterThanOrEqual">
      <formula>87.56</formula>
    </cfRule>
  </conditionalFormatting>
  <conditionalFormatting sqref="AZ5:BC32">
    <cfRule type="cellIs" dxfId="27" priority="18" stopIfTrue="1" operator="equal">
      <formula>0</formula>
    </cfRule>
  </conditionalFormatting>
  <conditionalFormatting sqref="AE5:AE17">
    <cfRule type="cellIs" dxfId="25" priority="17" stopIfTrue="1" operator="greaterThan">
      <formula>1830</formula>
    </cfRule>
  </conditionalFormatting>
  <conditionalFormatting sqref="AU5 AU7:AU17">
    <cfRule type="cellIs" dxfId="23" priority="16" operator="greaterThanOrEqual">
      <formula>$AH$2*$AU$4</formula>
    </cfRule>
  </conditionalFormatting>
  <conditionalFormatting sqref="AE18:AE32">
    <cfRule type="cellIs" dxfId="21" priority="15" stopIfTrue="1" operator="greaterThan">
      <formula>1830</formula>
    </cfRule>
  </conditionalFormatting>
  <conditionalFormatting sqref="AU18:AU32">
    <cfRule type="cellIs" dxfId="19" priority="14" operator="greaterThanOrEqual">
      <formula>$AH$2*$AU$4</formula>
    </cfRule>
  </conditionalFormatting>
  <conditionalFormatting sqref="AU6">
    <cfRule type="cellIs" dxfId="17" priority="13" operator="greaterThanOrEqual">
      <formula>$AH$2*$AU$4</formula>
    </cfRule>
  </conditionalFormatting>
  <conditionalFormatting sqref="AV5:AV32">
    <cfRule type="cellIs" dxfId="15" priority="12" stopIfTrue="1" operator="equal">
      <formula>0</formula>
    </cfRule>
  </conditionalFormatting>
  <conditionalFormatting sqref="AG5:AG32">
    <cfRule type="cellIs" dxfId="13" priority="11" operator="greaterThanOrEqual">
      <formula>2430</formula>
    </cfRule>
  </conditionalFormatting>
  <conditionalFormatting sqref="AJ5:AJ32">
    <cfRule type="cellIs" dxfId="11" priority="3" operator="greaterThanOrEqual">
      <formula>72.9</formula>
    </cfRule>
    <cfRule type="cellIs" dxfId="10" priority="8" operator="greaterThanOrEqual">
      <formula>87.56</formula>
    </cfRule>
  </conditionalFormatting>
  <conditionalFormatting sqref="AS5:AS32">
    <cfRule type="cellIs" dxfId="7" priority="7" operator="greaterThanOrEqual">
      <formula>364.5</formula>
    </cfRule>
  </conditionalFormatting>
  <conditionalFormatting sqref="AT5:AT32">
    <cfRule type="cellIs" dxfId="5" priority="6" operator="greaterThanOrEqual">
      <formula>24.3</formula>
    </cfRule>
  </conditionalFormatting>
  <conditionalFormatting sqref="AX5:AX32">
    <cfRule type="cellIs" dxfId="3" priority="5" operator="greaterThanOrEqual">
      <formula>24.3</formula>
    </cfRule>
  </conditionalFormatting>
  <conditionalFormatting sqref="AU5:AU32">
    <cfRule type="cellIs" dxfId="1" priority="4" operator="greaterThanOrEqual">
      <formula>243</formula>
    </cfRule>
  </conditionalFormatting>
  <printOptions horizontalCentered="1" verticalCentered="1"/>
  <pageMargins left="0" right="0" top="0" bottom="0" header="0" footer="0"/>
  <pageSetup paperSize="8" scale="53" orientation="landscape" r:id="rId2"/>
  <colBreaks count="1" manualBreakCount="1">
    <brk id="38" max="33" man="1"/>
  </colBreaks>
  <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بيانات!$M$1:$M$4</xm:f>
          </x14:formula1>
          <xm:sqref>E5:E32</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11"/>
  <dimension ref="A1:CK1954"/>
  <sheetViews>
    <sheetView rightToLeft="1" topLeftCell="A2" zoomScaleNormal="100" workbookViewId="0">
      <pane xSplit="9" ySplit="8" topLeftCell="J10" activePane="bottomRight" state="frozen"/>
      <selection activeCell="A2" sqref="A2"/>
      <selection pane="topRight" activeCell="J2" sqref="J2"/>
      <selection pane="bottomLeft" activeCell="A10" sqref="A10"/>
      <selection pane="bottomRight" activeCell="J10" sqref="J10"/>
    </sheetView>
  </sheetViews>
  <sheetFormatPr defaultRowHeight="12.75" x14ac:dyDescent="0.2"/>
  <cols>
    <col min="1" max="2" width="7" style="28" customWidth="1"/>
    <col min="3" max="3" width="24.28515625" style="34" customWidth="1"/>
    <col min="4" max="4" width="11.85546875" style="34" customWidth="1"/>
    <col min="5" max="5" width="11.7109375" style="34" customWidth="1"/>
    <col min="6" max="6" width="8.140625" style="34" customWidth="1"/>
    <col min="7" max="7" width="9.140625" style="28" customWidth="1"/>
    <col min="8" max="10" width="9.140625" style="28"/>
    <col min="11" max="11" width="11.42578125" style="28" bestFit="1" customWidth="1"/>
    <col min="12" max="14" width="9.140625" style="28"/>
    <col min="15" max="15" width="9.140625" style="34"/>
    <col min="16" max="16" width="9.140625" style="28"/>
    <col min="17" max="17" width="9.140625" style="34"/>
    <col min="18" max="18" width="9.140625" style="28"/>
    <col min="19" max="20" width="9.140625" style="28" customWidth="1"/>
    <col min="21" max="23" width="9.140625" style="28"/>
    <col min="24" max="24" width="9.85546875" style="28" bestFit="1" customWidth="1"/>
    <col min="25" max="27" width="9.140625" style="28"/>
    <col min="28" max="29" width="9.140625" style="28" customWidth="1"/>
    <col min="30" max="30" width="9.140625" style="28"/>
    <col min="31" max="31" width="9.140625" style="34"/>
    <col min="32" max="37" width="9.140625" style="28"/>
    <col min="38" max="38" width="9.140625" style="28" customWidth="1"/>
    <col min="39" max="56" width="9.140625" style="28"/>
    <col min="57" max="57" width="9.140625" style="28" customWidth="1"/>
    <col min="58" max="59" width="9.140625" style="28"/>
    <col min="60" max="63" width="9.140625" style="28" customWidth="1"/>
    <col min="64" max="64" width="9.140625" style="28"/>
    <col min="65" max="66" width="9.140625" style="28" customWidth="1"/>
    <col min="67" max="67" width="9.140625" style="28"/>
    <col min="68" max="72" width="9.140625" style="28" customWidth="1"/>
    <col min="73" max="73" width="9.140625" style="28"/>
    <col min="74" max="75" width="9.140625" style="28" customWidth="1"/>
    <col min="76" max="77" width="9.140625" style="28"/>
    <col min="78" max="78" width="11.28515625" style="28" customWidth="1"/>
    <col min="79" max="79" width="11.140625" style="28" customWidth="1"/>
    <col min="80" max="80" width="22.7109375" style="28" customWidth="1"/>
    <col min="81" max="247" width="9.140625" style="28"/>
    <col min="248" max="248" width="7" style="28" customWidth="1"/>
    <col min="249" max="249" width="24.28515625" style="28" customWidth="1"/>
    <col min="250" max="250" width="11.85546875" style="28" customWidth="1"/>
    <col min="251" max="251" width="11.7109375" style="28" customWidth="1"/>
    <col min="252" max="252" width="8.140625" style="28" customWidth="1"/>
    <col min="253" max="253" width="9.140625" style="28" customWidth="1"/>
    <col min="254" max="270" width="9.140625" style="28"/>
    <col min="271" max="272" width="9.140625" style="28" customWidth="1"/>
    <col min="273" max="279" width="9.140625" style="28"/>
    <col min="280" max="280" width="9.140625" style="28" customWidth="1"/>
    <col min="281" max="296" width="9.140625" style="28"/>
    <col min="297" max="297" width="9.140625" style="28" customWidth="1"/>
    <col min="298" max="299" width="9.140625" style="28"/>
    <col min="300" max="303" width="9.140625" style="28" customWidth="1"/>
    <col min="304" max="304" width="9.140625" style="28"/>
    <col min="305" max="306" width="9.140625" style="28" customWidth="1"/>
    <col min="307" max="307" width="9.140625" style="28"/>
    <col min="308" max="312" width="9.140625" style="28" customWidth="1"/>
    <col min="313" max="313" width="9.140625" style="28"/>
    <col min="314" max="315" width="9.140625" style="28" customWidth="1"/>
    <col min="316" max="317" width="9.140625" style="28"/>
    <col min="318" max="318" width="11.28515625" style="28" customWidth="1"/>
    <col min="319" max="319" width="11.140625" style="28" customWidth="1"/>
    <col min="320" max="320" width="22.7109375" style="28" customWidth="1"/>
    <col min="321" max="503" width="9.140625" style="28"/>
    <col min="504" max="504" width="7" style="28" customWidth="1"/>
    <col min="505" max="505" width="24.28515625" style="28" customWidth="1"/>
    <col min="506" max="506" width="11.85546875" style="28" customWidth="1"/>
    <col min="507" max="507" width="11.7109375" style="28" customWidth="1"/>
    <col min="508" max="508" width="8.140625" style="28" customWidth="1"/>
    <col min="509" max="509" width="9.140625" style="28" customWidth="1"/>
    <col min="510" max="526" width="9.140625" style="28"/>
    <col min="527" max="528" width="9.140625" style="28" customWidth="1"/>
    <col min="529" max="535" width="9.140625" style="28"/>
    <col min="536" max="536" width="9.140625" style="28" customWidth="1"/>
    <col min="537" max="552" width="9.140625" style="28"/>
    <col min="553" max="553" width="9.140625" style="28" customWidth="1"/>
    <col min="554" max="555" width="9.140625" style="28"/>
    <col min="556" max="559" width="9.140625" style="28" customWidth="1"/>
    <col min="560" max="560" width="9.140625" style="28"/>
    <col min="561" max="562" width="9.140625" style="28" customWidth="1"/>
    <col min="563" max="563" width="9.140625" style="28"/>
    <col min="564" max="568" width="9.140625" style="28" customWidth="1"/>
    <col min="569" max="569" width="9.140625" style="28"/>
    <col min="570" max="571" width="9.140625" style="28" customWidth="1"/>
    <col min="572" max="573" width="9.140625" style="28"/>
    <col min="574" max="574" width="11.28515625" style="28" customWidth="1"/>
    <col min="575" max="575" width="11.140625" style="28" customWidth="1"/>
    <col min="576" max="576" width="22.7109375" style="28" customWidth="1"/>
    <col min="577" max="759" width="9.140625" style="28"/>
    <col min="760" max="760" width="7" style="28" customWidth="1"/>
    <col min="761" max="761" width="24.28515625" style="28" customWidth="1"/>
    <col min="762" max="762" width="11.85546875" style="28" customWidth="1"/>
    <col min="763" max="763" width="11.7109375" style="28" customWidth="1"/>
    <col min="764" max="764" width="8.140625" style="28" customWidth="1"/>
    <col min="765" max="765" width="9.140625" style="28" customWidth="1"/>
    <col min="766" max="782" width="9.140625" style="28"/>
    <col min="783" max="784" width="9.140625" style="28" customWidth="1"/>
    <col min="785" max="791" width="9.140625" style="28"/>
    <col min="792" max="792" width="9.140625" style="28" customWidth="1"/>
    <col min="793" max="808" width="9.140625" style="28"/>
    <col min="809" max="809" width="9.140625" style="28" customWidth="1"/>
    <col min="810" max="811" width="9.140625" style="28"/>
    <col min="812" max="815" width="9.140625" style="28" customWidth="1"/>
    <col min="816" max="816" width="9.140625" style="28"/>
    <col min="817" max="818" width="9.140625" style="28" customWidth="1"/>
    <col min="819" max="819" width="9.140625" style="28"/>
    <col min="820" max="824" width="9.140625" style="28" customWidth="1"/>
    <col min="825" max="825" width="9.140625" style="28"/>
    <col min="826" max="827" width="9.140625" style="28" customWidth="1"/>
    <col min="828" max="829" width="9.140625" style="28"/>
    <col min="830" max="830" width="11.28515625" style="28" customWidth="1"/>
    <col min="831" max="831" width="11.140625" style="28" customWidth="1"/>
    <col min="832" max="832" width="22.7109375" style="28" customWidth="1"/>
    <col min="833" max="1015" width="9.140625" style="28"/>
    <col min="1016" max="1016" width="7" style="28" customWidth="1"/>
    <col min="1017" max="1017" width="24.28515625" style="28" customWidth="1"/>
    <col min="1018" max="1018" width="11.85546875" style="28" customWidth="1"/>
    <col min="1019" max="1019" width="11.7109375" style="28" customWidth="1"/>
    <col min="1020" max="1020" width="8.140625" style="28" customWidth="1"/>
    <col min="1021" max="1021" width="9.140625" style="28" customWidth="1"/>
    <col min="1022" max="1038" width="9.140625" style="28"/>
    <col min="1039" max="1040" width="9.140625" style="28" customWidth="1"/>
    <col min="1041" max="1047" width="9.140625" style="28"/>
    <col min="1048" max="1048" width="9.140625" style="28" customWidth="1"/>
    <col min="1049" max="1064" width="9.140625" style="28"/>
    <col min="1065" max="1065" width="9.140625" style="28" customWidth="1"/>
    <col min="1066" max="1067" width="9.140625" style="28"/>
    <col min="1068" max="1071" width="9.140625" style="28" customWidth="1"/>
    <col min="1072" max="1072" width="9.140625" style="28"/>
    <col min="1073" max="1074" width="9.140625" style="28" customWidth="1"/>
    <col min="1075" max="1075" width="9.140625" style="28"/>
    <col min="1076" max="1080" width="9.140625" style="28" customWidth="1"/>
    <col min="1081" max="1081" width="9.140625" style="28"/>
    <col min="1082" max="1083" width="9.140625" style="28" customWidth="1"/>
    <col min="1084" max="1085" width="9.140625" style="28"/>
    <col min="1086" max="1086" width="11.28515625" style="28" customWidth="1"/>
    <col min="1087" max="1087" width="11.140625" style="28" customWidth="1"/>
    <col min="1088" max="1088" width="22.7109375" style="28" customWidth="1"/>
    <col min="1089" max="1271" width="9.140625" style="28"/>
    <col min="1272" max="1272" width="7" style="28" customWidth="1"/>
    <col min="1273" max="1273" width="24.28515625" style="28" customWidth="1"/>
    <col min="1274" max="1274" width="11.85546875" style="28" customWidth="1"/>
    <col min="1275" max="1275" width="11.7109375" style="28" customWidth="1"/>
    <col min="1276" max="1276" width="8.140625" style="28" customWidth="1"/>
    <col min="1277" max="1277" width="9.140625" style="28" customWidth="1"/>
    <col min="1278" max="1294" width="9.140625" style="28"/>
    <col min="1295" max="1296" width="9.140625" style="28" customWidth="1"/>
    <col min="1297" max="1303" width="9.140625" style="28"/>
    <col min="1304" max="1304" width="9.140625" style="28" customWidth="1"/>
    <col min="1305" max="1320" width="9.140625" style="28"/>
    <col min="1321" max="1321" width="9.140625" style="28" customWidth="1"/>
    <col min="1322" max="1323" width="9.140625" style="28"/>
    <col min="1324" max="1327" width="9.140625" style="28" customWidth="1"/>
    <col min="1328" max="1328" width="9.140625" style="28"/>
    <col min="1329" max="1330" width="9.140625" style="28" customWidth="1"/>
    <col min="1331" max="1331" width="9.140625" style="28"/>
    <col min="1332" max="1336" width="9.140625" style="28" customWidth="1"/>
    <col min="1337" max="1337" width="9.140625" style="28"/>
    <col min="1338" max="1339" width="9.140625" style="28" customWidth="1"/>
    <col min="1340" max="1341" width="9.140625" style="28"/>
    <col min="1342" max="1342" width="11.28515625" style="28" customWidth="1"/>
    <col min="1343" max="1343" width="11.140625" style="28" customWidth="1"/>
    <col min="1344" max="1344" width="22.7109375" style="28" customWidth="1"/>
    <col min="1345" max="1527" width="9.140625" style="28"/>
    <col min="1528" max="1528" width="7" style="28" customWidth="1"/>
    <col min="1529" max="1529" width="24.28515625" style="28" customWidth="1"/>
    <col min="1530" max="1530" width="11.85546875" style="28" customWidth="1"/>
    <col min="1531" max="1531" width="11.7109375" style="28" customWidth="1"/>
    <col min="1532" max="1532" width="8.140625" style="28" customWidth="1"/>
    <col min="1533" max="1533" width="9.140625" style="28" customWidth="1"/>
    <col min="1534" max="1550" width="9.140625" style="28"/>
    <col min="1551" max="1552" width="9.140625" style="28" customWidth="1"/>
    <col min="1553" max="1559" width="9.140625" style="28"/>
    <col min="1560" max="1560" width="9.140625" style="28" customWidth="1"/>
    <col min="1561" max="1576" width="9.140625" style="28"/>
    <col min="1577" max="1577" width="9.140625" style="28" customWidth="1"/>
    <col min="1578" max="1579" width="9.140625" style="28"/>
    <col min="1580" max="1583" width="9.140625" style="28" customWidth="1"/>
    <col min="1584" max="1584" width="9.140625" style="28"/>
    <col min="1585" max="1586" width="9.140625" style="28" customWidth="1"/>
    <col min="1587" max="1587" width="9.140625" style="28"/>
    <col min="1588" max="1592" width="9.140625" style="28" customWidth="1"/>
    <col min="1593" max="1593" width="9.140625" style="28"/>
    <col min="1594" max="1595" width="9.140625" style="28" customWidth="1"/>
    <col min="1596" max="1597" width="9.140625" style="28"/>
    <col min="1598" max="1598" width="11.28515625" style="28" customWidth="1"/>
    <col min="1599" max="1599" width="11.140625" style="28" customWidth="1"/>
    <col min="1600" max="1600" width="22.7109375" style="28" customWidth="1"/>
    <col min="1601" max="1783" width="9.140625" style="28"/>
    <col min="1784" max="1784" width="7" style="28" customWidth="1"/>
    <col min="1785" max="1785" width="24.28515625" style="28" customWidth="1"/>
    <col min="1786" max="1786" width="11.85546875" style="28" customWidth="1"/>
    <col min="1787" max="1787" width="11.7109375" style="28" customWidth="1"/>
    <col min="1788" max="1788" width="8.140625" style="28" customWidth="1"/>
    <col min="1789" max="1789" width="9.140625" style="28" customWidth="1"/>
    <col min="1790" max="1806" width="9.140625" style="28"/>
    <col min="1807" max="1808" width="9.140625" style="28" customWidth="1"/>
    <col min="1809" max="1815" width="9.140625" style="28"/>
    <col min="1816" max="1816" width="9.140625" style="28" customWidth="1"/>
    <col min="1817" max="1832" width="9.140625" style="28"/>
    <col min="1833" max="1833" width="9.140625" style="28" customWidth="1"/>
    <col min="1834" max="1835" width="9.140625" style="28"/>
    <col min="1836" max="1839" width="9.140625" style="28" customWidth="1"/>
    <col min="1840" max="1840" width="9.140625" style="28"/>
    <col min="1841" max="1842" width="9.140625" style="28" customWidth="1"/>
    <col min="1843" max="1843" width="9.140625" style="28"/>
    <col min="1844" max="1848" width="9.140625" style="28" customWidth="1"/>
    <col min="1849" max="1849" width="9.140625" style="28"/>
    <col min="1850" max="1851" width="9.140625" style="28" customWidth="1"/>
    <col min="1852" max="1853" width="9.140625" style="28"/>
    <col min="1854" max="1854" width="11.28515625" style="28" customWidth="1"/>
    <col min="1855" max="1855" width="11.140625" style="28" customWidth="1"/>
    <col min="1856" max="1856" width="22.7109375" style="28" customWidth="1"/>
    <col min="1857" max="2039" width="9.140625" style="28"/>
    <col min="2040" max="2040" width="7" style="28" customWidth="1"/>
    <col min="2041" max="2041" width="24.28515625" style="28" customWidth="1"/>
    <col min="2042" max="2042" width="11.85546875" style="28" customWidth="1"/>
    <col min="2043" max="2043" width="11.7109375" style="28" customWidth="1"/>
    <col min="2044" max="2044" width="8.140625" style="28" customWidth="1"/>
    <col min="2045" max="2045" width="9.140625" style="28" customWidth="1"/>
    <col min="2046" max="2062" width="9.140625" style="28"/>
    <col min="2063" max="2064" width="9.140625" style="28" customWidth="1"/>
    <col min="2065" max="2071" width="9.140625" style="28"/>
    <col min="2072" max="2072" width="9.140625" style="28" customWidth="1"/>
    <col min="2073" max="2088" width="9.140625" style="28"/>
    <col min="2089" max="2089" width="9.140625" style="28" customWidth="1"/>
    <col min="2090" max="2091" width="9.140625" style="28"/>
    <col min="2092" max="2095" width="9.140625" style="28" customWidth="1"/>
    <col min="2096" max="2096" width="9.140625" style="28"/>
    <col min="2097" max="2098" width="9.140625" style="28" customWidth="1"/>
    <col min="2099" max="2099" width="9.140625" style="28"/>
    <col min="2100" max="2104" width="9.140625" style="28" customWidth="1"/>
    <col min="2105" max="2105" width="9.140625" style="28"/>
    <col min="2106" max="2107" width="9.140625" style="28" customWidth="1"/>
    <col min="2108" max="2109" width="9.140625" style="28"/>
    <col min="2110" max="2110" width="11.28515625" style="28" customWidth="1"/>
    <col min="2111" max="2111" width="11.140625" style="28" customWidth="1"/>
    <col min="2112" max="2112" width="22.7109375" style="28" customWidth="1"/>
    <col min="2113" max="2295" width="9.140625" style="28"/>
    <col min="2296" max="2296" width="7" style="28" customWidth="1"/>
    <col min="2297" max="2297" width="24.28515625" style="28" customWidth="1"/>
    <col min="2298" max="2298" width="11.85546875" style="28" customWidth="1"/>
    <col min="2299" max="2299" width="11.7109375" style="28" customWidth="1"/>
    <col min="2300" max="2300" width="8.140625" style="28" customWidth="1"/>
    <col min="2301" max="2301" width="9.140625" style="28" customWidth="1"/>
    <col min="2302" max="2318" width="9.140625" style="28"/>
    <col min="2319" max="2320" width="9.140625" style="28" customWidth="1"/>
    <col min="2321" max="2327" width="9.140625" style="28"/>
    <col min="2328" max="2328" width="9.140625" style="28" customWidth="1"/>
    <col min="2329" max="2344" width="9.140625" style="28"/>
    <col min="2345" max="2345" width="9.140625" style="28" customWidth="1"/>
    <col min="2346" max="2347" width="9.140625" style="28"/>
    <col min="2348" max="2351" width="9.140625" style="28" customWidth="1"/>
    <col min="2352" max="2352" width="9.140625" style="28"/>
    <col min="2353" max="2354" width="9.140625" style="28" customWidth="1"/>
    <col min="2355" max="2355" width="9.140625" style="28"/>
    <col min="2356" max="2360" width="9.140625" style="28" customWidth="1"/>
    <col min="2361" max="2361" width="9.140625" style="28"/>
    <col min="2362" max="2363" width="9.140625" style="28" customWidth="1"/>
    <col min="2364" max="2365" width="9.140625" style="28"/>
    <col min="2366" max="2366" width="11.28515625" style="28" customWidth="1"/>
    <col min="2367" max="2367" width="11.140625" style="28" customWidth="1"/>
    <col min="2368" max="2368" width="22.7109375" style="28" customWidth="1"/>
    <col min="2369" max="2551" width="9.140625" style="28"/>
    <col min="2552" max="2552" width="7" style="28" customWidth="1"/>
    <col min="2553" max="2553" width="24.28515625" style="28" customWidth="1"/>
    <col min="2554" max="2554" width="11.85546875" style="28" customWidth="1"/>
    <col min="2555" max="2555" width="11.7109375" style="28" customWidth="1"/>
    <col min="2556" max="2556" width="8.140625" style="28" customWidth="1"/>
    <col min="2557" max="2557" width="9.140625" style="28" customWidth="1"/>
    <col min="2558" max="2574" width="9.140625" style="28"/>
    <col min="2575" max="2576" width="9.140625" style="28" customWidth="1"/>
    <col min="2577" max="2583" width="9.140625" style="28"/>
    <col min="2584" max="2584" width="9.140625" style="28" customWidth="1"/>
    <col min="2585" max="2600" width="9.140625" style="28"/>
    <col min="2601" max="2601" width="9.140625" style="28" customWidth="1"/>
    <col min="2602" max="2603" width="9.140625" style="28"/>
    <col min="2604" max="2607" width="9.140625" style="28" customWidth="1"/>
    <col min="2608" max="2608" width="9.140625" style="28"/>
    <col min="2609" max="2610" width="9.140625" style="28" customWidth="1"/>
    <col min="2611" max="2611" width="9.140625" style="28"/>
    <col min="2612" max="2616" width="9.140625" style="28" customWidth="1"/>
    <col min="2617" max="2617" width="9.140625" style="28"/>
    <col min="2618" max="2619" width="9.140625" style="28" customWidth="1"/>
    <col min="2620" max="2621" width="9.140625" style="28"/>
    <col min="2622" max="2622" width="11.28515625" style="28" customWidth="1"/>
    <col min="2623" max="2623" width="11.140625" style="28" customWidth="1"/>
    <col min="2624" max="2624" width="22.7109375" style="28" customWidth="1"/>
    <col min="2625" max="2807" width="9.140625" style="28"/>
    <col min="2808" max="2808" width="7" style="28" customWidth="1"/>
    <col min="2809" max="2809" width="24.28515625" style="28" customWidth="1"/>
    <col min="2810" max="2810" width="11.85546875" style="28" customWidth="1"/>
    <col min="2811" max="2811" width="11.7109375" style="28" customWidth="1"/>
    <col min="2812" max="2812" width="8.140625" style="28" customWidth="1"/>
    <col min="2813" max="2813" width="9.140625" style="28" customWidth="1"/>
    <col min="2814" max="2830" width="9.140625" style="28"/>
    <col min="2831" max="2832" width="9.140625" style="28" customWidth="1"/>
    <col min="2833" max="2839" width="9.140625" style="28"/>
    <col min="2840" max="2840" width="9.140625" style="28" customWidth="1"/>
    <col min="2841" max="2856" width="9.140625" style="28"/>
    <col min="2857" max="2857" width="9.140625" style="28" customWidth="1"/>
    <col min="2858" max="2859" width="9.140625" style="28"/>
    <col min="2860" max="2863" width="9.140625" style="28" customWidth="1"/>
    <col min="2864" max="2864" width="9.140625" style="28"/>
    <col min="2865" max="2866" width="9.140625" style="28" customWidth="1"/>
    <col min="2867" max="2867" width="9.140625" style="28"/>
    <col min="2868" max="2872" width="9.140625" style="28" customWidth="1"/>
    <col min="2873" max="2873" width="9.140625" style="28"/>
    <col min="2874" max="2875" width="9.140625" style="28" customWidth="1"/>
    <col min="2876" max="2877" width="9.140625" style="28"/>
    <col min="2878" max="2878" width="11.28515625" style="28" customWidth="1"/>
    <col min="2879" max="2879" width="11.140625" style="28" customWidth="1"/>
    <col min="2880" max="2880" width="22.7109375" style="28" customWidth="1"/>
    <col min="2881" max="3063" width="9.140625" style="28"/>
    <col min="3064" max="3064" width="7" style="28" customWidth="1"/>
    <col min="3065" max="3065" width="24.28515625" style="28" customWidth="1"/>
    <col min="3066" max="3066" width="11.85546875" style="28" customWidth="1"/>
    <col min="3067" max="3067" width="11.7109375" style="28" customWidth="1"/>
    <col min="3068" max="3068" width="8.140625" style="28" customWidth="1"/>
    <col min="3069" max="3069" width="9.140625" style="28" customWidth="1"/>
    <col min="3070" max="3086" width="9.140625" style="28"/>
    <col min="3087" max="3088" width="9.140625" style="28" customWidth="1"/>
    <col min="3089" max="3095" width="9.140625" style="28"/>
    <col min="3096" max="3096" width="9.140625" style="28" customWidth="1"/>
    <col min="3097" max="3112" width="9.140625" style="28"/>
    <col min="3113" max="3113" width="9.140625" style="28" customWidth="1"/>
    <col min="3114" max="3115" width="9.140625" style="28"/>
    <col min="3116" max="3119" width="9.140625" style="28" customWidth="1"/>
    <col min="3120" max="3120" width="9.140625" style="28"/>
    <col min="3121" max="3122" width="9.140625" style="28" customWidth="1"/>
    <col min="3123" max="3123" width="9.140625" style="28"/>
    <col min="3124" max="3128" width="9.140625" style="28" customWidth="1"/>
    <col min="3129" max="3129" width="9.140625" style="28"/>
    <col min="3130" max="3131" width="9.140625" style="28" customWidth="1"/>
    <col min="3132" max="3133" width="9.140625" style="28"/>
    <col min="3134" max="3134" width="11.28515625" style="28" customWidth="1"/>
    <col min="3135" max="3135" width="11.140625" style="28" customWidth="1"/>
    <col min="3136" max="3136" width="22.7109375" style="28" customWidth="1"/>
    <col min="3137" max="3319" width="9.140625" style="28"/>
    <col min="3320" max="3320" width="7" style="28" customWidth="1"/>
    <col min="3321" max="3321" width="24.28515625" style="28" customWidth="1"/>
    <col min="3322" max="3322" width="11.85546875" style="28" customWidth="1"/>
    <col min="3323" max="3323" width="11.7109375" style="28" customWidth="1"/>
    <col min="3324" max="3324" width="8.140625" style="28" customWidth="1"/>
    <col min="3325" max="3325" width="9.140625" style="28" customWidth="1"/>
    <col min="3326" max="3342" width="9.140625" style="28"/>
    <col min="3343" max="3344" width="9.140625" style="28" customWidth="1"/>
    <col min="3345" max="3351" width="9.140625" style="28"/>
    <col min="3352" max="3352" width="9.140625" style="28" customWidth="1"/>
    <col min="3353" max="3368" width="9.140625" style="28"/>
    <col min="3369" max="3369" width="9.140625" style="28" customWidth="1"/>
    <col min="3370" max="3371" width="9.140625" style="28"/>
    <col min="3372" max="3375" width="9.140625" style="28" customWidth="1"/>
    <col min="3376" max="3376" width="9.140625" style="28"/>
    <col min="3377" max="3378" width="9.140625" style="28" customWidth="1"/>
    <col min="3379" max="3379" width="9.140625" style="28"/>
    <col min="3380" max="3384" width="9.140625" style="28" customWidth="1"/>
    <col min="3385" max="3385" width="9.140625" style="28"/>
    <col min="3386" max="3387" width="9.140625" style="28" customWidth="1"/>
    <col min="3388" max="3389" width="9.140625" style="28"/>
    <col min="3390" max="3390" width="11.28515625" style="28" customWidth="1"/>
    <col min="3391" max="3391" width="11.140625" style="28" customWidth="1"/>
    <col min="3392" max="3392" width="22.7109375" style="28" customWidth="1"/>
    <col min="3393" max="3575" width="9.140625" style="28"/>
    <col min="3576" max="3576" width="7" style="28" customWidth="1"/>
    <col min="3577" max="3577" width="24.28515625" style="28" customWidth="1"/>
    <col min="3578" max="3578" width="11.85546875" style="28" customWidth="1"/>
    <col min="3579" max="3579" width="11.7109375" style="28" customWidth="1"/>
    <col min="3580" max="3580" width="8.140625" style="28" customWidth="1"/>
    <col min="3581" max="3581" width="9.140625" style="28" customWidth="1"/>
    <col min="3582" max="3598" width="9.140625" style="28"/>
    <col min="3599" max="3600" width="9.140625" style="28" customWidth="1"/>
    <col min="3601" max="3607" width="9.140625" style="28"/>
    <col min="3608" max="3608" width="9.140625" style="28" customWidth="1"/>
    <col min="3609" max="3624" width="9.140625" style="28"/>
    <col min="3625" max="3625" width="9.140625" style="28" customWidth="1"/>
    <col min="3626" max="3627" width="9.140625" style="28"/>
    <col min="3628" max="3631" width="9.140625" style="28" customWidth="1"/>
    <col min="3632" max="3632" width="9.140625" style="28"/>
    <col min="3633" max="3634" width="9.140625" style="28" customWidth="1"/>
    <col min="3635" max="3635" width="9.140625" style="28"/>
    <col min="3636" max="3640" width="9.140625" style="28" customWidth="1"/>
    <col min="3641" max="3641" width="9.140625" style="28"/>
    <col min="3642" max="3643" width="9.140625" style="28" customWidth="1"/>
    <col min="3644" max="3645" width="9.140625" style="28"/>
    <col min="3646" max="3646" width="11.28515625" style="28" customWidth="1"/>
    <col min="3647" max="3647" width="11.140625" style="28" customWidth="1"/>
    <col min="3648" max="3648" width="22.7109375" style="28" customWidth="1"/>
    <col min="3649" max="3831" width="9.140625" style="28"/>
    <col min="3832" max="3832" width="7" style="28" customWidth="1"/>
    <col min="3833" max="3833" width="24.28515625" style="28" customWidth="1"/>
    <col min="3834" max="3834" width="11.85546875" style="28" customWidth="1"/>
    <col min="3835" max="3835" width="11.7109375" style="28" customWidth="1"/>
    <col min="3836" max="3836" width="8.140625" style="28" customWidth="1"/>
    <col min="3837" max="3837" width="9.140625" style="28" customWidth="1"/>
    <col min="3838" max="3854" width="9.140625" style="28"/>
    <col min="3855" max="3856" width="9.140625" style="28" customWidth="1"/>
    <col min="3857" max="3863" width="9.140625" style="28"/>
    <col min="3864" max="3864" width="9.140625" style="28" customWidth="1"/>
    <col min="3865" max="3880" width="9.140625" style="28"/>
    <col min="3881" max="3881" width="9.140625" style="28" customWidth="1"/>
    <col min="3882" max="3883" width="9.140625" style="28"/>
    <col min="3884" max="3887" width="9.140625" style="28" customWidth="1"/>
    <col min="3888" max="3888" width="9.140625" style="28"/>
    <col min="3889" max="3890" width="9.140625" style="28" customWidth="1"/>
    <col min="3891" max="3891" width="9.140625" style="28"/>
    <col min="3892" max="3896" width="9.140625" style="28" customWidth="1"/>
    <col min="3897" max="3897" width="9.140625" style="28"/>
    <col min="3898" max="3899" width="9.140625" style="28" customWidth="1"/>
    <col min="3900" max="3901" width="9.140625" style="28"/>
    <col min="3902" max="3902" width="11.28515625" style="28" customWidth="1"/>
    <col min="3903" max="3903" width="11.140625" style="28" customWidth="1"/>
    <col min="3904" max="3904" width="22.7109375" style="28" customWidth="1"/>
    <col min="3905" max="4087" width="9.140625" style="28"/>
    <col min="4088" max="4088" width="7" style="28" customWidth="1"/>
    <col min="4089" max="4089" width="24.28515625" style="28" customWidth="1"/>
    <col min="4090" max="4090" width="11.85546875" style="28" customWidth="1"/>
    <col min="4091" max="4091" width="11.7109375" style="28" customWidth="1"/>
    <col min="4092" max="4092" width="8.140625" style="28" customWidth="1"/>
    <col min="4093" max="4093" width="9.140625" style="28" customWidth="1"/>
    <col min="4094" max="4110" width="9.140625" style="28"/>
    <col min="4111" max="4112" width="9.140625" style="28" customWidth="1"/>
    <col min="4113" max="4119" width="9.140625" style="28"/>
    <col min="4120" max="4120" width="9.140625" style="28" customWidth="1"/>
    <col min="4121" max="4136" width="9.140625" style="28"/>
    <col min="4137" max="4137" width="9.140625" style="28" customWidth="1"/>
    <col min="4138" max="4139" width="9.140625" style="28"/>
    <col min="4140" max="4143" width="9.140625" style="28" customWidth="1"/>
    <col min="4144" max="4144" width="9.140625" style="28"/>
    <col min="4145" max="4146" width="9.140625" style="28" customWidth="1"/>
    <col min="4147" max="4147" width="9.140625" style="28"/>
    <col min="4148" max="4152" width="9.140625" style="28" customWidth="1"/>
    <col min="4153" max="4153" width="9.140625" style="28"/>
    <col min="4154" max="4155" width="9.140625" style="28" customWidth="1"/>
    <col min="4156" max="4157" width="9.140625" style="28"/>
    <col min="4158" max="4158" width="11.28515625" style="28" customWidth="1"/>
    <col min="4159" max="4159" width="11.140625" style="28" customWidth="1"/>
    <col min="4160" max="4160" width="22.7109375" style="28" customWidth="1"/>
    <col min="4161" max="4343" width="9.140625" style="28"/>
    <col min="4344" max="4344" width="7" style="28" customWidth="1"/>
    <col min="4345" max="4345" width="24.28515625" style="28" customWidth="1"/>
    <col min="4346" max="4346" width="11.85546875" style="28" customWidth="1"/>
    <col min="4347" max="4347" width="11.7109375" style="28" customWidth="1"/>
    <col min="4348" max="4348" width="8.140625" style="28" customWidth="1"/>
    <col min="4349" max="4349" width="9.140625" style="28" customWidth="1"/>
    <col min="4350" max="4366" width="9.140625" style="28"/>
    <col min="4367" max="4368" width="9.140625" style="28" customWidth="1"/>
    <col min="4369" max="4375" width="9.140625" style="28"/>
    <col min="4376" max="4376" width="9.140625" style="28" customWidth="1"/>
    <col min="4377" max="4392" width="9.140625" style="28"/>
    <col min="4393" max="4393" width="9.140625" style="28" customWidth="1"/>
    <col min="4394" max="4395" width="9.140625" style="28"/>
    <col min="4396" max="4399" width="9.140625" style="28" customWidth="1"/>
    <col min="4400" max="4400" width="9.140625" style="28"/>
    <col min="4401" max="4402" width="9.140625" style="28" customWidth="1"/>
    <col min="4403" max="4403" width="9.140625" style="28"/>
    <col min="4404" max="4408" width="9.140625" style="28" customWidth="1"/>
    <col min="4409" max="4409" width="9.140625" style="28"/>
    <col min="4410" max="4411" width="9.140625" style="28" customWidth="1"/>
    <col min="4412" max="4413" width="9.140625" style="28"/>
    <col min="4414" max="4414" width="11.28515625" style="28" customWidth="1"/>
    <col min="4415" max="4415" width="11.140625" style="28" customWidth="1"/>
    <col min="4416" max="4416" width="22.7109375" style="28" customWidth="1"/>
    <col min="4417" max="4599" width="9.140625" style="28"/>
    <col min="4600" max="4600" width="7" style="28" customWidth="1"/>
    <col min="4601" max="4601" width="24.28515625" style="28" customWidth="1"/>
    <col min="4602" max="4602" width="11.85546875" style="28" customWidth="1"/>
    <col min="4603" max="4603" width="11.7109375" style="28" customWidth="1"/>
    <col min="4604" max="4604" width="8.140625" style="28" customWidth="1"/>
    <col min="4605" max="4605" width="9.140625" style="28" customWidth="1"/>
    <col min="4606" max="4622" width="9.140625" style="28"/>
    <col min="4623" max="4624" width="9.140625" style="28" customWidth="1"/>
    <col min="4625" max="4631" width="9.140625" style="28"/>
    <col min="4632" max="4632" width="9.140625" style="28" customWidth="1"/>
    <col min="4633" max="4648" width="9.140625" style="28"/>
    <col min="4649" max="4649" width="9.140625" style="28" customWidth="1"/>
    <col min="4650" max="4651" width="9.140625" style="28"/>
    <col min="4652" max="4655" width="9.140625" style="28" customWidth="1"/>
    <col min="4656" max="4656" width="9.140625" style="28"/>
    <col min="4657" max="4658" width="9.140625" style="28" customWidth="1"/>
    <col min="4659" max="4659" width="9.140625" style="28"/>
    <col min="4660" max="4664" width="9.140625" style="28" customWidth="1"/>
    <col min="4665" max="4665" width="9.140625" style="28"/>
    <col min="4666" max="4667" width="9.140625" style="28" customWidth="1"/>
    <col min="4668" max="4669" width="9.140625" style="28"/>
    <col min="4670" max="4670" width="11.28515625" style="28" customWidth="1"/>
    <col min="4671" max="4671" width="11.140625" style="28" customWidth="1"/>
    <col min="4672" max="4672" width="22.7109375" style="28" customWidth="1"/>
    <col min="4673" max="4855" width="9.140625" style="28"/>
    <col min="4856" max="4856" width="7" style="28" customWidth="1"/>
    <col min="4857" max="4857" width="24.28515625" style="28" customWidth="1"/>
    <col min="4858" max="4858" width="11.85546875" style="28" customWidth="1"/>
    <col min="4859" max="4859" width="11.7109375" style="28" customWidth="1"/>
    <col min="4860" max="4860" width="8.140625" style="28" customWidth="1"/>
    <col min="4861" max="4861" width="9.140625" style="28" customWidth="1"/>
    <col min="4862" max="4878" width="9.140625" style="28"/>
    <col min="4879" max="4880" width="9.140625" style="28" customWidth="1"/>
    <col min="4881" max="4887" width="9.140625" style="28"/>
    <col min="4888" max="4888" width="9.140625" style="28" customWidth="1"/>
    <col min="4889" max="4904" width="9.140625" style="28"/>
    <col min="4905" max="4905" width="9.140625" style="28" customWidth="1"/>
    <col min="4906" max="4907" width="9.140625" style="28"/>
    <col min="4908" max="4911" width="9.140625" style="28" customWidth="1"/>
    <col min="4912" max="4912" width="9.140625" style="28"/>
    <col min="4913" max="4914" width="9.140625" style="28" customWidth="1"/>
    <col min="4915" max="4915" width="9.140625" style="28"/>
    <col min="4916" max="4920" width="9.140625" style="28" customWidth="1"/>
    <col min="4921" max="4921" width="9.140625" style="28"/>
    <col min="4922" max="4923" width="9.140625" style="28" customWidth="1"/>
    <col min="4924" max="4925" width="9.140625" style="28"/>
    <col min="4926" max="4926" width="11.28515625" style="28" customWidth="1"/>
    <col min="4927" max="4927" width="11.140625" style="28" customWidth="1"/>
    <col min="4928" max="4928" width="22.7109375" style="28" customWidth="1"/>
    <col min="4929" max="5111" width="9.140625" style="28"/>
    <col min="5112" max="5112" width="7" style="28" customWidth="1"/>
    <col min="5113" max="5113" width="24.28515625" style="28" customWidth="1"/>
    <col min="5114" max="5114" width="11.85546875" style="28" customWidth="1"/>
    <col min="5115" max="5115" width="11.7109375" style="28" customWidth="1"/>
    <col min="5116" max="5116" width="8.140625" style="28" customWidth="1"/>
    <col min="5117" max="5117" width="9.140625" style="28" customWidth="1"/>
    <col min="5118" max="5134" width="9.140625" style="28"/>
    <col min="5135" max="5136" width="9.140625" style="28" customWidth="1"/>
    <col min="5137" max="5143" width="9.140625" style="28"/>
    <col min="5144" max="5144" width="9.140625" style="28" customWidth="1"/>
    <col min="5145" max="5160" width="9.140625" style="28"/>
    <col min="5161" max="5161" width="9.140625" style="28" customWidth="1"/>
    <col min="5162" max="5163" width="9.140625" style="28"/>
    <col min="5164" max="5167" width="9.140625" style="28" customWidth="1"/>
    <col min="5168" max="5168" width="9.140625" style="28"/>
    <col min="5169" max="5170" width="9.140625" style="28" customWidth="1"/>
    <col min="5171" max="5171" width="9.140625" style="28"/>
    <col min="5172" max="5176" width="9.140625" style="28" customWidth="1"/>
    <col min="5177" max="5177" width="9.140625" style="28"/>
    <col min="5178" max="5179" width="9.140625" style="28" customWidth="1"/>
    <col min="5180" max="5181" width="9.140625" style="28"/>
    <col min="5182" max="5182" width="11.28515625" style="28" customWidth="1"/>
    <col min="5183" max="5183" width="11.140625" style="28" customWidth="1"/>
    <col min="5184" max="5184" width="22.7109375" style="28" customWidth="1"/>
    <col min="5185" max="5367" width="9.140625" style="28"/>
    <col min="5368" max="5368" width="7" style="28" customWidth="1"/>
    <col min="5369" max="5369" width="24.28515625" style="28" customWidth="1"/>
    <col min="5370" max="5370" width="11.85546875" style="28" customWidth="1"/>
    <col min="5371" max="5371" width="11.7109375" style="28" customWidth="1"/>
    <col min="5372" max="5372" width="8.140625" style="28" customWidth="1"/>
    <col min="5373" max="5373" width="9.140625" style="28" customWidth="1"/>
    <col min="5374" max="5390" width="9.140625" style="28"/>
    <col min="5391" max="5392" width="9.140625" style="28" customWidth="1"/>
    <col min="5393" max="5399" width="9.140625" style="28"/>
    <col min="5400" max="5400" width="9.140625" style="28" customWidth="1"/>
    <col min="5401" max="5416" width="9.140625" style="28"/>
    <col min="5417" max="5417" width="9.140625" style="28" customWidth="1"/>
    <col min="5418" max="5419" width="9.140625" style="28"/>
    <col min="5420" max="5423" width="9.140625" style="28" customWidth="1"/>
    <col min="5424" max="5424" width="9.140625" style="28"/>
    <col min="5425" max="5426" width="9.140625" style="28" customWidth="1"/>
    <col min="5427" max="5427" width="9.140625" style="28"/>
    <col min="5428" max="5432" width="9.140625" style="28" customWidth="1"/>
    <col min="5433" max="5433" width="9.140625" style="28"/>
    <col min="5434" max="5435" width="9.140625" style="28" customWidth="1"/>
    <col min="5436" max="5437" width="9.140625" style="28"/>
    <col min="5438" max="5438" width="11.28515625" style="28" customWidth="1"/>
    <col min="5439" max="5439" width="11.140625" style="28" customWidth="1"/>
    <col min="5440" max="5440" width="22.7109375" style="28" customWidth="1"/>
    <col min="5441" max="5623" width="9.140625" style="28"/>
    <col min="5624" max="5624" width="7" style="28" customWidth="1"/>
    <col min="5625" max="5625" width="24.28515625" style="28" customWidth="1"/>
    <col min="5626" max="5626" width="11.85546875" style="28" customWidth="1"/>
    <col min="5627" max="5627" width="11.7109375" style="28" customWidth="1"/>
    <col min="5628" max="5628" width="8.140625" style="28" customWidth="1"/>
    <col min="5629" max="5629" width="9.140625" style="28" customWidth="1"/>
    <col min="5630" max="5646" width="9.140625" style="28"/>
    <col min="5647" max="5648" width="9.140625" style="28" customWidth="1"/>
    <col min="5649" max="5655" width="9.140625" style="28"/>
    <col min="5656" max="5656" width="9.140625" style="28" customWidth="1"/>
    <col min="5657" max="5672" width="9.140625" style="28"/>
    <col min="5673" max="5673" width="9.140625" style="28" customWidth="1"/>
    <col min="5674" max="5675" width="9.140625" style="28"/>
    <col min="5676" max="5679" width="9.140625" style="28" customWidth="1"/>
    <col min="5680" max="5680" width="9.140625" style="28"/>
    <col min="5681" max="5682" width="9.140625" style="28" customWidth="1"/>
    <col min="5683" max="5683" width="9.140625" style="28"/>
    <col min="5684" max="5688" width="9.140625" style="28" customWidth="1"/>
    <col min="5689" max="5689" width="9.140625" style="28"/>
    <col min="5690" max="5691" width="9.140625" style="28" customWidth="1"/>
    <col min="5692" max="5693" width="9.140625" style="28"/>
    <col min="5694" max="5694" width="11.28515625" style="28" customWidth="1"/>
    <col min="5695" max="5695" width="11.140625" style="28" customWidth="1"/>
    <col min="5696" max="5696" width="22.7109375" style="28" customWidth="1"/>
    <col min="5697" max="5879" width="9.140625" style="28"/>
    <col min="5880" max="5880" width="7" style="28" customWidth="1"/>
    <col min="5881" max="5881" width="24.28515625" style="28" customWidth="1"/>
    <col min="5882" max="5882" width="11.85546875" style="28" customWidth="1"/>
    <col min="5883" max="5883" width="11.7109375" style="28" customWidth="1"/>
    <col min="5884" max="5884" width="8.140625" style="28" customWidth="1"/>
    <col min="5885" max="5885" width="9.140625" style="28" customWidth="1"/>
    <col min="5886" max="5902" width="9.140625" style="28"/>
    <col min="5903" max="5904" width="9.140625" style="28" customWidth="1"/>
    <col min="5905" max="5911" width="9.140625" style="28"/>
    <col min="5912" max="5912" width="9.140625" style="28" customWidth="1"/>
    <col min="5913" max="5928" width="9.140625" style="28"/>
    <col min="5929" max="5929" width="9.140625" style="28" customWidth="1"/>
    <col min="5930" max="5931" width="9.140625" style="28"/>
    <col min="5932" max="5935" width="9.140625" style="28" customWidth="1"/>
    <col min="5936" max="5936" width="9.140625" style="28"/>
    <col min="5937" max="5938" width="9.140625" style="28" customWidth="1"/>
    <col min="5939" max="5939" width="9.140625" style="28"/>
    <col min="5940" max="5944" width="9.140625" style="28" customWidth="1"/>
    <col min="5945" max="5945" width="9.140625" style="28"/>
    <col min="5946" max="5947" width="9.140625" style="28" customWidth="1"/>
    <col min="5948" max="5949" width="9.140625" style="28"/>
    <col min="5950" max="5950" width="11.28515625" style="28" customWidth="1"/>
    <col min="5951" max="5951" width="11.140625" style="28" customWidth="1"/>
    <col min="5952" max="5952" width="22.7109375" style="28" customWidth="1"/>
    <col min="5953" max="6135" width="9.140625" style="28"/>
    <col min="6136" max="6136" width="7" style="28" customWidth="1"/>
    <col min="6137" max="6137" width="24.28515625" style="28" customWidth="1"/>
    <col min="6138" max="6138" width="11.85546875" style="28" customWidth="1"/>
    <col min="6139" max="6139" width="11.7109375" style="28" customWidth="1"/>
    <col min="6140" max="6140" width="8.140625" style="28" customWidth="1"/>
    <col min="6141" max="6141" width="9.140625" style="28" customWidth="1"/>
    <col min="6142" max="6158" width="9.140625" style="28"/>
    <col min="6159" max="6160" width="9.140625" style="28" customWidth="1"/>
    <col min="6161" max="6167" width="9.140625" style="28"/>
    <col min="6168" max="6168" width="9.140625" style="28" customWidth="1"/>
    <col min="6169" max="6184" width="9.140625" style="28"/>
    <col min="6185" max="6185" width="9.140625" style="28" customWidth="1"/>
    <col min="6186" max="6187" width="9.140625" style="28"/>
    <col min="6188" max="6191" width="9.140625" style="28" customWidth="1"/>
    <col min="6192" max="6192" width="9.140625" style="28"/>
    <col min="6193" max="6194" width="9.140625" style="28" customWidth="1"/>
    <col min="6195" max="6195" width="9.140625" style="28"/>
    <col min="6196" max="6200" width="9.140625" style="28" customWidth="1"/>
    <col min="6201" max="6201" width="9.140625" style="28"/>
    <col min="6202" max="6203" width="9.140625" style="28" customWidth="1"/>
    <col min="6204" max="6205" width="9.140625" style="28"/>
    <col min="6206" max="6206" width="11.28515625" style="28" customWidth="1"/>
    <col min="6207" max="6207" width="11.140625" style="28" customWidth="1"/>
    <col min="6208" max="6208" width="22.7109375" style="28" customWidth="1"/>
    <col min="6209" max="6391" width="9.140625" style="28"/>
    <col min="6392" max="6392" width="7" style="28" customWidth="1"/>
    <col min="6393" max="6393" width="24.28515625" style="28" customWidth="1"/>
    <col min="6394" max="6394" width="11.85546875" style="28" customWidth="1"/>
    <col min="6395" max="6395" width="11.7109375" style="28" customWidth="1"/>
    <col min="6396" max="6396" width="8.140625" style="28" customWidth="1"/>
    <col min="6397" max="6397" width="9.140625" style="28" customWidth="1"/>
    <col min="6398" max="6414" width="9.140625" style="28"/>
    <col min="6415" max="6416" width="9.140625" style="28" customWidth="1"/>
    <col min="6417" max="6423" width="9.140625" style="28"/>
    <col min="6424" max="6424" width="9.140625" style="28" customWidth="1"/>
    <col min="6425" max="6440" width="9.140625" style="28"/>
    <col min="6441" max="6441" width="9.140625" style="28" customWidth="1"/>
    <col min="6442" max="6443" width="9.140625" style="28"/>
    <col min="6444" max="6447" width="9.140625" style="28" customWidth="1"/>
    <col min="6448" max="6448" width="9.140625" style="28"/>
    <col min="6449" max="6450" width="9.140625" style="28" customWidth="1"/>
    <col min="6451" max="6451" width="9.140625" style="28"/>
    <col min="6452" max="6456" width="9.140625" style="28" customWidth="1"/>
    <col min="6457" max="6457" width="9.140625" style="28"/>
    <col min="6458" max="6459" width="9.140625" style="28" customWidth="1"/>
    <col min="6460" max="6461" width="9.140625" style="28"/>
    <col min="6462" max="6462" width="11.28515625" style="28" customWidth="1"/>
    <col min="6463" max="6463" width="11.140625" style="28" customWidth="1"/>
    <col min="6464" max="6464" width="22.7109375" style="28" customWidth="1"/>
    <col min="6465" max="6647" width="9.140625" style="28"/>
    <col min="6648" max="6648" width="7" style="28" customWidth="1"/>
    <col min="6649" max="6649" width="24.28515625" style="28" customWidth="1"/>
    <col min="6650" max="6650" width="11.85546875" style="28" customWidth="1"/>
    <col min="6651" max="6651" width="11.7109375" style="28" customWidth="1"/>
    <col min="6652" max="6652" width="8.140625" style="28" customWidth="1"/>
    <col min="6653" max="6653" width="9.140625" style="28" customWidth="1"/>
    <col min="6654" max="6670" width="9.140625" style="28"/>
    <col min="6671" max="6672" width="9.140625" style="28" customWidth="1"/>
    <col min="6673" max="6679" width="9.140625" style="28"/>
    <col min="6680" max="6680" width="9.140625" style="28" customWidth="1"/>
    <col min="6681" max="6696" width="9.140625" style="28"/>
    <col min="6697" max="6697" width="9.140625" style="28" customWidth="1"/>
    <col min="6698" max="6699" width="9.140625" style="28"/>
    <col min="6700" max="6703" width="9.140625" style="28" customWidth="1"/>
    <col min="6704" max="6704" width="9.140625" style="28"/>
    <col min="6705" max="6706" width="9.140625" style="28" customWidth="1"/>
    <col min="6707" max="6707" width="9.140625" style="28"/>
    <col min="6708" max="6712" width="9.140625" style="28" customWidth="1"/>
    <col min="6713" max="6713" width="9.140625" style="28"/>
    <col min="6714" max="6715" width="9.140625" style="28" customWidth="1"/>
    <col min="6716" max="6717" width="9.140625" style="28"/>
    <col min="6718" max="6718" width="11.28515625" style="28" customWidth="1"/>
    <col min="6719" max="6719" width="11.140625" style="28" customWidth="1"/>
    <col min="6720" max="6720" width="22.7109375" style="28" customWidth="1"/>
    <col min="6721" max="6903" width="9.140625" style="28"/>
    <col min="6904" max="6904" width="7" style="28" customWidth="1"/>
    <col min="6905" max="6905" width="24.28515625" style="28" customWidth="1"/>
    <col min="6906" max="6906" width="11.85546875" style="28" customWidth="1"/>
    <col min="6907" max="6907" width="11.7109375" style="28" customWidth="1"/>
    <col min="6908" max="6908" width="8.140625" style="28" customWidth="1"/>
    <col min="6909" max="6909" width="9.140625" style="28" customWidth="1"/>
    <col min="6910" max="6926" width="9.140625" style="28"/>
    <col min="6927" max="6928" width="9.140625" style="28" customWidth="1"/>
    <col min="6929" max="6935" width="9.140625" style="28"/>
    <col min="6936" max="6936" width="9.140625" style="28" customWidth="1"/>
    <col min="6937" max="6952" width="9.140625" style="28"/>
    <col min="6953" max="6953" width="9.140625" style="28" customWidth="1"/>
    <col min="6954" max="6955" width="9.140625" style="28"/>
    <col min="6956" max="6959" width="9.140625" style="28" customWidth="1"/>
    <col min="6960" max="6960" width="9.140625" style="28"/>
    <col min="6961" max="6962" width="9.140625" style="28" customWidth="1"/>
    <col min="6963" max="6963" width="9.140625" style="28"/>
    <col min="6964" max="6968" width="9.140625" style="28" customWidth="1"/>
    <col min="6969" max="6969" width="9.140625" style="28"/>
    <col min="6970" max="6971" width="9.140625" style="28" customWidth="1"/>
    <col min="6972" max="6973" width="9.140625" style="28"/>
    <col min="6974" max="6974" width="11.28515625" style="28" customWidth="1"/>
    <col min="6975" max="6975" width="11.140625" style="28" customWidth="1"/>
    <col min="6976" max="6976" width="22.7109375" style="28" customWidth="1"/>
    <col min="6977" max="7159" width="9.140625" style="28"/>
    <col min="7160" max="7160" width="7" style="28" customWidth="1"/>
    <col min="7161" max="7161" width="24.28515625" style="28" customWidth="1"/>
    <col min="7162" max="7162" width="11.85546875" style="28" customWidth="1"/>
    <col min="7163" max="7163" width="11.7109375" style="28" customWidth="1"/>
    <col min="7164" max="7164" width="8.140625" style="28" customWidth="1"/>
    <col min="7165" max="7165" width="9.140625" style="28" customWidth="1"/>
    <col min="7166" max="7182" width="9.140625" style="28"/>
    <col min="7183" max="7184" width="9.140625" style="28" customWidth="1"/>
    <col min="7185" max="7191" width="9.140625" style="28"/>
    <col min="7192" max="7192" width="9.140625" style="28" customWidth="1"/>
    <col min="7193" max="7208" width="9.140625" style="28"/>
    <col min="7209" max="7209" width="9.140625" style="28" customWidth="1"/>
    <col min="7210" max="7211" width="9.140625" style="28"/>
    <col min="7212" max="7215" width="9.140625" style="28" customWidth="1"/>
    <col min="7216" max="7216" width="9.140625" style="28"/>
    <col min="7217" max="7218" width="9.140625" style="28" customWidth="1"/>
    <col min="7219" max="7219" width="9.140625" style="28"/>
    <col min="7220" max="7224" width="9.140625" style="28" customWidth="1"/>
    <col min="7225" max="7225" width="9.140625" style="28"/>
    <col min="7226" max="7227" width="9.140625" style="28" customWidth="1"/>
    <col min="7228" max="7229" width="9.140625" style="28"/>
    <col min="7230" max="7230" width="11.28515625" style="28" customWidth="1"/>
    <col min="7231" max="7231" width="11.140625" style="28" customWidth="1"/>
    <col min="7232" max="7232" width="22.7109375" style="28" customWidth="1"/>
    <col min="7233" max="7415" width="9.140625" style="28"/>
    <col min="7416" max="7416" width="7" style="28" customWidth="1"/>
    <col min="7417" max="7417" width="24.28515625" style="28" customWidth="1"/>
    <col min="7418" max="7418" width="11.85546875" style="28" customWidth="1"/>
    <col min="7419" max="7419" width="11.7109375" style="28" customWidth="1"/>
    <col min="7420" max="7420" width="8.140625" style="28" customWidth="1"/>
    <col min="7421" max="7421" width="9.140625" style="28" customWidth="1"/>
    <col min="7422" max="7438" width="9.140625" style="28"/>
    <col min="7439" max="7440" width="9.140625" style="28" customWidth="1"/>
    <col min="7441" max="7447" width="9.140625" style="28"/>
    <col min="7448" max="7448" width="9.140625" style="28" customWidth="1"/>
    <col min="7449" max="7464" width="9.140625" style="28"/>
    <col min="7465" max="7465" width="9.140625" style="28" customWidth="1"/>
    <col min="7466" max="7467" width="9.140625" style="28"/>
    <col min="7468" max="7471" width="9.140625" style="28" customWidth="1"/>
    <col min="7472" max="7472" width="9.140625" style="28"/>
    <col min="7473" max="7474" width="9.140625" style="28" customWidth="1"/>
    <col min="7475" max="7475" width="9.140625" style="28"/>
    <col min="7476" max="7480" width="9.140625" style="28" customWidth="1"/>
    <col min="7481" max="7481" width="9.140625" style="28"/>
    <col min="7482" max="7483" width="9.140625" style="28" customWidth="1"/>
    <col min="7484" max="7485" width="9.140625" style="28"/>
    <col min="7486" max="7486" width="11.28515625" style="28" customWidth="1"/>
    <col min="7487" max="7487" width="11.140625" style="28" customWidth="1"/>
    <col min="7488" max="7488" width="22.7109375" style="28" customWidth="1"/>
    <col min="7489" max="7671" width="9.140625" style="28"/>
    <col min="7672" max="7672" width="7" style="28" customWidth="1"/>
    <col min="7673" max="7673" width="24.28515625" style="28" customWidth="1"/>
    <col min="7674" max="7674" width="11.85546875" style="28" customWidth="1"/>
    <col min="7675" max="7675" width="11.7109375" style="28" customWidth="1"/>
    <col min="7676" max="7676" width="8.140625" style="28" customWidth="1"/>
    <col min="7677" max="7677" width="9.140625" style="28" customWidth="1"/>
    <col min="7678" max="7694" width="9.140625" style="28"/>
    <col min="7695" max="7696" width="9.140625" style="28" customWidth="1"/>
    <col min="7697" max="7703" width="9.140625" style="28"/>
    <col min="7704" max="7704" width="9.140625" style="28" customWidth="1"/>
    <col min="7705" max="7720" width="9.140625" style="28"/>
    <col min="7721" max="7721" width="9.140625" style="28" customWidth="1"/>
    <col min="7722" max="7723" width="9.140625" style="28"/>
    <col min="7724" max="7727" width="9.140625" style="28" customWidth="1"/>
    <col min="7728" max="7728" width="9.140625" style="28"/>
    <col min="7729" max="7730" width="9.140625" style="28" customWidth="1"/>
    <col min="7731" max="7731" width="9.140625" style="28"/>
    <col min="7732" max="7736" width="9.140625" style="28" customWidth="1"/>
    <col min="7737" max="7737" width="9.140625" style="28"/>
    <col min="7738" max="7739" width="9.140625" style="28" customWidth="1"/>
    <col min="7740" max="7741" width="9.140625" style="28"/>
    <col min="7742" max="7742" width="11.28515625" style="28" customWidth="1"/>
    <col min="7743" max="7743" width="11.140625" style="28" customWidth="1"/>
    <col min="7744" max="7744" width="22.7109375" style="28" customWidth="1"/>
    <col min="7745" max="7927" width="9.140625" style="28"/>
    <col min="7928" max="7928" width="7" style="28" customWidth="1"/>
    <col min="7929" max="7929" width="24.28515625" style="28" customWidth="1"/>
    <col min="7930" max="7930" width="11.85546875" style="28" customWidth="1"/>
    <col min="7931" max="7931" width="11.7109375" style="28" customWidth="1"/>
    <col min="7932" max="7932" width="8.140625" style="28" customWidth="1"/>
    <col min="7933" max="7933" width="9.140625" style="28" customWidth="1"/>
    <col min="7934" max="7950" width="9.140625" style="28"/>
    <col min="7951" max="7952" width="9.140625" style="28" customWidth="1"/>
    <col min="7953" max="7959" width="9.140625" style="28"/>
    <col min="7960" max="7960" width="9.140625" style="28" customWidth="1"/>
    <col min="7961" max="7976" width="9.140625" style="28"/>
    <col min="7977" max="7977" width="9.140625" style="28" customWidth="1"/>
    <col min="7978" max="7979" width="9.140625" style="28"/>
    <col min="7980" max="7983" width="9.140625" style="28" customWidth="1"/>
    <col min="7984" max="7984" width="9.140625" style="28"/>
    <col min="7985" max="7986" width="9.140625" style="28" customWidth="1"/>
    <col min="7987" max="7987" width="9.140625" style="28"/>
    <col min="7988" max="7992" width="9.140625" style="28" customWidth="1"/>
    <col min="7993" max="7993" width="9.140625" style="28"/>
    <col min="7994" max="7995" width="9.140625" style="28" customWidth="1"/>
    <col min="7996" max="7997" width="9.140625" style="28"/>
    <col min="7998" max="7998" width="11.28515625" style="28" customWidth="1"/>
    <col min="7999" max="7999" width="11.140625" style="28" customWidth="1"/>
    <col min="8000" max="8000" width="22.7109375" style="28" customWidth="1"/>
    <col min="8001" max="8183" width="9.140625" style="28"/>
    <col min="8184" max="8184" width="7" style="28" customWidth="1"/>
    <col min="8185" max="8185" width="24.28515625" style="28" customWidth="1"/>
    <col min="8186" max="8186" width="11.85546875" style="28" customWidth="1"/>
    <col min="8187" max="8187" width="11.7109375" style="28" customWidth="1"/>
    <col min="8188" max="8188" width="8.140625" style="28" customWidth="1"/>
    <col min="8189" max="8189" width="9.140625" style="28" customWidth="1"/>
    <col min="8190" max="8206" width="9.140625" style="28"/>
    <col min="8207" max="8208" width="9.140625" style="28" customWidth="1"/>
    <col min="8209" max="8215" width="9.140625" style="28"/>
    <col min="8216" max="8216" width="9.140625" style="28" customWidth="1"/>
    <col min="8217" max="8232" width="9.140625" style="28"/>
    <col min="8233" max="8233" width="9.140625" style="28" customWidth="1"/>
    <col min="8234" max="8235" width="9.140625" style="28"/>
    <col min="8236" max="8239" width="9.140625" style="28" customWidth="1"/>
    <col min="8240" max="8240" width="9.140625" style="28"/>
    <col min="8241" max="8242" width="9.140625" style="28" customWidth="1"/>
    <col min="8243" max="8243" width="9.140625" style="28"/>
    <col min="8244" max="8248" width="9.140625" style="28" customWidth="1"/>
    <col min="8249" max="8249" width="9.140625" style="28"/>
    <col min="8250" max="8251" width="9.140625" style="28" customWidth="1"/>
    <col min="8252" max="8253" width="9.140625" style="28"/>
    <col min="8254" max="8254" width="11.28515625" style="28" customWidth="1"/>
    <col min="8255" max="8255" width="11.140625" style="28" customWidth="1"/>
    <col min="8256" max="8256" width="22.7109375" style="28" customWidth="1"/>
    <col min="8257" max="8439" width="9.140625" style="28"/>
    <col min="8440" max="8440" width="7" style="28" customWidth="1"/>
    <col min="8441" max="8441" width="24.28515625" style="28" customWidth="1"/>
    <col min="8442" max="8442" width="11.85546875" style="28" customWidth="1"/>
    <col min="8443" max="8443" width="11.7109375" style="28" customWidth="1"/>
    <col min="8444" max="8444" width="8.140625" style="28" customWidth="1"/>
    <col min="8445" max="8445" width="9.140625" style="28" customWidth="1"/>
    <col min="8446" max="8462" width="9.140625" style="28"/>
    <col min="8463" max="8464" width="9.140625" style="28" customWidth="1"/>
    <col min="8465" max="8471" width="9.140625" style="28"/>
    <col min="8472" max="8472" width="9.140625" style="28" customWidth="1"/>
    <col min="8473" max="8488" width="9.140625" style="28"/>
    <col min="8489" max="8489" width="9.140625" style="28" customWidth="1"/>
    <col min="8490" max="8491" width="9.140625" style="28"/>
    <col min="8492" max="8495" width="9.140625" style="28" customWidth="1"/>
    <col min="8496" max="8496" width="9.140625" style="28"/>
    <col min="8497" max="8498" width="9.140625" style="28" customWidth="1"/>
    <col min="8499" max="8499" width="9.140625" style="28"/>
    <col min="8500" max="8504" width="9.140625" style="28" customWidth="1"/>
    <col min="8505" max="8505" width="9.140625" style="28"/>
    <col min="8506" max="8507" width="9.140625" style="28" customWidth="1"/>
    <col min="8508" max="8509" width="9.140625" style="28"/>
    <col min="8510" max="8510" width="11.28515625" style="28" customWidth="1"/>
    <col min="8511" max="8511" width="11.140625" style="28" customWidth="1"/>
    <col min="8512" max="8512" width="22.7109375" style="28" customWidth="1"/>
    <col min="8513" max="8695" width="9.140625" style="28"/>
    <col min="8696" max="8696" width="7" style="28" customWidth="1"/>
    <col min="8697" max="8697" width="24.28515625" style="28" customWidth="1"/>
    <col min="8698" max="8698" width="11.85546875" style="28" customWidth="1"/>
    <col min="8699" max="8699" width="11.7109375" style="28" customWidth="1"/>
    <col min="8700" max="8700" width="8.140625" style="28" customWidth="1"/>
    <col min="8701" max="8701" width="9.140625" style="28" customWidth="1"/>
    <col min="8702" max="8718" width="9.140625" style="28"/>
    <col min="8719" max="8720" width="9.140625" style="28" customWidth="1"/>
    <col min="8721" max="8727" width="9.140625" style="28"/>
    <col min="8728" max="8728" width="9.140625" style="28" customWidth="1"/>
    <col min="8729" max="8744" width="9.140625" style="28"/>
    <col min="8745" max="8745" width="9.140625" style="28" customWidth="1"/>
    <col min="8746" max="8747" width="9.140625" style="28"/>
    <col min="8748" max="8751" width="9.140625" style="28" customWidth="1"/>
    <col min="8752" max="8752" width="9.140625" style="28"/>
    <col min="8753" max="8754" width="9.140625" style="28" customWidth="1"/>
    <col min="8755" max="8755" width="9.140625" style="28"/>
    <col min="8756" max="8760" width="9.140625" style="28" customWidth="1"/>
    <col min="8761" max="8761" width="9.140625" style="28"/>
    <col min="8762" max="8763" width="9.140625" style="28" customWidth="1"/>
    <col min="8764" max="8765" width="9.140625" style="28"/>
    <col min="8766" max="8766" width="11.28515625" style="28" customWidth="1"/>
    <col min="8767" max="8767" width="11.140625" style="28" customWidth="1"/>
    <col min="8768" max="8768" width="22.7109375" style="28" customWidth="1"/>
    <col min="8769" max="8951" width="9.140625" style="28"/>
    <col min="8952" max="8952" width="7" style="28" customWidth="1"/>
    <col min="8953" max="8953" width="24.28515625" style="28" customWidth="1"/>
    <col min="8954" max="8954" width="11.85546875" style="28" customWidth="1"/>
    <col min="8955" max="8955" width="11.7109375" style="28" customWidth="1"/>
    <col min="8956" max="8956" width="8.140625" style="28" customWidth="1"/>
    <col min="8957" max="8957" width="9.140625" style="28" customWidth="1"/>
    <col min="8958" max="8974" width="9.140625" style="28"/>
    <col min="8975" max="8976" width="9.140625" style="28" customWidth="1"/>
    <col min="8977" max="8983" width="9.140625" style="28"/>
    <col min="8984" max="8984" width="9.140625" style="28" customWidth="1"/>
    <col min="8985" max="9000" width="9.140625" style="28"/>
    <col min="9001" max="9001" width="9.140625" style="28" customWidth="1"/>
    <col min="9002" max="9003" width="9.140625" style="28"/>
    <col min="9004" max="9007" width="9.140625" style="28" customWidth="1"/>
    <col min="9008" max="9008" width="9.140625" style="28"/>
    <col min="9009" max="9010" width="9.140625" style="28" customWidth="1"/>
    <col min="9011" max="9011" width="9.140625" style="28"/>
    <col min="9012" max="9016" width="9.140625" style="28" customWidth="1"/>
    <col min="9017" max="9017" width="9.140625" style="28"/>
    <col min="9018" max="9019" width="9.140625" style="28" customWidth="1"/>
    <col min="9020" max="9021" width="9.140625" style="28"/>
    <col min="9022" max="9022" width="11.28515625" style="28" customWidth="1"/>
    <col min="9023" max="9023" width="11.140625" style="28" customWidth="1"/>
    <col min="9024" max="9024" width="22.7109375" style="28" customWidth="1"/>
    <col min="9025" max="9207" width="9.140625" style="28"/>
    <col min="9208" max="9208" width="7" style="28" customWidth="1"/>
    <col min="9209" max="9209" width="24.28515625" style="28" customWidth="1"/>
    <col min="9210" max="9210" width="11.85546875" style="28" customWidth="1"/>
    <col min="9211" max="9211" width="11.7109375" style="28" customWidth="1"/>
    <col min="9212" max="9212" width="8.140625" style="28" customWidth="1"/>
    <col min="9213" max="9213" width="9.140625" style="28" customWidth="1"/>
    <col min="9214" max="9230" width="9.140625" style="28"/>
    <col min="9231" max="9232" width="9.140625" style="28" customWidth="1"/>
    <col min="9233" max="9239" width="9.140625" style="28"/>
    <col min="9240" max="9240" width="9.140625" style="28" customWidth="1"/>
    <col min="9241" max="9256" width="9.140625" style="28"/>
    <col min="9257" max="9257" width="9.140625" style="28" customWidth="1"/>
    <col min="9258" max="9259" width="9.140625" style="28"/>
    <col min="9260" max="9263" width="9.140625" style="28" customWidth="1"/>
    <col min="9264" max="9264" width="9.140625" style="28"/>
    <col min="9265" max="9266" width="9.140625" style="28" customWidth="1"/>
    <col min="9267" max="9267" width="9.140625" style="28"/>
    <col min="9268" max="9272" width="9.140625" style="28" customWidth="1"/>
    <col min="9273" max="9273" width="9.140625" style="28"/>
    <col min="9274" max="9275" width="9.140625" style="28" customWidth="1"/>
    <col min="9276" max="9277" width="9.140625" style="28"/>
    <col min="9278" max="9278" width="11.28515625" style="28" customWidth="1"/>
    <col min="9279" max="9279" width="11.140625" style="28" customWidth="1"/>
    <col min="9280" max="9280" width="22.7109375" style="28" customWidth="1"/>
    <col min="9281" max="9463" width="9.140625" style="28"/>
    <col min="9464" max="9464" width="7" style="28" customWidth="1"/>
    <col min="9465" max="9465" width="24.28515625" style="28" customWidth="1"/>
    <col min="9466" max="9466" width="11.85546875" style="28" customWidth="1"/>
    <col min="9467" max="9467" width="11.7109375" style="28" customWidth="1"/>
    <col min="9468" max="9468" width="8.140625" style="28" customWidth="1"/>
    <col min="9469" max="9469" width="9.140625" style="28" customWidth="1"/>
    <col min="9470" max="9486" width="9.140625" style="28"/>
    <col min="9487" max="9488" width="9.140625" style="28" customWidth="1"/>
    <col min="9489" max="9495" width="9.140625" style="28"/>
    <col min="9496" max="9496" width="9.140625" style="28" customWidth="1"/>
    <col min="9497" max="9512" width="9.140625" style="28"/>
    <col min="9513" max="9513" width="9.140625" style="28" customWidth="1"/>
    <col min="9514" max="9515" width="9.140625" style="28"/>
    <col min="9516" max="9519" width="9.140625" style="28" customWidth="1"/>
    <col min="9520" max="9520" width="9.140625" style="28"/>
    <col min="9521" max="9522" width="9.140625" style="28" customWidth="1"/>
    <col min="9523" max="9523" width="9.140625" style="28"/>
    <col min="9524" max="9528" width="9.140625" style="28" customWidth="1"/>
    <col min="9529" max="9529" width="9.140625" style="28"/>
    <col min="9530" max="9531" width="9.140625" style="28" customWidth="1"/>
    <col min="9532" max="9533" width="9.140625" style="28"/>
    <col min="9534" max="9534" width="11.28515625" style="28" customWidth="1"/>
    <col min="9535" max="9535" width="11.140625" style="28" customWidth="1"/>
    <col min="9536" max="9536" width="22.7109375" style="28" customWidth="1"/>
    <col min="9537" max="9719" width="9.140625" style="28"/>
    <col min="9720" max="9720" width="7" style="28" customWidth="1"/>
    <col min="9721" max="9721" width="24.28515625" style="28" customWidth="1"/>
    <col min="9722" max="9722" width="11.85546875" style="28" customWidth="1"/>
    <col min="9723" max="9723" width="11.7109375" style="28" customWidth="1"/>
    <col min="9724" max="9724" width="8.140625" style="28" customWidth="1"/>
    <col min="9725" max="9725" width="9.140625" style="28" customWidth="1"/>
    <col min="9726" max="9742" width="9.140625" style="28"/>
    <col min="9743" max="9744" width="9.140625" style="28" customWidth="1"/>
    <col min="9745" max="9751" width="9.140625" style="28"/>
    <col min="9752" max="9752" width="9.140625" style="28" customWidth="1"/>
    <col min="9753" max="9768" width="9.140625" style="28"/>
    <col min="9769" max="9769" width="9.140625" style="28" customWidth="1"/>
    <col min="9770" max="9771" width="9.140625" style="28"/>
    <col min="9772" max="9775" width="9.140625" style="28" customWidth="1"/>
    <col min="9776" max="9776" width="9.140625" style="28"/>
    <col min="9777" max="9778" width="9.140625" style="28" customWidth="1"/>
    <col min="9779" max="9779" width="9.140625" style="28"/>
    <col min="9780" max="9784" width="9.140625" style="28" customWidth="1"/>
    <col min="9785" max="9785" width="9.140625" style="28"/>
    <col min="9786" max="9787" width="9.140625" style="28" customWidth="1"/>
    <col min="9788" max="9789" width="9.140625" style="28"/>
    <col min="9790" max="9790" width="11.28515625" style="28" customWidth="1"/>
    <col min="9791" max="9791" width="11.140625" style="28" customWidth="1"/>
    <col min="9792" max="9792" width="22.7109375" style="28" customWidth="1"/>
    <col min="9793" max="9975" width="9.140625" style="28"/>
    <col min="9976" max="9976" width="7" style="28" customWidth="1"/>
    <col min="9977" max="9977" width="24.28515625" style="28" customWidth="1"/>
    <col min="9978" max="9978" width="11.85546875" style="28" customWidth="1"/>
    <col min="9979" max="9979" width="11.7109375" style="28" customWidth="1"/>
    <col min="9980" max="9980" width="8.140625" style="28" customWidth="1"/>
    <col min="9981" max="9981" width="9.140625" style="28" customWidth="1"/>
    <col min="9982" max="9998" width="9.140625" style="28"/>
    <col min="9999" max="10000" width="9.140625" style="28" customWidth="1"/>
    <col min="10001" max="10007" width="9.140625" style="28"/>
    <col min="10008" max="10008" width="9.140625" style="28" customWidth="1"/>
    <col min="10009" max="10024" width="9.140625" style="28"/>
    <col min="10025" max="10025" width="9.140625" style="28" customWidth="1"/>
    <col min="10026" max="10027" width="9.140625" style="28"/>
    <col min="10028" max="10031" width="9.140625" style="28" customWidth="1"/>
    <col min="10032" max="10032" width="9.140625" style="28"/>
    <col min="10033" max="10034" width="9.140625" style="28" customWidth="1"/>
    <col min="10035" max="10035" width="9.140625" style="28"/>
    <col min="10036" max="10040" width="9.140625" style="28" customWidth="1"/>
    <col min="10041" max="10041" width="9.140625" style="28"/>
    <col min="10042" max="10043" width="9.140625" style="28" customWidth="1"/>
    <col min="10044" max="10045" width="9.140625" style="28"/>
    <col min="10046" max="10046" width="11.28515625" style="28" customWidth="1"/>
    <col min="10047" max="10047" width="11.140625" style="28" customWidth="1"/>
    <col min="10048" max="10048" width="22.7109375" style="28" customWidth="1"/>
    <col min="10049" max="10231" width="9.140625" style="28"/>
    <col min="10232" max="10232" width="7" style="28" customWidth="1"/>
    <col min="10233" max="10233" width="24.28515625" style="28" customWidth="1"/>
    <col min="10234" max="10234" width="11.85546875" style="28" customWidth="1"/>
    <col min="10235" max="10235" width="11.7109375" style="28" customWidth="1"/>
    <col min="10236" max="10236" width="8.140625" style="28" customWidth="1"/>
    <col min="10237" max="10237" width="9.140625" style="28" customWidth="1"/>
    <col min="10238" max="10254" width="9.140625" style="28"/>
    <col min="10255" max="10256" width="9.140625" style="28" customWidth="1"/>
    <col min="10257" max="10263" width="9.140625" style="28"/>
    <col min="10264" max="10264" width="9.140625" style="28" customWidth="1"/>
    <col min="10265" max="10280" width="9.140625" style="28"/>
    <col min="10281" max="10281" width="9.140625" style="28" customWidth="1"/>
    <col min="10282" max="10283" width="9.140625" style="28"/>
    <col min="10284" max="10287" width="9.140625" style="28" customWidth="1"/>
    <col min="10288" max="10288" width="9.140625" style="28"/>
    <col min="10289" max="10290" width="9.140625" style="28" customWidth="1"/>
    <col min="10291" max="10291" width="9.140625" style="28"/>
    <col min="10292" max="10296" width="9.140625" style="28" customWidth="1"/>
    <col min="10297" max="10297" width="9.140625" style="28"/>
    <col min="10298" max="10299" width="9.140625" style="28" customWidth="1"/>
    <col min="10300" max="10301" width="9.140625" style="28"/>
    <col min="10302" max="10302" width="11.28515625" style="28" customWidth="1"/>
    <col min="10303" max="10303" width="11.140625" style="28" customWidth="1"/>
    <col min="10304" max="10304" width="22.7109375" style="28" customWidth="1"/>
    <col min="10305" max="10487" width="9.140625" style="28"/>
    <col min="10488" max="10488" width="7" style="28" customWidth="1"/>
    <col min="10489" max="10489" width="24.28515625" style="28" customWidth="1"/>
    <col min="10490" max="10490" width="11.85546875" style="28" customWidth="1"/>
    <col min="10491" max="10491" width="11.7109375" style="28" customWidth="1"/>
    <col min="10492" max="10492" width="8.140625" style="28" customWidth="1"/>
    <col min="10493" max="10493" width="9.140625" style="28" customWidth="1"/>
    <col min="10494" max="10510" width="9.140625" style="28"/>
    <col min="10511" max="10512" width="9.140625" style="28" customWidth="1"/>
    <col min="10513" max="10519" width="9.140625" style="28"/>
    <col min="10520" max="10520" width="9.140625" style="28" customWidth="1"/>
    <col min="10521" max="10536" width="9.140625" style="28"/>
    <col min="10537" max="10537" width="9.140625" style="28" customWidth="1"/>
    <col min="10538" max="10539" width="9.140625" style="28"/>
    <col min="10540" max="10543" width="9.140625" style="28" customWidth="1"/>
    <col min="10544" max="10544" width="9.140625" style="28"/>
    <col min="10545" max="10546" width="9.140625" style="28" customWidth="1"/>
    <col min="10547" max="10547" width="9.140625" style="28"/>
    <col min="10548" max="10552" width="9.140625" style="28" customWidth="1"/>
    <col min="10553" max="10553" width="9.140625" style="28"/>
    <col min="10554" max="10555" width="9.140625" style="28" customWidth="1"/>
    <col min="10556" max="10557" width="9.140625" style="28"/>
    <col min="10558" max="10558" width="11.28515625" style="28" customWidth="1"/>
    <col min="10559" max="10559" width="11.140625" style="28" customWidth="1"/>
    <col min="10560" max="10560" width="22.7109375" style="28" customWidth="1"/>
    <col min="10561" max="10743" width="9.140625" style="28"/>
    <col min="10744" max="10744" width="7" style="28" customWidth="1"/>
    <col min="10745" max="10745" width="24.28515625" style="28" customWidth="1"/>
    <col min="10746" max="10746" width="11.85546875" style="28" customWidth="1"/>
    <col min="10747" max="10747" width="11.7109375" style="28" customWidth="1"/>
    <col min="10748" max="10748" width="8.140625" style="28" customWidth="1"/>
    <col min="10749" max="10749" width="9.140625" style="28" customWidth="1"/>
    <col min="10750" max="10766" width="9.140625" style="28"/>
    <col min="10767" max="10768" width="9.140625" style="28" customWidth="1"/>
    <col min="10769" max="10775" width="9.140625" style="28"/>
    <col min="10776" max="10776" width="9.140625" style="28" customWidth="1"/>
    <col min="10777" max="10792" width="9.140625" style="28"/>
    <col min="10793" max="10793" width="9.140625" style="28" customWidth="1"/>
    <col min="10794" max="10795" width="9.140625" style="28"/>
    <col min="10796" max="10799" width="9.140625" style="28" customWidth="1"/>
    <col min="10800" max="10800" width="9.140625" style="28"/>
    <col min="10801" max="10802" width="9.140625" style="28" customWidth="1"/>
    <col min="10803" max="10803" width="9.140625" style="28"/>
    <col min="10804" max="10808" width="9.140625" style="28" customWidth="1"/>
    <col min="10809" max="10809" width="9.140625" style="28"/>
    <col min="10810" max="10811" width="9.140625" style="28" customWidth="1"/>
    <col min="10812" max="10813" width="9.140625" style="28"/>
    <col min="10814" max="10814" width="11.28515625" style="28" customWidth="1"/>
    <col min="10815" max="10815" width="11.140625" style="28" customWidth="1"/>
    <col min="10816" max="10816" width="22.7109375" style="28" customWidth="1"/>
    <col min="10817" max="10999" width="9.140625" style="28"/>
    <col min="11000" max="11000" width="7" style="28" customWidth="1"/>
    <col min="11001" max="11001" width="24.28515625" style="28" customWidth="1"/>
    <col min="11002" max="11002" width="11.85546875" style="28" customWidth="1"/>
    <col min="11003" max="11003" width="11.7109375" style="28" customWidth="1"/>
    <col min="11004" max="11004" width="8.140625" style="28" customWidth="1"/>
    <col min="11005" max="11005" width="9.140625" style="28" customWidth="1"/>
    <col min="11006" max="11022" width="9.140625" style="28"/>
    <col min="11023" max="11024" width="9.140625" style="28" customWidth="1"/>
    <col min="11025" max="11031" width="9.140625" style="28"/>
    <col min="11032" max="11032" width="9.140625" style="28" customWidth="1"/>
    <col min="11033" max="11048" width="9.140625" style="28"/>
    <col min="11049" max="11049" width="9.140625" style="28" customWidth="1"/>
    <col min="11050" max="11051" width="9.140625" style="28"/>
    <col min="11052" max="11055" width="9.140625" style="28" customWidth="1"/>
    <col min="11056" max="11056" width="9.140625" style="28"/>
    <col min="11057" max="11058" width="9.140625" style="28" customWidth="1"/>
    <col min="11059" max="11059" width="9.140625" style="28"/>
    <col min="11060" max="11064" width="9.140625" style="28" customWidth="1"/>
    <col min="11065" max="11065" width="9.140625" style="28"/>
    <col min="11066" max="11067" width="9.140625" style="28" customWidth="1"/>
    <col min="11068" max="11069" width="9.140625" style="28"/>
    <col min="11070" max="11070" width="11.28515625" style="28" customWidth="1"/>
    <col min="11071" max="11071" width="11.140625" style="28" customWidth="1"/>
    <col min="11072" max="11072" width="22.7109375" style="28" customWidth="1"/>
    <col min="11073" max="11255" width="9.140625" style="28"/>
    <col min="11256" max="11256" width="7" style="28" customWidth="1"/>
    <col min="11257" max="11257" width="24.28515625" style="28" customWidth="1"/>
    <col min="11258" max="11258" width="11.85546875" style="28" customWidth="1"/>
    <col min="11259" max="11259" width="11.7109375" style="28" customWidth="1"/>
    <col min="11260" max="11260" width="8.140625" style="28" customWidth="1"/>
    <col min="11261" max="11261" width="9.140625" style="28" customWidth="1"/>
    <col min="11262" max="11278" width="9.140625" style="28"/>
    <col min="11279" max="11280" width="9.140625" style="28" customWidth="1"/>
    <col min="11281" max="11287" width="9.140625" style="28"/>
    <col min="11288" max="11288" width="9.140625" style="28" customWidth="1"/>
    <col min="11289" max="11304" width="9.140625" style="28"/>
    <col min="11305" max="11305" width="9.140625" style="28" customWidth="1"/>
    <col min="11306" max="11307" width="9.140625" style="28"/>
    <col min="11308" max="11311" width="9.140625" style="28" customWidth="1"/>
    <col min="11312" max="11312" width="9.140625" style="28"/>
    <col min="11313" max="11314" width="9.140625" style="28" customWidth="1"/>
    <col min="11315" max="11315" width="9.140625" style="28"/>
    <col min="11316" max="11320" width="9.140625" style="28" customWidth="1"/>
    <col min="11321" max="11321" width="9.140625" style="28"/>
    <col min="11322" max="11323" width="9.140625" style="28" customWidth="1"/>
    <col min="11324" max="11325" width="9.140625" style="28"/>
    <col min="11326" max="11326" width="11.28515625" style="28" customWidth="1"/>
    <col min="11327" max="11327" width="11.140625" style="28" customWidth="1"/>
    <col min="11328" max="11328" width="22.7109375" style="28" customWidth="1"/>
    <col min="11329" max="11511" width="9.140625" style="28"/>
    <col min="11512" max="11512" width="7" style="28" customWidth="1"/>
    <col min="11513" max="11513" width="24.28515625" style="28" customWidth="1"/>
    <col min="11514" max="11514" width="11.85546875" style="28" customWidth="1"/>
    <col min="11515" max="11515" width="11.7109375" style="28" customWidth="1"/>
    <col min="11516" max="11516" width="8.140625" style="28" customWidth="1"/>
    <col min="11517" max="11517" width="9.140625" style="28" customWidth="1"/>
    <col min="11518" max="11534" width="9.140625" style="28"/>
    <col min="11535" max="11536" width="9.140625" style="28" customWidth="1"/>
    <col min="11537" max="11543" width="9.140625" style="28"/>
    <col min="11544" max="11544" width="9.140625" style="28" customWidth="1"/>
    <col min="11545" max="11560" width="9.140625" style="28"/>
    <col min="11561" max="11561" width="9.140625" style="28" customWidth="1"/>
    <col min="11562" max="11563" width="9.140625" style="28"/>
    <col min="11564" max="11567" width="9.140625" style="28" customWidth="1"/>
    <col min="11568" max="11568" width="9.140625" style="28"/>
    <col min="11569" max="11570" width="9.140625" style="28" customWidth="1"/>
    <col min="11571" max="11571" width="9.140625" style="28"/>
    <col min="11572" max="11576" width="9.140625" style="28" customWidth="1"/>
    <col min="11577" max="11577" width="9.140625" style="28"/>
    <col min="11578" max="11579" width="9.140625" style="28" customWidth="1"/>
    <col min="11580" max="11581" width="9.140625" style="28"/>
    <col min="11582" max="11582" width="11.28515625" style="28" customWidth="1"/>
    <col min="11583" max="11583" width="11.140625" style="28" customWidth="1"/>
    <col min="11584" max="11584" width="22.7109375" style="28" customWidth="1"/>
    <col min="11585" max="11767" width="9.140625" style="28"/>
    <col min="11768" max="11768" width="7" style="28" customWidth="1"/>
    <col min="11769" max="11769" width="24.28515625" style="28" customWidth="1"/>
    <col min="11770" max="11770" width="11.85546875" style="28" customWidth="1"/>
    <col min="11771" max="11771" width="11.7109375" style="28" customWidth="1"/>
    <col min="11772" max="11772" width="8.140625" style="28" customWidth="1"/>
    <col min="11773" max="11773" width="9.140625" style="28" customWidth="1"/>
    <col min="11774" max="11790" width="9.140625" style="28"/>
    <col min="11791" max="11792" width="9.140625" style="28" customWidth="1"/>
    <col min="11793" max="11799" width="9.140625" style="28"/>
    <col min="11800" max="11800" width="9.140625" style="28" customWidth="1"/>
    <col min="11801" max="11816" width="9.140625" style="28"/>
    <col min="11817" max="11817" width="9.140625" style="28" customWidth="1"/>
    <col min="11818" max="11819" width="9.140625" style="28"/>
    <col min="11820" max="11823" width="9.140625" style="28" customWidth="1"/>
    <col min="11824" max="11824" width="9.140625" style="28"/>
    <col min="11825" max="11826" width="9.140625" style="28" customWidth="1"/>
    <col min="11827" max="11827" width="9.140625" style="28"/>
    <col min="11828" max="11832" width="9.140625" style="28" customWidth="1"/>
    <col min="11833" max="11833" width="9.140625" style="28"/>
    <col min="11834" max="11835" width="9.140625" style="28" customWidth="1"/>
    <col min="11836" max="11837" width="9.140625" style="28"/>
    <col min="11838" max="11838" width="11.28515625" style="28" customWidth="1"/>
    <col min="11839" max="11839" width="11.140625" style="28" customWidth="1"/>
    <col min="11840" max="11840" width="22.7109375" style="28" customWidth="1"/>
    <col min="11841" max="12023" width="9.140625" style="28"/>
    <col min="12024" max="12024" width="7" style="28" customWidth="1"/>
    <col min="12025" max="12025" width="24.28515625" style="28" customWidth="1"/>
    <col min="12026" max="12026" width="11.85546875" style="28" customWidth="1"/>
    <col min="12027" max="12027" width="11.7109375" style="28" customWidth="1"/>
    <col min="12028" max="12028" width="8.140625" style="28" customWidth="1"/>
    <col min="12029" max="12029" width="9.140625" style="28" customWidth="1"/>
    <col min="12030" max="12046" width="9.140625" style="28"/>
    <col min="12047" max="12048" width="9.140625" style="28" customWidth="1"/>
    <col min="12049" max="12055" width="9.140625" style="28"/>
    <col min="12056" max="12056" width="9.140625" style="28" customWidth="1"/>
    <col min="12057" max="12072" width="9.140625" style="28"/>
    <col min="12073" max="12073" width="9.140625" style="28" customWidth="1"/>
    <col min="12074" max="12075" width="9.140625" style="28"/>
    <col min="12076" max="12079" width="9.140625" style="28" customWidth="1"/>
    <col min="12080" max="12080" width="9.140625" style="28"/>
    <col min="12081" max="12082" width="9.140625" style="28" customWidth="1"/>
    <col min="12083" max="12083" width="9.140625" style="28"/>
    <col min="12084" max="12088" width="9.140625" style="28" customWidth="1"/>
    <col min="12089" max="12089" width="9.140625" style="28"/>
    <col min="12090" max="12091" width="9.140625" style="28" customWidth="1"/>
    <col min="12092" max="12093" width="9.140625" style="28"/>
    <col min="12094" max="12094" width="11.28515625" style="28" customWidth="1"/>
    <col min="12095" max="12095" width="11.140625" style="28" customWidth="1"/>
    <col min="12096" max="12096" width="22.7109375" style="28" customWidth="1"/>
    <col min="12097" max="12279" width="9.140625" style="28"/>
    <col min="12280" max="12280" width="7" style="28" customWidth="1"/>
    <col min="12281" max="12281" width="24.28515625" style="28" customWidth="1"/>
    <col min="12282" max="12282" width="11.85546875" style="28" customWidth="1"/>
    <col min="12283" max="12283" width="11.7109375" style="28" customWidth="1"/>
    <col min="12284" max="12284" width="8.140625" style="28" customWidth="1"/>
    <col min="12285" max="12285" width="9.140625" style="28" customWidth="1"/>
    <col min="12286" max="12302" width="9.140625" style="28"/>
    <col min="12303" max="12304" width="9.140625" style="28" customWidth="1"/>
    <col min="12305" max="12311" width="9.140625" style="28"/>
    <col min="12312" max="12312" width="9.140625" style="28" customWidth="1"/>
    <col min="12313" max="12328" width="9.140625" style="28"/>
    <col min="12329" max="12329" width="9.140625" style="28" customWidth="1"/>
    <col min="12330" max="12331" width="9.140625" style="28"/>
    <col min="12332" max="12335" width="9.140625" style="28" customWidth="1"/>
    <col min="12336" max="12336" width="9.140625" style="28"/>
    <col min="12337" max="12338" width="9.140625" style="28" customWidth="1"/>
    <col min="12339" max="12339" width="9.140625" style="28"/>
    <col min="12340" max="12344" width="9.140625" style="28" customWidth="1"/>
    <col min="12345" max="12345" width="9.140625" style="28"/>
    <col min="12346" max="12347" width="9.140625" style="28" customWidth="1"/>
    <col min="12348" max="12349" width="9.140625" style="28"/>
    <col min="12350" max="12350" width="11.28515625" style="28" customWidth="1"/>
    <col min="12351" max="12351" width="11.140625" style="28" customWidth="1"/>
    <col min="12352" max="12352" width="22.7109375" style="28" customWidth="1"/>
    <col min="12353" max="12535" width="9.140625" style="28"/>
    <col min="12536" max="12536" width="7" style="28" customWidth="1"/>
    <col min="12537" max="12537" width="24.28515625" style="28" customWidth="1"/>
    <col min="12538" max="12538" width="11.85546875" style="28" customWidth="1"/>
    <col min="12539" max="12539" width="11.7109375" style="28" customWidth="1"/>
    <col min="12540" max="12540" width="8.140625" style="28" customWidth="1"/>
    <col min="12541" max="12541" width="9.140625" style="28" customWidth="1"/>
    <col min="12542" max="12558" width="9.140625" style="28"/>
    <col min="12559" max="12560" width="9.140625" style="28" customWidth="1"/>
    <col min="12561" max="12567" width="9.140625" style="28"/>
    <col min="12568" max="12568" width="9.140625" style="28" customWidth="1"/>
    <col min="12569" max="12584" width="9.140625" style="28"/>
    <col min="12585" max="12585" width="9.140625" style="28" customWidth="1"/>
    <col min="12586" max="12587" width="9.140625" style="28"/>
    <col min="12588" max="12591" width="9.140625" style="28" customWidth="1"/>
    <col min="12592" max="12592" width="9.140625" style="28"/>
    <col min="12593" max="12594" width="9.140625" style="28" customWidth="1"/>
    <col min="12595" max="12595" width="9.140625" style="28"/>
    <col min="12596" max="12600" width="9.140625" style="28" customWidth="1"/>
    <col min="12601" max="12601" width="9.140625" style="28"/>
    <col min="12602" max="12603" width="9.140625" style="28" customWidth="1"/>
    <col min="12604" max="12605" width="9.140625" style="28"/>
    <col min="12606" max="12606" width="11.28515625" style="28" customWidth="1"/>
    <col min="12607" max="12607" width="11.140625" style="28" customWidth="1"/>
    <col min="12608" max="12608" width="22.7109375" style="28" customWidth="1"/>
    <col min="12609" max="12791" width="9.140625" style="28"/>
    <col min="12792" max="12792" width="7" style="28" customWidth="1"/>
    <col min="12793" max="12793" width="24.28515625" style="28" customWidth="1"/>
    <col min="12794" max="12794" width="11.85546875" style="28" customWidth="1"/>
    <col min="12795" max="12795" width="11.7109375" style="28" customWidth="1"/>
    <col min="12796" max="12796" width="8.140625" style="28" customWidth="1"/>
    <col min="12797" max="12797" width="9.140625" style="28" customWidth="1"/>
    <col min="12798" max="12814" width="9.140625" style="28"/>
    <col min="12815" max="12816" width="9.140625" style="28" customWidth="1"/>
    <col min="12817" max="12823" width="9.140625" style="28"/>
    <col min="12824" max="12824" width="9.140625" style="28" customWidth="1"/>
    <col min="12825" max="12840" width="9.140625" style="28"/>
    <col min="12841" max="12841" width="9.140625" style="28" customWidth="1"/>
    <col min="12842" max="12843" width="9.140625" style="28"/>
    <col min="12844" max="12847" width="9.140625" style="28" customWidth="1"/>
    <col min="12848" max="12848" width="9.140625" style="28"/>
    <col min="12849" max="12850" width="9.140625" style="28" customWidth="1"/>
    <col min="12851" max="12851" width="9.140625" style="28"/>
    <col min="12852" max="12856" width="9.140625" style="28" customWidth="1"/>
    <col min="12857" max="12857" width="9.140625" style="28"/>
    <col min="12858" max="12859" width="9.140625" style="28" customWidth="1"/>
    <col min="12860" max="12861" width="9.140625" style="28"/>
    <col min="12862" max="12862" width="11.28515625" style="28" customWidth="1"/>
    <col min="12863" max="12863" width="11.140625" style="28" customWidth="1"/>
    <col min="12864" max="12864" width="22.7109375" style="28" customWidth="1"/>
    <col min="12865" max="13047" width="9.140625" style="28"/>
    <col min="13048" max="13048" width="7" style="28" customWidth="1"/>
    <col min="13049" max="13049" width="24.28515625" style="28" customWidth="1"/>
    <col min="13050" max="13050" width="11.85546875" style="28" customWidth="1"/>
    <col min="13051" max="13051" width="11.7109375" style="28" customWidth="1"/>
    <col min="13052" max="13052" width="8.140625" style="28" customWidth="1"/>
    <col min="13053" max="13053" width="9.140625" style="28" customWidth="1"/>
    <col min="13054" max="13070" width="9.140625" style="28"/>
    <col min="13071" max="13072" width="9.140625" style="28" customWidth="1"/>
    <col min="13073" max="13079" width="9.140625" style="28"/>
    <col min="13080" max="13080" width="9.140625" style="28" customWidth="1"/>
    <col min="13081" max="13096" width="9.140625" style="28"/>
    <col min="13097" max="13097" width="9.140625" style="28" customWidth="1"/>
    <col min="13098" max="13099" width="9.140625" style="28"/>
    <col min="13100" max="13103" width="9.140625" style="28" customWidth="1"/>
    <col min="13104" max="13104" width="9.140625" style="28"/>
    <col min="13105" max="13106" width="9.140625" style="28" customWidth="1"/>
    <col min="13107" max="13107" width="9.140625" style="28"/>
    <col min="13108" max="13112" width="9.140625" style="28" customWidth="1"/>
    <col min="13113" max="13113" width="9.140625" style="28"/>
    <col min="13114" max="13115" width="9.140625" style="28" customWidth="1"/>
    <col min="13116" max="13117" width="9.140625" style="28"/>
    <col min="13118" max="13118" width="11.28515625" style="28" customWidth="1"/>
    <col min="13119" max="13119" width="11.140625" style="28" customWidth="1"/>
    <col min="13120" max="13120" width="22.7109375" style="28" customWidth="1"/>
    <col min="13121" max="13303" width="9.140625" style="28"/>
    <col min="13304" max="13304" width="7" style="28" customWidth="1"/>
    <col min="13305" max="13305" width="24.28515625" style="28" customWidth="1"/>
    <col min="13306" max="13306" width="11.85546875" style="28" customWidth="1"/>
    <col min="13307" max="13307" width="11.7109375" style="28" customWidth="1"/>
    <col min="13308" max="13308" width="8.140625" style="28" customWidth="1"/>
    <col min="13309" max="13309" width="9.140625" style="28" customWidth="1"/>
    <col min="13310" max="13326" width="9.140625" style="28"/>
    <col min="13327" max="13328" width="9.140625" style="28" customWidth="1"/>
    <col min="13329" max="13335" width="9.140625" style="28"/>
    <col min="13336" max="13336" width="9.140625" style="28" customWidth="1"/>
    <col min="13337" max="13352" width="9.140625" style="28"/>
    <col min="13353" max="13353" width="9.140625" style="28" customWidth="1"/>
    <col min="13354" max="13355" width="9.140625" style="28"/>
    <col min="13356" max="13359" width="9.140625" style="28" customWidth="1"/>
    <col min="13360" max="13360" width="9.140625" style="28"/>
    <col min="13361" max="13362" width="9.140625" style="28" customWidth="1"/>
    <col min="13363" max="13363" width="9.140625" style="28"/>
    <col min="13364" max="13368" width="9.140625" style="28" customWidth="1"/>
    <col min="13369" max="13369" width="9.140625" style="28"/>
    <col min="13370" max="13371" width="9.140625" style="28" customWidth="1"/>
    <col min="13372" max="13373" width="9.140625" style="28"/>
    <col min="13374" max="13374" width="11.28515625" style="28" customWidth="1"/>
    <col min="13375" max="13375" width="11.140625" style="28" customWidth="1"/>
    <col min="13376" max="13376" width="22.7109375" style="28" customWidth="1"/>
    <col min="13377" max="13559" width="9.140625" style="28"/>
    <col min="13560" max="13560" width="7" style="28" customWidth="1"/>
    <col min="13561" max="13561" width="24.28515625" style="28" customWidth="1"/>
    <col min="13562" max="13562" width="11.85546875" style="28" customWidth="1"/>
    <col min="13563" max="13563" width="11.7109375" style="28" customWidth="1"/>
    <col min="13564" max="13564" width="8.140625" style="28" customWidth="1"/>
    <col min="13565" max="13565" width="9.140625" style="28" customWidth="1"/>
    <col min="13566" max="13582" width="9.140625" style="28"/>
    <col min="13583" max="13584" width="9.140625" style="28" customWidth="1"/>
    <col min="13585" max="13591" width="9.140625" style="28"/>
    <col min="13592" max="13592" width="9.140625" style="28" customWidth="1"/>
    <col min="13593" max="13608" width="9.140625" style="28"/>
    <col min="13609" max="13609" width="9.140625" style="28" customWidth="1"/>
    <col min="13610" max="13611" width="9.140625" style="28"/>
    <col min="13612" max="13615" width="9.140625" style="28" customWidth="1"/>
    <col min="13616" max="13616" width="9.140625" style="28"/>
    <col min="13617" max="13618" width="9.140625" style="28" customWidth="1"/>
    <col min="13619" max="13619" width="9.140625" style="28"/>
    <col min="13620" max="13624" width="9.140625" style="28" customWidth="1"/>
    <col min="13625" max="13625" width="9.140625" style="28"/>
    <col min="13626" max="13627" width="9.140625" style="28" customWidth="1"/>
    <col min="13628" max="13629" width="9.140625" style="28"/>
    <col min="13630" max="13630" width="11.28515625" style="28" customWidth="1"/>
    <col min="13631" max="13631" width="11.140625" style="28" customWidth="1"/>
    <col min="13632" max="13632" width="22.7109375" style="28" customWidth="1"/>
    <col min="13633" max="13815" width="9.140625" style="28"/>
    <col min="13816" max="13816" width="7" style="28" customWidth="1"/>
    <col min="13817" max="13817" width="24.28515625" style="28" customWidth="1"/>
    <col min="13818" max="13818" width="11.85546875" style="28" customWidth="1"/>
    <col min="13819" max="13819" width="11.7109375" style="28" customWidth="1"/>
    <col min="13820" max="13820" width="8.140625" style="28" customWidth="1"/>
    <col min="13821" max="13821" width="9.140625" style="28" customWidth="1"/>
    <col min="13822" max="13838" width="9.140625" style="28"/>
    <col min="13839" max="13840" width="9.140625" style="28" customWidth="1"/>
    <col min="13841" max="13847" width="9.140625" style="28"/>
    <col min="13848" max="13848" width="9.140625" style="28" customWidth="1"/>
    <col min="13849" max="13864" width="9.140625" style="28"/>
    <col min="13865" max="13865" width="9.140625" style="28" customWidth="1"/>
    <col min="13866" max="13867" width="9.140625" style="28"/>
    <col min="13868" max="13871" width="9.140625" style="28" customWidth="1"/>
    <col min="13872" max="13872" width="9.140625" style="28"/>
    <col min="13873" max="13874" width="9.140625" style="28" customWidth="1"/>
    <col min="13875" max="13875" width="9.140625" style="28"/>
    <col min="13876" max="13880" width="9.140625" style="28" customWidth="1"/>
    <col min="13881" max="13881" width="9.140625" style="28"/>
    <col min="13882" max="13883" width="9.140625" style="28" customWidth="1"/>
    <col min="13884" max="13885" width="9.140625" style="28"/>
    <col min="13886" max="13886" width="11.28515625" style="28" customWidth="1"/>
    <col min="13887" max="13887" width="11.140625" style="28" customWidth="1"/>
    <col min="13888" max="13888" width="22.7109375" style="28" customWidth="1"/>
    <col min="13889" max="14071" width="9.140625" style="28"/>
    <col min="14072" max="14072" width="7" style="28" customWidth="1"/>
    <col min="14073" max="14073" width="24.28515625" style="28" customWidth="1"/>
    <col min="14074" max="14074" width="11.85546875" style="28" customWidth="1"/>
    <col min="14075" max="14075" width="11.7109375" style="28" customWidth="1"/>
    <col min="14076" max="14076" width="8.140625" style="28" customWidth="1"/>
    <col min="14077" max="14077" width="9.140625" style="28" customWidth="1"/>
    <col min="14078" max="14094" width="9.140625" style="28"/>
    <col min="14095" max="14096" width="9.140625" style="28" customWidth="1"/>
    <col min="14097" max="14103" width="9.140625" style="28"/>
    <col min="14104" max="14104" width="9.140625" style="28" customWidth="1"/>
    <col min="14105" max="14120" width="9.140625" style="28"/>
    <col min="14121" max="14121" width="9.140625" style="28" customWidth="1"/>
    <col min="14122" max="14123" width="9.140625" style="28"/>
    <col min="14124" max="14127" width="9.140625" style="28" customWidth="1"/>
    <col min="14128" max="14128" width="9.140625" style="28"/>
    <col min="14129" max="14130" width="9.140625" style="28" customWidth="1"/>
    <col min="14131" max="14131" width="9.140625" style="28"/>
    <col min="14132" max="14136" width="9.140625" style="28" customWidth="1"/>
    <col min="14137" max="14137" width="9.140625" style="28"/>
    <col min="14138" max="14139" width="9.140625" style="28" customWidth="1"/>
    <col min="14140" max="14141" width="9.140625" style="28"/>
    <col min="14142" max="14142" width="11.28515625" style="28" customWidth="1"/>
    <col min="14143" max="14143" width="11.140625" style="28" customWidth="1"/>
    <col min="14144" max="14144" width="22.7109375" style="28" customWidth="1"/>
    <col min="14145" max="14327" width="9.140625" style="28"/>
    <col min="14328" max="14328" width="7" style="28" customWidth="1"/>
    <col min="14329" max="14329" width="24.28515625" style="28" customWidth="1"/>
    <col min="14330" max="14330" width="11.85546875" style="28" customWidth="1"/>
    <col min="14331" max="14331" width="11.7109375" style="28" customWidth="1"/>
    <col min="14332" max="14332" width="8.140625" style="28" customWidth="1"/>
    <col min="14333" max="14333" width="9.140625" style="28" customWidth="1"/>
    <col min="14334" max="14350" width="9.140625" style="28"/>
    <col min="14351" max="14352" width="9.140625" style="28" customWidth="1"/>
    <col min="14353" max="14359" width="9.140625" style="28"/>
    <col min="14360" max="14360" width="9.140625" style="28" customWidth="1"/>
    <col min="14361" max="14376" width="9.140625" style="28"/>
    <col min="14377" max="14377" width="9.140625" style="28" customWidth="1"/>
    <col min="14378" max="14379" width="9.140625" style="28"/>
    <col min="14380" max="14383" width="9.140625" style="28" customWidth="1"/>
    <col min="14384" max="14384" width="9.140625" style="28"/>
    <col min="14385" max="14386" width="9.140625" style="28" customWidth="1"/>
    <col min="14387" max="14387" width="9.140625" style="28"/>
    <col min="14388" max="14392" width="9.140625" style="28" customWidth="1"/>
    <col min="14393" max="14393" width="9.140625" style="28"/>
    <col min="14394" max="14395" width="9.140625" style="28" customWidth="1"/>
    <col min="14396" max="14397" width="9.140625" style="28"/>
    <col min="14398" max="14398" width="11.28515625" style="28" customWidth="1"/>
    <col min="14399" max="14399" width="11.140625" style="28" customWidth="1"/>
    <col min="14400" max="14400" width="22.7109375" style="28" customWidth="1"/>
    <col min="14401" max="14583" width="9.140625" style="28"/>
    <col min="14584" max="14584" width="7" style="28" customWidth="1"/>
    <col min="14585" max="14585" width="24.28515625" style="28" customWidth="1"/>
    <col min="14586" max="14586" width="11.85546875" style="28" customWidth="1"/>
    <col min="14587" max="14587" width="11.7109375" style="28" customWidth="1"/>
    <col min="14588" max="14588" width="8.140625" style="28" customWidth="1"/>
    <col min="14589" max="14589" width="9.140625" style="28" customWidth="1"/>
    <col min="14590" max="14606" width="9.140625" style="28"/>
    <col min="14607" max="14608" width="9.140625" style="28" customWidth="1"/>
    <col min="14609" max="14615" width="9.140625" style="28"/>
    <col min="14616" max="14616" width="9.140625" style="28" customWidth="1"/>
    <col min="14617" max="14632" width="9.140625" style="28"/>
    <col min="14633" max="14633" width="9.140625" style="28" customWidth="1"/>
    <col min="14634" max="14635" width="9.140625" style="28"/>
    <col min="14636" max="14639" width="9.140625" style="28" customWidth="1"/>
    <col min="14640" max="14640" width="9.140625" style="28"/>
    <col min="14641" max="14642" width="9.140625" style="28" customWidth="1"/>
    <col min="14643" max="14643" width="9.140625" style="28"/>
    <col min="14644" max="14648" width="9.140625" style="28" customWidth="1"/>
    <col min="14649" max="14649" width="9.140625" style="28"/>
    <col min="14650" max="14651" width="9.140625" style="28" customWidth="1"/>
    <col min="14652" max="14653" width="9.140625" style="28"/>
    <col min="14654" max="14654" width="11.28515625" style="28" customWidth="1"/>
    <col min="14655" max="14655" width="11.140625" style="28" customWidth="1"/>
    <col min="14656" max="14656" width="22.7109375" style="28" customWidth="1"/>
    <col min="14657" max="14839" width="9.140625" style="28"/>
    <col min="14840" max="14840" width="7" style="28" customWidth="1"/>
    <col min="14841" max="14841" width="24.28515625" style="28" customWidth="1"/>
    <col min="14842" max="14842" width="11.85546875" style="28" customWidth="1"/>
    <col min="14843" max="14843" width="11.7109375" style="28" customWidth="1"/>
    <col min="14844" max="14844" width="8.140625" style="28" customWidth="1"/>
    <col min="14845" max="14845" width="9.140625" style="28" customWidth="1"/>
    <col min="14846" max="14862" width="9.140625" style="28"/>
    <col min="14863" max="14864" width="9.140625" style="28" customWidth="1"/>
    <col min="14865" max="14871" width="9.140625" style="28"/>
    <col min="14872" max="14872" width="9.140625" style="28" customWidth="1"/>
    <col min="14873" max="14888" width="9.140625" style="28"/>
    <col min="14889" max="14889" width="9.140625" style="28" customWidth="1"/>
    <col min="14890" max="14891" width="9.140625" style="28"/>
    <col min="14892" max="14895" width="9.140625" style="28" customWidth="1"/>
    <col min="14896" max="14896" width="9.140625" style="28"/>
    <col min="14897" max="14898" width="9.140625" style="28" customWidth="1"/>
    <col min="14899" max="14899" width="9.140625" style="28"/>
    <col min="14900" max="14904" width="9.140625" style="28" customWidth="1"/>
    <col min="14905" max="14905" width="9.140625" style="28"/>
    <col min="14906" max="14907" width="9.140625" style="28" customWidth="1"/>
    <col min="14908" max="14909" width="9.140625" style="28"/>
    <col min="14910" max="14910" width="11.28515625" style="28" customWidth="1"/>
    <col min="14911" max="14911" width="11.140625" style="28" customWidth="1"/>
    <col min="14912" max="14912" width="22.7109375" style="28" customWidth="1"/>
    <col min="14913" max="15095" width="9.140625" style="28"/>
    <col min="15096" max="15096" width="7" style="28" customWidth="1"/>
    <col min="15097" max="15097" width="24.28515625" style="28" customWidth="1"/>
    <col min="15098" max="15098" width="11.85546875" style="28" customWidth="1"/>
    <col min="15099" max="15099" width="11.7109375" style="28" customWidth="1"/>
    <col min="15100" max="15100" width="8.140625" style="28" customWidth="1"/>
    <col min="15101" max="15101" width="9.140625" style="28" customWidth="1"/>
    <col min="15102" max="15118" width="9.140625" style="28"/>
    <col min="15119" max="15120" width="9.140625" style="28" customWidth="1"/>
    <col min="15121" max="15127" width="9.140625" style="28"/>
    <col min="15128" max="15128" width="9.140625" style="28" customWidth="1"/>
    <col min="15129" max="15144" width="9.140625" style="28"/>
    <col min="15145" max="15145" width="9.140625" style="28" customWidth="1"/>
    <col min="15146" max="15147" width="9.140625" style="28"/>
    <col min="15148" max="15151" width="9.140625" style="28" customWidth="1"/>
    <col min="15152" max="15152" width="9.140625" style="28"/>
    <col min="15153" max="15154" width="9.140625" style="28" customWidth="1"/>
    <col min="15155" max="15155" width="9.140625" style="28"/>
    <col min="15156" max="15160" width="9.140625" style="28" customWidth="1"/>
    <col min="15161" max="15161" width="9.140625" style="28"/>
    <col min="15162" max="15163" width="9.140625" style="28" customWidth="1"/>
    <col min="15164" max="15165" width="9.140625" style="28"/>
    <col min="15166" max="15166" width="11.28515625" style="28" customWidth="1"/>
    <col min="15167" max="15167" width="11.140625" style="28" customWidth="1"/>
    <col min="15168" max="15168" width="22.7109375" style="28" customWidth="1"/>
    <col min="15169" max="15351" width="9.140625" style="28"/>
    <col min="15352" max="15352" width="7" style="28" customWidth="1"/>
    <col min="15353" max="15353" width="24.28515625" style="28" customWidth="1"/>
    <col min="15354" max="15354" width="11.85546875" style="28" customWidth="1"/>
    <col min="15355" max="15355" width="11.7109375" style="28" customWidth="1"/>
    <col min="15356" max="15356" width="8.140625" style="28" customWidth="1"/>
    <col min="15357" max="15357" width="9.140625" style="28" customWidth="1"/>
    <col min="15358" max="15374" width="9.140625" style="28"/>
    <col min="15375" max="15376" width="9.140625" style="28" customWidth="1"/>
    <col min="15377" max="15383" width="9.140625" style="28"/>
    <col min="15384" max="15384" width="9.140625" style="28" customWidth="1"/>
    <col min="15385" max="15400" width="9.140625" style="28"/>
    <col min="15401" max="15401" width="9.140625" style="28" customWidth="1"/>
    <col min="15402" max="15403" width="9.140625" style="28"/>
    <col min="15404" max="15407" width="9.140625" style="28" customWidth="1"/>
    <col min="15408" max="15408" width="9.140625" style="28"/>
    <col min="15409" max="15410" width="9.140625" style="28" customWidth="1"/>
    <col min="15411" max="15411" width="9.140625" style="28"/>
    <col min="15412" max="15416" width="9.140625" style="28" customWidth="1"/>
    <col min="15417" max="15417" width="9.140625" style="28"/>
    <col min="15418" max="15419" width="9.140625" style="28" customWidth="1"/>
    <col min="15420" max="15421" width="9.140625" style="28"/>
    <col min="15422" max="15422" width="11.28515625" style="28" customWidth="1"/>
    <col min="15423" max="15423" width="11.140625" style="28" customWidth="1"/>
    <col min="15424" max="15424" width="22.7109375" style="28" customWidth="1"/>
    <col min="15425" max="15607" width="9.140625" style="28"/>
    <col min="15608" max="15608" width="7" style="28" customWidth="1"/>
    <col min="15609" max="15609" width="24.28515625" style="28" customWidth="1"/>
    <col min="15610" max="15610" width="11.85546875" style="28" customWidth="1"/>
    <col min="15611" max="15611" width="11.7109375" style="28" customWidth="1"/>
    <col min="15612" max="15612" width="8.140625" style="28" customWidth="1"/>
    <col min="15613" max="15613" width="9.140625" style="28" customWidth="1"/>
    <col min="15614" max="15630" width="9.140625" style="28"/>
    <col min="15631" max="15632" width="9.140625" style="28" customWidth="1"/>
    <col min="15633" max="15639" width="9.140625" style="28"/>
    <col min="15640" max="15640" width="9.140625" style="28" customWidth="1"/>
    <col min="15641" max="15656" width="9.140625" style="28"/>
    <col min="15657" max="15657" width="9.140625" style="28" customWidth="1"/>
    <col min="15658" max="15659" width="9.140625" style="28"/>
    <col min="15660" max="15663" width="9.140625" style="28" customWidth="1"/>
    <col min="15664" max="15664" width="9.140625" style="28"/>
    <col min="15665" max="15666" width="9.140625" style="28" customWidth="1"/>
    <col min="15667" max="15667" width="9.140625" style="28"/>
    <col min="15668" max="15672" width="9.140625" style="28" customWidth="1"/>
    <col min="15673" max="15673" width="9.140625" style="28"/>
    <col min="15674" max="15675" width="9.140625" style="28" customWidth="1"/>
    <col min="15676" max="15677" width="9.140625" style="28"/>
    <col min="15678" max="15678" width="11.28515625" style="28" customWidth="1"/>
    <col min="15679" max="15679" width="11.140625" style="28" customWidth="1"/>
    <col min="15680" max="15680" width="22.7109375" style="28" customWidth="1"/>
    <col min="15681" max="15863" width="9.140625" style="28"/>
    <col min="15864" max="15864" width="7" style="28" customWidth="1"/>
    <col min="15865" max="15865" width="24.28515625" style="28" customWidth="1"/>
    <col min="15866" max="15866" width="11.85546875" style="28" customWidth="1"/>
    <col min="15867" max="15867" width="11.7109375" style="28" customWidth="1"/>
    <col min="15868" max="15868" width="8.140625" style="28" customWidth="1"/>
    <col min="15869" max="15869" width="9.140625" style="28" customWidth="1"/>
    <col min="15870" max="15886" width="9.140625" style="28"/>
    <col min="15887" max="15888" width="9.140625" style="28" customWidth="1"/>
    <col min="15889" max="15895" width="9.140625" style="28"/>
    <col min="15896" max="15896" width="9.140625" style="28" customWidth="1"/>
    <col min="15897" max="15912" width="9.140625" style="28"/>
    <col min="15913" max="15913" width="9.140625" style="28" customWidth="1"/>
    <col min="15914" max="15915" width="9.140625" style="28"/>
    <col min="15916" max="15919" width="9.140625" style="28" customWidth="1"/>
    <col min="15920" max="15920" width="9.140625" style="28"/>
    <col min="15921" max="15922" width="9.140625" style="28" customWidth="1"/>
    <col min="15923" max="15923" width="9.140625" style="28"/>
    <col min="15924" max="15928" width="9.140625" style="28" customWidth="1"/>
    <col min="15929" max="15929" width="9.140625" style="28"/>
    <col min="15930" max="15931" width="9.140625" style="28" customWidth="1"/>
    <col min="15932" max="15933" width="9.140625" style="28"/>
    <col min="15934" max="15934" width="11.28515625" style="28" customWidth="1"/>
    <col min="15935" max="15935" width="11.140625" style="28" customWidth="1"/>
    <col min="15936" max="15936" width="22.7109375" style="28" customWidth="1"/>
    <col min="15937" max="16119" width="9.140625" style="28"/>
    <col min="16120" max="16120" width="7" style="28" customWidth="1"/>
    <col min="16121" max="16121" width="24.28515625" style="28" customWidth="1"/>
    <col min="16122" max="16122" width="11.85546875" style="28" customWidth="1"/>
    <col min="16123" max="16123" width="11.7109375" style="28" customWidth="1"/>
    <col min="16124" max="16124" width="8.140625" style="28" customWidth="1"/>
    <col min="16125" max="16125" width="9.140625" style="28" customWidth="1"/>
    <col min="16126" max="16142" width="9.140625" style="28"/>
    <col min="16143" max="16144" width="9.140625" style="28" customWidth="1"/>
    <col min="16145" max="16151" width="9.140625" style="28"/>
    <col min="16152" max="16152" width="9.140625" style="28" customWidth="1"/>
    <col min="16153" max="16168" width="9.140625" style="28"/>
    <col min="16169" max="16169" width="9.140625" style="28" customWidth="1"/>
    <col min="16170" max="16171" width="9.140625" style="28"/>
    <col min="16172" max="16175" width="9.140625" style="28" customWidth="1"/>
    <col min="16176" max="16176" width="9.140625" style="28"/>
    <col min="16177" max="16178" width="9.140625" style="28" customWidth="1"/>
    <col min="16179" max="16179" width="9.140625" style="28"/>
    <col min="16180" max="16184" width="9.140625" style="28" customWidth="1"/>
    <col min="16185" max="16185" width="9.140625" style="28"/>
    <col min="16186" max="16187" width="9.140625" style="28" customWidth="1"/>
    <col min="16188" max="16189" width="9.140625" style="28"/>
    <col min="16190" max="16190" width="11.28515625" style="28" customWidth="1"/>
    <col min="16191" max="16191" width="11.140625" style="28" customWidth="1"/>
    <col min="16192" max="16192" width="22.7109375" style="28" customWidth="1"/>
    <col min="16193" max="16384" width="9.140625" style="28"/>
  </cols>
  <sheetData>
    <row r="1" spans="1:89" ht="19.5" hidden="1" customHeight="1" x14ac:dyDescent="0.25">
      <c r="A1" s="35"/>
      <c r="B1" s="35"/>
      <c r="C1" s="36"/>
      <c r="D1" s="37" t="s">
        <v>0</v>
      </c>
      <c r="E1" s="38"/>
      <c r="F1" s="39"/>
      <c r="G1" s="40"/>
      <c r="H1" s="40"/>
      <c r="I1" s="40"/>
      <c r="J1" s="40"/>
      <c r="K1" s="41" t="s">
        <v>68</v>
      </c>
      <c r="L1" s="41"/>
      <c r="M1" s="41"/>
      <c r="N1" s="41"/>
      <c r="O1" s="42"/>
      <c r="P1" s="43"/>
      <c r="Q1" s="44"/>
      <c r="R1" s="45"/>
      <c r="S1" s="46"/>
      <c r="AC1" s="47" t="s">
        <v>0</v>
      </c>
      <c r="AD1" s="47"/>
      <c r="AE1" s="36"/>
      <c r="AF1" s="47"/>
      <c r="AG1" s="47"/>
      <c r="AH1" s="47"/>
      <c r="AI1" s="47"/>
      <c r="AJ1" s="47"/>
      <c r="AK1" s="47"/>
      <c r="AL1" s="47"/>
      <c r="AM1" s="47"/>
      <c r="AN1" s="47"/>
      <c r="AO1" s="46"/>
      <c r="AP1" s="46"/>
      <c r="AQ1" s="46"/>
      <c r="AR1" s="41" t="s">
        <v>68</v>
      </c>
    </row>
    <row r="2" spans="1:89" s="30" customFormat="1" ht="30" customHeight="1" x14ac:dyDescent="0.25">
      <c r="A2" s="102"/>
      <c r="B2" s="102" t="str">
        <f>'اداريين 1'!A1</f>
        <v>يناير لسنة  2018 م</v>
      </c>
      <c r="C2" s="101" t="s">
        <v>0</v>
      </c>
      <c r="D2" s="23"/>
      <c r="E2" s="23"/>
      <c r="F2" s="901" t="s">
        <v>135</v>
      </c>
      <c r="G2" s="901"/>
      <c r="H2" s="901"/>
      <c r="I2" s="99"/>
      <c r="J2" s="904" t="str">
        <f>B2</f>
        <v>يناير لسنة  2018 م</v>
      </c>
      <c r="K2" s="904"/>
      <c r="L2" s="93"/>
      <c r="M2" s="93"/>
      <c r="N2" s="93"/>
      <c r="O2" s="93"/>
      <c r="P2" s="24"/>
      <c r="Q2" s="26"/>
      <c r="R2" s="902" t="s">
        <v>0</v>
      </c>
      <c r="S2" s="902"/>
      <c r="T2" s="902"/>
      <c r="U2" s="901" t="s">
        <v>135</v>
      </c>
      <c r="V2" s="901"/>
      <c r="W2" s="901"/>
      <c r="X2" s="901"/>
      <c r="Y2" s="904" t="str">
        <f>B2</f>
        <v>يناير لسنة  2018 م</v>
      </c>
      <c r="Z2" s="904"/>
      <c r="AA2" s="904"/>
      <c r="AB2" s="94"/>
      <c r="AC2" s="93"/>
      <c r="AD2" s="93"/>
      <c r="AE2" s="93"/>
      <c r="AF2" s="23"/>
      <c r="AG2" s="23"/>
      <c r="AH2" s="23"/>
      <c r="AI2" s="23"/>
      <c r="AJ2" s="23"/>
      <c r="AK2" s="23"/>
      <c r="AL2" s="23"/>
      <c r="AM2" s="23"/>
      <c r="AN2" s="95" t="s">
        <v>0</v>
      </c>
      <c r="AO2" s="95"/>
      <c r="AP2" s="23"/>
      <c r="AQ2" s="901" t="s">
        <v>135</v>
      </c>
      <c r="AR2" s="901"/>
      <c r="AS2" s="901"/>
      <c r="AT2" s="904" t="str">
        <f>Y2</f>
        <v>يناير لسنة  2018 م</v>
      </c>
      <c r="AU2" s="904"/>
      <c r="AV2" s="24"/>
      <c r="AW2" s="27"/>
      <c r="AX2" s="27"/>
      <c r="AY2" s="27"/>
      <c r="AZ2" s="24"/>
      <c r="BA2" s="24"/>
      <c r="BB2" s="24"/>
      <c r="BC2" s="24"/>
      <c r="BD2" s="24"/>
      <c r="BE2" s="902" t="s">
        <v>0</v>
      </c>
      <c r="BF2" s="902"/>
      <c r="BG2" s="902"/>
      <c r="BH2" s="25"/>
      <c r="BI2" s="24"/>
      <c r="BJ2" s="24"/>
      <c r="BK2" s="26"/>
      <c r="BL2" s="26"/>
      <c r="BM2" s="23"/>
      <c r="BN2" s="23"/>
      <c r="BO2" s="901" t="s">
        <v>135</v>
      </c>
      <c r="BP2" s="901"/>
      <c r="BQ2" s="901"/>
      <c r="BR2" s="904" t="str">
        <f>AT2</f>
        <v>يناير لسنة  2018 م</v>
      </c>
      <c r="BS2" s="904"/>
      <c r="BT2" s="93"/>
      <c r="BU2" s="93"/>
      <c r="BV2" s="93"/>
      <c r="BW2" s="93"/>
      <c r="BX2" s="93"/>
      <c r="BY2" s="93"/>
      <c r="BZ2" s="93"/>
      <c r="CA2" s="93"/>
      <c r="CB2" s="26"/>
      <c r="CF2" s="29"/>
      <c r="CG2" s="29"/>
      <c r="CH2" s="29"/>
      <c r="CI2" s="29"/>
      <c r="CJ2" s="29"/>
      <c r="CK2" s="29"/>
    </row>
    <row r="3" spans="1:89" s="30" customFormat="1" ht="30" customHeight="1" thickBot="1" x14ac:dyDescent="0.3">
      <c r="A3" s="48"/>
      <c r="B3" s="48"/>
      <c r="C3" s="101" t="str">
        <f>بيانات!IZ7</f>
        <v>مدرسة منشأة سلطان الثانوية بنين</v>
      </c>
      <c r="D3" s="48"/>
      <c r="E3" s="48"/>
      <c r="F3" s="49"/>
      <c r="G3" s="29"/>
      <c r="H3" s="29"/>
      <c r="I3" s="29"/>
      <c r="J3" s="29"/>
      <c r="K3" s="900"/>
      <c r="L3" s="900"/>
      <c r="M3" s="900"/>
      <c r="N3" s="900"/>
      <c r="O3" s="29"/>
      <c r="P3" s="50" t="s">
        <v>2</v>
      </c>
      <c r="Q3" s="29"/>
      <c r="R3" s="902" t="str">
        <f>C3</f>
        <v>مدرسة منشأة سلطان الثانوية بنين</v>
      </c>
      <c r="S3" s="902"/>
      <c r="T3" s="902"/>
      <c r="V3" s="900">
        <f>C24</f>
        <v>0</v>
      </c>
      <c r="W3" s="900"/>
      <c r="X3" s="900"/>
      <c r="Y3" s="900"/>
      <c r="Z3" s="900"/>
      <c r="AA3" s="900"/>
      <c r="AB3" s="29"/>
      <c r="AC3" s="50" t="s">
        <v>2</v>
      </c>
      <c r="AD3" s="48"/>
      <c r="AE3" s="50" t="s">
        <v>3</v>
      </c>
      <c r="AF3" s="48"/>
      <c r="AG3" s="48"/>
      <c r="AH3" s="48"/>
      <c r="AI3" s="31">
        <v>2800</v>
      </c>
      <c r="AJ3" s="48"/>
      <c r="AK3" s="48"/>
      <c r="AL3" s="48"/>
      <c r="AM3" s="48"/>
      <c r="AN3" s="96" t="str">
        <f>R3</f>
        <v>مدرسة منشأة سلطان الثانوية بنين</v>
      </c>
      <c r="AO3" s="96"/>
      <c r="AP3" s="48"/>
      <c r="AQ3" s="903">
        <f>C24</f>
        <v>0</v>
      </c>
      <c r="AR3" s="903"/>
      <c r="AS3" s="903"/>
      <c r="AT3" s="903"/>
      <c r="AU3" s="29"/>
      <c r="AV3" s="50" t="s">
        <v>4</v>
      </c>
      <c r="BE3" s="902" t="str">
        <f>AN3</f>
        <v>مدرسة منشأة سلطان الثانوية بنين</v>
      </c>
      <c r="BF3" s="902"/>
      <c r="BG3" s="902"/>
      <c r="BO3" s="900"/>
      <c r="BP3" s="900"/>
      <c r="BQ3" s="900"/>
      <c r="BR3" s="900"/>
      <c r="BS3" s="900"/>
      <c r="BT3" s="900"/>
      <c r="BU3" s="900"/>
      <c r="BV3" s="900"/>
      <c r="BW3" s="900"/>
      <c r="BX3" s="900"/>
      <c r="BY3" s="900"/>
      <c r="BZ3" s="900"/>
    </row>
    <row r="4" spans="1:89" ht="21.95" customHeight="1" thickTop="1" thickBot="1" x14ac:dyDescent="0.25">
      <c r="A4" s="907" t="s">
        <v>67</v>
      </c>
      <c r="B4" s="907" t="s">
        <v>6</v>
      </c>
      <c r="C4" s="909" t="s">
        <v>8</v>
      </c>
      <c r="D4" s="909" t="s">
        <v>7</v>
      </c>
      <c r="E4" s="911" t="s">
        <v>10</v>
      </c>
      <c r="F4" s="913" t="s">
        <v>58</v>
      </c>
      <c r="G4" s="914" t="s">
        <v>69</v>
      </c>
      <c r="H4" s="914" t="s">
        <v>141</v>
      </c>
      <c r="I4" s="914" t="s">
        <v>300</v>
      </c>
      <c r="J4" s="916" t="s">
        <v>13</v>
      </c>
      <c r="K4" s="917"/>
      <c r="L4" s="917"/>
      <c r="M4" s="917"/>
      <c r="N4" s="696" t="s">
        <v>70</v>
      </c>
      <c r="O4" s="700" t="s">
        <v>11</v>
      </c>
      <c r="P4" s="905" t="s">
        <v>71</v>
      </c>
      <c r="Q4" s="694" t="s">
        <v>72</v>
      </c>
      <c r="R4" s="905" t="s">
        <v>73</v>
      </c>
      <c r="S4" s="905" t="s">
        <v>74</v>
      </c>
      <c r="T4" s="696" t="s">
        <v>55</v>
      </c>
      <c r="U4" s="696" t="s">
        <v>75</v>
      </c>
      <c r="V4" s="696" t="s">
        <v>76</v>
      </c>
      <c r="W4" s="696" t="s">
        <v>142</v>
      </c>
      <c r="X4" s="924" t="s">
        <v>77</v>
      </c>
      <c r="Y4" s="925"/>
      <c r="Z4" s="926"/>
      <c r="AA4" s="696" t="s">
        <v>78</v>
      </c>
      <c r="AB4" s="922" t="s">
        <v>79</v>
      </c>
      <c r="AC4" s="922" t="s">
        <v>80</v>
      </c>
      <c r="AD4" s="919" t="s">
        <v>81</v>
      </c>
      <c r="AE4" s="929" t="s">
        <v>82</v>
      </c>
      <c r="AF4" s="696" t="s">
        <v>83</v>
      </c>
      <c r="AG4" s="696" t="s">
        <v>84</v>
      </c>
      <c r="AH4" s="696" t="s">
        <v>85</v>
      </c>
      <c r="AI4" s="933" t="s">
        <v>19</v>
      </c>
      <c r="AJ4" s="934"/>
      <c r="AK4" s="935"/>
      <c r="AL4" s="931" t="s">
        <v>20</v>
      </c>
      <c r="AM4" s="957" t="s">
        <v>21</v>
      </c>
      <c r="AN4" s="958" t="s">
        <v>22</v>
      </c>
      <c r="AO4" s="958"/>
      <c r="AP4" s="958"/>
      <c r="AQ4" s="958"/>
      <c r="AR4" s="958"/>
      <c r="AS4" s="927" t="s">
        <v>14</v>
      </c>
      <c r="AT4" s="952" t="s">
        <v>23</v>
      </c>
      <c r="AU4" s="952"/>
      <c r="AV4" s="952"/>
      <c r="AW4" s="959">
        <v>7.0000000000000007E-2</v>
      </c>
      <c r="AX4" s="936" t="s">
        <v>153</v>
      </c>
      <c r="AY4" s="936"/>
      <c r="AZ4" s="927" t="s">
        <v>14</v>
      </c>
      <c r="BA4" s="947" t="s">
        <v>24</v>
      </c>
      <c r="BB4" s="948"/>
      <c r="BC4" s="948"/>
      <c r="BD4" s="949"/>
      <c r="BE4" s="950" t="s">
        <v>25</v>
      </c>
      <c r="BF4" s="952" t="s">
        <v>26</v>
      </c>
      <c r="BG4" s="953"/>
      <c r="BH4" s="954" t="s">
        <v>86</v>
      </c>
      <c r="BI4" s="954"/>
      <c r="BJ4" s="954"/>
      <c r="BK4" s="954"/>
      <c r="BL4" s="954"/>
      <c r="BM4" s="955" t="s">
        <v>144</v>
      </c>
      <c r="BN4" s="955"/>
      <c r="BO4" s="956"/>
      <c r="BP4" s="689" t="s">
        <v>29</v>
      </c>
      <c r="BQ4" s="689" t="s">
        <v>173</v>
      </c>
      <c r="BR4" s="941" t="s">
        <v>31</v>
      </c>
      <c r="BS4" s="941" t="s">
        <v>32</v>
      </c>
      <c r="BT4" s="689" t="s">
        <v>137</v>
      </c>
      <c r="BU4" s="689" t="s">
        <v>138</v>
      </c>
      <c r="BV4" s="689" t="s">
        <v>33</v>
      </c>
      <c r="BW4" s="689" t="s">
        <v>133</v>
      </c>
      <c r="BX4" s="689" t="s">
        <v>145</v>
      </c>
      <c r="BY4" s="943" t="s">
        <v>34</v>
      </c>
      <c r="BZ4" s="945" t="s">
        <v>36</v>
      </c>
      <c r="CA4" s="693" t="s">
        <v>37</v>
      </c>
      <c r="CB4" s="938" t="s">
        <v>8</v>
      </c>
    </row>
    <row r="5" spans="1:89" ht="21.95" customHeight="1" x14ac:dyDescent="0.2">
      <c r="A5" s="908"/>
      <c r="B5" s="908"/>
      <c r="C5" s="910"/>
      <c r="D5" s="910"/>
      <c r="E5" s="912"/>
      <c r="F5" s="912"/>
      <c r="G5" s="915"/>
      <c r="H5" s="915"/>
      <c r="I5" s="915"/>
      <c r="J5" s="131">
        <v>0.15</v>
      </c>
      <c r="K5" s="131">
        <v>0.01</v>
      </c>
      <c r="L5" s="131">
        <v>0.02</v>
      </c>
      <c r="M5" s="131">
        <v>0.03</v>
      </c>
      <c r="N5" s="918"/>
      <c r="O5" s="701"/>
      <c r="P5" s="906"/>
      <c r="Q5" s="695" t="s">
        <v>87</v>
      </c>
      <c r="R5" s="906" t="s">
        <v>42</v>
      </c>
      <c r="S5" s="921" t="s">
        <v>43</v>
      </c>
      <c r="T5" s="697" t="s">
        <v>44</v>
      </c>
      <c r="U5" s="697" t="s">
        <v>45</v>
      </c>
      <c r="V5" s="697" t="s">
        <v>88</v>
      </c>
      <c r="W5" s="697" t="s">
        <v>88</v>
      </c>
      <c r="X5" s="238">
        <v>0.1666</v>
      </c>
      <c r="Y5" s="52">
        <v>0.5</v>
      </c>
      <c r="Z5" s="237">
        <v>0.33339999999999997</v>
      </c>
      <c r="AA5" s="697"/>
      <c r="AB5" s="923"/>
      <c r="AC5" s="923" t="s">
        <v>89</v>
      </c>
      <c r="AD5" s="920" t="s">
        <v>46</v>
      </c>
      <c r="AE5" s="930" t="s">
        <v>47</v>
      </c>
      <c r="AF5" s="918" t="s">
        <v>48</v>
      </c>
      <c r="AG5" s="918"/>
      <c r="AH5" s="918" t="s">
        <v>49</v>
      </c>
      <c r="AI5" s="131">
        <v>0.15</v>
      </c>
      <c r="AJ5" s="131">
        <v>0.01</v>
      </c>
      <c r="AK5" s="131">
        <v>0.03</v>
      </c>
      <c r="AL5" s="932" t="s">
        <v>55</v>
      </c>
      <c r="AM5" s="939"/>
      <c r="AN5" s="131">
        <v>0.15</v>
      </c>
      <c r="AO5" s="131">
        <v>0.01</v>
      </c>
      <c r="AP5" s="131">
        <v>0.02</v>
      </c>
      <c r="AQ5" s="131">
        <v>0.1</v>
      </c>
      <c r="AR5" s="131">
        <v>0.08</v>
      </c>
      <c r="AS5" s="928"/>
      <c r="AT5" s="131">
        <v>0.15</v>
      </c>
      <c r="AU5" s="131">
        <v>0.01</v>
      </c>
      <c r="AV5" s="131">
        <v>0.1</v>
      </c>
      <c r="AW5" s="960"/>
      <c r="AX5" s="131">
        <v>0.03</v>
      </c>
      <c r="AY5" s="131">
        <v>0.01</v>
      </c>
      <c r="AZ5" s="928"/>
      <c r="BA5" s="53" t="s">
        <v>56</v>
      </c>
      <c r="BB5" s="53" t="s">
        <v>57</v>
      </c>
      <c r="BC5" s="53" t="s">
        <v>58</v>
      </c>
      <c r="BD5" s="53" t="s">
        <v>59</v>
      </c>
      <c r="BE5" s="951"/>
      <c r="BF5" s="131">
        <v>0.03</v>
      </c>
      <c r="BG5" s="131">
        <v>0.01</v>
      </c>
      <c r="BH5" s="132" t="s">
        <v>90</v>
      </c>
      <c r="BI5" s="54" t="s">
        <v>91</v>
      </c>
      <c r="BJ5" s="54" t="s">
        <v>63</v>
      </c>
      <c r="BK5" s="54" t="s">
        <v>65</v>
      </c>
      <c r="BL5" s="54" t="s">
        <v>27</v>
      </c>
      <c r="BM5" s="55" t="s">
        <v>62</v>
      </c>
      <c r="BN5" s="56" t="s">
        <v>63</v>
      </c>
      <c r="BO5" s="56" t="s">
        <v>64</v>
      </c>
      <c r="BP5" s="940"/>
      <c r="BQ5" s="940"/>
      <c r="BR5" s="942"/>
      <c r="BS5" s="942"/>
      <c r="BT5" s="940"/>
      <c r="BU5" s="940"/>
      <c r="BV5" s="940"/>
      <c r="BW5" s="940"/>
      <c r="BX5" s="940"/>
      <c r="BY5" s="944"/>
      <c r="BZ5" s="946"/>
      <c r="CA5" s="937"/>
      <c r="CB5" s="939"/>
    </row>
    <row r="6" spans="1:89" s="33" customFormat="1" ht="21.95" customHeight="1" x14ac:dyDescent="0.2">
      <c r="A6" s="57">
        <v>1</v>
      </c>
      <c r="B6" s="57" t="str">
        <f>'اداريين 1'!A5</f>
        <v/>
      </c>
      <c r="C6" s="58">
        <f>'اداريين 1'!B5</f>
        <v>0</v>
      </c>
      <c r="D6" s="58">
        <f>'اداريين 1'!C5</f>
        <v>0</v>
      </c>
      <c r="E6" s="58">
        <f>'اداريين 1'!D5</f>
        <v>0</v>
      </c>
      <c r="F6" s="59">
        <f>'اداريين 1'!E5</f>
        <v>0</v>
      </c>
      <c r="G6" s="51">
        <f>'اداريين 1'!F5</f>
        <v>0</v>
      </c>
      <c r="H6" s="60">
        <f>'اداريين 1'!G5</f>
        <v>0</v>
      </c>
      <c r="I6" s="60">
        <f>'اداريين 1'!H5</f>
        <v>0</v>
      </c>
      <c r="J6" s="234">
        <f>'اداريين 1'!I5</f>
        <v>0</v>
      </c>
      <c r="K6" s="234">
        <f>'اداريين 1'!J5</f>
        <v>0</v>
      </c>
      <c r="L6" s="234">
        <f>'اداريين 1'!K5</f>
        <v>0</v>
      </c>
      <c r="M6" s="234">
        <f>'اداريين 1'!L5</f>
        <v>0</v>
      </c>
      <c r="N6" s="234">
        <f>'اداريين 1'!M5</f>
        <v>0</v>
      </c>
      <c r="O6" s="58">
        <f>'اداريين 1'!N5</f>
        <v>0</v>
      </c>
      <c r="P6" s="61">
        <f>'اداريين 1'!O5</f>
        <v>0</v>
      </c>
      <c r="Q6" s="58">
        <f>'اداريين 1'!P5</f>
        <v>0</v>
      </c>
      <c r="R6" s="62">
        <f>'اداريين 1'!Q5</f>
        <v>0</v>
      </c>
      <c r="S6" s="62">
        <f>'اداريين 1'!R5</f>
        <v>0</v>
      </c>
      <c r="T6" s="62">
        <f>'اداريين 1'!S5</f>
        <v>0</v>
      </c>
      <c r="U6" s="60">
        <f>'اداريين 1'!T5</f>
        <v>0</v>
      </c>
      <c r="V6" s="60">
        <f>'اداريين 1'!U5</f>
        <v>0</v>
      </c>
      <c r="W6" s="60">
        <f>'اداريين 1'!V5</f>
        <v>0</v>
      </c>
      <c r="X6" s="63">
        <f>'اداريين 1'!W5</f>
        <v>0</v>
      </c>
      <c r="Y6" s="63">
        <f>'اداريين 1'!X5</f>
        <v>0</v>
      </c>
      <c r="Z6" s="63">
        <f>'اداريين 1'!Y5</f>
        <v>0</v>
      </c>
      <c r="AA6" s="62">
        <f>'اداريين 1'!Z5</f>
        <v>0</v>
      </c>
      <c r="AB6" s="64">
        <f>'اداريين 1'!AA5</f>
        <v>0</v>
      </c>
      <c r="AC6" s="64">
        <f>'اداريين 1'!AB5</f>
        <v>0</v>
      </c>
      <c r="AD6" s="61">
        <f>'اداريين 1'!AC5</f>
        <v>0</v>
      </c>
      <c r="AE6" s="58">
        <f>'اداريين 1'!AD5</f>
        <v>0</v>
      </c>
      <c r="AF6" s="234">
        <f>'اداريين 1'!AE5</f>
        <v>0</v>
      </c>
      <c r="AG6" s="234">
        <f>'اداريين 1'!AF5</f>
        <v>0</v>
      </c>
      <c r="AH6" s="234">
        <f>'اداريين 1'!AG5</f>
        <v>0</v>
      </c>
      <c r="AI6" s="87">
        <f>'اداريين 1'!AH5</f>
        <v>0</v>
      </c>
      <c r="AJ6" s="87">
        <f>'اداريين 1'!AI5</f>
        <v>0</v>
      </c>
      <c r="AK6" s="87">
        <f>'اداريين 1'!AJ5</f>
        <v>0</v>
      </c>
      <c r="AL6" s="32">
        <f>'اداريين 1'!AK5</f>
        <v>0</v>
      </c>
      <c r="AM6" s="87">
        <f>'اداريين 1'!AL5</f>
        <v>0</v>
      </c>
      <c r="AN6" s="87">
        <f>'اداريين 1'!AM5</f>
        <v>0</v>
      </c>
      <c r="AO6" s="87">
        <f>'اداريين 1'!AN5</f>
        <v>0</v>
      </c>
      <c r="AP6" s="87">
        <f>'اداريين 1'!AO5</f>
        <v>0</v>
      </c>
      <c r="AQ6" s="87">
        <f>'اداريين 1'!AP5</f>
        <v>0</v>
      </c>
      <c r="AR6" s="87">
        <f>'اداريين 1'!AQ5</f>
        <v>0</v>
      </c>
      <c r="AS6" s="87">
        <f>'اداريين 1'!AR5</f>
        <v>0</v>
      </c>
      <c r="AT6" s="87">
        <f>'اداريين 1'!AS5</f>
        <v>0</v>
      </c>
      <c r="AU6" s="87">
        <f>'اداريين 1'!AT5</f>
        <v>0</v>
      </c>
      <c r="AV6" s="87">
        <f>'اداريين 1'!AU5</f>
        <v>0</v>
      </c>
      <c r="AW6" s="234">
        <f>'اداريين 1'!AV5</f>
        <v>0</v>
      </c>
      <c r="AX6" s="234">
        <f>'اداريين 1'!AW5</f>
        <v>0</v>
      </c>
      <c r="AY6" s="234">
        <f>'اداريين 1'!AX5</f>
        <v>0</v>
      </c>
      <c r="AZ6" s="61">
        <f>'اداريين 1'!AY5</f>
        <v>0</v>
      </c>
      <c r="BA6" s="234">
        <f>'اداريين 1'!AZ5</f>
        <v>0</v>
      </c>
      <c r="BB6" s="234">
        <f>'اداريين 1'!BA5</f>
        <v>0</v>
      </c>
      <c r="BC6" s="234">
        <f>'اداريين 1'!BB5</f>
        <v>0</v>
      </c>
      <c r="BD6" s="234">
        <f>'اداريين 1'!BC5</f>
        <v>0</v>
      </c>
      <c r="BE6" s="65">
        <f>'اداريين 1'!BD5</f>
        <v>0</v>
      </c>
      <c r="BF6" s="234">
        <f>'اداريين 1'!BE5</f>
        <v>0</v>
      </c>
      <c r="BG6" s="234">
        <f>'اداريين 1'!BF5</f>
        <v>0</v>
      </c>
      <c r="BH6" s="234">
        <f>'اداريين 1'!BG5</f>
        <v>0</v>
      </c>
      <c r="BI6" s="234">
        <f>'اداريين 1'!BH5</f>
        <v>50</v>
      </c>
      <c r="BJ6" s="234">
        <f>'اداريين 1'!BI5</f>
        <v>-50</v>
      </c>
      <c r="BK6" s="65">
        <f>'اداريين 1'!BJ5</f>
        <v>0</v>
      </c>
      <c r="BL6" s="54">
        <f>'اداريين 1'!BK5</f>
        <v>0</v>
      </c>
      <c r="BM6" s="234">
        <f>'اداريين 1'!BL5</f>
        <v>1183.33</v>
      </c>
      <c r="BN6" s="234">
        <f>'اداريين 1'!BM5</f>
        <v>-1183.33</v>
      </c>
      <c r="BO6" s="56">
        <f>'اداريين 1'!BN5</f>
        <v>0</v>
      </c>
      <c r="BP6" s="58">
        <f>'اداريين 1'!BO5</f>
        <v>0</v>
      </c>
      <c r="BQ6" s="58">
        <f>'اداريين 1'!BP5</f>
        <v>0</v>
      </c>
      <c r="BR6" s="97">
        <f>'اداريين 1'!BQ5</f>
        <v>0</v>
      </c>
      <c r="BS6" s="97">
        <f>'اداريين 1'!BR5</f>
        <v>0</v>
      </c>
      <c r="BT6" s="58">
        <f>'اداريين 1'!BS5</f>
        <v>0</v>
      </c>
      <c r="BU6" s="58">
        <f>'اداريين 1'!BT5</f>
        <v>0</v>
      </c>
      <c r="BV6" s="58">
        <f>'اداريين 1'!BU5</f>
        <v>0</v>
      </c>
      <c r="BW6" s="58">
        <f>'اداريين 1'!BV5</f>
        <v>0</v>
      </c>
      <c r="BX6" s="58">
        <f>'اداريين 1'!BW5</f>
        <v>0</v>
      </c>
      <c r="BY6" s="58">
        <f>'اداريين 1'!BX5</f>
        <v>0</v>
      </c>
      <c r="BZ6" s="234">
        <f>'اداريين 1'!BY5</f>
        <v>0</v>
      </c>
      <c r="CA6" s="234">
        <f>'اداريين 1'!BZ5</f>
        <v>0</v>
      </c>
      <c r="CB6" s="234">
        <f>'اداريين 1'!CA5</f>
        <v>0</v>
      </c>
    </row>
    <row r="7" spans="1:89" s="33" customFormat="1" ht="21.95" customHeight="1" x14ac:dyDescent="0.2">
      <c r="A7" s="57">
        <v>2</v>
      </c>
      <c r="B7" s="57" t="str">
        <f>'اداريين 1'!A6</f>
        <v/>
      </c>
      <c r="C7" s="58">
        <f>'اداريين 1'!B6</f>
        <v>0</v>
      </c>
      <c r="D7" s="58">
        <f>'اداريين 1'!C6</f>
        <v>0</v>
      </c>
      <c r="E7" s="58">
        <f>'اداريين 1'!D6</f>
        <v>0</v>
      </c>
      <c r="F7" s="59">
        <f>'اداريين 1'!E6</f>
        <v>0</v>
      </c>
      <c r="G7" s="51">
        <f>'اداريين 1'!F6</f>
        <v>0</v>
      </c>
      <c r="H7" s="60">
        <f>'اداريين 1'!G6</f>
        <v>0</v>
      </c>
      <c r="I7" s="60">
        <f>'اداريين 1'!H6</f>
        <v>0</v>
      </c>
      <c r="J7" s="234">
        <f>'اداريين 1'!I6</f>
        <v>0</v>
      </c>
      <c r="K7" s="234">
        <f>'اداريين 1'!J6</f>
        <v>0</v>
      </c>
      <c r="L7" s="234">
        <f>'اداريين 1'!K6</f>
        <v>0</v>
      </c>
      <c r="M7" s="234">
        <f>'اداريين 1'!L6</f>
        <v>0</v>
      </c>
      <c r="N7" s="234">
        <f>'اداريين 1'!M6</f>
        <v>0</v>
      </c>
      <c r="O7" s="58">
        <f>'اداريين 1'!N6</f>
        <v>0</v>
      </c>
      <c r="P7" s="61">
        <f>'اداريين 1'!O6</f>
        <v>0</v>
      </c>
      <c r="Q7" s="58">
        <f>'اداريين 1'!P6</f>
        <v>0</v>
      </c>
      <c r="R7" s="62">
        <f>'اداريين 1'!Q6</f>
        <v>0</v>
      </c>
      <c r="S7" s="62">
        <f>'اداريين 1'!R6</f>
        <v>0</v>
      </c>
      <c r="T7" s="62">
        <f>'اداريين 1'!S6</f>
        <v>0</v>
      </c>
      <c r="U7" s="60">
        <f>'اداريين 1'!T6</f>
        <v>0</v>
      </c>
      <c r="V7" s="60">
        <f>'اداريين 1'!U6</f>
        <v>0</v>
      </c>
      <c r="W7" s="60">
        <f>'اداريين 1'!V6</f>
        <v>0</v>
      </c>
      <c r="X7" s="63">
        <f>'اداريين 1'!W6</f>
        <v>0</v>
      </c>
      <c r="Y7" s="63">
        <f>'اداريين 1'!X6</f>
        <v>0</v>
      </c>
      <c r="Z7" s="63">
        <f>'اداريين 1'!Y6</f>
        <v>0</v>
      </c>
      <c r="AA7" s="62">
        <f>'اداريين 1'!Z6</f>
        <v>0</v>
      </c>
      <c r="AB7" s="64">
        <f>'اداريين 1'!AA6</f>
        <v>0</v>
      </c>
      <c r="AC7" s="64">
        <f>'اداريين 1'!AB6</f>
        <v>0</v>
      </c>
      <c r="AD7" s="61">
        <f>'اداريين 1'!AC6</f>
        <v>0</v>
      </c>
      <c r="AE7" s="58">
        <f>'اداريين 1'!AD6</f>
        <v>0</v>
      </c>
      <c r="AF7" s="234">
        <f>'اداريين 1'!AE6</f>
        <v>0</v>
      </c>
      <c r="AG7" s="234">
        <f>'اداريين 1'!AF6</f>
        <v>0</v>
      </c>
      <c r="AH7" s="234">
        <f>'اداريين 1'!AG6</f>
        <v>0</v>
      </c>
      <c r="AI7" s="87">
        <f>'اداريين 1'!AH6</f>
        <v>0</v>
      </c>
      <c r="AJ7" s="87">
        <f>'اداريين 1'!AI6</f>
        <v>0</v>
      </c>
      <c r="AK7" s="87">
        <f>'اداريين 1'!AJ6</f>
        <v>0</v>
      </c>
      <c r="AL7" s="32">
        <f>'اداريين 1'!AK6</f>
        <v>0</v>
      </c>
      <c r="AM7" s="87">
        <f>'اداريين 1'!AL6</f>
        <v>0</v>
      </c>
      <c r="AN7" s="87">
        <f>'اداريين 1'!AM6</f>
        <v>0</v>
      </c>
      <c r="AO7" s="87">
        <f>'اداريين 1'!AN6</f>
        <v>0</v>
      </c>
      <c r="AP7" s="87">
        <f>'اداريين 1'!AO6</f>
        <v>0</v>
      </c>
      <c r="AQ7" s="87">
        <f>'اداريين 1'!AP6</f>
        <v>0</v>
      </c>
      <c r="AR7" s="87">
        <f>'اداريين 1'!AQ6</f>
        <v>0</v>
      </c>
      <c r="AS7" s="87">
        <f>'اداريين 1'!AR6</f>
        <v>0</v>
      </c>
      <c r="AT7" s="87">
        <f>'اداريين 1'!AS6</f>
        <v>0</v>
      </c>
      <c r="AU7" s="87">
        <f>'اداريين 1'!AT6</f>
        <v>0</v>
      </c>
      <c r="AV7" s="87">
        <f>'اداريين 1'!AU6</f>
        <v>0</v>
      </c>
      <c r="AW7" s="234">
        <f>'اداريين 1'!AV6</f>
        <v>0</v>
      </c>
      <c r="AX7" s="234">
        <f>'اداريين 1'!AW6</f>
        <v>0</v>
      </c>
      <c r="AY7" s="234">
        <f>'اداريين 1'!AX6</f>
        <v>0</v>
      </c>
      <c r="AZ7" s="61">
        <f>'اداريين 1'!AY6</f>
        <v>0</v>
      </c>
      <c r="BA7" s="234">
        <f>'اداريين 1'!AZ6</f>
        <v>0</v>
      </c>
      <c r="BB7" s="234">
        <f>'اداريين 1'!BA6</f>
        <v>0</v>
      </c>
      <c r="BC7" s="234">
        <f>'اداريين 1'!BB6</f>
        <v>0</v>
      </c>
      <c r="BD7" s="234">
        <f>'اداريين 1'!BC6</f>
        <v>0</v>
      </c>
      <c r="BE7" s="65">
        <f>'اداريين 1'!BD6</f>
        <v>0</v>
      </c>
      <c r="BF7" s="234">
        <f>'اداريين 1'!BE6</f>
        <v>0</v>
      </c>
      <c r="BG7" s="234">
        <f>'اداريين 1'!BF6</f>
        <v>0</v>
      </c>
      <c r="BH7" s="234">
        <f>'اداريين 1'!BG6</f>
        <v>0</v>
      </c>
      <c r="BI7" s="234">
        <f>'اداريين 1'!BH6</f>
        <v>50</v>
      </c>
      <c r="BJ7" s="234">
        <f>'اداريين 1'!BI6</f>
        <v>-50</v>
      </c>
      <c r="BK7" s="65">
        <f>'اداريين 1'!BJ6</f>
        <v>0</v>
      </c>
      <c r="BL7" s="54">
        <f>'اداريين 1'!BK6</f>
        <v>0</v>
      </c>
      <c r="BM7" s="234">
        <f>'اداريين 1'!BL6</f>
        <v>1183.33</v>
      </c>
      <c r="BN7" s="234">
        <f>'اداريين 1'!BM6</f>
        <v>-1183.33</v>
      </c>
      <c r="BO7" s="56">
        <f>'اداريين 1'!BN6</f>
        <v>0</v>
      </c>
      <c r="BP7" s="58">
        <f>'اداريين 1'!BO6</f>
        <v>0</v>
      </c>
      <c r="BQ7" s="58">
        <f>'اداريين 1'!BP6</f>
        <v>0</v>
      </c>
      <c r="BR7" s="97">
        <f>'اداريين 1'!BQ6</f>
        <v>0</v>
      </c>
      <c r="BS7" s="97">
        <f>'اداريين 1'!BR6</f>
        <v>0</v>
      </c>
      <c r="BT7" s="58">
        <f>'اداريين 1'!BS6</f>
        <v>0</v>
      </c>
      <c r="BU7" s="58">
        <f>'اداريين 1'!BT6</f>
        <v>0</v>
      </c>
      <c r="BV7" s="58">
        <f>'اداريين 1'!BU6</f>
        <v>0</v>
      </c>
      <c r="BW7" s="58">
        <f>'اداريين 1'!BV6</f>
        <v>0</v>
      </c>
      <c r="BX7" s="58">
        <f>'اداريين 1'!BW6</f>
        <v>0</v>
      </c>
      <c r="BY7" s="58">
        <f>'اداريين 1'!BX6</f>
        <v>0</v>
      </c>
      <c r="BZ7" s="234">
        <f>'اداريين 1'!BY6</f>
        <v>0</v>
      </c>
      <c r="CA7" s="234">
        <f>'اداريين 1'!BZ6</f>
        <v>0</v>
      </c>
      <c r="CB7" s="234">
        <f>'اداريين 1'!CA6</f>
        <v>0</v>
      </c>
    </row>
    <row r="8" spans="1:89" s="33" customFormat="1" ht="21.95" customHeight="1" x14ac:dyDescent="0.2">
      <c r="A8" s="57">
        <v>3</v>
      </c>
      <c r="B8" s="57" t="str">
        <f>'اداريين 1'!A7</f>
        <v/>
      </c>
      <c r="C8" s="58">
        <f>'اداريين 1'!B7</f>
        <v>0</v>
      </c>
      <c r="D8" s="58">
        <f>'اداريين 1'!C7</f>
        <v>0</v>
      </c>
      <c r="E8" s="58">
        <f>'اداريين 1'!D7</f>
        <v>0</v>
      </c>
      <c r="F8" s="59">
        <f>'اداريين 1'!E7</f>
        <v>0</v>
      </c>
      <c r="G8" s="51">
        <f>'اداريين 1'!F7</f>
        <v>0</v>
      </c>
      <c r="H8" s="60">
        <f>'اداريين 1'!G7</f>
        <v>0</v>
      </c>
      <c r="I8" s="60">
        <f>'اداريين 1'!H7</f>
        <v>0</v>
      </c>
      <c r="J8" s="234">
        <f>'اداريين 1'!I7</f>
        <v>0</v>
      </c>
      <c r="K8" s="234">
        <f>'اداريين 1'!J7</f>
        <v>0</v>
      </c>
      <c r="L8" s="234">
        <f>'اداريين 1'!K7</f>
        <v>0</v>
      </c>
      <c r="M8" s="234">
        <f>'اداريين 1'!L7</f>
        <v>0</v>
      </c>
      <c r="N8" s="234">
        <f>'اداريين 1'!M7</f>
        <v>0</v>
      </c>
      <c r="O8" s="58">
        <f>'اداريين 1'!N7</f>
        <v>0</v>
      </c>
      <c r="P8" s="61">
        <f>'اداريين 1'!O7</f>
        <v>0</v>
      </c>
      <c r="Q8" s="58">
        <f>'اداريين 1'!P7</f>
        <v>0</v>
      </c>
      <c r="R8" s="62">
        <f>'اداريين 1'!Q7</f>
        <v>0</v>
      </c>
      <c r="S8" s="62">
        <f>'اداريين 1'!R7</f>
        <v>0</v>
      </c>
      <c r="T8" s="62">
        <f>'اداريين 1'!S7</f>
        <v>0</v>
      </c>
      <c r="U8" s="60">
        <f>'اداريين 1'!T7</f>
        <v>0</v>
      </c>
      <c r="V8" s="60">
        <f>'اداريين 1'!U7</f>
        <v>0</v>
      </c>
      <c r="W8" s="60">
        <f>'اداريين 1'!V7</f>
        <v>0</v>
      </c>
      <c r="X8" s="63">
        <f>'اداريين 1'!W7</f>
        <v>0</v>
      </c>
      <c r="Y8" s="63">
        <f>'اداريين 1'!X7</f>
        <v>0</v>
      </c>
      <c r="Z8" s="63">
        <f>'اداريين 1'!Y7</f>
        <v>0</v>
      </c>
      <c r="AA8" s="62">
        <f>'اداريين 1'!Z7</f>
        <v>0</v>
      </c>
      <c r="AB8" s="64">
        <f>'اداريين 1'!AA7</f>
        <v>0</v>
      </c>
      <c r="AC8" s="64">
        <f>'اداريين 1'!AB7</f>
        <v>0</v>
      </c>
      <c r="AD8" s="61">
        <f>'اداريين 1'!AC7</f>
        <v>0</v>
      </c>
      <c r="AE8" s="58">
        <f>'اداريين 1'!AD7</f>
        <v>0</v>
      </c>
      <c r="AF8" s="234">
        <f>'اداريين 1'!AE7</f>
        <v>0</v>
      </c>
      <c r="AG8" s="234">
        <f>'اداريين 1'!AF7</f>
        <v>0</v>
      </c>
      <c r="AH8" s="234">
        <f>'اداريين 1'!AG7</f>
        <v>0</v>
      </c>
      <c r="AI8" s="87">
        <f>'اداريين 1'!AH7</f>
        <v>0</v>
      </c>
      <c r="AJ8" s="87">
        <f>'اداريين 1'!AI7</f>
        <v>0</v>
      </c>
      <c r="AK8" s="87">
        <f>'اداريين 1'!AJ7</f>
        <v>0</v>
      </c>
      <c r="AL8" s="32">
        <f>'اداريين 1'!AK7</f>
        <v>0</v>
      </c>
      <c r="AM8" s="87">
        <f>'اداريين 1'!AL7</f>
        <v>0</v>
      </c>
      <c r="AN8" s="87">
        <f>'اداريين 1'!AM7</f>
        <v>0</v>
      </c>
      <c r="AO8" s="87">
        <f>'اداريين 1'!AN7</f>
        <v>0</v>
      </c>
      <c r="AP8" s="87">
        <f>'اداريين 1'!AO7</f>
        <v>0</v>
      </c>
      <c r="AQ8" s="87">
        <f>'اداريين 1'!AP7</f>
        <v>0</v>
      </c>
      <c r="AR8" s="87">
        <f>'اداريين 1'!AQ7</f>
        <v>0</v>
      </c>
      <c r="AS8" s="87">
        <f>'اداريين 1'!AR7</f>
        <v>0</v>
      </c>
      <c r="AT8" s="87">
        <f>'اداريين 1'!AS7</f>
        <v>0</v>
      </c>
      <c r="AU8" s="87">
        <f>'اداريين 1'!AT7</f>
        <v>0</v>
      </c>
      <c r="AV8" s="87">
        <f>'اداريين 1'!AU7</f>
        <v>0</v>
      </c>
      <c r="AW8" s="234">
        <f>'اداريين 1'!AV7</f>
        <v>0</v>
      </c>
      <c r="AX8" s="234">
        <f>'اداريين 1'!AW7</f>
        <v>0</v>
      </c>
      <c r="AY8" s="234">
        <f>'اداريين 1'!AX7</f>
        <v>0</v>
      </c>
      <c r="AZ8" s="61">
        <f>'اداريين 1'!AY7</f>
        <v>0</v>
      </c>
      <c r="BA8" s="234">
        <f>'اداريين 1'!AZ7</f>
        <v>0</v>
      </c>
      <c r="BB8" s="234">
        <f>'اداريين 1'!BA7</f>
        <v>0</v>
      </c>
      <c r="BC8" s="234">
        <f>'اداريين 1'!BB7</f>
        <v>0</v>
      </c>
      <c r="BD8" s="234">
        <f>'اداريين 1'!BC7</f>
        <v>0</v>
      </c>
      <c r="BE8" s="65">
        <f>'اداريين 1'!BD7</f>
        <v>0</v>
      </c>
      <c r="BF8" s="234">
        <f>'اداريين 1'!BE7</f>
        <v>0</v>
      </c>
      <c r="BG8" s="234">
        <f>'اداريين 1'!BF7</f>
        <v>0</v>
      </c>
      <c r="BH8" s="234">
        <f>'اداريين 1'!BG7</f>
        <v>0</v>
      </c>
      <c r="BI8" s="234">
        <f>'اداريين 1'!BH7</f>
        <v>50</v>
      </c>
      <c r="BJ8" s="234">
        <f>'اداريين 1'!BI7</f>
        <v>-50</v>
      </c>
      <c r="BK8" s="65">
        <f>'اداريين 1'!BJ7</f>
        <v>0</v>
      </c>
      <c r="BL8" s="54">
        <f>'اداريين 1'!BK7</f>
        <v>0</v>
      </c>
      <c r="BM8" s="234">
        <f>'اداريين 1'!BL7</f>
        <v>1183.33</v>
      </c>
      <c r="BN8" s="234">
        <f>'اداريين 1'!BM7</f>
        <v>-1183.33</v>
      </c>
      <c r="BO8" s="56">
        <f>'اداريين 1'!BN7</f>
        <v>0</v>
      </c>
      <c r="BP8" s="58">
        <f>'اداريين 1'!BO7</f>
        <v>0</v>
      </c>
      <c r="BQ8" s="58">
        <f>'اداريين 1'!BP7</f>
        <v>0</v>
      </c>
      <c r="BR8" s="97">
        <f>'اداريين 1'!BQ7</f>
        <v>0</v>
      </c>
      <c r="BS8" s="97">
        <f>'اداريين 1'!BR7</f>
        <v>0</v>
      </c>
      <c r="BT8" s="58">
        <f>'اداريين 1'!BS7</f>
        <v>0</v>
      </c>
      <c r="BU8" s="58">
        <f>'اداريين 1'!BT7</f>
        <v>0</v>
      </c>
      <c r="BV8" s="58">
        <f>'اداريين 1'!BU7</f>
        <v>0</v>
      </c>
      <c r="BW8" s="58">
        <f>'اداريين 1'!BV7</f>
        <v>0</v>
      </c>
      <c r="BX8" s="58">
        <f>'اداريين 1'!BW7</f>
        <v>0</v>
      </c>
      <c r="BY8" s="58">
        <f>'اداريين 1'!BX7</f>
        <v>0</v>
      </c>
      <c r="BZ8" s="234">
        <f>'اداريين 1'!BY7</f>
        <v>0</v>
      </c>
      <c r="CA8" s="234">
        <f>'اداريين 1'!BZ7</f>
        <v>0</v>
      </c>
      <c r="CB8" s="234">
        <f>'اداريين 1'!CA7</f>
        <v>0</v>
      </c>
    </row>
    <row r="9" spans="1:89" s="33" customFormat="1" ht="21.95" customHeight="1" x14ac:dyDescent="0.2">
      <c r="A9" s="57">
        <v>4</v>
      </c>
      <c r="B9" s="57" t="str">
        <f>'اداريين 1'!A8</f>
        <v/>
      </c>
      <c r="C9" s="58">
        <f>'اداريين 1'!B8</f>
        <v>0</v>
      </c>
      <c r="D9" s="58">
        <f>'اداريين 1'!C8</f>
        <v>0</v>
      </c>
      <c r="E9" s="58">
        <f>'اداريين 1'!D8</f>
        <v>0</v>
      </c>
      <c r="F9" s="59">
        <f>'اداريين 1'!E8</f>
        <v>0</v>
      </c>
      <c r="G9" s="51">
        <f>'اداريين 1'!F8</f>
        <v>0</v>
      </c>
      <c r="H9" s="60">
        <f>'اداريين 1'!G8</f>
        <v>0</v>
      </c>
      <c r="I9" s="60">
        <f>'اداريين 1'!H8</f>
        <v>0</v>
      </c>
      <c r="J9" s="234">
        <f>'اداريين 1'!I8</f>
        <v>0</v>
      </c>
      <c r="K9" s="234">
        <f>'اداريين 1'!J8</f>
        <v>0</v>
      </c>
      <c r="L9" s="234">
        <f>'اداريين 1'!K8</f>
        <v>0</v>
      </c>
      <c r="M9" s="234">
        <f>'اداريين 1'!L8</f>
        <v>0</v>
      </c>
      <c r="N9" s="234">
        <f>'اداريين 1'!M8</f>
        <v>0</v>
      </c>
      <c r="O9" s="58">
        <f>'اداريين 1'!N8</f>
        <v>0</v>
      </c>
      <c r="P9" s="61">
        <f>'اداريين 1'!O8</f>
        <v>0</v>
      </c>
      <c r="Q9" s="58">
        <f>'اداريين 1'!P8</f>
        <v>0</v>
      </c>
      <c r="R9" s="62">
        <f>'اداريين 1'!Q8</f>
        <v>0</v>
      </c>
      <c r="S9" s="62">
        <f>'اداريين 1'!R8</f>
        <v>0</v>
      </c>
      <c r="T9" s="62">
        <f>'اداريين 1'!S8</f>
        <v>0</v>
      </c>
      <c r="U9" s="60">
        <f>'اداريين 1'!T8</f>
        <v>0</v>
      </c>
      <c r="V9" s="60">
        <f>'اداريين 1'!U8</f>
        <v>0</v>
      </c>
      <c r="W9" s="60">
        <f>'اداريين 1'!V8</f>
        <v>0</v>
      </c>
      <c r="X9" s="63">
        <f>'اداريين 1'!W8</f>
        <v>0</v>
      </c>
      <c r="Y9" s="63">
        <f>'اداريين 1'!X8</f>
        <v>0</v>
      </c>
      <c r="Z9" s="63">
        <f>'اداريين 1'!Y8</f>
        <v>0</v>
      </c>
      <c r="AA9" s="62">
        <f>'اداريين 1'!Z8</f>
        <v>0</v>
      </c>
      <c r="AB9" s="64">
        <f>'اداريين 1'!AA8</f>
        <v>0</v>
      </c>
      <c r="AC9" s="64">
        <f>'اداريين 1'!AB8</f>
        <v>0</v>
      </c>
      <c r="AD9" s="61">
        <f>'اداريين 1'!AC8</f>
        <v>0</v>
      </c>
      <c r="AE9" s="58">
        <f>'اداريين 1'!AD8</f>
        <v>0</v>
      </c>
      <c r="AF9" s="234">
        <f>'اداريين 1'!AE8</f>
        <v>0</v>
      </c>
      <c r="AG9" s="234">
        <f>'اداريين 1'!AF8</f>
        <v>0</v>
      </c>
      <c r="AH9" s="234">
        <f>'اداريين 1'!AG8</f>
        <v>0</v>
      </c>
      <c r="AI9" s="87">
        <f>'اداريين 1'!AH8</f>
        <v>0</v>
      </c>
      <c r="AJ9" s="87">
        <f>'اداريين 1'!AI8</f>
        <v>0</v>
      </c>
      <c r="AK9" s="87">
        <f>'اداريين 1'!AJ8</f>
        <v>0</v>
      </c>
      <c r="AL9" s="32">
        <f>'اداريين 1'!AK8</f>
        <v>0</v>
      </c>
      <c r="AM9" s="87">
        <f>'اداريين 1'!AL8</f>
        <v>0</v>
      </c>
      <c r="AN9" s="87">
        <f>'اداريين 1'!AM8</f>
        <v>0</v>
      </c>
      <c r="AO9" s="87">
        <f>'اداريين 1'!AN8</f>
        <v>0</v>
      </c>
      <c r="AP9" s="87">
        <f>'اداريين 1'!AO8</f>
        <v>0</v>
      </c>
      <c r="AQ9" s="87">
        <f>'اداريين 1'!AP8</f>
        <v>0</v>
      </c>
      <c r="AR9" s="87">
        <f>'اداريين 1'!AQ8</f>
        <v>0</v>
      </c>
      <c r="AS9" s="87">
        <f>'اداريين 1'!AR8</f>
        <v>0</v>
      </c>
      <c r="AT9" s="87">
        <f>'اداريين 1'!AS8</f>
        <v>0</v>
      </c>
      <c r="AU9" s="87">
        <f>'اداريين 1'!AT8</f>
        <v>0</v>
      </c>
      <c r="AV9" s="87">
        <f>'اداريين 1'!AU8</f>
        <v>0</v>
      </c>
      <c r="AW9" s="234">
        <f>'اداريين 1'!AV8</f>
        <v>0</v>
      </c>
      <c r="AX9" s="234">
        <f>'اداريين 1'!AW8</f>
        <v>0</v>
      </c>
      <c r="AY9" s="234">
        <f>'اداريين 1'!AX8</f>
        <v>0</v>
      </c>
      <c r="AZ9" s="61">
        <f>'اداريين 1'!AY8</f>
        <v>0</v>
      </c>
      <c r="BA9" s="234">
        <f>'اداريين 1'!AZ8</f>
        <v>0</v>
      </c>
      <c r="BB9" s="234">
        <f>'اداريين 1'!BA8</f>
        <v>0</v>
      </c>
      <c r="BC9" s="234">
        <f>'اداريين 1'!BB8</f>
        <v>0</v>
      </c>
      <c r="BD9" s="234">
        <f>'اداريين 1'!BC8</f>
        <v>0</v>
      </c>
      <c r="BE9" s="65">
        <f>'اداريين 1'!BD8</f>
        <v>0</v>
      </c>
      <c r="BF9" s="234">
        <f>'اداريين 1'!BE8</f>
        <v>0</v>
      </c>
      <c r="BG9" s="234">
        <f>'اداريين 1'!BF8</f>
        <v>0</v>
      </c>
      <c r="BH9" s="234">
        <f>'اداريين 1'!BG8</f>
        <v>0</v>
      </c>
      <c r="BI9" s="234">
        <f>'اداريين 1'!BH8</f>
        <v>50</v>
      </c>
      <c r="BJ9" s="234">
        <f>'اداريين 1'!BI8</f>
        <v>-50</v>
      </c>
      <c r="BK9" s="65">
        <f>'اداريين 1'!BJ8</f>
        <v>0</v>
      </c>
      <c r="BL9" s="54">
        <f>'اداريين 1'!BK8</f>
        <v>0</v>
      </c>
      <c r="BM9" s="234">
        <f>'اداريين 1'!BL8</f>
        <v>1183.33</v>
      </c>
      <c r="BN9" s="234">
        <f>'اداريين 1'!BM8</f>
        <v>-1183.33</v>
      </c>
      <c r="BO9" s="56">
        <f>'اداريين 1'!BN8</f>
        <v>0</v>
      </c>
      <c r="BP9" s="58">
        <f>'اداريين 1'!BO8</f>
        <v>0</v>
      </c>
      <c r="BQ9" s="58">
        <f>'اداريين 1'!BP8</f>
        <v>0</v>
      </c>
      <c r="BR9" s="97">
        <f>'اداريين 1'!BQ8</f>
        <v>0</v>
      </c>
      <c r="BS9" s="97">
        <f>'اداريين 1'!BR8</f>
        <v>0</v>
      </c>
      <c r="BT9" s="58">
        <f>'اداريين 1'!BS8</f>
        <v>0</v>
      </c>
      <c r="BU9" s="58">
        <f>'اداريين 1'!BT8</f>
        <v>0</v>
      </c>
      <c r="BV9" s="58">
        <f>'اداريين 1'!BU8</f>
        <v>0</v>
      </c>
      <c r="BW9" s="58">
        <f>'اداريين 1'!BV8</f>
        <v>0</v>
      </c>
      <c r="BX9" s="58">
        <f>'اداريين 1'!BW8</f>
        <v>0</v>
      </c>
      <c r="BY9" s="58">
        <f>'اداريين 1'!BX8</f>
        <v>0</v>
      </c>
      <c r="BZ9" s="234">
        <f>'اداريين 1'!BY8</f>
        <v>0</v>
      </c>
      <c r="CA9" s="234">
        <f>'اداريين 1'!BZ8</f>
        <v>0</v>
      </c>
      <c r="CB9" s="234">
        <f>'اداريين 1'!CA8</f>
        <v>0</v>
      </c>
    </row>
    <row r="10" spans="1:89" s="33" customFormat="1" ht="21.95" customHeight="1" x14ac:dyDescent="0.2">
      <c r="A10" s="57">
        <v>5</v>
      </c>
      <c r="B10" s="57" t="str">
        <f>'اداريين 1'!A9</f>
        <v/>
      </c>
      <c r="C10" s="58">
        <f>'اداريين 1'!B9</f>
        <v>0</v>
      </c>
      <c r="D10" s="58">
        <f>'اداريين 1'!C9</f>
        <v>0</v>
      </c>
      <c r="E10" s="58">
        <f>'اداريين 1'!D9</f>
        <v>0</v>
      </c>
      <c r="F10" s="59">
        <f>'اداريين 1'!E9</f>
        <v>0</v>
      </c>
      <c r="G10" s="51">
        <f>'اداريين 1'!F9</f>
        <v>0</v>
      </c>
      <c r="H10" s="60">
        <f>'اداريين 1'!G9</f>
        <v>0</v>
      </c>
      <c r="I10" s="60">
        <f>'اداريين 1'!H9</f>
        <v>0</v>
      </c>
      <c r="J10" s="234">
        <f>'اداريين 1'!I9</f>
        <v>0</v>
      </c>
      <c r="K10" s="234">
        <f>'اداريين 1'!J9</f>
        <v>0</v>
      </c>
      <c r="L10" s="234">
        <f>'اداريين 1'!K9</f>
        <v>0</v>
      </c>
      <c r="M10" s="234">
        <f>'اداريين 1'!L9</f>
        <v>0</v>
      </c>
      <c r="N10" s="234">
        <f>'اداريين 1'!M9</f>
        <v>0</v>
      </c>
      <c r="O10" s="58">
        <f>'اداريين 1'!N9</f>
        <v>0</v>
      </c>
      <c r="P10" s="61">
        <f>'اداريين 1'!O9</f>
        <v>0</v>
      </c>
      <c r="Q10" s="58">
        <f>'اداريين 1'!P9</f>
        <v>0</v>
      </c>
      <c r="R10" s="62">
        <f>'اداريين 1'!Q9</f>
        <v>0</v>
      </c>
      <c r="S10" s="62">
        <f>'اداريين 1'!R9</f>
        <v>0</v>
      </c>
      <c r="T10" s="62">
        <f>'اداريين 1'!S9</f>
        <v>0</v>
      </c>
      <c r="U10" s="60">
        <f>'اداريين 1'!T9</f>
        <v>0</v>
      </c>
      <c r="V10" s="60">
        <f>'اداريين 1'!U9</f>
        <v>0</v>
      </c>
      <c r="W10" s="60">
        <f>'اداريين 1'!V9</f>
        <v>0</v>
      </c>
      <c r="X10" s="63">
        <f>'اداريين 1'!W9</f>
        <v>0</v>
      </c>
      <c r="Y10" s="63">
        <f>'اداريين 1'!X9</f>
        <v>0</v>
      </c>
      <c r="Z10" s="63">
        <f>'اداريين 1'!Y9</f>
        <v>0</v>
      </c>
      <c r="AA10" s="62">
        <f>'اداريين 1'!Z9</f>
        <v>0</v>
      </c>
      <c r="AB10" s="64">
        <f>'اداريين 1'!AA9</f>
        <v>0</v>
      </c>
      <c r="AC10" s="64">
        <f>'اداريين 1'!AB9</f>
        <v>0</v>
      </c>
      <c r="AD10" s="61">
        <f>'اداريين 1'!AC9</f>
        <v>0</v>
      </c>
      <c r="AE10" s="58">
        <f>'اداريين 1'!AD9</f>
        <v>0</v>
      </c>
      <c r="AF10" s="234">
        <f>'اداريين 1'!AE9</f>
        <v>0</v>
      </c>
      <c r="AG10" s="234">
        <f>'اداريين 1'!AF9</f>
        <v>0</v>
      </c>
      <c r="AH10" s="234">
        <f>'اداريين 1'!AG9</f>
        <v>0</v>
      </c>
      <c r="AI10" s="87">
        <f>'اداريين 1'!AH9</f>
        <v>0</v>
      </c>
      <c r="AJ10" s="87">
        <f>'اداريين 1'!AI9</f>
        <v>0</v>
      </c>
      <c r="AK10" s="87">
        <f>'اداريين 1'!AJ9</f>
        <v>0</v>
      </c>
      <c r="AL10" s="32">
        <f>'اداريين 1'!AK9</f>
        <v>0</v>
      </c>
      <c r="AM10" s="87">
        <f>'اداريين 1'!AL9</f>
        <v>0</v>
      </c>
      <c r="AN10" s="87">
        <f>'اداريين 1'!AM9</f>
        <v>0</v>
      </c>
      <c r="AO10" s="87">
        <f>'اداريين 1'!AN9</f>
        <v>0</v>
      </c>
      <c r="AP10" s="87">
        <f>'اداريين 1'!AO9</f>
        <v>0</v>
      </c>
      <c r="AQ10" s="87">
        <f>'اداريين 1'!AP9</f>
        <v>0</v>
      </c>
      <c r="AR10" s="87">
        <f>'اداريين 1'!AQ9</f>
        <v>0</v>
      </c>
      <c r="AS10" s="87">
        <f>'اداريين 1'!AR9</f>
        <v>0</v>
      </c>
      <c r="AT10" s="87">
        <f>'اداريين 1'!AS9</f>
        <v>0</v>
      </c>
      <c r="AU10" s="87">
        <f>'اداريين 1'!AT9</f>
        <v>0</v>
      </c>
      <c r="AV10" s="87">
        <f>'اداريين 1'!AU9</f>
        <v>0</v>
      </c>
      <c r="AW10" s="234">
        <f>'اداريين 1'!AV9</f>
        <v>0</v>
      </c>
      <c r="AX10" s="234">
        <f>'اداريين 1'!AW9</f>
        <v>0</v>
      </c>
      <c r="AY10" s="234">
        <f>'اداريين 1'!AX9</f>
        <v>0</v>
      </c>
      <c r="AZ10" s="61">
        <f>'اداريين 1'!AY9</f>
        <v>0</v>
      </c>
      <c r="BA10" s="234">
        <f>'اداريين 1'!AZ9</f>
        <v>0</v>
      </c>
      <c r="BB10" s="234">
        <f>'اداريين 1'!BA9</f>
        <v>0</v>
      </c>
      <c r="BC10" s="234">
        <f>'اداريين 1'!BB9</f>
        <v>0</v>
      </c>
      <c r="BD10" s="234">
        <f>'اداريين 1'!BC9</f>
        <v>0</v>
      </c>
      <c r="BE10" s="65">
        <f>'اداريين 1'!BD9</f>
        <v>0</v>
      </c>
      <c r="BF10" s="234">
        <f>'اداريين 1'!BE9</f>
        <v>0</v>
      </c>
      <c r="BG10" s="234">
        <f>'اداريين 1'!BF9</f>
        <v>0</v>
      </c>
      <c r="BH10" s="234">
        <f>'اداريين 1'!BG9</f>
        <v>0</v>
      </c>
      <c r="BI10" s="234">
        <f>'اداريين 1'!BH9</f>
        <v>50</v>
      </c>
      <c r="BJ10" s="234">
        <f>'اداريين 1'!BI9</f>
        <v>-50</v>
      </c>
      <c r="BK10" s="65">
        <f>'اداريين 1'!BJ9</f>
        <v>0</v>
      </c>
      <c r="BL10" s="54">
        <f>'اداريين 1'!BK9</f>
        <v>0</v>
      </c>
      <c r="BM10" s="234">
        <f>'اداريين 1'!BL9</f>
        <v>1183.33</v>
      </c>
      <c r="BN10" s="234">
        <f>'اداريين 1'!BM9</f>
        <v>-1183.33</v>
      </c>
      <c r="BO10" s="56">
        <f>'اداريين 1'!BN9</f>
        <v>0</v>
      </c>
      <c r="BP10" s="58">
        <f>'اداريين 1'!BO9</f>
        <v>0</v>
      </c>
      <c r="BQ10" s="58">
        <f>'اداريين 1'!BP9</f>
        <v>0</v>
      </c>
      <c r="BR10" s="97">
        <f>'اداريين 1'!BQ9</f>
        <v>0</v>
      </c>
      <c r="BS10" s="97">
        <f>'اداريين 1'!BR9</f>
        <v>0</v>
      </c>
      <c r="BT10" s="58">
        <f>'اداريين 1'!BS9</f>
        <v>0</v>
      </c>
      <c r="BU10" s="58">
        <f>'اداريين 1'!BT9</f>
        <v>0</v>
      </c>
      <c r="BV10" s="58">
        <f>'اداريين 1'!BU9</f>
        <v>0</v>
      </c>
      <c r="BW10" s="58">
        <f>'اداريين 1'!BV9</f>
        <v>0</v>
      </c>
      <c r="BX10" s="58">
        <f>'اداريين 1'!BW9</f>
        <v>0</v>
      </c>
      <c r="BY10" s="58">
        <f>'اداريين 1'!BX9</f>
        <v>0</v>
      </c>
      <c r="BZ10" s="234">
        <f>'اداريين 1'!BY9</f>
        <v>0</v>
      </c>
      <c r="CA10" s="234">
        <f>'اداريين 1'!BZ9</f>
        <v>0</v>
      </c>
      <c r="CB10" s="234">
        <f>'اداريين 1'!CA9</f>
        <v>0</v>
      </c>
    </row>
    <row r="11" spans="1:89" s="33" customFormat="1" ht="21.95" customHeight="1" x14ac:dyDescent="0.2">
      <c r="A11" s="57">
        <v>6</v>
      </c>
      <c r="B11" s="57" t="str">
        <f>'اداريين 1'!A10</f>
        <v/>
      </c>
      <c r="C11" s="58">
        <f>'اداريين 1'!B10</f>
        <v>0</v>
      </c>
      <c r="D11" s="58">
        <f>'اداريين 1'!C10</f>
        <v>0</v>
      </c>
      <c r="E11" s="58">
        <f>'اداريين 1'!D10</f>
        <v>0</v>
      </c>
      <c r="F11" s="59">
        <f>'اداريين 1'!E10</f>
        <v>0</v>
      </c>
      <c r="G11" s="51">
        <f>'اداريين 1'!F10</f>
        <v>0</v>
      </c>
      <c r="H11" s="60">
        <f>'اداريين 1'!G10</f>
        <v>0</v>
      </c>
      <c r="I11" s="60">
        <f>'اداريين 1'!H10</f>
        <v>0</v>
      </c>
      <c r="J11" s="234">
        <f>'اداريين 1'!I10</f>
        <v>0</v>
      </c>
      <c r="K11" s="234">
        <f>'اداريين 1'!J10</f>
        <v>0</v>
      </c>
      <c r="L11" s="234">
        <f>'اداريين 1'!K10</f>
        <v>0</v>
      </c>
      <c r="M11" s="234">
        <f>'اداريين 1'!L10</f>
        <v>0</v>
      </c>
      <c r="N11" s="234">
        <f>'اداريين 1'!M10</f>
        <v>0</v>
      </c>
      <c r="O11" s="58">
        <f>'اداريين 1'!N10</f>
        <v>0</v>
      </c>
      <c r="P11" s="61">
        <f>'اداريين 1'!O10</f>
        <v>0</v>
      </c>
      <c r="Q11" s="58">
        <f>'اداريين 1'!P10</f>
        <v>0</v>
      </c>
      <c r="R11" s="62">
        <f>'اداريين 1'!Q10</f>
        <v>0</v>
      </c>
      <c r="S11" s="62">
        <f>'اداريين 1'!R10</f>
        <v>0</v>
      </c>
      <c r="T11" s="62">
        <f>'اداريين 1'!S10</f>
        <v>0</v>
      </c>
      <c r="U11" s="60">
        <f>'اداريين 1'!T10</f>
        <v>0</v>
      </c>
      <c r="V11" s="60">
        <f>'اداريين 1'!U10</f>
        <v>0</v>
      </c>
      <c r="W11" s="60">
        <f>'اداريين 1'!V10</f>
        <v>0</v>
      </c>
      <c r="X11" s="63">
        <f>'اداريين 1'!W10</f>
        <v>0</v>
      </c>
      <c r="Y11" s="63">
        <f>'اداريين 1'!X10</f>
        <v>0</v>
      </c>
      <c r="Z11" s="63">
        <f>'اداريين 1'!Y10</f>
        <v>0</v>
      </c>
      <c r="AA11" s="62">
        <f>'اداريين 1'!Z10</f>
        <v>0</v>
      </c>
      <c r="AB11" s="64">
        <f>'اداريين 1'!AA10</f>
        <v>0</v>
      </c>
      <c r="AC11" s="64">
        <f>'اداريين 1'!AB10</f>
        <v>0</v>
      </c>
      <c r="AD11" s="61">
        <f>'اداريين 1'!AC10</f>
        <v>0</v>
      </c>
      <c r="AE11" s="58">
        <f>'اداريين 1'!AD10</f>
        <v>0</v>
      </c>
      <c r="AF11" s="234">
        <f>'اداريين 1'!AE10</f>
        <v>0</v>
      </c>
      <c r="AG11" s="234">
        <f>'اداريين 1'!AF10</f>
        <v>0</v>
      </c>
      <c r="AH11" s="234">
        <f>'اداريين 1'!AG10</f>
        <v>0</v>
      </c>
      <c r="AI11" s="87">
        <f>'اداريين 1'!AH10</f>
        <v>0</v>
      </c>
      <c r="AJ11" s="87">
        <f>'اداريين 1'!AI10</f>
        <v>0</v>
      </c>
      <c r="AK11" s="87">
        <f>'اداريين 1'!AJ10</f>
        <v>0</v>
      </c>
      <c r="AL11" s="32">
        <f>'اداريين 1'!AK10</f>
        <v>0</v>
      </c>
      <c r="AM11" s="87">
        <f>'اداريين 1'!AL10</f>
        <v>0</v>
      </c>
      <c r="AN11" s="87">
        <f>'اداريين 1'!AM10</f>
        <v>0</v>
      </c>
      <c r="AO11" s="87">
        <f>'اداريين 1'!AN10</f>
        <v>0</v>
      </c>
      <c r="AP11" s="87">
        <f>'اداريين 1'!AO10</f>
        <v>0</v>
      </c>
      <c r="AQ11" s="87">
        <f>'اداريين 1'!AP10</f>
        <v>0</v>
      </c>
      <c r="AR11" s="87">
        <f>'اداريين 1'!AQ10</f>
        <v>0</v>
      </c>
      <c r="AS11" s="87">
        <f>'اداريين 1'!AR10</f>
        <v>0</v>
      </c>
      <c r="AT11" s="87">
        <f>'اداريين 1'!AS10</f>
        <v>0</v>
      </c>
      <c r="AU11" s="87">
        <f>'اداريين 1'!AT10</f>
        <v>0</v>
      </c>
      <c r="AV11" s="87">
        <f>'اداريين 1'!AU10</f>
        <v>0</v>
      </c>
      <c r="AW11" s="234">
        <f>'اداريين 1'!AV10</f>
        <v>0</v>
      </c>
      <c r="AX11" s="234">
        <f>'اداريين 1'!AW10</f>
        <v>0</v>
      </c>
      <c r="AY11" s="234">
        <f>'اداريين 1'!AX10</f>
        <v>0</v>
      </c>
      <c r="AZ11" s="61">
        <f>'اداريين 1'!AY10</f>
        <v>0</v>
      </c>
      <c r="BA11" s="234">
        <f>'اداريين 1'!AZ10</f>
        <v>0</v>
      </c>
      <c r="BB11" s="234">
        <f>'اداريين 1'!BA10</f>
        <v>0</v>
      </c>
      <c r="BC11" s="234">
        <f>'اداريين 1'!BB10</f>
        <v>0</v>
      </c>
      <c r="BD11" s="234">
        <f>'اداريين 1'!BC10</f>
        <v>0</v>
      </c>
      <c r="BE11" s="65">
        <f>'اداريين 1'!BD10</f>
        <v>0</v>
      </c>
      <c r="BF11" s="234">
        <f>'اداريين 1'!BE10</f>
        <v>0</v>
      </c>
      <c r="BG11" s="234">
        <f>'اداريين 1'!BF10</f>
        <v>0</v>
      </c>
      <c r="BH11" s="234">
        <f>'اداريين 1'!BG10</f>
        <v>0</v>
      </c>
      <c r="BI11" s="234">
        <f>'اداريين 1'!BH10</f>
        <v>50</v>
      </c>
      <c r="BJ11" s="234">
        <f>'اداريين 1'!BI10</f>
        <v>-50</v>
      </c>
      <c r="BK11" s="65">
        <f>'اداريين 1'!BJ10</f>
        <v>0</v>
      </c>
      <c r="BL11" s="54">
        <f>'اداريين 1'!BK10</f>
        <v>0</v>
      </c>
      <c r="BM11" s="234">
        <f>'اداريين 1'!BL10</f>
        <v>1183.33</v>
      </c>
      <c r="BN11" s="234">
        <f>'اداريين 1'!BM10</f>
        <v>-1183.33</v>
      </c>
      <c r="BO11" s="56">
        <f>'اداريين 1'!BN10</f>
        <v>0</v>
      </c>
      <c r="BP11" s="58">
        <f>'اداريين 1'!BO10</f>
        <v>0</v>
      </c>
      <c r="BQ11" s="58">
        <f>'اداريين 1'!BP10</f>
        <v>0</v>
      </c>
      <c r="BR11" s="97">
        <f>'اداريين 1'!BQ10</f>
        <v>0</v>
      </c>
      <c r="BS11" s="97">
        <f>'اداريين 1'!BR10</f>
        <v>0</v>
      </c>
      <c r="BT11" s="58">
        <f>'اداريين 1'!BS10</f>
        <v>0</v>
      </c>
      <c r="BU11" s="58">
        <f>'اداريين 1'!BT10</f>
        <v>0</v>
      </c>
      <c r="BV11" s="58">
        <f>'اداريين 1'!BU10</f>
        <v>0</v>
      </c>
      <c r="BW11" s="58">
        <f>'اداريين 1'!BV10</f>
        <v>0</v>
      </c>
      <c r="BX11" s="58">
        <f>'اداريين 1'!BW10</f>
        <v>0</v>
      </c>
      <c r="BY11" s="58">
        <f>'اداريين 1'!BX10</f>
        <v>0</v>
      </c>
      <c r="BZ11" s="234">
        <f>'اداريين 1'!BY10</f>
        <v>0</v>
      </c>
      <c r="CA11" s="234">
        <f>'اداريين 1'!BZ10</f>
        <v>0</v>
      </c>
      <c r="CB11" s="234">
        <f>'اداريين 1'!CA10</f>
        <v>0</v>
      </c>
    </row>
    <row r="12" spans="1:89" s="33" customFormat="1" ht="21.95" customHeight="1" x14ac:dyDescent="0.2">
      <c r="A12" s="57">
        <v>7</v>
      </c>
      <c r="B12" s="57" t="str">
        <f>'اداريين 1'!A11</f>
        <v/>
      </c>
      <c r="C12" s="58">
        <f>'اداريين 1'!B11</f>
        <v>0</v>
      </c>
      <c r="D12" s="58">
        <f>'اداريين 1'!C11</f>
        <v>0</v>
      </c>
      <c r="E12" s="58">
        <f>'اداريين 1'!D11</f>
        <v>0</v>
      </c>
      <c r="F12" s="59">
        <f>'اداريين 1'!E11</f>
        <v>0</v>
      </c>
      <c r="G12" s="51">
        <f>'اداريين 1'!F11</f>
        <v>0</v>
      </c>
      <c r="H12" s="60">
        <f>'اداريين 1'!G11</f>
        <v>0</v>
      </c>
      <c r="I12" s="60">
        <f>'اداريين 1'!H11</f>
        <v>0</v>
      </c>
      <c r="J12" s="234">
        <f>'اداريين 1'!I11</f>
        <v>0</v>
      </c>
      <c r="K12" s="234">
        <f>'اداريين 1'!J11</f>
        <v>0</v>
      </c>
      <c r="L12" s="234">
        <f>'اداريين 1'!K11</f>
        <v>0</v>
      </c>
      <c r="M12" s="234">
        <f>'اداريين 1'!L11</f>
        <v>0</v>
      </c>
      <c r="N12" s="234">
        <f>'اداريين 1'!M11</f>
        <v>0</v>
      </c>
      <c r="O12" s="58">
        <f>'اداريين 1'!N11</f>
        <v>0</v>
      </c>
      <c r="P12" s="61">
        <f>'اداريين 1'!O11</f>
        <v>0</v>
      </c>
      <c r="Q12" s="58">
        <f>'اداريين 1'!P11</f>
        <v>0</v>
      </c>
      <c r="R12" s="62">
        <f>'اداريين 1'!Q11</f>
        <v>0</v>
      </c>
      <c r="S12" s="62">
        <f>'اداريين 1'!R11</f>
        <v>0</v>
      </c>
      <c r="T12" s="62">
        <f>'اداريين 1'!S11</f>
        <v>0</v>
      </c>
      <c r="U12" s="60">
        <f>'اداريين 1'!T11</f>
        <v>0</v>
      </c>
      <c r="V12" s="60">
        <f>'اداريين 1'!U11</f>
        <v>0</v>
      </c>
      <c r="W12" s="60">
        <f>'اداريين 1'!V11</f>
        <v>0</v>
      </c>
      <c r="X12" s="63">
        <f>'اداريين 1'!W11</f>
        <v>0</v>
      </c>
      <c r="Y12" s="63">
        <f>'اداريين 1'!X11</f>
        <v>0</v>
      </c>
      <c r="Z12" s="63">
        <f>'اداريين 1'!Y11</f>
        <v>0</v>
      </c>
      <c r="AA12" s="62">
        <f>'اداريين 1'!Z11</f>
        <v>0</v>
      </c>
      <c r="AB12" s="64">
        <f>'اداريين 1'!AA11</f>
        <v>0</v>
      </c>
      <c r="AC12" s="64">
        <f>'اداريين 1'!AB11</f>
        <v>0</v>
      </c>
      <c r="AD12" s="61">
        <f>'اداريين 1'!AC11</f>
        <v>0</v>
      </c>
      <c r="AE12" s="58">
        <f>'اداريين 1'!AD11</f>
        <v>0</v>
      </c>
      <c r="AF12" s="234">
        <f>'اداريين 1'!AE11</f>
        <v>0</v>
      </c>
      <c r="AG12" s="234">
        <f>'اداريين 1'!AF11</f>
        <v>0</v>
      </c>
      <c r="AH12" s="234">
        <f>'اداريين 1'!AG11</f>
        <v>0</v>
      </c>
      <c r="AI12" s="87">
        <f>'اداريين 1'!AH11</f>
        <v>0</v>
      </c>
      <c r="AJ12" s="87">
        <f>'اداريين 1'!AI11</f>
        <v>0</v>
      </c>
      <c r="AK12" s="87">
        <f>'اداريين 1'!AJ11</f>
        <v>0</v>
      </c>
      <c r="AL12" s="32">
        <f>'اداريين 1'!AK11</f>
        <v>0</v>
      </c>
      <c r="AM12" s="87">
        <f>'اداريين 1'!AL11</f>
        <v>0</v>
      </c>
      <c r="AN12" s="87">
        <f>'اداريين 1'!AM11</f>
        <v>0</v>
      </c>
      <c r="AO12" s="87">
        <f>'اداريين 1'!AN11</f>
        <v>0</v>
      </c>
      <c r="AP12" s="87">
        <f>'اداريين 1'!AO11</f>
        <v>0</v>
      </c>
      <c r="AQ12" s="87">
        <f>'اداريين 1'!AP11</f>
        <v>0</v>
      </c>
      <c r="AR12" s="87">
        <f>'اداريين 1'!AQ11</f>
        <v>0</v>
      </c>
      <c r="AS12" s="87">
        <f>'اداريين 1'!AR11</f>
        <v>0</v>
      </c>
      <c r="AT12" s="87">
        <f>'اداريين 1'!AS11</f>
        <v>0</v>
      </c>
      <c r="AU12" s="87">
        <f>'اداريين 1'!AT11</f>
        <v>0</v>
      </c>
      <c r="AV12" s="87">
        <f>'اداريين 1'!AU11</f>
        <v>0</v>
      </c>
      <c r="AW12" s="234">
        <f>'اداريين 1'!AV11</f>
        <v>0</v>
      </c>
      <c r="AX12" s="234">
        <f>'اداريين 1'!AW11</f>
        <v>0</v>
      </c>
      <c r="AY12" s="234">
        <f>'اداريين 1'!AX11</f>
        <v>0</v>
      </c>
      <c r="AZ12" s="61">
        <f>'اداريين 1'!AY11</f>
        <v>0</v>
      </c>
      <c r="BA12" s="234">
        <f>'اداريين 1'!AZ11</f>
        <v>0</v>
      </c>
      <c r="BB12" s="234">
        <f>'اداريين 1'!BA11</f>
        <v>0</v>
      </c>
      <c r="BC12" s="234">
        <f>'اداريين 1'!BB11</f>
        <v>0</v>
      </c>
      <c r="BD12" s="234">
        <f>'اداريين 1'!BC11</f>
        <v>0</v>
      </c>
      <c r="BE12" s="65">
        <f>'اداريين 1'!BD11</f>
        <v>0</v>
      </c>
      <c r="BF12" s="234">
        <f>'اداريين 1'!BE11</f>
        <v>0</v>
      </c>
      <c r="BG12" s="234">
        <f>'اداريين 1'!BF11</f>
        <v>0</v>
      </c>
      <c r="BH12" s="234">
        <f>'اداريين 1'!BG11</f>
        <v>0</v>
      </c>
      <c r="BI12" s="234">
        <f>'اداريين 1'!BH11</f>
        <v>50</v>
      </c>
      <c r="BJ12" s="234">
        <f>'اداريين 1'!BI11</f>
        <v>-50</v>
      </c>
      <c r="BK12" s="65">
        <f>'اداريين 1'!BJ11</f>
        <v>0</v>
      </c>
      <c r="BL12" s="54">
        <f>'اداريين 1'!BK11</f>
        <v>0</v>
      </c>
      <c r="BM12" s="234">
        <f>'اداريين 1'!BL11</f>
        <v>1183.33</v>
      </c>
      <c r="BN12" s="234">
        <f>'اداريين 1'!BM11</f>
        <v>-1183.33</v>
      </c>
      <c r="BO12" s="56">
        <f>'اداريين 1'!BN11</f>
        <v>0</v>
      </c>
      <c r="BP12" s="58">
        <f>'اداريين 1'!BO11</f>
        <v>0</v>
      </c>
      <c r="BQ12" s="58">
        <f>'اداريين 1'!BP11</f>
        <v>0</v>
      </c>
      <c r="BR12" s="97">
        <f>'اداريين 1'!BQ11</f>
        <v>0</v>
      </c>
      <c r="BS12" s="97">
        <f>'اداريين 1'!BR11</f>
        <v>0</v>
      </c>
      <c r="BT12" s="58">
        <f>'اداريين 1'!BS11</f>
        <v>0</v>
      </c>
      <c r="BU12" s="58">
        <f>'اداريين 1'!BT11</f>
        <v>0</v>
      </c>
      <c r="BV12" s="58">
        <f>'اداريين 1'!BU11</f>
        <v>0</v>
      </c>
      <c r="BW12" s="58">
        <f>'اداريين 1'!BV11</f>
        <v>0</v>
      </c>
      <c r="BX12" s="58">
        <f>'اداريين 1'!BW11</f>
        <v>0</v>
      </c>
      <c r="BY12" s="58">
        <f>'اداريين 1'!BX11</f>
        <v>0</v>
      </c>
      <c r="BZ12" s="234">
        <f>'اداريين 1'!BY11</f>
        <v>0</v>
      </c>
      <c r="CA12" s="234">
        <f>'اداريين 1'!BZ11</f>
        <v>0</v>
      </c>
      <c r="CB12" s="234">
        <f>'اداريين 1'!CA11</f>
        <v>0</v>
      </c>
    </row>
    <row r="13" spans="1:89" s="33" customFormat="1" ht="21.95" customHeight="1" x14ac:dyDescent="0.2">
      <c r="A13" s="57">
        <v>8</v>
      </c>
      <c r="B13" s="57" t="str">
        <f>'اداريين 1'!A12</f>
        <v/>
      </c>
      <c r="C13" s="58">
        <f>'اداريين 1'!B12</f>
        <v>0</v>
      </c>
      <c r="D13" s="58">
        <f>'اداريين 1'!C12</f>
        <v>0</v>
      </c>
      <c r="E13" s="58">
        <f>'اداريين 1'!D12</f>
        <v>0</v>
      </c>
      <c r="F13" s="59">
        <f>'اداريين 1'!E12</f>
        <v>0</v>
      </c>
      <c r="G13" s="51">
        <f>'اداريين 1'!F12</f>
        <v>0</v>
      </c>
      <c r="H13" s="60">
        <f>'اداريين 1'!G12</f>
        <v>0</v>
      </c>
      <c r="I13" s="60">
        <f>'اداريين 1'!H12</f>
        <v>0</v>
      </c>
      <c r="J13" s="234">
        <f>'اداريين 1'!I12</f>
        <v>0</v>
      </c>
      <c r="K13" s="234">
        <f>'اداريين 1'!J12</f>
        <v>0</v>
      </c>
      <c r="L13" s="234">
        <f>'اداريين 1'!K12</f>
        <v>0</v>
      </c>
      <c r="M13" s="234">
        <f>'اداريين 1'!L12</f>
        <v>0</v>
      </c>
      <c r="N13" s="234">
        <f>'اداريين 1'!M12</f>
        <v>0</v>
      </c>
      <c r="O13" s="58">
        <f>'اداريين 1'!N12</f>
        <v>0</v>
      </c>
      <c r="P13" s="61">
        <f>'اداريين 1'!O12</f>
        <v>0</v>
      </c>
      <c r="Q13" s="58">
        <f>'اداريين 1'!P12</f>
        <v>0</v>
      </c>
      <c r="R13" s="62">
        <f>'اداريين 1'!Q12</f>
        <v>0</v>
      </c>
      <c r="S13" s="62">
        <f>'اداريين 1'!R12</f>
        <v>0</v>
      </c>
      <c r="T13" s="62">
        <f>'اداريين 1'!S12</f>
        <v>0</v>
      </c>
      <c r="U13" s="60">
        <f>'اداريين 1'!T12</f>
        <v>0</v>
      </c>
      <c r="V13" s="60">
        <f>'اداريين 1'!U12</f>
        <v>0</v>
      </c>
      <c r="W13" s="60">
        <f>'اداريين 1'!V12</f>
        <v>0</v>
      </c>
      <c r="X13" s="63">
        <f>'اداريين 1'!W12</f>
        <v>0</v>
      </c>
      <c r="Y13" s="63">
        <f>'اداريين 1'!X12</f>
        <v>0</v>
      </c>
      <c r="Z13" s="63">
        <f>'اداريين 1'!Y12</f>
        <v>0</v>
      </c>
      <c r="AA13" s="62">
        <f>'اداريين 1'!Z12</f>
        <v>0</v>
      </c>
      <c r="AB13" s="64">
        <f>'اداريين 1'!AA12</f>
        <v>0</v>
      </c>
      <c r="AC13" s="64">
        <f>'اداريين 1'!AB12</f>
        <v>0</v>
      </c>
      <c r="AD13" s="61">
        <f>'اداريين 1'!AC12</f>
        <v>0</v>
      </c>
      <c r="AE13" s="58">
        <f>'اداريين 1'!AD12</f>
        <v>0</v>
      </c>
      <c r="AF13" s="234">
        <f>'اداريين 1'!AE12</f>
        <v>0</v>
      </c>
      <c r="AG13" s="234">
        <f>'اداريين 1'!AF12</f>
        <v>0</v>
      </c>
      <c r="AH13" s="234">
        <f>'اداريين 1'!AG12</f>
        <v>0</v>
      </c>
      <c r="AI13" s="87">
        <f>'اداريين 1'!AH12</f>
        <v>0</v>
      </c>
      <c r="AJ13" s="87">
        <f>'اداريين 1'!AI12</f>
        <v>0</v>
      </c>
      <c r="AK13" s="87">
        <f>'اداريين 1'!AJ12</f>
        <v>0</v>
      </c>
      <c r="AL13" s="32">
        <f>'اداريين 1'!AK12</f>
        <v>0</v>
      </c>
      <c r="AM13" s="87">
        <f>'اداريين 1'!AL12</f>
        <v>0</v>
      </c>
      <c r="AN13" s="87">
        <f>'اداريين 1'!AM12</f>
        <v>0</v>
      </c>
      <c r="AO13" s="87">
        <f>'اداريين 1'!AN12</f>
        <v>0</v>
      </c>
      <c r="AP13" s="87">
        <f>'اداريين 1'!AO12</f>
        <v>0</v>
      </c>
      <c r="AQ13" s="87">
        <f>'اداريين 1'!AP12</f>
        <v>0</v>
      </c>
      <c r="AR13" s="87">
        <f>'اداريين 1'!AQ12</f>
        <v>0</v>
      </c>
      <c r="AS13" s="87">
        <f>'اداريين 1'!AR12</f>
        <v>0</v>
      </c>
      <c r="AT13" s="87">
        <f>'اداريين 1'!AS12</f>
        <v>0</v>
      </c>
      <c r="AU13" s="87">
        <f>'اداريين 1'!AT12</f>
        <v>0</v>
      </c>
      <c r="AV13" s="87">
        <f>'اداريين 1'!AU12</f>
        <v>0</v>
      </c>
      <c r="AW13" s="234">
        <f>'اداريين 1'!AV12</f>
        <v>0</v>
      </c>
      <c r="AX13" s="234">
        <f>'اداريين 1'!AW12</f>
        <v>0</v>
      </c>
      <c r="AY13" s="234">
        <f>'اداريين 1'!AX12</f>
        <v>0</v>
      </c>
      <c r="AZ13" s="61">
        <f>'اداريين 1'!AY12</f>
        <v>0</v>
      </c>
      <c r="BA13" s="234">
        <f>'اداريين 1'!AZ12</f>
        <v>0</v>
      </c>
      <c r="BB13" s="234">
        <f>'اداريين 1'!BA12</f>
        <v>0</v>
      </c>
      <c r="BC13" s="234">
        <f>'اداريين 1'!BB12</f>
        <v>0</v>
      </c>
      <c r="BD13" s="234">
        <f>'اداريين 1'!BC12</f>
        <v>0</v>
      </c>
      <c r="BE13" s="65">
        <f>'اداريين 1'!BD12</f>
        <v>0</v>
      </c>
      <c r="BF13" s="234">
        <f>'اداريين 1'!BE12</f>
        <v>0</v>
      </c>
      <c r="BG13" s="234">
        <f>'اداريين 1'!BF12</f>
        <v>0</v>
      </c>
      <c r="BH13" s="234">
        <f>'اداريين 1'!BG12</f>
        <v>0</v>
      </c>
      <c r="BI13" s="234">
        <f>'اداريين 1'!BH12</f>
        <v>50</v>
      </c>
      <c r="BJ13" s="234">
        <f>'اداريين 1'!BI12</f>
        <v>-50</v>
      </c>
      <c r="BK13" s="65">
        <f>'اداريين 1'!BJ12</f>
        <v>0</v>
      </c>
      <c r="BL13" s="54">
        <f>'اداريين 1'!BK12</f>
        <v>0</v>
      </c>
      <c r="BM13" s="234">
        <f>'اداريين 1'!BL12</f>
        <v>1183.33</v>
      </c>
      <c r="BN13" s="234">
        <f>'اداريين 1'!BM12</f>
        <v>-1183.33</v>
      </c>
      <c r="BO13" s="56">
        <f>'اداريين 1'!BN12</f>
        <v>0</v>
      </c>
      <c r="BP13" s="58">
        <f>'اداريين 1'!BO12</f>
        <v>0</v>
      </c>
      <c r="BQ13" s="58">
        <f>'اداريين 1'!BP12</f>
        <v>0</v>
      </c>
      <c r="BR13" s="97">
        <f>'اداريين 1'!BQ12</f>
        <v>0</v>
      </c>
      <c r="BS13" s="97">
        <f>'اداريين 1'!BR12</f>
        <v>0</v>
      </c>
      <c r="BT13" s="58">
        <f>'اداريين 1'!BS12</f>
        <v>0</v>
      </c>
      <c r="BU13" s="58">
        <f>'اداريين 1'!BT12</f>
        <v>0</v>
      </c>
      <c r="BV13" s="58">
        <f>'اداريين 1'!BU12</f>
        <v>0</v>
      </c>
      <c r="BW13" s="58">
        <f>'اداريين 1'!BV12</f>
        <v>0</v>
      </c>
      <c r="BX13" s="58">
        <f>'اداريين 1'!BW12</f>
        <v>0</v>
      </c>
      <c r="BY13" s="58">
        <f>'اداريين 1'!BX12</f>
        <v>0</v>
      </c>
      <c r="BZ13" s="234">
        <f>'اداريين 1'!BY12</f>
        <v>0</v>
      </c>
      <c r="CA13" s="234">
        <f>'اداريين 1'!BZ12</f>
        <v>0</v>
      </c>
      <c r="CB13" s="234">
        <f>'اداريين 1'!CA12</f>
        <v>0</v>
      </c>
    </row>
    <row r="14" spans="1:89" s="33" customFormat="1" ht="21.95" customHeight="1" x14ac:dyDescent="0.2">
      <c r="A14" s="57">
        <v>9</v>
      </c>
      <c r="B14" s="57" t="str">
        <f>'اداريين 1'!A13</f>
        <v/>
      </c>
      <c r="C14" s="58">
        <f>'اداريين 1'!B13</f>
        <v>0</v>
      </c>
      <c r="D14" s="58">
        <f>'اداريين 1'!C13</f>
        <v>0</v>
      </c>
      <c r="E14" s="58">
        <f>'اداريين 1'!D13</f>
        <v>0</v>
      </c>
      <c r="F14" s="59">
        <f>'اداريين 1'!E13</f>
        <v>0</v>
      </c>
      <c r="G14" s="51">
        <f>'اداريين 1'!F13</f>
        <v>0</v>
      </c>
      <c r="H14" s="60">
        <f>'اداريين 1'!G13</f>
        <v>0</v>
      </c>
      <c r="I14" s="60">
        <f>'اداريين 1'!H13</f>
        <v>0</v>
      </c>
      <c r="J14" s="234">
        <f>'اداريين 1'!I13</f>
        <v>0</v>
      </c>
      <c r="K14" s="234">
        <f>'اداريين 1'!J13</f>
        <v>0</v>
      </c>
      <c r="L14" s="234">
        <f>'اداريين 1'!K13</f>
        <v>0</v>
      </c>
      <c r="M14" s="234">
        <f>'اداريين 1'!L13</f>
        <v>0</v>
      </c>
      <c r="N14" s="234">
        <f>'اداريين 1'!M13</f>
        <v>0</v>
      </c>
      <c r="O14" s="58">
        <f>'اداريين 1'!N13</f>
        <v>0</v>
      </c>
      <c r="P14" s="61">
        <f>'اداريين 1'!O13</f>
        <v>0</v>
      </c>
      <c r="Q14" s="58">
        <f>'اداريين 1'!P13</f>
        <v>0</v>
      </c>
      <c r="R14" s="62">
        <f>'اداريين 1'!Q13</f>
        <v>0</v>
      </c>
      <c r="S14" s="62">
        <f>'اداريين 1'!R13</f>
        <v>0</v>
      </c>
      <c r="T14" s="62">
        <f>'اداريين 1'!S13</f>
        <v>0</v>
      </c>
      <c r="U14" s="60">
        <f>'اداريين 1'!T13</f>
        <v>0</v>
      </c>
      <c r="V14" s="60">
        <f>'اداريين 1'!U13</f>
        <v>0</v>
      </c>
      <c r="W14" s="60">
        <f>'اداريين 1'!V13</f>
        <v>0</v>
      </c>
      <c r="X14" s="63">
        <f>'اداريين 1'!W13</f>
        <v>0</v>
      </c>
      <c r="Y14" s="63">
        <f>'اداريين 1'!X13</f>
        <v>0</v>
      </c>
      <c r="Z14" s="63">
        <f>'اداريين 1'!Y13</f>
        <v>0</v>
      </c>
      <c r="AA14" s="62">
        <f>'اداريين 1'!Z13</f>
        <v>0</v>
      </c>
      <c r="AB14" s="64">
        <f>'اداريين 1'!AA13</f>
        <v>0</v>
      </c>
      <c r="AC14" s="64">
        <f>'اداريين 1'!AB13</f>
        <v>0</v>
      </c>
      <c r="AD14" s="61">
        <f>'اداريين 1'!AC13</f>
        <v>0</v>
      </c>
      <c r="AE14" s="58">
        <f>'اداريين 1'!AD13</f>
        <v>0</v>
      </c>
      <c r="AF14" s="234">
        <f>'اداريين 1'!AE13</f>
        <v>0</v>
      </c>
      <c r="AG14" s="234">
        <f>'اداريين 1'!AF13</f>
        <v>0</v>
      </c>
      <c r="AH14" s="234">
        <f>'اداريين 1'!AG13</f>
        <v>0</v>
      </c>
      <c r="AI14" s="87">
        <f>'اداريين 1'!AH13</f>
        <v>0</v>
      </c>
      <c r="AJ14" s="87">
        <f>'اداريين 1'!AI13</f>
        <v>0</v>
      </c>
      <c r="AK14" s="87">
        <f>'اداريين 1'!AJ13</f>
        <v>0</v>
      </c>
      <c r="AL14" s="32">
        <f>'اداريين 1'!AK13</f>
        <v>0</v>
      </c>
      <c r="AM14" s="87">
        <f>'اداريين 1'!AL13</f>
        <v>0</v>
      </c>
      <c r="AN14" s="87">
        <f>'اداريين 1'!AM13</f>
        <v>0</v>
      </c>
      <c r="AO14" s="87">
        <f>'اداريين 1'!AN13</f>
        <v>0</v>
      </c>
      <c r="AP14" s="87">
        <f>'اداريين 1'!AO13</f>
        <v>0</v>
      </c>
      <c r="AQ14" s="87">
        <f>'اداريين 1'!AP13</f>
        <v>0</v>
      </c>
      <c r="AR14" s="87">
        <f>'اداريين 1'!AQ13</f>
        <v>0</v>
      </c>
      <c r="AS14" s="87">
        <f>'اداريين 1'!AR13</f>
        <v>0</v>
      </c>
      <c r="AT14" s="87">
        <f>'اداريين 1'!AS13</f>
        <v>0</v>
      </c>
      <c r="AU14" s="87">
        <f>'اداريين 1'!AT13</f>
        <v>0</v>
      </c>
      <c r="AV14" s="87">
        <f>'اداريين 1'!AU13</f>
        <v>0</v>
      </c>
      <c r="AW14" s="234">
        <f>'اداريين 1'!AV13</f>
        <v>0</v>
      </c>
      <c r="AX14" s="234">
        <f>'اداريين 1'!AW13</f>
        <v>0</v>
      </c>
      <c r="AY14" s="234">
        <f>'اداريين 1'!AX13</f>
        <v>0</v>
      </c>
      <c r="AZ14" s="61">
        <f>'اداريين 1'!AY13</f>
        <v>0</v>
      </c>
      <c r="BA14" s="234">
        <f>'اداريين 1'!AZ13</f>
        <v>0</v>
      </c>
      <c r="BB14" s="234">
        <f>'اداريين 1'!BA13</f>
        <v>0</v>
      </c>
      <c r="BC14" s="234">
        <f>'اداريين 1'!BB13</f>
        <v>0</v>
      </c>
      <c r="BD14" s="234">
        <f>'اداريين 1'!BC13</f>
        <v>0</v>
      </c>
      <c r="BE14" s="65">
        <f>'اداريين 1'!BD13</f>
        <v>0</v>
      </c>
      <c r="BF14" s="234">
        <f>'اداريين 1'!BE13</f>
        <v>0</v>
      </c>
      <c r="BG14" s="234">
        <f>'اداريين 1'!BF13</f>
        <v>0</v>
      </c>
      <c r="BH14" s="234">
        <f>'اداريين 1'!BG13</f>
        <v>0</v>
      </c>
      <c r="BI14" s="234">
        <f>'اداريين 1'!BH13</f>
        <v>50</v>
      </c>
      <c r="BJ14" s="234">
        <f>'اداريين 1'!BI13</f>
        <v>-50</v>
      </c>
      <c r="BK14" s="65">
        <f>'اداريين 1'!BJ13</f>
        <v>0</v>
      </c>
      <c r="BL14" s="54">
        <f>'اداريين 1'!BK13</f>
        <v>0</v>
      </c>
      <c r="BM14" s="234">
        <f>'اداريين 1'!BL13</f>
        <v>1183.33</v>
      </c>
      <c r="BN14" s="234">
        <f>'اداريين 1'!BM13</f>
        <v>-1183.33</v>
      </c>
      <c r="BO14" s="56">
        <f>'اداريين 1'!BN13</f>
        <v>0</v>
      </c>
      <c r="BP14" s="58">
        <f>'اداريين 1'!BO13</f>
        <v>0</v>
      </c>
      <c r="BQ14" s="58">
        <f>'اداريين 1'!BP13</f>
        <v>0</v>
      </c>
      <c r="BR14" s="97">
        <f>'اداريين 1'!BQ13</f>
        <v>0</v>
      </c>
      <c r="BS14" s="97">
        <f>'اداريين 1'!BR13</f>
        <v>0</v>
      </c>
      <c r="BT14" s="58">
        <f>'اداريين 1'!BS13</f>
        <v>0</v>
      </c>
      <c r="BU14" s="58">
        <f>'اداريين 1'!BT13</f>
        <v>0</v>
      </c>
      <c r="BV14" s="58">
        <f>'اداريين 1'!BU13</f>
        <v>0</v>
      </c>
      <c r="BW14" s="58">
        <f>'اداريين 1'!BV13</f>
        <v>0</v>
      </c>
      <c r="BX14" s="58">
        <f>'اداريين 1'!BW13</f>
        <v>0</v>
      </c>
      <c r="BY14" s="58">
        <f>'اداريين 1'!BX13</f>
        <v>0</v>
      </c>
      <c r="BZ14" s="234">
        <f>'اداريين 1'!BY13</f>
        <v>0</v>
      </c>
      <c r="CA14" s="234">
        <f>'اداريين 1'!BZ13</f>
        <v>0</v>
      </c>
      <c r="CB14" s="234">
        <f>'اداريين 1'!CA13</f>
        <v>0</v>
      </c>
    </row>
    <row r="15" spans="1:89" s="33" customFormat="1" ht="21.95" customHeight="1" x14ac:dyDescent="0.2">
      <c r="A15" s="57">
        <v>10</v>
      </c>
      <c r="B15" s="57" t="str">
        <f>'اداريين 1'!A14</f>
        <v/>
      </c>
      <c r="C15" s="58">
        <f>'اداريين 1'!B14</f>
        <v>0</v>
      </c>
      <c r="D15" s="58">
        <f>'اداريين 1'!C14</f>
        <v>0</v>
      </c>
      <c r="E15" s="58">
        <f>'اداريين 1'!D14</f>
        <v>0</v>
      </c>
      <c r="F15" s="59">
        <f>'اداريين 1'!E14</f>
        <v>0</v>
      </c>
      <c r="G15" s="51">
        <f>'اداريين 1'!F14</f>
        <v>0</v>
      </c>
      <c r="H15" s="60">
        <f>'اداريين 1'!G14</f>
        <v>0</v>
      </c>
      <c r="I15" s="60">
        <f>'اداريين 1'!H14</f>
        <v>0</v>
      </c>
      <c r="J15" s="234">
        <f>'اداريين 1'!I14</f>
        <v>0</v>
      </c>
      <c r="K15" s="234">
        <f>'اداريين 1'!J14</f>
        <v>0</v>
      </c>
      <c r="L15" s="234">
        <f>'اداريين 1'!K14</f>
        <v>0</v>
      </c>
      <c r="M15" s="234">
        <f>'اداريين 1'!L14</f>
        <v>0</v>
      </c>
      <c r="N15" s="234">
        <f>'اداريين 1'!M14</f>
        <v>0</v>
      </c>
      <c r="O15" s="58">
        <f>'اداريين 1'!N14</f>
        <v>0</v>
      </c>
      <c r="P15" s="61">
        <f>'اداريين 1'!O14</f>
        <v>0</v>
      </c>
      <c r="Q15" s="58">
        <f>'اداريين 1'!P14</f>
        <v>0</v>
      </c>
      <c r="R15" s="62">
        <f>'اداريين 1'!Q14</f>
        <v>0</v>
      </c>
      <c r="S15" s="62">
        <f>'اداريين 1'!R14</f>
        <v>0</v>
      </c>
      <c r="T15" s="62">
        <f>'اداريين 1'!S14</f>
        <v>0</v>
      </c>
      <c r="U15" s="60">
        <f>'اداريين 1'!T14</f>
        <v>0</v>
      </c>
      <c r="V15" s="60">
        <f>'اداريين 1'!U14</f>
        <v>0</v>
      </c>
      <c r="W15" s="60">
        <f>'اداريين 1'!V14</f>
        <v>0</v>
      </c>
      <c r="X15" s="63">
        <f>'اداريين 1'!W14</f>
        <v>0</v>
      </c>
      <c r="Y15" s="63">
        <f>'اداريين 1'!X14</f>
        <v>0</v>
      </c>
      <c r="Z15" s="63">
        <f>'اداريين 1'!Y14</f>
        <v>0</v>
      </c>
      <c r="AA15" s="62">
        <f>'اداريين 1'!Z14</f>
        <v>0</v>
      </c>
      <c r="AB15" s="64">
        <f>'اداريين 1'!AA14</f>
        <v>0</v>
      </c>
      <c r="AC15" s="64">
        <f>'اداريين 1'!AB14</f>
        <v>0</v>
      </c>
      <c r="AD15" s="61">
        <f>'اداريين 1'!AC14</f>
        <v>0</v>
      </c>
      <c r="AE15" s="58">
        <f>'اداريين 1'!AD14</f>
        <v>0</v>
      </c>
      <c r="AF15" s="234">
        <f>'اداريين 1'!AE14</f>
        <v>0</v>
      </c>
      <c r="AG15" s="234">
        <f>'اداريين 1'!AF14</f>
        <v>0</v>
      </c>
      <c r="AH15" s="234">
        <f>'اداريين 1'!AG14</f>
        <v>0</v>
      </c>
      <c r="AI15" s="87">
        <f>'اداريين 1'!AH14</f>
        <v>0</v>
      </c>
      <c r="AJ15" s="87">
        <f>'اداريين 1'!AI14</f>
        <v>0</v>
      </c>
      <c r="AK15" s="87">
        <f>'اداريين 1'!AJ14</f>
        <v>0</v>
      </c>
      <c r="AL15" s="32">
        <f>'اداريين 1'!AK14</f>
        <v>0</v>
      </c>
      <c r="AM15" s="87">
        <f>'اداريين 1'!AL14</f>
        <v>0</v>
      </c>
      <c r="AN15" s="87">
        <f>'اداريين 1'!AM14</f>
        <v>0</v>
      </c>
      <c r="AO15" s="87">
        <f>'اداريين 1'!AN14</f>
        <v>0</v>
      </c>
      <c r="AP15" s="87">
        <f>'اداريين 1'!AO14</f>
        <v>0</v>
      </c>
      <c r="AQ15" s="87">
        <f>'اداريين 1'!AP14</f>
        <v>0</v>
      </c>
      <c r="AR15" s="87">
        <f>'اداريين 1'!AQ14</f>
        <v>0</v>
      </c>
      <c r="AS15" s="87">
        <f>'اداريين 1'!AR14</f>
        <v>0</v>
      </c>
      <c r="AT15" s="87">
        <f>'اداريين 1'!AS14</f>
        <v>0</v>
      </c>
      <c r="AU15" s="87">
        <f>'اداريين 1'!AT14</f>
        <v>0</v>
      </c>
      <c r="AV15" s="87">
        <f>'اداريين 1'!AU14</f>
        <v>0</v>
      </c>
      <c r="AW15" s="234">
        <f>'اداريين 1'!AV14</f>
        <v>0</v>
      </c>
      <c r="AX15" s="234">
        <f>'اداريين 1'!AW14</f>
        <v>0</v>
      </c>
      <c r="AY15" s="234">
        <f>'اداريين 1'!AX14</f>
        <v>0</v>
      </c>
      <c r="AZ15" s="61">
        <f>'اداريين 1'!AY14</f>
        <v>0</v>
      </c>
      <c r="BA15" s="234">
        <f>'اداريين 1'!AZ14</f>
        <v>0</v>
      </c>
      <c r="BB15" s="234">
        <f>'اداريين 1'!BA14</f>
        <v>0</v>
      </c>
      <c r="BC15" s="234">
        <f>'اداريين 1'!BB14</f>
        <v>0</v>
      </c>
      <c r="BD15" s="234">
        <f>'اداريين 1'!BC14</f>
        <v>0</v>
      </c>
      <c r="BE15" s="65">
        <f>'اداريين 1'!BD14</f>
        <v>0</v>
      </c>
      <c r="BF15" s="234">
        <f>'اداريين 1'!BE14</f>
        <v>0</v>
      </c>
      <c r="BG15" s="234">
        <f>'اداريين 1'!BF14</f>
        <v>0</v>
      </c>
      <c r="BH15" s="234">
        <f>'اداريين 1'!BG14</f>
        <v>0</v>
      </c>
      <c r="BI15" s="234">
        <f>'اداريين 1'!BH14</f>
        <v>50</v>
      </c>
      <c r="BJ15" s="234">
        <f>'اداريين 1'!BI14</f>
        <v>-50</v>
      </c>
      <c r="BK15" s="65">
        <f>'اداريين 1'!BJ14</f>
        <v>0</v>
      </c>
      <c r="BL15" s="54">
        <f>'اداريين 1'!BK14</f>
        <v>0</v>
      </c>
      <c r="BM15" s="234">
        <f>'اداريين 1'!BL14</f>
        <v>1183.33</v>
      </c>
      <c r="BN15" s="234">
        <f>'اداريين 1'!BM14</f>
        <v>-1183.33</v>
      </c>
      <c r="BO15" s="56">
        <f>'اداريين 1'!BN14</f>
        <v>0</v>
      </c>
      <c r="BP15" s="58">
        <f>'اداريين 1'!BO14</f>
        <v>0</v>
      </c>
      <c r="BQ15" s="58">
        <f>'اداريين 1'!BP14</f>
        <v>0</v>
      </c>
      <c r="BR15" s="97">
        <f>'اداريين 1'!BQ14</f>
        <v>0</v>
      </c>
      <c r="BS15" s="97">
        <f>'اداريين 1'!BR14</f>
        <v>0</v>
      </c>
      <c r="BT15" s="58">
        <f>'اداريين 1'!BS14</f>
        <v>0</v>
      </c>
      <c r="BU15" s="58">
        <f>'اداريين 1'!BT14</f>
        <v>0</v>
      </c>
      <c r="BV15" s="58">
        <f>'اداريين 1'!BU14</f>
        <v>0</v>
      </c>
      <c r="BW15" s="58">
        <f>'اداريين 1'!BV14</f>
        <v>0</v>
      </c>
      <c r="BX15" s="58">
        <f>'اداريين 1'!BW14</f>
        <v>0</v>
      </c>
      <c r="BY15" s="58">
        <f>'اداريين 1'!BX14</f>
        <v>0</v>
      </c>
      <c r="BZ15" s="234">
        <f>'اداريين 1'!BY14</f>
        <v>0</v>
      </c>
      <c r="CA15" s="234">
        <f>'اداريين 1'!BZ14</f>
        <v>0</v>
      </c>
      <c r="CB15" s="234">
        <f>'اداريين 1'!CA14</f>
        <v>0</v>
      </c>
    </row>
    <row r="16" spans="1:89" s="33" customFormat="1" ht="21.95" customHeight="1" x14ac:dyDescent="0.2">
      <c r="A16" s="57">
        <v>11</v>
      </c>
      <c r="B16" s="57" t="str">
        <f>'اداريين 1'!A15</f>
        <v/>
      </c>
      <c r="C16" s="58">
        <f>'اداريين 1'!B15</f>
        <v>0</v>
      </c>
      <c r="D16" s="58">
        <f>'اداريين 1'!C15</f>
        <v>0</v>
      </c>
      <c r="E16" s="58">
        <f>'اداريين 1'!D15</f>
        <v>0</v>
      </c>
      <c r="F16" s="59">
        <f>'اداريين 1'!E15</f>
        <v>0</v>
      </c>
      <c r="G16" s="51">
        <f>'اداريين 1'!F15</f>
        <v>0</v>
      </c>
      <c r="H16" s="60">
        <f>'اداريين 1'!G15</f>
        <v>0</v>
      </c>
      <c r="I16" s="60">
        <f>'اداريين 1'!H15</f>
        <v>0</v>
      </c>
      <c r="J16" s="234">
        <f>'اداريين 1'!I15</f>
        <v>0</v>
      </c>
      <c r="K16" s="234">
        <f>'اداريين 1'!J15</f>
        <v>0</v>
      </c>
      <c r="L16" s="234">
        <f>'اداريين 1'!K15</f>
        <v>0</v>
      </c>
      <c r="M16" s="234">
        <f>'اداريين 1'!L15</f>
        <v>0</v>
      </c>
      <c r="N16" s="234">
        <f>'اداريين 1'!M15</f>
        <v>0</v>
      </c>
      <c r="O16" s="58">
        <f>'اداريين 1'!N15</f>
        <v>0</v>
      </c>
      <c r="P16" s="61">
        <f>'اداريين 1'!O15</f>
        <v>0</v>
      </c>
      <c r="Q16" s="58">
        <f>'اداريين 1'!P15</f>
        <v>0</v>
      </c>
      <c r="R16" s="62">
        <f>'اداريين 1'!Q15</f>
        <v>0</v>
      </c>
      <c r="S16" s="62">
        <f>'اداريين 1'!R15</f>
        <v>0</v>
      </c>
      <c r="T16" s="62">
        <f>'اداريين 1'!S15</f>
        <v>0</v>
      </c>
      <c r="U16" s="60">
        <f>'اداريين 1'!T15</f>
        <v>0</v>
      </c>
      <c r="V16" s="60">
        <f>'اداريين 1'!U15</f>
        <v>0</v>
      </c>
      <c r="W16" s="60">
        <f>'اداريين 1'!V15</f>
        <v>0</v>
      </c>
      <c r="X16" s="63">
        <f>'اداريين 1'!W15</f>
        <v>0</v>
      </c>
      <c r="Y16" s="63">
        <f>'اداريين 1'!X15</f>
        <v>0</v>
      </c>
      <c r="Z16" s="63">
        <f>'اداريين 1'!Y15</f>
        <v>0</v>
      </c>
      <c r="AA16" s="62">
        <f>'اداريين 1'!Z15</f>
        <v>0</v>
      </c>
      <c r="AB16" s="64">
        <f>'اداريين 1'!AA15</f>
        <v>0</v>
      </c>
      <c r="AC16" s="64">
        <f>'اداريين 1'!AB15</f>
        <v>0</v>
      </c>
      <c r="AD16" s="61">
        <f>'اداريين 1'!AC15</f>
        <v>0</v>
      </c>
      <c r="AE16" s="58">
        <f>'اداريين 1'!AD15</f>
        <v>0</v>
      </c>
      <c r="AF16" s="234">
        <f>'اداريين 1'!AE15</f>
        <v>0</v>
      </c>
      <c r="AG16" s="234">
        <f>'اداريين 1'!AF15</f>
        <v>0</v>
      </c>
      <c r="AH16" s="234">
        <f>'اداريين 1'!AG15</f>
        <v>0</v>
      </c>
      <c r="AI16" s="87">
        <f>'اداريين 1'!AH15</f>
        <v>0</v>
      </c>
      <c r="AJ16" s="87">
        <f>'اداريين 1'!AI15</f>
        <v>0</v>
      </c>
      <c r="AK16" s="87">
        <f>'اداريين 1'!AJ15</f>
        <v>0</v>
      </c>
      <c r="AL16" s="32">
        <f>'اداريين 1'!AK15</f>
        <v>0</v>
      </c>
      <c r="AM16" s="87">
        <f>'اداريين 1'!AL15</f>
        <v>0</v>
      </c>
      <c r="AN16" s="87">
        <f>'اداريين 1'!AM15</f>
        <v>0</v>
      </c>
      <c r="AO16" s="87">
        <f>'اداريين 1'!AN15</f>
        <v>0</v>
      </c>
      <c r="AP16" s="87">
        <f>'اداريين 1'!AO15</f>
        <v>0</v>
      </c>
      <c r="AQ16" s="87">
        <f>'اداريين 1'!AP15</f>
        <v>0</v>
      </c>
      <c r="AR16" s="87">
        <f>'اداريين 1'!AQ15</f>
        <v>0</v>
      </c>
      <c r="AS16" s="87">
        <f>'اداريين 1'!AR15</f>
        <v>0</v>
      </c>
      <c r="AT16" s="87">
        <f>'اداريين 1'!AS15</f>
        <v>0</v>
      </c>
      <c r="AU16" s="87">
        <f>'اداريين 1'!AT15</f>
        <v>0</v>
      </c>
      <c r="AV16" s="87">
        <f>'اداريين 1'!AU15</f>
        <v>0</v>
      </c>
      <c r="AW16" s="234">
        <f>'اداريين 1'!AV15</f>
        <v>0</v>
      </c>
      <c r="AX16" s="234">
        <f>'اداريين 1'!AW15</f>
        <v>0</v>
      </c>
      <c r="AY16" s="234">
        <f>'اداريين 1'!AX15</f>
        <v>0</v>
      </c>
      <c r="AZ16" s="61">
        <f>'اداريين 1'!AY15</f>
        <v>0</v>
      </c>
      <c r="BA16" s="234">
        <f>'اداريين 1'!AZ15</f>
        <v>0</v>
      </c>
      <c r="BB16" s="234">
        <f>'اداريين 1'!BA15</f>
        <v>0</v>
      </c>
      <c r="BC16" s="234">
        <f>'اداريين 1'!BB15</f>
        <v>0</v>
      </c>
      <c r="BD16" s="234">
        <f>'اداريين 1'!BC15</f>
        <v>0</v>
      </c>
      <c r="BE16" s="65">
        <f>'اداريين 1'!BD15</f>
        <v>0</v>
      </c>
      <c r="BF16" s="234">
        <f>'اداريين 1'!BE15</f>
        <v>0</v>
      </c>
      <c r="BG16" s="234">
        <f>'اداريين 1'!BF15</f>
        <v>0</v>
      </c>
      <c r="BH16" s="234">
        <f>'اداريين 1'!BG15</f>
        <v>0</v>
      </c>
      <c r="BI16" s="234">
        <f>'اداريين 1'!BH15</f>
        <v>50</v>
      </c>
      <c r="BJ16" s="234">
        <f>'اداريين 1'!BI15</f>
        <v>-50</v>
      </c>
      <c r="BK16" s="65">
        <f>'اداريين 1'!BJ15</f>
        <v>0</v>
      </c>
      <c r="BL16" s="54">
        <f>'اداريين 1'!BK15</f>
        <v>0</v>
      </c>
      <c r="BM16" s="234">
        <f>'اداريين 1'!BL15</f>
        <v>1183.33</v>
      </c>
      <c r="BN16" s="234">
        <f>'اداريين 1'!BM15</f>
        <v>-1183.33</v>
      </c>
      <c r="BO16" s="56">
        <f>'اداريين 1'!BN15</f>
        <v>0</v>
      </c>
      <c r="BP16" s="58">
        <f>'اداريين 1'!BO15</f>
        <v>0</v>
      </c>
      <c r="BQ16" s="58">
        <f>'اداريين 1'!BP15</f>
        <v>0</v>
      </c>
      <c r="BR16" s="97">
        <f>'اداريين 1'!BQ15</f>
        <v>0</v>
      </c>
      <c r="BS16" s="97">
        <f>'اداريين 1'!BR15</f>
        <v>0</v>
      </c>
      <c r="BT16" s="58">
        <f>'اداريين 1'!BS15</f>
        <v>0</v>
      </c>
      <c r="BU16" s="58">
        <f>'اداريين 1'!BT15</f>
        <v>0</v>
      </c>
      <c r="BV16" s="58">
        <f>'اداريين 1'!BU15</f>
        <v>0</v>
      </c>
      <c r="BW16" s="58">
        <f>'اداريين 1'!BV15</f>
        <v>0</v>
      </c>
      <c r="BX16" s="58">
        <f>'اداريين 1'!BW15</f>
        <v>0</v>
      </c>
      <c r="BY16" s="58">
        <f>'اداريين 1'!BX15</f>
        <v>0</v>
      </c>
      <c r="BZ16" s="234">
        <f>'اداريين 1'!BY15</f>
        <v>0</v>
      </c>
      <c r="CA16" s="234">
        <f>'اداريين 1'!BZ15</f>
        <v>0</v>
      </c>
      <c r="CB16" s="234">
        <f>'اداريين 1'!CA15</f>
        <v>0</v>
      </c>
    </row>
    <row r="17" spans="1:80" s="33" customFormat="1" ht="21.95" customHeight="1" x14ac:dyDescent="0.2">
      <c r="A17" s="57">
        <v>12</v>
      </c>
      <c r="B17" s="57" t="str">
        <f>'اداريين 1'!A16</f>
        <v/>
      </c>
      <c r="C17" s="58">
        <f>'اداريين 1'!B16</f>
        <v>0</v>
      </c>
      <c r="D17" s="58">
        <f>'اداريين 1'!C16</f>
        <v>0</v>
      </c>
      <c r="E17" s="58">
        <f>'اداريين 1'!D16</f>
        <v>0</v>
      </c>
      <c r="F17" s="59">
        <f>'اداريين 1'!E16</f>
        <v>0</v>
      </c>
      <c r="G17" s="51">
        <f>'اداريين 1'!F16</f>
        <v>0</v>
      </c>
      <c r="H17" s="60">
        <f>'اداريين 1'!G16</f>
        <v>0</v>
      </c>
      <c r="I17" s="60">
        <f>'اداريين 1'!H16</f>
        <v>0</v>
      </c>
      <c r="J17" s="234">
        <f>'اداريين 1'!I16</f>
        <v>0</v>
      </c>
      <c r="K17" s="234">
        <f>'اداريين 1'!J16</f>
        <v>0</v>
      </c>
      <c r="L17" s="234">
        <f>'اداريين 1'!K16</f>
        <v>0</v>
      </c>
      <c r="M17" s="234">
        <f>'اداريين 1'!L16</f>
        <v>0</v>
      </c>
      <c r="N17" s="234">
        <f>'اداريين 1'!M16</f>
        <v>0</v>
      </c>
      <c r="O17" s="58">
        <f>'اداريين 1'!N16</f>
        <v>0</v>
      </c>
      <c r="P17" s="61">
        <f>'اداريين 1'!O16</f>
        <v>0</v>
      </c>
      <c r="Q17" s="58">
        <f>'اداريين 1'!P16</f>
        <v>0</v>
      </c>
      <c r="R17" s="62">
        <f>'اداريين 1'!Q16</f>
        <v>0</v>
      </c>
      <c r="S17" s="62">
        <f>'اداريين 1'!R16</f>
        <v>0</v>
      </c>
      <c r="T17" s="62">
        <f>'اداريين 1'!S16</f>
        <v>0</v>
      </c>
      <c r="U17" s="60">
        <f>'اداريين 1'!T16</f>
        <v>0</v>
      </c>
      <c r="V17" s="60">
        <f>'اداريين 1'!U16</f>
        <v>0</v>
      </c>
      <c r="W17" s="60">
        <f>'اداريين 1'!V16</f>
        <v>0</v>
      </c>
      <c r="X17" s="63">
        <f>'اداريين 1'!W16</f>
        <v>0</v>
      </c>
      <c r="Y17" s="63">
        <f>'اداريين 1'!X16</f>
        <v>0</v>
      </c>
      <c r="Z17" s="63">
        <f>'اداريين 1'!Y16</f>
        <v>0</v>
      </c>
      <c r="AA17" s="62">
        <f>'اداريين 1'!Z16</f>
        <v>0</v>
      </c>
      <c r="AB17" s="64">
        <f>'اداريين 1'!AA16</f>
        <v>0</v>
      </c>
      <c r="AC17" s="64">
        <f>'اداريين 1'!AB16</f>
        <v>0</v>
      </c>
      <c r="AD17" s="61">
        <f>'اداريين 1'!AC16</f>
        <v>0</v>
      </c>
      <c r="AE17" s="58">
        <f>'اداريين 1'!AD16</f>
        <v>0</v>
      </c>
      <c r="AF17" s="234">
        <f>'اداريين 1'!AE16</f>
        <v>0</v>
      </c>
      <c r="AG17" s="234">
        <f>'اداريين 1'!AF16</f>
        <v>0</v>
      </c>
      <c r="AH17" s="234">
        <f>'اداريين 1'!AG16</f>
        <v>0</v>
      </c>
      <c r="AI17" s="87">
        <f>'اداريين 1'!AH16</f>
        <v>0</v>
      </c>
      <c r="AJ17" s="87">
        <f>'اداريين 1'!AI16</f>
        <v>0</v>
      </c>
      <c r="AK17" s="87">
        <f>'اداريين 1'!AJ16</f>
        <v>0</v>
      </c>
      <c r="AL17" s="32">
        <f>'اداريين 1'!AK16</f>
        <v>0</v>
      </c>
      <c r="AM17" s="87">
        <f>'اداريين 1'!AL16</f>
        <v>0</v>
      </c>
      <c r="AN17" s="87">
        <f>'اداريين 1'!AM16</f>
        <v>0</v>
      </c>
      <c r="AO17" s="87">
        <f>'اداريين 1'!AN16</f>
        <v>0</v>
      </c>
      <c r="AP17" s="87">
        <f>'اداريين 1'!AO16</f>
        <v>0</v>
      </c>
      <c r="AQ17" s="87">
        <f>'اداريين 1'!AP16</f>
        <v>0</v>
      </c>
      <c r="AR17" s="87">
        <f>'اداريين 1'!AQ16</f>
        <v>0</v>
      </c>
      <c r="AS17" s="87">
        <f>'اداريين 1'!AR16</f>
        <v>0</v>
      </c>
      <c r="AT17" s="87">
        <f>'اداريين 1'!AS16</f>
        <v>0</v>
      </c>
      <c r="AU17" s="87">
        <f>'اداريين 1'!AT16</f>
        <v>0</v>
      </c>
      <c r="AV17" s="87">
        <f>'اداريين 1'!AU16</f>
        <v>0</v>
      </c>
      <c r="AW17" s="234">
        <f>'اداريين 1'!AV16</f>
        <v>0</v>
      </c>
      <c r="AX17" s="234">
        <f>'اداريين 1'!AW16</f>
        <v>0</v>
      </c>
      <c r="AY17" s="234">
        <f>'اداريين 1'!AX16</f>
        <v>0</v>
      </c>
      <c r="AZ17" s="61">
        <f>'اداريين 1'!AY16</f>
        <v>0</v>
      </c>
      <c r="BA17" s="234">
        <f>'اداريين 1'!AZ16</f>
        <v>0</v>
      </c>
      <c r="BB17" s="234">
        <f>'اداريين 1'!BA16</f>
        <v>0</v>
      </c>
      <c r="BC17" s="234">
        <f>'اداريين 1'!BB16</f>
        <v>0</v>
      </c>
      <c r="BD17" s="234">
        <f>'اداريين 1'!BC16</f>
        <v>0</v>
      </c>
      <c r="BE17" s="65">
        <f>'اداريين 1'!BD16</f>
        <v>0</v>
      </c>
      <c r="BF17" s="234">
        <f>'اداريين 1'!BE16</f>
        <v>0</v>
      </c>
      <c r="BG17" s="234">
        <f>'اداريين 1'!BF16</f>
        <v>0</v>
      </c>
      <c r="BH17" s="234">
        <f>'اداريين 1'!BG16</f>
        <v>0</v>
      </c>
      <c r="BI17" s="234">
        <f>'اداريين 1'!BH16</f>
        <v>50</v>
      </c>
      <c r="BJ17" s="234">
        <f>'اداريين 1'!BI16</f>
        <v>-50</v>
      </c>
      <c r="BK17" s="65">
        <f>'اداريين 1'!BJ16</f>
        <v>0</v>
      </c>
      <c r="BL17" s="54">
        <f>'اداريين 1'!BK16</f>
        <v>0</v>
      </c>
      <c r="BM17" s="234">
        <f>'اداريين 1'!BL16</f>
        <v>1183.33</v>
      </c>
      <c r="BN17" s="234">
        <f>'اداريين 1'!BM16</f>
        <v>-1183.33</v>
      </c>
      <c r="BO17" s="56">
        <f>'اداريين 1'!BN16</f>
        <v>0</v>
      </c>
      <c r="BP17" s="58">
        <f>'اداريين 1'!BO16</f>
        <v>0</v>
      </c>
      <c r="BQ17" s="58">
        <f>'اداريين 1'!BP16</f>
        <v>0</v>
      </c>
      <c r="BR17" s="97">
        <f>'اداريين 1'!BQ16</f>
        <v>0</v>
      </c>
      <c r="BS17" s="97">
        <f>'اداريين 1'!BR16</f>
        <v>0</v>
      </c>
      <c r="BT17" s="58">
        <f>'اداريين 1'!BS16</f>
        <v>0</v>
      </c>
      <c r="BU17" s="58">
        <f>'اداريين 1'!BT16</f>
        <v>0</v>
      </c>
      <c r="BV17" s="58">
        <f>'اداريين 1'!BU16</f>
        <v>0</v>
      </c>
      <c r="BW17" s="58">
        <f>'اداريين 1'!BV16</f>
        <v>0</v>
      </c>
      <c r="BX17" s="58">
        <f>'اداريين 1'!BW16</f>
        <v>0</v>
      </c>
      <c r="BY17" s="58">
        <f>'اداريين 1'!BX16</f>
        <v>0</v>
      </c>
      <c r="BZ17" s="234">
        <f>'اداريين 1'!BY16</f>
        <v>0</v>
      </c>
      <c r="CA17" s="234">
        <f>'اداريين 1'!BZ16</f>
        <v>0</v>
      </c>
      <c r="CB17" s="234">
        <f>'اداريين 1'!CA16</f>
        <v>0</v>
      </c>
    </row>
    <row r="18" spans="1:80" s="33" customFormat="1" ht="21.95" customHeight="1" x14ac:dyDescent="0.2">
      <c r="A18" s="57">
        <v>13</v>
      </c>
      <c r="B18" s="57" t="str">
        <f>'اداريين 1'!A17</f>
        <v/>
      </c>
      <c r="C18" s="58">
        <f>'اداريين 1'!B17</f>
        <v>0</v>
      </c>
      <c r="D18" s="58">
        <f>'اداريين 1'!C17</f>
        <v>0</v>
      </c>
      <c r="E18" s="58">
        <f>'اداريين 1'!D17</f>
        <v>0</v>
      </c>
      <c r="F18" s="59">
        <f>'اداريين 1'!E17</f>
        <v>0</v>
      </c>
      <c r="G18" s="51">
        <f>'اداريين 1'!F17</f>
        <v>0</v>
      </c>
      <c r="H18" s="60">
        <f>'اداريين 1'!G17</f>
        <v>0</v>
      </c>
      <c r="I18" s="60">
        <f>'اداريين 1'!H17</f>
        <v>0</v>
      </c>
      <c r="J18" s="234">
        <f>'اداريين 1'!I17</f>
        <v>0</v>
      </c>
      <c r="K18" s="234">
        <f>'اداريين 1'!J17</f>
        <v>0</v>
      </c>
      <c r="L18" s="234">
        <f>'اداريين 1'!K17</f>
        <v>0</v>
      </c>
      <c r="M18" s="234">
        <f>'اداريين 1'!L17</f>
        <v>0</v>
      </c>
      <c r="N18" s="234">
        <f>'اداريين 1'!M17</f>
        <v>0</v>
      </c>
      <c r="O18" s="58">
        <f>'اداريين 1'!N17</f>
        <v>0</v>
      </c>
      <c r="P18" s="61">
        <f>'اداريين 1'!O17</f>
        <v>0</v>
      </c>
      <c r="Q18" s="58">
        <f>'اداريين 1'!P17</f>
        <v>0</v>
      </c>
      <c r="R18" s="62">
        <f>'اداريين 1'!Q17</f>
        <v>0</v>
      </c>
      <c r="S18" s="62">
        <f>'اداريين 1'!R17</f>
        <v>0</v>
      </c>
      <c r="T18" s="62">
        <f>'اداريين 1'!S17</f>
        <v>0</v>
      </c>
      <c r="U18" s="60">
        <f>'اداريين 1'!T17</f>
        <v>0</v>
      </c>
      <c r="V18" s="60">
        <f>'اداريين 1'!U17</f>
        <v>0</v>
      </c>
      <c r="W18" s="60">
        <f>'اداريين 1'!V17</f>
        <v>0</v>
      </c>
      <c r="X18" s="63">
        <f>'اداريين 1'!W17</f>
        <v>0</v>
      </c>
      <c r="Y18" s="63">
        <f>'اداريين 1'!X17</f>
        <v>0</v>
      </c>
      <c r="Z18" s="63">
        <f>'اداريين 1'!Y17</f>
        <v>0</v>
      </c>
      <c r="AA18" s="62">
        <f>'اداريين 1'!Z17</f>
        <v>0</v>
      </c>
      <c r="AB18" s="64">
        <f>'اداريين 1'!AA17</f>
        <v>0</v>
      </c>
      <c r="AC18" s="64">
        <f>'اداريين 1'!AB17</f>
        <v>0</v>
      </c>
      <c r="AD18" s="61">
        <f>'اداريين 1'!AC17</f>
        <v>0</v>
      </c>
      <c r="AE18" s="58">
        <f>'اداريين 1'!AD17</f>
        <v>0</v>
      </c>
      <c r="AF18" s="234">
        <f>'اداريين 1'!AE17</f>
        <v>0</v>
      </c>
      <c r="AG18" s="234">
        <f>'اداريين 1'!AF17</f>
        <v>0</v>
      </c>
      <c r="AH18" s="234">
        <f>'اداريين 1'!AG17</f>
        <v>0</v>
      </c>
      <c r="AI18" s="87">
        <f>'اداريين 1'!AH17</f>
        <v>0</v>
      </c>
      <c r="AJ18" s="87">
        <f>'اداريين 1'!AI17</f>
        <v>0</v>
      </c>
      <c r="AK18" s="87">
        <f>'اداريين 1'!AJ17</f>
        <v>0</v>
      </c>
      <c r="AL18" s="32">
        <f>'اداريين 1'!AK17</f>
        <v>0</v>
      </c>
      <c r="AM18" s="87">
        <f>'اداريين 1'!AL17</f>
        <v>0</v>
      </c>
      <c r="AN18" s="87">
        <f>'اداريين 1'!AM17</f>
        <v>0</v>
      </c>
      <c r="AO18" s="87">
        <f>'اداريين 1'!AN17</f>
        <v>0</v>
      </c>
      <c r="AP18" s="87">
        <f>'اداريين 1'!AO17</f>
        <v>0</v>
      </c>
      <c r="AQ18" s="87">
        <f>'اداريين 1'!AP17</f>
        <v>0</v>
      </c>
      <c r="AR18" s="87">
        <f>'اداريين 1'!AQ17</f>
        <v>0</v>
      </c>
      <c r="AS18" s="87">
        <f>'اداريين 1'!AR17</f>
        <v>0</v>
      </c>
      <c r="AT18" s="87">
        <f>'اداريين 1'!AS17</f>
        <v>0</v>
      </c>
      <c r="AU18" s="87">
        <f>'اداريين 1'!AT17</f>
        <v>0</v>
      </c>
      <c r="AV18" s="87">
        <f>'اداريين 1'!AU17</f>
        <v>0</v>
      </c>
      <c r="AW18" s="234">
        <f>'اداريين 1'!AV17</f>
        <v>0</v>
      </c>
      <c r="AX18" s="234">
        <f>'اداريين 1'!AW17</f>
        <v>0</v>
      </c>
      <c r="AY18" s="234">
        <f>'اداريين 1'!AX17</f>
        <v>0</v>
      </c>
      <c r="AZ18" s="61">
        <f>'اداريين 1'!AY17</f>
        <v>0</v>
      </c>
      <c r="BA18" s="234">
        <f>'اداريين 1'!AZ17</f>
        <v>0</v>
      </c>
      <c r="BB18" s="234">
        <f>'اداريين 1'!BA17</f>
        <v>0</v>
      </c>
      <c r="BC18" s="234">
        <f>'اداريين 1'!BB17</f>
        <v>0</v>
      </c>
      <c r="BD18" s="234">
        <f>'اداريين 1'!BC17</f>
        <v>0</v>
      </c>
      <c r="BE18" s="65">
        <f>'اداريين 1'!BD17</f>
        <v>0</v>
      </c>
      <c r="BF18" s="234">
        <f>'اداريين 1'!BE17</f>
        <v>0</v>
      </c>
      <c r="BG18" s="234">
        <f>'اداريين 1'!BF17</f>
        <v>0</v>
      </c>
      <c r="BH18" s="234">
        <f>'اداريين 1'!BG17</f>
        <v>0</v>
      </c>
      <c r="BI18" s="234">
        <f>'اداريين 1'!BH17</f>
        <v>50</v>
      </c>
      <c r="BJ18" s="234">
        <f>'اداريين 1'!BI17</f>
        <v>-50</v>
      </c>
      <c r="BK18" s="65">
        <f>'اداريين 1'!BJ17</f>
        <v>0</v>
      </c>
      <c r="BL18" s="54">
        <f>'اداريين 1'!BK17</f>
        <v>0</v>
      </c>
      <c r="BM18" s="234">
        <f>'اداريين 1'!BL17</f>
        <v>1183.33</v>
      </c>
      <c r="BN18" s="234">
        <f>'اداريين 1'!BM17</f>
        <v>-1183.33</v>
      </c>
      <c r="BO18" s="56">
        <f>'اداريين 1'!BN17</f>
        <v>0</v>
      </c>
      <c r="BP18" s="58">
        <f>'اداريين 1'!BO17</f>
        <v>0</v>
      </c>
      <c r="BQ18" s="58">
        <f>'اداريين 1'!BP17</f>
        <v>0</v>
      </c>
      <c r="BR18" s="97">
        <f>'اداريين 1'!BQ17</f>
        <v>0</v>
      </c>
      <c r="BS18" s="97">
        <f>'اداريين 1'!BR17</f>
        <v>0</v>
      </c>
      <c r="BT18" s="58">
        <f>'اداريين 1'!BS17</f>
        <v>0</v>
      </c>
      <c r="BU18" s="58">
        <f>'اداريين 1'!BT17</f>
        <v>0</v>
      </c>
      <c r="BV18" s="58">
        <f>'اداريين 1'!BU17</f>
        <v>0</v>
      </c>
      <c r="BW18" s="58">
        <f>'اداريين 1'!BV17</f>
        <v>0</v>
      </c>
      <c r="BX18" s="58">
        <f>'اداريين 1'!BW17</f>
        <v>0</v>
      </c>
      <c r="BY18" s="58">
        <f>'اداريين 1'!BX17</f>
        <v>0</v>
      </c>
      <c r="BZ18" s="234">
        <f>'اداريين 1'!BY17</f>
        <v>0</v>
      </c>
      <c r="CA18" s="234">
        <f>'اداريين 1'!BZ17</f>
        <v>0</v>
      </c>
      <c r="CB18" s="234">
        <f>'اداريين 1'!CA17</f>
        <v>0</v>
      </c>
    </row>
    <row r="19" spans="1:80" s="33" customFormat="1" ht="21.95" customHeight="1" x14ac:dyDescent="0.2">
      <c r="A19" s="57">
        <v>14</v>
      </c>
      <c r="B19" s="57" t="str">
        <f>'اداريين 1'!A18</f>
        <v/>
      </c>
      <c r="C19" s="58">
        <f>'اداريين 1'!B18</f>
        <v>0</v>
      </c>
      <c r="D19" s="58">
        <f>'اداريين 1'!C18</f>
        <v>0</v>
      </c>
      <c r="E19" s="58">
        <f>'اداريين 1'!D18</f>
        <v>0</v>
      </c>
      <c r="F19" s="59">
        <f>'اداريين 1'!E18</f>
        <v>0</v>
      </c>
      <c r="G19" s="51">
        <f>'اداريين 1'!F18</f>
        <v>0</v>
      </c>
      <c r="H19" s="60">
        <f>'اداريين 1'!G18</f>
        <v>0</v>
      </c>
      <c r="I19" s="60">
        <f>'اداريين 1'!H18</f>
        <v>0</v>
      </c>
      <c r="J19" s="234">
        <f>'اداريين 1'!I18</f>
        <v>0</v>
      </c>
      <c r="K19" s="234">
        <f>'اداريين 1'!J18</f>
        <v>0</v>
      </c>
      <c r="L19" s="234">
        <f>'اداريين 1'!K18</f>
        <v>0</v>
      </c>
      <c r="M19" s="234">
        <f>'اداريين 1'!L18</f>
        <v>0</v>
      </c>
      <c r="N19" s="234">
        <f>'اداريين 1'!M18</f>
        <v>0</v>
      </c>
      <c r="O19" s="58">
        <f>'اداريين 1'!N18</f>
        <v>0</v>
      </c>
      <c r="P19" s="61">
        <f>'اداريين 1'!O18</f>
        <v>0</v>
      </c>
      <c r="Q19" s="58">
        <f>'اداريين 1'!P18</f>
        <v>0</v>
      </c>
      <c r="R19" s="62">
        <f>'اداريين 1'!Q18</f>
        <v>0</v>
      </c>
      <c r="S19" s="62">
        <f>'اداريين 1'!R18</f>
        <v>0</v>
      </c>
      <c r="T19" s="62">
        <f>'اداريين 1'!S18</f>
        <v>0</v>
      </c>
      <c r="U19" s="60">
        <f>'اداريين 1'!T18</f>
        <v>0</v>
      </c>
      <c r="V19" s="60">
        <f>'اداريين 1'!U18</f>
        <v>0</v>
      </c>
      <c r="W19" s="60">
        <f>'اداريين 1'!V18</f>
        <v>0</v>
      </c>
      <c r="X19" s="63">
        <f>'اداريين 1'!W18</f>
        <v>0</v>
      </c>
      <c r="Y19" s="63">
        <f>'اداريين 1'!X18</f>
        <v>0</v>
      </c>
      <c r="Z19" s="63">
        <f>'اداريين 1'!Y18</f>
        <v>0</v>
      </c>
      <c r="AA19" s="62">
        <f>'اداريين 1'!Z18</f>
        <v>0</v>
      </c>
      <c r="AB19" s="64">
        <f>'اداريين 1'!AA18</f>
        <v>0</v>
      </c>
      <c r="AC19" s="64">
        <f>'اداريين 1'!AB18</f>
        <v>0</v>
      </c>
      <c r="AD19" s="61">
        <f>'اداريين 1'!AC18</f>
        <v>0</v>
      </c>
      <c r="AE19" s="58">
        <f>'اداريين 1'!AD18</f>
        <v>0</v>
      </c>
      <c r="AF19" s="234">
        <f>'اداريين 1'!AE18</f>
        <v>0</v>
      </c>
      <c r="AG19" s="234">
        <f>'اداريين 1'!AF18</f>
        <v>0</v>
      </c>
      <c r="AH19" s="234">
        <f>'اداريين 1'!AG18</f>
        <v>0</v>
      </c>
      <c r="AI19" s="87">
        <f>'اداريين 1'!AH18</f>
        <v>0</v>
      </c>
      <c r="AJ19" s="87">
        <f>'اداريين 1'!AI18</f>
        <v>0</v>
      </c>
      <c r="AK19" s="87">
        <f>'اداريين 1'!AJ18</f>
        <v>0</v>
      </c>
      <c r="AL19" s="32">
        <f>'اداريين 1'!AK18</f>
        <v>0</v>
      </c>
      <c r="AM19" s="87">
        <f>'اداريين 1'!AL18</f>
        <v>0</v>
      </c>
      <c r="AN19" s="87">
        <f>'اداريين 1'!AM18</f>
        <v>0</v>
      </c>
      <c r="AO19" s="87">
        <f>'اداريين 1'!AN18</f>
        <v>0</v>
      </c>
      <c r="AP19" s="87">
        <f>'اداريين 1'!AO18</f>
        <v>0</v>
      </c>
      <c r="AQ19" s="87">
        <f>'اداريين 1'!AP18</f>
        <v>0</v>
      </c>
      <c r="AR19" s="87">
        <f>'اداريين 1'!AQ18</f>
        <v>0</v>
      </c>
      <c r="AS19" s="87">
        <f>'اداريين 1'!AR18</f>
        <v>0</v>
      </c>
      <c r="AT19" s="87">
        <f>'اداريين 1'!AS18</f>
        <v>0</v>
      </c>
      <c r="AU19" s="87">
        <f>'اداريين 1'!AT18</f>
        <v>0</v>
      </c>
      <c r="AV19" s="87">
        <f>'اداريين 1'!AU18</f>
        <v>0</v>
      </c>
      <c r="AW19" s="234">
        <f>'اداريين 1'!AV18</f>
        <v>0</v>
      </c>
      <c r="AX19" s="234">
        <f>'اداريين 1'!AW18</f>
        <v>0</v>
      </c>
      <c r="AY19" s="234">
        <f>'اداريين 1'!AX18</f>
        <v>0</v>
      </c>
      <c r="AZ19" s="61">
        <f>'اداريين 1'!AY18</f>
        <v>0</v>
      </c>
      <c r="BA19" s="234">
        <f>'اداريين 1'!AZ18</f>
        <v>0</v>
      </c>
      <c r="BB19" s="234">
        <f>'اداريين 1'!BA18</f>
        <v>0</v>
      </c>
      <c r="BC19" s="234">
        <f>'اداريين 1'!BB18</f>
        <v>0</v>
      </c>
      <c r="BD19" s="234">
        <f>'اداريين 1'!BC18</f>
        <v>0</v>
      </c>
      <c r="BE19" s="65">
        <f>'اداريين 1'!BD18</f>
        <v>0</v>
      </c>
      <c r="BF19" s="234">
        <f>'اداريين 1'!BE18</f>
        <v>0</v>
      </c>
      <c r="BG19" s="234">
        <f>'اداريين 1'!BF18</f>
        <v>0</v>
      </c>
      <c r="BH19" s="234">
        <f>'اداريين 1'!BG18</f>
        <v>0</v>
      </c>
      <c r="BI19" s="234">
        <f>'اداريين 1'!BH18</f>
        <v>50</v>
      </c>
      <c r="BJ19" s="234">
        <f>'اداريين 1'!BI18</f>
        <v>-50</v>
      </c>
      <c r="BK19" s="65">
        <f>'اداريين 1'!BJ18</f>
        <v>0</v>
      </c>
      <c r="BL19" s="54">
        <f>'اداريين 1'!BK18</f>
        <v>0</v>
      </c>
      <c r="BM19" s="234">
        <f>'اداريين 1'!BL18</f>
        <v>1183.33</v>
      </c>
      <c r="BN19" s="234">
        <f>'اداريين 1'!BM18</f>
        <v>-1183.33</v>
      </c>
      <c r="BO19" s="56">
        <f>'اداريين 1'!BN18</f>
        <v>0</v>
      </c>
      <c r="BP19" s="58">
        <f>'اداريين 1'!BO18</f>
        <v>0</v>
      </c>
      <c r="BQ19" s="58">
        <f>'اداريين 1'!BP18</f>
        <v>0</v>
      </c>
      <c r="BR19" s="97">
        <f>'اداريين 1'!BQ18</f>
        <v>0</v>
      </c>
      <c r="BS19" s="97">
        <f>'اداريين 1'!BR18</f>
        <v>0</v>
      </c>
      <c r="BT19" s="58">
        <f>'اداريين 1'!BS18</f>
        <v>0</v>
      </c>
      <c r="BU19" s="58">
        <f>'اداريين 1'!BT18</f>
        <v>0</v>
      </c>
      <c r="BV19" s="58">
        <f>'اداريين 1'!BU18</f>
        <v>0</v>
      </c>
      <c r="BW19" s="58">
        <f>'اداريين 1'!BV18</f>
        <v>0</v>
      </c>
      <c r="BX19" s="58">
        <f>'اداريين 1'!BW18</f>
        <v>0</v>
      </c>
      <c r="BY19" s="58">
        <f>'اداريين 1'!BX18</f>
        <v>0</v>
      </c>
      <c r="BZ19" s="234">
        <f>'اداريين 1'!BY18</f>
        <v>0</v>
      </c>
      <c r="CA19" s="234">
        <f>'اداريين 1'!BZ18</f>
        <v>0</v>
      </c>
      <c r="CB19" s="234">
        <f>'اداريين 1'!CA18</f>
        <v>0</v>
      </c>
    </row>
    <row r="20" spans="1:80" s="33" customFormat="1" ht="21.95" customHeight="1" x14ac:dyDescent="0.2">
      <c r="A20" s="57">
        <v>15</v>
      </c>
      <c r="B20" s="57" t="str">
        <f>'اداريين 1'!A19</f>
        <v/>
      </c>
      <c r="C20" s="58">
        <f>'اداريين 1'!B19</f>
        <v>0</v>
      </c>
      <c r="D20" s="58">
        <f>'اداريين 1'!C19</f>
        <v>0</v>
      </c>
      <c r="E20" s="58">
        <f>'اداريين 1'!D19</f>
        <v>0</v>
      </c>
      <c r="F20" s="59">
        <f>'اداريين 1'!E19</f>
        <v>0</v>
      </c>
      <c r="G20" s="51">
        <f>'اداريين 1'!F19</f>
        <v>0</v>
      </c>
      <c r="H20" s="60">
        <f>'اداريين 1'!G19</f>
        <v>0</v>
      </c>
      <c r="I20" s="60">
        <f>'اداريين 1'!H19</f>
        <v>0</v>
      </c>
      <c r="J20" s="234">
        <f>'اداريين 1'!I19</f>
        <v>0</v>
      </c>
      <c r="K20" s="234">
        <f>'اداريين 1'!J19</f>
        <v>0</v>
      </c>
      <c r="L20" s="234">
        <f>'اداريين 1'!K19</f>
        <v>0</v>
      </c>
      <c r="M20" s="234">
        <f>'اداريين 1'!L19</f>
        <v>0</v>
      </c>
      <c r="N20" s="234">
        <f>'اداريين 1'!M19</f>
        <v>0</v>
      </c>
      <c r="O20" s="58">
        <f>'اداريين 1'!N19</f>
        <v>0</v>
      </c>
      <c r="P20" s="61">
        <f>'اداريين 1'!O19</f>
        <v>0</v>
      </c>
      <c r="Q20" s="58">
        <f>'اداريين 1'!P19</f>
        <v>0</v>
      </c>
      <c r="R20" s="62">
        <f>'اداريين 1'!Q19</f>
        <v>0</v>
      </c>
      <c r="S20" s="62">
        <f>'اداريين 1'!R19</f>
        <v>0</v>
      </c>
      <c r="T20" s="62">
        <f>'اداريين 1'!S19</f>
        <v>0</v>
      </c>
      <c r="U20" s="60">
        <f>'اداريين 1'!T19</f>
        <v>0</v>
      </c>
      <c r="V20" s="60">
        <f>'اداريين 1'!U19</f>
        <v>0</v>
      </c>
      <c r="W20" s="60">
        <f>'اداريين 1'!V19</f>
        <v>0</v>
      </c>
      <c r="X20" s="63">
        <f>'اداريين 1'!W19</f>
        <v>0</v>
      </c>
      <c r="Y20" s="63">
        <f>'اداريين 1'!X19</f>
        <v>0</v>
      </c>
      <c r="Z20" s="63">
        <f>'اداريين 1'!Y19</f>
        <v>0</v>
      </c>
      <c r="AA20" s="62">
        <f>'اداريين 1'!Z19</f>
        <v>0</v>
      </c>
      <c r="AB20" s="64">
        <f>'اداريين 1'!AA19</f>
        <v>0</v>
      </c>
      <c r="AC20" s="64">
        <f>'اداريين 1'!AB19</f>
        <v>0</v>
      </c>
      <c r="AD20" s="61">
        <f>'اداريين 1'!AC19</f>
        <v>0</v>
      </c>
      <c r="AE20" s="58">
        <f>'اداريين 1'!AD19</f>
        <v>0</v>
      </c>
      <c r="AF20" s="234">
        <f>'اداريين 1'!AE19</f>
        <v>0</v>
      </c>
      <c r="AG20" s="234">
        <f>'اداريين 1'!AF19</f>
        <v>0</v>
      </c>
      <c r="AH20" s="234">
        <f>'اداريين 1'!AG19</f>
        <v>0</v>
      </c>
      <c r="AI20" s="87">
        <f>'اداريين 1'!AH19</f>
        <v>0</v>
      </c>
      <c r="AJ20" s="87">
        <f>'اداريين 1'!AI19</f>
        <v>0</v>
      </c>
      <c r="AK20" s="87">
        <f>'اداريين 1'!AJ19</f>
        <v>0</v>
      </c>
      <c r="AL20" s="32">
        <f>'اداريين 1'!AK19</f>
        <v>0</v>
      </c>
      <c r="AM20" s="87">
        <f>'اداريين 1'!AL19</f>
        <v>0</v>
      </c>
      <c r="AN20" s="87">
        <f>'اداريين 1'!AM19</f>
        <v>0</v>
      </c>
      <c r="AO20" s="87">
        <f>'اداريين 1'!AN19</f>
        <v>0</v>
      </c>
      <c r="AP20" s="87">
        <f>'اداريين 1'!AO19</f>
        <v>0</v>
      </c>
      <c r="AQ20" s="87">
        <f>'اداريين 1'!AP19</f>
        <v>0</v>
      </c>
      <c r="AR20" s="87">
        <f>'اداريين 1'!AQ19</f>
        <v>0</v>
      </c>
      <c r="AS20" s="87">
        <f>'اداريين 1'!AR19</f>
        <v>0</v>
      </c>
      <c r="AT20" s="87">
        <f>'اداريين 1'!AS19</f>
        <v>0</v>
      </c>
      <c r="AU20" s="87">
        <f>'اداريين 1'!AT19</f>
        <v>0</v>
      </c>
      <c r="AV20" s="87">
        <f>'اداريين 1'!AU19</f>
        <v>0</v>
      </c>
      <c r="AW20" s="234">
        <f>'اداريين 1'!AV19</f>
        <v>0</v>
      </c>
      <c r="AX20" s="234">
        <f>'اداريين 1'!AW19</f>
        <v>0</v>
      </c>
      <c r="AY20" s="234">
        <f>'اداريين 1'!AX19</f>
        <v>0</v>
      </c>
      <c r="AZ20" s="61">
        <f>'اداريين 1'!AY19</f>
        <v>0</v>
      </c>
      <c r="BA20" s="234">
        <f>'اداريين 1'!AZ19</f>
        <v>0</v>
      </c>
      <c r="BB20" s="234">
        <f>'اداريين 1'!BA19</f>
        <v>0</v>
      </c>
      <c r="BC20" s="234">
        <f>'اداريين 1'!BB19</f>
        <v>0</v>
      </c>
      <c r="BD20" s="234">
        <f>'اداريين 1'!BC19</f>
        <v>0</v>
      </c>
      <c r="BE20" s="65">
        <f>'اداريين 1'!BD19</f>
        <v>0</v>
      </c>
      <c r="BF20" s="234">
        <f>'اداريين 1'!BE19</f>
        <v>0</v>
      </c>
      <c r="BG20" s="234">
        <f>'اداريين 1'!BF19</f>
        <v>0</v>
      </c>
      <c r="BH20" s="234">
        <f>'اداريين 1'!BG19</f>
        <v>0</v>
      </c>
      <c r="BI20" s="234">
        <f>'اداريين 1'!BH19</f>
        <v>50</v>
      </c>
      <c r="BJ20" s="234">
        <f>'اداريين 1'!BI19</f>
        <v>-50</v>
      </c>
      <c r="BK20" s="65">
        <f>'اداريين 1'!BJ19</f>
        <v>0</v>
      </c>
      <c r="BL20" s="54">
        <f>'اداريين 1'!BK19</f>
        <v>0</v>
      </c>
      <c r="BM20" s="234">
        <f>'اداريين 1'!BL19</f>
        <v>1183.33</v>
      </c>
      <c r="BN20" s="234">
        <f>'اداريين 1'!BM19</f>
        <v>-1183.33</v>
      </c>
      <c r="BO20" s="56">
        <f>'اداريين 1'!BN19</f>
        <v>0</v>
      </c>
      <c r="BP20" s="58">
        <f>'اداريين 1'!BO19</f>
        <v>0</v>
      </c>
      <c r="BQ20" s="58">
        <f>'اداريين 1'!BP19</f>
        <v>0</v>
      </c>
      <c r="BR20" s="97">
        <f>'اداريين 1'!BQ19</f>
        <v>0</v>
      </c>
      <c r="BS20" s="97">
        <f>'اداريين 1'!BR19</f>
        <v>0</v>
      </c>
      <c r="BT20" s="58">
        <f>'اداريين 1'!BS19</f>
        <v>0</v>
      </c>
      <c r="BU20" s="58">
        <f>'اداريين 1'!BT19</f>
        <v>0</v>
      </c>
      <c r="BV20" s="58">
        <f>'اداريين 1'!BU19</f>
        <v>0</v>
      </c>
      <c r="BW20" s="58">
        <f>'اداريين 1'!BV19</f>
        <v>0</v>
      </c>
      <c r="BX20" s="58">
        <f>'اداريين 1'!BW19</f>
        <v>0</v>
      </c>
      <c r="BY20" s="58">
        <f>'اداريين 1'!BX19</f>
        <v>0</v>
      </c>
      <c r="BZ20" s="234">
        <f>'اداريين 1'!BY19</f>
        <v>0</v>
      </c>
      <c r="CA20" s="234">
        <f>'اداريين 1'!BZ19</f>
        <v>0</v>
      </c>
      <c r="CB20" s="234">
        <f>'اداريين 1'!CA19</f>
        <v>0</v>
      </c>
    </row>
    <row r="21" spans="1:80" s="33" customFormat="1" ht="21.95" customHeight="1" x14ac:dyDescent="0.2">
      <c r="A21" s="57">
        <v>16</v>
      </c>
      <c r="B21" s="57" t="str">
        <f>'اداريين 1'!A20</f>
        <v/>
      </c>
      <c r="C21" s="58">
        <f>'اداريين 1'!B20</f>
        <v>0</v>
      </c>
      <c r="D21" s="58">
        <f>'اداريين 1'!C20</f>
        <v>0</v>
      </c>
      <c r="E21" s="58">
        <f>'اداريين 1'!D20</f>
        <v>0</v>
      </c>
      <c r="F21" s="59">
        <f>'اداريين 1'!E20</f>
        <v>0</v>
      </c>
      <c r="G21" s="51">
        <f>'اداريين 1'!F20</f>
        <v>0</v>
      </c>
      <c r="H21" s="60">
        <f>'اداريين 1'!G20</f>
        <v>0</v>
      </c>
      <c r="I21" s="60">
        <f>'اداريين 1'!H20</f>
        <v>0</v>
      </c>
      <c r="J21" s="234">
        <f>'اداريين 1'!I20</f>
        <v>0</v>
      </c>
      <c r="K21" s="234">
        <f>'اداريين 1'!J20</f>
        <v>0</v>
      </c>
      <c r="L21" s="234">
        <f>'اداريين 1'!K20</f>
        <v>0</v>
      </c>
      <c r="M21" s="234">
        <f>'اداريين 1'!L20</f>
        <v>0</v>
      </c>
      <c r="N21" s="234">
        <f>'اداريين 1'!M20</f>
        <v>0</v>
      </c>
      <c r="O21" s="58">
        <f>'اداريين 1'!N20</f>
        <v>0</v>
      </c>
      <c r="P21" s="61">
        <f>'اداريين 1'!O20</f>
        <v>0</v>
      </c>
      <c r="Q21" s="58">
        <f>'اداريين 1'!P20</f>
        <v>0</v>
      </c>
      <c r="R21" s="62">
        <f>'اداريين 1'!Q20</f>
        <v>0</v>
      </c>
      <c r="S21" s="62">
        <f>'اداريين 1'!R20</f>
        <v>0</v>
      </c>
      <c r="T21" s="62">
        <f>'اداريين 1'!S20</f>
        <v>0</v>
      </c>
      <c r="U21" s="60">
        <f>'اداريين 1'!T20</f>
        <v>0</v>
      </c>
      <c r="V21" s="60">
        <f>'اداريين 1'!U20</f>
        <v>0</v>
      </c>
      <c r="W21" s="60">
        <f>'اداريين 1'!V20</f>
        <v>0</v>
      </c>
      <c r="X21" s="63">
        <f>'اداريين 1'!W20</f>
        <v>0</v>
      </c>
      <c r="Y21" s="63">
        <f>'اداريين 1'!X20</f>
        <v>0</v>
      </c>
      <c r="Z21" s="63">
        <f>'اداريين 1'!Y20</f>
        <v>0</v>
      </c>
      <c r="AA21" s="62">
        <f>'اداريين 1'!Z20</f>
        <v>0</v>
      </c>
      <c r="AB21" s="64">
        <f>'اداريين 1'!AA20</f>
        <v>0</v>
      </c>
      <c r="AC21" s="64">
        <f>'اداريين 1'!AB20</f>
        <v>0</v>
      </c>
      <c r="AD21" s="61">
        <f>'اداريين 1'!AC20</f>
        <v>0</v>
      </c>
      <c r="AE21" s="58">
        <f>'اداريين 1'!AD20</f>
        <v>0</v>
      </c>
      <c r="AF21" s="234">
        <f>'اداريين 1'!AE20</f>
        <v>0</v>
      </c>
      <c r="AG21" s="234">
        <f>'اداريين 1'!AF20</f>
        <v>0</v>
      </c>
      <c r="AH21" s="234">
        <f>'اداريين 1'!AG20</f>
        <v>0</v>
      </c>
      <c r="AI21" s="87">
        <f>'اداريين 1'!AH20</f>
        <v>0</v>
      </c>
      <c r="AJ21" s="87">
        <f>'اداريين 1'!AI20</f>
        <v>0</v>
      </c>
      <c r="AK21" s="87">
        <f>'اداريين 1'!AJ20</f>
        <v>0</v>
      </c>
      <c r="AL21" s="32">
        <f>'اداريين 1'!AK20</f>
        <v>0</v>
      </c>
      <c r="AM21" s="87">
        <f>'اداريين 1'!AL20</f>
        <v>0</v>
      </c>
      <c r="AN21" s="87">
        <f>'اداريين 1'!AM20</f>
        <v>0</v>
      </c>
      <c r="AO21" s="87">
        <f>'اداريين 1'!AN20</f>
        <v>0</v>
      </c>
      <c r="AP21" s="87">
        <f>'اداريين 1'!AO20</f>
        <v>0</v>
      </c>
      <c r="AQ21" s="87">
        <f>'اداريين 1'!AP20</f>
        <v>0</v>
      </c>
      <c r="AR21" s="87">
        <f>'اداريين 1'!AQ20</f>
        <v>0</v>
      </c>
      <c r="AS21" s="87">
        <f>'اداريين 1'!AR20</f>
        <v>0</v>
      </c>
      <c r="AT21" s="87">
        <f>'اداريين 1'!AS20</f>
        <v>0</v>
      </c>
      <c r="AU21" s="87">
        <f>'اداريين 1'!AT20</f>
        <v>0</v>
      </c>
      <c r="AV21" s="87">
        <f>'اداريين 1'!AU20</f>
        <v>0</v>
      </c>
      <c r="AW21" s="234">
        <f>'اداريين 1'!AV20</f>
        <v>0</v>
      </c>
      <c r="AX21" s="234">
        <f>'اداريين 1'!AW20</f>
        <v>0</v>
      </c>
      <c r="AY21" s="234">
        <f>'اداريين 1'!AX20</f>
        <v>0</v>
      </c>
      <c r="AZ21" s="61">
        <f>'اداريين 1'!AY20</f>
        <v>0</v>
      </c>
      <c r="BA21" s="234">
        <f>'اداريين 1'!AZ20</f>
        <v>0</v>
      </c>
      <c r="BB21" s="234">
        <f>'اداريين 1'!BA20</f>
        <v>0</v>
      </c>
      <c r="BC21" s="234">
        <f>'اداريين 1'!BB20</f>
        <v>0</v>
      </c>
      <c r="BD21" s="234">
        <f>'اداريين 1'!BC20</f>
        <v>0</v>
      </c>
      <c r="BE21" s="65">
        <f>'اداريين 1'!BD20</f>
        <v>0</v>
      </c>
      <c r="BF21" s="234">
        <f>'اداريين 1'!BE20</f>
        <v>0</v>
      </c>
      <c r="BG21" s="234">
        <f>'اداريين 1'!BF20</f>
        <v>0</v>
      </c>
      <c r="BH21" s="234">
        <f>'اداريين 1'!BG20</f>
        <v>0</v>
      </c>
      <c r="BI21" s="234">
        <f>'اداريين 1'!BH20</f>
        <v>50</v>
      </c>
      <c r="BJ21" s="234">
        <f>'اداريين 1'!BI20</f>
        <v>-50</v>
      </c>
      <c r="BK21" s="65">
        <f>'اداريين 1'!BJ20</f>
        <v>0</v>
      </c>
      <c r="BL21" s="54">
        <f>'اداريين 1'!BK20</f>
        <v>0</v>
      </c>
      <c r="BM21" s="234">
        <f>'اداريين 1'!BL20</f>
        <v>1183.33</v>
      </c>
      <c r="BN21" s="234">
        <f>'اداريين 1'!BM20</f>
        <v>-1183.33</v>
      </c>
      <c r="BO21" s="56">
        <f>'اداريين 1'!BN20</f>
        <v>0</v>
      </c>
      <c r="BP21" s="58">
        <f>'اداريين 1'!BO20</f>
        <v>0</v>
      </c>
      <c r="BQ21" s="58">
        <f>'اداريين 1'!BP20</f>
        <v>0</v>
      </c>
      <c r="BR21" s="97">
        <f>'اداريين 1'!BQ20</f>
        <v>0</v>
      </c>
      <c r="BS21" s="97">
        <f>'اداريين 1'!BR20</f>
        <v>0</v>
      </c>
      <c r="BT21" s="58">
        <f>'اداريين 1'!BS20</f>
        <v>0</v>
      </c>
      <c r="BU21" s="58">
        <f>'اداريين 1'!BT20</f>
        <v>0</v>
      </c>
      <c r="BV21" s="58">
        <f>'اداريين 1'!BU20</f>
        <v>0</v>
      </c>
      <c r="BW21" s="58">
        <f>'اداريين 1'!BV20</f>
        <v>0</v>
      </c>
      <c r="BX21" s="58">
        <f>'اداريين 1'!BW20</f>
        <v>0</v>
      </c>
      <c r="BY21" s="58">
        <f>'اداريين 1'!BX20</f>
        <v>0</v>
      </c>
      <c r="BZ21" s="234">
        <f>'اداريين 1'!BY20</f>
        <v>0</v>
      </c>
      <c r="CA21" s="234">
        <f>'اداريين 1'!BZ20</f>
        <v>0</v>
      </c>
      <c r="CB21" s="234">
        <f>'اداريين 1'!CA20</f>
        <v>0</v>
      </c>
    </row>
    <row r="22" spans="1:80" s="33" customFormat="1" ht="21.95" customHeight="1" x14ac:dyDescent="0.2">
      <c r="A22" s="57">
        <v>17</v>
      </c>
      <c r="B22" s="57" t="str">
        <f>'اداريين 1'!A21</f>
        <v/>
      </c>
      <c r="C22" s="58">
        <f>'اداريين 1'!B21</f>
        <v>0</v>
      </c>
      <c r="D22" s="58">
        <f>'اداريين 1'!C21</f>
        <v>0</v>
      </c>
      <c r="E22" s="58">
        <f>'اداريين 1'!D21</f>
        <v>0</v>
      </c>
      <c r="F22" s="59">
        <f>'اداريين 1'!E21</f>
        <v>0</v>
      </c>
      <c r="G22" s="51">
        <f>'اداريين 1'!F21</f>
        <v>0</v>
      </c>
      <c r="H22" s="60">
        <f>'اداريين 1'!G21</f>
        <v>0</v>
      </c>
      <c r="I22" s="60">
        <f>'اداريين 1'!H21</f>
        <v>0</v>
      </c>
      <c r="J22" s="234">
        <f>'اداريين 1'!I21</f>
        <v>0</v>
      </c>
      <c r="K22" s="234">
        <f>'اداريين 1'!J21</f>
        <v>0</v>
      </c>
      <c r="L22" s="234">
        <f>'اداريين 1'!K21</f>
        <v>0</v>
      </c>
      <c r="M22" s="234">
        <f>'اداريين 1'!L21</f>
        <v>0</v>
      </c>
      <c r="N22" s="234">
        <f>'اداريين 1'!M21</f>
        <v>0</v>
      </c>
      <c r="O22" s="58">
        <f>'اداريين 1'!N21</f>
        <v>0</v>
      </c>
      <c r="P22" s="61">
        <f>'اداريين 1'!O21</f>
        <v>0</v>
      </c>
      <c r="Q22" s="58">
        <f>'اداريين 1'!P21</f>
        <v>0</v>
      </c>
      <c r="R22" s="62">
        <f>'اداريين 1'!Q21</f>
        <v>0</v>
      </c>
      <c r="S22" s="62">
        <f>'اداريين 1'!R21</f>
        <v>0</v>
      </c>
      <c r="T22" s="62">
        <f>'اداريين 1'!S21</f>
        <v>0</v>
      </c>
      <c r="U22" s="60">
        <f>'اداريين 1'!T21</f>
        <v>0</v>
      </c>
      <c r="V22" s="60">
        <f>'اداريين 1'!U21</f>
        <v>0</v>
      </c>
      <c r="W22" s="60">
        <f>'اداريين 1'!V21</f>
        <v>0</v>
      </c>
      <c r="X22" s="63">
        <f>'اداريين 1'!W21</f>
        <v>0</v>
      </c>
      <c r="Y22" s="63">
        <f>'اداريين 1'!X21</f>
        <v>0</v>
      </c>
      <c r="Z22" s="63">
        <f>'اداريين 1'!Y21</f>
        <v>0</v>
      </c>
      <c r="AA22" s="62">
        <f>'اداريين 1'!Z21</f>
        <v>0</v>
      </c>
      <c r="AB22" s="64">
        <f>'اداريين 1'!AA21</f>
        <v>0</v>
      </c>
      <c r="AC22" s="64">
        <f>'اداريين 1'!AB21</f>
        <v>0</v>
      </c>
      <c r="AD22" s="61">
        <f>'اداريين 1'!AC21</f>
        <v>0</v>
      </c>
      <c r="AE22" s="58">
        <f>'اداريين 1'!AD21</f>
        <v>0</v>
      </c>
      <c r="AF22" s="234">
        <f>'اداريين 1'!AE21</f>
        <v>0</v>
      </c>
      <c r="AG22" s="234">
        <f>'اداريين 1'!AF21</f>
        <v>0</v>
      </c>
      <c r="AH22" s="234">
        <f>'اداريين 1'!AG21</f>
        <v>0</v>
      </c>
      <c r="AI22" s="87">
        <f>'اداريين 1'!AH21</f>
        <v>0</v>
      </c>
      <c r="AJ22" s="87">
        <f>'اداريين 1'!AI21</f>
        <v>0</v>
      </c>
      <c r="AK22" s="87">
        <f>'اداريين 1'!AJ21</f>
        <v>0</v>
      </c>
      <c r="AL22" s="32">
        <f>'اداريين 1'!AK21</f>
        <v>0</v>
      </c>
      <c r="AM22" s="87">
        <f>'اداريين 1'!AL21</f>
        <v>0</v>
      </c>
      <c r="AN22" s="87">
        <f>'اداريين 1'!AM21</f>
        <v>0</v>
      </c>
      <c r="AO22" s="87">
        <f>'اداريين 1'!AN21</f>
        <v>0</v>
      </c>
      <c r="AP22" s="87">
        <f>'اداريين 1'!AO21</f>
        <v>0</v>
      </c>
      <c r="AQ22" s="87">
        <f>'اداريين 1'!AP21</f>
        <v>0</v>
      </c>
      <c r="AR22" s="87">
        <f>'اداريين 1'!AQ21</f>
        <v>0</v>
      </c>
      <c r="AS22" s="87">
        <f>'اداريين 1'!AR21</f>
        <v>0</v>
      </c>
      <c r="AT22" s="87">
        <f>'اداريين 1'!AS21</f>
        <v>0</v>
      </c>
      <c r="AU22" s="87">
        <f>'اداريين 1'!AT21</f>
        <v>0</v>
      </c>
      <c r="AV22" s="87">
        <f>'اداريين 1'!AU21</f>
        <v>0</v>
      </c>
      <c r="AW22" s="234">
        <f>'اداريين 1'!AV21</f>
        <v>0</v>
      </c>
      <c r="AX22" s="234">
        <f>'اداريين 1'!AW21</f>
        <v>0</v>
      </c>
      <c r="AY22" s="234">
        <f>'اداريين 1'!AX21</f>
        <v>0</v>
      </c>
      <c r="AZ22" s="61">
        <f>'اداريين 1'!AY21</f>
        <v>0</v>
      </c>
      <c r="BA22" s="234">
        <f>'اداريين 1'!AZ21</f>
        <v>0</v>
      </c>
      <c r="BB22" s="234">
        <f>'اداريين 1'!BA21</f>
        <v>0</v>
      </c>
      <c r="BC22" s="234">
        <f>'اداريين 1'!BB21</f>
        <v>0</v>
      </c>
      <c r="BD22" s="234">
        <f>'اداريين 1'!BC21</f>
        <v>0</v>
      </c>
      <c r="BE22" s="65">
        <f>'اداريين 1'!BD21</f>
        <v>0</v>
      </c>
      <c r="BF22" s="234">
        <f>'اداريين 1'!BE21</f>
        <v>0</v>
      </c>
      <c r="BG22" s="234">
        <f>'اداريين 1'!BF21</f>
        <v>0</v>
      </c>
      <c r="BH22" s="234">
        <f>'اداريين 1'!BG21</f>
        <v>0</v>
      </c>
      <c r="BI22" s="234">
        <f>'اداريين 1'!BH21</f>
        <v>50</v>
      </c>
      <c r="BJ22" s="234">
        <f>'اداريين 1'!BI21</f>
        <v>-50</v>
      </c>
      <c r="BK22" s="65">
        <f>'اداريين 1'!BJ21</f>
        <v>0</v>
      </c>
      <c r="BL22" s="54">
        <f>'اداريين 1'!BK21</f>
        <v>0</v>
      </c>
      <c r="BM22" s="234">
        <f>'اداريين 1'!BL21</f>
        <v>1183.33</v>
      </c>
      <c r="BN22" s="234">
        <f>'اداريين 1'!BM21</f>
        <v>-1183.33</v>
      </c>
      <c r="BO22" s="56">
        <f>'اداريين 1'!BN21</f>
        <v>0</v>
      </c>
      <c r="BP22" s="58">
        <f>'اداريين 1'!BO21</f>
        <v>0</v>
      </c>
      <c r="BQ22" s="58">
        <f>'اداريين 1'!BP21</f>
        <v>0</v>
      </c>
      <c r="BR22" s="97">
        <f>'اداريين 1'!BQ21</f>
        <v>0</v>
      </c>
      <c r="BS22" s="97">
        <f>'اداريين 1'!BR21</f>
        <v>0</v>
      </c>
      <c r="BT22" s="58">
        <f>'اداريين 1'!BS21</f>
        <v>0</v>
      </c>
      <c r="BU22" s="58">
        <f>'اداريين 1'!BT21</f>
        <v>0</v>
      </c>
      <c r="BV22" s="58">
        <f>'اداريين 1'!BU21</f>
        <v>0</v>
      </c>
      <c r="BW22" s="58">
        <f>'اداريين 1'!BV21</f>
        <v>0</v>
      </c>
      <c r="BX22" s="58">
        <f>'اداريين 1'!BW21</f>
        <v>0</v>
      </c>
      <c r="BY22" s="58">
        <f>'اداريين 1'!BX21</f>
        <v>0</v>
      </c>
      <c r="BZ22" s="234">
        <f>'اداريين 1'!BY21</f>
        <v>0</v>
      </c>
      <c r="CA22" s="234">
        <f>'اداريين 1'!BZ21</f>
        <v>0</v>
      </c>
      <c r="CB22" s="234">
        <f>'اداريين 1'!CA21</f>
        <v>0</v>
      </c>
    </row>
    <row r="23" spans="1:80" s="33" customFormat="1" ht="21.95" customHeight="1" x14ac:dyDescent="0.2">
      <c r="A23" s="57">
        <v>18</v>
      </c>
      <c r="B23" s="57" t="str">
        <f>'اداريين 1'!A22</f>
        <v/>
      </c>
      <c r="C23" s="58">
        <f>'اداريين 1'!B22</f>
        <v>0</v>
      </c>
      <c r="D23" s="58">
        <f>'اداريين 1'!C22</f>
        <v>0</v>
      </c>
      <c r="E23" s="58">
        <f>'اداريين 1'!D22</f>
        <v>0</v>
      </c>
      <c r="F23" s="59">
        <f>'اداريين 1'!E22</f>
        <v>0</v>
      </c>
      <c r="G23" s="51">
        <f>'اداريين 1'!F22</f>
        <v>0</v>
      </c>
      <c r="H23" s="60">
        <f>'اداريين 1'!G22</f>
        <v>0</v>
      </c>
      <c r="I23" s="60">
        <f>'اداريين 1'!H22</f>
        <v>0</v>
      </c>
      <c r="J23" s="234">
        <f>'اداريين 1'!I22</f>
        <v>0</v>
      </c>
      <c r="K23" s="234">
        <f>'اداريين 1'!J22</f>
        <v>0</v>
      </c>
      <c r="L23" s="234">
        <f>'اداريين 1'!K22</f>
        <v>0</v>
      </c>
      <c r="M23" s="234">
        <f>'اداريين 1'!L22</f>
        <v>0</v>
      </c>
      <c r="N23" s="234">
        <f>'اداريين 1'!M22</f>
        <v>0</v>
      </c>
      <c r="O23" s="58">
        <f>'اداريين 1'!N22</f>
        <v>0</v>
      </c>
      <c r="P23" s="61">
        <f>'اداريين 1'!O22</f>
        <v>0</v>
      </c>
      <c r="Q23" s="58">
        <f>'اداريين 1'!P22</f>
        <v>0</v>
      </c>
      <c r="R23" s="62">
        <f>'اداريين 1'!Q22</f>
        <v>0</v>
      </c>
      <c r="S23" s="62">
        <f>'اداريين 1'!R22</f>
        <v>0</v>
      </c>
      <c r="T23" s="62">
        <f>'اداريين 1'!S22</f>
        <v>0</v>
      </c>
      <c r="U23" s="60">
        <f>'اداريين 1'!T22</f>
        <v>0</v>
      </c>
      <c r="V23" s="60">
        <f>'اداريين 1'!U22</f>
        <v>0</v>
      </c>
      <c r="W23" s="60">
        <f>'اداريين 1'!V22</f>
        <v>0</v>
      </c>
      <c r="X23" s="63">
        <f>'اداريين 1'!W22</f>
        <v>0</v>
      </c>
      <c r="Y23" s="63">
        <f>'اداريين 1'!X22</f>
        <v>0</v>
      </c>
      <c r="Z23" s="63">
        <f>'اداريين 1'!Y22</f>
        <v>0</v>
      </c>
      <c r="AA23" s="62">
        <f>'اداريين 1'!Z22</f>
        <v>0</v>
      </c>
      <c r="AB23" s="64">
        <f>'اداريين 1'!AA22</f>
        <v>0</v>
      </c>
      <c r="AC23" s="64">
        <f>'اداريين 1'!AB22</f>
        <v>0</v>
      </c>
      <c r="AD23" s="61">
        <f>'اداريين 1'!AC22</f>
        <v>0</v>
      </c>
      <c r="AE23" s="58">
        <f>'اداريين 1'!AD22</f>
        <v>0</v>
      </c>
      <c r="AF23" s="234">
        <f>'اداريين 1'!AE22</f>
        <v>0</v>
      </c>
      <c r="AG23" s="234">
        <f>'اداريين 1'!AF22</f>
        <v>0</v>
      </c>
      <c r="AH23" s="234">
        <f>'اداريين 1'!AG22</f>
        <v>0</v>
      </c>
      <c r="AI23" s="87">
        <f>'اداريين 1'!AH22</f>
        <v>0</v>
      </c>
      <c r="AJ23" s="87">
        <f>'اداريين 1'!AI22</f>
        <v>0</v>
      </c>
      <c r="AK23" s="87">
        <f>'اداريين 1'!AJ22</f>
        <v>0</v>
      </c>
      <c r="AL23" s="32">
        <f>'اداريين 1'!AK22</f>
        <v>0</v>
      </c>
      <c r="AM23" s="87">
        <f>'اداريين 1'!AL22</f>
        <v>0</v>
      </c>
      <c r="AN23" s="87">
        <f>'اداريين 1'!AM22</f>
        <v>0</v>
      </c>
      <c r="AO23" s="87">
        <f>'اداريين 1'!AN22</f>
        <v>0</v>
      </c>
      <c r="AP23" s="87">
        <f>'اداريين 1'!AO22</f>
        <v>0</v>
      </c>
      <c r="AQ23" s="87">
        <f>'اداريين 1'!AP22</f>
        <v>0</v>
      </c>
      <c r="AR23" s="87">
        <f>'اداريين 1'!AQ22</f>
        <v>0</v>
      </c>
      <c r="AS23" s="87">
        <f>'اداريين 1'!AR22</f>
        <v>0</v>
      </c>
      <c r="AT23" s="87">
        <f>'اداريين 1'!AS22</f>
        <v>0</v>
      </c>
      <c r="AU23" s="87">
        <f>'اداريين 1'!AT22</f>
        <v>0</v>
      </c>
      <c r="AV23" s="87">
        <f>'اداريين 1'!AU22</f>
        <v>0</v>
      </c>
      <c r="AW23" s="234">
        <f>'اداريين 1'!AV22</f>
        <v>0</v>
      </c>
      <c r="AX23" s="234">
        <f>'اداريين 1'!AW22</f>
        <v>0</v>
      </c>
      <c r="AY23" s="234">
        <f>'اداريين 1'!AX22</f>
        <v>0</v>
      </c>
      <c r="AZ23" s="61">
        <f>'اداريين 1'!AY22</f>
        <v>0</v>
      </c>
      <c r="BA23" s="234">
        <f>'اداريين 1'!AZ22</f>
        <v>0</v>
      </c>
      <c r="BB23" s="234">
        <f>'اداريين 1'!BA22</f>
        <v>0</v>
      </c>
      <c r="BC23" s="234">
        <f>'اداريين 1'!BB22</f>
        <v>0</v>
      </c>
      <c r="BD23" s="234">
        <f>'اداريين 1'!BC22</f>
        <v>0</v>
      </c>
      <c r="BE23" s="65">
        <f>'اداريين 1'!BD22</f>
        <v>0</v>
      </c>
      <c r="BF23" s="234">
        <f>'اداريين 1'!BE22</f>
        <v>0</v>
      </c>
      <c r="BG23" s="234">
        <f>'اداريين 1'!BF22</f>
        <v>0</v>
      </c>
      <c r="BH23" s="234">
        <f>'اداريين 1'!BG22</f>
        <v>0</v>
      </c>
      <c r="BI23" s="234">
        <f>'اداريين 1'!BH22</f>
        <v>50</v>
      </c>
      <c r="BJ23" s="234">
        <f>'اداريين 1'!BI22</f>
        <v>-50</v>
      </c>
      <c r="BK23" s="65">
        <f>'اداريين 1'!BJ22</f>
        <v>0</v>
      </c>
      <c r="BL23" s="54">
        <f>'اداريين 1'!BK22</f>
        <v>0</v>
      </c>
      <c r="BM23" s="234">
        <f>'اداريين 1'!BL22</f>
        <v>1183.33</v>
      </c>
      <c r="BN23" s="234">
        <f>'اداريين 1'!BM22</f>
        <v>-1183.33</v>
      </c>
      <c r="BO23" s="56">
        <f>'اداريين 1'!BN22</f>
        <v>0</v>
      </c>
      <c r="BP23" s="58">
        <f>'اداريين 1'!BO22</f>
        <v>0</v>
      </c>
      <c r="BQ23" s="58">
        <f>'اداريين 1'!BP22</f>
        <v>0</v>
      </c>
      <c r="BR23" s="97">
        <f>'اداريين 1'!BQ22</f>
        <v>0</v>
      </c>
      <c r="BS23" s="97">
        <f>'اداريين 1'!BR22</f>
        <v>0</v>
      </c>
      <c r="BT23" s="58">
        <f>'اداريين 1'!BS22</f>
        <v>0</v>
      </c>
      <c r="BU23" s="58">
        <f>'اداريين 1'!BT22</f>
        <v>0</v>
      </c>
      <c r="BV23" s="58">
        <f>'اداريين 1'!BU22</f>
        <v>0</v>
      </c>
      <c r="BW23" s="58">
        <f>'اداريين 1'!BV22</f>
        <v>0</v>
      </c>
      <c r="BX23" s="58">
        <f>'اداريين 1'!BW22</f>
        <v>0</v>
      </c>
      <c r="BY23" s="58">
        <f>'اداريين 1'!BX22</f>
        <v>0</v>
      </c>
      <c r="BZ23" s="234">
        <f>'اداريين 1'!BY22</f>
        <v>0</v>
      </c>
      <c r="CA23" s="234">
        <f>'اداريين 1'!BZ22</f>
        <v>0</v>
      </c>
      <c r="CB23" s="234">
        <f>'اداريين 1'!CA22</f>
        <v>0</v>
      </c>
    </row>
    <row r="24" spans="1:80" s="33" customFormat="1" ht="21.95" customHeight="1" x14ac:dyDescent="0.2">
      <c r="A24" s="57">
        <v>19</v>
      </c>
      <c r="B24" s="57" t="str">
        <f>'اداريين 1'!A23</f>
        <v/>
      </c>
      <c r="C24" s="58">
        <f>'اداريين 1'!B23</f>
        <v>0</v>
      </c>
      <c r="D24" s="58">
        <f>'اداريين 1'!C23</f>
        <v>0</v>
      </c>
      <c r="E24" s="58">
        <f>'اداريين 1'!D23</f>
        <v>0</v>
      </c>
      <c r="F24" s="59">
        <f>'اداريين 1'!E23</f>
        <v>0</v>
      </c>
      <c r="G24" s="51">
        <f>'اداريين 1'!F23</f>
        <v>0</v>
      </c>
      <c r="H24" s="60">
        <f>'اداريين 1'!G23</f>
        <v>0</v>
      </c>
      <c r="I24" s="60">
        <f>'اداريين 1'!H23</f>
        <v>0</v>
      </c>
      <c r="J24" s="234">
        <f>'اداريين 1'!I23</f>
        <v>0</v>
      </c>
      <c r="K24" s="234">
        <f>'اداريين 1'!J23</f>
        <v>0</v>
      </c>
      <c r="L24" s="234">
        <f>'اداريين 1'!K23</f>
        <v>0</v>
      </c>
      <c r="M24" s="234">
        <f>'اداريين 1'!L23</f>
        <v>0</v>
      </c>
      <c r="N24" s="234">
        <f>'اداريين 1'!M23</f>
        <v>0</v>
      </c>
      <c r="O24" s="58">
        <f>'اداريين 1'!N23</f>
        <v>0</v>
      </c>
      <c r="P24" s="61">
        <f>'اداريين 1'!O23</f>
        <v>0</v>
      </c>
      <c r="Q24" s="58">
        <f>'اداريين 1'!P23</f>
        <v>0</v>
      </c>
      <c r="R24" s="62">
        <f>'اداريين 1'!Q23</f>
        <v>0</v>
      </c>
      <c r="S24" s="62">
        <f>'اداريين 1'!R23</f>
        <v>0</v>
      </c>
      <c r="T24" s="62">
        <f>'اداريين 1'!S23</f>
        <v>0</v>
      </c>
      <c r="U24" s="60">
        <f>'اداريين 1'!T23</f>
        <v>0</v>
      </c>
      <c r="V24" s="60">
        <f>'اداريين 1'!U23</f>
        <v>0</v>
      </c>
      <c r="W24" s="60">
        <f>'اداريين 1'!V23</f>
        <v>0</v>
      </c>
      <c r="X24" s="63">
        <f>'اداريين 1'!W23</f>
        <v>0</v>
      </c>
      <c r="Y24" s="63">
        <f>'اداريين 1'!X23</f>
        <v>0</v>
      </c>
      <c r="Z24" s="63">
        <f>'اداريين 1'!Y23</f>
        <v>0</v>
      </c>
      <c r="AA24" s="62">
        <f>'اداريين 1'!Z23</f>
        <v>0</v>
      </c>
      <c r="AB24" s="64">
        <f>'اداريين 1'!AA23</f>
        <v>0</v>
      </c>
      <c r="AC24" s="64">
        <f>'اداريين 1'!AB23</f>
        <v>0</v>
      </c>
      <c r="AD24" s="61">
        <f>'اداريين 1'!AC23</f>
        <v>0</v>
      </c>
      <c r="AE24" s="58">
        <f>'اداريين 1'!AD23</f>
        <v>0</v>
      </c>
      <c r="AF24" s="234">
        <f>'اداريين 1'!AE23</f>
        <v>0</v>
      </c>
      <c r="AG24" s="234">
        <f>'اداريين 1'!AF23</f>
        <v>0</v>
      </c>
      <c r="AH24" s="234">
        <f>'اداريين 1'!AG23</f>
        <v>0</v>
      </c>
      <c r="AI24" s="87">
        <f>'اداريين 1'!AH23</f>
        <v>0</v>
      </c>
      <c r="AJ24" s="87">
        <f>'اداريين 1'!AI23</f>
        <v>0</v>
      </c>
      <c r="AK24" s="87">
        <f>'اداريين 1'!AJ23</f>
        <v>0</v>
      </c>
      <c r="AL24" s="32">
        <f>'اداريين 1'!AK23</f>
        <v>0</v>
      </c>
      <c r="AM24" s="87">
        <f>'اداريين 1'!AL23</f>
        <v>0</v>
      </c>
      <c r="AN24" s="87">
        <f>'اداريين 1'!AM23</f>
        <v>0</v>
      </c>
      <c r="AO24" s="87">
        <f>'اداريين 1'!AN23</f>
        <v>0</v>
      </c>
      <c r="AP24" s="87">
        <f>'اداريين 1'!AO23</f>
        <v>0</v>
      </c>
      <c r="AQ24" s="87">
        <f>'اداريين 1'!AP23</f>
        <v>0</v>
      </c>
      <c r="AR24" s="87">
        <f>'اداريين 1'!AQ23</f>
        <v>0</v>
      </c>
      <c r="AS24" s="87">
        <f>'اداريين 1'!AR23</f>
        <v>0</v>
      </c>
      <c r="AT24" s="87">
        <f>'اداريين 1'!AS23</f>
        <v>0</v>
      </c>
      <c r="AU24" s="87">
        <f>'اداريين 1'!AT23</f>
        <v>0</v>
      </c>
      <c r="AV24" s="87">
        <f>'اداريين 1'!AU23</f>
        <v>0</v>
      </c>
      <c r="AW24" s="234">
        <f>'اداريين 1'!AV23</f>
        <v>0</v>
      </c>
      <c r="AX24" s="234">
        <f>'اداريين 1'!AW23</f>
        <v>0</v>
      </c>
      <c r="AY24" s="234">
        <f>'اداريين 1'!AX23</f>
        <v>0</v>
      </c>
      <c r="AZ24" s="61">
        <f>'اداريين 1'!AY23</f>
        <v>0</v>
      </c>
      <c r="BA24" s="234">
        <f>'اداريين 1'!AZ23</f>
        <v>0</v>
      </c>
      <c r="BB24" s="234">
        <f>'اداريين 1'!BA23</f>
        <v>0</v>
      </c>
      <c r="BC24" s="234">
        <f>'اداريين 1'!BB23</f>
        <v>0</v>
      </c>
      <c r="BD24" s="234">
        <f>'اداريين 1'!BC23</f>
        <v>0</v>
      </c>
      <c r="BE24" s="65">
        <f>'اداريين 1'!BD23</f>
        <v>0</v>
      </c>
      <c r="BF24" s="234">
        <f>'اداريين 1'!BE23</f>
        <v>0</v>
      </c>
      <c r="BG24" s="234">
        <f>'اداريين 1'!BF23</f>
        <v>0</v>
      </c>
      <c r="BH24" s="234">
        <f>'اداريين 1'!BG23</f>
        <v>0</v>
      </c>
      <c r="BI24" s="234">
        <f>'اداريين 1'!BH23</f>
        <v>50</v>
      </c>
      <c r="BJ24" s="234">
        <f>'اداريين 1'!BI23</f>
        <v>-50</v>
      </c>
      <c r="BK24" s="65">
        <f>'اداريين 1'!BJ23</f>
        <v>0</v>
      </c>
      <c r="BL24" s="54">
        <f>'اداريين 1'!BK23</f>
        <v>0</v>
      </c>
      <c r="BM24" s="234">
        <f>'اداريين 1'!BL23</f>
        <v>1183.33</v>
      </c>
      <c r="BN24" s="234">
        <f>'اداريين 1'!BM23</f>
        <v>-1183.33</v>
      </c>
      <c r="BO24" s="56">
        <f>'اداريين 1'!BN23</f>
        <v>0</v>
      </c>
      <c r="BP24" s="58">
        <f>'اداريين 1'!BO23</f>
        <v>0</v>
      </c>
      <c r="BQ24" s="58">
        <f>'اداريين 1'!BP23</f>
        <v>0</v>
      </c>
      <c r="BR24" s="97">
        <f>'اداريين 1'!BQ23</f>
        <v>0</v>
      </c>
      <c r="BS24" s="97">
        <f>'اداريين 1'!BR23</f>
        <v>0</v>
      </c>
      <c r="BT24" s="58">
        <f>'اداريين 1'!BS23</f>
        <v>0</v>
      </c>
      <c r="BU24" s="58">
        <f>'اداريين 1'!BT23</f>
        <v>0</v>
      </c>
      <c r="BV24" s="58">
        <f>'اداريين 1'!BU23</f>
        <v>0</v>
      </c>
      <c r="BW24" s="58">
        <f>'اداريين 1'!BV23</f>
        <v>0</v>
      </c>
      <c r="BX24" s="58">
        <f>'اداريين 1'!BW23</f>
        <v>0</v>
      </c>
      <c r="BY24" s="58">
        <f>'اداريين 1'!BX23</f>
        <v>0</v>
      </c>
      <c r="BZ24" s="234">
        <f>'اداريين 1'!BY23</f>
        <v>0</v>
      </c>
      <c r="CA24" s="234">
        <f>'اداريين 1'!BZ23</f>
        <v>0</v>
      </c>
      <c r="CB24" s="234">
        <f>'اداريين 1'!CA23</f>
        <v>0</v>
      </c>
    </row>
    <row r="25" spans="1:80" s="33" customFormat="1" ht="21.95" customHeight="1" x14ac:dyDescent="0.2">
      <c r="A25" s="57">
        <v>20</v>
      </c>
      <c r="B25" s="57" t="str">
        <f>'اداريين 1'!A24</f>
        <v/>
      </c>
      <c r="C25" s="58">
        <f>'اداريين 1'!B24</f>
        <v>0</v>
      </c>
      <c r="D25" s="58">
        <f>'اداريين 1'!C24</f>
        <v>0</v>
      </c>
      <c r="E25" s="58">
        <f>'اداريين 1'!D24</f>
        <v>0</v>
      </c>
      <c r="F25" s="59">
        <f>'اداريين 1'!E24</f>
        <v>0</v>
      </c>
      <c r="G25" s="51">
        <f>'اداريين 1'!F24</f>
        <v>0</v>
      </c>
      <c r="H25" s="60">
        <f>'اداريين 1'!G24</f>
        <v>0</v>
      </c>
      <c r="I25" s="60">
        <f>'اداريين 1'!H24</f>
        <v>0</v>
      </c>
      <c r="J25" s="234">
        <f>'اداريين 1'!I24</f>
        <v>0</v>
      </c>
      <c r="K25" s="234">
        <f>'اداريين 1'!J24</f>
        <v>0</v>
      </c>
      <c r="L25" s="234">
        <f>'اداريين 1'!K24</f>
        <v>0</v>
      </c>
      <c r="M25" s="234">
        <f>'اداريين 1'!L24</f>
        <v>0</v>
      </c>
      <c r="N25" s="234">
        <f>'اداريين 1'!M24</f>
        <v>0</v>
      </c>
      <c r="O25" s="58">
        <f>'اداريين 1'!N24</f>
        <v>0</v>
      </c>
      <c r="P25" s="61">
        <f>'اداريين 1'!O24</f>
        <v>0</v>
      </c>
      <c r="Q25" s="58">
        <f>'اداريين 1'!P24</f>
        <v>0</v>
      </c>
      <c r="R25" s="62">
        <f>'اداريين 1'!Q24</f>
        <v>0</v>
      </c>
      <c r="S25" s="62">
        <f>'اداريين 1'!R24</f>
        <v>0</v>
      </c>
      <c r="T25" s="62">
        <f>'اداريين 1'!S24</f>
        <v>0</v>
      </c>
      <c r="U25" s="60">
        <f>'اداريين 1'!T24</f>
        <v>0</v>
      </c>
      <c r="V25" s="60">
        <f>'اداريين 1'!U24</f>
        <v>0</v>
      </c>
      <c r="W25" s="60">
        <f>'اداريين 1'!V24</f>
        <v>0</v>
      </c>
      <c r="X25" s="63">
        <f>'اداريين 1'!W24</f>
        <v>0</v>
      </c>
      <c r="Y25" s="63">
        <f>'اداريين 1'!X24</f>
        <v>0</v>
      </c>
      <c r="Z25" s="63">
        <f>'اداريين 1'!Y24</f>
        <v>0</v>
      </c>
      <c r="AA25" s="62">
        <f>'اداريين 1'!Z24</f>
        <v>0</v>
      </c>
      <c r="AB25" s="64">
        <f>'اداريين 1'!AA24</f>
        <v>0</v>
      </c>
      <c r="AC25" s="64">
        <f>'اداريين 1'!AB24</f>
        <v>0</v>
      </c>
      <c r="AD25" s="61">
        <f>'اداريين 1'!AC24</f>
        <v>0</v>
      </c>
      <c r="AE25" s="58">
        <f>'اداريين 1'!AD24</f>
        <v>0</v>
      </c>
      <c r="AF25" s="234">
        <f>'اداريين 1'!AE24</f>
        <v>0</v>
      </c>
      <c r="AG25" s="234">
        <f>'اداريين 1'!AF24</f>
        <v>0</v>
      </c>
      <c r="AH25" s="234">
        <f>'اداريين 1'!AG24</f>
        <v>0</v>
      </c>
      <c r="AI25" s="87">
        <f>'اداريين 1'!AH24</f>
        <v>0</v>
      </c>
      <c r="AJ25" s="87">
        <f>'اداريين 1'!AI24</f>
        <v>0</v>
      </c>
      <c r="AK25" s="87">
        <f>'اداريين 1'!AJ24</f>
        <v>0</v>
      </c>
      <c r="AL25" s="32">
        <f>'اداريين 1'!AK24</f>
        <v>0</v>
      </c>
      <c r="AM25" s="87">
        <f>'اداريين 1'!AL24</f>
        <v>0</v>
      </c>
      <c r="AN25" s="87">
        <f>'اداريين 1'!AM24</f>
        <v>0</v>
      </c>
      <c r="AO25" s="87">
        <f>'اداريين 1'!AN24</f>
        <v>0</v>
      </c>
      <c r="AP25" s="87">
        <f>'اداريين 1'!AO24</f>
        <v>0</v>
      </c>
      <c r="AQ25" s="87">
        <f>'اداريين 1'!AP24</f>
        <v>0</v>
      </c>
      <c r="AR25" s="87">
        <f>'اداريين 1'!AQ24</f>
        <v>0</v>
      </c>
      <c r="AS25" s="87">
        <f>'اداريين 1'!AR24</f>
        <v>0</v>
      </c>
      <c r="AT25" s="87">
        <f>'اداريين 1'!AS24</f>
        <v>0</v>
      </c>
      <c r="AU25" s="87">
        <f>'اداريين 1'!AT24</f>
        <v>0</v>
      </c>
      <c r="AV25" s="87">
        <f>'اداريين 1'!AU24</f>
        <v>0</v>
      </c>
      <c r="AW25" s="234">
        <f>'اداريين 1'!AV24</f>
        <v>0</v>
      </c>
      <c r="AX25" s="234">
        <f>'اداريين 1'!AW24</f>
        <v>0</v>
      </c>
      <c r="AY25" s="234">
        <f>'اداريين 1'!AX24</f>
        <v>0</v>
      </c>
      <c r="AZ25" s="61">
        <f>'اداريين 1'!AY24</f>
        <v>0</v>
      </c>
      <c r="BA25" s="234">
        <f>'اداريين 1'!AZ24</f>
        <v>0</v>
      </c>
      <c r="BB25" s="234">
        <f>'اداريين 1'!BA24</f>
        <v>0</v>
      </c>
      <c r="BC25" s="234">
        <f>'اداريين 1'!BB24</f>
        <v>0</v>
      </c>
      <c r="BD25" s="234">
        <f>'اداريين 1'!BC24</f>
        <v>0</v>
      </c>
      <c r="BE25" s="65">
        <f>'اداريين 1'!BD24</f>
        <v>0</v>
      </c>
      <c r="BF25" s="234">
        <f>'اداريين 1'!BE24</f>
        <v>0</v>
      </c>
      <c r="BG25" s="234">
        <f>'اداريين 1'!BF24</f>
        <v>0</v>
      </c>
      <c r="BH25" s="234">
        <f>'اداريين 1'!BG24</f>
        <v>0</v>
      </c>
      <c r="BI25" s="234">
        <f>'اداريين 1'!BH24</f>
        <v>50</v>
      </c>
      <c r="BJ25" s="234">
        <f>'اداريين 1'!BI24</f>
        <v>-50</v>
      </c>
      <c r="BK25" s="65">
        <f>'اداريين 1'!BJ24</f>
        <v>0</v>
      </c>
      <c r="BL25" s="54">
        <f>'اداريين 1'!BK24</f>
        <v>0</v>
      </c>
      <c r="BM25" s="234">
        <f>'اداريين 1'!BL24</f>
        <v>1183.33</v>
      </c>
      <c r="BN25" s="234">
        <f>'اداريين 1'!BM24</f>
        <v>-1183.33</v>
      </c>
      <c r="BO25" s="56">
        <f>'اداريين 1'!BN24</f>
        <v>0</v>
      </c>
      <c r="BP25" s="58">
        <f>'اداريين 1'!BO24</f>
        <v>0</v>
      </c>
      <c r="BQ25" s="58">
        <f>'اداريين 1'!BP24</f>
        <v>0</v>
      </c>
      <c r="BR25" s="97">
        <f>'اداريين 1'!BQ24</f>
        <v>0</v>
      </c>
      <c r="BS25" s="97">
        <f>'اداريين 1'!BR24</f>
        <v>0</v>
      </c>
      <c r="BT25" s="58">
        <f>'اداريين 1'!BS24</f>
        <v>0</v>
      </c>
      <c r="BU25" s="58">
        <f>'اداريين 1'!BT24</f>
        <v>0</v>
      </c>
      <c r="BV25" s="58">
        <f>'اداريين 1'!BU24</f>
        <v>0</v>
      </c>
      <c r="BW25" s="58">
        <f>'اداريين 1'!BV24</f>
        <v>0</v>
      </c>
      <c r="BX25" s="58">
        <f>'اداريين 1'!BW24</f>
        <v>0</v>
      </c>
      <c r="BY25" s="58">
        <f>'اداريين 1'!BX24</f>
        <v>0</v>
      </c>
      <c r="BZ25" s="234">
        <f>'اداريين 1'!BY24</f>
        <v>0</v>
      </c>
      <c r="CA25" s="234">
        <f>'اداريين 1'!BZ24</f>
        <v>0</v>
      </c>
      <c r="CB25" s="234">
        <f>'اداريين 1'!CA24</f>
        <v>0</v>
      </c>
    </row>
    <row r="26" spans="1:80" s="33" customFormat="1" ht="21.95" customHeight="1" x14ac:dyDescent="0.2">
      <c r="A26" s="57">
        <v>21</v>
      </c>
      <c r="B26" s="57" t="str">
        <f>'اداريين 1'!A25</f>
        <v/>
      </c>
      <c r="C26" s="58">
        <f>'اداريين 1'!B25</f>
        <v>0</v>
      </c>
      <c r="D26" s="58">
        <f>'اداريين 1'!C25</f>
        <v>0</v>
      </c>
      <c r="E26" s="58">
        <f>'اداريين 1'!D25</f>
        <v>0</v>
      </c>
      <c r="F26" s="59">
        <f>'اداريين 1'!E25</f>
        <v>0</v>
      </c>
      <c r="G26" s="51">
        <f>'اداريين 1'!F25</f>
        <v>0</v>
      </c>
      <c r="H26" s="60">
        <f>'اداريين 1'!G25</f>
        <v>0</v>
      </c>
      <c r="I26" s="60">
        <f>'اداريين 1'!H25</f>
        <v>0</v>
      </c>
      <c r="J26" s="234">
        <f>'اداريين 1'!I25</f>
        <v>0</v>
      </c>
      <c r="K26" s="234">
        <f>'اداريين 1'!J25</f>
        <v>0</v>
      </c>
      <c r="L26" s="234">
        <f>'اداريين 1'!K25</f>
        <v>0</v>
      </c>
      <c r="M26" s="234">
        <f>'اداريين 1'!L25</f>
        <v>0</v>
      </c>
      <c r="N26" s="234">
        <f>'اداريين 1'!M25</f>
        <v>0</v>
      </c>
      <c r="O26" s="58">
        <f>'اداريين 1'!N25</f>
        <v>0</v>
      </c>
      <c r="P26" s="61">
        <f>'اداريين 1'!O25</f>
        <v>0</v>
      </c>
      <c r="Q26" s="58">
        <f>'اداريين 1'!P25</f>
        <v>0</v>
      </c>
      <c r="R26" s="62">
        <f>'اداريين 1'!Q25</f>
        <v>0</v>
      </c>
      <c r="S26" s="62">
        <f>'اداريين 1'!R25</f>
        <v>0</v>
      </c>
      <c r="T26" s="62">
        <f>'اداريين 1'!S25</f>
        <v>0</v>
      </c>
      <c r="U26" s="60">
        <f>'اداريين 1'!T25</f>
        <v>0</v>
      </c>
      <c r="V26" s="60">
        <f>'اداريين 1'!U25</f>
        <v>0</v>
      </c>
      <c r="W26" s="60">
        <f>'اداريين 1'!V25</f>
        <v>0</v>
      </c>
      <c r="X26" s="63">
        <f>'اداريين 1'!W25</f>
        <v>0</v>
      </c>
      <c r="Y26" s="63">
        <f>'اداريين 1'!X25</f>
        <v>0</v>
      </c>
      <c r="Z26" s="63">
        <f>'اداريين 1'!Y25</f>
        <v>0</v>
      </c>
      <c r="AA26" s="62">
        <f>'اداريين 1'!Z25</f>
        <v>0</v>
      </c>
      <c r="AB26" s="64">
        <f>'اداريين 1'!AA25</f>
        <v>0</v>
      </c>
      <c r="AC26" s="64">
        <f>'اداريين 1'!AB25</f>
        <v>0</v>
      </c>
      <c r="AD26" s="61">
        <f>'اداريين 1'!AC25</f>
        <v>0</v>
      </c>
      <c r="AE26" s="58">
        <f>'اداريين 1'!AD25</f>
        <v>0</v>
      </c>
      <c r="AF26" s="234">
        <f>'اداريين 1'!AE25</f>
        <v>0</v>
      </c>
      <c r="AG26" s="234">
        <f>'اداريين 1'!AF25</f>
        <v>0</v>
      </c>
      <c r="AH26" s="234">
        <f>'اداريين 1'!AG25</f>
        <v>0</v>
      </c>
      <c r="AI26" s="87">
        <f>'اداريين 1'!AH25</f>
        <v>0</v>
      </c>
      <c r="AJ26" s="87">
        <f>'اداريين 1'!AI25</f>
        <v>0</v>
      </c>
      <c r="AK26" s="87">
        <f>'اداريين 1'!AJ25</f>
        <v>0</v>
      </c>
      <c r="AL26" s="32">
        <f>'اداريين 1'!AK25</f>
        <v>0</v>
      </c>
      <c r="AM26" s="87">
        <f>'اداريين 1'!AL25</f>
        <v>0</v>
      </c>
      <c r="AN26" s="87">
        <f>'اداريين 1'!AM25</f>
        <v>0</v>
      </c>
      <c r="AO26" s="87">
        <f>'اداريين 1'!AN25</f>
        <v>0</v>
      </c>
      <c r="AP26" s="87">
        <f>'اداريين 1'!AO25</f>
        <v>0</v>
      </c>
      <c r="AQ26" s="87">
        <f>'اداريين 1'!AP25</f>
        <v>0</v>
      </c>
      <c r="AR26" s="87">
        <f>'اداريين 1'!AQ25</f>
        <v>0</v>
      </c>
      <c r="AS26" s="87">
        <f>'اداريين 1'!AR25</f>
        <v>0</v>
      </c>
      <c r="AT26" s="87">
        <f>'اداريين 1'!AS25</f>
        <v>0</v>
      </c>
      <c r="AU26" s="87">
        <f>'اداريين 1'!AT25</f>
        <v>0</v>
      </c>
      <c r="AV26" s="87">
        <f>'اداريين 1'!AU25</f>
        <v>0</v>
      </c>
      <c r="AW26" s="234">
        <f>'اداريين 1'!AV25</f>
        <v>0</v>
      </c>
      <c r="AX26" s="234">
        <f>'اداريين 1'!AW25</f>
        <v>0</v>
      </c>
      <c r="AY26" s="234">
        <f>'اداريين 1'!AX25</f>
        <v>0</v>
      </c>
      <c r="AZ26" s="61">
        <f>'اداريين 1'!AY25</f>
        <v>0</v>
      </c>
      <c r="BA26" s="234">
        <f>'اداريين 1'!AZ25</f>
        <v>0</v>
      </c>
      <c r="BB26" s="234">
        <f>'اداريين 1'!BA25</f>
        <v>0</v>
      </c>
      <c r="BC26" s="234">
        <f>'اداريين 1'!BB25</f>
        <v>0</v>
      </c>
      <c r="BD26" s="234">
        <f>'اداريين 1'!BC25</f>
        <v>0</v>
      </c>
      <c r="BE26" s="65">
        <f>'اداريين 1'!BD25</f>
        <v>0</v>
      </c>
      <c r="BF26" s="234">
        <f>'اداريين 1'!BE25</f>
        <v>0</v>
      </c>
      <c r="BG26" s="234">
        <f>'اداريين 1'!BF25</f>
        <v>0</v>
      </c>
      <c r="BH26" s="234">
        <f>'اداريين 1'!BG25</f>
        <v>0</v>
      </c>
      <c r="BI26" s="234">
        <f>'اداريين 1'!BH25</f>
        <v>50</v>
      </c>
      <c r="BJ26" s="234">
        <f>'اداريين 1'!BI25</f>
        <v>-50</v>
      </c>
      <c r="BK26" s="65">
        <f>'اداريين 1'!BJ25</f>
        <v>0</v>
      </c>
      <c r="BL26" s="54">
        <f>'اداريين 1'!BK25</f>
        <v>0</v>
      </c>
      <c r="BM26" s="234">
        <f>'اداريين 1'!BL25</f>
        <v>1183.33</v>
      </c>
      <c r="BN26" s="234">
        <f>'اداريين 1'!BM25</f>
        <v>-1183.33</v>
      </c>
      <c r="BO26" s="56">
        <f>'اداريين 1'!BN25</f>
        <v>0</v>
      </c>
      <c r="BP26" s="58">
        <f>'اداريين 1'!BO25</f>
        <v>0</v>
      </c>
      <c r="BQ26" s="58">
        <f>'اداريين 1'!BP25</f>
        <v>0</v>
      </c>
      <c r="BR26" s="97">
        <f>'اداريين 1'!BQ25</f>
        <v>0</v>
      </c>
      <c r="BS26" s="97">
        <f>'اداريين 1'!BR25</f>
        <v>0</v>
      </c>
      <c r="BT26" s="58">
        <f>'اداريين 1'!BS25</f>
        <v>0</v>
      </c>
      <c r="BU26" s="58">
        <f>'اداريين 1'!BT25</f>
        <v>0</v>
      </c>
      <c r="BV26" s="58">
        <f>'اداريين 1'!BU25</f>
        <v>0</v>
      </c>
      <c r="BW26" s="58">
        <f>'اداريين 1'!BV25</f>
        <v>0</v>
      </c>
      <c r="BX26" s="58">
        <f>'اداريين 1'!BW25</f>
        <v>0</v>
      </c>
      <c r="BY26" s="58">
        <f>'اداريين 1'!BX25</f>
        <v>0</v>
      </c>
      <c r="BZ26" s="234">
        <f>'اداريين 1'!BY25</f>
        <v>0</v>
      </c>
      <c r="CA26" s="234">
        <f>'اداريين 1'!BZ25</f>
        <v>0</v>
      </c>
      <c r="CB26" s="234">
        <f>'اداريين 1'!CA25</f>
        <v>0</v>
      </c>
    </row>
    <row r="27" spans="1:80" s="33" customFormat="1" ht="21.95" customHeight="1" x14ac:dyDescent="0.2">
      <c r="A27" s="57">
        <v>22</v>
      </c>
      <c r="B27" s="57" t="str">
        <f>'اداريين 1'!A26</f>
        <v/>
      </c>
      <c r="C27" s="58">
        <f>'اداريين 1'!B26</f>
        <v>0</v>
      </c>
      <c r="D27" s="58">
        <f>'اداريين 1'!C26</f>
        <v>0</v>
      </c>
      <c r="E27" s="58">
        <f>'اداريين 1'!D26</f>
        <v>0</v>
      </c>
      <c r="F27" s="59">
        <f>'اداريين 1'!E26</f>
        <v>0</v>
      </c>
      <c r="G27" s="51">
        <f>'اداريين 1'!F26</f>
        <v>0</v>
      </c>
      <c r="H27" s="60">
        <f>'اداريين 1'!G26</f>
        <v>0</v>
      </c>
      <c r="I27" s="60">
        <f>'اداريين 1'!H26</f>
        <v>0</v>
      </c>
      <c r="J27" s="234">
        <f>'اداريين 1'!I26</f>
        <v>0</v>
      </c>
      <c r="K27" s="234">
        <f>'اداريين 1'!J26</f>
        <v>0</v>
      </c>
      <c r="L27" s="234">
        <f>'اداريين 1'!K26</f>
        <v>0</v>
      </c>
      <c r="M27" s="234">
        <f>'اداريين 1'!L26</f>
        <v>0</v>
      </c>
      <c r="N27" s="234">
        <f>'اداريين 1'!M26</f>
        <v>0</v>
      </c>
      <c r="O27" s="58">
        <f>'اداريين 1'!N26</f>
        <v>0</v>
      </c>
      <c r="P27" s="61">
        <f>'اداريين 1'!O26</f>
        <v>0</v>
      </c>
      <c r="Q27" s="58">
        <f>'اداريين 1'!P26</f>
        <v>0</v>
      </c>
      <c r="R27" s="62">
        <f>'اداريين 1'!Q26</f>
        <v>0</v>
      </c>
      <c r="S27" s="62">
        <f>'اداريين 1'!R26</f>
        <v>0</v>
      </c>
      <c r="T27" s="62">
        <f>'اداريين 1'!S26</f>
        <v>0</v>
      </c>
      <c r="U27" s="60">
        <f>'اداريين 1'!T26</f>
        <v>0</v>
      </c>
      <c r="V27" s="60">
        <f>'اداريين 1'!U26</f>
        <v>0</v>
      </c>
      <c r="W27" s="60">
        <f>'اداريين 1'!V26</f>
        <v>0</v>
      </c>
      <c r="X27" s="63">
        <f>'اداريين 1'!W26</f>
        <v>0</v>
      </c>
      <c r="Y27" s="63">
        <f>'اداريين 1'!X26</f>
        <v>0</v>
      </c>
      <c r="Z27" s="63">
        <f>'اداريين 1'!Y26</f>
        <v>0</v>
      </c>
      <c r="AA27" s="62">
        <f>'اداريين 1'!Z26</f>
        <v>0</v>
      </c>
      <c r="AB27" s="64">
        <f>'اداريين 1'!AA26</f>
        <v>0</v>
      </c>
      <c r="AC27" s="64">
        <f>'اداريين 1'!AB26</f>
        <v>0</v>
      </c>
      <c r="AD27" s="61">
        <f>'اداريين 1'!AC26</f>
        <v>0</v>
      </c>
      <c r="AE27" s="58">
        <f>'اداريين 1'!AD26</f>
        <v>0</v>
      </c>
      <c r="AF27" s="234">
        <f>'اداريين 1'!AE26</f>
        <v>0</v>
      </c>
      <c r="AG27" s="234">
        <f>'اداريين 1'!AF26</f>
        <v>0</v>
      </c>
      <c r="AH27" s="234">
        <f>'اداريين 1'!AG26</f>
        <v>0</v>
      </c>
      <c r="AI27" s="87">
        <f>'اداريين 1'!AH26</f>
        <v>0</v>
      </c>
      <c r="AJ27" s="87">
        <f>'اداريين 1'!AI26</f>
        <v>0</v>
      </c>
      <c r="AK27" s="87">
        <f>'اداريين 1'!AJ26</f>
        <v>0</v>
      </c>
      <c r="AL27" s="32">
        <f>'اداريين 1'!AK26</f>
        <v>0</v>
      </c>
      <c r="AM27" s="87">
        <f>'اداريين 1'!AL26</f>
        <v>0</v>
      </c>
      <c r="AN27" s="87">
        <f>'اداريين 1'!AM26</f>
        <v>0</v>
      </c>
      <c r="AO27" s="87">
        <f>'اداريين 1'!AN26</f>
        <v>0</v>
      </c>
      <c r="AP27" s="87">
        <f>'اداريين 1'!AO26</f>
        <v>0</v>
      </c>
      <c r="AQ27" s="87">
        <f>'اداريين 1'!AP26</f>
        <v>0</v>
      </c>
      <c r="AR27" s="87">
        <f>'اداريين 1'!AQ26</f>
        <v>0</v>
      </c>
      <c r="AS27" s="87">
        <f>'اداريين 1'!AR26</f>
        <v>0</v>
      </c>
      <c r="AT27" s="87">
        <f>'اداريين 1'!AS26</f>
        <v>0</v>
      </c>
      <c r="AU27" s="87">
        <f>'اداريين 1'!AT26</f>
        <v>0</v>
      </c>
      <c r="AV27" s="87">
        <f>'اداريين 1'!AU26</f>
        <v>0</v>
      </c>
      <c r="AW27" s="234">
        <f>'اداريين 1'!AV26</f>
        <v>0</v>
      </c>
      <c r="AX27" s="234">
        <f>'اداريين 1'!AW26</f>
        <v>0</v>
      </c>
      <c r="AY27" s="234">
        <f>'اداريين 1'!AX26</f>
        <v>0</v>
      </c>
      <c r="AZ27" s="61">
        <f>'اداريين 1'!AY26</f>
        <v>0</v>
      </c>
      <c r="BA27" s="234">
        <f>'اداريين 1'!AZ26</f>
        <v>0</v>
      </c>
      <c r="BB27" s="234">
        <f>'اداريين 1'!BA26</f>
        <v>0</v>
      </c>
      <c r="BC27" s="234">
        <f>'اداريين 1'!BB26</f>
        <v>0</v>
      </c>
      <c r="BD27" s="234">
        <f>'اداريين 1'!BC26</f>
        <v>0</v>
      </c>
      <c r="BE27" s="65">
        <f>'اداريين 1'!BD26</f>
        <v>0</v>
      </c>
      <c r="BF27" s="234">
        <f>'اداريين 1'!BE26</f>
        <v>0</v>
      </c>
      <c r="BG27" s="234">
        <f>'اداريين 1'!BF26</f>
        <v>0</v>
      </c>
      <c r="BH27" s="234">
        <f>'اداريين 1'!BG26</f>
        <v>0</v>
      </c>
      <c r="BI27" s="234">
        <f>'اداريين 1'!BH26</f>
        <v>50</v>
      </c>
      <c r="BJ27" s="234">
        <f>'اداريين 1'!BI26</f>
        <v>-50</v>
      </c>
      <c r="BK27" s="65">
        <f>'اداريين 1'!BJ26</f>
        <v>0</v>
      </c>
      <c r="BL27" s="54">
        <f>'اداريين 1'!BK26</f>
        <v>0</v>
      </c>
      <c r="BM27" s="234">
        <f>'اداريين 1'!BL26</f>
        <v>1183.33</v>
      </c>
      <c r="BN27" s="234">
        <f>'اداريين 1'!BM26</f>
        <v>-1183.33</v>
      </c>
      <c r="BO27" s="56">
        <f>'اداريين 1'!BN26</f>
        <v>0</v>
      </c>
      <c r="BP27" s="58">
        <f>'اداريين 1'!BO26</f>
        <v>0</v>
      </c>
      <c r="BQ27" s="58">
        <f>'اداريين 1'!BP26</f>
        <v>0</v>
      </c>
      <c r="BR27" s="97">
        <f>'اداريين 1'!BQ26</f>
        <v>0</v>
      </c>
      <c r="BS27" s="97">
        <f>'اداريين 1'!BR26</f>
        <v>0</v>
      </c>
      <c r="BT27" s="58">
        <f>'اداريين 1'!BS26</f>
        <v>0</v>
      </c>
      <c r="BU27" s="58">
        <f>'اداريين 1'!BT26</f>
        <v>0</v>
      </c>
      <c r="BV27" s="58">
        <f>'اداريين 1'!BU26</f>
        <v>0</v>
      </c>
      <c r="BW27" s="58">
        <f>'اداريين 1'!BV26</f>
        <v>0</v>
      </c>
      <c r="BX27" s="58">
        <f>'اداريين 1'!BW26</f>
        <v>0</v>
      </c>
      <c r="BY27" s="58">
        <f>'اداريين 1'!BX26</f>
        <v>0</v>
      </c>
      <c r="BZ27" s="234">
        <f>'اداريين 1'!BY26</f>
        <v>0</v>
      </c>
      <c r="CA27" s="234">
        <f>'اداريين 1'!BZ26</f>
        <v>0</v>
      </c>
      <c r="CB27" s="234">
        <f>'اداريين 1'!CA26</f>
        <v>0</v>
      </c>
    </row>
    <row r="28" spans="1:80" s="33" customFormat="1" ht="21.95" customHeight="1" x14ac:dyDescent="0.2">
      <c r="A28" s="57">
        <v>23</v>
      </c>
      <c r="B28" s="57" t="str">
        <f>'اداريين 1'!A27</f>
        <v/>
      </c>
      <c r="C28" s="58">
        <f>'اداريين 1'!B27</f>
        <v>0</v>
      </c>
      <c r="D28" s="58">
        <f>'اداريين 1'!C27</f>
        <v>0</v>
      </c>
      <c r="E28" s="58">
        <f>'اداريين 1'!D27</f>
        <v>0</v>
      </c>
      <c r="F28" s="59">
        <f>'اداريين 1'!E27</f>
        <v>0</v>
      </c>
      <c r="G28" s="51">
        <f>'اداريين 1'!F27</f>
        <v>0</v>
      </c>
      <c r="H28" s="60">
        <f>'اداريين 1'!G27</f>
        <v>0</v>
      </c>
      <c r="I28" s="60">
        <f>'اداريين 1'!H27</f>
        <v>0</v>
      </c>
      <c r="J28" s="234">
        <f>'اداريين 1'!I27</f>
        <v>0</v>
      </c>
      <c r="K28" s="234">
        <f>'اداريين 1'!J27</f>
        <v>0</v>
      </c>
      <c r="L28" s="234">
        <f>'اداريين 1'!K27</f>
        <v>0</v>
      </c>
      <c r="M28" s="234">
        <f>'اداريين 1'!L27</f>
        <v>0</v>
      </c>
      <c r="N28" s="234">
        <f>'اداريين 1'!M27</f>
        <v>0</v>
      </c>
      <c r="O28" s="58">
        <f>'اداريين 1'!N27</f>
        <v>0</v>
      </c>
      <c r="P28" s="61">
        <f>'اداريين 1'!O27</f>
        <v>0</v>
      </c>
      <c r="Q28" s="58">
        <f>'اداريين 1'!P27</f>
        <v>0</v>
      </c>
      <c r="R28" s="62">
        <f>'اداريين 1'!Q27</f>
        <v>0</v>
      </c>
      <c r="S28" s="62">
        <f>'اداريين 1'!R27</f>
        <v>0</v>
      </c>
      <c r="T28" s="62">
        <f>'اداريين 1'!S27</f>
        <v>0</v>
      </c>
      <c r="U28" s="60">
        <f>'اداريين 1'!T27</f>
        <v>0</v>
      </c>
      <c r="V28" s="60">
        <f>'اداريين 1'!U27</f>
        <v>0</v>
      </c>
      <c r="W28" s="60">
        <f>'اداريين 1'!V27</f>
        <v>0</v>
      </c>
      <c r="X28" s="63">
        <f>'اداريين 1'!W27</f>
        <v>0</v>
      </c>
      <c r="Y28" s="63">
        <f>'اداريين 1'!X27</f>
        <v>0</v>
      </c>
      <c r="Z28" s="63">
        <f>'اداريين 1'!Y27</f>
        <v>0</v>
      </c>
      <c r="AA28" s="62">
        <f>'اداريين 1'!Z27</f>
        <v>0</v>
      </c>
      <c r="AB28" s="64">
        <f>'اداريين 1'!AA27</f>
        <v>0</v>
      </c>
      <c r="AC28" s="64">
        <f>'اداريين 1'!AB27</f>
        <v>0</v>
      </c>
      <c r="AD28" s="61">
        <f>'اداريين 1'!AC27</f>
        <v>0</v>
      </c>
      <c r="AE28" s="58">
        <f>'اداريين 1'!AD27</f>
        <v>0</v>
      </c>
      <c r="AF28" s="234">
        <f>'اداريين 1'!AE27</f>
        <v>0</v>
      </c>
      <c r="AG28" s="234">
        <f>'اداريين 1'!AF27</f>
        <v>0</v>
      </c>
      <c r="AH28" s="234">
        <f>'اداريين 1'!AG27</f>
        <v>0</v>
      </c>
      <c r="AI28" s="87">
        <f>'اداريين 1'!AH27</f>
        <v>0</v>
      </c>
      <c r="AJ28" s="87">
        <f>'اداريين 1'!AI27</f>
        <v>0</v>
      </c>
      <c r="AK28" s="87">
        <f>'اداريين 1'!AJ27</f>
        <v>0</v>
      </c>
      <c r="AL28" s="32">
        <f>'اداريين 1'!AK27</f>
        <v>0</v>
      </c>
      <c r="AM28" s="87">
        <f>'اداريين 1'!AL27</f>
        <v>0</v>
      </c>
      <c r="AN28" s="87">
        <f>'اداريين 1'!AM27</f>
        <v>0</v>
      </c>
      <c r="AO28" s="87">
        <f>'اداريين 1'!AN27</f>
        <v>0</v>
      </c>
      <c r="AP28" s="87">
        <f>'اداريين 1'!AO27</f>
        <v>0</v>
      </c>
      <c r="AQ28" s="87">
        <f>'اداريين 1'!AP27</f>
        <v>0</v>
      </c>
      <c r="AR28" s="87">
        <f>'اداريين 1'!AQ27</f>
        <v>0</v>
      </c>
      <c r="AS28" s="87">
        <f>'اداريين 1'!AR27</f>
        <v>0</v>
      </c>
      <c r="AT28" s="87">
        <f>'اداريين 1'!AS27</f>
        <v>0</v>
      </c>
      <c r="AU28" s="87">
        <f>'اداريين 1'!AT27</f>
        <v>0</v>
      </c>
      <c r="AV28" s="87">
        <f>'اداريين 1'!AU27</f>
        <v>0</v>
      </c>
      <c r="AW28" s="234">
        <f>'اداريين 1'!AV27</f>
        <v>0</v>
      </c>
      <c r="AX28" s="234">
        <f>'اداريين 1'!AW27</f>
        <v>0</v>
      </c>
      <c r="AY28" s="234">
        <f>'اداريين 1'!AX27</f>
        <v>0</v>
      </c>
      <c r="AZ28" s="61">
        <f>'اداريين 1'!AY27</f>
        <v>0</v>
      </c>
      <c r="BA28" s="234">
        <f>'اداريين 1'!AZ27</f>
        <v>0</v>
      </c>
      <c r="BB28" s="234">
        <f>'اداريين 1'!BA27</f>
        <v>0</v>
      </c>
      <c r="BC28" s="234">
        <f>'اداريين 1'!BB27</f>
        <v>0</v>
      </c>
      <c r="BD28" s="234">
        <f>'اداريين 1'!BC27</f>
        <v>0</v>
      </c>
      <c r="BE28" s="65">
        <f>'اداريين 1'!BD27</f>
        <v>0</v>
      </c>
      <c r="BF28" s="234">
        <f>'اداريين 1'!BE27</f>
        <v>0</v>
      </c>
      <c r="BG28" s="234">
        <f>'اداريين 1'!BF27</f>
        <v>0</v>
      </c>
      <c r="BH28" s="234">
        <f>'اداريين 1'!BG27</f>
        <v>0</v>
      </c>
      <c r="BI28" s="234">
        <f>'اداريين 1'!BH27</f>
        <v>50</v>
      </c>
      <c r="BJ28" s="234">
        <f>'اداريين 1'!BI27</f>
        <v>-50</v>
      </c>
      <c r="BK28" s="65">
        <f>'اداريين 1'!BJ27</f>
        <v>0</v>
      </c>
      <c r="BL28" s="54">
        <f>'اداريين 1'!BK27</f>
        <v>0</v>
      </c>
      <c r="BM28" s="234">
        <f>'اداريين 1'!BL27</f>
        <v>1183.33</v>
      </c>
      <c r="BN28" s="234">
        <f>'اداريين 1'!BM27</f>
        <v>-1183.33</v>
      </c>
      <c r="BO28" s="56">
        <f>'اداريين 1'!BN27</f>
        <v>0</v>
      </c>
      <c r="BP28" s="58">
        <f>'اداريين 1'!BO27</f>
        <v>0</v>
      </c>
      <c r="BQ28" s="58">
        <f>'اداريين 1'!BP27</f>
        <v>0</v>
      </c>
      <c r="BR28" s="97">
        <f>'اداريين 1'!BQ27</f>
        <v>0</v>
      </c>
      <c r="BS28" s="97">
        <f>'اداريين 1'!BR27</f>
        <v>0</v>
      </c>
      <c r="BT28" s="58">
        <f>'اداريين 1'!BS27</f>
        <v>0</v>
      </c>
      <c r="BU28" s="58">
        <f>'اداريين 1'!BT27</f>
        <v>0</v>
      </c>
      <c r="BV28" s="58">
        <f>'اداريين 1'!BU27</f>
        <v>0</v>
      </c>
      <c r="BW28" s="58">
        <f>'اداريين 1'!BV27</f>
        <v>0</v>
      </c>
      <c r="BX28" s="58">
        <f>'اداريين 1'!BW27</f>
        <v>0</v>
      </c>
      <c r="BY28" s="58">
        <f>'اداريين 1'!BX27</f>
        <v>0</v>
      </c>
      <c r="BZ28" s="234">
        <f>'اداريين 1'!BY27</f>
        <v>0</v>
      </c>
      <c r="CA28" s="234">
        <f>'اداريين 1'!BZ27</f>
        <v>0</v>
      </c>
      <c r="CB28" s="234">
        <f>'اداريين 1'!CA27</f>
        <v>0</v>
      </c>
    </row>
    <row r="29" spans="1:80" s="33" customFormat="1" ht="21.95" customHeight="1" x14ac:dyDescent="0.2">
      <c r="A29" s="57">
        <v>24</v>
      </c>
      <c r="B29" s="57" t="str">
        <f>'اداريين 1'!A28</f>
        <v/>
      </c>
      <c r="C29" s="58">
        <f>'اداريين 1'!B28</f>
        <v>0</v>
      </c>
      <c r="D29" s="58">
        <f>'اداريين 1'!C28</f>
        <v>0</v>
      </c>
      <c r="E29" s="58">
        <f>'اداريين 1'!D28</f>
        <v>0</v>
      </c>
      <c r="F29" s="59">
        <f>'اداريين 1'!E28</f>
        <v>0</v>
      </c>
      <c r="G29" s="51">
        <f>'اداريين 1'!F28</f>
        <v>0</v>
      </c>
      <c r="H29" s="60">
        <f>'اداريين 1'!G28</f>
        <v>0</v>
      </c>
      <c r="I29" s="60">
        <f>'اداريين 1'!H28</f>
        <v>0</v>
      </c>
      <c r="J29" s="234">
        <f>'اداريين 1'!I28</f>
        <v>0</v>
      </c>
      <c r="K29" s="234">
        <f>'اداريين 1'!J28</f>
        <v>0</v>
      </c>
      <c r="L29" s="234">
        <f>'اداريين 1'!K28</f>
        <v>0</v>
      </c>
      <c r="M29" s="234">
        <f>'اداريين 1'!L28</f>
        <v>0</v>
      </c>
      <c r="N29" s="234">
        <f>'اداريين 1'!M28</f>
        <v>0</v>
      </c>
      <c r="O29" s="58">
        <f>'اداريين 1'!N28</f>
        <v>0</v>
      </c>
      <c r="P29" s="61">
        <f>'اداريين 1'!O28</f>
        <v>0</v>
      </c>
      <c r="Q29" s="58">
        <f>'اداريين 1'!P28</f>
        <v>0</v>
      </c>
      <c r="R29" s="62">
        <f>'اداريين 1'!Q28</f>
        <v>0</v>
      </c>
      <c r="S29" s="62">
        <f>'اداريين 1'!R28</f>
        <v>0</v>
      </c>
      <c r="T29" s="62">
        <f>'اداريين 1'!S28</f>
        <v>0</v>
      </c>
      <c r="U29" s="60">
        <f>'اداريين 1'!T28</f>
        <v>0</v>
      </c>
      <c r="V29" s="60">
        <f>'اداريين 1'!U28</f>
        <v>0</v>
      </c>
      <c r="W29" s="60">
        <f>'اداريين 1'!V28</f>
        <v>0</v>
      </c>
      <c r="X29" s="63">
        <f>'اداريين 1'!W28</f>
        <v>0</v>
      </c>
      <c r="Y29" s="63">
        <f>'اداريين 1'!X28</f>
        <v>0</v>
      </c>
      <c r="Z29" s="63">
        <f>'اداريين 1'!Y28</f>
        <v>0</v>
      </c>
      <c r="AA29" s="62">
        <f>'اداريين 1'!Z28</f>
        <v>0</v>
      </c>
      <c r="AB29" s="64">
        <f>'اداريين 1'!AA28</f>
        <v>0</v>
      </c>
      <c r="AC29" s="64">
        <f>'اداريين 1'!AB28</f>
        <v>0</v>
      </c>
      <c r="AD29" s="61">
        <f>'اداريين 1'!AC28</f>
        <v>0</v>
      </c>
      <c r="AE29" s="58">
        <f>'اداريين 1'!AD28</f>
        <v>0</v>
      </c>
      <c r="AF29" s="234">
        <f>'اداريين 1'!AE28</f>
        <v>0</v>
      </c>
      <c r="AG29" s="234">
        <f>'اداريين 1'!AF28</f>
        <v>0</v>
      </c>
      <c r="AH29" s="234">
        <f>'اداريين 1'!AG28</f>
        <v>0</v>
      </c>
      <c r="AI29" s="87">
        <f>'اداريين 1'!AH28</f>
        <v>0</v>
      </c>
      <c r="AJ29" s="87">
        <f>'اداريين 1'!AI28</f>
        <v>0</v>
      </c>
      <c r="AK29" s="87">
        <f>'اداريين 1'!AJ28</f>
        <v>0</v>
      </c>
      <c r="AL29" s="32">
        <f>'اداريين 1'!AK28</f>
        <v>0</v>
      </c>
      <c r="AM29" s="87">
        <f>'اداريين 1'!AL28</f>
        <v>0</v>
      </c>
      <c r="AN29" s="87">
        <f>'اداريين 1'!AM28</f>
        <v>0</v>
      </c>
      <c r="AO29" s="87">
        <f>'اداريين 1'!AN28</f>
        <v>0</v>
      </c>
      <c r="AP29" s="87">
        <f>'اداريين 1'!AO28</f>
        <v>0</v>
      </c>
      <c r="AQ29" s="87">
        <f>'اداريين 1'!AP28</f>
        <v>0</v>
      </c>
      <c r="AR29" s="87">
        <f>'اداريين 1'!AQ28</f>
        <v>0</v>
      </c>
      <c r="AS29" s="87">
        <f>'اداريين 1'!AR28</f>
        <v>0</v>
      </c>
      <c r="AT29" s="87">
        <f>'اداريين 1'!AS28</f>
        <v>0</v>
      </c>
      <c r="AU29" s="87">
        <f>'اداريين 1'!AT28</f>
        <v>0</v>
      </c>
      <c r="AV29" s="87">
        <f>'اداريين 1'!AU28</f>
        <v>0</v>
      </c>
      <c r="AW29" s="234">
        <f>'اداريين 1'!AV28</f>
        <v>0</v>
      </c>
      <c r="AX29" s="234">
        <f>'اداريين 1'!AW28</f>
        <v>0</v>
      </c>
      <c r="AY29" s="234">
        <f>'اداريين 1'!AX28</f>
        <v>0</v>
      </c>
      <c r="AZ29" s="61">
        <f>'اداريين 1'!AY28</f>
        <v>0</v>
      </c>
      <c r="BA29" s="234">
        <f>'اداريين 1'!AZ28</f>
        <v>0</v>
      </c>
      <c r="BB29" s="234">
        <f>'اداريين 1'!BA28</f>
        <v>0</v>
      </c>
      <c r="BC29" s="234">
        <f>'اداريين 1'!BB28</f>
        <v>0</v>
      </c>
      <c r="BD29" s="234">
        <f>'اداريين 1'!BC28</f>
        <v>0</v>
      </c>
      <c r="BE29" s="65">
        <f>'اداريين 1'!BD28</f>
        <v>0</v>
      </c>
      <c r="BF29" s="234">
        <f>'اداريين 1'!BE28</f>
        <v>0</v>
      </c>
      <c r="BG29" s="234">
        <f>'اداريين 1'!BF28</f>
        <v>0</v>
      </c>
      <c r="BH29" s="234">
        <f>'اداريين 1'!BG28</f>
        <v>0</v>
      </c>
      <c r="BI29" s="234">
        <f>'اداريين 1'!BH28</f>
        <v>50</v>
      </c>
      <c r="BJ29" s="234">
        <f>'اداريين 1'!BI28</f>
        <v>-50</v>
      </c>
      <c r="BK29" s="65">
        <f>'اداريين 1'!BJ28</f>
        <v>0</v>
      </c>
      <c r="BL29" s="54">
        <f>'اداريين 1'!BK28</f>
        <v>0</v>
      </c>
      <c r="BM29" s="234">
        <f>'اداريين 1'!BL28</f>
        <v>1183.33</v>
      </c>
      <c r="BN29" s="234">
        <f>'اداريين 1'!BM28</f>
        <v>-1183.33</v>
      </c>
      <c r="BO29" s="56">
        <f>'اداريين 1'!BN28</f>
        <v>0</v>
      </c>
      <c r="BP29" s="58">
        <f>'اداريين 1'!BO28</f>
        <v>0</v>
      </c>
      <c r="BQ29" s="58">
        <f>'اداريين 1'!BP28</f>
        <v>0</v>
      </c>
      <c r="BR29" s="97">
        <f>'اداريين 1'!BQ28</f>
        <v>0</v>
      </c>
      <c r="BS29" s="97">
        <f>'اداريين 1'!BR28</f>
        <v>0</v>
      </c>
      <c r="BT29" s="58">
        <f>'اداريين 1'!BS28</f>
        <v>0</v>
      </c>
      <c r="BU29" s="58">
        <f>'اداريين 1'!BT28</f>
        <v>0</v>
      </c>
      <c r="BV29" s="58">
        <f>'اداريين 1'!BU28</f>
        <v>0</v>
      </c>
      <c r="BW29" s="58">
        <f>'اداريين 1'!BV28</f>
        <v>0</v>
      </c>
      <c r="BX29" s="58">
        <f>'اداريين 1'!BW28</f>
        <v>0</v>
      </c>
      <c r="BY29" s="58">
        <f>'اداريين 1'!BX28</f>
        <v>0</v>
      </c>
      <c r="BZ29" s="234">
        <f>'اداريين 1'!BY28</f>
        <v>0</v>
      </c>
      <c r="CA29" s="234">
        <f>'اداريين 1'!BZ28</f>
        <v>0</v>
      </c>
      <c r="CB29" s="234">
        <f>'اداريين 1'!CA28</f>
        <v>0</v>
      </c>
    </row>
    <row r="30" spans="1:80" s="33" customFormat="1" ht="21.95" customHeight="1" x14ac:dyDescent="0.2">
      <c r="A30" s="57">
        <v>25</v>
      </c>
      <c r="B30" s="57" t="str">
        <f>'اداريين 1'!A29</f>
        <v/>
      </c>
      <c r="C30" s="58">
        <f>'اداريين 1'!B29</f>
        <v>0</v>
      </c>
      <c r="D30" s="58">
        <f>'اداريين 1'!C29</f>
        <v>0</v>
      </c>
      <c r="E30" s="58">
        <f>'اداريين 1'!D29</f>
        <v>0</v>
      </c>
      <c r="F30" s="59">
        <f>'اداريين 1'!E29</f>
        <v>0</v>
      </c>
      <c r="G30" s="51">
        <f>'اداريين 1'!F29</f>
        <v>0</v>
      </c>
      <c r="H30" s="60">
        <f>'اداريين 1'!G29</f>
        <v>0</v>
      </c>
      <c r="I30" s="60">
        <f>'اداريين 1'!H29</f>
        <v>0</v>
      </c>
      <c r="J30" s="234">
        <f>'اداريين 1'!I29</f>
        <v>0</v>
      </c>
      <c r="K30" s="234">
        <f>'اداريين 1'!J29</f>
        <v>0</v>
      </c>
      <c r="L30" s="234">
        <f>'اداريين 1'!K29</f>
        <v>0</v>
      </c>
      <c r="M30" s="234">
        <f>'اداريين 1'!L29</f>
        <v>0</v>
      </c>
      <c r="N30" s="234">
        <f>'اداريين 1'!M29</f>
        <v>0</v>
      </c>
      <c r="O30" s="58">
        <f>'اداريين 1'!N29</f>
        <v>0</v>
      </c>
      <c r="P30" s="61">
        <f>'اداريين 1'!O29</f>
        <v>0</v>
      </c>
      <c r="Q30" s="58">
        <f>'اداريين 1'!P29</f>
        <v>0</v>
      </c>
      <c r="R30" s="62">
        <f>'اداريين 1'!Q29</f>
        <v>0</v>
      </c>
      <c r="S30" s="62">
        <f>'اداريين 1'!R29</f>
        <v>0</v>
      </c>
      <c r="T30" s="62">
        <f>'اداريين 1'!S29</f>
        <v>0</v>
      </c>
      <c r="U30" s="60">
        <f>'اداريين 1'!T29</f>
        <v>0</v>
      </c>
      <c r="V30" s="60">
        <f>'اداريين 1'!U29</f>
        <v>0</v>
      </c>
      <c r="W30" s="60">
        <f>'اداريين 1'!V29</f>
        <v>0</v>
      </c>
      <c r="X30" s="63">
        <f>'اداريين 1'!W29</f>
        <v>0</v>
      </c>
      <c r="Y30" s="63">
        <f>'اداريين 1'!X29</f>
        <v>0</v>
      </c>
      <c r="Z30" s="63">
        <f>'اداريين 1'!Y29</f>
        <v>0</v>
      </c>
      <c r="AA30" s="62">
        <f>'اداريين 1'!Z29</f>
        <v>0</v>
      </c>
      <c r="AB30" s="64">
        <f>'اداريين 1'!AA29</f>
        <v>0</v>
      </c>
      <c r="AC30" s="64">
        <f>'اداريين 1'!AB29</f>
        <v>0</v>
      </c>
      <c r="AD30" s="61">
        <f>'اداريين 1'!AC29</f>
        <v>0</v>
      </c>
      <c r="AE30" s="58">
        <f>'اداريين 1'!AD29</f>
        <v>0</v>
      </c>
      <c r="AF30" s="234">
        <f>'اداريين 1'!AE29</f>
        <v>0</v>
      </c>
      <c r="AG30" s="234">
        <f>'اداريين 1'!AF29</f>
        <v>0</v>
      </c>
      <c r="AH30" s="234">
        <f>'اداريين 1'!AG29</f>
        <v>0</v>
      </c>
      <c r="AI30" s="87">
        <f>'اداريين 1'!AH29</f>
        <v>0</v>
      </c>
      <c r="AJ30" s="87">
        <f>'اداريين 1'!AI29</f>
        <v>0</v>
      </c>
      <c r="AK30" s="87">
        <f>'اداريين 1'!AJ29</f>
        <v>0</v>
      </c>
      <c r="AL30" s="32">
        <f>'اداريين 1'!AK29</f>
        <v>0</v>
      </c>
      <c r="AM30" s="87">
        <f>'اداريين 1'!AL29</f>
        <v>0</v>
      </c>
      <c r="AN30" s="87">
        <f>'اداريين 1'!AM29</f>
        <v>0</v>
      </c>
      <c r="AO30" s="87">
        <f>'اداريين 1'!AN29</f>
        <v>0</v>
      </c>
      <c r="AP30" s="87">
        <f>'اداريين 1'!AO29</f>
        <v>0</v>
      </c>
      <c r="AQ30" s="87">
        <f>'اداريين 1'!AP29</f>
        <v>0</v>
      </c>
      <c r="AR30" s="87">
        <f>'اداريين 1'!AQ29</f>
        <v>0</v>
      </c>
      <c r="AS30" s="87">
        <f>'اداريين 1'!AR29</f>
        <v>0</v>
      </c>
      <c r="AT30" s="87">
        <f>'اداريين 1'!AS29</f>
        <v>0</v>
      </c>
      <c r="AU30" s="87">
        <f>'اداريين 1'!AT29</f>
        <v>0</v>
      </c>
      <c r="AV30" s="87">
        <f>'اداريين 1'!AU29</f>
        <v>0</v>
      </c>
      <c r="AW30" s="234">
        <f>'اداريين 1'!AV29</f>
        <v>0</v>
      </c>
      <c r="AX30" s="234">
        <f>'اداريين 1'!AW29</f>
        <v>0</v>
      </c>
      <c r="AY30" s="234">
        <f>'اداريين 1'!AX29</f>
        <v>0</v>
      </c>
      <c r="AZ30" s="61">
        <f>'اداريين 1'!AY29</f>
        <v>0</v>
      </c>
      <c r="BA30" s="234">
        <f>'اداريين 1'!AZ29</f>
        <v>0</v>
      </c>
      <c r="BB30" s="234">
        <f>'اداريين 1'!BA29</f>
        <v>0</v>
      </c>
      <c r="BC30" s="234">
        <f>'اداريين 1'!BB29</f>
        <v>0</v>
      </c>
      <c r="BD30" s="234">
        <f>'اداريين 1'!BC29</f>
        <v>0</v>
      </c>
      <c r="BE30" s="65">
        <f>'اداريين 1'!BD29</f>
        <v>0</v>
      </c>
      <c r="BF30" s="234">
        <f>'اداريين 1'!BE29</f>
        <v>0</v>
      </c>
      <c r="BG30" s="234">
        <f>'اداريين 1'!BF29</f>
        <v>0</v>
      </c>
      <c r="BH30" s="234">
        <f>'اداريين 1'!BG29</f>
        <v>0</v>
      </c>
      <c r="BI30" s="234">
        <f>'اداريين 1'!BH29</f>
        <v>50</v>
      </c>
      <c r="BJ30" s="234">
        <f>'اداريين 1'!BI29</f>
        <v>-50</v>
      </c>
      <c r="BK30" s="65">
        <f>'اداريين 1'!BJ29</f>
        <v>0</v>
      </c>
      <c r="BL30" s="54">
        <f>'اداريين 1'!BK29</f>
        <v>0</v>
      </c>
      <c r="BM30" s="234">
        <f>'اداريين 1'!BL29</f>
        <v>1183.33</v>
      </c>
      <c r="BN30" s="234">
        <f>'اداريين 1'!BM29</f>
        <v>-1183.33</v>
      </c>
      <c r="BO30" s="56">
        <f>'اداريين 1'!BN29</f>
        <v>0</v>
      </c>
      <c r="BP30" s="58">
        <f>'اداريين 1'!BO29</f>
        <v>0</v>
      </c>
      <c r="BQ30" s="58">
        <f>'اداريين 1'!BP29</f>
        <v>0</v>
      </c>
      <c r="BR30" s="97">
        <f>'اداريين 1'!BQ29</f>
        <v>0</v>
      </c>
      <c r="BS30" s="97">
        <f>'اداريين 1'!BR29</f>
        <v>0</v>
      </c>
      <c r="BT30" s="58">
        <f>'اداريين 1'!BS29</f>
        <v>0</v>
      </c>
      <c r="BU30" s="58">
        <f>'اداريين 1'!BT29</f>
        <v>0</v>
      </c>
      <c r="BV30" s="58">
        <f>'اداريين 1'!BU29</f>
        <v>0</v>
      </c>
      <c r="BW30" s="58">
        <f>'اداريين 1'!BV29</f>
        <v>0</v>
      </c>
      <c r="BX30" s="58">
        <f>'اداريين 1'!BW29</f>
        <v>0</v>
      </c>
      <c r="BY30" s="58">
        <f>'اداريين 1'!BX29</f>
        <v>0</v>
      </c>
      <c r="BZ30" s="234">
        <f>'اداريين 1'!BY29</f>
        <v>0</v>
      </c>
      <c r="CA30" s="234">
        <f>'اداريين 1'!BZ29</f>
        <v>0</v>
      </c>
      <c r="CB30" s="234">
        <f>'اداريين 1'!CA29</f>
        <v>0</v>
      </c>
    </row>
    <row r="31" spans="1:80" s="33" customFormat="1" ht="21.95" customHeight="1" x14ac:dyDescent="0.2">
      <c r="A31" s="57">
        <v>26</v>
      </c>
      <c r="B31" s="57" t="str">
        <f>'اداريين 1'!A30</f>
        <v/>
      </c>
      <c r="C31" s="58">
        <f>'اداريين 1'!B30</f>
        <v>0</v>
      </c>
      <c r="D31" s="58">
        <f>'اداريين 1'!C30</f>
        <v>0</v>
      </c>
      <c r="E31" s="58">
        <f>'اداريين 1'!D30</f>
        <v>0</v>
      </c>
      <c r="F31" s="59">
        <f>'اداريين 1'!E30</f>
        <v>0</v>
      </c>
      <c r="G31" s="51">
        <f>'اداريين 1'!F30</f>
        <v>0</v>
      </c>
      <c r="H31" s="60">
        <f>'اداريين 1'!G30</f>
        <v>0</v>
      </c>
      <c r="I31" s="60">
        <f>'اداريين 1'!H30</f>
        <v>0</v>
      </c>
      <c r="J31" s="234">
        <f>'اداريين 1'!I30</f>
        <v>0</v>
      </c>
      <c r="K31" s="234">
        <f>'اداريين 1'!J30</f>
        <v>0</v>
      </c>
      <c r="L31" s="234">
        <f>'اداريين 1'!K30</f>
        <v>0</v>
      </c>
      <c r="M31" s="234">
        <f>'اداريين 1'!L30</f>
        <v>0</v>
      </c>
      <c r="N31" s="234">
        <f>'اداريين 1'!M30</f>
        <v>0</v>
      </c>
      <c r="O31" s="58">
        <f>'اداريين 1'!N30</f>
        <v>0</v>
      </c>
      <c r="P31" s="61">
        <f>'اداريين 1'!O30</f>
        <v>0</v>
      </c>
      <c r="Q31" s="58">
        <f>'اداريين 1'!P30</f>
        <v>0</v>
      </c>
      <c r="R31" s="62">
        <f>'اداريين 1'!Q30</f>
        <v>0</v>
      </c>
      <c r="S31" s="62">
        <f>'اداريين 1'!R30</f>
        <v>0</v>
      </c>
      <c r="T31" s="62">
        <f>'اداريين 1'!S30</f>
        <v>0</v>
      </c>
      <c r="U31" s="60">
        <f>'اداريين 1'!T30</f>
        <v>0</v>
      </c>
      <c r="V31" s="60">
        <f>'اداريين 1'!U30</f>
        <v>0</v>
      </c>
      <c r="W31" s="60">
        <f>'اداريين 1'!V30</f>
        <v>0</v>
      </c>
      <c r="X31" s="63">
        <f>'اداريين 1'!W30</f>
        <v>0</v>
      </c>
      <c r="Y31" s="63">
        <f>'اداريين 1'!X30</f>
        <v>0</v>
      </c>
      <c r="Z31" s="63">
        <f>'اداريين 1'!Y30</f>
        <v>0</v>
      </c>
      <c r="AA31" s="62">
        <f>'اداريين 1'!Z30</f>
        <v>0</v>
      </c>
      <c r="AB31" s="64">
        <f>'اداريين 1'!AA30</f>
        <v>0</v>
      </c>
      <c r="AC31" s="64">
        <f>'اداريين 1'!AB30</f>
        <v>0</v>
      </c>
      <c r="AD31" s="61">
        <f>'اداريين 1'!AC30</f>
        <v>0</v>
      </c>
      <c r="AE31" s="58">
        <f>'اداريين 1'!AD30</f>
        <v>0</v>
      </c>
      <c r="AF31" s="234">
        <f>'اداريين 1'!AE30</f>
        <v>0</v>
      </c>
      <c r="AG31" s="234">
        <f>'اداريين 1'!AF30</f>
        <v>0</v>
      </c>
      <c r="AH31" s="234">
        <f>'اداريين 1'!AG30</f>
        <v>0</v>
      </c>
      <c r="AI31" s="87">
        <f>'اداريين 1'!AH30</f>
        <v>0</v>
      </c>
      <c r="AJ31" s="87">
        <f>'اداريين 1'!AI30</f>
        <v>0</v>
      </c>
      <c r="AK31" s="87">
        <f>'اداريين 1'!AJ30</f>
        <v>0</v>
      </c>
      <c r="AL31" s="32">
        <f>'اداريين 1'!AK30</f>
        <v>0</v>
      </c>
      <c r="AM31" s="87">
        <f>'اداريين 1'!AL30</f>
        <v>0</v>
      </c>
      <c r="AN31" s="87">
        <f>'اداريين 1'!AM30</f>
        <v>0</v>
      </c>
      <c r="AO31" s="87">
        <f>'اداريين 1'!AN30</f>
        <v>0</v>
      </c>
      <c r="AP31" s="87">
        <f>'اداريين 1'!AO30</f>
        <v>0</v>
      </c>
      <c r="AQ31" s="87">
        <f>'اداريين 1'!AP30</f>
        <v>0</v>
      </c>
      <c r="AR31" s="87">
        <f>'اداريين 1'!AQ30</f>
        <v>0</v>
      </c>
      <c r="AS31" s="87">
        <f>'اداريين 1'!AR30</f>
        <v>0</v>
      </c>
      <c r="AT31" s="87">
        <f>'اداريين 1'!AS30</f>
        <v>0</v>
      </c>
      <c r="AU31" s="87">
        <f>'اداريين 1'!AT30</f>
        <v>0</v>
      </c>
      <c r="AV31" s="87">
        <f>'اداريين 1'!AU30</f>
        <v>0</v>
      </c>
      <c r="AW31" s="234">
        <f>'اداريين 1'!AV30</f>
        <v>0</v>
      </c>
      <c r="AX31" s="234">
        <f>'اداريين 1'!AW30</f>
        <v>0</v>
      </c>
      <c r="AY31" s="234">
        <f>'اداريين 1'!AX30</f>
        <v>0</v>
      </c>
      <c r="AZ31" s="61">
        <f>'اداريين 1'!AY30</f>
        <v>0</v>
      </c>
      <c r="BA31" s="234">
        <f>'اداريين 1'!AZ30</f>
        <v>0</v>
      </c>
      <c r="BB31" s="234">
        <f>'اداريين 1'!BA30</f>
        <v>0</v>
      </c>
      <c r="BC31" s="234">
        <f>'اداريين 1'!BB30</f>
        <v>0</v>
      </c>
      <c r="BD31" s="234">
        <f>'اداريين 1'!BC30</f>
        <v>0</v>
      </c>
      <c r="BE31" s="65">
        <f>'اداريين 1'!BD30</f>
        <v>0</v>
      </c>
      <c r="BF31" s="234">
        <f>'اداريين 1'!BE30</f>
        <v>0</v>
      </c>
      <c r="BG31" s="234">
        <f>'اداريين 1'!BF30</f>
        <v>0</v>
      </c>
      <c r="BH31" s="234">
        <f>'اداريين 1'!BG30</f>
        <v>0</v>
      </c>
      <c r="BI31" s="234">
        <f>'اداريين 1'!BH30</f>
        <v>50</v>
      </c>
      <c r="BJ31" s="234">
        <f>'اداريين 1'!BI30</f>
        <v>-50</v>
      </c>
      <c r="BK31" s="65">
        <f>'اداريين 1'!BJ30</f>
        <v>0</v>
      </c>
      <c r="BL31" s="54">
        <f>'اداريين 1'!BK30</f>
        <v>0</v>
      </c>
      <c r="BM31" s="234">
        <f>'اداريين 1'!BL30</f>
        <v>1183.33</v>
      </c>
      <c r="BN31" s="234">
        <f>'اداريين 1'!BM30</f>
        <v>-1183.33</v>
      </c>
      <c r="BO31" s="56">
        <f>'اداريين 1'!BN30</f>
        <v>0</v>
      </c>
      <c r="BP31" s="58">
        <f>'اداريين 1'!BO30</f>
        <v>0</v>
      </c>
      <c r="BQ31" s="58">
        <f>'اداريين 1'!BP30</f>
        <v>0</v>
      </c>
      <c r="BR31" s="97">
        <f>'اداريين 1'!BQ30</f>
        <v>0</v>
      </c>
      <c r="BS31" s="97">
        <f>'اداريين 1'!BR30</f>
        <v>0</v>
      </c>
      <c r="BT31" s="58">
        <f>'اداريين 1'!BS30</f>
        <v>0</v>
      </c>
      <c r="BU31" s="58">
        <f>'اداريين 1'!BT30</f>
        <v>0</v>
      </c>
      <c r="BV31" s="58">
        <f>'اداريين 1'!BU30</f>
        <v>0</v>
      </c>
      <c r="BW31" s="58">
        <f>'اداريين 1'!BV30</f>
        <v>0</v>
      </c>
      <c r="BX31" s="58">
        <f>'اداريين 1'!BW30</f>
        <v>0</v>
      </c>
      <c r="BY31" s="58">
        <f>'اداريين 1'!BX30</f>
        <v>0</v>
      </c>
      <c r="BZ31" s="234">
        <f>'اداريين 1'!BY30</f>
        <v>0</v>
      </c>
      <c r="CA31" s="234">
        <f>'اداريين 1'!BZ30</f>
        <v>0</v>
      </c>
      <c r="CB31" s="234">
        <f>'اداريين 1'!CA30</f>
        <v>0</v>
      </c>
    </row>
    <row r="32" spans="1:80" s="33" customFormat="1" ht="21.95" customHeight="1" x14ac:dyDescent="0.2">
      <c r="A32" s="57">
        <v>27</v>
      </c>
      <c r="B32" s="57" t="str">
        <f>'اداريين 1'!A31</f>
        <v/>
      </c>
      <c r="C32" s="58">
        <f>'اداريين 1'!B31</f>
        <v>0</v>
      </c>
      <c r="D32" s="58">
        <f>'اداريين 1'!C31</f>
        <v>0</v>
      </c>
      <c r="E32" s="58">
        <f>'اداريين 1'!D31</f>
        <v>0</v>
      </c>
      <c r="F32" s="59">
        <f>'اداريين 1'!E31</f>
        <v>0</v>
      </c>
      <c r="G32" s="51">
        <f>'اداريين 1'!F31</f>
        <v>0</v>
      </c>
      <c r="H32" s="60">
        <f>'اداريين 1'!G31</f>
        <v>0</v>
      </c>
      <c r="I32" s="60">
        <f>'اداريين 1'!H31</f>
        <v>0</v>
      </c>
      <c r="J32" s="234">
        <f>'اداريين 1'!I31</f>
        <v>0</v>
      </c>
      <c r="K32" s="234">
        <f>'اداريين 1'!J31</f>
        <v>0</v>
      </c>
      <c r="L32" s="234">
        <f>'اداريين 1'!K31</f>
        <v>0</v>
      </c>
      <c r="M32" s="234">
        <f>'اداريين 1'!L31</f>
        <v>0</v>
      </c>
      <c r="N32" s="234">
        <f>'اداريين 1'!M31</f>
        <v>0</v>
      </c>
      <c r="O32" s="58">
        <f>'اداريين 1'!N31</f>
        <v>0</v>
      </c>
      <c r="P32" s="61">
        <f>'اداريين 1'!O31</f>
        <v>0</v>
      </c>
      <c r="Q32" s="58">
        <f>'اداريين 1'!P31</f>
        <v>0</v>
      </c>
      <c r="R32" s="62">
        <f>'اداريين 1'!Q31</f>
        <v>0</v>
      </c>
      <c r="S32" s="62">
        <f>'اداريين 1'!R31</f>
        <v>0</v>
      </c>
      <c r="T32" s="62">
        <f>'اداريين 1'!S31</f>
        <v>0</v>
      </c>
      <c r="U32" s="60">
        <f>'اداريين 1'!T31</f>
        <v>0</v>
      </c>
      <c r="V32" s="60">
        <f>'اداريين 1'!U31</f>
        <v>0</v>
      </c>
      <c r="W32" s="60">
        <f>'اداريين 1'!V31</f>
        <v>0</v>
      </c>
      <c r="X32" s="63">
        <f>'اداريين 1'!W31</f>
        <v>0</v>
      </c>
      <c r="Y32" s="63">
        <f>'اداريين 1'!X31</f>
        <v>0</v>
      </c>
      <c r="Z32" s="63">
        <f>'اداريين 1'!Y31</f>
        <v>0</v>
      </c>
      <c r="AA32" s="62">
        <f>'اداريين 1'!Z31</f>
        <v>0</v>
      </c>
      <c r="AB32" s="64">
        <f>'اداريين 1'!AA31</f>
        <v>0</v>
      </c>
      <c r="AC32" s="64">
        <f>'اداريين 1'!AB31</f>
        <v>0</v>
      </c>
      <c r="AD32" s="61">
        <f>'اداريين 1'!AC31</f>
        <v>0</v>
      </c>
      <c r="AE32" s="58">
        <f>'اداريين 1'!AD31</f>
        <v>0</v>
      </c>
      <c r="AF32" s="234">
        <f>'اداريين 1'!AE31</f>
        <v>0</v>
      </c>
      <c r="AG32" s="234">
        <f>'اداريين 1'!AF31</f>
        <v>0</v>
      </c>
      <c r="AH32" s="234">
        <f>'اداريين 1'!AG31</f>
        <v>0</v>
      </c>
      <c r="AI32" s="87">
        <f>'اداريين 1'!AH31</f>
        <v>0</v>
      </c>
      <c r="AJ32" s="87">
        <f>'اداريين 1'!AI31</f>
        <v>0</v>
      </c>
      <c r="AK32" s="87">
        <f>'اداريين 1'!AJ31</f>
        <v>0</v>
      </c>
      <c r="AL32" s="32">
        <f>'اداريين 1'!AK31</f>
        <v>0</v>
      </c>
      <c r="AM32" s="87">
        <f>'اداريين 1'!AL31</f>
        <v>0</v>
      </c>
      <c r="AN32" s="87">
        <f>'اداريين 1'!AM31</f>
        <v>0</v>
      </c>
      <c r="AO32" s="87">
        <f>'اداريين 1'!AN31</f>
        <v>0</v>
      </c>
      <c r="AP32" s="87">
        <f>'اداريين 1'!AO31</f>
        <v>0</v>
      </c>
      <c r="AQ32" s="87">
        <f>'اداريين 1'!AP31</f>
        <v>0</v>
      </c>
      <c r="AR32" s="87">
        <f>'اداريين 1'!AQ31</f>
        <v>0</v>
      </c>
      <c r="AS32" s="87">
        <f>'اداريين 1'!AR31</f>
        <v>0</v>
      </c>
      <c r="AT32" s="87">
        <f>'اداريين 1'!AS31</f>
        <v>0</v>
      </c>
      <c r="AU32" s="87">
        <f>'اداريين 1'!AT31</f>
        <v>0</v>
      </c>
      <c r="AV32" s="87">
        <f>'اداريين 1'!AU31</f>
        <v>0</v>
      </c>
      <c r="AW32" s="234">
        <f>'اداريين 1'!AV31</f>
        <v>0</v>
      </c>
      <c r="AX32" s="234">
        <f>'اداريين 1'!AW31</f>
        <v>0</v>
      </c>
      <c r="AY32" s="234">
        <f>'اداريين 1'!AX31</f>
        <v>0</v>
      </c>
      <c r="AZ32" s="61">
        <f>'اداريين 1'!AY31</f>
        <v>0</v>
      </c>
      <c r="BA32" s="234">
        <f>'اداريين 1'!AZ31</f>
        <v>0</v>
      </c>
      <c r="BB32" s="234">
        <f>'اداريين 1'!BA31</f>
        <v>0</v>
      </c>
      <c r="BC32" s="234">
        <f>'اداريين 1'!BB31</f>
        <v>0</v>
      </c>
      <c r="BD32" s="234">
        <f>'اداريين 1'!BC31</f>
        <v>0</v>
      </c>
      <c r="BE32" s="65">
        <f>'اداريين 1'!BD31</f>
        <v>0</v>
      </c>
      <c r="BF32" s="234">
        <f>'اداريين 1'!BE31</f>
        <v>0</v>
      </c>
      <c r="BG32" s="234">
        <f>'اداريين 1'!BF31</f>
        <v>0</v>
      </c>
      <c r="BH32" s="234">
        <f>'اداريين 1'!BG31</f>
        <v>0</v>
      </c>
      <c r="BI32" s="234">
        <f>'اداريين 1'!BH31</f>
        <v>50</v>
      </c>
      <c r="BJ32" s="234">
        <f>'اداريين 1'!BI31</f>
        <v>-50</v>
      </c>
      <c r="BK32" s="65">
        <f>'اداريين 1'!BJ31</f>
        <v>0</v>
      </c>
      <c r="BL32" s="54">
        <f>'اداريين 1'!BK31</f>
        <v>0</v>
      </c>
      <c r="BM32" s="234">
        <f>'اداريين 1'!BL31</f>
        <v>1183.33</v>
      </c>
      <c r="BN32" s="234">
        <f>'اداريين 1'!BM31</f>
        <v>-1183.33</v>
      </c>
      <c r="BO32" s="56">
        <f>'اداريين 1'!BN31</f>
        <v>0</v>
      </c>
      <c r="BP32" s="58">
        <f>'اداريين 1'!BO31</f>
        <v>0</v>
      </c>
      <c r="BQ32" s="58">
        <f>'اداريين 1'!BP31</f>
        <v>0</v>
      </c>
      <c r="BR32" s="97">
        <f>'اداريين 1'!BQ31</f>
        <v>0</v>
      </c>
      <c r="BS32" s="97">
        <f>'اداريين 1'!BR31</f>
        <v>0</v>
      </c>
      <c r="BT32" s="58">
        <f>'اداريين 1'!BS31</f>
        <v>0</v>
      </c>
      <c r="BU32" s="58">
        <f>'اداريين 1'!BT31</f>
        <v>0</v>
      </c>
      <c r="BV32" s="58">
        <f>'اداريين 1'!BU31</f>
        <v>0</v>
      </c>
      <c r="BW32" s="58">
        <f>'اداريين 1'!BV31</f>
        <v>0</v>
      </c>
      <c r="BX32" s="58">
        <f>'اداريين 1'!BW31</f>
        <v>0</v>
      </c>
      <c r="BY32" s="58">
        <f>'اداريين 1'!BX31</f>
        <v>0</v>
      </c>
      <c r="BZ32" s="234">
        <f>'اداريين 1'!BY31</f>
        <v>0</v>
      </c>
      <c r="CA32" s="234">
        <f>'اداريين 1'!BZ31</f>
        <v>0</v>
      </c>
      <c r="CB32" s="234">
        <f>'اداريين 1'!CA31</f>
        <v>0</v>
      </c>
    </row>
    <row r="33" spans="1:80" s="33" customFormat="1" ht="21.95" customHeight="1" x14ac:dyDescent="0.2">
      <c r="A33" s="57">
        <v>28</v>
      </c>
      <c r="B33" s="57" t="str">
        <f>'اداريين 1'!A32</f>
        <v/>
      </c>
      <c r="C33" s="58">
        <f>'اداريين 1'!B32</f>
        <v>0</v>
      </c>
      <c r="D33" s="58">
        <f>'اداريين 1'!C32</f>
        <v>0</v>
      </c>
      <c r="E33" s="58">
        <f>'اداريين 1'!D32</f>
        <v>0</v>
      </c>
      <c r="F33" s="59">
        <f>'اداريين 1'!E32</f>
        <v>0</v>
      </c>
      <c r="G33" s="51">
        <f>'اداريين 1'!F32</f>
        <v>0</v>
      </c>
      <c r="H33" s="60">
        <f>'اداريين 1'!G32</f>
        <v>0</v>
      </c>
      <c r="I33" s="60">
        <f>'اداريين 1'!H32</f>
        <v>0</v>
      </c>
      <c r="J33" s="234">
        <f>'اداريين 1'!I32</f>
        <v>0</v>
      </c>
      <c r="K33" s="234">
        <f>'اداريين 1'!J32</f>
        <v>0</v>
      </c>
      <c r="L33" s="234">
        <f>'اداريين 1'!K32</f>
        <v>0</v>
      </c>
      <c r="M33" s="234">
        <f>'اداريين 1'!L32</f>
        <v>0</v>
      </c>
      <c r="N33" s="234">
        <f>'اداريين 1'!M32</f>
        <v>0</v>
      </c>
      <c r="O33" s="58">
        <f>'اداريين 1'!N32</f>
        <v>0</v>
      </c>
      <c r="P33" s="61">
        <f>'اداريين 1'!O32</f>
        <v>0</v>
      </c>
      <c r="Q33" s="58">
        <f>'اداريين 1'!P32</f>
        <v>0</v>
      </c>
      <c r="R33" s="62">
        <f>'اداريين 1'!Q32</f>
        <v>0</v>
      </c>
      <c r="S33" s="62">
        <f>'اداريين 1'!R32</f>
        <v>0</v>
      </c>
      <c r="T33" s="62">
        <f>'اداريين 1'!S32</f>
        <v>0</v>
      </c>
      <c r="U33" s="60">
        <f>'اداريين 1'!T32</f>
        <v>0</v>
      </c>
      <c r="V33" s="60">
        <f>'اداريين 1'!U32</f>
        <v>0</v>
      </c>
      <c r="W33" s="60">
        <f>'اداريين 1'!V32</f>
        <v>0</v>
      </c>
      <c r="X33" s="63">
        <f>'اداريين 1'!W32</f>
        <v>0</v>
      </c>
      <c r="Y33" s="63">
        <f>'اداريين 1'!X32</f>
        <v>0</v>
      </c>
      <c r="Z33" s="63">
        <f>'اداريين 1'!Y32</f>
        <v>0</v>
      </c>
      <c r="AA33" s="62">
        <f>'اداريين 1'!Z32</f>
        <v>0</v>
      </c>
      <c r="AB33" s="64">
        <f>'اداريين 1'!AA32</f>
        <v>0</v>
      </c>
      <c r="AC33" s="64">
        <f>'اداريين 1'!AB32</f>
        <v>0</v>
      </c>
      <c r="AD33" s="61">
        <f>'اداريين 1'!AC32</f>
        <v>0</v>
      </c>
      <c r="AE33" s="58">
        <f>'اداريين 1'!AD32</f>
        <v>0</v>
      </c>
      <c r="AF33" s="234">
        <f>'اداريين 1'!AE32</f>
        <v>0</v>
      </c>
      <c r="AG33" s="234">
        <f>'اداريين 1'!AF32</f>
        <v>0</v>
      </c>
      <c r="AH33" s="234">
        <f>'اداريين 1'!AG32</f>
        <v>0</v>
      </c>
      <c r="AI33" s="87">
        <f>'اداريين 1'!AH32</f>
        <v>0</v>
      </c>
      <c r="AJ33" s="87">
        <f>'اداريين 1'!AI32</f>
        <v>0</v>
      </c>
      <c r="AK33" s="87">
        <f>'اداريين 1'!AJ32</f>
        <v>0</v>
      </c>
      <c r="AL33" s="32">
        <f>'اداريين 1'!AK32</f>
        <v>0</v>
      </c>
      <c r="AM33" s="87">
        <f>'اداريين 1'!AL32</f>
        <v>0</v>
      </c>
      <c r="AN33" s="87">
        <f>'اداريين 1'!AM32</f>
        <v>0</v>
      </c>
      <c r="AO33" s="87">
        <f>'اداريين 1'!AN32</f>
        <v>0</v>
      </c>
      <c r="AP33" s="87">
        <f>'اداريين 1'!AO32</f>
        <v>0</v>
      </c>
      <c r="AQ33" s="87">
        <f>'اداريين 1'!AP32</f>
        <v>0</v>
      </c>
      <c r="AR33" s="87">
        <f>'اداريين 1'!AQ32</f>
        <v>0</v>
      </c>
      <c r="AS33" s="87">
        <f>'اداريين 1'!AR32</f>
        <v>0</v>
      </c>
      <c r="AT33" s="87">
        <f>'اداريين 1'!AS32</f>
        <v>0</v>
      </c>
      <c r="AU33" s="87">
        <f>'اداريين 1'!AT32</f>
        <v>0</v>
      </c>
      <c r="AV33" s="87">
        <f>'اداريين 1'!AU32</f>
        <v>0</v>
      </c>
      <c r="AW33" s="234">
        <f>'اداريين 1'!AV32</f>
        <v>0</v>
      </c>
      <c r="AX33" s="234">
        <f>'اداريين 1'!AW32</f>
        <v>0</v>
      </c>
      <c r="AY33" s="234">
        <f>'اداريين 1'!AX32</f>
        <v>0</v>
      </c>
      <c r="AZ33" s="61">
        <f>'اداريين 1'!AY32</f>
        <v>0</v>
      </c>
      <c r="BA33" s="234">
        <f>'اداريين 1'!AZ32</f>
        <v>0</v>
      </c>
      <c r="BB33" s="234">
        <f>'اداريين 1'!BA32</f>
        <v>0</v>
      </c>
      <c r="BC33" s="234">
        <f>'اداريين 1'!BB32</f>
        <v>0</v>
      </c>
      <c r="BD33" s="234">
        <f>'اداريين 1'!BC32</f>
        <v>0</v>
      </c>
      <c r="BE33" s="65">
        <f>'اداريين 1'!BD32</f>
        <v>0</v>
      </c>
      <c r="BF33" s="234">
        <f>'اداريين 1'!BE32</f>
        <v>0</v>
      </c>
      <c r="BG33" s="234">
        <f>'اداريين 1'!BF32</f>
        <v>0</v>
      </c>
      <c r="BH33" s="234">
        <f>'اداريين 1'!BG32</f>
        <v>0</v>
      </c>
      <c r="BI33" s="234">
        <f>'اداريين 1'!BH32</f>
        <v>50</v>
      </c>
      <c r="BJ33" s="234">
        <f>'اداريين 1'!BI32</f>
        <v>-50</v>
      </c>
      <c r="BK33" s="65">
        <f>'اداريين 1'!BJ32</f>
        <v>0</v>
      </c>
      <c r="BL33" s="54">
        <f>'اداريين 1'!BK32</f>
        <v>0</v>
      </c>
      <c r="BM33" s="234">
        <f>'اداريين 1'!BL32</f>
        <v>1183.33</v>
      </c>
      <c r="BN33" s="234">
        <f>'اداريين 1'!BM32</f>
        <v>-1183.33</v>
      </c>
      <c r="BO33" s="56">
        <f>'اداريين 1'!BN32</f>
        <v>0</v>
      </c>
      <c r="BP33" s="58">
        <f>'اداريين 1'!BO32</f>
        <v>0</v>
      </c>
      <c r="BQ33" s="58">
        <f>'اداريين 1'!BP32</f>
        <v>0</v>
      </c>
      <c r="BR33" s="97">
        <f>'اداريين 1'!BQ32</f>
        <v>0</v>
      </c>
      <c r="BS33" s="97">
        <f>'اداريين 1'!BR32</f>
        <v>0</v>
      </c>
      <c r="BT33" s="58">
        <f>'اداريين 1'!BS32</f>
        <v>0</v>
      </c>
      <c r="BU33" s="58">
        <f>'اداريين 1'!BT32</f>
        <v>0</v>
      </c>
      <c r="BV33" s="58">
        <f>'اداريين 1'!BU32</f>
        <v>0</v>
      </c>
      <c r="BW33" s="58">
        <f>'اداريين 1'!BV32</f>
        <v>0</v>
      </c>
      <c r="BX33" s="58">
        <f>'اداريين 1'!BW32</f>
        <v>0</v>
      </c>
      <c r="BY33" s="58">
        <f>'اداريين 1'!BX32</f>
        <v>0</v>
      </c>
      <c r="BZ33" s="234">
        <f>'اداريين 1'!BY32</f>
        <v>0</v>
      </c>
      <c r="CA33" s="234">
        <f>'اداريين 1'!BZ32</f>
        <v>0</v>
      </c>
      <c r="CB33" s="234">
        <f>'اداريين 1'!CA32</f>
        <v>0</v>
      </c>
    </row>
    <row r="34" spans="1:80" s="33" customFormat="1" ht="21.95" customHeight="1" x14ac:dyDescent="0.2">
      <c r="A34" s="57">
        <v>29</v>
      </c>
      <c r="B34" s="57" t="str">
        <f>'اداريين 2'!A5</f>
        <v/>
      </c>
      <c r="C34" s="58">
        <f>'اداريين 2'!B5</f>
        <v>0</v>
      </c>
      <c r="D34" s="58">
        <f>'اداريين 2'!C5</f>
        <v>0</v>
      </c>
      <c r="E34" s="58">
        <f>'اداريين 2'!D5</f>
        <v>0</v>
      </c>
      <c r="F34" s="59">
        <f>'اداريين 2'!E5</f>
        <v>0</v>
      </c>
      <c r="G34" s="51">
        <f>'اداريين 2'!F5</f>
        <v>0</v>
      </c>
      <c r="H34" s="60">
        <f>'اداريين 2'!G5</f>
        <v>0</v>
      </c>
      <c r="I34" s="60">
        <f>'اداريين 2'!H5</f>
        <v>0</v>
      </c>
      <c r="J34" s="234">
        <f>'اداريين 2'!I5</f>
        <v>0</v>
      </c>
      <c r="K34" s="234">
        <f>'اداريين 2'!J5</f>
        <v>0</v>
      </c>
      <c r="L34" s="234">
        <f>'اداريين 2'!K5</f>
        <v>0</v>
      </c>
      <c r="M34" s="234">
        <f>'اداريين 2'!L5</f>
        <v>0</v>
      </c>
      <c r="N34" s="234">
        <f>'اداريين 2'!M5</f>
        <v>0</v>
      </c>
      <c r="O34" s="58">
        <f>'اداريين 2'!N5</f>
        <v>0</v>
      </c>
      <c r="P34" s="61">
        <f>'اداريين 2'!O5</f>
        <v>0</v>
      </c>
      <c r="Q34" s="58">
        <f>'اداريين 2'!P5</f>
        <v>0</v>
      </c>
      <c r="R34" s="62">
        <f>'اداريين 2'!Q5</f>
        <v>0</v>
      </c>
      <c r="S34" s="62">
        <f>'اداريين 2'!R5</f>
        <v>0</v>
      </c>
      <c r="T34" s="62">
        <f>'اداريين 2'!S5</f>
        <v>0</v>
      </c>
      <c r="U34" s="60">
        <f>'اداريين 2'!T5</f>
        <v>0</v>
      </c>
      <c r="V34" s="60">
        <f>'اداريين 2'!U5</f>
        <v>0</v>
      </c>
      <c r="W34" s="60">
        <f>'اداريين 2'!V5</f>
        <v>0</v>
      </c>
      <c r="X34" s="63">
        <f>'اداريين 2'!W5</f>
        <v>0</v>
      </c>
      <c r="Y34" s="63">
        <f>'اداريين 2'!X5</f>
        <v>0</v>
      </c>
      <c r="Z34" s="63">
        <f>'اداريين 2'!Y5</f>
        <v>0</v>
      </c>
      <c r="AA34" s="62">
        <f>'اداريين 2'!Z5</f>
        <v>0</v>
      </c>
      <c r="AB34" s="64">
        <f>'اداريين 2'!AA5</f>
        <v>0</v>
      </c>
      <c r="AC34" s="64">
        <f>'اداريين 2'!AB5</f>
        <v>0</v>
      </c>
      <c r="AD34" s="61">
        <f>'اداريين 2'!AC5</f>
        <v>0</v>
      </c>
      <c r="AE34" s="58">
        <f>'اداريين 2'!AD5</f>
        <v>0</v>
      </c>
      <c r="AF34" s="234">
        <f>'اداريين 2'!AE5</f>
        <v>0</v>
      </c>
      <c r="AG34" s="234">
        <f>'اداريين 2'!AF5</f>
        <v>0</v>
      </c>
      <c r="AH34" s="234">
        <f>'اداريين 2'!AG5</f>
        <v>0</v>
      </c>
      <c r="AI34" s="87">
        <f>'اداريين 2'!AH5</f>
        <v>0</v>
      </c>
      <c r="AJ34" s="87">
        <f>'اداريين 2'!AI5</f>
        <v>0</v>
      </c>
      <c r="AK34" s="87">
        <f>'اداريين 2'!AJ5</f>
        <v>0</v>
      </c>
      <c r="AL34" s="32">
        <f>'اداريين 2'!AK5</f>
        <v>0</v>
      </c>
      <c r="AM34" s="87">
        <f>'اداريين 2'!AL5</f>
        <v>0</v>
      </c>
      <c r="AN34" s="87">
        <f>'اداريين 2'!AM5</f>
        <v>0</v>
      </c>
      <c r="AO34" s="87">
        <f>'اداريين 2'!AN5</f>
        <v>0</v>
      </c>
      <c r="AP34" s="87">
        <f>'اداريين 2'!AO5</f>
        <v>0</v>
      </c>
      <c r="AQ34" s="87">
        <f>'اداريين 2'!AP5</f>
        <v>0</v>
      </c>
      <c r="AR34" s="87">
        <f>'اداريين 2'!AQ5</f>
        <v>0</v>
      </c>
      <c r="AS34" s="87">
        <f>'اداريين 2'!AR5</f>
        <v>0</v>
      </c>
      <c r="AT34" s="87">
        <f>'اداريين 2'!AS5</f>
        <v>0</v>
      </c>
      <c r="AU34" s="87">
        <f>'اداريين 2'!AT5</f>
        <v>0</v>
      </c>
      <c r="AV34" s="87">
        <f>'اداريين 2'!AU5</f>
        <v>0</v>
      </c>
      <c r="AW34" s="234">
        <f>'اداريين 2'!AV5</f>
        <v>0</v>
      </c>
      <c r="AX34" s="234">
        <f>'اداريين 2'!AW5</f>
        <v>0</v>
      </c>
      <c r="AY34" s="234">
        <f>'اداريين 2'!AX5</f>
        <v>0</v>
      </c>
      <c r="AZ34" s="61">
        <f>'اداريين 2'!AY5</f>
        <v>0</v>
      </c>
      <c r="BA34" s="234">
        <f>'اداريين 2'!AZ5</f>
        <v>0</v>
      </c>
      <c r="BB34" s="234">
        <f>'اداريين 2'!BA5</f>
        <v>0</v>
      </c>
      <c r="BC34" s="234">
        <f>'اداريين 2'!BB5</f>
        <v>0</v>
      </c>
      <c r="BD34" s="234">
        <f>'اداريين 2'!BC5</f>
        <v>0</v>
      </c>
      <c r="BE34" s="65">
        <f>'اداريين 2'!BD5</f>
        <v>0</v>
      </c>
      <c r="BF34" s="234">
        <f>'اداريين 2'!BE5</f>
        <v>0</v>
      </c>
      <c r="BG34" s="234">
        <f>'اداريين 2'!BF5</f>
        <v>0</v>
      </c>
      <c r="BH34" s="234">
        <f>'اداريين 2'!BG5</f>
        <v>0</v>
      </c>
      <c r="BI34" s="234">
        <f>'اداريين 2'!BH5</f>
        <v>50</v>
      </c>
      <c r="BJ34" s="234">
        <f>'اداريين 2'!BI5</f>
        <v>-50</v>
      </c>
      <c r="BK34" s="65">
        <f>'اداريين 2'!BJ5</f>
        <v>0</v>
      </c>
      <c r="BL34" s="54">
        <f>'اداريين 2'!BK5</f>
        <v>0</v>
      </c>
      <c r="BM34" s="234">
        <f>'اداريين 2'!BL5</f>
        <v>1183.33</v>
      </c>
      <c r="BN34" s="234">
        <f>'اداريين 2'!BM5</f>
        <v>-1183.33</v>
      </c>
      <c r="BO34" s="56">
        <f>'اداريين 2'!BN5</f>
        <v>0</v>
      </c>
      <c r="BP34" s="58">
        <f>'اداريين 2'!BO5</f>
        <v>0</v>
      </c>
      <c r="BQ34" s="58">
        <f>'اداريين 2'!BP5</f>
        <v>0</v>
      </c>
      <c r="BR34" s="97">
        <f>'اداريين 2'!BQ5</f>
        <v>0</v>
      </c>
      <c r="BS34" s="97">
        <f>'اداريين 2'!BR5</f>
        <v>0</v>
      </c>
      <c r="BT34" s="58">
        <f>'اداريين 2'!BS5</f>
        <v>0</v>
      </c>
      <c r="BU34" s="58">
        <f>'اداريين 2'!BT5</f>
        <v>0</v>
      </c>
      <c r="BV34" s="58">
        <f>'اداريين 2'!BU5</f>
        <v>0</v>
      </c>
      <c r="BW34" s="58">
        <f>'اداريين 2'!BV5</f>
        <v>0</v>
      </c>
      <c r="BX34" s="58">
        <f>'اداريين 2'!BW5</f>
        <v>0</v>
      </c>
      <c r="BY34" s="58">
        <f>'اداريين 2'!BX5</f>
        <v>0</v>
      </c>
      <c r="BZ34" s="234">
        <f>'اداريين 2'!BY5</f>
        <v>0</v>
      </c>
      <c r="CA34" s="234">
        <f>'اداريين 2'!BZ5</f>
        <v>0</v>
      </c>
      <c r="CB34" s="234">
        <f>'اداريين 2'!CA5</f>
        <v>0</v>
      </c>
    </row>
    <row r="35" spans="1:80" s="33" customFormat="1" ht="21.95" customHeight="1" x14ac:dyDescent="0.2">
      <c r="A35" s="57">
        <v>30</v>
      </c>
      <c r="B35" s="57" t="str">
        <f>'اداريين 2'!A6</f>
        <v/>
      </c>
      <c r="C35" s="58">
        <f>'اداريين 2'!B6</f>
        <v>0</v>
      </c>
      <c r="D35" s="58">
        <f>'اداريين 2'!C6</f>
        <v>0</v>
      </c>
      <c r="E35" s="58">
        <f>'اداريين 2'!D6</f>
        <v>0</v>
      </c>
      <c r="F35" s="59">
        <f>'اداريين 2'!E6</f>
        <v>0</v>
      </c>
      <c r="G35" s="51">
        <f>'اداريين 2'!F6</f>
        <v>0</v>
      </c>
      <c r="H35" s="60">
        <f>'اداريين 2'!G6</f>
        <v>0</v>
      </c>
      <c r="I35" s="60">
        <f>'اداريين 2'!H6</f>
        <v>0</v>
      </c>
      <c r="J35" s="234">
        <f>'اداريين 2'!I6</f>
        <v>0</v>
      </c>
      <c r="K35" s="234">
        <f>'اداريين 2'!J6</f>
        <v>0</v>
      </c>
      <c r="L35" s="234">
        <f>'اداريين 2'!K6</f>
        <v>0</v>
      </c>
      <c r="M35" s="234">
        <f>'اداريين 2'!L6</f>
        <v>0</v>
      </c>
      <c r="N35" s="234">
        <f>'اداريين 2'!M6</f>
        <v>0</v>
      </c>
      <c r="O35" s="58">
        <f>'اداريين 2'!N6</f>
        <v>0</v>
      </c>
      <c r="P35" s="61">
        <f>'اداريين 2'!O6</f>
        <v>0</v>
      </c>
      <c r="Q35" s="58">
        <f>'اداريين 2'!P6</f>
        <v>0</v>
      </c>
      <c r="R35" s="62">
        <f>'اداريين 2'!Q6</f>
        <v>0</v>
      </c>
      <c r="S35" s="62">
        <f>'اداريين 2'!R6</f>
        <v>0</v>
      </c>
      <c r="T35" s="62">
        <f>'اداريين 2'!S6</f>
        <v>0</v>
      </c>
      <c r="U35" s="60">
        <f>'اداريين 2'!T6</f>
        <v>0</v>
      </c>
      <c r="V35" s="60">
        <f>'اداريين 2'!U6</f>
        <v>0</v>
      </c>
      <c r="W35" s="60">
        <f>'اداريين 2'!V6</f>
        <v>0</v>
      </c>
      <c r="X35" s="63">
        <f>'اداريين 2'!W6</f>
        <v>0</v>
      </c>
      <c r="Y35" s="63">
        <f>'اداريين 2'!X6</f>
        <v>0</v>
      </c>
      <c r="Z35" s="63">
        <f>'اداريين 2'!Y6</f>
        <v>0</v>
      </c>
      <c r="AA35" s="62">
        <f>'اداريين 2'!Z6</f>
        <v>0</v>
      </c>
      <c r="AB35" s="64">
        <f>'اداريين 2'!AA6</f>
        <v>0</v>
      </c>
      <c r="AC35" s="64">
        <f>'اداريين 2'!AB6</f>
        <v>0</v>
      </c>
      <c r="AD35" s="61">
        <f>'اداريين 2'!AC6</f>
        <v>0</v>
      </c>
      <c r="AE35" s="58">
        <f>'اداريين 2'!AD6</f>
        <v>0</v>
      </c>
      <c r="AF35" s="234">
        <f>'اداريين 2'!AE6</f>
        <v>0</v>
      </c>
      <c r="AG35" s="234">
        <f>'اداريين 2'!AF6</f>
        <v>0</v>
      </c>
      <c r="AH35" s="234">
        <f>'اداريين 2'!AG6</f>
        <v>0</v>
      </c>
      <c r="AI35" s="87">
        <f>'اداريين 2'!AH6</f>
        <v>0</v>
      </c>
      <c r="AJ35" s="87">
        <f>'اداريين 2'!AI6</f>
        <v>0</v>
      </c>
      <c r="AK35" s="87">
        <f>'اداريين 2'!AJ6</f>
        <v>0</v>
      </c>
      <c r="AL35" s="32">
        <f>'اداريين 2'!AK6</f>
        <v>0</v>
      </c>
      <c r="AM35" s="87">
        <f>'اداريين 2'!AL6</f>
        <v>0</v>
      </c>
      <c r="AN35" s="87">
        <f>'اداريين 2'!AM6</f>
        <v>0</v>
      </c>
      <c r="AO35" s="87">
        <f>'اداريين 2'!AN6</f>
        <v>0</v>
      </c>
      <c r="AP35" s="87">
        <f>'اداريين 2'!AO6</f>
        <v>0</v>
      </c>
      <c r="AQ35" s="87">
        <f>'اداريين 2'!AP6</f>
        <v>0</v>
      </c>
      <c r="AR35" s="87">
        <f>'اداريين 2'!AQ6</f>
        <v>0</v>
      </c>
      <c r="AS35" s="87">
        <f>'اداريين 2'!AR6</f>
        <v>0</v>
      </c>
      <c r="AT35" s="87">
        <f>'اداريين 2'!AS6</f>
        <v>0</v>
      </c>
      <c r="AU35" s="87">
        <f>'اداريين 2'!AT6</f>
        <v>0</v>
      </c>
      <c r="AV35" s="87">
        <f>'اداريين 2'!AU6</f>
        <v>0</v>
      </c>
      <c r="AW35" s="234">
        <f>'اداريين 2'!AV6</f>
        <v>0</v>
      </c>
      <c r="AX35" s="234">
        <f>'اداريين 2'!AW6</f>
        <v>0</v>
      </c>
      <c r="AY35" s="234">
        <f>'اداريين 2'!AX6</f>
        <v>0</v>
      </c>
      <c r="AZ35" s="61">
        <f>'اداريين 2'!AY6</f>
        <v>0</v>
      </c>
      <c r="BA35" s="234">
        <f>'اداريين 2'!AZ6</f>
        <v>0</v>
      </c>
      <c r="BB35" s="234">
        <f>'اداريين 2'!BA6</f>
        <v>0</v>
      </c>
      <c r="BC35" s="234">
        <f>'اداريين 2'!BB6</f>
        <v>0</v>
      </c>
      <c r="BD35" s="234">
        <f>'اداريين 2'!BC6</f>
        <v>0</v>
      </c>
      <c r="BE35" s="65">
        <f>'اداريين 2'!BD6</f>
        <v>0</v>
      </c>
      <c r="BF35" s="234">
        <f>'اداريين 2'!BE6</f>
        <v>0</v>
      </c>
      <c r="BG35" s="234">
        <f>'اداريين 2'!BF6</f>
        <v>0</v>
      </c>
      <c r="BH35" s="234">
        <f>'اداريين 2'!BG6</f>
        <v>0</v>
      </c>
      <c r="BI35" s="234">
        <f>'اداريين 2'!BH6</f>
        <v>50</v>
      </c>
      <c r="BJ35" s="234">
        <f>'اداريين 2'!BI6</f>
        <v>-50</v>
      </c>
      <c r="BK35" s="65">
        <f>'اداريين 2'!BJ6</f>
        <v>0</v>
      </c>
      <c r="BL35" s="54">
        <f>'اداريين 2'!BK6</f>
        <v>0</v>
      </c>
      <c r="BM35" s="234">
        <f>'اداريين 2'!BL6</f>
        <v>1183.33</v>
      </c>
      <c r="BN35" s="234">
        <f>'اداريين 2'!BM6</f>
        <v>-1183.33</v>
      </c>
      <c r="BO35" s="56">
        <f>'اداريين 2'!BN6</f>
        <v>0</v>
      </c>
      <c r="BP35" s="58">
        <f>'اداريين 2'!BO6</f>
        <v>0</v>
      </c>
      <c r="BQ35" s="58">
        <f>'اداريين 2'!BP6</f>
        <v>0</v>
      </c>
      <c r="BR35" s="97">
        <f>'اداريين 2'!BQ6</f>
        <v>0</v>
      </c>
      <c r="BS35" s="97">
        <f>'اداريين 2'!BR6</f>
        <v>0</v>
      </c>
      <c r="BT35" s="58">
        <f>'اداريين 2'!BS6</f>
        <v>0</v>
      </c>
      <c r="BU35" s="58">
        <f>'اداريين 2'!BT6</f>
        <v>0</v>
      </c>
      <c r="BV35" s="58">
        <f>'اداريين 2'!BU6</f>
        <v>0</v>
      </c>
      <c r="BW35" s="58">
        <f>'اداريين 2'!BV6</f>
        <v>0</v>
      </c>
      <c r="BX35" s="58">
        <f>'اداريين 2'!BW6</f>
        <v>0</v>
      </c>
      <c r="BY35" s="58">
        <f>'اداريين 2'!BX6</f>
        <v>0</v>
      </c>
      <c r="BZ35" s="234">
        <f>'اداريين 2'!BY6</f>
        <v>0</v>
      </c>
      <c r="CA35" s="234">
        <f>'اداريين 2'!BZ6</f>
        <v>0</v>
      </c>
      <c r="CB35" s="234">
        <f>'اداريين 2'!CA6</f>
        <v>0</v>
      </c>
    </row>
    <row r="36" spans="1:80" s="33" customFormat="1" ht="21.95" customHeight="1" x14ac:dyDescent="0.2">
      <c r="A36" s="57">
        <v>31</v>
      </c>
      <c r="B36" s="57" t="str">
        <f>'اداريين 2'!A7</f>
        <v/>
      </c>
      <c r="C36" s="58">
        <f>'اداريين 2'!B7</f>
        <v>0</v>
      </c>
      <c r="D36" s="58">
        <f>'اداريين 2'!C7</f>
        <v>0</v>
      </c>
      <c r="E36" s="58">
        <f>'اداريين 2'!D7</f>
        <v>0</v>
      </c>
      <c r="F36" s="59">
        <f>'اداريين 2'!E7</f>
        <v>0</v>
      </c>
      <c r="G36" s="51">
        <f>'اداريين 2'!F7</f>
        <v>0</v>
      </c>
      <c r="H36" s="60">
        <f>'اداريين 2'!G7</f>
        <v>0</v>
      </c>
      <c r="I36" s="60">
        <f>'اداريين 2'!H7</f>
        <v>0</v>
      </c>
      <c r="J36" s="234">
        <f>'اداريين 2'!I7</f>
        <v>0</v>
      </c>
      <c r="K36" s="234">
        <f>'اداريين 2'!J7</f>
        <v>0</v>
      </c>
      <c r="L36" s="234">
        <f>'اداريين 2'!K7</f>
        <v>0</v>
      </c>
      <c r="M36" s="234">
        <f>'اداريين 2'!L7</f>
        <v>0</v>
      </c>
      <c r="N36" s="234">
        <f>'اداريين 2'!M7</f>
        <v>0</v>
      </c>
      <c r="O36" s="58">
        <f>'اداريين 2'!N7</f>
        <v>0</v>
      </c>
      <c r="P36" s="61">
        <f>'اداريين 2'!O7</f>
        <v>0</v>
      </c>
      <c r="Q36" s="58">
        <f>'اداريين 2'!P7</f>
        <v>0</v>
      </c>
      <c r="R36" s="62">
        <f>'اداريين 2'!Q7</f>
        <v>0</v>
      </c>
      <c r="S36" s="62">
        <f>'اداريين 2'!R7</f>
        <v>0</v>
      </c>
      <c r="T36" s="62">
        <f>'اداريين 2'!S7</f>
        <v>0</v>
      </c>
      <c r="U36" s="60">
        <f>'اداريين 2'!T7</f>
        <v>0</v>
      </c>
      <c r="V36" s="60">
        <f>'اداريين 2'!U7</f>
        <v>0</v>
      </c>
      <c r="W36" s="60">
        <f>'اداريين 2'!V7</f>
        <v>0</v>
      </c>
      <c r="X36" s="63">
        <f>'اداريين 2'!W7</f>
        <v>0</v>
      </c>
      <c r="Y36" s="63">
        <f>'اداريين 2'!X7</f>
        <v>0</v>
      </c>
      <c r="Z36" s="63">
        <f>'اداريين 2'!Y7</f>
        <v>0</v>
      </c>
      <c r="AA36" s="62">
        <f>'اداريين 2'!Z7</f>
        <v>0</v>
      </c>
      <c r="AB36" s="64">
        <f>'اداريين 2'!AA7</f>
        <v>0</v>
      </c>
      <c r="AC36" s="64">
        <f>'اداريين 2'!AB7</f>
        <v>0</v>
      </c>
      <c r="AD36" s="61">
        <f>'اداريين 2'!AC7</f>
        <v>0</v>
      </c>
      <c r="AE36" s="58">
        <f>'اداريين 2'!AD7</f>
        <v>0</v>
      </c>
      <c r="AF36" s="234">
        <f>'اداريين 2'!AE7</f>
        <v>0</v>
      </c>
      <c r="AG36" s="234">
        <f>'اداريين 2'!AF7</f>
        <v>0</v>
      </c>
      <c r="AH36" s="234">
        <f>'اداريين 2'!AG7</f>
        <v>0</v>
      </c>
      <c r="AI36" s="87">
        <f>'اداريين 2'!AH7</f>
        <v>0</v>
      </c>
      <c r="AJ36" s="87">
        <f>'اداريين 2'!AI7</f>
        <v>0</v>
      </c>
      <c r="AK36" s="87">
        <f>'اداريين 2'!AJ7</f>
        <v>0</v>
      </c>
      <c r="AL36" s="32">
        <f>'اداريين 2'!AK7</f>
        <v>0</v>
      </c>
      <c r="AM36" s="87">
        <f>'اداريين 2'!AL7</f>
        <v>0</v>
      </c>
      <c r="AN36" s="87">
        <f>'اداريين 2'!AM7</f>
        <v>0</v>
      </c>
      <c r="AO36" s="87">
        <f>'اداريين 2'!AN7</f>
        <v>0</v>
      </c>
      <c r="AP36" s="87">
        <f>'اداريين 2'!AO7</f>
        <v>0</v>
      </c>
      <c r="AQ36" s="87">
        <f>'اداريين 2'!AP7</f>
        <v>0</v>
      </c>
      <c r="AR36" s="87">
        <f>'اداريين 2'!AQ7</f>
        <v>0</v>
      </c>
      <c r="AS36" s="87">
        <f>'اداريين 2'!AR7</f>
        <v>0</v>
      </c>
      <c r="AT36" s="87">
        <f>'اداريين 2'!AS7</f>
        <v>0</v>
      </c>
      <c r="AU36" s="87">
        <f>'اداريين 2'!AT7</f>
        <v>0</v>
      </c>
      <c r="AV36" s="87">
        <f>'اداريين 2'!AU7</f>
        <v>0</v>
      </c>
      <c r="AW36" s="234">
        <f>'اداريين 2'!AV7</f>
        <v>0</v>
      </c>
      <c r="AX36" s="234">
        <f>'اداريين 2'!AW7</f>
        <v>0</v>
      </c>
      <c r="AY36" s="234">
        <f>'اداريين 2'!AX7</f>
        <v>0</v>
      </c>
      <c r="AZ36" s="61">
        <f>'اداريين 2'!AY7</f>
        <v>0</v>
      </c>
      <c r="BA36" s="234">
        <f>'اداريين 2'!AZ7</f>
        <v>0</v>
      </c>
      <c r="BB36" s="234">
        <f>'اداريين 2'!BA7</f>
        <v>0</v>
      </c>
      <c r="BC36" s="234">
        <f>'اداريين 2'!BB7</f>
        <v>0</v>
      </c>
      <c r="BD36" s="234">
        <f>'اداريين 2'!BC7</f>
        <v>0</v>
      </c>
      <c r="BE36" s="65">
        <f>'اداريين 2'!BD7</f>
        <v>0</v>
      </c>
      <c r="BF36" s="234">
        <f>'اداريين 2'!BE7</f>
        <v>0</v>
      </c>
      <c r="BG36" s="234">
        <f>'اداريين 2'!BF7</f>
        <v>0</v>
      </c>
      <c r="BH36" s="234">
        <f>'اداريين 2'!BG7</f>
        <v>0</v>
      </c>
      <c r="BI36" s="234">
        <f>'اداريين 2'!BH7</f>
        <v>50</v>
      </c>
      <c r="BJ36" s="234">
        <f>'اداريين 2'!BI7</f>
        <v>-50</v>
      </c>
      <c r="BK36" s="65">
        <f>'اداريين 2'!BJ7</f>
        <v>0</v>
      </c>
      <c r="BL36" s="54">
        <f>'اداريين 2'!BK7</f>
        <v>0</v>
      </c>
      <c r="BM36" s="234">
        <f>'اداريين 2'!BL7</f>
        <v>1183.33</v>
      </c>
      <c r="BN36" s="234">
        <f>'اداريين 2'!BM7</f>
        <v>-1183.33</v>
      </c>
      <c r="BO36" s="56">
        <f>'اداريين 2'!BN7</f>
        <v>0</v>
      </c>
      <c r="BP36" s="58">
        <f>'اداريين 2'!BO7</f>
        <v>0</v>
      </c>
      <c r="BQ36" s="58">
        <f>'اداريين 2'!BP7</f>
        <v>0</v>
      </c>
      <c r="BR36" s="97">
        <f>'اداريين 2'!BQ7</f>
        <v>0</v>
      </c>
      <c r="BS36" s="97">
        <f>'اداريين 2'!BR7</f>
        <v>0</v>
      </c>
      <c r="BT36" s="58">
        <f>'اداريين 2'!BS7</f>
        <v>0</v>
      </c>
      <c r="BU36" s="58">
        <f>'اداريين 2'!BT7</f>
        <v>0</v>
      </c>
      <c r="BV36" s="58">
        <f>'اداريين 2'!BU7</f>
        <v>0</v>
      </c>
      <c r="BW36" s="58">
        <f>'اداريين 2'!BV7</f>
        <v>0</v>
      </c>
      <c r="BX36" s="58">
        <f>'اداريين 2'!BW7</f>
        <v>0</v>
      </c>
      <c r="BY36" s="58">
        <f>'اداريين 2'!BX7</f>
        <v>0</v>
      </c>
      <c r="BZ36" s="234">
        <f>'اداريين 2'!BY7</f>
        <v>0</v>
      </c>
      <c r="CA36" s="234">
        <f>'اداريين 2'!BZ7</f>
        <v>0</v>
      </c>
      <c r="CB36" s="234">
        <f>'اداريين 2'!CA7</f>
        <v>0</v>
      </c>
    </row>
    <row r="37" spans="1:80" s="33" customFormat="1" ht="21.95" customHeight="1" x14ac:dyDescent="0.2">
      <c r="A37" s="57">
        <v>32</v>
      </c>
      <c r="B37" s="57" t="str">
        <f>'اداريين 2'!A8</f>
        <v/>
      </c>
      <c r="C37" s="58">
        <f>'اداريين 2'!B8</f>
        <v>0</v>
      </c>
      <c r="D37" s="58">
        <f>'اداريين 2'!C8</f>
        <v>0</v>
      </c>
      <c r="E37" s="58">
        <f>'اداريين 2'!D8</f>
        <v>0</v>
      </c>
      <c r="F37" s="59">
        <f>'اداريين 2'!E8</f>
        <v>0</v>
      </c>
      <c r="G37" s="51">
        <f>'اداريين 2'!F8</f>
        <v>0</v>
      </c>
      <c r="H37" s="60">
        <f>'اداريين 2'!G8</f>
        <v>0</v>
      </c>
      <c r="I37" s="60">
        <f>'اداريين 2'!H8</f>
        <v>0</v>
      </c>
      <c r="J37" s="234">
        <f>'اداريين 2'!I8</f>
        <v>0</v>
      </c>
      <c r="K37" s="234">
        <f>'اداريين 2'!J8</f>
        <v>0</v>
      </c>
      <c r="L37" s="234">
        <f>'اداريين 2'!K8</f>
        <v>0</v>
      </c>
      <c r="M37" s="234">
        <f>'اداريين 2'!L8</f>
        <v>0</v>
      </c>
      <c r="N37" s="234">
        <f>'اداريين 2'!M8</f>
        <v>0</v>
      </c>
      <c r="O37" s="58">
        <f>'اداريين 2'!N8</f>
        <v>0</v>
      </c>
      <c r="P37" s="61">
        <f>'اداريين 2'!O8</f>
        <v>0</v>
      </c>
      <c r="Q37" s="58">
        <f>'اداريين 2'!P8</f>
        <v>0</v>
      </c>
      <c r="R37" s="62">
        <f>'اداريين 2'!Q8</f>
        <v>0</v>
      </c>
      <c r="S37" s="62">
        <f>'اداريين 2'!R8</f>
        <v>0</v>
      </c>
      <c r="T37" s="62">
        <f>'اداريين 2'!S8</f>
        <v>0</v>
      </c>
      <c r="U37" s="60">
        <f>'اداريين 2'!T8</f>
        <v>0</v>
      </c>
      <c r="V37" s="60">
        <f>'اداريين 2'!U8</f>
        <v>0</v>
      </c>
      <c r="W37" s="60">
        <f>'اداريين 2'!V8</f>
        <v>0</v>
      </c>
      <c r="X37" s="63">
        <f>'اداريين 2'!W8</f>
        <v>0</v>
      </c>
      <c r="Y37" s="63">
        <f>'اداريين 2'!X8</f>
        <v>0</v>
      </c>
      <c r="Z37" s="63">
        <f>'اداريين 2'!Y8</f>
        <v>0</v>
      </c>
      <c r="AA37" s="62">
        <f>'اداريين 2'!Z8</f>
        <v>0</v>
      </c>
      <c r="AB37" s="64">
        <f>'اداريين 2'!AA8</f>
        <v>0</v>
      </c>
      <c r="AC37" s="64">
        <f>'اداريين 2'!AB8</f>
        <v>0</v>
      </c>
      <c r="AD37" s="61">
        <f>'اداريين 2'!AC8</f>
        <v>0</v>
      </c>
      <c r="AE37" s="58">
        <f>'اداريين 2'!AD8</f>
        <v>0</v>
      </c>
      <c r="AF37" s="234">
        <f>'اداريين 2'!AE8</f>
        <v>0</v>
      </c>
      <c r="AG37" s="234">
        <f>'اداريين 2'!AF8</f>
        <v>0</v>
      </c>
      <c r="AH37" s="234">
        <f>'اداريين 2'!AG8</f>
        <v>0</v>
      </c>
      <c r="AI37" s="87">
        <f>'اداريين 2'!AH8</f>
        <v>0</v>
      </c>
      <c r="AJ37" s="87">
        <f>'اداريين 2'!AI8</f>
        <v>0</v>
      </c>
      <c r="AK37" s="87">
        <f>'اداريين 2'!AJ8</f>
        <v>0</v>
      </c>
      <c r="AL37" s="32">
        <f>'اداريين 2'!AK8</f>
        <v>0</v>
      </c>
      <c r="AM37" s="87">
        <f>'اداريين 2'!AL8</f>
        <v>0</v>
      </c>
      <c r="AN37" s="87">
        <f>'اداريين 2'!AM8</f>
        <v>0</v>
      </c>
      <c r="AO37" s="87">
        <f>'اداريين 2'!AN8</f>
        <v>0</v>
      </c>
      <c r="AP37" s="87">
        <f>'اداريين 2'!AO8</f>
        <v>0</v>
      </c>
      <c r="AQ37" s="87">
        <f>'اداريين 2'!AP8</f>
        <v>0</v>
      </c>
      <c r="AR37" s="87">
        <f>'اداريين 2'!AQ8</f>
        <v>0</v>
      </c>
      <c r="AS37" s="87">
        <f>'اداريين 2'!AR8</f>
        <v>0</v>
      </c>
      <c r="AT37" s="87">
        <f>'اداريين 2'!AS8</f>
        <v>0</v>
      </c>
      <c r="AU37" s="87">
        <f>'اداريين 2'!AT8</f>
        <v>0</v>
      </c>
      <c r="AV37" s="87">
        <f>'اداريين 2'!AU8</f>
        <v>0</v>
      </c>
      <c r="AW37" s="234">
        <f>'اداريين 2'!AV8</f>
        <v>0</v>
      </c>
      <c r="AX37" s="234">
        <f>'اداريين 2'!AW8</f>
        <v>0</v>
      </c>
      <c r="AY37" s="234">
        <f>'اداريين 2'!AX8</f>
        <v>0</v>
      </c>
      <c r="AZ37" s="61">
        <f>'اداريين 2'!AY8</f>
        <v>0</v>
      </c>
      <c r="BA37" s="234">
        <f>'اداريين 2'!AZ8</f>
        <v>0</v>
      </c>
      <c r="BB37" s="234">
        <f>'اداريين 2'!BA8</f>
        <v>0</v>
      </c>
      <c r="BC37" s="234">
        <f>'اداريين 2'!BB8</f>
        <v>0</v>
      </c>
      <c r="BD37" s="234">
        <f>'اداريين 2'!BC8</f>
        <v>0</v>
      </c>
      <c r="BE37" s="65">
        <f>'اداريين 2'!BD8</f>
        <v>0</v>
      </c>
      <c r="BF37" s="234">
        <f>'اداريين 2'!BE8</f>
        <v>0</v>
      </c>
      <c r="BG37" s="234">
        <f>'اداريين 2'!BF8</f>
        <v>0</v>
      </c>
      <c r="BH37" s="234">
        <f>'اداريين 2'!BG8</f>
        <v>0</v>
      </c>
      <c r="BI37" s="234">
        <f>'اداريين 2'!BH8</f>
        <v>50</v>
      </c>
      <c r="BJ37" s="234">
        <f>'اداريين 2'!BI8</f>
        <v>-50</v>
      </c>
      <c r="BK37" s="65">
        <f>'اداريين 2'!BJ8</f>
        <v>0</v>
      </c>
      <c r="BL37" s="54">
        <f>'اداريين 2'!BK8</f>
        <v>0</v>
      </c>
      <c r="BM37" s="234">
        <f>'اداريين 2'!BL8</f>
        <v>1183.33</v>
      </c>
      <c r="BN37" s="234">
        <f>'اداريين 2'!BM8</f>
        <v>-1183.33</v>
      </c>
      <c r="BO37" s="56">
        <f>'اداريين 2'!BN8</f>
        <v>0</v>
      </c>
      <c r="BP37" s="58">
        <f>'اداريين 2'!BO8</f>
        <v>0</v>
      </c>
      <c r="BQ37" s="58">
        <f>'اداريين 2'!BP8</f>
        <v>0</v>
      </c>
      <c r="BR37" s="97">
        <f>'اداريين 2'!BQ8</f>
        <v>0</v>
      </c>
      <c r="BS37" s="97">
        <f>'اداريين 2'!BR8</f>
        <v>0</v>
      </c>
      <c r="BT37" s="58">
        <f>'اداريين 2'!BS8</f>
        <v>0</v>
      </c>
      <c r="BU37" s="58">
        <f>'اداريين 2'!BT8</f>
        <v>0</v>
      </c>
      <c r="BV37" s="58">
        <f>'اداريين 2'!BU8</f>
        <v>0</v>
      </c>
      <c r="BW37" s="58">
        <f>'اداريين 2'!BV8</f>
        <v>0</v>
      </c>
      <c r="BX37" s="58">
        <f>'اداريين 2'!BW8</f>
        <v>0</v>
      </c>
      <c r="BY37" s="58">
        <f>'اداريين 2'!BX8</f>
        <v>0</v>
      </c>
      <c r="BZ37" s="234">
        <f>'اداريين 2'!BY8</f>
        <v>0</v>
      </c>
      <c r="CA37" s="234">
        <f>'اداريين 2'!BZ8</f>
        <v>0</v>
      </c>
      <c r="CB37" s="234">
        <f>'اداريين 2'!CA8</f>
        <v>0</v>
      </c>
    </row>
    <row r="38" spans="1:80" s="33" customFormat="1" ht="21.95" customHeight="1" x14ac:dyDescent="0.2">
      <c r="A38" s="57">
        <v>33</v>
      </c>
      <c r="B38" s="57" t="str">
        <f>'اداريين 2'!A9</f>
        <v/>
      </c>
      <c r="C38" s="58">
        <f>'اداريين 2'!B9</f>
        <v>0</v>
      </c>
      <c r="D38" s="58">
        <f>'اداريين 2'!C9</f>
        <v>0</v>
      </c>
      <c r="E38" s="58">
        <f>'اداريين 2'!D9</f>
        <v>0</v>
      </c>
      <c r="F38" s="59">
        <f>'اداريين 2'!E9</f>
        <v>0</v>
      </c>
      <c r="G38" s="51">
        <f>'اداريين 2'!F9</f>
        <v>0</v>
      </c>
      <c r="H38" s="60">
        <f>'اداريين 2'!G9</f>
        <v>0</v>
      </c>
      <c r="I38" s="60">
        <f>'اداريين 2'!H9</f>
        <v>0</v>
      </c>
      <c r="J38" s="234">
        <f>'اداريين 2'!I9</f>
        <v>0</v>
      </c>
      <c r="K38" s="234">
        <f>'اداريين 2'!J9</f>
        <v>0</v>
      </c>
      <c r="L38" s="234">
        <f>'اداريين 2'!K9</f>
        <v>0</v>
      </c>
      <c r="M38" s="234">
        <f>'اداريين 2'!L9</f>
        <v>0</v>
      </c>
      <c r="N38" s="234">
        <f>'اداريين 2'!M9</f>
        <v>0</v>
      </c>
      <c r="O38" s="58">
        <f>'اداريين 2'!N9</f>
        <v>0</v>
      </c>
      <c r="P38" s="61">
        <f>'اداريين 2'!O9</f>
        <v>0</v>
      </c>
      <c r="Q38" s="58">
        <f>'اداريين 2'!P9</f>
        <v>0</v>
      </c>
      <c r="R38" s="62">
        <f>'اداريين 2'!Q9</f>
        <v>0</v>
      </c>
      <c r="S38" s="62">
        <f>'اداريين 2'!R9</f>
        <v>0</v>
      </c>
      <c r="T38" s="62">
        <f>'اداريين 2'!S9</f>
        <v>0</v>
      </c>
      <c r="U38" s="60">
        <f>'اداريين 2'!T9</f>
        <v>0</v>
      </c>
      <c r="V38" s="60">
        <f>'اداريين 2'!U9</f>
        <v>0</v>
      </c>
      <c r="W38" s="60">
        <f>'اداريين 2'!V9</f>
        <v>0</v>
      </c>
      <c r="X38" s="63">
        <f>'اداريين 2'!W9</f>
        <v>0</v>
      </c>
      <c r="Y38" s="63">
        <f>'اداريين 2'!X9</f>
        <v>0</v>
      </c>
      <c r="Z38" s="63">
        <f>'اداريين 2'!Y9</f>
        <v>0</v>
      </c>
      <c r="AA38" s="62">
        <f>'اداريين 2'!Z9</f>
        <v>0</v>
      </c>
      <c r="AB38" s="64">
        <f>'اداريين 2'!AA9</f>
        <v>0</v>
      </c>
      <c r="AC38" s="64">
        <f>'اداريين 2'!AB9</f>
        <v>0</v>
      </c>
      <c r="AD38" s="61">
        <f>'اداريين 2'!AC9</f>
        <v>0</v>
      </c>
      <c r="AE38" s="58">
        <f>'اداريين 2'!AD9</f>
        <v>0</v>
      </c>
      <c r="AF38" s="234">
        <f>'اداريين 2'!AE9</f>
        <v>0</v>
      </c>
      <c r="AG38" s="234">
        <f>'اداريين 2'!AF9</f>
        <v>0</v>
      </c>
      <c r="AH38" s="234">
        <f>'اداريين 2'!AG9</f>
        <v>0</v>
      </c>
      <c r="AI38" s="87">
        <f>'اداريين 2'!AH9</f>
        <v>0</v>
      </c>
      <c r="AJ38" s="87">
        <f>'اداريين 2'!AI9</f>
        <v>0</v>
      </c>
      <c r="AK38" s="87">
        <f>'اداريين 2'!AJ9</f>
        <v>0</v>
      </c>
      <c r="AL38" s="32">
        <f>'اداريين 2'!AK9</f>
        <v>0</v>
      </c>
      <c r="AM38" s="87">
        <f>'اداريين 2'!AL9</f>
        <v>0</v>
      </c>
      <c r="AN38" s="87">
        <f>'اداريين 2'!AM9</f>
        <v>0</v>
      </c>
      <c r="AO38" s="87">
        <f>'اداريين 2'!AN9</f>
        <v>0</v>
      </c>
      <c r="AP38" s="87">
        <f>'اداريين 2'!AO9</f>
        <v>0</v>
      </c>
      <c r="AQ38" s="87">
        <f>'اداريين 2'!AP9</f>
        <v>0</v>
      </c>
      <c r="AR38" s="87">
        <f>'اداريين 2'!AQ9</f>
        <v>0</v>
      </c>
      <c r="AS38" s="87">
        <f>'اداريين 2'!AR9</f>
        <v>0</v>
      </c>
      <c r="AT38" s="87">
        <f>'اداريين 2'!AS9</f>
        <v>0</v>
      </c>
      <c r="AU38" s="87">
        <f>'اداريين 2'!AT9</f>
        <v>0</v>
      </c>
      <c r="AV38" s="87">
        <f>'اداريين 2'!AU9</f>
        <v>0</v>
      </c>
      <c r="AW38" s="234">
        <f>'اداريين 2'!AV9</f>
        <v>0</v>
      </c>
      <c r="AX38" s="234">
        <f>'اداريين 2'!AW9</f>
        <v>0</v>
      </c>
      <c r="AY38" s="234">
        <f>'اداريين 2'!AX9</f>
        <v>0</v>
      </c>
      <c r="AZ38" s="61">
        <f>'اداريين 2'!AY9</f>
        <v>0</v>
      </c>
      <c r="BA38" s="234">
        <f>'اداريين 2'!AZ9</f>
        <v>0</v>
      </c>
      <c r="BB38" s="234">
        <f>'اداريين 2'!BA9</f>
        <v>0</v>
      </c>
      <c r="BC38" s="234">
        <f>'اداريين 2'!BB9</f>
        <v>0</v>
      </c>
      <c r="BD38" s="234">
        <f>'اداريين 2'!BC9</f>
        <v>0</v>
      </c>
      <c r="BE38" s="65">
        <f>'اداريين 2'!BD9</f>
        <v>0</v>
      </c>
      <c r="BF38" s="234">
        <f>'اداريين 2'!BE9</f>
        <v>0</v>
      </c>
      <c r="BG38" s="234">
        <f>'اداريين 2'!BF9</f>
        <v>0</v>
      </c>
      <c r="BH38" s="234">
        <f>'اداريين 2'!BG9</f>
        <v>0</v>
      </c>
      <c r="BI38" s="234">
        <f>'اداريين 2'!BH9</f>
        <v>50</v>
      </c>
      <c r="BJ38" s="234">
        <f>'اداريين 2'!BI9</f>
        <v>-50</v>
      </c>
      <c r="BK38" s="65">
        <f>'اداريين 2'!BJ9</f>
        <v>0</v>
      </c>
      <c r="BL38" s="54">
        <f>'اداريين 2'!BK9</f>
        <v>0</v>
      </c>
      <c r="BM38" s="234">
        <f>'اداريين 2'!BL9</f>
        <v>1183.33</v>
      </c>
      <c r="BN38" s="234">
        <f>'اداريين 2'!BM9</f>
        <v>-1183.33</v>
      </c>
      <c r="BO38" s="56">
        <f>'اداريين 2'!BN9</f>
        <v>0</v>
      </c>
      <c r="BP38" s="58">
        <f>'اداريين 2'!BO9</f>
        <v>0</v>
      </c>
      <c r="BQ38" s="58">
        <f>'اداريين 2'!BP9</f>
        <v>0</v>
      </c>
      <c r="BR38" s="97">
        <f>'اداريين 2'!BQ9</f>
        <v>0</v>
      </c>
      <c r="BS38" s="97">
        <f>'اداريين 2'!BR9</f>
        <v>0</v>
      </c>
      <c r="BT38" s="58">
        <f>'اداريين 2'!BS9</f>
        <v>0</v>
      </c>
      <c r="BU38" s="58">
        <f>'اداريين 2'!BT9</f>
        <v>0</v>
      </c>
      <c r="BV38" s="58">
        <f>'اداريين 2'!BU9</f>
        <v>0</v>
      </c>
      <c r="BW38" s="58">
        <f>'اداريين 2'!BV9</f>
        <v>0</v>
      </c>
      <c r="BX38" s="58">
        <f>'اداريين 2'!BW9</f>
        <v>0</v>
      </c>
      <c r="BY38" s="58">
        <f>'اداريين 2'!BX9</f>
        <v>0</v>
      </c>
      <c r="BZ38" s="234">
        <f>'اداريين 2'!BY9</f>
        <v>0</v>
      </c>
      <c r="CA38" s="234">
        <f>'اداريين 2'!BZ9</f>
        <v>0</v>
      </c>
      <c r="CB38" s="234">
        <f>'اداريين 2'!CA9</f>
        <v>0</v>
      </c>
    </row>
    <row r="39" spans="1:80" s="33" customFormat="1" ht="21.95" customHeight="1" x14ac:dyDescent="0.2">
      <c r="A39" s="57">
        <v>34</v>
      </c>
      <c r="B39" s="57" t="str">
        <f>'اداريين 2'!A10</f>
        <v/>
      </c>
      <c r="C39" s="58">
        <f>'اداريين 2'!B10</f>
        <v>0</v>
      </c>
      <c r="D39" s="58">
        <f>'اداريين 2'!C10</f>
        <v>0</v>
      </c>
      <c r="E39" s="58">
        <f>'اداريين 2'!D10</f>
        <v>0</v>
      </c>
      <c r="F39" s="59">
        <f>'اداريين 2'!E10</f>
        <v>0</v>
      </c>
      <c r="G39" s="51">
        <f>'اداريين 2'!F10</f>
        <v>0</v>
      </c>
      <c r="H39" s="60">
        <f>'اداريين 2'!G10</f>
        <v>0</v>
      </c>
      <c r="I39" s="60">
        <f>'اداريين 2'!H10</f>
        <v>0</v>
      </c>
      <c r="J39" s="234">
        <f>'اداريين 2'!I10</f>
        <v>0</v>
      </c>
      <c r="K39" s="234">
        <f>'اداريين 2'!J10</f>
        <v>0</v>
      </c>
      <c r="L39" s="234">
        <f>'اداريين 2'!K10</f>
        <v>0</v>
      </c>
      <c r="M39" s="234">
        <f>'اداريين 2'!L10</f>
        <v>0</v>
      </c>
      <c r="N39" s="234">
        <f>'اداريين 2'!M10</f>
        <v>0</v>
      </c>
      <c r="O39" s="58">
        <f>'اداريين 2'!N10</f>
        <v>0</v>
      </c>
      <c r="P39" s="61">
        <f>'اداريين 2'!O10</f>
        <v>0</v>
      </c>
      <c r="Q39" s="58">
        <f>'اداريين 2'!P10</f>
        <v>0</v>
      </c>
      <c r="R39" s="62">
        <f>'اداريين 2'!Q10</f>
        <v>0</v>
      </c>
      <c r="S39" s="62">
        <f>'اداريين 2'!R10</f>
        <v>0</v>
      </c>
      <c r="T39" s="62">
        <f>'اداريين 2'!S10</f>
        <v>0</v>
      </c>
      <c r="U39" s="60">
        <f>'اداريين 2'!T10</f>
        <v>0</v>
      </c>
      <c r="V39" s="60">
        <f>'اداريين 2'!U10</f>
        <v>0</v>
      </c>
      <c r="W39" s="60">
        <f>'اداريين 2'!V10</f>
        <v>0</v>
      </c>
      <c r="X39" s="63">
        <f>'اداريين 2'!W10</f>
        <v>0</v>
      </c>
      <c r="Y39" s="63">
        <f>'اداريين 2'!X10</f>
        <v>0</v>
      </c>
      <c r="Z39" s="63">
        <f>'اداريين 2'!Y10</f>
        <v>0</v>
      </c>
      <c r="AA39" s="62">
        <f>'اداريين 2'!Z10</f>
        <v>0</v>
      </c>
      <c r="AB39" s="64">
        <f>'اداريين 2'!AA10</f>
        <v>0</v>
      </c>
      <c r="AC39" s="64">
        <f>'اداريين 2'!AB10</f>
        <v>0</v>
      </c>
      <c r="AD39" s="61">
        <f>'اداريين 2'!AC10</f>
        <v>0</v>
      </c>
      <c r="AE39" s="58">
        <f>'اداريين 2'!AD10</f>
        <v>0</v>
      </c>
      <c r="AF39" s="234">
        <f>'اداريين 2'!AE10</f>
        <v>0</v>
      </c>
      <c r="AG39" s="234">
        <f>'اداريين 2'!AF10</f>
        <v>0</v>
      </c>
      <c r="AH39" s="234">
        <f>'اداريين 2'!AG10</f>
        <v>0</v>
      </c>
      <c r="AI39" s="87">
        <f>'اداريين 2'!AH10</f>
        <v>0</v>
      </c>
      <c r="AJ39" s="87">
        <f>'اداريين 2'!AI10</f>
        <v>0</v>
      </c>
      <c r="AK39" s="87">
        <f>'اداريين 2'!AJ10</f>
        <v>0</v>
      </c>
      <c r="AL39" s="32">
        <f>'اداريين 2'!AK10</f>
        <v>0</v>
      </c>
      <c r="AM39" s="87">
        <f>'اداريين 2'!AL10</f>
        <v>0</v>
      </c>
      <c r="AN39" s="87">
        <f>'اداريين 2'!AM10</f>
        <v>0</v>
      </c>
      <c r="AO39" s="87">
        <f>'اداريين 2'!AN10</f>
        <v>0</v>
      </c>
      <c r="AP39" s="87">
        <f>'اداريين 2'!AO10</f>
        <v>0</v>
      </c>
      <c r="AQ39" s="87">
        <f>'اداريين 2'!AP10</f>
        <v>0</v>
      </c>
      <c r="AR39" s="87">
        <f>'اداريين 2'!AQ10</f>
        <v>0</v>
      </c>
      <c r="AS39" s="87">
        <f>'اداريين 2'!AR10</f>
        <v>0</v>
      </c>
      <c r="AT39" s="87">
        <f>'اداريين 2'!AS10</f>
        <v>0</v>
      </c>
      <c r="AU39" s="87">
        <f>'اداريين 2'!AT10</f>
        <v>0</v>
      </c>
      <c r="AV39" s="87">
        <f>'اداريين 2'!AU10</f>
        <v>0</v>
      </c>
      <c r="AW39" s="234">
        <f>'اداريين 2'!AV10</f>
        <v>0</v>
      </c>
      <c r="AX39" s="234">
        <f>'اداريين 2'!AW10</f>
        <v>0</v>
      </c>
      <c r="AY39" s="234">
        <f>'اداريين 2'!AX10</f>
        <v>0</v>
      </c>
      <c r="AZ39" s="61">
        <f>'اداريين 2'!AY10</f>
        <v>0</v>
      </c>
      <c r="BA39" s="234">
        <f>'اداريين 2'!AZ10</f>
        <v>0</v>
      </c>
      <c r="BB39" s="234">
        <f>'اداريين 2'!BA10</f>
        <v>0</v>
      </c>
      <c r="BC39" s="234">
        <f>'اداريين 2'!BB10</f>
        <v>0</v>
      </c>
      <c r="BD39" s="234">
        <f>'اداريين 2'!BC10</f>
        <v>0</v>
      </c>
      <c r="BE39" s="65">
        <f>'اداريين 2'!BD10</f>
        <v>0</v>
      </c>
      <c r="BF39" s="234">
        <f>'اداريين 2'!BE10</f>
        <v>0</v>
      </c>
      <c r="BG39" s="234">
        <f>'اداريين 2'!BF10</f>
        <v>0</v>
      </c>
      <c r="BH39" s="234">
        <f>'اداريين 2'!BG10</f>
        <v>0</v>
      </c>
      <c r="BI39" s="234">
        <f>'اداريين 2'!BH10</f>
        <v>50</v>
      </c>
      <c r="BJ39" s="234">
        <f>'اداريين 2'!BI10</f>
        <v>-50</v>
      </c>
      <c r="BK39" s="65">
        <f>'اداريين 2'!BJ10</f>
        <v>0</v>
      </c>
      <c r="BL39" s="54">
        <f>'اداريين 2'!BK10</f>
        <v>0</v>
      </c>
      <c r="BM39" s="234">
        <f>'اداريين 2'!BL10</f>
        <v>1183.33</v>
      </c>
      <c r="BN39" s="234">
        <f>'اداريين 2'!BM10</f>
        <v>-1183.33</v>
      </c>
      <c r="BO39" s="56">
        <f>'اداريين 2'!BN10</f>
        <v>0</v>
      </c>
      <c r="BP39" s="58">
        <f>'اداريين 2'!BO10</f>
        <v>0</v>
      </c>
      <c r="BQ39" s="58">
        <f>'اداريين 2'!BP10</f>
        <v>0</v>
      </c>
      <c r="BR39" s="97">
        <f>'اداريين 2'!BQ10</f>
        <v>0</v>
      </c>
      <c r="BS39" s="97">
        <f>'اداريين 2'!BR10</f>
        <v>0</v>
      </c>
      <c r="BT39" s="58">
        <f>'اداريين 2'!BS10</f>
        <v>0</v>
      </c>
      <c r="BU39" s="58">
        <f>'اداريين 2'!BT10</f>
        <v>0</v>
      </c>
      <c r="BV39" s="58">
        <f>'اداريين 2'!BU10</f>
        <v>0</v>
      </c>
      <c r="BW39" s="58">
        <f>'اداريين 2'!BV10</f>
        <v>0</v>
      </c>
      <c r="BX39" s="58">
        <f>'اداريين 2'!BW10</f>
        <v>0</v>
      </c>
      <c r="BY39" s="58">
        <f>'اداريين 2'!BX10</f>
        <v>0</v>
      </c>
      <c r="BZ39" s="234">
        <f>'اداريين 2'!BY10</f>
        <v>0</v>
      </c>
      <c r="CA39" s="234">
        <f>'اداريين 2'!BZ10</f>
        <v>0</v>
      </c>
      <c r="CB39" s="234">
        <f>'اداريين 2'!CA10</f>
        <v>0</v>
      </c>
    </row>
    <row r="40" spans="1:80" s="33" customFormat="1" ht="21.95" customHeight="1" x14ac:dyDescent="0.2">
      <c r="A40" s="57">
        <v>35</v>
      </c>
      <c r="B40" s="57" t="str">
        <f>'اداريين 2'!A11</f>
        <v/>
      </c>
      <c r="C40" s="58">
        <f>'اداريين 2'!B11</f>
        <v>0</v>
      </c>
      <c r="D40" s="58">
        <f>'اداريين 2'!C11</f>
        <v>0</v>
      </c>
      <c r="E40" s="58">
        <f>'اداريين 2'!D11</f>
        <v>0</v>
      </c>
      <c r="F40" s="59">
        <f>'اداريين 2'!E11</f>
        <v>0</v>
      </c>
      <c r="G40" s="51">
        <f>'اداريين 2'!F11</f>
        <v>0</v>
      </c>
      <c r="H40" s="60">
        <f>'اداريين 2'!G11</f>
        <v>0</v>
      </c>
      <c r="I40" s="60">
        <f>'اداريين 2'!H11</f>
        <v>0</v>
      </c>
      <c r="J40" s="234">
        <f>'اداريين 2'!I11</f>
        <v>0</v>
      </c>
      <c r="K40" s="234">
        <f>'اداريين 2'!J11</f>
        <v>0</v>
      </c>
      <c r="L40" s="234">
        <f>'اداريين 2'!K11</f>
        <v>0</v>
      </c>
      <c r="M40" s="234">
        <f>'اداريين 2'!L11</f>
        <v>0</v>
      </c>
      <c r="N40" s="234">
        <f>'اداريين 2'!M11</f>
        <v>0</v>
      </c>
      <c r="O40" s="58">
        <f>'اداريين 2'!N11</f>
        <v>0</v>
      </c>
      <c r="P40" s="61">
        <f>'اداريين 2'!O11</f>
        <v>0</v>
      </c>
      <c r="Q40" s="58">
        <f>'اداريين 2'!P11</f>
        <v>0</v>
      </c>
      <c r="R40" s="62">
        <f>'اداريين 2'!Q11</f>
        <v>0</v>
      </c>
      <c r="S40" s="62">
        <f>'اداريين 2'!R11</f>
        <v>0</v>
      </c>
      <c r="T40" s="62">
        <f>'اداريين 2'!S11</f>
        <v>0</v>
      </c>
      <c r="U40" s="60">
        <f>'اداريين 2'!T11</f>
        <v>0</v>
      </c>
      <c r="V40" s="60">
        <f>'اداريين 2'!U11</f>
        <v>0</v>
      </c>
      <c r="W40" s="60">
        <f>'اداريين 2'!V11</f>
        <v>0</v>
      </c>
      <c r="X40" s="63">
        <f>'اداريين 2'!W11</f>
        <v>0</v>
      </c>
      <c r="Y40" s="63">
        <f>'اداريين 2'!X11</f>
        <v>0</v>
      </c>
      <c r="Z40" s="63">
        <f>'اداريين 2'!Y11</f>
        <v>0</v>
      </c>
      <c r="AA40" s="62">
        <f>'اداريين 2'!Z11</f>
        <v>0</v>
      </c>
      <c r="AB40" s="64">
        <f>'اداريين 2'!AA11</f>
        <v>0</v>
      </c>
      <c r="AC40" s="64">
        <f>'اداريين 2'!AB11</f>
        <v>0</v>
      </c>
      <c r="AD40" s="61">
        <f>'اداريين 2'!AC11</f>
        <v>0</v>
      </c>
      <c r="AE40" s="58">
        <f>'اداريين 2'!AD11</f>
        <v>0</v>
      </c>
      <c r="AF40" s="234">
        <f>'اداريين 2'!AE11</f>
        <v>0</v>
      </c>
      <c r="AG40" s="234">
        <f>'اداريين 2'!AF11</f>
        <v>0</v>
      </c>
      <c r="AH40" s="234">
        <f>'اداريين 2'!AG11</f>
        <v>0</v>
      </c>
      <c r="AI40" s="87">
        <f>'اداريين 2'!AH11</f>
        <v>0</v>
      </c>
      <c r="AJ40" s="87">
        <f>'اداريين 2'!AI11</f>
        <v>0</v>
      </c>
      <c r="AK40" s="87">
        <f>'اداريين 2'!AJ11</f>
        <v>0</v>
      </c>
      <c r="AL40" s="32">
        <f>'اداريين 2'!AK11</f>
        <v>0</v>
      </c>
      <c r="AM40" s="87">
        <f>'اداريين 2'!AL11</f>
        <v>0</v>
      </c>
      <c r="AN40" s="87">
        <f>'اداريين 2'!AM11</f>
        <v>0</v>
      </c>
      <c r="AO40" s="87">
        <f>'اداريين 2'!AN11</f>
        <v>0</v>
      </c>
      <c r="AP40" s="87">
        <f>'اداريين 2'!AO11</f>
        <v>0</v>
      </c>
      <c r="AQ40" s="87">
        <f>'اداريين 2'!AP11</f>
        <v>0</v>
      </c>
      <c r="AR40" s="87">
        <f>'اداريين 2'!AQ11</f>
        <v>0</v>
      </c>
      <c r="AS40" s="87">
        <f>'اداريين 2'!AR11</f>
        <v>0</v>
      </c>
      <c r="AT40" s="87">
        <f>'اداريين 2'!AS11</f>
        <v>0</v>
      </c>
      <c r="AU40" s="87">
        <f>'اداريين 2'!AT11</f>
        <v>0</v>
      </c>
      <c r="AV40" s="87">
        <f>'اداريين 2'!AU11</f>
        <v>0</v>
      </c>
      <c r="AW40" s="234">
        <f>'اداريين 2'!AV11</f>
        <v>0</v>
      </c>
      <c r="AX40" s="234">
        <f>'اداريين 2'!AW11</f>
        <v>0</v>
      </c>
      <c r="AY40" s="234">
        <f>'اداريين 2'!AX11</f>
        <v>0</v>
      </c>
      <c r="AZ40" s="61">
        <f>'اداريين 2'!AY11</f>
        <v>0</v>
      </c>
      <c r="BA40" s="234">
        <f>'اداريين 2'!AZ11</f>
        <v>0</v>
      </c>
      <c r="BB40" s="234">
        <f>'اداريين 2'!BA11</f>
        <v>0</v>
      </c>
      <c r="BC40" s="234">
        <f>'اداريين 2'!BB11</f>
        <v>0</v>
      </c>
      <c r="BD40" s="234">
        <f>'اداريين 2'!BC11</f>
        <v>0</v>
      </c>
      <c r="BE40" s="65">
        <f>'اداريين 2'!BD11</f>
        <v>0</v>
      </c>
      <c r="BF40" s="234">
        <f>'اداريين 2'!BE11</f>
        <v>0</v>
      </c>
      <c r="BG40" s="234">
        <f>'اداريين 2'!BF11</f>
        <v>0</v>
      </c>
      <c r="BH40" s="234">
        <f>'اداريين 2'!BG11</f>
        <v>0</v>
      </c>
      <c r="BI40" s="234">
        <f>'اداريين 2'!BH11</f>
        <v>50</v>
      </c>
      <c r="BJ40" s="234">
        <f>'اداريين 2'!BI11</f>
        <v>-50</v>
      </c>
      <c r="BK40" s="65">
        <f>'اداريين 2'!BJ11</f>
        <v>0</v>
      </c>
      <c r="BL40" s="54">
        <f>'اداريين 2'!BK11</f>
        <v>0</v>
      </c>
      <c r="BM40" s="234">
        <f>'اداريين 2'!BL11</f>
        <v>1183.33</v>
      </c>
      <c r="BN40" s="234">
        <f>'اداريين 2'!BM11</f>
        <v>-1183.33</v>
      </c>
      <c r="BO40" s="56">
        <f>'اداريين 2'!BN11</f>
        <v>0</v>
      </c>
      <c r="BP40" s="58">
        <f>'اداريين 2'!BO11</f>
        <v>0</v>
      </c>
      <c r="BQ40" s="58">
        <f>'اداريين 2'!BP11</f>
        <v>0</v>
      </c>
      <c r="BR40" s="97">
        <f>'اداريين 2'!BQ11</f>
        <v>0</v>
      </c>
      <c r="BS40" s="97">
        <f>'اداريين 2'!BR11</f>
        <v>0</v>
      </c>
      <c r="BT40" s="58">
        <f>'اداريين 2'!BS11</f>
        <v>0</v>
      </c>
      <c r="BU40" s="58">
        <f>'اداريين 2'!BT11</f>
        <v>0</v>
      </c>
      <c r="BV40" s="58">
        <f>'اداريين 2'!BU11</f>
        <v>0</v>
      </c>
      <c r="BW40" s="58">
        <f>'اداريين 2'!BV11</f>
        <v>0</v>
      </c>
      <c r="BX40" s="58">
        <f>'اداريين 2'!BW11</f>
        <v>0</v>
      </c>
      <c r="BY40" s="58">
        <f>'اداريين 2'!BX11</f>
        <v>0</v>
      </c>
      <c r="BZ40" s="234">
        <f>'اداريين 2'!BY11</f>
        <v>0</v>
      </c>
      <c r="CA40" s="234">
        <f>'اداريين 2'!BZ11</f>
        <v>0</v>
      </c>
      <c r="CB40" s="234">
        <f>'اداريين 2'!CA11</f>
        <v>0</v>
      </c>
    </row>
    <row r="41" spans="1:80" s="33" customFormat="1" ht="21.95" customHeight="1" x14ac:dyDescent="0.2">
      <c r="A41" s="57">
        <v>36</v>
      </c>
      <c r="B41" s="57" t="str">
        <f>'اداريين 2'!A12</f>
        <v/>
      </c>
      <c r="C41" s="58">
        <f>'اداريين 2'!B12</f>
        <v>0</v>
      </c>
      <c r="D41" s="58">
        <f>'اداريين 2'!C12</f>
        <v>0</v>
      </c>
      <c r="E41" s="58">
        <f>'اداريين 2'!D12</f>
        <v>0</v>
      </c>
      <c r="F41" s="59">
        <f>'اداريين 2'!E12</f>
        <v>0</v>
      </c>
      <c r="G41" s="51">
        <f>'اداريين 2'!F12</f>
        <v>0</v>
      </c>
      <c r="H41" s="60">
        <f>'اداريين 2'!G12</f>
        <v>0</v>
      </c>
      <c r="I41" s="60">
        <f>'اداريين 2'!H12</f>
        <v>0</v>
      </c>
      <c r="J41" s="234">
        <f>'اداريين 2'!I12</f>
        <v>0</v>
      </c>
      <c r="K41" s="234">
        <f>'اداريين 2'!J12</f>
        <v>0</v>
      </c>
      <c r="L41" s="234">
        <f>'اداريين 2'!K12</f>
        <v>0</v>
      </c>
      <c r="M41" s="234">
        <f>'اداريين 2'!L12</f>
        <v>0</v>
      </c>
      <c r="N41" s="234">
        <f>'اداريين 2'!M12</f>
        <v>0</v>
      </c>
      <c r="O41" s="58">
        <f>'اداريين 2'!N12</f>
        <v>0</v>
      </c>
      <c r="P41" s="61">
        <f>'اداريين 2'!O12</f>
        <v>0</v>
      </c>
      <c r="Q41" s="58">
        <f>'اداريين 2'!P12</f>
        <v>0</v>
      </c>
      <c r="R41" s="62">
        <f>'اداريين 2'!Q12</f>
        <v>0</v>
      </c>
      <c r="S41" s="62">
        <f>'اداريين 2'!R12</f>
        <v>0</v>
      </c>
      <c r="T41" s="62">
        <f>'اداريين 2'!S12</f>
        <v>0</v>
      </c>
      <c r="U41" s="60">
        <f>'اداريين 2'!T12</f>
        <v>0</v>
      </c>
      <c r="V41" s="60">
        <f>'اداريين 2'!U12</f>
        <v>0</v>
      </c>
      <c r="W41" s="60">
        <f>'اداريين 2'!V12</f>
        <v>0</v>
      </c>
      <c r="X41" s="63">
        <f>'اداريين 2'!W12</f>
        <v>0</v>
      </c>
      <c r="Y41" s="63">
        <f>'اداريين 2'!X12</f>
        <v>0</v>
      </c>
      <c r="Z41" s="63">
        <f>'اداريين 2'!Y12</f>
        <v>0</v>
      </c>
      <c r="AA41" s="62">
        <f>'اداريين 2'!Z12</f>
        <v>0</v>
      </c>
      <c r="AB41" s="64">
        <f>'اداريين 2'!AA12</f>
        <v>0</v>
      </c>
      <c r="AC41" s="64">
        <f>'اداريين 2'!AB12</f>
        <v>0</v>
      </c>
      <c r="AD41" s="61">
        <f>'اداريين 2'!AC12</f>
        <v>0</v>
      </c>
      <c r="AE41" s="58">
        <f>'اداريين 2'!AD12</f>
        <v>0</v>
      </c>
      <c r="AF41" s="234">
        <f>'اداريين 2'!AE12</f>
        <v>0</v>
      </c>
      <c r="AG41" s="234">
        <f>'اداريين 2'!AF12</f>
        <v>0</v>
      </c>
      <c r="AH41" s="234">
        <f>'اداريين 2'!AG12</f>
        <v>0</v>
      </c>
      <c r="AI41" s="87">
        <f>'اداريين 2'!AH12</f>
        <v>0</v>
      </c>
      <c r="AJ41" s="87">
        <f>'اداريين 2'!AI12</f>
        <v>0</v>
      </c>
      <c r="AK41" s="87">
        <f>'اداريين 2'!AJ12</f>
        <v>0</v>
      </c>
      <c r="AL41" s="32">
        <f>'اداريين 2'!AK12</f>
        <v>0</v>
      </c>
      <c r="AM41" s="87">
        <f>'اداريين 2'!AL12</f>
        <v>0</v>
      </c>
      <c r="AN41" s="87">
        <f>'اداريين 2'!AM12</f>
        <v>0</v>
      </c>
      <c r="AO41" s="87">
        <f>'اداريين 2'!AN12</f>
        <v>0</v>
      </c>
      <c r="AP41" s="87">
        <f>'اداريين 2'!AO12</f>
        <v>0</v>
      </c>
      <c r="AQ41" s="87">
        <f>'اداريين 2'!AP12</f>
        <v>0</v>
      </c>
      <c r="AR41" s="87">
        <f>'اداريين 2'!AQ12</f>
        <v>0</v>
      </c>
      <c r="AS41" s="87">
        <f>'اداريين 2'!AR12</f>
        <v>0</v>
      </c>
      <c r="AT41" s="87">
        <f>'اداريين 2'!AS12</f>
        <v>0</v>
      </c>
      <c r="AU41" s="87">
        <f>'اداريين 2'!AT12</f>
        <v>0</v>
      </c>
      <c r="AV41" s="87">
        <f>'اداريين 2'!AU12</f>
        <v>0</v>
      </c>
      <c r="AW41" s="234">
        <f>'اداريين 2'!AV12</f>
        <v>0</v>
      </c>
      <c r="AX41" s="234">
        <f>'اداريين 2'!AW12</f>
        <v>0</v>
      </c>
      <c r="AY41" s="234">
        <f>'اداريين 2'!AX12</f>
        <v>0</v>
      </c>
      <c r="AZ41" s="61">
        <f>'اداريين 2'!AY12</f>
        <v>0</v>
      </c>
      <c r="BA41" s="234">
        <f>'اداريين 2'!AZ12</f>
        <v>0</v>
      </c>
      <c r="BB41" s="234">
        <f>'اداريين 2'!BA12</f>
        <v>0</v>
      </c>
      <c r="BC41" s="234">
        <f>'اداريين 2'!BB12</f>
        <v>0</v>
      </c>
      <c r="BD41" s="234">
        <f>'اداريين 2'!BC12</f>
        <v>0</v>
      </c>
      <c r="BE41" s="65">
        <f>'اداريين 2'!BD12</f>
        <v>0</v>
      </c>
      <c r="BF41" s="234">
        <f>'اداريين 2'!BE12</f>
        <v>0</v>
      </c>
      <c r="BG41" s="234">
        <f>'اداريين 2'!BF12</f>
        <v>0</v>
      </c>
      <c r="BH41" s="234">
        <f>'اداريين 2'!BG12</f>
        <v>0</v>
      </c>
      <c r="BI41" s="234">
        <f>'اداريين 2'!BH12</f>
        <v>50</v>
      </c>
      <c r="BJ41" s="234">
        <f>'اداريين 2'!BI12</f>
        <v>-50</v>
      </c>
      <c r="BK41" s="65">
        <f>'اداريين 2'!BJ12</f>
        <v>0</v>
      </c>
      <c r="BL41" s="54">
        <f>'اداريين 2'!BK12</f>
        <v>0</v>
      </c>
      <c r="BM41" s="234">
        <f>'اداريين 2'!BL12</f>
        <v>1183.33</v>
      </c>
      <c r="BN41" s="234">
        <f>'اداريين 2'!BM12</f>
        <v>-1183.33</v>
      </c>
      <c r="BO41" s="56">
        <f>'اداريين 2'!BN12</f>
        <v>0</v>
      </c>
      <c r="BP41" s="58">
        <f>'اداريين 2'!BO12</f>
        <v>0</v>
      </c>
      <c r="BQ41" s="58">
        <f>'اداريين 2'!BP12</f>
        <v>0</v>
      </c>
      <c r="BR41" s="97">
        <f>'اداريين 2'!BQ12</f>
        <v>0</v>
      </c>
      <c r="BS41" s="97">
        <f>'اداريين 2'!BR12</f>
        <v>0</v>
      </c>
      <c r="BT41" s="58">
        <f>'اداريين 2'!BS12</f>
        <v>0</v>
      </c>
      <c r="BU41" s="58">
        <f>'اداريين 2'!BT12</f>
        <v>0</v>
      </c>
      <c r="BV41" s="58">
        <f>'اداريين 2'!BU12</f>
        <v>0</v>
      </c>
      <c r="BW41" s="58">
        <f>'اداريين 2'!BV12</f>
        <v>0</v>
      </c>
      <c r="BX41" s="58">
        <f>'اداريين 2'!BW12</f>
        <v>0</v>
      </c>
      <c r="BY41" s="58">
        <f>'اداريين 2'!BX12</f>
        <v>0</v>
      </c>
      <c r="BZ41" s="234">
        <f>'اداريين 2'!BY12</f>
        <v>0</v>
      </c>
      <c r="CA41" s="234">
        <f>'اداريين 2'!BZ12</f>
        <v>0</v>
      </c>
      <c r="CB41" s="234">
        <f>'اداريين 2'!CA12</f>
        <v>0</v>
      </c>
    </row>
    <row r="42" spans="1:80" s="33" customFormat="1" ht="21.95" customHeight="1" x14ac:dyDescent="0.2">
      <c r="A42" s="57">
        <v>37</v>
      </c>
      <c r="B42" s="57" t="str">
        <f>'اداريين 2'!A13</f>
        <v/>
      </c>
      <c r="C42" s="58">
        <f>'اداريين 2'!B13</f>
        <v>0</v>
      </c>
      <c r="D42" s="58">
        <f>'اداريين 2'!C13</f>
        <v>0</v>
      </c>
      <c r="E42" s="58">
        <f>'اداريين 2'!D13</f>
        <v>0</v>
      </c>
      <c r="F42" s="59">
        <f>'اداريين 2'!E13</f>
        <v>0</v>
      </c>
      <c r="G42" s="51">
        <f>'اداريين 2'!F13</f>
        <v>0</v>
      </c>
      <c r="H42" s="60">
        <f>'اداريين 2'!G13</f>
        <v>0</v>
      </c>
      <c r="I42" s="60">
        <f>'اداريين 2'!H13</f>
        <v>0</v>
      </c>
      <c r="J42" s="234">
        <f>'اداريين 2'!I13</f>
        <v>0</v>
      </c>
      <c r="K42" s="234">
        <f>'اداريين 2'!J13</f>
        <v>0</v>
      </c>
      <c r="L42" s="234">
        <f>'اداريين 2'!K13</f>
        <v>0</v>
      </c>
      <c r="M42" s="234">
        <f>'اداريين 2'!L13</f>
        <v>0</v>
      </c>
      <c r="N42" s="234">
        <f>'اداريين 2'!M13</f>
        <v>0</v>
      </c>
      <c r="O42" s="58">
        <f>'اداريين 2'!N13</f>
        <v>0</v>
      </c>
      <c r="P42" s="61">
        <f>'اداريين 2'!O13</f>
        <v>0</v>
      </c>
      <c r="Q42" s="58">
        <f>'اداريين 2'!P13</f>
        <v>0</v>
      </c>
      <c r="R42" s="62">
        <f>'اداريين 2'!Q13</f>
        <v>0</v>
      </c>
      <c r="S42" s="62">
        <f>'اداريين 2'!R13</f>
        <v>0</v>
      </c>
      <c r="T42" s="62">
        <f>'اداريين 2'!S13</f>
        <v>0</v>
      </c>
      <c r="U42" s="60">
        <f>'اداريين 2'!T13</f>
        <v>0</v>
      </c>
      <c r="V42" s="60">
        <f>'اداريين 2'!U13</f>
        <v>0</v>
      </c>
      <c r="W42" s="60">
        <f>'اداريين 2'!V13</f>
        <v>0</v>
      </c>
      <c r="X42" s="63">
        <f>'اداريين 2'!W13</f>
        <v>0</v>
      </c>
      <c r="Y42" s="63">
        <f>'اداريين 2'!X13</f>
        <v>0</v>
      </c>
      <c r="Z42" s="63">
        <f>'اداريين 2'!Y13</f>
        <v>0</v>
      </c>
      <c r="AA42" s="62">
        <f>'اداريين 2'!Z13</f>
        <v>0</v>
      </c>
      <c r="AB42" s="64">
        <f>'اداريين 2'!AA13</f>
        <v>0</v>
      </c>
      <c r="AC42" s="64">
        <f>'اداريين 2'!AB13</f>
        <v>0</v>
      </c>
      <c r="AD42" s="61">
        <f>'اداريين 2'!AC13</f>
        <v>0</v>
      </c>
      <c r="AE42" s="58">
        <f>'اداريين 2'!AD13</f>
        <v>0</v>
      </c>
      <c r="AF42" s="234">
        <f>'اداريين 2'!AE13</f>
        <v>0</v>
      </c>
      <c r="AG42" s="234">
        <f>'اداريين 2'!AF13</f>
        <v>0</v>
      </c>
      <c r="AH42" s="234">
        <f>'اداريين 2'!AG13</f>
        <v>0</v>
      </c>
      <c r="AI42" s="87">
        <f>'اداريين 2'!AH13</f>
        <v>0</v>
      </c>
      <c r="AJ42" s="87">
        <f>'اداريين 2'!AI13</f>
        <v>0</v>
      </c>
      <c r="AK42" s="87">
        <f>'اداريين 2'!AJ13</f>
        <v>0</v>
      </c>
      <c r="AL42" s="32">
        <f>'اداريين 2'!AK13</f>
        <v>0</v>
      </c>
      <c r="AM42" s="87">
        <f>'اداريين 2'!AL13</f>
        <v>0</v>
      </c>
      <c r="AN42" s="87">
        <f>'اداريين 2'!AM13</f>
        <v>0</v>
      </c>
      <c r="AO42" s="87">
        <f>'اداريين 2'!AN13</f>
        <v>0</v>
      </c>
      <c r="AP42" s="87">
        <f>'اداريين 2'!AO13</f>
        <v>0</v>
      </c>
      <c r="AQ42" s="87">
        <f>'اداريين 2'!AP13</f>
        <v>0</v>
      </c>
      <c r="AR42" s="87">
        <f>'اداريين 2'!AQ13</f>
        <v>0</v>
      </c>
      <c r="AS42" s="87">
        <f>'اداريين 2'!AR13</f>
        <v>0</v>
      </c>
      <c r="AT42" s="87">
        <f>'اداريين 2'!AS13</f>
        <v>0</v>
      </c>
      <c r="AU42" s="87">
        <f>'اداريين 2'!AT13</f>
        <v>0</v>
      </c>
      <c r="AV42" s="87">
        <f>'اداريين 2'!AU13</f>
        <v>0</v>
      </c>
      <c r="AW42" s="234">
        <f>'اداريين 2'!AV13</f>
        <v>0</v>
      </c>
      <c r="AX42" s="234">
        <f>'اداريين 2'!AW13</f>
        <v>0</v>
      </c>
      <c r="AY42" s="234">
        <f>'اداريين 2'!AX13</f>
        <v>0</v>
      </c>
      <c r="AZ42" s="61">
        <f>'اداريين 2'!AY13</f>
        <v>0</v>
      </c>
      <c r="BA42" s="234">
        <f>'اداريين 2'!AZ13</f>
        <v>0</v>
      </c>
      <c r="BB42" s="234">
        <f>'اداريين 2'!BA13</f>
        <v>0</v>
      </c>
      <c r="BC42" s="234">
        <f>'اداريين 2'!BB13</f>
        <v>0</v>
      </c>
      <c r="BD42" s="234">
        <f>'اداريين 2'!BC13</f>
        <v>0</v>
      </c>
      <c r="BE42" s="65">
        <f>'اداريين 2'!BD13</f>
        <v>0</v>
      </c>
      <c r="BF42" s="234">
        <f>'اداريين 2'!BE13</f>
        <v>0</v>
      </c>
      <c r="BG42" s="234">
        <f>'اداريين 2'!BF13</f>
        <v>0</v>
      </c>
      <c r="BH42" s="234">
        <f>'اداريين 2'!BG13</f>
        <v>0</v>
      </c>
      <c r="BI42" s="234">
        <f>'اداريين 2'!BH13</f>
        <v>50</v>
      </c>
      <c r="BJ42" s="234">
        <f>'اداريين 2'!BI13</f>
        <v>-50</v>
      </c>
      <c r="BK42" s="65">
        <f>'اداريين 2'!BJ13</f>
        <v>0</v>
      </c>
      <c r="BL42" s="54">
        <f>'اداريين 2'!BK13</f>
        <v>0</v>
      </c>
      <c r="BM42" s="234">
        <f>'اداريين 2'!BL13</f>
        <v>1183.33</v>
      </c>
      <c r="BN42" s="234">
        <f>'اداريين 2'!BM13</f>
        <v>-1183.33</v>
      </c>
      <c r="BO42" s="56">
        <f>'اداريين 2'!BN13</f>
        <v>0</v>
      </c>
      <c r="BP42" s="58">
        <f>'اداريين 2'!BO13</f>
        <v>0</v>
      </c>
      <c r="BQ42" s="58">
        <f>'اداريين 2'!BP13</f>
        <v>0</v>
      </c>
      <c r="BR42" s="97">
        <f>'اداريين 2'!BQ13</f>
        <v>0</v>
      </c>
      <c r="BS42" s="97">
        <f>'اداريين 2'!BR13</f>
        <v>0</v>
      </c>
      <c r="BT42" s="58">
        <f>'اداريين 2'!BS13</f>
        <v>0</v>
      </c>
      <c r="BU42" s="58">
        <f>'اداريين 2'!BT13</f>
        <v>0</v>
      </c>
      <c r="BV42" s="58">
        <f>'اداريين 2'!BU13</f>
        <v>0</v>
      </c>
      <c r="BW42" s="58">
        <f>'اداريين 2'!BV13</f>
        <v>0</v>
      </c>
      <c r="BX42" s="58">
        <f>'اداريين 2'!BW13</f>
        <v>0</v>
      </c>
      <c r="BY42" s="58">
        <f>'اداريين 2'!BX13</f>
        <v>0</v>
      </c>
      <c r="BZ42" s="234">
        <f>'اداريين 2'!BY13</f>
        <v>0</v>
      </c>
      <c r="CA42" s="234">
        <f>'اداريين 2'!BZ13</f>
        <v>0</v>
      </c>
      <c r="CB42" s="234">
        <f>'اداريين 2'!CA13</f>
        <v>0</v>
      </c>
    </row>
    <row r="43" spans="1:80" s="33" customFormat="1" ht="21.95" customHeight="1" x14ac:dyDescent="0.2">
      <c r="A43" s="57">
        <v>38</v>
      </c>
      <c r="B43" s="57" t="str">
        <f>'اداريين 2'!A14</f>
        <v/>
      </c>
      <c r="C43" s="58">
        <f>'اداريين 2'!B14</f>
        <v>0</v>
      </c>
      <c r="D43" s="58">
        <f>'اداريين 2'!C14</f>
        <v>0</v>
      </c>
      <c r="E43" s="58">
        <f>'اداريين 2'!D14</f>
        <v>0</v>
      </c>
      <c r="F43" s="59">
        <f>'اداريين 2'!E14</f>
        <v>0</v>
      </c>
      <c r="G43" s="51">
        <f>'اداريين 2'!F14</f>
        <v>0</v>
      </c>
      <c r="H43" s="60">
        <f>'اداريين 2'!G14</f>
        <v>0</v>
      </c>
      <c r="I43" s="60">
        <f>'اداريين 2'!H14</f>
        <v>0</v>
      </c>
      <c r="J43" s="234">
        <f>'اداريين 2'!I14</f>
        <v>0</v>
      </c>
      <c r="K43" s="234">
        <f>'اداريين 2'!J14</f>
        <v>0</v>
      </c>
      <c r="L43" s="234">
        <f>'اداريين 2'!K14</f>
        <v>0</v>
      </c>
      <c r="M43" s="234">
        <f>'اداريين 2'!L14</f>
        <v>0</v>
      </c>
      <c r="N43" s="234">
        <f>'اداريين 2'!M14</f>
        <v>0</v>
      </c>
      <c r="O43" s="58">
        <f>'اداريين 2'!N14</f>
        <v>0</v>
      </c>
      <c r="P43" s="61">
        <f>'اداريين 2'!O14</f>
        <v>0</v>
      </c>
      <c r="Q43" s="58">
        <f>'اداريين 2'!P14</f>
        <v>0</v>
      </c>
      <c r="R43" s="62">
        <f>'اداريين 2'!Q14</f>
        <v>0</v>
      </c>
      <c r="S43" s="62">
        <f>'اداريين 2'!R14</f>
        <v>0</v>
      </c>
      <c r="T43" s="62">
        <f>'اداريين 2'!S14</f>
        <v>0</v>
      </c>
      <c r="U43" s="60">
        <f>'اداريين 2'!T14</f>
        <v>0</v>
      </c>
      <c r="V43" s="60">
        <f>'اداريين 2'!U14</f>
        <v>0</v>
      </c>
      <c r="W43" s="60">
        <f>'اداريين 2'!V14</f>
        <v>0</v>
      </c>
      <c r="X43" s="63">
        <f>'اداريين 2'!W14</f>
        <v>0</v>
      </c>
      <c r="Y43" s="63">
        <f>'اداريين 2'!X14</f>
        <v>0</v>
      </c>
      <c r="Z43" s="63">
        <f>'اداريين 2'!Y14</f>
        <v>0</v>
      </c>
      <c r="AA43" s="62">
        <f>'اداريين 2'!Z14</f>
        <v>0</v>
      </c>
      <c r="AB43" s="64">
        <f>'اداريين 2'!AA14</f>
        <v>0</v>
      </c>
      <c r="AC43" s="64">
        <f>'اداريين 2'!AB14</f>
        <v>0</v>
      </c>
      <c r="AD43" s="61">
        <f>'اداريين 2'!AC14</f>
        <v>0</v>
      </c>
      <c r="AE43" s="58">
        <f>'اداريين 2'!AD14</f>
        <v>0</v>
      </c>
      <c r="AF43" s="234">
        <f>'اداريين 2'!AE14</f>
        <v>0</v>
      </c>
      <c r="AG43" s="234">
        <f>'اداريين 2'!AF14</f>
        <v>0</v>
      </c>
      <c r="AH43" s="234">
        <f>'اداريين 2'!AG14</f>
        <v>0</v>
      </c>
      <c r="AI43" s="87">
        <f>'اداريين 2'!AH14</f>
        <v>0</v>
      </c>
      <c r="AJ43" s="87">
        <f>'اداريين 2'!AI14</f>
        <v>0</v>
      </c>
      <c r="AK43" s="87">
        <f>'اداريين 2'!AJ14</f>
        <v>0</v>
      </c>
      <c r="AL43" s="32">
        <f>'اداريين 2'!AK14</f>
        <v>0</v>
      </c>
      <c r="AM43" s="87">
        <f>'اداريين 2'!AL14</f>
        <v>0</v>
      </c>
      <c r="AN43" s="87">
        <f>'اداريين 2'!AM14</f>
        <v>0</v>
      </c>
      <c r="AO43" s="87">
        <f>'اداريين 2'!AN14</f>
        <v>0</v>
      </c>
      <c r="AP43" s="87">
        <f>'اداريين 2'!AO14</f>
        <v>0</v>
      </c>
      <c r="AQ43" s="87">
        <f>'اداريين 2'!AP14</f>
        <v>0</v>
      </c>
      <c r="AR43" s="87">
        <f>'اداريين 2'!AQ14</f>
        <v>0</v>
      </c>
      <c r="AS43" s="87">
        <f>'اداريين 2'!AR14</f>
        <v>0</v>
      </c>
      <c r="AT43" s="87">
        <f>'اداريين 2'!AS14</f>
        <v>0</v>
      </c>
      <c r="AU43" s="87">
        <f>'اداريين 2'!AT14</f>
        <v>0</v>
      </c>
      <c r="AV43" s="87">
        <f>'اداريين 2'!AU14</f>
        <v>0</v>
      </c>
      <c r="AW43" s="234">
        <f>'اداريين 2'!AV14</f>
        <v>0</v>
      </c>
      <c r="AX43" s="234">
        <f>'اداريين 2'!AW14</f>
        <v>0</v>
      </c>
      <c r="AY43" s="234">
        <f>'اداريين 2'!AX14</f>
        <v>0</v>
      </c>
      <c r="AZ43" s="61">
        <f>'اداريين 2'!AY14</f>
        <v>0</v>
      </c>
      <c r="BA43" s="234">
        <f>'اداريين 2'!AZ14</f>
        <v>0</v>
      </c>
      <c r="BB43" s="234">
        <f>'اداريين 2'!BA14</f>
        <v>0</v>
      </c>
      <c r="BC43" s="234">
        <f>'اداريين 2'!BB14</f>
        <v>0</v>
      </c>
      <c r="BD43" s="234">
        <f>'اداريين 2'!BC14</f>
        <v>0</v>
      </c>
      <c r="BE43" s="65">
        <f>'اداريين 2'!BD14</f>
        <v>0</v>
      </c>
      <c r="BF43" s="234">
        <f>'اداريين 2'!BE14</f>
        <v>0</v>
      </c>
      <c r="BG43" s="234">
        <f>'اداريين 2'!BF14</f>
        <v>0</v>
      </c>
      <c r="BH43" s="234">
        <f>'اداريين 2'!BG14</f>
        <v>0</v>
      </c>
      <c r="BI43" s="234">
        <f>'اداريين 2'!BH14</f>
        <v>50</v>
      </c>
      <c r="BJ43" s="234">
        <f>'اداريين 2'!BI14</f>
        <v>-50</v>
      </c>
      <c r="BK43" s="65">
        <f>'اداريين 2'!BJ14</f>
        <v>0</v>
      </c>
      <c r="BL43" s="54">
        <f>'اداريين 2'!BK14</f>
        <v>0</v>
      </c>
      <c r="BM43" s="234">
        <f>'اداريين 2'!BL14</f>
        <v>1183.33</v>
      </c>
      <c r="BN43" s="234">
        <f>'اداريين 2'!BM14</f>
        <v>-1183.33</v>
      </c>
      <c r="BO43" s="56">
        <f>'اداريين 2'!BN14</f>
        <v>0</v>
      </c>
      <c r="BP43" s="58">
        <f>'اداريين 2'!BO14</f>
        <v>0</v>
      </c>
      <c r="BQ43" s="58">
        <f>'اداريين 2'!BP14</f>
        <v>0</v>
      </c>
      <c r="BR43" s="97">
        <f>'اداريين 2'!BQ14</f>
        <v>0</v>
      </c>
      <c r="BS43" s="97">
        <f>'اداريين 2'!BR14</f>
        <v>0</v>
      </c>
      <c r="BT43" s="58">
        <f>'اداريين 2'!BS14</f>
        <v>0</v>
      </c>
      <c r="BU43" s="58">
        <f>'اداريين 2'!BT14</f>
        <v>0</v>
      </c>
      <c r="BV43" s="58">
        <f>'اداريين 2'!BU14</f>
        <v>0</v>
      </c>
      <c r="BW43" s="58">
        <f>'اداريين 2'!BV14</f>
        <v>0</v>
      </c>
      <c r="BX43" s="58">
        <f>'اداريين 2'!BW14</f>
        <v>0</v>
      </c>
      <c r="BY43" s="58">
        <f>'اداريين 2'!BX14</f>
        <v>0</v>
      </c>
      <c r="BZ43" s="234">
        <f>'اداريين 2'!BY14</f>
        <v>0</v>
      </c>
      <c r="CA43" s="234">
        <f>'اداريين 2'!BZ14</f>
        <v>0</v>
      </c>
      <c r="CB43" s="234">
        <f>'اداريين 2'!CA14</f>
        <v>0</v>
      </c>
    </row>
    <row r="44" spans="1:80" s="33" customFormat="1" ht="21.95" customHeight="1" x14ac:dyDescent="0.2">
      <c r="A44" s="57">
        <v>39</v>
      </c>
      <c r="B44" s="57" t="str">
        <f>'اداريين 2'!A15</f>
        <v/>
      </c>
      <c r="C44" s="58">
        <f>'اداريين 2'!B15</f>
        <v>0</v>
      </c>
      <c r="D44" s="58">
        <f>'اداريين 2'!C15</f>
        <v>0</v>
      </c>
      <c r="E44" s="58">
        <f>'اداريين 2'!D15</f>
        <v>0</v>
      </c>
      <c r="F44" s="59">
        <f>'اداريين 2'!E15</f>
        <v>0</v>
      </c>
      <c r="G44" s="51">
        <f>'اداريين 2'!F15</f>
        <v>0</v>
      </c>
      <c r="H44" s="60">
        <f>'اداريين 2'!G15</f>
        <v>0</v>
      </c>
      <c r="I44" s="60">
        <f>'اداريين 2'!H15</f>
        <v>0</v>
      </c>
      <c r="J44" s="234">
        <f>'اداريين 2'!I15</f>
        <v>0</v>
      </c>
      <c r="K44" s="234">
        <f>'اداريين 2'!J15</f>
        <v>0</v>
      </c>
      <c r="L44" s="234">
        <f>'اداريين 2'!K15</f>
        <v>0</v>
      </c>
      <c r="M44" s="234">
        <f>'اداريين 2'!L15</f>
        <v>0</v>
      </c>
      <c r="N44" s="234">
        <f>'اداريين 2'!M15</f>
        <v>0</v>
      </c>
      <c r="O44" s="58">
        <f>'اداريين 2'!N15</f>
        <v>0</v>
      </c>
      <c r="P44" s="61">
        <f>'اداريين 2'!O15</f>
        <v>0</v>
      </c>
      <c r="Q44" s="58">
        <f>'اداريين 2'!P15</f>
        <v>0</v>
      </c>
      <c r="R44" s="62">
        <f>'اداريين 2'!Q15</f>
        <v>0</v>
      </c>
      <c r="S44" s="62">
        <f>'اداريين 2'!R15</f>
        <v>0</v>
      </c>
      <c r="T44" s="62">
        <f>'اداريين 2'!S15</f>
        <v>0</v>
      </c>
      <c r="U44" s="60">
        <f>'اداريين 2'!T15</f>
        <v>0</v>
      </c>
      <c r="V44" s="60">
        <f>'اداريين 2'!U15</f>
        <v>0</v>
      </c>
      <c r="W44" s="60">
        <f>'اداريين 2'!V15</f>
        <v>0</v>
      </c>
      <c r="X44" s="63">
        <f>'اداريين 2'!W15</f>
        <v>0</v>
      </c>
      <c r="Y44" s="63">
        <f>'اداريين 2'!X15</f>
        <v>0</v>
      </c>
      <c r="Z44" s="63">
        <f>'اداريين 2'!Y15</f>
        <v>0</v>
      </c>
      <c r="AA44" s="62">
        <f>'اداريين 2'!Z15</f>
        <v>0</v>
      </c>
      <c r="AB44" s="64">
        <f>'اداريين 2'!AA15</f>
        <v>0</v>
      </c>
      <c r="AC44" s="64">
        <f>'اداريين 2'!AB15</f>
        <v>0</v>
      </c>
      <c r="AD44" s="61">
        <f>'اداريين 2'!AC15</f>
        <v>0</v>
      </c>
      <c r="AE44" s="58">
        <f>'اداريين 2'!AD15</f>
        <v>0</v>
      </c>
      <c r="AF44" s="234">
        <f>'اداريين 2'!AE15</f>
        <v>0</v>
      </c>
      <c r="AG44" s="234">
        <f>'اداريين 2'!AF15</f>
        <v>0</v>
      </c>
      <c r="AH44" s="234">
        <f>'اداريين 2'!AG15</f>
        <v>0</v>
      </c>
      <c r="AI44" s="87">
        <f>'اداريين 2'!AH15</f>
        <v>0</v>
      </c>
      <c r="AJ44" s="87">
        <f>'اداريين 2'!AI15</f>
        <v>0</v>
      </c>
      <c r="AK44" s="87">
        <f>'اداريين 2'!AJ15</f>
        <v>0</v>
      </c>
      <c r="AL44" s="32">
        <f>'اداريين 2'!AK15</f>
        <v>0</v>
      </c>
      <c r="AM44" s="87">
        <f>'اداريين 2'!AL15</f>
        <v>0</v>
      </c>
      <c r="AN44" s="87">
        <f>'اداريين 2'!AM15</f>
        <v>0</v>
      </c>
      <c r="AO44" s="87">
        <f>'اداريين 2'!AN15</f>
        <v>0</v>
      </c>
      <c r="AP44" s="87">
        <f>'اداريين 2'!AO15</f>
        <v>0</v>
      </c>
      <c r="AQ44" s="87">
        <f>'اداريين 2'!AP15</f>
        <v>0</v>
      </c>
      <c r="AR44" s="87">
        <f>'اداريين 2'!AQ15</f>
        <v>0</v>
      </c>
      <c r="AS44" s="87">
        <f>'اداريين 2'!AR15</f>
        <v>0</v>
      </c>
      <c r="AT44" s="87">
        <f>'اداريين 2'!AS15</f>
        <v>0</v>
      </c>
      <c r="AU44" s="87">
        <f>'اداريين 2'!AT15</f>
        <v>0</v>
      </c>
      <c r="AV44" s="87">
        <f>'اداريين 2'!AU15</f>
        <v>0</v>
      </c>
      <c r="AW44" s="234">
        <f>'اداريين 2'!AV15</f>
        <v>0</v>
      </c>
      <c r="AX44" s="234">
        <f>'اداريين 2'!AW15</f>
        <v>0</v>
      </c>
      <c r="AY44" s="234">
        <f>'اداريين 2'!AX15</f>
        <v>0</v>
      </c>
      <c r="AZ44" s="61">
        <f>'اداريين 2'!AY15</f>
        <v>0</v>
      </c>
      <c r="BA44" s="234">
        <f>'اداريين 2'!AZ15</f>
        <v>0</v>
      </c>
      <c r="BB44" s="234">
        <f>'اداريين 2'!BA15</f>
        <v>0</v>
      </c>
      <c r="BC44" s="234">
        <f>'اداريين 2'!BB15</f>
        <v>0</v>
      </c>
      <c r="BD44" s="234">
        <f>'اداريين 2'!BC15</f>
        <v>0</v>
      </c>
      <c r="BE44" s="65">
        <f>'اداريين 2'!BD15</f>
        <v>0</v>
      </c>
      <c r="BF44" s="234">
        <f>'اداريين 2'!BE15</f>
        <v>0</v>
      </c>
      <c r="BG44" s="234">
        <f>'اداريين 2'!BF15</f>
        <v>0</v>
      </c>
      <c r="BH44" s="234">
        <f>'اداريين 2'!BG15</f>
        <v>0</v>
      </c>
      <c r="BI44" s="234">
        <f>'اداريين 2'!BH15</f>
        <v>50</v>
      </c>
      <c r="BJ44" s="234">
        <f>'اداريين 2'!BI15</f>
        <v>-50</v>
      </c>
      <c r="BK44" s="65">
        <f>'اداريين 2'!BJ15</f>
        <v>0</v>
      </c>
      <c r="BL44" s="54">
        <f>'اداريين 2'!BK15</f>
        <v>0</v>
      </c>
      <c r="BM44" s="234">
        <f>'اداريين 2'!BL15</f>
        <v>1183.33</v>
      </c>
      <c r="BN44" s="234">
        <f>'اداريين 2'!BM15</f>
        <v>-1183.33</v>
      </c>
      <c r="BO44" s="56">
        <f>'اداريين 2'!BN15</f>
        <v>0</v>
      </c>
      <c r="BP44" s="58">
        <f>'اداريين 2'!BO15</f>
        <v>0</v>
      </c>
      <c r="BQ44" s="58">
        <f>'اداريين 2'!BP15</f>
        <v>0</v>
      </c>
      <c r="BR44" s="97">
        <f>'اداريين 2'!BQ15</f>
        <v>0</v>
      </c>
      <c r="BS44" s="97">
        <f>'اداريين 2'!BR15</f>
        <v>0</v>
      </c>
      <c r="BT44" s="58">
        <f>'اداريين 2'!BS15</f>
        <v>0</v>
      </c>
      <c r="BU44" s="58">
        <f>'اداريين 2'!BT15</f>
        <v>0</v>
      </c>
      <c r="BV44" s="58">
        <f>'اداريين 2'!BU15</f>
        <v>0</v>
      </c>
      <c r="BW44" s="58">
        <f>'اداريين 2'!BV15</f>
        <v>0</v>
      </c>
      <c r="BX44" s="58">
        <f>'اداريين 2'!BW15</f>
        <v>0</v>
      </c>
      <c r="BY44" s="58">
        <f>'اداريين 2'!BX15</f>
        <v>0</v>
      </c>
      <c r="BZ44" s="234">
        <f>'اداريين 2'!BY15</f>
        <v>0</v>
      </c>
      <c r="CA44" s="234">
        <f>'اداريين 2'!BZ15</f>
        <v>0</v>
      </c>
      <c r="CB44" s="234">
        <f>'اداريين 2'!CA15</f>
        <v>0</v>
      </c>
    </row>
    <row r="45" spans="1:80" s="33" customFormat="1" ht="21.95" customHeight="1" x14ac:dyDescent="0.2">
      <c r="A45" s="57">
        <v>40</v>
      </c>
      <c r="B45" s="57" t="str">
        <f>'اداريين 2'!A16</f>
        <v/>
      </c>
      <c r="C45" s="58">
        <f>'اداريين 2'!B16</f>
        <v>0</v>
      </c>
      <c r="D45" s="58">
        <f>'اداريين 2'!C16</f>
        <v>0</v>
      </c>
      <c r="E45" s="58">
        <f>'اداريين 2'!D16</f>
        <v>0</v>
      </c>
      <c r="F45" s="59">
        <f>'اداريين 2'!E16</f>
        <v>0</v>
      </c>
      <c r="G45" s="51">
        <f>'اداريين 2'!F16</f>
        <v>0</v>
      </c>
      <c r="H45" s="60">
        <f>'اداريين 2'!G16</f>
        <v>0</v>
      </c>
      <c r="I45" s="60">
        <f>'اداريين 2'!H16</f>
        <v>0</v>
      </c>
      <c r="J45" s="234">
        <f>'اداريين 2'!I16</f>
        <v>0</v>
      </c>
      <c r="K45" s="234">
        <f>'اداريين 2'!J16</f>
        <v>0</v>
      </c>
      <c r="L45" s="234">
        <f>'اداريين 2'!K16</f>
        <v>0</v>
      </c>
      <c r="M45" s="234">
        <f>'اداريين 2'!L16</f>
        <v>0</v>
      </c>
      <c r="N45" s="234">
        <f>'اداريين 2'!M16</f>
        <v>0</v>
      </c>
      <c r="O45" s="58">
        <f>'اداريين 2'!N16</f>
        <v>0</v>
      </c>
      <c r="P45" s="61">
        <f>'اداريين 2'!O16</f>
        <v>0</v>
      </c>
      <c r="Q45" s="58">
        <f>'اداريين 2'!P16</f>
        <v>0</v>
      </c>
      <c r="R45" s="62">
        <f>'اداريين 2'!Q16</f>
        <v>0</v>
      </c>
      <c r="S45" s="62">
        <f>'اداريين 2'!R16</f>
        <v>0</v>
      </c>
      <c r="T45" s="62">
        <f>'اداريين 2'!S16</f>
        <v>0</v>
      </c>
      <c r="U45" s="60">
        <f>'اداريين 2'!T16</f>
        <v>0</v>
      </c>
      <c r="V45" s="60">
        <f>'اداريين 2'!U16</f>
        <v>0</v>
      </c>
      <c r="W45" s="60">
        <f>'اداريين 2'!V16</f>
        <v>0</v>
      </c>
      <c r="X45" s="63">
        <f>'اداريين 2'!W16</f>
        <v>0</v>
      </c>
      <c r="Y45" s="63">
        <f>'اداريين 2'!X16</f>
        <v>0</v>
      </c>
      <c r="Z45" s="63">
        <f>'اداريين 2'!Y16</f>
        <v>0</v>
      </c>
      <c r="AA45" s="62">
        <f>'اداريين 2'!Z16</f>
        <v>0</v>
      </c>
      <c r="AB45" s="64">
        <f>'اداريين 2'!AA16</f>
        <v>0</v>
      </c>
      <c r="AC45" s="64">
        <f>'اداريين 2'!AB16</f>
        <v>0</v>
      </c>
      <c r="AD45" s="61">
        <f>'اداريين 2'!AC16</f>
        <v>0</v>
      </c>
      <c r="AE45" s="58">
        <f>'اداريين 2'!AD16</f>
        <v>0</v>
      </c>
      <c r="AF45" s="234">
        <f>'اداريين 2'!AE16</f>
        <v>0</v>
      </c>
      <c r="AG45" s="234">
        <f>'اداريين 2'!AF16</f>
        <v>0</v>
      </c>
      <c r="AH45" s="234">
        <f>'اداريين 2'!AG16</f>
        <v>0</v>
      </c>
      <c r="AI45" s="87">
        <f>'اداريين 2'!AH16</f>
        <v>0</v>
      </c>
      <c r="AJ45" s="87">
        <f>'اداريين 2'!AI16</f>
        <v>0</v>
      </c>
      <c r="AK45" s="87">
        <f>'اداريين 2'!AJ16</f>
        <v>0</v>
      </c>
      <c r="AL45" s="32">
        <f>'اداريين 2'!AK16</f>
        <v>0</v>
      </c>
      <c r="AM45" s="87">
        <f>'اداريين 2'!AL16</f>
        <v>0</v>
      </c>
      <c r="AN45" s="87">
        <f>'اداريين 2'!AM16</f>
        <v>0</v>
      </c>
      <c r="AO45" s="87">
        <f>'اداريين 2'!AN16</f>
        <v>0</v>
      </c>
      <c r="AP45" s="87">
        <f>'اداريين 2'!AO16</f>
        <v>0</v>
      </c>
      <c r="AQ45" s="87">
        <f>'اداريين 2'!AP16</f>
        <v>0</v>
      </c>
      <c r="AR45" s="87">
        <f>'اداريين 2'!AQ16</f>
        <v>0</v>
      </c>
      <c r="AS45" s="87">
        <f>'اداريين 2'!AR16</f>
        <v>0</v>
      </c>
      <c r="AT45" s="87">
        <f>'اداريين 2'!AS16</f>
        <v>0</v>
      </c>
      <c r="AU45" s="87">
        <f>'اداريين 2'!AT16</f>
        <v>0</v>
      </c>
      <c r="AV45" s="87">
        <f>'اداريين 2'!AU16</f>
        <v>0</v>
      </c>
      <c r="AW45" s="234">
        <f>'اداريين 2'!AV16</f>
        <v>0</v>
      </c>
      <c r="AX45" s="234">
        <f>'اداريين 2'!AW16</f>
        <v>0</v>
      </c>
      <c r="AY45" s="234">
        <f>'اداريين 2'!AX16</f>
        <v>0</v>
      </c>
      <c r="AZ45" s="61">
        <f>'اداريين 2'!AY16</f>
        <v>0</v>
      </c>
      <c r="BA45" s="234">
        <f>'اداريين 2'!AZ16</f>
        <v>0</v>
      </c>
      <c r="BB45" s="234">
        <f>'اداريين 2'!BA16</f>
        <v>0</v>
      </c>
      <c r="BC45" s="234">
        <f>'اداريين 2'!BB16</f>
        <v>0</v>
      </c>
      <c r="BD45" s="234">
        <f>'اداريين 2'!BC16</f>
        <v>0</v>
      </c>
      <c r="BE45" s="65">
        <f>'اداريين 2'!BD16</f>
        <v>0</v>
      </c>
      <c r="BF45" s="234">
        <f>'اداريين 2'!BE16</f>
        <v>0</v>
      </c>
      <c r="BG45" s="234">
        <f>'اداريين 2'!BF16</f>
        <v>0</v>
      </c>
      <c r="BH45" s="234">
        <f>'اداريين 2'!BG16</f>
        <v>0</v>
      </c>
      <c r="BI45" s="234">
        <f>'اداريين 2'!BH16</f>
        <v>50</v>
      </c>
      <c r="BJ45" s="234">
        <f>'اداريين 2'!BI16</f>
        <v>-50</v>
      </c>
      <c r="BK45" s="65">
        <f>'اداريين 2'!BJ16</f>
        <v>0</v>
      </c>
      <c r="BL45" s="54">
        <f>'اداريين 2'!BK16</f>
        <v>0</v>
      </c>
      <c r="BM45" s="234">
        <f>'اداريين 2'!BL16</f>
        <v>1183.33</v>
      </c>
      <c r="BN45" s="234">
        <f>'اداريين 2'!BM16</f>
        <v>-1183.33</v>
      </c>
      <c r="BO45" s="56">
        <f>'اداريين 2'!BN16</f>
        <v>0</v>
      </c>
      <c r="BP45" s="58">
        <f>'اداريين 2'!BO16</f>
        <v>0</v>
      </c>
      <c r="BQ45" s="58">
        <f>'اداريين 2'!BP16</f>
        <v>0</v>
      </c>
      <c r="BR45" s="97">
        <f>'اداريين 2'!BQ16</f>
        <v>0</v>
      </c>
      <c r="BS45" s="97">
        <f>'اداريين 2'!BR16</f>
        <v>0</v>
      </c>
      <c r="BT45" s="58">
        <f>'اداريين 2'!BS16</f>
        <v>0</v>
      </c>
      <c r="BU45" s="58">
        <f>'اداريين 2'!BT16</f>
        <v>0</v>
      </c>
      <c r="BV45" s="58">
        <f>'اداريين 2'!BU16</f>
        <v>0</v>
      </c>
      <c r="BW45" s="58">
        <f>'اداريين 2'!BV16</f>
        <v>0</v>
      </c>
      <c r="BX45" s="58">
        <f>'اداريين 2'!BW16</f>
        <v>0</v>
      </c>
      <c r="BY45" s="58">
        <f>'اداريين 2'!BX16</f>
        <v>0</v>
      </c>
      <c r="BZ45" s="234">
        <f>'اداريين 2'!BY16</f>
        <v>0</v>
      </c>
      <c r="CA45" s="234">
        <f>'اداريين 2'!BZ16</f>
        <v>0</v>
      </c>
      <c r="CB45" s="234">
        <f>'اداريين 2'!CA16</f>
        <v>0</v>
      </c>
    </row>
    <row r="46" spans="1:80" s="33" customFormat="1" ht="21.95" customHeight="1" x14ac:dyDescent="0.2">
      <c r="A46" s="57">
        <v>41</v>
      </c>
      <c r="B46" s="57" t="str">
        <f>'اداريين 2'!A17</f>
        <v/>
      </c>
      <c r="C46" s="58">
        <f>'اداريين 2'!B17</f>
        <v>0</v>
      </c>
      <c r="D46" s="58">
        <f>'اداريين 2'!C17</f>
        <v>0</v>
      </c>
      <c r="E46" s="58">
        <f>'اداريين 2'!D17</f>
        <v>0</v>
      </c>
      <c r="F46" s="59">
        <f>'اداريين 2'!E17</f>
        <v>0</v>
      </c>
      <c r="G46" s="51">
        <f>'اداريين 2'!F17</f>
        <v>0</v>
      </c>
      <c r="H46" s="60">
        <f>'اداريين 2'!G17</f>
        <v>0</v>
      </c>
      <c r="I46" s="60">
        <f>'اداريين 2'!H17</f>
        <v>0</v>
      </c>
      <c r="J46" s="234">
        <f>'اداريين 2'!I17</f>
        <v>0</v>
      </c>
      <c r="K46" s="234">
        <f>'اداريين 2'!J17</f>
        <v>0</v>
      </c>
      <c r="L46" s="234">
        <f>'اداريين 2'!K17</f>
        <v>0</v>
      </c>
      <c r="M46" s="234">
        <f>'اداريين 2'!L17</f>
        <v>0</v>
      </c>
      <c r="N46" s="234">
        <f>'اداريين 2'!M17</f>
        <v>0</v>
      </c>
      <c r="O46" s="58">
        <f>'اداريين 2'!N17</f>
        <v>0</v>
      </c>
      <c r="P46" s="61">
        <f>'اداريين 2'!O17</f>
        <v>0</v>
      </c>
      <c r="Q46" s="58">
        <f>'اداريين 2'!P17</f>
        <v>0</v>
      </c>
      <c r="R46" s="62">
        <f>'اداريين 2'!Q17</f>
        <v>0</v>
      </c>
      <c r="S46" s="62">
        <f>'اداريين 2'!R17</f>
        <v>0</v>
      </c>
      <c r="T46" s="62">
        <f>'اداريين 2'!S17</f>
        <v>0</v>
      </c>
      <c r="U46" s="60">
        <f>'اداريين 2'!T17</f>
        <v>0</v>
      </c>
      <c r="V46" s="60">
        <f>'اداريين 2'!U17</f>
        <v>0</v>
      </c>
      <c r="W46" s="60">
        <f>'اداريين 2'!V17</f>
        <v>0</v>
      </c>
      <c r="X46" s="63">
        <f>'اداريين 2'!W17</f>
        <v>0</v>
      </c>
      <c r="Y46" s="63">
        <f>'اداريين 2'!X17</f>
        <v>0</v>
      </c>
      <c r="Z46" s="63">
        <f>'اداريين 2'!Y17</f>
        <v>0</v>
      </c>
      <c r="AA46" s="62">
        <f>'اداريين 2'!Z17</f>
        <v>0</v>
      </c>
      <c r="AB46" s="64">
        <f>'اداريين 2'!AA17</f>
        <v>0</v>
      </c>
      <c r="AC46" s="64">
        <f>'اداريين 2'!AB17</f>
        <v>0</v>
      </c>
      <c r="AD46" s="61">
        <f>'اداريين 2'!AC17</f>
        <v>0</v>
      </c>
      <c r="AE46" s="58">
        <f>'اداريين 2'!AD17</f>
        <v>0</v>
      </c>
      <c r="AF46" s="234">
        <f>'اداريين 2'!AE17</f>
        <v>0</v>
      </c>
      <c r="AG46" s="234">
        <f>'اداريين 2'!AF17</f>
        <v>0</v>
      </c>
      <c r="AH46" s="234">
        <f>'اداريين 2'!AG17</f>
        <v>0</v>
      </c>
      <c r="AI46" s="87">
        <f>'اداريين 2'!AH17</f>
        <v>0</v>
      </c>
      <c r="AJ46" s="87">
        <f>'اداريين 2'!AI17</f>
        <v>0</v>
      </c>
      <c r="AK46" s="87">
        <f>'اداريين 2'!AJ17</f>
        <v>0</v>
      </c>
      <c r="AL46" s="32">
        <f>'اداريين 2'!AK17</f>
        <v>0</v>
      </c>
      <c r="AM46" s="87">
        <f>'اداريين 2'!AL17</f>
        <v>0</v>
      </c>
      <c r="AN46" s="87">
        <f>'اداريين 2'!AM17</f>
        <v>0</v>
      </c>
      <c r="AO46" s="87">
        <f>'اداريين 2'!AN17</f>
        <v>0</v>
      </c>
      <c r="AP46" s="87">
        <f>'اداريين 2'!AO17</f>
        <v>0</v>
      </c>
      <c r="AQ46" s="87">
        <f>'اداريين 2'!AP17</f>
        <v>0</v>
      </c>
      <c r="AR46" s="87">
        <f>'اداريين 2'!AQ17</f>
        <v>0</v>
      </c>
      <c r="AS46" s="87">
        <f>'اداريين 2'!AR17</f>
        <v>0</v>
      </c>
      <c r="AT46" s="87">
        <f>'اداريين 2'!AS17</f>
        <v>0</v>
      </c>
      <c r="AU46" s="87">
        <f>'اداريين 2'!AT17</f>
        <v>0</v>
      </c>
      <c r="AV46" s="87">
        <f>'اداريين 2'!AU17</f>
        <v>0</v>
      </c>
      <c r="AW46" s="234">
        <f>'اداريين 2'!AV17</f>
        <v>0</v>
      </c>
      <c r="AX46" s="234">
        <f>'اداريين 2'!AW17</f>
        <v>0</v>
      </c>
      <c r="AY46" s="234">
        <f>'اداريين 2'!AX17</f>
        <v>0</v>
      </c>
      <c r="AZ46" s="61">
        <f>'اداريين 2'!AY17</f>
        <v>0</v>
      </c>
      <c r="BA46" s="234">
        <f>'اداريين 2'!AZ17</f>
        <v>0</v>
      </c>
      <c r="BB46" s="234">
        <f>'اداريين 2'!BA17</f>
        <v>0</v>
      </c>
      <c r="BC46" s="234">
        <f>'اداريين 2'!BB17</f>
        <v>0</v>
      </c>
      <c r="BD46" s="234">
        <f>'اداريين 2'!BC17</f>
        <v>0</v>
      </c>
      <c r="BE46" s="65">
        <f>'اداريين 2'!BD17</f>
        <v>0</v>
      </c>
      <c r="BF46" s="234">
        <f>'اداريين 2'!BE17</f>
        <v>0</v>
      </c>
      <c r="BG46" s="234">
        <f>'اداريين 2'!BF17</f>
        <v>0</v>
      </c>
      <c r="BH46" s="234">
        <f>'اداريين 2'!BG17</f>
        <v>0</v>
      </c>
      <c r="BI46" s="234">
        <f>'اداريين 2'!BH17</f>
        <v>50</v>
      </c>
      <c r="BJ46" s="234">
        <f>'اداريين 2'!BI17</f>
        <v>-50</v>
      </c>
      <c r="BK46" s="65">
        <f>'اداريين 2'!BJ17</f>
        <v>0</v>
      </c>
      <c r="BL46" s="54">
        <f>'اداريين 2'!BK17</f>
        <v>0</v>
      </c>
      <c r="BM46" s="234">
        <f>'اداريين 2'!BL17</f>
        <v>1183.33</v>
      </c>
      <c r="BN46" s="234">
        <f>'اداريين 2'!BM17</f>
        <v>-1183.33</v>
      </c>
      <c r="BO46" s="56">
        <f>'اداريين 2'!BN17</f>
        <v>0</v>
      </c>
      <c r="BP46" s="58">
        <f>'اداريين 2'!BO17</f>
        <v>0</v>
      </c>
      <c r="BQ46" s="58">
        <f>'اداريين 2'!BP17</f>
        <v>0</v>
      </c>
      <c r="BR46" s="97">
        <f>'اداريين 2'!BQ17</f>
        <v>0</v>
      </c>
      <c r="BS46" s="97">
        <f>'اداريين 2'!BR17</f>
        <v>0</v>
      </c>
      <c r="BT46" s="58">
        <f>'اداريين 2'!BS17</f>
        <v>0</v>
      </c>
      <c r="BU46" s="58">
        <f>'اداريين 2'!BT17</f>
        <v>0</v>
      </c>
      <c r="BV46" s="58">
        <f>'اداريين 2'!BU17</f>
        <v>0</v>
      </c>
      <c r="BW46" s="58">
        <f>'اداريين 2'!BV17</f>
        <v>0</v>
      </c>
      <c r="BX46" s="58">
        <f>'اداريين 2'!BW17</f>
        <v>0</v>
      </c>
      <c r="BY46" s="58">
        <f>'اداريين 2'!BX17</f>
        <v>0</v>
      </c>
      <c r="BZ46" s="234">
        <f>'اداريين 2'!BY17</f>
        <v>0</v>
      </c>
      <c r="CA46" s="234">
        <f>'اداريين 2'!BZ17</f>
        <v>0</v>
      </c>
      <c r="CB46" s="234">
        <f>'اداريين 2'!CA17</f>
        <v>0</v>
      </c>
    </row>
    <row r="47" spans="1:80" s="33" customFormat="1" ht="21.95" customHeight="1" x14ac:dyDescent="0.2">
      <c r="A47" s="57">
        <v>42</v>
      </c>
      <c r="B47" s="57" t="str">
        <f>'اداريين 2'!A18</f>
        <v/>
      </c>
      <c r="C47" s="58">
        <f>'اداريين 2'!B18</f>
        <v>0</v>
      </c>
      <c r="D47" s="58">
        <f>'اداريين 2'!C18</f>
        <v>0</v>
      </c>
      <c r="E47" s="58">
        <f>'اداريين 2'!D18</f>
        <v>0</v>
      </c>
      <c r="F47" s="59">
        <f>'اداريين 2'!E18</f>
        <v>0</v>
      </c>
      <c r="G47" s="51">
        <f>'اداريين 2'!F18</f>
        <v>0</v>
      </c>
      <c r="H47" s="60">
        <f>'اداريين 2'!G18</f>
        <v>0</v>
      </c>
      <c r="I47" s="60">
        <f>'اداريين 2'!H18</f>
        <v>0</v>
      </c>
      <c r="J47" s="234">
        <f>'اداريين 2'!I18</f>
        <v>0</v>
      </c>
      <c r="K47" s="234">
        <f>'اداريين 2'!J18</f>
        <v>0</v>
      </c>
      <c r="L47" s="234">
        <f>'اداريين 2'!K18</f>
        <v>0</v>
      </c>
      <c r="M47" s="234">
        <f>'اداريين 2'!L18</f>
        <v>0</v>
      </c>
      <c r="N47" s="234">
        <f>'اداريين 2'!M18</f>
        <v>0</v>
      </c>
      <c r="O47" s="58">
        <f>'اداريين 2'!N18</f>
        <v>0</v>
      </c>
      <c r="P47" s="61">
        <f>'اداريين 2'!O18</f>
        <v>0</v>
      </c>
      <c r="Q47" s="58">
        <f>'اداريين 2'!P18</f>
        <v>0</v>
      </c>
      <c r="R47" s="62">
        <f>'اداريين 2'!Q18</f>
        <v>0</v>
      </c>
      <c r="S47" s="62">
        <f>'اداريين 2'!R18</f>
        <v>0</v>
      </c>
      <c r="T47" s="62">
        <f>'اداريين 2'!S18</f>
        <v>0</v>
      </c>
      <c r="U47" s="60">
        <f>'اداريين 2'!T18</f>
        <v>0</v>
      </c>
      <c r="V47" s="60">
        <f>'اداريين 2'!U18</f>
        <v>0</v>
      </c>
      <c r="W47" s="60">
        <f>'اداريين 2'!V18</f>
        <v>0</v>
      </c>
      <c r="X47" s="63">
        <f>'اداريين 2'!W18</f>
        <v>0</v>
      </c>
      <c r="Y47" s="63">
        <f>'اداريين 2'!X18</f>
        <v>0</v>
      </c>
      <c r="Z47" s="63">
        <f>'اداريين 2'!Y18</f>
        <v>0</v>
      </c>
      <c r="AA47" s="62">
        <f>'اداريين 2'!Z18</f>
        <v>0</v>
      </c>
      <c r="AB47" s="64">
        <f>'اداريين 2'!AA18</f>
        <v>0</v>
      </c>
      <c r="AC47" s="64">
        <f>'اداريين 2'!AB18</f>
        <v>0</v>
      </c>
      <c r="AD47" s="61">
        <f>'اداريين 2'!AC18</f>
        <v>0</v>
      </c>
      <c r="AE47" s="58">
        <f>'اداريين 2'!AD18</f>
        <v>0</v>
      </c>
      <c r="AF47" s="234">
        <f>'اداريين 2'!AE18</f>
        <v>0</v>
      </c>
      <c r="AG47" s="234">
        <f>'اداريين 2'!AF18</f>
        <v>0</v>
      </c>
      <c r="AH47" s="234">
        <f>'اداريين 2'!AG18</f>
        <v>0</v>
      </c>
      <c r="AI47" s="87">
        <f>'اداريين 2'!AH18</f>
        <v>0</v>
      </c>
      <c r="AJ47" s="87">
        <f>'اداريين 2'!AI18</f>
        <v>0</v>
      </c>
      <c r="AK47" s="87">
        <f>'اداريين 2'!AJ18</f>
        <v>0</v>
      </c>
      <c r="AL47" s="32">
        <f>'اداريين 2'!AK18</f>
        <v>0</v>
      </c>
      <c r="AM47" s="87">
        <f>'اداريين 2'!AL18</f>
        <v>0</v>
      </c>
      <c r="AN47" s="87">
        <f>'اداريين 2'!AM18</f>
        <v>0</v>
      </c>
      <c r="AO47" s="87">
        <f>'اداريين 2'!AN18</f>
        <v>0</v>
      </c>
      <c r="AP47" s="87">
        <f>'اداريين 2'!AO18</f>
        <v>0</v>
      </c>
      <c r="AQ47" s="87">
        <f>'اداريين 2'!AP18</f>
        <v>0</v>
      </c>
      <c r="AR47" s="87">
        <f>'اداريين 2'!AQ18</f>
        <v>0</v>
      </c>
      <c r="AS47" s="87">
        <f>'اداريين 2'!AR18</f>
        <v>0</v>
      </c>
      <c r="AT47" s="87">
        <f>'اداريين 2'!AS18</f>
        <v>0</v>
      </c>
      <c r="AU47" s="87">
        <f>'اداريين 2'!AT18</f>
        <v>0</v>
      </c>
      <c r="AV47" s="87">
        <f>'اداريين 2'!AU18</f>
        <v>0</v>
      </c>
      <c r="AW47" s="234">
        <f>'اداريين 2'!AV18</f>
        <v>0</v>
      </c>
      <c r="AX47" s="234">
        <f>'اداريين 2'!AW18</f>
        <v>0</v>
      </c>
      <c r="AY47" s="234">
        <f>'اداريين 2'!AX18</f>
        <v>0</v>
      </c>
      <c r="AZ47" s="61">
        <f>'اداريين 2'!AY18</f>
        <v>0</v>
      </c>
      <c r="BA47" s="234">
        <f>'اداريين 2'!AZ18</f>
        <v>0</v>
      </c>
      <c r="BB47" s="234">
        <f>'اداريين 2'!BA18</f>
        <v>0</v>
      </c>
      <c r="BC47" s="234">
        <f>'اداريين 2'!BB18</f>
        <v>0</v>
      </c>
      <c r="BD47" s="234">
        <f>'اداريين 2'!BC18</f>
        <v>0</v>
      </c>
      <c r="BE47" s="65">
        <f>'اداريين 2'!BD18</f>
        <v>0</v>
      </c>
      <c r="BF47" s="234">
        <f>'اداريين 2'!BE18</f>
        <v>0</v>
      </c>
      <c r="BG47" s="234">
        <f>'اداريين 2'!BF18</f>
        <v>0</v>
      </c>
      <c r="BH47" s="234">
        <f>'اداريين 2'!BG18</f>
        <v>0</v>
      </c>
      <c r="BI47" s="234">
        <f>'اداريين 2'!BH18</f>
        <v>50</v>
      </c>
      <c r="BJ47" s="234">
        <f>'اداريين 2'!BI18</f>
        <v>-50</v>
      </c>
      <c r="BK47" s="65">
        <f>'اداريين 2'!BJ18</f>
        <v>0</v>
      </c>
      <c r="BL47" s="54">
        <f>'اداريين 2'!BK18</f>
        <v>0</v>
      </c>
      <c r="BM47" s="234">
        <f>'اداريين 2'!BL18</f>
        <v>1183.33</v>
      </c>
      <c r="BN47" s="234">
        <f>'اداريين 2'!BM18</f>
        <v>-1183.33</v>
      </c>
      <c r="BO47" s="56">
        <f>'اداريين 2'!BN18</f>
        <v>0</v>
      </c>
      <c r="BP47" s="58">
        <f>'اداريين 2'!BO18</f>
        <v>0</v>
      </c>
      <c r="BQ47" s="58">
        <f>'اداريين 2'!BP18</f>
        <v>0</v>
      </c>
      <c r="BR47" s="97">
        <f>'اداريين 2'!BQ18</f>
        <v>0</v>
      </c>
      <c r="BS47" s="97">
        <f>'اداريين 2'!BR18</f>
        <v>0</v>
      </c>
      <c r="BT47" s="58">
        <f>'اداريين 2'!BS18</f>
        <v>0</v>
      </c>
      <c r="BU47" s="58">
        <f>'اداريين 2'!BT18</f>
        <v>0</v>
      </c>
      <c r="BV47" s="58">
        <f>'اداريين 2'!BU18</f>
        <v>0</v>
      </c>
      <c r="BW47" s="58">
        <f>'اداريين 2'!BV18</f>
        <v>0</v>
      </c>
      <c r="BX47" s="58">
        <f>'اداريين 2'!BW18</f>
        <v>0</v>
      </c>
      <c r="BY47" s="58">
        <f>'اداريين 2'!BX18</f>
        <v>0</v>
      </c>
      <c r="BZ47" s="234">
        <f>'اداريين 2'!BY18</f>
        <v>0</v>
      </c>
      <c r="CA47" s="234">
        <f>'اداريين 2'!BZ18</f>
        <v>0</v>
      </c>
      <c r="CB47" s="234">
        <f>'اداريين 2'!CA18</f>
        <v>0</v>
      </c>
    </row>
    <row r="48" spans="1:80" s="33" customFormat="1" ht="21.95" customHeight="1" x14ac:dyDescent="0.2">
      <c r="A48" s="57">
        <v>43</v>
      </c>
      <c r="B48" s="57" t="str">
        <f>'اداريين 2'!A19</f>
        <v/>
      </c>
      <c r="C48" s="58">
        <f>'اداريين 2'!B19</f>
        <v>0</v>
      </c>
      <c r="D48" s="58">
        <f>'اداريين 2'!C19</f>
        <v>0</v>
      </c>
      <c r="E48" s="58">
        <f>'اداريين 2'!D19</f>
        <v>0</v>
      </c>
      <c r="F48" s="59">
        <f>'اداريين 2'!E19</f>
        <v>0</v>
      </c>
      <c r="G48" s="51">
        <f>'اداريين 2'!F19</f>
        <v>0</v>
      </c>
      <c r="H48" s="60">
        <f>'اداريين 2'!G19</f>
        <v>0</v>
      </c>
      <c r="I48" s="60">
        <f>'اداريين 2'!H19</f>
        <v>0</v>
      </c>
      <c r="J48" s="234">
        <f>'اداريين 2'!I19</f>
        <v>0</v>
      </c>
      <c r="K48" s="234">
        <f>'اداريين 2'!J19</f>
        <v>0</v>
      </c>
      <c r="L48" s="234">
        <f>'اداريين 2'!K19</f>
        <v>0</v>
      </c>
      <c r="M48" s="234">
        <f>'اداريين 2'!L19</f>
        <v>0</v>
      </c>
      <c r="N48" s="234">
        <f>'اداريين 2'!M19</f>
        <v>0</v>
      </c>
      <c r="O48" s="58">
        <f>'اداريين 2'!N19</f>
        <v>0</v>
      </c>
      <c r="P48" s="61">
        <f>'اداريين 2'!O19</f>
        <v>0</v>
      </c>
      <c r="Q48" s="58">
        <f>'اداريين 2'!P19</f>
        <v>0</v>
      </c>
      <c r="R48" s="62">
        <f>'اداريين 2'!Q19</f>
        <v>0</v>
      </c>
      <c r="S48" s="62">
        <f>'اداريين 2'!R19</f>
        <v>0</v>
      </c>
      <c r="T48" s="62">
        <f>'اداريين 2'!S19</f>
        <v>0</v>
      </c>
      <c r="U48" s="60">
        <f>'اداريين 2'!T19</f>
        <v>0</v>
      </c>
      <c r="V48" s="60">
        <f>'اداريين 2'!U19</f>
        <v>0</v>
      </c>
      <c r="W48" s="60">
        <f>'اداريين 2'!V19</f>
        <v>0</v>
      </c>
      <c r="X48" s="63">
        <f>'اداريين 2'!W19</f>
        <v>0</v>
      </c>
      <c r="Y48" s="63">
        <f>'اداريين 2'!X19</f>
        <v>0</v>
      </c>
      <c r="Z48" s="63">
        <f>'اداريين 2'!Y19</f>
        <v>0</v>
      </c>
      <c r="AA48" s="62">
        <f>'اداريين 2'!Z19</f>
        <v>0</v>
      </c>
      <c r="AB48" s="64">
        <f>'اداريين 2'!AA19</f>
        <v>0</v>
      </c>
      <c r="AC48" s="64">
        <f>'اداريين 2'!AB19</f>
        <v>0</v>
      </c>
      <c r="AD48" s="61">
        <f>'اداريين 2'!AC19</f>
        <v>0</v>
      </c>
      <c r="AE48" s="58">
        <f>'اداريين 2'!AD19</f>
        <v>0</v>
      </c>
      <c r="AF48" s="234">
        <f>'اداريين 2'!AE19</f>
        <v>0</v>
      </c>
      <c r="AG48" s="234">
        <f>'اداريين 2'!AF19</f>
        <v>0</v>
      </c>
      <c r="AH48" s="234">
        <f>'اداريين 2'!AG19</f>
        <v>0</v>
      </c>
      <c r="AI48" s="87">
        <f>'اداريين 2'!AH19</f>
        <v>0</v>
      </c>
      <c r="AJ48" s="87">
        <f>'اداريين 2'!AI19</f>
        <v>0</v>
      </c>
      <c r="AK48" s="87">
        <f>'اداريين 2'!AJ19</f>
        <v>0</v>
      </c>
      <c r="AL48" s="32">
        <f>'اداريين 2'!AK19</f>
        <v>0</v>
      </c>
      <c r="AM48" s="87">
        <f>'اداريين 2'!AL19</f>
        <v>0</v>
      </c>
      <c r="AN48" s="87">
        <f>'اداريين 2'!AM19</f>
        <v>0</v>
      </c>
      <c r="AO48" s="87">
        <f>'اداريين 2'!AN19</f>
        <v>0</v>
      </c>
      <c r="AP48" s="87">
        <f>'اداريين 2'!AO19</f>
        <v>0</v>
      </c>
      <c r="AQ48" s="87">
        <f>'اداريين 2'!AP19</f>
        <v>0</v>
      </c>
      <c r="AR48" s="87">
        <f>'اداريين 2'!AQ19</f>
        <v>0</v>
      </c>
      <c r="AS48" s="87">
        <f>'اداريين 2'!AR19</f>
        <v>0</v>
      </c>
      <c r="AT48" s="87">
        <f>'اداريين 2'!AS19</f>
        <v>0</v>
      </c>
      <c r="AU48" s="87">
        <f>'اداريين 2'!AT19</f>
        <v>0</v>
      </c>
      <c r="AV48" s="87">
        <f>'اداريين 2'!AU19</f>
        <v>0</v>
      </c>
      <c r="AW48" s="234">
        <f>'اداريين 2'!AV19</f>
        <v>0</v>
      </c>
      <c r="AX48" s="234">
        <f>'اداريين 2'!AW19</f>
        <v>0</v>
      </c>
      <c r="AY48" s="234">
        <f>'اداريين 2'!AX19</f>
        <v>0</v>
      </c>
      <c r="AZ48" s="61">
        <f>'اداريين 2'!AY19</f>
        <v>0</v>
      </c>
      <c r="BA48" s="234">
        <f>'اداريين 2'!AZ19</f>
        <v>0</v>
      </c>
      <c r="BB48" s="234">
        <f>'اداريين 2'!BA19</f>
        <v>0</v>
      </c>
      <c r="BC48" s="234">
        <f>'اداريين 2'!BB19</f>
        <v>0</v>
      </c>
      <c r="BD48" s="234">
        <f>'اداريين 2'!BC19</f>
        <v>0</v>
      </c>
      <c r="BE48" s="65">
        <f>'اداريين 2'!BD19</f>
        <v>0</v>
      </c>
      <c r="BF48" s="234">
        <f>'اداريين 2'!BE19</f>
        <v>0</v>
      </c>
      <c r="BG48" s="234">
        <f>'اداريين 2'!BF19</f>
        <v>0</v>
      </c>
      <c r="BH48" s="234">
        <f>'اداريين 2'!BG19</f>
        <v>0</v>
      </c>
      <c r="BI48" s="234">
        <f>'اداريين 2'!BH19</f>
        <v>50</v>
      </c>
      <c r="BJ48" s="234">
        <f>'اداريين 2'!BI19</f>
        <v>-50</v>
      </c>
      <c r="BK48" s="65">
        <f>'اداريين 2'!BJ19</f>
        <v>0</v>
      </c>
      <c r="BL48" s="54">
        <f>'اداريين 2'!BK19</f>
        <v>0</v>
      </c>
      <c r="BM48" s="234">
        <f>'اداريين 2'!BL19</f>
        <v>1183.33</v>
      </c>
      <c r="BN48" s="234">
        <f>'اداريين 2'!BM19</f>
        <v>-1183.33</v>
      </c>
      <c r="BO48" s="56">
        <f>'اداريين 2'!BN19</f>
        <v>0</v>
      </c>
      <c r="BP48" s="58">
        <f>'اداريين 2'!BO19</f>
        <v>0</v>
      </c>
      <c r="BQ48" s="58">
        <f>'اداريين 2'!BP19</f>
        <v>0</v>
      </c>
      <c r="BR48" s="97">
        <f>'اداريين 2'!BQ19</f>
        <v>0</v>
      </c>
      <c r="BS48" s="97">
        <f>'اداريين 2'!BR19</f>
        <v>0</v>
      </c>
      <c r="BT48" s="58">
        <f>'اداريين 2'!BS19</f>
        <v>0</v>
      </c>
      <c r="BU48" s="58">
        <f>'اداريين 2'!BT19</f>
        <v>0</v>
      </c>
      <c r="BV48" s="58">
        <f>'اداريين 2'!BU19</f>
        <v>0</v>
      </c>
      <c r="BW48" s="58">
        <f>'اداريين 2'!BV19</f>
        <v>0</v>
      </c>
      <c r="BX48" s="58">
        <f>'اداريين 2'!BW19</f>
        <v>0</v>
      </c>
      <c r="BY48" s="58">
        <f>'اداريين 2'!BX19</f>
        <v>0</v>
      </c>
      <c r="BZ48" s="234">
        <f>'اداريين 2'!BY19</f>
        <v>0</v>
      </c>
      <c r="CA48" s="234">
        <f>'اداريين 2'!BZ19</f>
        <v>0</v>
      </c>
      <c r="CB48" s="234">
        <f>'اداريين 2'!CA19</f>
        <v>0</v>
      </c>
    </row>
    <row r="49" spans="1:80" s="33" customFormat="1" ht="21.95" customHeight="1" x14ac:dyDescent="0.2">
      <c r="A49" s="57">
        <v>44</v>
      </c>
      <c r="B49" s="57" t="str">
        <f>'اداريين 2'!A20</f>
        <v/>
      </c>
      <c r="C49" s="58">
        <f>'اداريين 2'!B20</f>
        <v>0</v>
      </c>
      <c r="D49" s="58">
        <f>'اداريين 2'!C20</f>
        <v>0</v>
      </c>
      <c r="E49" s="58">
        <f>'اداريين 2'!D20</f>
        <v>0</v>
      </c>
      <c r="F49" s="59">
        <f>'اداريين 2'!E20</f>
        <v>0</v>
      </c>
      <c r="G49" s="51">
        <f>'اداريين 2'!F20</f>
        <v>0</v>
      </c>
      <c r="H49" s="60">
        <f>'اداريين 2'!G20</f>
        <v>0</v>
      </c>
      <c r="I49" s="60">
        <f>'اداريين 2'!H20</f>
        <v>0</v>
      </c>
      <c r="J49" s="234">
        <f>'اداريين 2'!I20</f>
        <v>0</v>
      </c>
      <c r="K49" s="234">
        <f>'اداريين 2'!J20</f>
        <v>0</v>
      </c>
      <c r="L49" s="234">
        <f>'اداريين 2'!K20</f>
        <v>0</v>
      </c>
      <c r="M49" s="234">
        <f>'اداريين 2'!L20</f>
        <v>0</v>
      </c>
      <c r="N49" s="234">
        <f>'اداريين 2'!M20</f>
        <v>0</v>
      </c>
      <c r="O49" s="58">
        <f>'اداريين 2'!N20</f>
        <v>0</v>
      </c>
      <c r="P49" s="61">
        <f>'اداريين 2'!O20</f>
        <v>0</v>
      </c>
      <c r="Q49" s="58">
        <f>'اداريين 2'!P20</f>
        <v>0</v>
      </c>
      <c r="R49" s="62">
        <f>'اداريين 2'!Q20</f>
        <v>0</v>
      </c>
      <c r="S49" s="62">
        <f>'اداريين 2'!R20</f>
        <v>0</v>
      </c>
      <c r="T49" s="62">
        <f>'اداريين 2'!S20</f>
        <v>0</v>
      </c>
      <c r="U49" s="60">
        <f>'اداريين 2'!T20</f>
        <v>0</v>
      </c>
      <c r="V49" s="60">
        <f>'اداريين 2'!U20</f>
        <v>0</v>
      </c>
      <c r="W49" s="60">
        <f>'اداريين 2'!V20</f>
        <v>0</v>
      </c>
      <c r="X49" s="63">
        <f>'اداريين 2'!W20</f>
        <v>0</v>
      </c>
      <c r="Y49" s="63">
        <f>'اداريين 2'!X20</f>
        <v>0</v>
      </c>
      <c r="Z49" s="63">
        <f>'اداريين 2'!Y20</f>
        <v>0</v>
      </c>
      <c r="AA49" s="62">
        <f>'اداريين 2'!Z20</f>
        <v>0</v>
      </c>
      <c r="AB49" s="64">
        <f>'اداريين 2'!AA20</f>
        <v>0</v>
      </c>
      <c r="AC49" s="64">
        <f>'اداريين 2'!AB20</f>
        <v>0</v>
      </c>
      <c r="AD49" s="61">
        <f>'اداريين 2'!AC20</f>
        <v>0</v>
      </c>
      <c r="AE49" s="58">
        <f>'اداريين 2'!AD20</f>
        <v>0</v>
      </c>
      <c r="AF49" s="234">
        <f>'اداريين 2'!AE20</f>
        <v>0</v>
      </c>
      <c r="AG49" s="234">
        <f>'اداريين 2'!AF20</f>
        <v>0</v>
      </c>
      <c r="AH49" s="234">
        <f>'اداريين 2'!AG20</f>
        <v>0</v>
      </c>
      <c r="AI49" s="87">
        <f>'اداريين 2'!AH20</f>
        <v>0</v>
      </c>
      <c r="AJ49" s="87">
        <f>'اداريين 2'!AI20</f>
        <v>0</v>
      </c>
      <c r="AK49" s="87">
        <f>'اداريين 2'!AJ20</f>
        <v>0</v>
      </c>
      <c r="AL49" s="32">
        <f>'اداريين 2'!AK20</f>
        <v>0</v>
      </c>
      <c r="AM49" s="87">
        <f>'اداريين 2'!AL20</f>
        <v>0</v>
      </c>
      <c r="AN49" s="87">
        <f>'اداريين 2'!AM20</f>
        <v>0</v>
      </c>
      <c r="AO49" s="87">
        <f>'اداريين 2'!AN20</f>
        <v>0</v>
      </c>
      <c r="AP49" s="87">
        <f>'اداريين 2'!AO20</f>
        <v>0</v>
      </c>
      <c r="AQ49" s="87">
        <f>'اداريين 2'!AP20</f>
        <v>0</v>
      </c>
      <c r="AR49" s="87">
        <f>'اداريين 2'!AQ20</f>
        <v>0</v>
      </c>
      <c r="AS49" s="87">
        <f>'اداريين 2'!AR20</f>
        <v>0</v>
      </c>
      <c r="AT49" s="87">
        <f>'اداريين 2'!AS20</f>
        <v>0</v>
      </c>
      <c r="AU49" s="87">
        <f>'اداريين 2'!AT20</f>
        <v>0</v>
      </c>
      <c r="AV49" s="87">
        <f>'اداريين 2'!AU20</f>
        <v>0</v>
      </c>
      <c r="AW49" s="234">
        <f>'اداريين 2'!AV20</f>
        <v>0</v>
      </c>
      <c r="AX49" s="234">
        <f>'اداريين 2'!AW20</f>
        <v>0</v>
      </c>
      <c r="AY49" s="234">
        <f>'اداريين 2'!AX20</f>
        <v>0</v>
      </c>
      <c r="AZ49" s="61">
        <f>'اداريين 2'!AY20</f>
        <v>0</v>
      </c>
      <c r="BA49" s="234">
        <f>'اداريين 2'!AZ20</f>
        <v>0</v>
      </c>
      <c r="BB49" s="234">
        <f>'اداريين 2'!BA20</f>
        <v>0</v>
      </c>
      <c r="BC49" s="234">
        <f>'اداريين 2'!BB20</f>
        <v>0</v>
      </c>
      <c r="BD49" s="234">
        <f>'اداريين 2'!BC20</f>
        <v>0</v>
      </c>
      <c r="BE49" s="65">
        <f>'اداريين 2'!BD20</f>
        <v>0</v>
      </c>
      <c r="BF49" s="234">
        <f>'اداريين 2'!BE20</f>
        <v>0</v>
      </c>
      <c r="BG49" s="234">
        <f>'اداريين 2'!BF20</f>
        <v>0</v>
      </c>
      <c r="BH49" s="234">
        <f>'اداريين 2'!BG20</f>
        <v>0</v>
      </c>
      <c r="BI49" s="234">
        <f>'اداريين 2'!BH20</f>
        <v>50</v>
      </c>
      <c r="BJ49" s="234">
        <f>'اداريين 2'!BI20</f>
        <v>-50</v>
      </c>
      <c r="BK49" s="65">
        <f>'اداريين 2'!BJ20</f>
        <v>0</v>
      </c>
      <c r="BL49" s="54">
        <f>'اداريين 2'!BK20</f>
        <v>0</v>
      </c>
      <c r="BM49" s="234">
        <f>'اداريين 2'!BL20</f>
        <v>1183.33</v>
      </c>
      <c r="BN49" s="234">
        <f>'اداريين 2'!BM20</f>
        <v>-1183.33</v>
      </c>
      <c r="BO49" s="56">
        <f>'اداريين 2'!BN20</f>
        <v>0</v>
      </c>
      <c r="BP49" s="58">
        <f>'اداريين 2'!BO20</f>
        <v>0</v>
      </c>
      <c r="BQ49" s="58">
        <f>'اداريين 2'!BP20</f>
        <v>0</v>
      </c>
      <c r="BR49" s="97">
        <f>'اداريين 2'!BQ20</f>
        <v>0</v>
      </c>
      <c r="BS49" s="97">
        <f>'اداريين 2'!BR20</f>
        <v>0</v>
      </c>
      <c r="BT49" s="58">
        <f>'اداريين 2'!BS20</f>
        <v>0</v>
      </c>
      <c r="BU49" s="58">
        <f>'اداريين 2'!BT20</f>
        <v>0</v>
      </c>
      <c r="BV49" s="58">
        <f>'اداريين 2'!BU20</f>
        <v>0</v>
      </c>
      <c r="BW49" s="58">
        <f>'اداريين 2'!BV20</f>
        <v>0</v>
      </c>
      <c r="BX49" s="58">
        <f>'اداريين 2'!BW20</f>
        <v>0</v>
      </c>
      <c r="BY49" s="58">
        <f>'اداريين 2'!BX20</f>
        <v>0</v>
      </c>
      <c r="BZ49" s="234">
        <f>'اداريين 2'!BY20</f>
        <v>0</v>
      </c>
      <c r="CA49" s="234">
        <f>'اداريين 2'!BZ20</f>
        <v>0</v>
      </c>
      <c r="CB49" s="234">
        <f>'اداريين 2'!CA20</f>
        <v>0</v>
      </c>
    </row>
    <row r="50" spans="1:80" s="33" customFormat="1" ht="21.95" customHeight="1" x14ac:dyDescent="0.2">
      <c r="A50" s="57">
        <v>45</v>
      </c>
      <c r="B50" s="57" t="str">
        <f>'اداريين 2'!A21</f>
        <v/>
      </c>
      <c r="C50" s="58">
        <f>'اداريين 2'!B21</f>
        <v>0</v>
      </c>
      <c r="D50" s="58">
        <f>'اداريين 2'!C21</f>
        <v>0</v>
      </c>
      <c r="E50" s="58">
        <f>'اداريين 2'!D21</f>
        <v>0</v>
      </c>
      <c r="F50" s="59">
        <f>'اداريين 2'!E21</f>
        <v>0</v>
      </c>
      <c r="G50" s="51">
        <f>'اداريين 2'!F21</f>
        <v>0</v>
      </c>
      <c r="H50" s="60">
        <f>'اداريين 2'!G21</f>
        <v>0</v>
      </c>
      <c r="I50" s="60">
        <f>'اداريين 2'!H21</f>
        <v>0</v>
      </c>
      <c r="J50" s="234">
        <f>'اداريين 2'!I21</f>
        <v>0</v>
      </c>
      <c r="K50" s="234">
        <f>'اداريين 2'!J21</f>
        <v>0</v>
      </c>
      <c r="L50" s="234">
        <f>'اداريين 2'!K21</f>
        <v>0</v>
      </c>
      <c r="M50" s="234">
        <f>'اداريين 2'!L21</f>
        <v>0</v>
      </c>
      <c r="N50" s="234">
        <f>'اداريين 2'!M21</f>
        <v>0</v>
      </c>
      <c r="O50" s="58">
        <f>'اداريين 2'!N21</f>
        <v>0</v>
      </c>
      <c r="P50" s="61">
        <f>'اداريين 2'!O21</f>
        <v>0</v>
      </c>
      <c r="Q50" s="58">
        <f>'اداريين 2'!P21</f>
        <v>0</v>
      </c>
      <c r="R50" s="62">
        <f>'اداريين 2'!Q21</f>
        <v>0</v>
      </c>
      <c r="S50" s="62">
        <f>'اداريين 2'!R21</f>
        <v>0</v>
      </c>
      <c r="T50" s="62">
        <f>'اداريين 2'!S21</f>
        <v>0</v>
      </c>
      <c r="U50" s="60">
        <f>'اداريين 2'!T21</f>
        <v>0</v>
      </c>
      <c r="V50" s="60">
        <f>'اداريين 2'!U21</f>
        <v>0</v>
      </c>
      <c r="W50" s="60">
        <f>'اداريين 2'!V21</f>
        <v>0</v>
      </c>
      <c r="X50" s="63">
        <f>'اداريين 2'!W21</f>
        <v>0</v>
      </c>
      <c r="Y50" s="63">
        <f>'اداريين 2'!X21</f>
        <v>0</v>
      </c>
      <c r="Z50" s="63">
        <f>'اداريين 2'!Y21</f>
        <v>0</v>
      </c>
      <c r="AA50" s="62">
        <f>'اداريين 2'!Z21</f>
        <v>0</v>
      </c>
      <c r="AB50" s="64">
        <f>'اداريين 2'!AA21</f>
        <v>0</v>
      </c>
      <c r="AC50" s="64">
        <f>'اداريين 2'!AB21</f>
        <v>0</v>
      </c>
      <c r="AD50" s="61">
        <f>'اداريين 2'!AC21</f>
        <v>0</v>
      </c>
      <c r="AE50" s="58">
        <f>'اداريين 2'!AD21</f>
        <v>0</v>
      </c>
      <c r="AF50" s="234">
        <f>'اداريين 2'!AE21</f>
        <v>0</v>
      </c>
      <c r="AG50" s="234">
        <f>'اداريين 2'!AF21</f>
        <v>0</v>
      </c>
      <c r="AH50" s="234">
        <f>'اداريين 2'!AG21</f>
        <v>0</v>
      </c>
      <c r="AI50" s="87">
        <f>'اداريين 2'!AH21</f>
        <v>0</v>
      </c>
      <c r="AJ50" s="87">
        <f>'اداريين 2'!AI21</f>
        <v>0</v>
      </c>
      <c r="AK50" s="87">
        <f>'اداريين 2'!AJ21</f>
        <v>0</v>
      </c>
      <c r="AL50" s="32">
        <f>'اداريين 2'!AK21</f>
        <v>0</v>
      </c>
      <c r="AM50" s="87">
        <f>'اداريين 2'!AL21</f>
        <v>0</v>
      </c>
      <c r="AN50" s="87">
        <f>'اداريين 2'!AM21</f>
        <v>0</v>
      </c>
      <c r="AO50" s="87">
        <f>'اداريين 2'!AN21</f>
        <v>0</v>
      </c>
      <c r="AP50" s="87">
        <f>'اداريين 2'!AO21</f>
        <v>0</v>
      </c>
      <c r="AQ50" s="87">
        <f>'اداريين 2'!AP21</f>
        <v>0</v>
      </c>
      <c r="AR50" s="87">
        <f>'اداريين 2'!AQ21</f>
        <v>0</v>
      </c>
      <c r="AS50" s="87">
        <f>'اداريين 2'!AR21</f>
        <v>0</v>
      </c>
      <c r="AT50" s="87">
        <f>'اداريين 2'!AS21</f>
        <v>0</v>
      </c>
      <c r="AU50" s="87">
        <f>'اداريين 2'!AT21</f>
        <v>0</v>
      </c>
      <c r="AV50" s="87">
        <f>'اداريين 2'!AU21</f>
        <v>0</v>
      </c>
      <c r="AW50" s="234">
        <f>'اداريين 2'!AV21</f>
        <v>0</v>
      </c>
      <c r="AX50" s="234">
        <f>'اداريين 2'!AW21</f>
        <v>0</v>
      </c>
      <c r="AY50" s="234">
        <f>'اداريين 2'!AX21</f>
        <v>0</v>
      </c>
      <c r="AZ50" s="61">
        <f>'اداريين 2'!AY21</f>
        <v>0</v>
      </c>
      <c r="BA50" s="234">
        <f>'اداريين 2'!AZ21</f>
        <v>0</v>
      </c>
      <c r="BB50" s="234">
        <f>'اداريين 2'!BA21</f>
        <v>0</v>
      </c>
      <c r="BC50" s="234">
        <f>'اداريين 2'!BB21</f>
        <v>0</v>
      </c>
      <c r="BD50" s="234">
        <f>'اداريين 2'!BC21</f>
        <v>0</v>
      </c>
      <c r="BE50" s="65">
        <f>'اداريين 2'!BD21</f>
        <v>0</v>
      </c>
      <c r="BF50" s="234">
        <f>'اداريين 2'!BE21</f>
        <v>0</v>
      </c>
      <c r="BG50" s="234">
        <f>'اداريين 2'!BF21</f>
        <v>0</v>
      </c>
      <c r="BH50" s="234">
        <f>'اداريين 2'!BG21</f>
        <v>0</v>
      </c>
      <c r="BI50" s="234">
        <f>'اداريين 2'!BH21</f>
        <v>50</v>
      </c>
      <c r="BJ50" s="234">
        <f>'اداريين 2'!BI21</f>
        <v>-50</v>
      </c>
      <c r="BK50" s="65">
        <f>'اداريين 2'!BJ21</f>
        <v>0</v>
      </c>
      <c r="BL50" s="54">
        <f>'اداريين 2'!BK21</f>
        <v>0</v>
      </c>
      <c r="BM50" s="234">
        <f>'اداريين 2'!BL21</f>
        <v>1183.33</v>
      </c>
      <c r="BN50" s="234">
        <f>'اداريين 2'!BM21</f>
        <v>-1183.33</v>
      </c>
      <c r="BO50" s="56">
        <f>'اداريين 2'!BN21</f>
        <v>0</v>
      </c>
      <c r="BP50" s="58">
        <f>'اداريين 2'!BO21</f>
        <v>0</v>
      </c>
      <c r="BQ50" s="58">
        <f>'اداريين 2'!BP21</f>
        <v>0</v>
      </c>
      <c r="BR50" s="97">
        <f>'اداريين 2'!BQ21</f>
        <v>0</v>
      </c>
      <c r="BS50" s="97">
        <f>'اداريين 2'!BR21</f>
        <v>0</v>
      </c>
      <c r="BT50" s="58">
        <f>'اداريين 2'!BS21</f>
        <v>0</v>
      </c>
      <c r="BU50" s="58">
        <f>'اداريين 2'!BT21</f>
        <v>0</v>
      </c>
      <c r="BV50" s="58">
        <f>'اداريين 2'!BU21</f>
        <v>0</v>
      </c>
      <c r="BW50" s="58">
        <f>'اداريين 2'!BV21</f>
        <v>0</v>
      </c>
      <c r="BX50" s="58">
        <f>'اداريين 2'!BW21</f>
        <v>0</v>
      </c>
      <c r="BY50" s="58">
        <f>'اداريين 2'!BX21</f>
        <v>0</v>
      </c>
      <c r="BZ50" s="234">
        <f>'اداريين 2'!BY21</f>
        <v>0</v>
      </c>
      <c r="CA50" s="234">
        <f>'اداريين 2'!BZ21</f>
        <v>0</v>
      </c>
      <c r="CB50" s="234">
        <f>'اداريين 2'!CA21</f>
        <v>0</v>
      </c>
    </row>
    <row r="51" spans="1:80" s="33" customFormat="1" ht="21.95" customHeight="1" x14ac:dyDescent="0.2">
      <c r="A51" s="57">
        <v>46</v>
      </c>
      <c r="B51" s="57" t="str">
        <f>'اداريين 2'!A22</f>
        <v/>
      </c>
      <c r="C51" s="58">
        <f>'اداريين 2'!B22</f>
        <v>0</v>
      </c>
      <c r="D51" s="58">
        <f>'اداريين 2'!C22</f>
        <v>0</v>
      </c>
      <c r="E51" s="58">
        <f>'اداريين 2'!D22</f>
        <v>0</v>
      </c>
      <c r="F51" s="59">
        <f>'اداريين 2'!E22</f>
        <v>0</v>
      </c>
      <c r="G51" s="51">
        <f>'اداريين 2'!F22</f>
        <v>0</v>
      </c>
      <c r="H51" s="60">
        <f>'اداريين 2'!G22</f>
        <v>0</v>
      </c>
      <c r="I51" s="60">
        <f>'اداريين 2'!H22</f>
        <v>0</v>
      </c>
      <c r="J51" s="234">
        <f>'اداريين 2'!I22</f>
        <v>0</v>
      </c>
      <c r="K51" s="234">
        <f>'اداريين 2'!J22</f>
        <v>0</v>
      </c>
      <c r="L51" s="234">
        <f>'اداريين 2'!K22</f>
        <v>0</v>
      </c>
      <c r="M51" s="234">
        <f>'اداريين 2'!L22</f>
        <v>0</v>
      </c>
      <c r="N51" s="234">
        <f>'اداريين 2'!M22</f>
        <v>0</v>
      </c>
      <c r="O51" s="58">
        <f>'اداريين 2'!N22</f>
        <v>0</v>
      </c>
      <c r="P51" s="61">
        <f>'اداريين 2'!O22</f>
        <v>0</v>
      </c>
      <c r="Q51" s="58">
        <f>'اداريين 2'!P22</f>
        <v>0</v>
      </c>
      <c r="R51" s="62">
        <f>'اداريين 2'!Q22</f>
        <v>0</v>
      </c>
      <c r="S51" s="62">
        <f>'اداريين 2'!R22</f>
        <v>0</v>
      </c>
      <c r="T51" s="62">
        <f>'اداريين 2'!S22</f>
        <v>0</v>
      </c>
      <c r="U51" s="60">
        <f>'اداريين 2'!T22</f>
        <v>0</v>
      </c>
      <c r="V51" s="60">
        <f>'اداريين 2'!U22</f>
        <v>0</v>
      </c>
      <c r="W51" s="60">
        <f>'اداريين 2'!V22</f>
        <v>0</v>
      </c>
      <c r="X51" s="63">
        <f>'اداريين 2'!W22</f>
        <v>0</v>
      </c>
      <c r="Y51" s="63">
        <f>'اداريين 2'!X22</f>
        <v>0</v>
      </c>
      <c r="Z51" s="63">
        <f>'اداريين 2'!Y22</f>
        <v>0</v>
      </c>
      <c r="AA51" s="62">
        <f>'اداريين 2'!Z22</f>
        <v>0</v>
      </c>
      <c r="AB51" s="64">
        <f>'اداريين 2'!AA22</f>
        <v>0</v>
      </c>
      <c r="AC51" s="64">
        <f>'اداريين 2'!AB22</f>
        <v>0</v>
      </c>
      <c r="AD51" s="61">
        <f>'اداريين 2'!AC22</f>
        <v>0</v>
      </c>
      <c r="AE51" s="58">
        <f>'اداريين 2'!AD22</f>
        <v>0</v>
      </c>
      <c r="AF51" s="234">
        <f>'اداريين 2'!AE22</f>
        <v>0</v>
      </c>
      <c r="AG51" s="234">
        <f>'اداريين 2'!AF22</f>
        <v>0</v>
      </c>
      <c r="AH51" s="234">
        <f>'اداريين 2'!AG22</f>
        <v>0</v>
      </c>
      <c r="AI51" s="87">
        <f>'اداريين 2'!AH22</f>
        <v>0</v>
      </c>
      <c r="AJ51" s="87">
        <f>'اداريين 2'!AI22</f>
        <v>0</v>
      </c>
      <c r="AK51" s="87">
        <f>'اداريين 2'!AJ22</f>
        <v>0</v>
      </c>
      <c r="AL51" s="32">
        <f>'اداريين 2'!AK22</f>
        <v>0</v>
      </c>
      <c r="AM51" s="87">
        <f>'اداريين 2'!AL22</f>
        <v>0</v>
      </c>
      <c r="AN51" s="87">
        <f>'اداريين 2'!AM22</f>
        <v>0</v>
      </c>
      <c r="AO51" s="87">
        <f>'اداريين 2'!AN22</f>
        <v>0</v>
      </c>
      <c r="AP51" s="87">
        <f>'اداريين 2'!AO22</f>
        <v>0</v>
      </c>
      <c r="AQ51" s="87">
        <f>'اداريين 2'!AP22</f>
        <v>0</v>
      </c>
      <c r="AR51" s="87">
        <f>'اداريين 2'!AQ22</f>
        <v>0</v>
      </c>
      <c r="AS51" s="87">
        <f>'اداريين 2'!AR22</f>
        <v>0</v>
      </c>
      <c r="AT51" s="87">
        <f>'اداريين 2'!AS22</f>
        <v>0</v>
      </c>
      <c r="AU51" s="87">
        <f>'اداريين 2'!AT22</f>
        <v>0</v>
      </c>
      <c r="AV51" s="87">
        <f>'اداريين 2'!AU22</f>
        <v>0</v>
      </c>
      <c r="AW51" s="234">
        <f>'اداريين 2'!AV22</f>
        <v>0</v>
      </c>
      <c r="AX51" s="234">
        <f>'اداريين 2'!AW22</f>
        <v>0</v>
      </c>
      <c r="AY51" s="234">
        <f>'اداريين 2'!AX22</f>
        <v>0</v>
      </c>
      <c r="AZ51" s="61">
        <f>'اداريين 2'!AY22</f>
        <v>0</v>
      </c>
      <c r="BA51" s="234">
        <f>'اداريين 2'!AZ22</f>
        <v>0</v>
      </c>
      <c r="BB51" s="234">
        <f>'اداريين 2'!BA22</f>
        <v>0</v>
      </c>
      <c r="BC51" s="234">
        <f>'اداريين 2'!BB22</f>
        <v>0</v>
      </c>
      <c r="BD51" s="234">
        <f>'اداريين 2'!BC22</f>
        <v>0</v>
      </c>
      <c r="BE51" s="65">
        <f>'اداريين 2'!BD22</f>
        <v>0</v>
      </c>
      <c r="BF51" s="234">
        <f>'اداريين 2'!BE22</f>
        <v>0</v>
      </c>
      <c r="BG51" s="234">
        <f>'اداريين 2'!BF22</f>
        <v>0</v>
      </c>
      <c r="BH51" s="234">
        <f>'اداريين 2'!BG22</f>
        <v>0</v>
      </c>
      <c r="BI51" s="234">
        <f>'اداريين 2'!BH22</f>
        <v>50</v>
      </c>
      <c r="BJ51" s="234">
        <f>'اداريين 2'!BI22</f>
        <v>-50</v>
      </c>
      <c r="BK51" s="65">
        <f>'اداريين 2'!BJ22</f>
        <v>0</v>
      </c>
      <c r="BL51" s="54">
        <f>'اداريين 2'!BK22</f>
        <v>0</v>
      </c>
      <c r="BM51" s="234">
        <f>'اداريين 2'!BL22</f>
        <v>1183.33</v>
      </c>
      <c r="BN51" s="234">
        <f>'اداريين 2'!BM22</f>
        <v>-1183.33</v>
      </c>
      <c r="BO51" s="56">
        <f>'اداريين 2'!BN22</f>
        <v>0</v>
      </c>
      <c r="BP51" s="58">
        <f>'اداريين 2'!BO22</f>
        <v>0</v>
      </c>
      <c r="BQ51" s="58">
        <f>'اداريين 2'!BP22</f>
        <v>0</v>
      </c>
      <c r="BR51" s="97">
        <f>'اداريين 2'!BQ22</f>
        <v>0</v>
      </c>
      <c r="BS51" s="97">
        <f>'اداريين 2'!BR22</f>
        <v>0</v>
      </c>
      <c r="BT51" s="58">
        <f>'اداريين 2'!BS22</f>
        <v>0</v>
      </c>
      <c r="BU51" s="58">
        <f>'اداريين 2'!BT22</f>
        <v>0</v>
      </c>
      <c r="BV51" s="58">
        <f>'اداريين 2'!BU22</f>
        <v>0</v>
      </c>
      <c r="BW51" s="58">
        <f>'اداريين 2'!BV22</f>
        <v>0</v>
      </c>
      <c r="BX51" s="58">
        <f>'اداريين 2'!BW22</f>
        <v>0</v>
      </c>
      <c r="BY51" s="58">
        <f>'اداريين 2'!BX22</f>
        <v>0</v>
      </c>
      <c r="BZ51" s="234">
        <f>'اداريين 2'!BY22</f>
        <v>0</v>
      </c>
      <c r="CA51" s="234">
        <f>'اداريين 2'!BZ22</f>
        <v>0</v>
      </c>
      <c r="CB51" s="234">
        <f>'اداريين 2'!CA22</f>
        <v>0</v>
      </c>
    </row>
    <row r="52" spans="1:80" s="33" customFormat="1" ht="21.95" customHeight="1" x14ac:dyDescent="0.2">
      <c r="A52" s="57">
        <v>47</v>
      </c>
      <c r="B52" s="57" t="str">
        <f>'اداريين 2'!A23</f>
        <v/>
      </c>
      <c r="C52" s="58">
        <f>'اداريين 2'!B23</f>
        <v>0</v>
      </c>
      <c r="D52" s="58">
        <f>'اداريين 2'!C23</f>
        <v>0</v>
      </c>
      <c r="E52" s="58">
        <f>'اداريين 2'!D23</f>
        <v>0</v>
      </c>
      <c r="F52" s="59">
        <f>'اداريين 2'!E23</f>
        <v>0</v>
      </c>
      <c r="G52" s="51">
        <f>'اداريين 2'!F23</f>
        <v>0</v>
      </c>
      <c r="H52" s="60">
        <f>'اداريين 2'!G23</f>
        <v>0</v>
      </c>
      <c r="I52" s="60">
        <f>'اداريين 2'!H23</f>
        <v>0</v>
      </c>
      <c r="J52" s="234">
        <f>'اداريين 2'!I23</f>
        <v>0</v>
      </c>
      <c r="K52" s="234">
        <f>'اداريين 2'!J23</f>
        <v>0</v>
      </c>
      <c r="L52" s="234">
        <f>'اداريين 2'!K23</f>
        <v>0</v>
      </c>
      <c r="M52" s="234">
        <f>'اداريين 2'!L23</f>
        <v>0</v>
      </c>
      <c r="N52" s="234">
        <f>'اداريين 2'!M23</f>
        <v>0</v>
      </c>
      <c r="O52" s="58">
        <f>'اداريين 2'!N23</f>
        <v>0</v>
      </c>
      <c r="P52" s="61">
        <f>'اداريين 2'!O23</f>
        <v>0</v>
      </c>
      <c r="Q52" s="58">
        <f>'اداريين 2'!P23</f>
        <v>0</v>
      </c>
      <c r="R52" s="62">
        <f>'اداريين 2'!Q23</f>
        <v>0</v>
      </c>
      <c r="S52" s="62">
        <f>'اداريين 2'!R23</f>
        <v>0</v>
      </c>
      <c r="T52" s="62">
        <f>'اداريين 2'!S23</f>
        <v>0</v>
      </c>
      <c r="U52" s="60">
        <f>'اداريين 2'!T23</f>
        <v>0</v>
      </c>
      <c r="V52" s="60">
        <f>'اداريين 2'!U23</f>
        <v>0</v>
      </c>
      <c r="W52" s="60">
        <f>'اداريين 2'!V23</f>
        <v>0</v>
      </c>
      <c r="X52" s="63">
        <f>'اداريين 2'!W23</f>
        <v>0</v>
      </c>
      <c r="Y52" s="63">
        <f>'اداريين 2'!X23</f>
        <v>0</v>
      </c>
      <c r="Z52" s="63">
        <f>'اداريين 2'!Y23</f>
        <v>0</v>
      </c>
      <c r="AA52" s="62">
        <f>'اداريين 2'!Z23</f>
        <v>0</v>
      </c>
      <c r="AB52" s="64">
        <f>'اداريين 2'!AA23</f>
        <v>0</v>
      </c>
      <c r="AC52" s="64">
        <f>'اداريين 2'!AB23</f>
        <v>0</v>
      </c>
      <c r="AD52" s="61">
        <f>'اداريين 2'!AC23</f>
        <v>0</v>
      </c>
      <c r="AE52" s="58">
        <f>'اداريين 2'!AD23</f>
        <v>0</v>
      </c>
      <c r="AF52" s="234">
        <f>'اداريين 2'!AE23</f>
        <v>0</v>
      </c>
      <c r="AG52" s="234">
        <f>'اداريين 2'!AF23</f>
        <v>0</v>
      </c>
      <c r="AH52" s="234">
        <f>'اداريين 2'!AG23</f>
        <v>0</v>
      </c>
      <c r="AI52" s="87">
        <f>'اداريين 2'!AH23</f>
        <v>0</v>
      </c>
      <c r="AJ52" s="87">
        <f>'اداريين 2'!AI23</f>
        <v>0</v>
      </c>
      <c r="AK52" s="87">
        <f>'اداريين 2'!AJ23</f>
        <v>0</v>
      </c>
      <c r="AL52" s="32">
        <f>'اداريين 2'!AK23</f>
        <v>0</v>
      </c>
      <c r="AM52" s="87">
        <f>'اداريين 2'!AL23</f>
        <v>0</v>
      </c>
      <c r="AN52" s="87">
        <f>'اداريين 2'!AM23</f>
        <v>0</v>
      </c>
      <c r="AO52" s="87">
        <f>'اداريين 2'!AN23</f>
        <v>0</v>
      </c>
      <c r="AP52" s="87">
        <f>'اداريين 2'!AO23</f>
        <v>0</v>
      </c>
      <c r="AQ52" s="87">
        <f>'اداريين 2'!AP23</f>
        <v>0</v>
      </c>
      <c r="AR52" s="87">
        <f>'اداريين 2'!AQ23</f>
        <v>0</v>
      </c>
      <c r="AS52" s="87">
        <f>'اداريين 2'!AR23</f>
        <v>0</v>
      </c>
      <c r="AT52" s="87">
        <f>'اداريين 2'!AS23</f>
        <v>0</v>
      </c>
      <c r="AU52" s="87">
        <f>'اداريين 2'!AT23</f>
        <v>0</v>
      </c>
      <c r="AV52" s="87">
        <f>'اداريين 2'!AU23</f>
        <v>0</v>
      </c>
      <c r="AW52" s="234">
        <f>'اداريين 2'!AV23</f>
        <v>0</v>
      </c>
      <c r="AX52" s="234">
        <f>'اداريين 2'!AW23</f>
        <v>0</v>
      </c>
      <c r="AY52" s="234">
        <f>'اداريين 2'!AX23</f>
        <v>0</v>
      </c>
      <c r="AZ52" s="61">
        <f>'اداريين 2'!AY23</f>
        <v>0</v>
      </c>
      <c r="BA52" s="234">
        <f>'اداريين 2'!AZ23</f>
        <v>0</v>
      </c>
      <c r="BB52" s="234">
        <f>'اداريين 2'!BA23</f>
        <v>0</v>
      </c>
      <c r="BC52" s="234">
        <f>'اداريين 2'!BB23</f>
        <v>0</v>
      </c>
      <c r="BD52" s="234">
        <f>'اداريين 2'!BC23</f>
        <v>0</v>
      </c>
      <c r="BE52" s="65">
        <f>'اداريين 2'!BD23</f>
        <v>0</v>
      </c>
      <c r="BF52" s="234">
        <f>'اداريين 2'!BE23</f>
        <v>0</v>
      </c>
      <c r="BG52" s="234">
        <f>'اداريين 2'!BF23</f>
        <v>0</v>
      </c>
      <c r="BH52" s="234">
        <f>'اداريين 2'!BG23</f>
        <v>0</v>
      </c>
      <c r="BI52" s="234">
        <f>'اداريين 2'!BH23</f>
        <v>50</v>
      </c>
      <c r="BJ52" s="234">
        <f>'اداريين 2'!BI23</f>
        <v>-50</v>
      </c>
      <c r="BK52" s="65">
        <f>'اداريين 2'!BJ23</f>
        <v>0</v>
      </c>
      <c r="BL52" s="54">
        <f>'اداريين 2'!BK23</f>
        <v>0</v>
      </c>
      <c r="BM52" s="234">
        <f>'اداريين 2'!BL23</f>
        <v>1183.33</v>
      </c>
      <c r="BN52" s="234">
        <f>'اداريين 2'!BM23</f>
        <v>-1183.33</v>
      </c>
      <c r="BO52" s="56">
        <f>'اداريين 2'!BN23</f>
        <v>0</v>
      </c>
      <c r="BP52" s="58">
        <f>'اداريين 2'!BO23</f>
        <v>0</v>
      </c>
      <c r="BQ52" s="58">
        <f>'اداريين 2'!BP23</f>
        <v>0</v>
      </c>
      <c r="BR52" s="97">
        <f>'اداريين 2'!BQ23</f>
        <v>0</v>
      </c>
      <c r="BS52" s="97">
        <f>'اداريين 2'!BR23</f>
        <v>0</v>
      </c>
      <c r="BT52" s="58">
        <f>'اداريين 2'!BS23</f>
        <v>0</v>
      </c>
      <c r="BU52" s="58">
        <f>'اداريين 2'!BT23</f>
        <v>0</v>
      </c>
      <c r="BV52" s="58">
        <f>'اداريين 2'!BU23</f>
        <v>0</v>
      </c>
      <c r="BW52" s="58">
        <f>'اداريين 2'!BV23</f>
        <v>0</v>
      </c>
      <c r="BX52" s="58">
        <f>'اداريين 2'!BW23</f>
        <v>0</v>
      </c>
      <c r="BY52" s="58">
        <f>'اداريين 2'!BX23</f>
        <v>0</v>
      </c>
      <c r="BZ52" s="234">
        <f>'اداريين 2'!BY23</f>
        <v>0</v>
      </c>
      <c r="CA52" s="234">
        <f>'اداريين 2'!BZ23</f>
        <v>0</v>
      </c>
      <c r="CB52" s="234">
        <f>'اداريين 2'!CA23</f>
        <v>0</v>
      </c>
    </row>
    <row r="53" spans="1:80" s="33" customFormat="1" ht="21.95" customHeight="1" x14ac:dyDescent="0.2">
      <c r="A53" s="57">
        <v>48</v>
      </c>
      <c r="B53" s="57" t="str">
        <f>'اداريين 2'!A24</f>
        <v/>
      </c>
      <c r="C53" s="58">
        <f>'اداريين 2'!B24</f>
        <v>0</v>
      </c>
      <c r="D53" s="58">
        <f>'اداريين 2'!C24</f>
        <v>0</v>
      </c>
      <c r="E53" s="58">
        <f>'اداريين 2'!D24</f>
        <v>0</v>
      </c>
      <c r="F53" s="59">
        <f>'اداريين 2'!E24</f>
        <v>0</v>
      </c>
      <c r="G53" s="51">
        <f>'اداريين 2'!F24</f>
        <v>0</v>
      </c>
      <c r="H53" s="60">
        <f>'اداريين 2'!G24</f>
        <v>0</v>
      </c>
      <c r="I53" s="60">
        <f>'اداريين 2'!H24</f>
        <v>0</v>
      </c>
      <c r="J53" s="234">
        <f>'اداريين 2'!I24</f>
        <v>0</v>
      </c>
      <c r="K53" s="234">
        <f>'اداريين 2'!J24</f>
        <v>0</v>
      </c>
      <c r="L53" s="234">
        <f>'اداريين 2'!K24</f>
        <v>0</v>
      </c>
      <c r="M53" s="234">
        <f>'اداريين 2'!L24</f>
        <v>0</v>
      </c>
      <c r="N53" s="234">
        <f>'اداريين 2'!M24</f>
        <v>0</v>
      </c>
      <c r="O53" s="58">
        <f>'اداريين 2'!N24</f>
        <v>0</v>
      </c>
      <c r="P53" s="61">
        <f>'اداريين 2'!O24</f>
        <v>0</v>
      </c>
      <c r="Q53" s="58">
        <f>'اداريين 2'!P24</f>
        <v>0</v>
      </c>
      <c r="R53" s="62">
        <f>'اداريين 2'!Q24</f>
        <v>0</v>
      </c>
      <c r="S53" s="62">
        <f>'اداريين 2'!R24</f>
        <v>0</v>
      </c>
      <c r="T53" s="62">
        <f>'اداريين 2'!S24</f>
        <v>0</v>
      </c>
      <c r="U53" s="60">
        <f>'اداريين 2'!T24</f>
        <v>0</v>
      </c>
      <c r="V53" s="60">
        <f>'اداريين 2'!U24</f>
        <v>0</v>
      </c>
      <c r="W53" s="60">
        <f>'اداريين 2'!V24</f>
        <v>0</v>
      </c>
      <c r="X53" s="63">
        <f>'اداريين 2'!W24</f>
        <v>0</v>
      </c>
      <c r="Y53" s="63">
        <f>'اداريين 2'!X24</f>
        <v>0</v>
      </c>
      <c r="Z53" s="63">
        <f>'اداريين 2'!Y24</f>
        <v>0</v>
      </c>
      <c r="AA53" s="62">
        <f>'اداريين 2'!Z24</f>
        <v>0</v>
      </c>
      <c r="AB53" s="64">
        <f>'اداريين 2'!AA24</f>
        <v>0</v>
      </c>
      <c r="AC53" s="64">
        <f>'اداريين 2'!AB24</f>
        <v>0</v>
      </c>
      <c r="AD53" s="61">
        <f>'اداريين 2'!AC24</f>
        <v>0</v>
      </c>
      <c r="AE53" s="58">
        <f>'اداريين 2'!AD24</f>
        <v>0</v>
      </c>
      <c r="AF53" s="234">
        <f>'اداريين 2'!AE24</f>
        <v>0</v>
      </c>
      <c r="AG53" s="234">
        <f>'اداريين 2'!AF24</f>
        <v>0</v>
      </c>
      <c r="AH53" s="234">
        <f>'اداريين 2'!AG24</f>
        <v>0</v>
      </c>
      <c r="AI53" s="87">
        <f>'اداريين 2'!AH24</f>
        <v>0</v>
      </c>
      <c r="AJ53" s="87">
        <f>'اداريين 2'!AI24</f>
        <v>0</v>
      </c>
      <c r="AK53" s="87">
        <f>'اداريين 2'!AJ24</f>
        <v>0</v>
      </c>
      <c r="AL53" s="32">
        <f>'اداريين 2'!AK24</f>
        <v>0</v>
      </c>
      <c r="AM53" s="87">
        <f>'اداريين 2'!AL24</f>
        <v>0</v>
      </c>
      <c r="AN53" s="87">
        <f>'اداريين 2'!AM24</f>
        <v>0</v>
      </c>
      <c r="AO53" s="87">
        <f>'اداريين 2'!AN24</f>
        <v>0</v>
      </c>
      <c r="AP53" s="87">
        <f>'اداريين 2'!AO24</f>
        <v>0</v>
      </c>
      <c r="AQ53" s="87">
        <f>'اداريين 2'!AP24</f>
        <v>0</v>
      </c>
      <c r="AR53" s="87">
        <f>'اداريين 2'!AQ24</f>
        <v>0</v>
      </c>
      <c r="AS53" s="87">
        <f>'اداريين 2'!AR24</f>
        <v>0</v>
      </c>
      <c r="AT53" s="87">
        <f>'اداريين 2'!AS24</f>
        <v>0</v>
      </c>
      <c r="AU53" s="87">
        <f>'اداريين 2'!AT24</f>
        <v>0</v>
      </c>
      <c r="AV53" s="87">
        <f>'اداريين 2'!AU24</f>
        <v>0</v>
      </c>
      <c r="AW53" s="234">
        <f>'اداريين 2'!AV24</f>
        <v>0</v>
      </c>
      <c r="AX53" s="234">
        <f>'اداريين 2'!AW24</f>
        <v>0</v>
      </c>
      <c r="AY53" s="234">
        <f>'اداريين 2'!AX24</f>
        <v>0</v>
      </c>
      <c r="AZ53" s="61">
        <f>'اداريين 2'!AY24</f>
        <v>0</v>
      </c>
      <c r="BA53" s="234">
        <f>'اداريين 2'!AZ24</f>
        <v>0</v>
      </c>
      <c r="BB53" s="234">
        <f>'اداريين 2'!BA24</f>
        <v>0</v>
      </c>
      <c r="BC53" s="234">
        <f>'اداريين 2'!BB24</f>
        <v>0</v>
      </c>
      <c r="BD53" s="234">
        <f>'اداريين 2'!BC24</f>
        <v>0</v>
      </c>
      <c r="BE53" s="65">
        <f>'اداريين 2'!BD24</f>
        <v>0</v>
      </c>
      <c r="BF53" s="234">
        <f>'اداريين 2'!BE24</f>
        <v>0</v>
      </c>
      <c r="BG53" s="234">
        <f>'اداريين 2'!BF24</f>
        <v>0</v>
      </c>
      <c r="BH53" s="234">
        <f>'اداريين 2'!BG24</f>
        <v>0</v>
      </c>
      <c r="BI53" s="234">
        <f>'اداريين 2'!BH24</f>
        <v>50</v>
      </c>
      <c r="BJ53" s="234">
        <f>'اداريين 2'!BI24</f>
        <v>-50</v>
      </c>
      <c r="BK53" s="65">
        <f>'اداريين 2'!BJ24</f>
        <v>0</v>
      </c>
      <c r="BL53" s="54">
        <f>'اداريين 2'!BK24</f>
        <v>0</v>
      </c>
      <c r="BM53" s="234">
        <f>'اداريين 2'!BL24</f>
        <v>1183.33</v>
      </c>
      <c r="BN53" s="234">
        <f>'اداريين 2'!BM24</f>
        <v>-1183.33</v>
      </c>
      <c r="BO53" s="56">
        <f>'اداريين 2'!BN24</f>
        <v>0</v>
      </c>
      <c r="BP53" s="58">
        <f>'اداريين 2'!BO24</f>
        <v>0</v>
      </c>
      <c r="BQ53" s="58">
        <f>'اداريين 2'!BP24</f>
        <v>0</v>
      </c>
      <c r="BR53" s="97">
        <f>'اداريين 2'!BQ24</f>
        <v>0</v>
      </c>
      <c r="BS53" s="97">
        <f>'اداريين 2'!BR24</f>
        <v>0</v>
      </c>
      <c r="BT53" s="58">
        <f>'اداريين 2'!BS24</f>
        <v>0</v>
      </c>
      <c r="BU53" s="58">
        <f>'اداريين 2'!BT24</f>
        <v>0</v>
      </c>
      <c r="BV53" s="58">
        <f>'اداريين 2'!BU24</f>
        <v>0</v>
      </c>
      <c r="BW53" s="58">
        <f>'اداريين 2'!BV24</f>
        <v>0</v>
      </c>
      <c r="BX53" s="58">
        <f>'اداريين 2'!BW24</f>
        <v>0</v>
      </c>
      <c r="BY53" s="58">
        <f>'اداريين 2'!BX24</f>
        <v>0</v>
      </c>
      <c r="BZ53" s="234">
        <f>'اداريين 2'!BY24</f>
        <v>0</v>
      </c>
      <c r="CA53" s="234">
        <f>'اداريين 2'!BZ24</f>
        <v>0</v>
      </c>
      <c r="CB53" s="234">
        <f>'اداريين 2'!CA24</f>
        <v>0</v>
      </c>
    </row>
    <row r="54" spans="1:80" s="33" customFormat="1" ht="21.95" customHeight="1" x14ac:dyDescent="0.2">
      <c r="A54" s="57">
        <v>49</v>
      </c>
      <c r="B54" s="57" t="str">
        <f>'اداريين 2'!A25</f>
        <v/>
      </c>
      <c r="C54" s="58">
        <f>'اداريين 2'!B25</f>
        <v>0</v>
      </c>
      <c r="D54" s="58">
        <f>'اداريين 2'!C25</f>
        <v>0</v>
      </c>
      <c r="E54" s="58">
        <f>'اداريين 2'!D25</f>
        <v>0</v>
      </c>
      <c r="F54" s="59">
        <f>'اداريين 2'!E25</f>
        <v>0</v>
      </c>
      <c r="G54" s="51">
        <f>'اداريين 2'!F25</f>
        <v>0</v>
      </c>
      <c r="H54" s="60">
        <f>'اداريين 2'!G25</f>
        <v>0</v>
      </c>
      <c r="I54" s="60">
        <f>'اداريين 2'!H25</f>
        <v>0</v>
      </c>
      <c r="J54" s="234">
        <f>'اداريين 2'!I25</f>
        <v>0</v>
      </c>
      <c r="K54" s="234">
        <f>'اداريين 2'!J25</f>
        <v>0</v>
      </c>
      <c r="L54" s="234">
        <f>'اداريين 2'!K25</f>
        <v>0</v>
      </c>
      <c r="M54" s="234">
        <f>'اداريين 2'!L25</f>
        <v>0</v>
      </c>
      <c r="N54" s="234">
        <f>'اداريين 2'!M25</f>
        <v>0</v>
      </c>
      <c r="O54" s="58">
        <f>'اداريين 2'!N25</f>
        <v>0</v>
      </c>
      <c r="P54" s="61">
        <f>'اداريين 2'!O25</f>
        <v>0</v>
      </c>
      <c r="Q54" s="58">
        <f>'اداريين 2'!P25</f>
        <v>0</v>
      </c>
      <c r="R54" s="62">
        <f>'اداريين 2'!Q25</f>
        <v>0</v>
      </c>
      <c r="S54" s="62">
        <f>'اداريين 2'!R25</f>
        <v>0</v>
      </c>
      <c r="T54" s="62">
        <f>'اداريين 2'!S25</f>
        <v>0</v>
      </c>
      <c r="U54" s="60">
        <f>'اداريين 2'!T25</f>
        <v>0</v>
      </c>
      <c r="V54" s="60">
        <f>'اداريين 2'!U25</f>
        <v>0</v>
      </c>
      <c r="W54" s="60">
        <f>'اداريين 2'!V25</f>
        <v>0</v>
      </c>
      <c r="X54" s="63">
        <f>'اداريين 2'!W25</f>
        <v>0</v>
      </c>
      <c r="Y54" s="63">
        <f>'اداريين 2'!X25</f>
        <v>0</v>
      </c>
      <c r="Z54" s="63">
        <f>'اداريين 2'!Y25</f>
        <v>0</v>
      </c>
      <c r="AA54" s="62">
        <f>'اداريين 2'!Z25</f>
        <v>0</v>
      </c>
      <c r="AB54" s="64">
        <f>'اداريين 2'!AA25</f>
        <v>0</v>
      </c>
      <c r="AC54" s="64">
        <f>'اداريين 2'!AB25</f>
        <v>0</v>
      </c>
      <c r="AD54" s="61">
        <f>'اداريين 2'!AC25</f>
        <v>0</v>
      </c>
      <c r="AE54" s="58">
        <f>'اداريين 2'!AD25</f>
        <v>0</v>
      </c>
      <c r="AF54" s="234">
        <f>'اداريين 2'!AE25</f>
        <v>0</v>
      </c>
      <c r="AG54" s="234">
        <f>'اداريين 2'!AF25</f>
        <v>0</v>
      </c>
      <c r="AH54" s="234">
        <f>'اداريين 2'!AG25</f>
        <v>0</v>
      </c>
      <c r="AI54" s="87">
        <f>'اداريين 2'!AH25</f>
        <v>0</v>
      </c>
      <c r="AJ54" s="87">
        <f>'اداريين 2'!AI25</f>
        <v>0</v>
      </c>
      <c r="AK54" s="87">
        <f>'اداريين 2'!AJ25</f>
        <v>0</v>
      </c>
      <c r="AL54" s="32">
        <f>'اداريين 2'!AK25</f>
        <v>0</v>
      </c>
      <c r="AM54" s="87">
        <f>'اداريين 2'!AL25</f>
        <v>0</v>
      </c>
      <c r="AN54" s="87">
        <f>'اداريين 2'!AM25</f>
        <v>0</v>
      </c>
      <c r="AO54" s="87">
        <f>'اداريين 2'!AN25</f>
        <v>0</v>
      </c>
      <c r="AP54" s="87">
        <f>'اداريين 2'!AO25</f>
        <v>0</v>
      </c>
      <c r="AQ54" s="87">
        <f>'اداريين 2'!AP25</f>
        <v>0</v>
      </c>
      <c r="AR54" s="87">
        <f>'اداريين 2'!AQ25</f>
        <v>0</v>
      </c>
      <c r="AS54" s="87">
        <f>'اداريين 2'!AR25</f>
        <v>0</v>
      </c>
      <c r="AT54" s="87">
        <f>'اداريين 2'!AS25</f>
        <v>0</v>
      </c>
      <c r="AU54" s="87">
        <f>'اداريين 2'!AT25</f>
        <v>0</v>
      </c>
      <c r="AV54" s="87">
        <f>'اداريين 2'!AU25</f>
        <v>0</v>
      </c>
      <c r="AW54" s="234">
        <f>'اداريين 2'!AV25</f>
        <v>0</v>
      </c>
      <c r="AX54" s="234">
        <f>'اداريين 2'!AW25</f>
        <v>0</v>
      </c>
      <c r="AY54" s="234">
        <f>'اداريين 2'!AX25</f>
        <v>0</v>
      </c>
      <c r="AZ54" s="61">
        <f>'اداريين 2'!AY25</f>
        <v>0</v>
      </c>
      <c r="BA54" s="234">
        <f>'اداريين 2'!AZ25</f>
        <v>0</v>
      </c>
      <c r="BB54" s="234">
        <f>'اداريين 2'!BA25</f>
        <v>0</v>
      </c>
      <c r="BC54" s="234">
        <f>'اداريين 2'!BB25</f>
        <v>0</v>
      </c>
      <c r="BD54" s="234">
        <f>'اداريين 2'!BC25</f>
        <v>0</v>
      </c>
      <c r="BE54" s="65">
        <f>'اداريين 2'!BD25</f>
        <v>0</v>
      </c>
      <c r="BF54" s="234">
        <f>'اداريين 2'!BE25</f>
        <v>0</v>
      </c>
      <c r="BG54" s="234">
        <f>'اداريين 2'!BF25</f>
        <v>0</v>
      </c>
      <c r="BH54" s="234">
        <f>'اداريين 2'!BG25</f>
        <v>0</v>
      </c>
      <c r="BI54" s="234">
        <f>'اداريين 2'!BH25</f>
        <v>50</v>
      </c>
      <c r="BJ54" s="234">
        <f>'اداريين 2'!BI25</f>
        <v>-50</v>
      </c>
      <c r="BK54" s="65">
        <f>'اداريين 2'!BJ25</f>
        <v>0</v>
      </c>
      <c r="BL54" s="54">
        <f>'اداريين 2'!BK25</f>
        <v>0</v>
      </c>
      <c r="BM54" s="234">
        <f>'اداريين 2'!BL25</f>
        <v>1183.33</v>
      </c>
      <c r="BN54" s="234">
        <f>'اداريين 2'!BM25</f>
        <v>-1183.33</v>
      </c>
      <c r="BO54" s="56">
        <f>'اداريين 2'!BN25</f>
        <v>0</v>
      </c>
      <c r="BP54" s="58">
        <f>'اداريين 2'!BO25</f>
        <v>0</v>
      </c>
      <c r="BQ54" s="58">
        <f>'اداريين 2'!BP25</f>
        <v>0</v>
      </c>
      <c r="BR54" s="97">
        <f>'اداريين 2'!BQ25</f>
        <v>0</v>
      </c>
      <c r="BS54" s="97">
        <f>'اداريين 2'!BR25</f>
        <v>0</v>
      </c>
      <c r="BT54" s="58">
        <f>'اداريين 2'!BS25</f>
        <v>0</v>
      </c>
      <c r="BU54" s="58">
        <f>'اداريين 2'!BT25</f>
        <v>0</v>
      </c>
      <c r="BV54" s="58">
        <f>'اداريين 2'!BU25</f>
        <v>0</v>
      </c>
      <c r="BW54" s="58">
        <f>'اداريين 2'!BV25</f>
        <v>0</v>
      </c>
      <c r="BX54" s="58">
        <f>'اداريين 2'!BW25</f>
        <v>0</v>
      </c>
      <c r="BY54" s="58">
        <f>'اداريين 2'!BX25</f>
        <v>0</v>
      </c>
      <c r="BZ54" s="234">
        <f>'اداريين 2'!BY25</f>
        <v>0</v>
      </c>
      <c r="CA54" s="234">
        <f>'اداريين 2'!BZ25</f>
        <v>0</v>
      </c>
      <c r="CB54" s="234">
        <f>'اداريين 2'!CA25</f>
        <v>0</v>
      </c>
    </row>
    <row r="55" spans="1:80" s="33" customFormat="1" ht="21.95" customHeight="1" x14ac:dyDescent="0.2">
      <c r="A55" s="57">
        <v>50</v>
      </c>
      <c r="B55" s="57" t="str">
        <f>'اداريين 2'!A26</f>
        <v/>
      </c>
      <c r="C55" s="58">
        <f>'اداريين 2'!B26</f>
        <v>0</v>
      </c>
      <c r="D55" s="58">
        <f>'اداريين 2'!C26</f>
        <v>0</v>
      </c>
      <c r="E55" s="58">
        <f>'اداريين 2'!D26</f>
        <v>0</v>
      </c>
      <c r="F55" s="59">
        <f>'اداريين 2'!E26</f>
        <v>0</v>
      </c>
      <c r="G55" s="51">
        <f>'اداريين 2'!F26</f>
        <v>0</v>
      </c>
      <c r="H55" s="60">
        <f>'اداريين 2'!G26</f>
        <v>0</v>
      </c>
      <c r="I55" s="60">
        <f>'اداريين 2'!H26</f>
        <v>0</v>
      </c>
      <c r="J55" s="234">
        <f>'اداريين 2'!I26</f>
        <v>0</v>
      </c>
      <c r="K55" s="234">
        <f>'اداريين 2'!J26</f>
        <v>0</v>
      </c>
      <c r="L55" s="234">
        <f>'اداريين 2'!K26</f>
        <v>0</v>
      </c>
      <c r="M55" s="234">
        <f>'اداريين 2'!L26</f>
        <v>0</v>
      </c>
      <c r="N55" s="234">
        <f>'اداريين 2'!M26</f>
        <v>0</v>
      </c>
      <c r="O55" s="58">
        <f>'اداريين 2'!N26</f>
        <v>0</v>
      </c>
      <c r="P55" s="61">
        <f>'اداريين 2'!O26</f>
        <v>0</v>
      </c>
      <c r="Q55" s="58">
        <f>'اداريين 2'!P26</f>
        <v>0</v>
      </c>
      <c r="R55" s="62">
        <f>'اداريين 2'!Q26</f>
        <v>0</v>
      </c>
      <c r="S55" s="62">
        <f>'اداريين 2'!R26</f>
        <v>0</v>
      </c>
      <c r="T55" s="62">
        <f>'اداريين 2'!S26</f>
        <v>0</v>
      </c>
      <c r="U55" s="60">
        <f>'اداريين 2'!T26</f>
        <v>0</v>
      </c>
      <c r="V55" s="60">
        <f>'اداريين 2'!U26</f>
        <v>0</v>
      </c>
      <c r="W55" s="60">
        <f>'اداريين 2'!V26</f>
        <v>0</v>
      </c>
      <c r="X55" s="63">
        <f>'اداريين 2'!W26</f>
        <v>0</v>
      </c>
      <c r="Y55" s="63">
        <f>'اداريين 2'!X26</f>
        <v>0</v>
      </c>
      <c r="Z55" s="63">
        <f>'اداريين 2'!Y26</f>
        <v>0</v>
      </c>
      <c r="AA55" s="62">
        <f>'اداريين 2'!Z26</f>
        <v>0</v>
      </c>
      <c r="AB55" s="64">
        <f>'اداريين 2'!AA26</f>
        <v>0</v>
      </c>
      <c r="AC55" s="64">
        <f>'اداريين 2'!AB26</f>
        <v>0</v>
      </c>
      <c r="AD55" s="61">
        <f>'اداريين 2'!AC26</f>
        <v>0</v>
      </c>
      <c r="AE55" s="58">
        <f>'اداريين 2'!AD26</f>
        <v>0</v>
      </c>
      <c r="AF55" s="234">
        <f>'اداريين 2'!AE26</f>
        <v>0</v>
      </c>
      <c r="AG55" s="234">
        <f>'اداريين 2'!AF26</f>
        <v>0</v>
      </c>
      <c r="AH55" s="234">
        <f>'اداريين 2'!AG26</f>
        <v>0</v>
      </c>
      <c r="AI55" s="87">
        <f>'اداريين 2'!AH26</f>
        <v>0</v>
      </c>
      <c r="AJ55" s="87">
        <f>'اداريين 2'!AI26</f>
        <v>0</v>
      </c>
      <c r="AK55" s="87">
        <f>'اداريين 2'!AJ26</f>
        <v>0</v>
      </c>
      <c r="AL55" s="32">
        <f>'اداريين 2'!AK26</f>
        <v>0</v>
      </c>
      <c r="AM55" s="87">
        <f>'اداريين 2'!AL26</f>
        <v>0</v>
      </c>
      <c r="AN55" s="87">
        <f>'اداريين 2'!AM26</f>
        <v>0</v>
      </c>
      <c r="AO55" s="87">
        <f>'اداريين 2'!AN26</f>
        <v>0</v>
      </c>
      <c r="AP55" s="87">
        <f>'اداريين 2'!AO26</f>
        <v>0</v>
      </c>
      <c r="AQ55" s="87">
        <f>'اداريين 2'!AP26</f>
        <v>0</v>
      </c>
      <c r="AR55" s="87">
        <f>'اداريين 2'!AQ26</f>
        <v>0</v>
      </c>
      <c r="AS55" s="87">
        <f>'اداريين 2'!AR26</f>
        <v>0</v>
      </c>
      <c r="AT55" s="87">
        <f>'اداريين 2'!AS26</f>
        <v>0</v>
      </c>
      <c r="AU55" s="87">
        <f>'اداريين 2'!AT26</f>
        <v>0</v>
      </c>
      <c r="AV55" s="87">
        <f>'اداريين 2'!AU26</f>
        <v>0</v>
      </c>
      <c r="AW55" s="234">
        <f>'اداريين 2'!AV26</f>
        <v>0</v>
      </c>
      <c r="AX55" s="234">
        <f>'اداريين 2'!AW26</f>
        <v>0</v>
      </c>
      <c r="AY55" s="234">
        <f>'اداريين 2'!AX26</f>
        <v>0</v>
      </c>
      <c r="AZ55" s="61">
        <f>'اداريين 2'!AY26</f>
        <v>0</v>
      </c>
      <c r="BA55" s="234">
        <f>'اداريين 2'!AZ26</f>
        <v>0</v>
      </c>
      <c r="BB55" s="234">
        <f>'اداريين 2'!BA26</f>
        <v>0</v>
      </c>
      <c r="BC55" s="234">
        <f>'اداريين 2'!BB26</f>
        <v>0</v>
      </c>
      <c r="BD55" s="234">
        <f>'اداريين 2'!BC26</f>
        <v>0</v>
      </c>
      <c r="BE55" s="65">
        <f>'اداريين 2'!BD26</f>
        <v>0</v>
      </c>
      <c r="BF55" s="234">
        <f>'اداريين 2'!BE26</f>
        <v>0</v>
      </c>
      <c r="BG55" s="234">
        <f>'اداريين 2'!BF26</f>
        <v>0</v>
      </c>
      <c r="BH55" s="234">
        <f>'اداريين 2'!BG26</f>
        <v>0</v>
      </c>
      <c r="BI55" s="234">
        <f>'اداريين 2'!BH26</f>
        <v>50</v>
      </c>
      <c r="BJ55" s="234">
        <f>'اداريين 2'!BI26</f>
        <v>-50</v>
      </c>
      <c r="BK55" s="65">
        <f>'اداريين 2'!BJ26</f>
        <v>0</v>
      </c>
      <c r="BL55" s="54">
        <f>'اداريين 2'!BK26</f>
        <v>0</v>
      </c>
      <c r="BM55" s="234">
        <f>'اداريين 2'!BL26</f>
        <v>1183.33</v>
      </c>
      <c r="BN55" s="234">
        <f>'اداريين 2'!BM26</f>
        <v>-1183.33</v>
      </c>
      <c r="BO55" s="56">
        <f>'اداريين 2'!BN26</f>
        <v>0</v>
      </c>
      <c r="BP55" s="58">
        <f>'اداريين 2'!BO26</f>
        <v>0</v>
      </c>
      <c r="BQ55" s="58">
        <f>'اداريين 2'!BP26</f>
        <v>0</v>
      </c>
      <c r="BR55" s="97">
        <f>'اداريين 2'!BQ26</f>
        <v>0</v>
      </c>
      <c r="BS55" s="97">
        <f>'اداريين 2'!BR26</f>
        <v>0</v>
      </c>
      <c r="BT55" s="58">
        <f>'اداريين 2'!BS26</f>
        <v>0</v>
      </c>
      <c r="BU55" s="58">
        <f>'اداريين 2'!BT26</f>
        <v>0</v>
      </c>
      <c r="BV55" s="58">
        <f>'اداريين 2'!BU26</f>
        <v>0</v>
      </c>
      <c r="BW55" s="58">
        <f>'اداريين 2'!BV26</f>
        <v>0</v>
      </c>
      <c r="BX55" s="58">
        <f>'اداريين 2'!BW26</f>
        <v>0</v>
      </c>
      <c r="BY55" s="58">
        <f>'اداريين 2'!BX26</f>
        <v>0</v>
      </c>
      <c r="BZ55" s="234">
        <f>'اداريين 2'!BY26</f>
        <v>0</v>
      </c>
      <c r="CA55" s="234">
        <f>'اداريين 2'!BZ26</f>
        <v>0</v>
      </c>
      <c r="CB55" s="234">
        <f>'اداريين 2'!CA26</f>
        <v>0</v>
      </c>
    </row>
    <row r="56" spans="1:80" s="33" customFormat="1" ht="21.95" customHeight="1" x14ac:dyDescent="0.2">
      <c r="A56" s="57">
        <v>51</v>
      </c>
      <c r="B56" s="57" t="str">
        <f>'اداريين 2'!A27</f>
        <v/>
      </c>
      <c r="C56" s="58">
        <f>'اداريين 2'!B27</f>
        <v>0</v>
      </c>
      <c r="D56" s="58">
        <f>'اداريين 2'!C27</f>
        <v>0</v>
      </c>
      <c r="E56" s="58">
        <f>'اداريين 2'!D27</f>
        <v>0</v>
      </c>
      <c r="F56" s="59">
        <f>'اداريين 2'!E27</f>
        <v>0</v>
      </c>
      <c r="G56" s="51">
        <f>'اداريين 2'!F27</f>
        <v>0</v>
      </c>
      <c r="H56" s="60">
        <f>'اداريين 2'!G27</f>
        <v>0</v>
      </c>
      <c r="I56" s="60">
        <f>'اداريين 2'!H27</f>
        <v>0</v>
      </c>
      <c r="J56" s="234">
        <f>'اداريين 2'!I27</f>
        <v>0</v>
      </c>
      <c r="K56" s="234">
        <f>'اداريين 2'!J27</f>
        <v>0</v>
      </c>
      <c r="L56" s="234">
        <f>'اداريين 2'!K27</f>
        <v>0</v>
      </c>
      <c r="M56" s="234">
        <f>'اداريين 2'!L27</f>
        <v>0</v>
      </c>
      <c r="N56" s="234">
        <f>'اداريين 2'!M27</f>
        <v>0</v>
      </c>
      <c r="O56" s="58">
        <f>'اداريين 2'!N27</f>
        <v>0</v>
      </c>
      <c r="P56" s="61">
        <f>'اداريين 2'!O27</f>
        <v>0</v>
      </c>
      <c r="Q56" s="58">
        <f>'اداريين 2'!P27</f>
        <v>0</v>
      </c>
      <c r="R56" s="62">
        <f>'اداريين 2'!Q27</f>
        <v>0</v>
      </c>
      <c r="S56" s="62">
        <f>'اداريين 2'!R27</f>
        <v>0</v>
      </c>
      <c r="T56" s="62">
        <f>'اداريين 2'!S27</f>
        <v>0</v>
      </c>
      <c r="U56" s="60">
        <f>'اداريين 2'!T27</f>
        <v>0</v>
      </c>
      <c r="V56" s="60">
        <f>'اداريين 2'!U27</f>
        <v>0</v>
      </c>
      <c r="W56" s="60">
        <f>'اداريين 2'!V27</f>
        <v>0</v>
      </c>
      <c r="X56" s="63">
        <f>'اداريين 2'!W27</f>
        <v>0</v>
      </c>
      <c r="Y56" s="63">
        <f>'اداريين 2'!X27</f>
        <v>0</v>
      </c>
      <c r="Z56" s="63">
        <f>'اداريين 2'!Y27</f>
        <v>0</v>
      </c>
      <c r="AA56" s="62">
        <f>'اداريين 2'!Z27</f>
        <v>0</v>
      </c>
      <c r="AB56" s="64">
        <f>'اداريين 2'!AA27</f>
        <v>0</v>
      </c>
      <c r="AC56" s="64">
        <f>'اداريين 2'!AB27</f>
        <v>0</v>
      </c>
      <c r="AD56" s="61">
        <f>'اداريين 2'!AC27</f>
        <v>0</v>
      </c>
      <c r="AE56" s="58">
        <f>'اداريين 2'!AD27</f>
        <v>0</v>
      </c>
      <c r="AF56" s="234">
        <f>'اداريين 2'!AE27</f>
        <v>0</v>
      </c>
      <c r="AG56" s="234">
        <f>'اداريين 2'!AF27</f>
        <v>0</v>
      </c>
      <c r="AH56" s="234">
        <f>'اداريين 2'!AG27</f>
        <v>0</v>
      </c>
      <c r="AI56" s="87">
        <f>'اداريين 2'!AH27</f>
        <v>0</v>
      </c>
      <c r="AJ56" s="87">
        <f>'اداريين 2'!AI27</f>
        <v>0</v>
      </c>
      <c r="AK56" s="87">
        <f>'اداريين 2'!AJ27</f>
        <v>0</v>
      </c>
      <c r="AL56" s="32">
        <f>'اداريين 2'!AK27</f>
        <v>0</v>
      </c>
      <c r="AM56" s="87">
        <f>'اداريين 2'!AL27</f>
        <v>0</v>
      </c>
      <c r="AN56" s="87">
        <f>'اداريين 2'!AM27</f>
        <v>0</v>
      </c>
      <c r="AO56" s="87">
        <f>'اداريين 2'!AN27</f>
        <v>0</v>
      </c>
      <c r="AP56" s="87">
        <f>'اداريين 2'!AO27</f>
        <v>0</v>
      </c>
      <c r="AQ56" s="87">
        <f>'اداريين 2'!AP27</f>
        <v>0</v>
      </c>
      <c r="AR56" s="87">
        <f>'اداريين 2'!AQ27</f>
        <v>0</v>
      </c>
      <c r="AS56" s="87">
        <f>'اداريين 2'!AR27</f>
        <v>0</v>
      </c>
      <c r="AT56" s="87">
        <f>'اداريين 2'!AS27</f>
        <v>0</v>
      </c>
      <c r="AU56" s="87">
        <f>'اداريين 2'!AT27</f>
        <v>0</v>
      </c>
      <c r="AV56" s="87">
        <f>'اداريين 2'!AU27</f>
        <v>0</v>
      </c>
      <c r="AW56" s="234">
        <f>'اداريين 2'!AV27</f>
        <v>0</v>
      </c>
      <c r="AX56" s="234">
        <f>'اداريين 2'!AW27</f>
        <v>0</v>
      </c>
      <c r="AY56" s="234">
        <f>'اداريين 2'!AX27</f>
        <v>0</v>
      </c>
      <c r="AZ56" s="61">
        <f>'اداريين 2'!AY27</f>
        <v>0</v>
      </c>
      <c r="BA56" s="234">
        <f>'اداريين 2'!AZ27</f>
        <v>0</v>
      </c>
      <c r="BB56" s="234">
        <f>'اداريين 2'!BA27</f>
        <v>0</v>
      </c>
      <c r="BC56" s="234">
        <f>'اداريين 2'!BB27</f>
        <v>0</v>
      </c>
      <c r="BD56" s="234">
        <f>'اداريين 2'!BC27</f>
        <v>0</v>
      </c>
      <c r="BE56" s="65">
        <f>'اداريين 2'!BD27</f>
        <v>0</v>
      </c>
      <c r="BF56" s="234">
        <f>'اداريين 2'!BE27</f>
        <v>0</v>
      </c>
      <c r="BG56" s="234">
        <f>'اداريين 2'!BF27</f>
        <v>0</v>
      </c>
      <c r="BH56" s="234">
        <f>'اداريين 2'!BG27</f>
        <v>0</v>
      </c>
      <c r="BI56" s="234">
        <f>'اداريين 2'!BH27</f>
        <v>50</v>
      </c>
      <c r="BJ56" s="234">
        <f>'اداريين 2'!BI27</f>
        <v>-50</v>
      </c>
      <c r="BK56" s="65">
        <f>'اداريين 2'!BJ27</f>
        <v>0</v>
      </c>
      <c r="BL56" s="54">
        <f>'اداريين 2'!BK27</f>
        <v>0</v>
      </c>
      <c r="BM56" s="234">
        <f>'اداريين 2'!BL27</f>
        <v>1183.33</v>
      </c>
      <c r="BN56" s="234">
        <f>'اداريين 2'!BM27</f>
        <v>-1183.33</v>
      </c>
      <c r="BO56" s="56">
        <f>'اداريين 2'!BN27</f>
        <v>0</v>
      </c>
      <c r="BP56" s="58">
        <f>'اداريين 2'!BO27</f>
        <v>0</v>
      </c>
      <c r="BQ56" s="58">
        <f>'اداريين 2'!BP27</f>
        <v>0</v>
      </c>
      <c r="BR56" s="97">
        <f>'اداريين 2'!BQ27</f>
        <v>0</v>
      </c>
      <c r="BS56" s="97">
        <f>'اداريين 2'!BR27</f>
        <v>0</v>
      </c>
      <c r="BT56" s="58">
        <f>'اداريين 2'!BS27</f>
        <v>0</v>
      </c>
      <c r="BU56" s="58">
        <f>'اداريين 2'!BT27</f>
        <v>0</v>
      </c>
      <c r="BV56" s="58">
        <f>'اداريين 2'!BU27</f>
        <v>0</v>
      </c>
      <c r="BW56" s="58">
        <f>'اداريين 2'!BV27</f>
        <v>0</v>
      </c>
      <c r="BX56" s="58">
        <f>'اداريين 2'!BW27</f>
        <v>0</v>
      </c>
      <c r="BY56" s="58">
        <f>'اداريين 2'!BX27</f>
        <v>0</v>
      </c>
      <c r="BZ56" s="234">
        <f>'اداريين 2'!BY27</f>
        <v>0</v>
      </c>
      <c r="CA56" s="234">
        <f>'اداريين 2'!BZ27</f>
        <v>0</v>
      </c>
      <c r="CB56" s="234">
        <f>'اداريين 2'!CA27</f>
        <v>0</v>
      </c>
    </row>
    <row r="57" spans="1:80" s="33" customFormat="1" ht="21.95" customHeight="1" x14ac:dyDescent="0.2">
      <c r="A57" s="57">
        <v>52</v>
      </c>
      <c r="B57" s="57" t="str">
        <f>'اداريين 2'!A28</f>
        <v/>
      </c>
      <c r="C57" s="58">
        <f>'اداريين 2'!B28</f>
        <v>0</v>
      </c>
      <c r="D57" s="58">
        <f>'اداريين 2'!C28</f>
        <v>0</v>
      </c>
      <c r="E57" s="58">
        <f>'اداريين 2'!D28</f>
        <v>0</v>
      </c>
      <c r="F57" s="59">
        <f>'اداريين 2'!E28</f>
        <v>0</v>
      </c>
      <c r="G57" s="51">
        <f>'اداريين 2'!F28</f>
        <v>0</v>
      </c>
      <c r="H57" s="60">
        <f>'اداريين 2'!G28</f>
        <v>0</v>
      </c>
      <c r="I57" s="60">
        <f>'اداريين 2'!H28</f>
        <v>0</v>
      </c>
      <c r="J57" s="234">
        <f>'اداريين 2'!I28</f>
        <v>0</v>
      </c>
      <c r="K57" s="234">
        <f>'اداريين 2'!J28</f>
        <v>0</v>
      </c>
      <c r="L57" s="234">
        <f>'اداريين 2'!K28</f>
        <v>0</v>
      </c>
      <c r="M57" s="234">
        <f>'اداريين 2'!L28</f>
        <v>0</v>
      </c>
      <c r="N57" s="234">
        <f>'اداريين 2'!M28</f>
        <v>0</v>
      </c>
      <c r="O57" s="58">
        <f>'اداريين 2'!N28</f>
        <v>0</v>
      </c>
      <c r="P57" s="61">
        <f>'اداريين 2'!O28</f>
        <v>0</v>
      </c>
      <c r="Q57" s="58">
        <f>'اداريين 2'!P28</f>
        <v>0</v>
      </c>
      <c r="R57" s="62">
        <f>'اداريين 2'!Q28</f>
        <v>0</v>
      </c>
      <c r="S57" s="62">
        <f>'اداريين 2'!R28</f>
        <v>0</v>
      </c>
      <c r="T57" s="62">
        <f>'اداريين 2'!S28</f>
        <v>0</v>
      </c>
      <c r="U57" s="60">
        <f>'اداريين 2'!T28</f>
        <v>0</v>
      </c>
      <c r="V57" s="60">
        <f>'اداريين 2'!U28</f>
        <v>0</v>
      </c>
      <c r="W57" s="60">
        <f>'اداريين 2'!V28</f>
        <v>0</v>
      </c>
      <c r="X57" s="63">
        <f>'اداريين 2'!W28</f>
        <v>0</v>
      </c>
      <c r="Y57" s="63">
        <f>'اداريين 2'!X28</f>
        <v>0</v>
      </c>
      <c r="Z57" s="63">
        <f>'اداريين 2'!Y28</f>
        <v>0</v>
      </c>
      <c r="AA57" s="62">
        <f>'اداريين 2'!Z28</f>
        <v>0</v>
      </c>
      <c r="AB57" s="64">
        <f>'اداريين 2'!AA28</f>
        <v>0</v>
      </c>
      <c r="AC57" s="64">
        <f>'اداريين 2'!AB28</f>
        <v>0</v>
      </c>
      <c r="AD57" s="61">
        <f>'اداريين 2'!AC28</f>
        <v>0</v>
      </c>
      <c r="AE57" s="58">
        <f>'اداريين 2'!AD28</f>
        <v>0</v>
      </c>
      <c r="AF57" s="234">
        <f>'اداريين 2'!AE28</f>
        <v>0</v>
      </c>
      <c r="AG57" s="234">
        <f>'اداريين 2'!AF28</f>
        <v>0</v>
      </c>
      <c r="AH57" s="234">
        <f>'اداريين 2'!AG28</f>
        <v>0</v>
      </c>
      <c r="AI57" s="87">
        <f>'اداريين 2'!AH28</f>
        <v>0</v>
      </c>
      <c r="AJ57" s="87">
        <f>'اداريين 2'!AI28</f>
        <v>0</v>
      </c>
      <c r="AK57" s="87">
        <f>'اداريين 2'!AJ28</f>
        <v>0</v>
      </c>
      <c r="AL57" s="32">
        <f>'اداريين 2'!AK28</f>
        <v>0</v>
      </c>
      <c r="AM57" s="87">
        <f>'اداريين 2'!AL28</f>
        <v>0</v>
      </c>
      <c r="AN57" s="87">
        <f>'اداريين 2'!AM28</f>
        <v>0</v>
      </c>
      <c r="AO57" s="87">
        <f>'اداريين 2'!AN28</f>
        <v>0</v>
      </c>
      <c r="AP57" s="87">
        <f>'اداريين 2'!AO28</f>
        <v>0</v>
      </c>
      <c r="AQ57" s="87">
        <f>'اداريين 2'!AP28</f>
        <v>0</v>
      </c>
      <c r="AR57" s="87">
        <f>'اداريين 2'!AQ28</f>
        <v>0</v>
      </c>
      <c r="AS57" s="87">
        <f>'اداريين 2'!AR28</f>
        <v>0</v>
      </c>
      <c r="AT57" s="87">
        <f>'اداريين 2'!AS28</f>
        <v>0</v>
      </c>
      <c r="AU57" s="87">
        <f>'اداريين 2'!AT28</f>
        <v>0</v>
      </c>
      <c r="AV57" s="87">
        <f>'اداريين 2'!AU28</f>
        <v>0</v>
      </c>
      <c r="AW57" s="234">
        <f>'اداريين 2'!AV28</f>
        <v>0</v>
      </c>
      <c r="AX57" s="234">
        <f>'اداريين 2'!AW28</f>
        <v>0</v>
      </c>
      <c r="AY57" s="234">
        <f>'اداريين 2'!AX28</f>
        <v>0</v>
      </c>
      <c r="AZ57" s="61">
        <f>'اداريين 2'!AY28</f>
        <v>0</v>
      </c>
      <c r="BA57" s="234">
        <f>'اداريين 2'!AZ28</f>
        <v>0</v>
      </c>
      <c r="BB57" s="234">
        <f>'اداريين 2'!BA28</f>
        <v>0</v>
      </c>
      <c r="BC57" s="234">
        <f>'اداريين 2'!BB28</f>
        <v>0</v>
      </c>
      <c r="BD57" s="234">
        <f>'اداريين 2'!BC28</f>
        <v>0</v>
      </c>
      <c r="BE57" s="65">
        <f>'اداريين 2'!BD28</f>
        <v>0</v>
      </c>
      <c r="BF57" s="234">
        <f>'اداريين 2'!BE28</f>
        <v>0</v>
      </c>
      <c r="BG57" s="234">
        <f>'اداريين 2'!BF28</f>
        <v>0</v>
      </c>
      <c r="BH57" s="234">
        <f>'اداريين 2'!BG28</f>
        <v>0</v>
      </c>
      <c r="BI57" s="234">
        <f>'اداريين 2'!BH28</f>
        <v>50</v>
      </c>
      <c r="BJ57" s="234">
        <f>'اداريين 2'!BI28</f>
        <v>-50</v>
      </c>
      <c r="BK57" s="65">
        <f>'اداريين 2'!BJ28</f>
        <v>0</v>
      </c>
      <c r="BL57" s="54">
        <f>'اداريين 2'!BK28</f>
        <v>0</v>
      </c>
      <c r="BM57" s="234">
        <f>'اداريين 2'!BL28</f>
        <v>1183.33</v>
      </c>
      <c r="BN57" s="234">
        <f>'اداريين 2'!BM28</f>
        <v>-1183.33</v>
      </c>
      <c r="BO57" s="56">
        <f>'اداريين 2'!BN28</f>
        <v>0</v>
      </c>
      <c r="BP57" s="58">
        <f>'اداريين 2'!BO28</f>
        <v>0</v>
      </c>
      <c r="BQ57" s="58">
        <f>'اداريين 2'!BP28</f>
        <v>0</v>
      </c>
      <c r="BR57" s="97">
        <f>'اداريين 2'!BQ28</f>
        <v>0</v>
      </c>
      <c r="BS57" s="97">
        <f>'اداريين 2'!BR28</f>
        <v>0</v>
      </c>
      <c r="BT57" s="58">
        <f>'اداريين 2'!BS28</f>
        <v>0</v>
      </c>
      <c r="BU57" s="58">
        <f>'اداريين 2'!BT28</f>
        <v>0</v>
      </c>
      <c r="BV57" s="58">
        <f>'اداريين 2'!BU28</f>
        <v>0</v>
      </c>
      <c r="BW57" s="58">
        <f>'اداريين 2'!BV28</f>
        <v>0</v>
      </c>
      <c r="BX57" s="58">
        <f>'اداريين 2'!BW28</f>
        <v>0</v>
      </c>
      <c r="BY57" s="58">
        <f>'اداريين 2'!BX28</f>
        <v>0</v>
      </c>
      <c r="BZ57" s="234">
        <f>'اداريين 2'!BY28</f>
        <v>0</v>
      </c>
      <c r="CA57" s="234">
        <f>'اداريين 2'!BZ28</f>
        <v>0</v>
      </c>
      <c r="CB57" s="234">
        <f>'اداريين 2'!CA28</f>
        <v>0</v>
      </c>
    </row>
    <row r="58" spans="1:80" s="33" customFormat="1" ht="21.95" customHeight="1" x14ac:dyDescent="0.2">
      <c r="A58" s="57">
        <v>53</v>
      </c>
      <c r="B58" s="57" t="str">
        <f>'اداريين 2'!A29</f>
        <v/>
      </c>
      <c r="C58" s="58">
        <f>'اداريين 2'!B29</f>
        <v>0</v>
      </c>
      <c r="D58" s="58">
        <f>'اداريين 2'!C29</f>
        <v>0</v>
      </c>
      <c r="E58" s="58">
        <f>'اداريين 2'!D29</f>
        <v>0</v>
      </c>
      <c r="F58" s="59">
        <f>'اداريين 2'!E29</f>
        <v>0</v>
      </c>
      <c r="G58" s="51">
        <f>'اداريين 2'!F29</f>
        <v>0</v>
      </c>
      <c r="H58" s="60">
        <f>'اداريين 2'!G29</f>
        <v>0</v>
      </c>
      <c r="I58" s="60">
        <f>'اداريين 2'!H29</f>
        <v>0</v>
      </c>
      <c r="J58" s="234">
        <f>'اداريين 2'!I29</f>
        <v>0</v>
      </c>
      <c r="K58" s="234">
        <f>'اداريين 2'!J29</f>
        <v>0</v>
      </c>
      <c r="L58" s="234">
        <f>'اداريين 2'!K29</f>
        <v>0</v>
      </c>
      <c r="M58" s="234">
        <f>'اداريين 2'!L29</f>
        <v>0</v>
      </c>
      <c r="N58" s="234">
        <f>'اداريين 2'!M29</f>
        <v>0</v>
      </c>
      <c r="O58" s="58">
        <f>'اداريين 2'!N29</f>
        <v>0</v>
      </c>
      <c r="P58" s="61">
        <f>'اداريين 2'!O29</f>
        <v>0</v>
      </c>
      <c r="Q58" s="58">
        <f>'اداريين 2'!P29</f>
        <v>0</v>
      </c>
      <c r="R58" s="62">
        <f>'اداريين 2'!Q29</f>
        <v>0</v>
      </c>
      <c r="S58" s="62">
        <f>'اداريين 2'!R29</f>
        <v>0</v>
      </c>
      <c r="T58" s="62">
        <f>'اداريين 2'!S29</f>
        <v>0</v>
      </c>
      <c r="U58" s="60">
        <f>'اداريين 2'!T29</f>
        <v>0</v>
      </c>
      <c r="V58" s="60">
        <f>'اداريين 2'!U29</f>
        <v>0</v>
      </c>
      <c r="W58" s="60">
        <f>'اداريين 2'!V29</f>
        <v>0</v>
      </c>
      <c r="X58" s="63">
        <f>'اداريين 2'!W29</f>
        <v>0</v>
      </c>
      <c r="Y58" s="63">
        <f>'اداريين 2'!X29</f>
        <v>0</v>
      </c>
      <c r="Z58" s="63">
        <f>'اداريين 2'!Y29</f>
        <v>0</v>
      </c>
      <c r="AA58" s="62">
        <f>'اداريين 2'!Z29</f>
        <v>0</v>
      </c>
      <c r="AB58" s="64">
        <f>'اداريين 2'!AA29</f>
        <v>0</v>
      </c>
      <c r="AC58" s="64">
        <f>'اداريين 2'!AB29</f>
        <v>0</v>
      </c>
      <c r="AD58" s="61">
        <f>'اداريين 2'!AC29</f>
        <v>0</v>
      </c>
      <c r="AE58" s="58">
        <f>'اداريين 2'!AD29</f>
        <v>0</v>
      </c>
      <c r="AF58" s="234">
        <f>'اداريين 2'!AE29</f>
        <v>0</v>
      </c>
      <c r="AG58" s="234">
        <f>'اداريين 2'!AF29</f>
        <v>0</v>
      </c>
      <c r="AH58" s="234">
        <f>'اداريين 2'!AG29</f>
        <v>0</v>
      </c>
      <c r="AI58" s="87">
        <f>'اداريين 2'!AH29</f>
        <v>0</v>
      </c>
      <c r="AJ58" s="87">
        <f>'اداريين 2'!AI29</f>
        <v>0</v>
      </c>
      <c r="AK58" s="87">
        <f>'اداريين 2'!AJ29</f>
        <v>0</v>
      </c>
      <c r="AL58" s="32">
        <f>'اداريين 2'!AK29</f>
        <v>0</v>
      </c>
      <c r="AM58" s="87">
        <f>'اداريين 2'!AL29</f>
        <v>0</v>
      </c>
      <c r="AN58" s="87">
        <f>'اداريين 2'!AM29</f>
        <v>0</v>
      </c>
      <c r="AO58" s="87">
        <f>'اداريين 2'!AN29</f>
        <v>0</v>
      </c>
      <c r="AP58" s="87">
        <f>'اداريين 2'!AO29</f>
        <v>0</v>
      </c>
      <c r="AQ58" s="87">
        <f>'اداريين 2'!AP29</f>
        <v>0</v>
      </c>
      <c r="AR58" s="87">
        <f>'اداريين 2'!AQ29</f>
        <v>0</v>
      </c>
      <c r="AS58" s="87">
        <f>'اداريين 2'!AR29</f>
        <v>0</v>
      </c>
      <c r="AT58" s="87">
        <f>'اداريين 2'!AS29</f>
        <v>0</v>
      </c>
      <c r="AU58" s="87">
        <f>'اداريين 2'!AT29</f>
        <v>0</v>
      </c>
      <c r="AV58" s="87">
        <f>'اداريين 2'!AU29</f>
        <v>0</v>
      </c>
      <c r="AW58" s="234">
        <f>'اداريين 2'!AV29</f>
        <v>0</v>
      </c>
      <c r="AX58" s="234">
        <f>'اداريين 2'!AW29</f>
        <v>0</v>
      </c>
      <c r="AY58" s="234">
        <f>'اداريين 2'!AX29</f>
        <v>0</v>
      </c>
      <c r="AZ58" s="61">
        <f>'اداريين 2'!AY29</f>
        <v>0</v>
      </c>
      <c r="BA58" s="234">
        <f>'اداريين 2'!AZ29</f>
        <v>0</v>
      </c>
      <c r="BB58" s="234">
        <f>'اداريين 2'!BA29</f>
        <v>0</v>
      </c>
      <c r="BC58" s="234">
        <f>'اداريين 2'!BB29</f>
        <v>0</v>
      </c>
      <c r="BD58" s="234">
        <f>'اداريين 2'!BC29</f>
        <v>0</v>
      </c>
      <c r="BE58" s="65">
        <f>'اداريين 2'!BD29</f>
        <v>0</v>
      </c>
      <c r="BF58" s="234">
        <f>'اداريين 2'!BE29</f>
        <v>0</v>
      </c>
      <c r="BG58" s="234">
        <f>'اداريين 2'!BF29</f>
        <v>0</v>
      </c>
      <c r="BH58" s="234">
        <f>'اداريين 2'!BG29</f>
        <v>0</v>
      </c>
      <c r="BI58" s="234">
        <f>'اداريين 2'!BH29</f>
        <v>50</v>
      </c>
      <c r="BJ58" s="234">
        <f>'اداريين 2'!BI29</f>
        <v>-50</v>
      </c>
      <c r="BK58" s="65">
        <f>'اداريين 2'!BJ29</f>
        <v>0</v>
      </c>
      <c r="BL58" s="54">
        <f>'اداريين 2'!BK29</f>
        <v>0</v>
      </c>
      <c r="BM58" s="234">
        <f>'اداريين 2'!BL29</f>
        <v>1183.33</v>
      </c>
      <c r="BN58" s="234">
        <f>'اداريين 2'!BM29</f>
        <v>-1183.33</v>
      </c>
      <c r="BO58" s="56">
        <f>'اداريين 2'!BN29</f>
        <v>0</v>
      </c>
      <c r="BP58" s="58">
        <f>'اداريين 2'!BO29</f>
        <v>0</v>
      </c>
      <c r="BQ58" s="58">
        <f>'اداريين 2'!BP29</f>
        <v>0</v>
      </c>
      <c r="BR58" s="97">
        <f>'اداريين 2'!BQ29</f>
        <v>0</v>
      </c>
      <c r="BS58" s="97">
        <f>'اداريين 2'!BR29</f>
        <v>0</v>
      </c>
      <c r="BT58" s="58">
        <f>'اداريين 2'!BS29</f>
        <v>0</v>
      </c>
      <c r="BU58" s="58">
        <f>'اداريين 2'!BT29</f>
        <v>0</v>
      </c>
      <c r="BV58" s="58">
        <f>'اداريين 2'!BU29</f>
        <v>0</v>
      </c>
      <c r="BW58" s="58">
        <f>'اداريين 2'!BV29</f>
        <v>0</v>
      </c>
      <c r="BX58" s="58">
        <f>'اداريين 2'!BW29</f>
        <v>0</v>
      </c>
      <c r="BY58" s="58">
        <f>'اداريين 2'!BX29</f>
        <v>0</v>
      </c>
      <c r="BZ58" s="234">
        <f>'اداريين 2'!BY29</f>
        <v>0</v>
      </c>
      <c r="CA58" s="234">
        <f>'اداريين 2'!BZ29</f>
        <v>0</v>
      </c>
      <c r="CB58" s="234">
        <f>'اداريين 2'!CA29</f>
        <v>0</v>
      </c>
    </row>
    <row r="59" spans="1:80" s="33" customFormat="1" ht="21.95" customHeight="1" x14ac:dyDescent="0.2">
      <c r="A59" s="57">
        <v>54</v>
      </c>
      <c r="B59" s="57" t="str">
        <f>'اداريين 2'!A30</f>
        <v/>
      </c>
      <c r="C59" s="58">
        <f>'اداريين 2'!B30</f>
        <v>0</v>
      </c>
      <c r="D59" s="58">
        <f>'اداريين 2'!C30</f>
        <v>0</v>
      </c>
      <c r="E59" s="58">
        <f>'اداريين 2'!D30</f>
        <v>0</v>
      </c>
      <c r="F59" s="59">
        <f>'اداريين 2'!E30</f>
        <v>0</v>
      </c>
      <c r="G59" s="51">
        <f>'اداريين 2'!F30</f>
        <v>0</v>
      </c>
      <c r="H59" s="60">
        <f>'اداريين 2'!G30</f>
        <v>0</v>
      </c>
      <c r="I59" s="60">
        <f>'اداريين 2'!H30</f>
        <v>0</v>
      </c>
      <c r="J59" s="234">
        <f>'اداريين 2'!I30</f>
        <v>0</v>
      </c>
      <c r="K59" s="234">
        <f>'اداريين 2'!J30</f>
        <v>0</v>
      </c>
      <c r="L59" s="234">
        <f>'اداريين 2'!K30</f>
        <v>0</v>
      </c>
      <c r="M59" s="234">
        <f>'اداريين 2'!L30</f>
        <v>0</v>
      </c>
      <c r="N59" s="234">
        <f>'اداريين 2'!M30</f>
        <v>0</v>
      </c>
      <c r="O59" s="58">
        <f>'اداريين 2'!N30</f>
        <v>0</v>
      </c>
      <c r="P59" s="61">
        <f>'اداريين 2'!O30</f>
        <v>0</v>
      </c>
      <c r="Q59" s="58">
        <f>'اداريين 2'!P30</f>
        <v>0</v>
      </c>
      <c r="R59" s="62">
        <f>'اداريين 2'!Q30</f>
        <v>0</v>
      </c>
      <c r="S59" s="62">
        <f>'اداريين 2'!R30</f>
        <v>0</v>
      </c>
      <c r="T59" s="62">
        <f>'اداريين 2'!S30</f>
        <v>0</v>
      </c>
      <c r="U59" s="60">
        <f>'اداريين 2'!T30</f>
        <v>0</v>
      </c>
      <c r="V59" s="60">
        <f>'اداريين 2'!U30</f>
        <v>0</v>
      </c>
      <c r="W59" s="60">
        <f>'اداريين 2'!V30</f>
        <v>0</v>
      </c>
      <c r="X59" s="63">
        <f>'اداريين 2'!W30</f>
        <v>0</v>
      </c>
      <c r="Y59" s="63">
        <f>'اداريين 2'!X30</f>
        <v>0</v>
      </c>
      <c r="Z59" s="63">
        <f>'اداريين 2'!Y30</f>
        <v>0</v>
      </c>
      <c r="AA59" s="62">
        <f>'اداريين 2'!Z30</f>
        <v>0</v>
      </c>
      <c r="AB59" s="64">
        <f>'اداريين 2'!AA30</f>
        <v>0</v>
      </c>
      <c r="AC59" s="64">
        <f>'اداريين 2'!AB30</f>
        <v>0</v>
      </c>
      <c r="AD59" s="61">
        <f>'اداريين 2'!AC30</f>
        <v>0</v>
      </c>
      <c r="AE59" s="58">
        <f>'اداريين 2'!AD30</f>
        <v>0</v>
      </c>
      <c r="AF59" s="234">
        <f>'اداريين 2'!AE30</f>
        <v>0</v>
      </c>
      <c r="AG59" s="234">
        <f>'اداريين 2'!AF30</f>
        <v>0</v>
      </c>
      <c r="AH59" s="234">
        <f>'اداريين 2'!AG30</f>
        <v>0</v>
      </c>
      <c r="AI59" s="87">
        <f>'اداريين 2'!AH30</f>
        <v>0</v>
      </c>
      <c r="AJ59" s="87">
        <f>'اداريين 2'!AI30</f>
        <v>0</v>
      </c>
      <c r="AK59" s="87">
        <f>'اداريين 2'!AJ30</f>
        <v>0</v>
      </c>
      <c r="AL59" s="32">
        <f>'اداريين 2'!AK30</f>
        <v>0</v>
      </c>
      <c r="AM59" s="87">
        <f>'اداريين 2'!AL30</f>
        <v>0</v>
      </c>
      <c r="AN59" s="87">
        <f>'اداريين 2'!AM30</f>
        <v>0</v>
      </c>
      <c r="AO59" s="87">
        <f>'اداريين 2'!AN30</f>
        <v>0</v>
      </c>
      <c r="AP59" s="87">
        <f>'اداريين 2'!AO30</f>
        <v>0</v>
      </c>
      <c r="AQ59" s="87">
        <f>'اداريين 2'!AP30</f>
        <v>0</v>
      </c>
      <c r="AR59" s="87">
        <f>'اداريين 2'!AQ30</f>
        <v>0</v>
      </c>
      <c r="AS59" s="87">
        <f>'اداريين 2'!AR30</f>
        <v>0</v>
      </c>
      <c r="AT59" s="87">
        <f>'اداريين 2'!AS30</f>
        <v>0</v>
      </c>
      <c r="AU59" s="87">
        <f>'اداريين 2'!AT30</f>
        <v>0</v>
      </c>
      <c r="AV59" s="87">
        <f>'اداريين 2'!AU30</f>
        <v>0</v>
      </c>
      <c r="AW59" s="234">
        <f>'اداريين 2'!AV30</f>
        <v>0</v>
      </c>
      <c r="AX59" s="234">
        <f>'اداريين 2'!AW30</f>
        <v>0</v>
      </c>
      <c r="AY59" s="234">
        <f>'اداريين 2'!AX30</f>
        <v>0</v>
      </c>
      <c r="AZ59" s="61">
        <f>'اداريين 2'!AY30</f>
        <v>0</v>
      </c>
      <c r="BA59" s="234">
        <f>'اداريين 2'!AZ30</f>
        <v>0</v>
      </c>
      <c r="BB59" s="234">
        <f>'اداريين 2'!BA30</f>
        <v>0</v>
      </c>
      <c r="BC59" s="234">
        <f>'اداريين 2'!BB30</f>
        <v>0</v>
      </c>
      <c r="BD59" s="234">
        <f>'اداريين 2'!BC30</f>
        <v>0</v>
      </c>
      <c r="BE59" s="65">
        <f>'اداريين 2'!BD30</f>
        <v>0</v>
      </c>
      <c r="BF59" s="234">
        <f>'اداريين 2'!BE30</f>
        <v>0</v>
      </c>
      <c r="BG59" s="234">
        <f>'اداريين 2'!BF30</f>
        <v>0</v>
      </c>
      <c r="BH59" s="234">
        <f>'اداريين 2'!BG30</f>
        <v>0</v>
      </c>
      <c r="BI59" s="234">
        <f>'اداريين 2'!BH30</f>
        <v>50</v>
      </c>
      <c r="BJ59" s="234">
        <f>'اداريين 2'!BI30</f>
        <v>-50</v>
      </c>
      <c r="BK59" s="65">
        <f>'اداريين 2'!BJ30</f>
        <v>0</v>
      </c>
      <c r="BL59" s="54">
        <f>'اداريين 2'!BK30</f>
        <v>0</v>
      </c>
      <c r="BM59" s="234">
        <f>'اداريين 2'!BL30</f>
        <v>1183.33</v>
      </c>
      <c r="BN59" s="234">
        <f>'اداريين 2'!BM30</f>
        <v>-1183.33</v>
      </c>
      <c r="BO59" s="56">
        <f>'اداريين 2'!BN30</f>
        <v>0</v>
      </c>
      <c r="BP59" s="58">
        <f>'اداريين 2'!BO30</f>
        <v>0</v>
      </c>
      <c r="BQ59" s="58">
        <f>'اداريين 2'!BP30</f>
        <v>0</v>
      </c>
      <c r="BR59" s="97">
        <f>'اداريين 2'!BQ30</f>
        <v>0</v>
      </c>
      <c r="BS59" s="97">
        <f>'اداريين 2'!BR30</f>
        <v>0</v>
      </c>
      <c r="BT59" s="58">
        <f>'اداريين 2'!BS30</f>
        <v>0</v>
      </c>
      <c r="BU59" s="58">
        <f>'اداريين 2'!BT30</f>
        <v>0</v>
      </c>
      <c r="BV59" s="58">
        <f>'اداريين 2'!BU30</f>
        <v>0</v>
      </c>
      <c r="BW59" s="58">
        <f>'اداريين 2'!BV30</f>
        <v>0</v>
      </c>
      <c r="BX59" s="58">
        <f>'اداريين 2'!BW30</f>
        <v>0</v>
      </c>
      <c r="BY59" s="58">
        <f>'اداريين 2'!BX30</f>
        <v>0</v>
      </c>
      <c r="BZ59" s="234">
        <f>'اداريين 2'!BY30</f>
        <v>0</v>
      </c>
      <c r="CA59" s="234">
        <f>'اداريين 2'!BZ30</f>
        <v>0</v>
      </c>
      <c r="CB59" s="234">
        <f>'اداريين 2'!CA30</f>
        <v>0</v>
      </c>
    </row>
    <row r="60" spans="1:80" s="33" customFormat="1" ht="21.95" customHeight="1" x14ac:dyDescent="0.2">
      <c r="A60" s="57">
        <v>55</v>
      </c>
      <c r="B60" s="57" t="str">
        <f>'اداريين 2'!A31</f>
        <v/>
      </c>
      <c r="C60" s="58">
        <f>'اداريين 2'!B31</f>
        <v>0</v>
      </c>
      <c r="D60" s="58">
        <f>'اداريين 2'!C31</f>
        <v>0</v>
      </c>
      <c r="E60" s="58">
        <f>'اداريين 2'!D31</f>
        <v>0</v>
      </c>
      <c r="F60" s="59">
        <f>'اداريين 2'!E31</f>
        <v>0</v>
      </c>
      <c r="G60" s="51">
        <f>'اداريين 2'!F31</f>
        <v>0</v>
      </c>
      <c r="H60" s="60">
        <f>'اداريين 2'!G31</f>
        <v>0</v>
      </c>
      <c r="I60" s="60">
        <f>'اداريين 2'!H31</f>
        <v>0</v>
      </c>
      <c r="J60" s="234">
        <f>'اداريين 2'!I31</f>
        <v>0</v>
      </c>
      <c r="K60" s="234">
        <f>'اداريين 2'!J31</f>
        <v>0</v>
      </c>
      <c r="L60" s="234">
        <f>'اداريين 2'!K31</f>
        <v>0</v>
      </c>
      <c r="M60" s="234">
        <f>'اداريين 2'!L31</f>
        <v>0</v>
      </c>
      <c r="N60" s="234">
        <f>'اداريين 2'!M31</f>
        <v>0</v>
      </c>
      <c r="O60" s="58">
        <f>'اداريين 2'!N31</f>
        <v>0</v>
      </c>
      <c r="P60" s="61">
        <f>'اداريين 2'!O31</f>
        <v>0</v>
      </c>
      <c r="Q60" s="58">
        <f>'اداريين 2'!P31</f>
        <v>0</v>
      </c>
      <c r="R60" s="62">
        <f>'اداريين 2'!Q31</f>
        <v>0</v>
      </c>
      <c r="S60" s="62">
        <f>'اداريين 2'!R31</f>
        <v>0</v>
      </c>
      <c r="T60" s="62">
        <f>'اداريين 2'!S31</f>
        <v>0</v>
      </c>
      <c r="U60" s="60">
        <f>'اداريين 2'!T31</f>
        <v>0</v>
      </c>
      <c r="V60" s="60">
        <f>'اداريين 2'!U31</f>
        <v>0</v>
      </c>
      <c r="W60" s="60">
        <f>'اداريين 2'!V31</f>
        <v>0</v>
      </c>
      <c r="X60" s="63">
        <f>'اداريين 2'!W31</f>
        <v>0</v>
      </c>
      <c r="Y60" s="63">
        <f>'اداريين 2'!X31</f>
        <v>0</v>
      </c>
      <c r="Z60" s="63">
        <f>'اداريين 2'!Y31</f>
        <v>0</v>
      </c>
      <c r="AA60" s="62">
        <f>'اداريين 2'!Z31</f>
        <v>0</v>
      </c>
      <c r="AB60" s="64">
        <f>'اداريين 2'!AA31</f>
        <v>0</v>
      </c>
      <c r="AC60" s="64">
        <f>'اداريين 2'!AB31</f>
        <v>0</v>
      </c>
      <c r="AD60" s="61">
        <f>'اداريين 2'!AC31</f>
        <v>0</v>
      </c>
      <c r="AE60" s="58">
        <f>'اداريين 2'!AD31</f>
        <v>0</v>
      </c>
      <c r="AF60" s="234">
        <f>'اداريين 2'!AE31</f>
        <v>0</v>
      </c>
      <c r="AG60" s="234">
        <f>'اداريين 2'!AF31</f>
        <v>0</v>
      </c>
      <c r="AH60" s="234">
        <f>'اداريين 2'!AG31</f>
        <v>0</v>
      </c>
      <c r="AI60" s="87">
        <f>'اداريين 2'!AH31</f>
        <v>0</v>
      </c>
      <c r="AJ60" s="87">
        <f>'اداريين 2'!AI31</f>
        <v>0</v>
      </c>
      <c r="AK60" s="87">
        <f>'اداريين 2'!AJ31</f>
        <v>0</v>
      </c>
      <c r="AL60" s="32">
        <f>'اداريين 2'!AK31</f>
        <v>0</v>
      </c>
      <c r="AM60" s="87">
        <f>'اداريين 2'!AL31</f>
        <v>0</v>
      </c>
      <c r="AN60" s="87">
        <f>'اداريين 2'!AM31</f>
        <v>0</v>
      </c>
      <c r="AO60" s="87">
        <f>'اداريين 2'!AN31</f>
        <v>0</v>
      </c>
      <c r="AP60" s="87">
        <f>'اداريين 2'!AO31</f>
        <v>0</v>
      </c>
      <c r="AQ60" s="87">
        <f>'اداريين 2'!AP31</f>
        <v>0</v>
      </c>
      <c r="AR60" s="87">
        <f>'اداريين 2'!AQ31</f>
        <v>0</v>
      </c>
      <c r="AS60" s="87">
        <f>'اداريين 2'!AR31</f>
        <v>0</v>
      </c>
      <c r="AT60" s="87">
        <f>'اداريين 2'!AS31</f>
        <v>0</v>
      </c>
      <c r="AU60" s="87">
        <f>'اداريين 2'!AT31</f>
        <v>0</v>
      </c>
      <c r="AV60" s="87">
        <f>'اداريين 2'!AU31</f>
        <v>0</v>
      </c>
      <c r="AW60" s="234">
        <f>'اداريين 2'!AV31</f>
        <v>0</v>
      </c>
      <c r="AX60" s="234">
        <f>'اداريين 2'!AW31</f>
        <v>0</v>
      </c>
      <c r="AY60" s="234">
        <f>'اداريين 2'!AX31</f>
        <v>0</v>
      </c>
      <c r="AZ60" s="61">
        <f>'اداريين 2'!AY31</f>
        <v>0</v>
      </c>
      <c r="BA60" s="234">
        <f>'اداريين 2'!AZ31</f>
        <v>0</v>
      </c>
      <c r="BB60" s="234">
        <f>'اداريين 2'!BA31</f>
        <v>0</v>
      </c>
      <c r="BC60" s="234">
        <f>'اداريين 2'!BB31</f>
        <v>0</v>
      </c>
      <c r="BD60" s="234">
        <f>'اداريين 2'!BC31</f>
        <v>0</v>
      </c>
      <c r="BE60" s="65">
        <f>'اداريين 2'!BD31</f>
        <v>0</v>
      </c>
      <c r="BF60" s="234">
        <f>'اداريين 2'!BE31</f>
        <v>0</v>
      </c>
      <c r="BG60" s="234">
        <f>'اداريين 2'!BF31</f>
        <v>0</v>
      </c>
      <c r="BH60" s="234">
        <f>'اداريين 2'!BG31</f>
        <v>0</v>
      </c>
      <c r="BI60" s="234">
        <f>'اداريين 2'!BH31</f>
        <v>50</v>
      </c>
      <c r="BJ60" s="234">
        <f>'اداريين 2'!BI31</f>
        <v>-50</v>
      </c>
      <c r="BK60" s="65">
        <f>'اداريين 2'!BJ31</f>
        <v>0</v>
      </c>
      <c r="BL60" s="54">
        <f>'اداريين 2'!BK31</f>
        <v>0</v>
      </c>
      <c r="BM60" s="234">
        <f>'اداريين 2'!BL31</f>
        <v>1183.33</v>
      </c>
      <c r="BN60" s="234">
        <f>'اداريين 2'!BM31</f>
        <v>-1183.33</v>
      </c>
      <c r="BO60" s="56">
        <f>'اداريين 2'!BN31</f>
        <v>0</v>
      </c>
      <c r="BP60" s="58">
        <f>'اداريين 2'!BO31</f>
        <v>0</v>
      </c>
      <c r="BQ60" s="58">
        <f>'اداريين 2'!BP31</f>
        <v>0</v>
      </c>
      <c r="BR60" s="97">
        <f>'اداريين 2'!BQ31</f>
        <v>0</v>
      </c>
      <c r="BS60" s="97">
        <f>'اداريين 2'!BR31</f>
        <v>0</v>
      </c>
      <c r="BT60" s="58">
        <f>'اداريين 2'!BS31</f>
        <v>0</v>
      </c>
      <c r="BU60" s="58">
        <f>'اداريين 2'!BT31</f>
        <v>0</v>
      </c>
      <c r="BV60" s="58">
        <f>'اداريين 2'!BU31</f>
        <v>0</v>
      </c>
      <c r="BW60" s="58">
        <f>'اداريين 2'!BV31</f>
        <v>0</v>
      </c>
      <c r="BX60" s="58">
        <f>'اداريين 2'!BW31</f>
        <v>0</v>
      </c>
      <c r="BY60" s="58">
        <f>'اداريين 2'!BX31</f>
        <v>0</v>
      </c>
      <c r="BZ60" s="234">
        <f>'اداريين 2'!BY31</f>
        <v>0</v>
      </c>
      <c r="CA60" s="234">
        <f>'اداريين 2'!BZ31</f>
        <v>0</v>
      </c>
      <c r="CB60" s="234">
        <f>'اداريين 2'!CA31</f>
        <v>0</v>
      </c>
    </row>
    <row r="61" spans="1:80" s="33" customFormat="1" ht="21.95" customHeight="1" x14ac:dyDescent="0.2">
      <c r="A61" s="57">
        <v>56</v>
      </c>
      <c r="B61" s="57" t="str">
        <f>'اداريين 2'!A32</f>
        <v/>
      </c>
      <c r="C61" s="58">
        <f>'اداريين 2'!B32</f>
        <v>0</v>
      </c>
      <c r="D61" s="58">
        <f>'اداريين 2'!C32</f>
        <v>0</v>
      </c>
      <c r="E61" s="58">
        <f>'اداريين 2'!D32</f>
        <v>0</v>
      </c>
      <c r="F61" s="59">
        <f>'اداريين 2'!E32</f>
        <v>0</v>
      </c>
      <c r="G61" s="51">
        <f>'اداريين 2'!F32</f>
        <v>0</v>
      </c>
      <c r="H61" s="60">
        <f>'اداريين 2'!G32</f>
        <v>0</v>
      </c>
      <c r="I61" s="60">
        <f>'اداريين 2'!H32</f>
        <v>0</v>
      </c>
      <c r="J61" s="234">
        <f>'اداريين 2'!I32</f>
        <v>0</v>
      </c>
      <c r="K61" s="234">
        <f>'اداريين 2'!J32</f>
        <v>0</v>
      </c>
      <c r="L61" s="234">
        <f>'اداريين 2'!K32</f>
        <v>0</v>
      </c>
      <c r="M61" s="234">
        <f>'اداريين 2'!L32</f>
        <v>0</v>
      </c>
      <c r="N61" s="234">
        <f>'اداريين 2'!M32</f>
        <v>0</v>
      </c>
      <c r="O61" s="58">
        <f>'اداريين 2'!N32</f>
        <v>0</v>
      </c>
      <c r="P61" s="61">
        <f>'اداريين 2'!O32</f>
        <v>0</v>
      </c>
      <c r="Q61" s="58">
        <f>'اداريين 2'!P32</f>
        <v>0</v>
      </c>
      <c r="R61" s="62">
        <f>'اداريين 2'!Q32</f>
        <v>0</v>
      </c>
      <c r="S61" s="62">
        <f>'اداريين 2'!R32</f>
        <v>0</v>
      </c>
      <c r="T61" s="62">
        <f>'اداريين 2'!S32</f>
        <v>0</v>
      </c>
      <c r="U61" s="60">
        <f>'اداريين 2'!T32</f>
        <v>0</v>
      </c>
      <c r="V61" s="60">
        <f>'اداريين 2'!U32</f>
        <v>0</v>
      </c>
      <c r="W61" s="60">
        <f>'اداريين 2'!V32</f>
        <v>0</v>
      </c>
      <c r="X61" s="63">
        <f>'اداريين 2'!W32</f>
        <v>0</v>
      </c>
      <c r="Y61" s="63">
        <f>'اداريين 2'!X32</f>
        <v>0</v>
      </c>
      <c r="Z61" s="63">
        <f>'اداريين 2'!Y32</f>
        <v>0</v>
      </c>
      <c r="AA61" s="62">
        <f>'اداريين 2'!Z32</f>
        <v>0</v>
      </c>
      <c r="AB61" s="64">
        <f>'اداريين 2'!AA32</f>
        <v>0</v>
      </c>
      <c r="AC61" s="64">
        <f>'اداريين 2'!AB32</f>
        <v>0</v>
      </c>
      <c r="AD61" s="61">
        <f>'اداريين 2'!AC32</f>
        <v>0</v>
      </c>
      <c r="AE61" s="58">
        <f>'اداريين 2'!AD32</f>
        <v>0</v>
      </c>
      <c r="AF61" s="234">
        <f>'اداريين 2'!AE32</f>
        <v>0</v>
      </c>
      <c r="AG61" s="234">
        <f>'اداريين 2'!AF32</f>
        <v>0</v>
      </c>
      <c r="AH61" s="234">
        <f>'اداريين 2'!AG32</f>
        <v>0</v>
      </c>
      <c r="AI61" s="87">
        <f>'اداريين 2'!AH32</f>
        <v>0</v>
      </c>
      <c r="AJ61" s="87">
        <f>'اداريين 2'!AI32</f>
        <v>0</v>
      </c>
      <c r="AK61" s="87">
        <f>'اداريين 2'!AJ32</f>
        <v>0</v>
      </c>
      <c r="AL61" s="32">
        <f>'اداريين 2'!AK32</f>
        <v>0</v>
      </c>
      <c r="AM61" s="87">
        <f>'اداريين 2'!AL32</f>
        <v>0</v>
      </c>
      <c r="AN61" s="87">
        <f>'اداريين 2'!AM32</f>
        <v>0</v>
      </c>
      <c r="AO61" s="87">
        <f>'اداريين 2'!AN32</f>
        <v>0</v>
      </c>
      <c r="AP61" s="87">
        <f>'اداريين 2'!AO32</f>
        <v>0</v>
      </c>
      <c r="AQ61" s="87">
        <f>'اداريين 2'!AP32</f>
        <v>0</v>
      </c>
      <c r="AR61" s="87">
        <f>'اداريين 2'!AQ32</f>
        <v>0</v>
      </c>
      <c r="AS61" s="87">
        <f>'اداريين 2'!AR32</f>
        <v>0</v>
      </c>
      <c r="AT61" s="87">
        <f>'اداريين 2'!AS32</f>
        <v>0</v>
      </c>
      <c r="AU61" s="87">
        <f>'اداريين 2'!AT32</f>
        <v>0</v>
      </c>
      <c r="AV61" s="87">
        <f>'اداريين 2'!AU32</f>
        <v>0</v>
      </c>
      <c r="AW61" s="234">
        <f>'اداريين 2'!AV32</f>
        <v>0</v>
      </c>
      <c r="AX61" s="234">
        <f>'اداريين 2'!AW32</f>
        <v>0</v>
      </c>
      <c r="AY61" s="234">
        <f>'اداريين 2'!AX32</f>
        <v>0</v>
      </c>
      <c r="AZ61" s="61">
        <f>'اداريين 2'!AY32</f>
        <v>0</v>
      </c>
      <c r="BA61" s="234">
        <f>'اداريين 2'!AZ32</f>
        <v>0</v>
      </c>
      <c r="BB61" s="234">
        <f>'اداريين 2'!BA32</f>
        <v>0</v>
      </c>
      <c r="BC61" s="234">
        <f>'اداريين 2'!BB32</f>
        <v>0</v>
      </c>
      <c r="BD61" s="234">
        <f>'اداريين 2'!BC32</f>
        <v>0</v>
      </c>
      <c r="BE61" s="65">
        <f>'اداريين 2'!BD32</f>
        <v>0</v>
      </c>
      <c r="BF61" s="234">
        <f>'اداريين 2'!BE32</f>
        <v>0</v>
      </c>
      <c r="BG61" s="234">
        <f>'اداريين 2'!BF32</f>
        <v>0</v>
      </c>
      <c r="BH61" s="234">
        <f>'اداريين 2'!BG32</f>
        <v>0</v>
      </c>
      <c r="BI61" s="234">
        <f>'اداريين 2'!BH32</f>
        <v>50</v>
      </c>
      <c r="BJ61" s="234">
        <f>'اداريين 2'!BI32</f>
        <v>-50</v>
      </c>
      <c r="BK61" s="65">
        <f>'اداريين 2'!BJ32</f>
        <v>0</v>
      </c>
      <c r="BL61" s="54">
        <f>'اداريين 2'!BK32</f>
        <v>0</v>
      </c>
      <c r="BM61" s="234">
        <f>'اداريين 2'!BL32</f>
        <v>1183.33</v>
      </c>
      <c r="BN61" s="234">
        <f>'اداريين 2'!BM32</f>
        <v>-1183.33</v>
      </c>
      <c r="BO61" s="56">
        <f>'اداريين 2'!BN32</f>
        <v>0</v>
      </c>
      <c r="BP61" s="58">
        <f>'اداريين 2'!BO32</f>
        <v>0</v>
      </c>
      <c r="BQ61" s="58">
        <f>'اداريين 2'!BP32</f>
        <v>0</v>
      </c>
      <c r="BR61" s="97">
        <f>'اداريين 2'!BQ32</f>
        <v>0</v>
      </c>
      <c r="BS61" s="97">
        <f>'اداريين 2'!BR32</f>
        <v>0</v>
      </c>
      <c r="BT61" s="58">
        <f>'اداريين 2'!BS32</f>
        <v>0</v>
      </c>
      <c r="BU61" s="58">
        <f>'اداريين 2'!BT32</f>
        <v>0</v>
      </c>
      <c r="BV61" s="58">
        <f>'اداريين 2'!BU32</f>
        <v>0</v>
      </c>
      <c r="BW61" s="58">
        <f>'اداريين 2'!BV32</f>
        <v>0</v>
      </c>
      <c r="BX61" s="58">
        <f>'اداريين 2'!BW32</f>
        <v>0</v>
      </c>
      <c r="BY61" s="58">
        <f>'اداريين 2'!BX32</f>
        <v>0</v>
      </c>
      <c r="BZ61" s="234">
        <f>'اداريين 2'!BY32</f>
        <v>0</v>
      </c>
      <c r="CA61" s="234">
        <f>'اداريين 2'!BZ32</f>
        <v>0</v>
      </c>
      <c r="CB61" s="234">
        <f>'اداريين 2'!CA32</f>
        <v>0</v>
      </c>
    </row>
    <row r="62" spans="1:80" s="33" customFormat="1" ht="21.95" customHeight="1" x14ac:dyDescent="0.2">
      <c r="A62" s="57">
        <v>57</v>
      </c>
      <c r="B62" s="57" t="str">
        <f>'اداريين البنك'!A5</f>
        <v/>
      </c>
      <c r="C62" s="58">
        <f>'اداريين البنك'!B5</f>
        <v>0</v>
      </c>
      <c r="D62" s="58">
        <f>'اداريين البنك'!C5</f>
        <v>0</v>
      </c>
      <c r="E62" s="58">
        <f>'اداريين البنك'!D5</f>
        <v>0</v>
      </c>
      <c r="F62" s="59">
        <f>'اداريين البنك'!E5</f>
        <v>0</v>
      </c>
      <c r="G62" s="51">
        <f>'اداريين البنك'!F5</f>
        <v>0</v>
      </c>
      <c r="H62" s="60">
        <f>'اداريين البنك'!G5</f>
        <v>0</v>
      </c>
      <c r="I62" s="60">
        <f>'اداريين البنك'!H5</f>
        <v>0</v>
      </c>
      <c r="J62" s="234">
        <f>'اداريين البنك'!I5</f>
        <v>0</v>
      </c>
      <c r="K62" s="234">
        <f>'اداريين البنك'!J5</f>
        <v>0</v>
      </c>
      <c r="L62" s="234">
        <f>'اداريين البنك'!K5</f>
        <v>0</v>
      </c>
      <c r="M62" s="234">
        <f>'اداريين البنك'!L5</f>
        <v>0</v>
      </c>
      <c r="N62" s="234">
        <f>'اداريين البنك'!M5</f>
        <v>0</v>
      </c>
      <c r="O62" s="58">
        <f>'اداريين البنك'!N5</f>
        <v>0</v>
      </c>
      <c r="P62" s="61">
        <f>'اداريين البنك'!O5</f>
        <v>0</v>
      </c>
      <c r="Q62" s="58">
        <f>'اداريين البنك'!P5</f>
        <v>0</v>
      </c>
      <c r="R62" s="62">
        <f>'اداريين البنك'!Q5</f>
        <v>0</v>
      </c>
      <c r="S62" s="62">
        <f>'اداريين البنك'!R5</f>
        <v>0</v>
      </c>
      <c r="T62" s="62">
        <f>'اداريين البنك'!S5</f>
        <v>0</v>
      </c>
      <c r="U62" s="60">
        <f>'اداريين البنك'!T5</f>
        <v>0</v>
      </c>
      <c r="V62" s="60">
        <f>'اداريين البنك'!U5</f>
        <v>0</v>
      </c>
      <c r="W62" s="60">
        <f>'اداريين البنك'!V5</f>
        <v>0</v>
      </c>
      <c r="X62" s="63">
        <f>'اداريين البنك'!W5</f>
        <v>0</v>
      </c>
      <c r="Y62" s="63">
        <f>'اداريين البنك'!X5</f>
        <v>0</v>
      </c>
      <c r="Z62" s="63">
        <f>'اداريين البنك'!Y5</f>
        <v>0</v>
      </c>
      <c r="AA62" s="62">
        <f>'اداريين البنك'!Z5</f>
        <v>0</v>
      </c>
      <c r="AB62" s="64">
        <f>'اداريين البنك'!AA5</f>
        <v>0</v>
      </c>
      <c r="AC62" s="64">
        <f>'اداريين البنك'!AB5</f>
        <v>0</v>
      </c>
      <c r="AD62" s="61">
        <f>'اداريين البنك'!AC5</f>
        <v>0</v>
      </c>
      <c r="AE62" s="58">
        <f>'اداريين البنك'!AD5</f>
        <v>0</v>
      </c>
      <c r="AF62" s="234">
        <f>'اداريين البنك'!AE5</f>
        <v>0</v>
      </c>
      <c r="AG62" s="234">
        <f>'اداريين البنك'!AF5</f>
        <v>0</v>
      </c>
      <c r="AH62" s="234">
        <f>'اداريين البنك'!AG5</f>
        <v>0</v>
      </c>
      <c r="AI62" s="87">
        <f>'اداريين البنك'!AH5</f>
        <v>0</v>
      </c>
      <c r="AJ62" s="87">
        <f>'اداريين البنك'!AI5</f>
        <v>0</v>
      </c>
      <c r="AK62" s="87">
        <f>'اداريين البنك'!AJ5</f>
        <v>0</v>
      </c>
      <c r="AL62" s="32">
        <f>'اداريين البنك'!AK5</f>
        <v>0</v>
      </c>
      <c r="AM62" s="87">
        <f>'اداريين البنك'!AL5</f>
        <v>0</v>
      </c>
      <c r="AN62" s="87">
        <f>'اداريين البنك'!AM5</f>
        <v>0</v>
      </c>
      <c r="AO62" s="87">
        <f>'اداريين البنك'!AN5</f>
        <v>0</v>
      </c>
      <c r="AP62" s="87">
        <f>'اداريين البنك'!AO5</f>
        <v>0</v>
      </c>
      <c r="AQ62" s="87">
        <f>'اداريين البنك'!AP5</f>
        <v>0</v>
      </c>
      <c r="AR62" s="87">
        <f>'اداريين البنك'!AQ5</f>
        <v>0</v>
      </c>
      <c r="AS62" s="87">
        <f>'اداريين البنك'!AR5</f>
        <v>0</v>
      </c>
      <c r="AT62" s="87">
        <f>'اداريين البنك'!AS5</f>
        <v>0</v>
      </c>
      <c r="AU62" s="87">
        <f>'اداريين البنك'!AT5</f>
        <v>0</v>
      </c>
      <c r="AV62" s="87">
        <f>'اداريين البنك'!AU5</f>
        <v>0</v>
      </c>
      <c r="AW62" s="234">
        <f>'اداريين البنك'!AV5</f>
        <v>0</v>
      </c>
      <c r="AX62" s="234">
        <f>'اداريين البنك'!AW5</f>
        <v>0</v>
      </c>
      <c r="AY62" s="234">
        <f>'اداريين البنك'!AX5</f>
        <v>0</v>
      </c>
      <c r="AZ62" s="61">
        <f>'اداريين البنك'!AY5</f>
        <v>0</v>
      </c>
      <c r="BA62" s="234">
        <f>'اداريين البنك'!AZ5</f>
        <v>0</v>
      </c>
      <c r="BB62" s="234">
        <f>'اداريين البنك'!BA5</f>
        <v>0</v>
      </c>
      <c r="BC62" s="234">
        <f>'اداريين البنك'!BB5</f>
        <v>0</v>
      </c>
      <c r="BD62" s="234">
        <f>'اداريين البنك'!BC5</f>
        <v>0</v>
      </c>
      <c r="BE62" s="65">
        <f>'اداريين البنك'!BD5</f>
        <v>0</v>
      </c>
      <c r="BF62" s="234">
        <f>'اداريين البنك'!BE5</f>
        <v>0</v>
      </c>
      <c r="BG62" s="234">
        <f>'اداريين البنك'!BF5</f>
        <v>0</v>
      </c>
      <c r="BH62" s="234">
        <f>'اداريين البنك'!BG5</f>
        <v>0</v>
      </c>
      <c r="BI62" s="234">
        <f>'اداريين البنك'!BH5</f>
        <v>50</v>
      </c>
      <c r="BJ62" s="234">
        <f>'اداريين البنك'!BI5</f>
        <v>-50</v>
      </c>
      <c r="BK62" s="65">
        <f>'اداريين البنك'!BJ5</f>
        <v>0</v>
      </c>
      <c r="BL62" s="54">
        <f>'اداريين البنك'!BK5</f>
        <v>0</v>
      </c>
      <c r="BM62" s="234">
        <f>'اداريين البنك'!BL5</f>
        <v>1183.33</v>
      </c>
      <c r="BN62" s="234">
        <f>'اداريين البنك'!BM5</f>
        <v>-1183.33</v>
      </c>
      <c r="BO62" s="56">
        <f>'اداريين البنك'!BN5</f>
        <v>0</v>
      </c>
      <c r="BP62" s="58">
        <f>'اداريين البنك'!BO5</f>
        <v>0</v>
      </c>
      <c r="BQ62" s="58">
        <f>'اداريين البنك'!BP5</f>
        <v>0</v>
      </c>
      <c r="BR62" s="97">
        <f>'اداريين البنك'!BQ5</f>
        <v>0</v>
      </c>
      <c r="BS62" s="97">
        <f>'اداريين البنك'!BR5</f>
        <v>0</v>
      </c>
      <c r="BT62" s="58">
        <f>'اداريين البنك'!BS5</f>
        <v>0</v>
      </c>
      <c r="BU62" s="58">
        <f>'اداريين البنك'!BT5</f>
        <v>0</v>
      </c>
      <c r="BV62" s="58">
        <f>'اداريين البنك'!BU5</f>
        <v>0</v>
      </c>
      <c r="BW62" s="58">
        <f>'اداريين البنك'!BV5</f>
        <v>0</v>
      </c>
      <c r="BX62" s="58">
        <f>'اداريين البنك'!BW5</f>
        <v>0</v>
      </c>
      <c r="BY62" s="58">
        <f>'اداريين البنك'!BX5</f>
        <v>0</v>
      </c>
      <c r="BZ62" s="234">
        <f>'اداريين البنك'!BY5</f>
        <v>0</v>
      </c>
      <c r="CA62" s="234">
        <f>'اداريين البنك'!BZ5</f>
        <v>0</v>
      </c>
      <c r="CB62" s="234">
        <f>'اداريين البنك'!CA5</f>
        <v>0</v>
      </c>
    </row>
    <row r="63" spans="1:80" s="33" customFormat="1" ht="21.95" customHeight="1" x14ac:dyDescent="0.2">
      <c r="A63" s="57">
        <v>58</v>
      </c>
      <c r="B63" s="57" t="str">
        <f>'اداريين البنك'!A6</f>
        <v/>
      </c>
      <c r="C63" s="58">
        <f>'اداريين البنك'!B6</f>
        <v>0</v>
      </c>
      <c r="D63" s="58">
        <f>'اداريين البنك'!C6</f>
        <v>0</v>
      </c>
      <c r="E63" s="58">
        <f>'اداريين البنك'!D6</f>
        <v>0</v>
      </c>
      <c r="F63" s="59">
        <f>'اداريين البنك'!E6</f>
        <v>0</v>
      </c>
      <c r="G63" s="51">
        <f>'اداريين البنك'!F6</f>
        <v>0</v>
      </c>
      <c r="H63" s="60">
        <f>'اداريين البنك'!G6</f>
        <v>0</v>
      </c>
      <c r="I63" s="60">
        <f>'اداريين البنك'!H6</f>
        <v>0</v>
      </c>
      <c r="J63" s="234">
        <f>'اداريين البنك'!I6</f>
        <v>0</v>
      </c>
      <c r="K63" s="234">
        <f>'اداريين البنك'!J6</f>
        <v>0</v>
      </c>
      <c r="L63" s="234">
        <f>'اداريين البنك'!K6</f>
        <v>0</v>
      </c>
      <c r="M63" s="234">
        <f>'اداريين البنك'!L6</f>
        <v>0</v>
      </c>
      <c r="N63" s="234">
        <f>'اداريين البنك'!M6</f>
        <v>0</v>
      </c>
      <c r="O63" s="58">
        <f>'اداريين البنك'!N6</f>
        <v>0</v>
      </c>
      <c r="P63" s="61">
        <f>'اداريين البنك'!O6</f>
        <v>0</v>
      </c>
      <c r="Q63" s="58">
        <f>'اداريين البنك'!P6</f>
        <v>0</v>
      </c>
      <c r="R63" s="62">
        <f>'اداريين البنك'!Q6</f>
        <v>0</v>
      </c>
      <c r="S63" s="62">
        <f>'اداريين البنك'!R6</f>
        <v>0</v>
      </c>
      <c r="T63" s="62">
        <f>'اداريين البنك'!S6</f>
        <v>0</v>
      </c>
      <c r="U63" s="60">
        <f>'اداريين البنك'!T6</f>
        <v>0</v>
      </c>
      <c r="V63" s="60">
        <f>'اداريين البنك'!U6</f>
        <v>0</v>
      </c>
      <c r="W63" s="60">
        <f>'اداريين البنك'!V6</f>
        <v>0</v>
      </c>
      <c r="X63" s="63">
        <f>'اداريين البنك'!W6</f>
        <v>0</v>
      </c>
      <c r="Y63" s="63">
        <f>'اداريين البنك'!X6</f>
        <v>0</v>
      </c>
      <c r="Z63" s="63">
        <f>'اداريين البنك'!Y6</f>
        <v>0</v>
      </c>
      <c r="AA63" s="62">
        <f>'اداريين البنك'!Z6</f>
        <v>0</v>
      </c>
      <c r="AB63" s="64">
        <f>'اداريين البنك'!AA6</f>
        <v>0</v>
      </c>
      <c r="AC63" s="64">
        <f>'اداريين البنك'!AB6</f>
        <v>0</v>
      </c>
      <c r="AD63" s="61">
        <f>'اداريين البنك'!AC6</f>
        <v>0</v>
      </c>
      <c r="AE63" s="58">
        <f>'اداريين البنك'!AD6</f>
        <v>0</v>
      </c>
      <c r="AF63" s="234">
        <f>'اداريين البنك'!AE6</f>
        <v>0</v>
      </c>
      <c r="AG63" s="234">
        <f>'اداريين البنك'!AF6</f>
        <v>0</v>
      </c>
      <c r="AH63" s="234">
        <f>'اداريين البنك'!AG6</f>
        <v>0</v>
      </c>
      <c r="AI63" s="87">
        <f>'اداريين البنك'!AH6</f>
        <v>0</v>
      </c>
      <c r="AJ63" s="87">
        <f>'اداريين البنك'!AI6</f>
        <v>0</v>
      </c>
      <c r="AK63" s="87">
        <f>'اداريين البنك'!AJ6</f>
        <v>0</v>
      </c>
      <c r="AL63" s="32">
        <f>'اداريين البنك'!AK6</f>
        <v>0</v>
      </c>
      <c r="AM63" s="87">
        <f>'اداريين البنك'!AL6</f>
        <v>0</v>
      </c>
      <c r="AN63" s="87">
        <f>'اداريين البنك'!AM6</f>
        <v>0</v>
      </c>
      <c r="AO63" s="87">
        <f>'اداريين البنك'!AN6</f>
        <v>0</v>
      </c>
      <c r="AP63" s="87">
        <f>'اداريين البنك'!AO6</f>
        <v>0</v>
      </c>
      <c r="AQ63" s="87">
        <f>'اداريين البنك'!AP6</f>
        <v>0</v>
      </c>
      <c r="AR63" s="87">
        <f>'اداريين البنك'!AQ6</f>
        <v>0</v>
      </c>
      <c r="AS63" s="87">
        <f>'اداريين البنك'!AR6</f>
        <v>0</v>
      </c>
      <c r="AT63" s="87">
        <f>'اداريين البنك'!AS6</f>
        <v>0</v>
      </c>
      <c r="AU63" s="87">
        <f>'اداريين البنك'!AT6</f>
        <v>0</v>
      </c>
      <c r="AV63" s="87">
        <f>'اداريين البنك'!AU6</f>
        <v>0</v>
      </c>
      <c r="AW63" s="234">
        <f>'اداريين البنك'!AV6</f>
        <v>0</v>
      </c>
      <c r="AX63" s="234">
        <f>'اداريين البنك'!AW6</f>
        <v>0</v>
      </c>
      <c r="AY63" s="234">
        <f>'اداريين البنك'!AX6</f>
        <v>0</v>
      </c>
      <c r="AZ63" s="61">
        <f>'اداريين البنك'!AY6</f>
        <v>0</v>
      </c>
      <c r="BA63" s="234">
        <f>'اداريين البنك'!AZ6</f>
        <v>0</v>
      </c>
      <c r="BB63" s="234">
        <f>'اداريين البنك'!BA6</f>
        <v>0</v>
      </c>
      <c r="BC63" s="234">
        <f>'اداريين البنك'!BB6</f>
        <v>0</v>
      </c>
      <c r="BD63" s="234">
        <f>'اداريين البنك'!BC6</f>
        <v>0</v>
      </c>
      <c r="BE63" s="65">
        <f>'اداريين البنك'!BD6</f>
        <v>0</v>
      </c>
      <c r="BF63" s="234">
        <f>'اداريين البنك'!BE6</f>
        <v>0</v>
      </c>
      <c r="BG63" s="234">
        <f>'اداريين البنك'!BF6</f>
        <v>0</v>
      </c>
      <c r="BH63" s="234">
        <f>'اداريين البنك'!BG6</f>
        <v>0</v>
      </c>
      <c r="BI63" s="234">
        <f>'اداريين البنك'!BH6</f>
        <v>50</v>
      </c>
      <c r="BJ63" s="234">
        <f>'اداريين البنك'!BI6</f>
        <v>-50</v>
      </c>
      <c r="BK63" s="65">
        <f>'اداريين البنك'!BJ6</f>
        <v>0</v>
      </c>
      <c r="BL63" s="54">
        <f>'اداريين البنك'!BK6</f>
        <v>0</v>
      </c>
      <c r="BM63" s="234">
        <f>'اداريين البنك'!BL6</f>
        <v>1183.33</v>
      </c>
      <c r="BN63" s="234">
        <f>'اداريين البنك'!BM6</f>
        <v>-1183.33</v>
      </c>
      <c r="BO63" s="56">
        <f>'اداريين البنك'!BN6</f>
        <v>0</v>
      </c>
      <c r="BP63" s="58">
        <f>'اداريين البنك'!BO6</f>
        <v>0</v>
      </c>
      <c r="BQ63" s="58">
        <f>'اداريين البنك'!BP6</f>
        <v>0</v>
      </c>
      <c r="BR63" s="97">
        <f>'اداريين البنك'!BQ6</f>
        <v>0</v>
      </c>
      <c r="BS63" s="97">
        <f>'اداريين البنك'!BR6</f>
        <v>0</v>
      </c>
      <c r="BT63" s="58">
        <f>'اداريين البنك'!BS6</f>
        <v>0</v>
      </c>
      <c r="BU63" s="58">
        <f>'اداريين البنك'!BT6</f>
        <v>0</v>
      </c>
      <c r="BV63" s="58">
        <f>'اداريين البنك'!BU6</f>
        <v>0</v>
      </c>
      <c r="BW63" s="58">
        <f>'اداريين البنك'!BV6</f>
        <v>0</v>
      </c>
      <c r="BX63" s="58">
        <f>'اداريين البنك'!BW6</f>
        <v>0</v>
      </c>
      <c r="BY63" s="58">
        <f>'اداريين البنك'!BX6</f>
        <v>0</v>
      </c>
      <c r="BZ63" s="234">
        <f>'اداريين البنك'!BY6</f>
        <v>0</v>
      </c>
      <c r="CA63" s="234">
        <f>'اداريين البنك'!BZ6</f>
        <v>0</v>
      </c>
      <c r="CB63" s="234">
        <f>'اداريين البنك'!CA6</f>
        <v>0</v>
      </c>
    </row>
    <row r="64" spans="1:80" s="33" customFormat="1" ht="21.95" customHeight="1" x14ac:dyDescent="0.2">
      <c r="A64" s="57">
        <v>59</v>
      </c>
      <c r="B64" s="57" t="str">
        <f>'اداريين البنك'!A7</f>
        <v/>
      </c>
      <c r="C64" s="58">
        <f>'اداريين البنك'!B7</f>
        <v>0</v>
      </c>
      <c r="D64" s="58">
        <f>'اداريين البنك'!C7</f>
        <v>0</v>
      </c>
      <c r="E64" s="58">
        <f>'اداريين البنك'!D7</f>
        <v>0</v>
      </c>
      <c r="F64" s="59">
        <f>'اداريين البنك'!E7</f>
        <v>0</v>
      </c>
      <c r="G64" s="51">
        <f>'اداريين البنك'!F7</f>
        <v>0</v>
      </c>
      <c r="H64" s="60">
        <f>'اداريين البنك'!G7</f>
        <v>0</v>
      </c>
      <c r="I64" s="60">
        <f>'اداريين البنك'!H7</f>
        <v>0</v>
      </c>
      <c r="J64" s="234">
        <f>'اداريين البنك'!I7</f>
        <v>0</v>
      </c>
      <c r="K64" s="234">
        <f>'اداريين البنك'!J7</f>
        <v>0</v>
      </c>
      <c r="L64" s="234">
        <f>'اداريين البنك'!K7</f>
        <v>0</v>
      </c>
      <c r="M64" s="234">
        <f>'اداريين البنك'!L7</f>
        <v>0</v>
      </c>
      <c r="N64" s="234">
        <f>'اداريين البنك'!M7</f>
        <v>0</v>
      </c>
      <c r="O64" s="58">
        <f>'اداريين البنك'!N7</f>
        <v>0</v>
      </c>
      <c r="P64" s="61">
        <f>'اداريين البنك'!O7</f>
        <v>0</v>
      </c>
      <c r="Q64" s="58">
        <f>'اداريين البنك'!P7</f>
        <v>0</v>
      </c>
      <c r="R64" s="62">
        <f>'اداريين البنك'!Q7</f>
        <v>0</v>
      </c>
      <c r="S64" s="62">
        <f>'اداريين البنك'!R7</f>
        <v>0</v>
      </c>
      <c r="T64" s="62">
        <f>'اداريين البنك'!S7</f>
        <v>0</v>
      </c>
      <c r="U64" s="60">
        <f>'اداريين البنك'!T7</f>
        <v>0</v>
      </c>
      <c r="V64" s="60">
        <f>'اداريين البنك'!U7</f>
        <v>0</v>
      </c>
      <c r="W64" s="60">
        <f>'اداريين البنك'!V7</f>
        <v>0</v>
      </c>
      <c r="X64" s="63">
        <f>'اداريين البنك'!W7</f>
        <v>0</v>
      </c>
      <c r="Y64" s="63">
        <f>'اداريين البنك'!X7</f>
        <v>0</v>
      </c>
      <c r="Z64" s="63">
        <f>'اداريين البنك'!Y7</f>
        <v>0</v>
      </c>
      <c r="AA64" s="62">
        <f>'اداريين البنك'!Z7</f>
        <v>0</v>
      </c>
      <c r="AB64" s="64">
        <f>'اداريين البنك'!AA7</f>
        <v>0</v>
      </c>
      <c r="AC64" s="64">
        <f>'اداريين البنك'!AB7</f>
        <v>0</v>
      </c>
      <c r="AD64" s="61">
        <f>'اداريين البنك'!AC7</f>
        <v>0</v>
      </c>
      <c r="AE64" s="58">
        <f>'اداريين البنك'!AD7</f>
        <v>0</v>
      </c>
      <c r="AF64" s="234">
        <f>'اداريين البنك'!AE7</f>
        <v>0</v>
      </c>
      <c r="AG64" s="234">
        <f>'اداريين البنك'!AF7</f>
        <v>0</v>
      </c>
      <c r="AH64" s="234">
        <f>'اداريين البنك'!AG7</f>
        <v>0</v>
      </c>
      <c r="AI64" s="87">
        <f>'اداريين البنك'!AH7</f>
        <v>0</v>
      </c>
      <c r="AJ64" s="87">
        <f>'اداريين البنك'!AI7</f>
        <v>0</v>
      </c>
      <c r="AK64" s="87">
        <f>'اداريين البنك'!AJ7</f>
        <v>0</v>
      </c>
      <c r="AL64" s="32">
        <f>'اداريين البنك'!AK7</f>
        <v>0</v>
      </c>
      <c r="AM64" s="87">
        <f>'اداريين البنك'!AL7</f>
        <v>0</v>
      </c>
      <c r="AN64" s="87">
        <f>'اداريين البنك'!AM7</f>
        <v>0</v>
      </c>
      <c r="AO64" s="87">
        <f>'اداريين البنك'!AN7</f>
        <v>0</v>
      </c>
      <c r="AP64" s="87">
        <f>'اداريين البنك'!AO7</f>
        <v>0</v>
      </c>
      <c r="AQ64" s="87">
        <f>'اداريين البنك'!AP7</f>
        <v>0</v>
      </c>
      <c r="AR64" s="87">
        <f>'اداريين البنك'!AQ7</f>
        <v>0</v>
      </c>
      <c r="AS64" s="87">
        <f>'اداريين البنك'!AR7</f>
        <v>0</v>
      </c>
      <c r="AT64" s="87">
        <f>'اداريين البنك'!AS7</f>
        <v>0</v>
      </c>
      <c r="AU64" s="87">
        <f>'اداريين البنك'!AT7</f>
        <v>0</v>
      </c>
      <c r="AV64" s="87">
        <f>'اداريين البنك'!AU7</f>
        <v>0</v>
      </c>
      <c r="AW64" s="234">
        <f>'اداريين البنك'!AV7</f>
        <v>0</v>
      </c>
      <c r="AX64" s="234">
        <f>'اداريين البنك'!AW7</f>
        <v>0</v>
      </c>
      <c r="AY64" s="234">
        <f>'اداريين البنك'!AX7</f>
        <v>0</v>
      </c>
      <c r="AZ64" s="61">
        <f>'اداريين البنك'!AY7</f>
        <v>0</v>
      </c>
      <c r="BA64" s="234">
        <f>'اداريين البنك'!AZ7</f>
        <v>0</v>
      </c>
      <c r="BB64" s="234">
        <f>'اداريين البنك'!BA7</f>
        <v>0</v>
      </c>
      <c r="BC64" s="234">
        <f>'اداريين البنك'!BB7</f>
        <v>0</v>
      </c>
      <c r="BD64" s="234">
        <f>'اداريين البنك'!BC7</f>
        <v>0</v>
      </c>
      <c r="BE64" s="65">
        <f>'اداريين البنك'!BD7</f>
        <v>0</v>
      </c>
      <c r="BF64" s="234">
        <f>'اداريين البنك'!BE7</f>
        <v>0</v>
      </c>
      <c r="BG64" s="234">
        <f>'اداريين البنك'!BF7</f>
        <v>0</v>
      </c>
      <c r="BH64" s="234">
        <f>'اداريين البنك'!BG7</f>
        <v>0</v>
      </c>
      <c r="BI64" s="234">
        <f>'اداريين البنك'!BH7</f>
        <v>50</v>
      </c>
      <c r="BJ64" s="234">
        <f>'اداريين البنك'!BI7</f>
        <v>-50</v>
      </c>
      <c r="BK64" s="65">
        <f>'اداريين البنك'!BJ7</f>
        <v>0</v>
      </c>
      <c r="BL64" s="54">
        <f>'اداريين البنك'!BK7</f>
        <v>0</v>
      </c>
      <c r="BM64" s="234">
        <f>'اداريين البنك'!BL7</f>
        <v>1183.33</v>
      </c>
      <c r="BN64" s="234">
        <f>'اداريين البنك'!BM7</f>
        <v>-1183.33</v>
      </c>
      <c r="BO64" s="56">
        <f>'اداريين البنك'!BN7</f>
        <v>0</v>
      </c>
      <c r="BP64" s="58">
        <f>'اداريين البنك'!BO7</f>
        <v>0</v>
      </c>
      <c r="BQ64" s="58">
        <f>'اداريين البنك'!BP7</f>
        <v>0</v>
      </c>
      <c r="BR64" s="97">
        <f>'اداريين البنك'!BQ7</f>
        <v>0</v>
      </c>
      <c r="BS64" s="97">
        <f>'اداريين البنك'!BR7</f>
        <v>0</v>
      </c>
      <c r="BT64" s="58">
        <f>'اداريين البنك'!BS7</f>
        <v>0</v>
      </c>
      <c r="BU64" s="58">
        <f>'اداريين البنك'!BT7</f>
        <v>0</v>
      </c>
      <c r="BV64" s="58">
        <f>'اداريين البنك'!BU7</f>
        <v>0</v>
      </c>
      <c r="BW64" s="58">
        <f>'اداريين البنك'!BV7</f>
        <v>0</v>
      </c>
      <c r="BX64" s="58">
        <f>'اداريين البنك'!BW7</f>
        <v>0</v>
      </c>
      <c r="BY64" s="58">
        <f>'اداريين البنك'!BX7</f>
        <v>0</v>
      </c>
      <c r="BZ64" s="234">
        <f>'اداريين البنك'!BY7</f>
        <v>0</v>
      </c>
      <c r="CA64" s="234">
        <f>'اداريين البنك'!BZ7</f>
        <v>0</v>
      </c>
      <c r="CB64" s="234">
        <f>'اداريين البنك'!CA7</f>
        <v>0</v>
      </c>
    </row>
    <row r="65" spans="1:80" s="33" customFormat="1" ht="21.95" customHeight="1" x14ac:dyDescent="0.2">
      <c r="A65" s="57">
        <v>60</v>
      </c>
      <c r="B65" s="57" t="str">
        <f>'اداريين البنك'!A8</f>
        <v/>
      </c>
      <c r="C65" s="58">
        <f>'اداريين البنك'!B8</f>
        <v>0</v>
      </c>
      <c r="D65" s="58">
        <f>'اداريين البنك'!C8</f>
        <v>0</v>
      </c>
      <c r="E65" s="58">
        <f>'اداريين البنك'!D8</f>
        <v>0</v>
      </c>
      <c r="F65" s="59">
        <f>'اداريين البنك'!E8</f>
        <v>0</v>
      </c>
      <c r="G65" s="51">
        <f>'اداريين البنك'!F8</f>
        <v>0</v>
      </c>
      <c r="H65" s="60">
        <f>'اداريين البنك'!G8</f>
        <v>0</v>
      </c>
      <c r="I65" s="60">
        <f>'اداريين البنك'!H8</f>
        <v>0</v>
      </c>
      <c r="J65" s="234">
        <f>'اداريين البنك'!I8</f>
        <v>0</v>
      </c>
      <c r="K65" s="234">
        <f>'اداريين البنك'!J8</f>
        <v>0</v>
      </c>
      <c r="L65" s="234">
        <f>'اداريين البنك'!K8</f>
        <v>0</v>
      </c>
      <c r="M65" s="234">
        <f>'اداريين البنك'!L8</f>
        <v>0</v>
      </c>
      <c r="N65" s="234">
        <f>'اداريين البنك'!M8</f>
        <v>0</v>
      </c>
      <c r="O65" s="58">
        <f>'اداريين البنك'!N8</f>
        <v>0</v>
      </c>
      <c r="P65" s="61">
        <f>'اداريين البنك'!O8</f>
        <v>0</v>
      </c>
      <c r="Q65" s="58">
        <f>'اداريين البنك'!P8</f>
        <v>0</v>
      </c>
      <c r="R65" s="62">
        <f>'اداريين البنك'!Q8</f>
        <v>0</v>
      </c>
      <c r="S65" s="62">
        <f>'اداريين البنك'!R8</f>
        <v>0</v>
      </c>
      <c r="T65" s="62">
        <f>'اداريين البنك'!S8</f>
        <v>0</v>
      </c>
      <c r="U65" s="60">
        <f>'اداريين البنك'!T8</f>
        <v>0</v>
      </c>
      <c r="V65" s="60">
        <f>'اداريين البنك'!U8</f>
        <v>0</v>
      </c>
      <c r="W65" s="60">
        <f>'اداريين البنك'!V8</f>
        <v>0</v>
      </c>
      <c r="X65" s="63">
        <f>'اداريين البنك'!W8</f>
        <v>0</v>
      </c>
      <c r="Y65" s="63">
        <f>'اداريين البنك'!X8</f>
        <v>0</v>
      </c>
      <c r="Z65" s="63">
        <f>'اداريين البنك'!Y8</f>
        <v>0</v>
      </c>
      <c r="AA65" s="62">
        <f>'اداريين البنك'!Z8</f>
        <v>0</v>
      </c>
      <c r="AB65" s="64">
        <f>'اداريين البنك'!AA8</f>
        <v>0</v>
      </c>
      <c r="AC65" s="64">
        <f>'اداريين البنك'!AB8</f>
        <v>0</v>
      </c>
      <c r="AD65" s="61">
        <f>'اداريين البنك'!AC8</f>
        <v>0</v>
      </c>
      <c r="AE65" s="58">
        <f>'اداريين البنك'!AD8</f>
        <v>0</v>
      </c>
      <c r="AF65" s="234">
        <f>'اداريين البنك'!AE8</f>
        <v>0</v>
      </c>
      <c r="AG65" s="234">
        <f>'اداريين البنك'!AF8</f>
        <v>0</v>
      </c>
      <c r="AH65" s="234">
        <f>'اداريين البنك'!AG8</f>
        <v>0</v>
      </c>
      <c r="AI65" s="87">
        <f>'اداريين البنك'!AH8</f>
        <v>0</v>
      </c>
      <c r="AJ65" s="87">
        <f>'اداريين البنك'!AI8</f>
        <v>0</v>
      </c>
      <c r="AK65" s="87">
        <f>'اداريين البنك'!AJ8</f>
        <v>0</v>
      </c>
      <c r="AL65" s="32">
        <f>'اداريين البنك'!AK8</f>
        <v>0</v>
      </c>
      <c r="AM65" s="87">
        <f>'اداريين البنك'!AL8</f>
        <v>0</v>
      </c>
      <c r="AN65" s="87">
        <f>'اداريين البنك'!AM8</f>
        <v>0</v>
      </c>
      <c r="AO65" s="87">
        <f>'اداريين البنك'!AN8</f>
        <v>0</v>
      </c>
      <c r="AP65" s="87">
        <f>'اداريين البنك'!AO8</f>
        <v>0</v>
      </c>
      <c r="AQ65" s="87">
        <f>'اداريين البنك'!AP8</f>
        <v>0</v>
      </c>
      <c r="AR65" s="87">
        <f>'اداريين البنك'!AQ8</f>
        <v>0</v>
      </c>
      <c r="AS65" s="87">
        <f>'اداريين البنك'!AR8</f>
        <v>0</v>
      </c>
      <c r="AT65" s="87">
        <f>'اداريين البنك'!AS8</f>
        <v>0</v>
      </c>
      <c r="AU65" s="87">
        <f>'اداريين البنك'!AT8</f>
        <v>0</v>
      </c>
      <c r="AV65" s="87">
        <f>'اداريين البنك'!AU8</f>
        <v>0</v>
      </c>
      <c r="AW65" s="234">
        <f>'اداريين البنك'!AV8</f>
        <v>0</v>
      </c>
      <c r="AX65" s="234">
        <f>'اداريين البنك'!AW8</f>
        <v>0</v>
      </c>
      <c r="AY65" s="234">
        <f>'اداريين البنك'!AX8</f>
        <v>0</v>
      </c>
      <c r="AZ65" s="61">
        <f>'اداريين البنك'!AY8</f>
        <v>0</v>
      </c>
      <c r="BA65" s="234">
        <f>'اداريين البنك'!AZ8</f>
        <v>0</v>
      </c>
      <c r="BB65" s="234">
        <f>'اداريين البنك'!BA8</f>
        <v>0</v>
      </c>
      <c r="BC65" s="234">
        <f>'اداريين البنك'!BB8</f>
        <v>0</v>
      </c>
      <c r="BD65" s="234">
        <f>'اداريين البنك'!BC8</f>
        <v>0</v>
      </c>
      <c r="BE65" s="65">
        <f>'اداريين البنك'!BD8</f>
        <v>0</v>
      </c>
      <c r="BF65" s="234">
        <f>'اداريين البنك'!BE8</f>
        <v>0</v>
      </c>
      <c r="BG65" s="234">
        <f>'اداريين البنك'!BF8</f>
        <v>0</v>
      </c>
      <c r="BH65" s="234">
        <f>'اداريين البنك'!BG8</f>
        <v>0</v>
      </c>
      <c r="BI65" s="234">
        <f>'اداريين البنك'!BH8</f>
        <v>50</v>
      </c>
      <c r="BJ65" s="234">
        <f>'اداريين البنك'!BI8</f>
        <v>-50</v>
      </c>
      <c r="BK65" s="65">
        <f>'اداريين البنك'!BJ8</f>
        <v>0</v>
      </c>
      <c r="BL65" s="54">
        <f>'اداريين البنك'!BK8</f>
        <v>0</v>
      </c>
      <c r="BM65" s="234">
        <f>'اداريين البنك'!BL8</f>
        <v>1183.33</v>
      </c>
      <c r="BN65" s="234">
        <f>'اداريين البنك'!BM8</f>
        <v>-1183.33</v>
      </c>
      <c r="BO65" s="56">
        <f>'اداريين البنك'!BN8</f>
        <v>0</v>
      </c>
      <c r="BP65" s="58">
        <f>'اداريين البنك'!BO8</f>
        <v>0</v>
      </c>
      <c r="BQ65" s="58">
        <f>'اداريين البنك'!BP8</f>
        <v>0</v>
      </c>
      <c r="BR65" s="97">
        <f>'اداريين البنك'!BQ8</f>
        <v>0</v>
      </c>
      <c r="BS65" s="97">
        <f>'اداريين البنك'!BR8</f>
        <v>0</v>
      </c>
      <c r="BT65" s="58">
        <f>'اداريين البنك'!BS8</f>
        <v>0</v>
      </c>
      <c r="BU65" s="58">
        <f>'اداريين البنك'!BT8</f>
        <v>0</v>
      </c>
      <c r="BV65" s="58">
        <f>'اداريين البنك'!BU8</f>
        <v>0</v>
      </c>
      <c r="BW65" s="58">
        <f>'اداريين البنك'!BV8</f>
        <v>0</v>
      </c>
      <c r="BX65" s="58">
        <f>'اداريين البنك'!BW8</f>
        <v>0</v>
      </c>
      <c r="BY65" s="58">
        <f>'اداريين البنك'!BX8</f>
        <v>0</v>
      </c>
      <c r="BZ65" s="234">
        <f>'اداريين البنك'!BY8</f>
        <v>0</v>
      </c>
      <c r="CA65" s="234">
        <f>'اداريين البنك'!BZ8</f>
        <v>0</v>
      </c>
      <c r="CB65" s="234">
        <f>'اداريين البنك'!CA8</f>
        <v>0</v>
      </c>
    </row>
    <row r="66" spans="1:80" s="33" customFormat="1" ht="21.95" customHeight="1" x14ac:dyDescent="0.2">
      <c r="A66" s="57">
        <v>61</v>
      </c>
      <c r="B66" s="57" t="str">
        <f>'اداريين البنك'!A9</f>
        <v/>
      </c>
      <c r="C66" s="58">
        <f>'اداريين البنك'!B9</f>
        <v>0</v>
      </c>
      <c r="D66" s="58">
        <f>'اداريين البنك'!C9</f>
        <v>0</v>
      </c>
      <c r="E66" s="58">
        <f>'اداريين البنك'!D9</f>
        <v>0</v>
      </c>
      <c r="F66" s="59">
        <f>'اداريين البنك'!E9</f>
        <v>0</v>
      </c>
      <c r="G66" s="51">
        <f>'اداريين البنك'!F9</f>
        <v>0</v>
      </c>
      <c r="H66" s="60">
        <f>'اداريين البنك'!G9</f>
        <v>0</v>
      </c>
      <c r="I66" s="60">
        <f>'اداريين البنك'!H9</f>
        <v>0</v>
      </c>
      <c r="J66" s="234">
        <f>'اداريين البنك'!I9</f>
        <v>0</v>
      </c>
      <c r="K66" s="234">
        <f>'اداريين البنك'!J9</f>
        <v>0</v>
      </c>
      <c r="L66" s="234">
        <f>'اداريين البنك'!K9</f>
        <v>0</v>
      </c>
      <c r="M66" s="234">
        <f>'اداريين البنك'!L9</f>
        <v>0</v>
      </c>
      <c r="N66" s="234">
        <f>'اداريين البنك'!M9</f>
        <v>0</v>
      </c>
      <c r="O66" s="58">
        <f>'اداريين البنك'!N9</f>
        <v>0</v>
      </c>
      <c r="P66" s="61">
        <f>'اداريين البنك'!O9</f>
        <v>0</v>
      </c>
      <c r="Q66" s="58">
        <f>'اداريين البنك'!P9</f>
        <v>0</v>
      </c>
      <c r="R66" s="62">
        <f>'اداريين البنك'!Q9</f>
        <v>0</v>
      </c>
      <c r="S66" s="62">
        <f>'اداريين البنك'!R9</f>
        <v>0</v>
      </c>
      <c r="T66" s="62">
        <f>'اداريين البنك'!S9</f>
        <v>0</v>
      </c>
      <c r="U66" s="60">
        <f>'اداريين البنك'!T9</f>
        <v>0</v>
      </c>
      <c r="V66" s="60">
        <f>'اداريين البنك'!U9</f>
        <v>0</v>
      </c>
      <c r="W66" s="60">
        <f>'اداريين البنك'!V9</f>
        <v>0</v>
      </c>
      <c r="X66" s="63">
        <f>'اداريين البنك'!W9</f>
        <v>0</v>
      </c>
      <c r="Y66" s="63">
        <f>'اداريين البنك'!X9</f>
        <v>0</v>
      </c>
      <c r="Z66" s="63">
        <f>'اداريين البنك'!Y9</f>
        <v>0</v>
      </c>
      <c r="AA66" s="62">
        <f>'اداريين البنك'!Z9</f>
        <v>0</v>
      </c>
      <c r="AB66" s="64">
        <f>'اداريين البنك'!AA9</f>
        <v>0</v>
      </c>
      <c r="AC66" s="64">
        <f>'اداريين البنك'!AB9</f>
        <v>0</v>
      </c>
      <c r="AD66" s="61">
        <f>'اداريين البنك'!AC9</f>
        <v>0</v>
      </c>
      <c r="AE66" s="58">
        <f>'اداريين البنك'!AD9</f>
        <v>0</v>
      </c>
      <c r="AF66" s="234">
        <f>'اداريين البنك'!AE9</f>
        <v>0</v>
      </c>
      <c r="AG66" s="234">
        <f>'اداريين البنك'!AF9</f>
        <v>0</v>
      </c>
      <c r="AH66" s="234">
        <f>'اداريين البنك'!AG9</f>
        <v>0</v>
      </c>
      <c r="AI66" s="87">
        <f>'اداريين البنك'!AH9</f>
        <v>0</v>
      </c>
      <c r="AJ66" s="87">
        <f>'اداريين البنك'!AI9</f>
        <v>0</v>
      </c>
      <c r="AK66" s="87">
        <f>'اداريين البنك'!AJ9</f>
        <v>0</v>
      </c>
      <c r="AL66" s="32">
        <f>'اداريين البنك'!AK9</f>
        <v>0</v>
      </c>
      <c r="AM66" s="87">
        <f>'اداريين البنك'!AL9</f>
        <v>0</v>
      </c>
      <c r="AN66" s="87">
        <f>'اداريين البنك'!AM9</f>
        <v>0</v>
      </c>
      <c r="AO66" s="87">
        <f>'اداريين البنك'!AN9</f>
        <v>0</v>
      </c>
      <c r="AP66" s="87">
        <f>'اداريين البنك'!AO9</f>
        <v>0</v>
      </c>
      <c r="AQ66" s="87">
        <f>'اداريين البنك'!AP9</f>
        <v>0</v>
      </c>
      <c r="AR66" s="87">
        <f>'اداريين البنك'!AQ9</f>
        <v>0</v>
      </c>
      <c r="AS66" s="87">
        <f>'اداريين البنك'!AR9</f>
        <v>0</v>
      </c>
      <c r="AT66" s="87">
        <f>'اداريين البنك'!AS9</f>
        <v>0</v>
      </c>
      <c r="AU66" s="87">
        <f>'اداريين البنك'!AT9</f>
        <v>0</v>
      </c>
      <c r="AV66" s="87">
        <f>'اداريين البنك'!AU9</f>
        <v>0</v>
      </c>
      <c r="AW66" s="234">
        <f>'اداريين البنك'!AV9</f>
        <v>0</v>
      </c>
      <c r="AX66" s="234">
        <f>'اداريين البنك'!AW9</f>
        <v>0</v>
      </c>
      <c r="AY66" s="234">
        <f>'اداريين البنك'!AX9</f>
        <v>0</v>
      </c>
      <c r="AZ66" s="61">
        <f>'اداريين البنك'!AY9</f>
        <v>0</v>
      </c>
      <c r="BA66" s="234">
        <f>'اداريين البنك'!AZ9</f>
        <v>0</v>
      </c>
      <c r="BB66" s="234">
        <f>'اداريين البنك'!BA9</f>
        <v>0</v>
      </c>
      <c r="BC66" s="234">
        <f>'اداريين البنك'!BB9</f>
        <v>0</v>
      </c>
      <c r="BD66" s="234">
        <f>'اداريين البنك'!BC9</f>
        <v>0</v>
      </c>
      <c r="BE66" s="65">
        <f>'اداريين البنك'!BD9</f>
        <v>0</v>
      </c>
      <c r="BF66" s="234">
        <f>'اداريين البنك'!BE9</f>
        <v>0</v>
      </c>
      <c r="BG66" s="234">
        <f>'اداريين البنك'!BF9</f>
        <v>0</v>
      </c>
      <c r="BH66" s="234">
        <f>'اداريين البنك'!BG9</f>
        <v>0</v>
      </c>
      <c r="BI66" s="234">
        <f>'اداريين البنك'!BH9</f>
        <v>50</v>
      </c>
      <c r="BJ66" s="234">
        <f>'اداريين البنك'!BI9</f>
        <v>-50</v>
      </c>
      <c r="BK66" s="65">
        <f>'اداريين البنك'!BJ9</f>
        <v>0</v>
      </c>
      <c r="BL66" s="54">
        <f>'اداريين البنك'!BK9</f>
        <v>0</v>
      </c>
      <c r="BM66" s="234">
        <f>'اداريين البنك'!BL9</f>
        <v>1183.33</v>
      </c>
      <c r="BN66" s="234">
        <f>'اداريين البنك'!BM9</f>
        <v>-1183.33</v>
      </c>
      <c r="BO66" s="56">
        <f>'اداريين البنك'!BN9</f>
        <v>0</v>
      </c>
      <c r="BP66" s="58">
        <f>'اداريين البنك'!BO9</f>
        <v>0</v>
      </c>
      <c r="BQ66" s="58">
        <f>'اداريين البنك'!BP9</f>
        <v>0</v>
      </c>
      <c r="BR66" s="97">
        <f>'اداريين البنك'!BQ9</f>
        <v>0</v>
      </c>
      <c r="BS66" s="97">
        <f>'اداريين البنك'!BR9</f>
        <v>0</v>
      </c>
      <c r="BT66" s="58">
        <f>'اداريين البنك'!BS9</f>
        <v>0</v>
      </c>
      <c r="BU66" s="58">
        <f>'اداريين البنك'!BT9</f>
        <v>0</v>
      </c>
      <c r="BV66" s="58">
        <f>'اداريين البنك'!BU9</f>
        <v>0</v>
      </c>
      <c r="BW66" s="58">
        <f>'اداريين البنك'!BV9</f>
        <v>0</v>
      </c>
      <c r="BX66" s="58">
        <f>'اداريين البنك'!BW9</f>
        <v>0</v>
      </c>
      <c r="BY66" s="58">
        <f>'اداريين البنك'!BX9</f>
        <v>0</v>
      </c>
      <c r="BZ66" s="234">
        <f>'اداريين البنك'!BY9</f>
        <v>0</v>
      </c>
      <c r="CA66" s="234">
        <f>'اداريين البنك'!BZ9</f>
        <v>0</v>
      </c>
      <c r="CB66" s="234">
        <f>'اداريين البنك'!CA9</f>
        <v>0</v>
      </c>
    </row>
    <row r="67" spans="1:80" s="33" customFormat="1" ht="21.95" customHeight="1" x14ac:dyDescent="0.2">
      <c r="A67" s="57">
        <v>62</v>
      </c>
      <c r="B67" s="57" t="str">
        <f>'اداريين البنك'!A10</f>
        <v/>
      </c>
      <c r="C67" s="58">
        <f>'اداريين البنك'!B10</f>
        <v>0</v>
      </c>
      <c r="D67" s="58">
        <f>'اداريين البنك'!C10</f>
        <v>0</v>
      </c>
      <c r="E67" s="58">
        <f>'اداريين البنك'!D10</f>
        <v>0</v>
      </c>
      <c r="F67" s="59">
        <f>'اداريين البنك'!E10</f>
        <v>0</v>
      </c>
      <c r="G67" s="51">
        <f>'اداريين البنك'!F10</f>
        <v>0</v>
      </c>
      <c r="H67" s="60">
        <f>'اداريين البنك'!G10</f>
        <v>0</v>
      </c>
      <c r="I67" s="60">
        <f>'اداريين البنك'!H10</f>
        <v>0</v>
      </c>
      <c r="J67" s="234">
        <f>'اداريين البنك'!I10</f>
        <v>0</v>
      </c>
      <c r="K67" s="234">
        <f>'اداريين البنك'!J10</f>
        <v>0</v>
      </c>
      <c r="L67" s="234">
        <f>'اداريين البنك'!K10</f>
        <v>0</v>
      </c>
      <c r="M67" s="234">
        <f>'اداريين البنك'!L10</f>
        <v>0</v>
      </c>
      <c r="N67" s="234">
        <f>'اداريين البنك'!M10</f>
        <v>0</v>
      </c>
      <c r="O67" s="58">
        <f>'اداريين البنك'!N10</f>
        <v>0</v>
      </c>
      <c r="P67" s="61">
        <f>'اداريين البنك'!O10</f>
        <v>0</v>
      </c>
      <c r="Q67" s="58">
        <f>'اداريين البنك'!P10</f>
        <v>0</v>
      </c>
      <c r="R67" s="62">
        <f>'اداريين البنك'!Q10</f>
        <v>0</v>
      </c>
      <c r="S67" s="62">
        <f>'اداريين البنك'!R10</f>
        <v>0</v>
      </c>
      <c r="T67" s="62">
        <f>'اداريين البنك'!S10</f>
        <v>0</v>
      </c>
      <c r="U67" s="60">
        <f>'اداريين البنك'!T10</f>
        <v>0</v>
      </c>
      <c r="V67" s="60">
        <f>'اداريين البنك'!U10</f>
        <v>0</v>
      </c>
      <c r="W67" s="60">
        <f>'اداريين البنك'!V10</f>
        <v>0</v>
      </c>
      <c r="X67" s="63">
        <f>'اداريين البنك'!W10</f>
        <v>0</v>
      </c>
      <c r="Y67" s="63">
        <f>'اداريين البنك'!X10</f>
        <v>0</v>
      </c>
      <c r="Z67" s="63">
        <f>'اداريين البنك'!Y10</f>
        <v>0</v>
      </c>
      <c r="AA67" s="62">
        <f>'اداريين البنك'!Z10</f>
        <v>0</v>
      </c>
      <c r="AB67" s="64">
        <f>'اداريين البنك'!AA10</f>
        <v>0</v>
      </c>
      <c r="AC67" s="64">
        <f>'اداريين البنك'!AB10</f>
        <v>0</v>
      </c>
      <c r="AD67" s="61">
        <f>'اداريين البنك'!AC10</f>
        <v>0</v>
      </c>
      <c r="AE67" s="58">
        <f>'اداريين البنك'!AD10</f>
        <v>0</v>
      </c>
      <c r="AF67" s="234">
        <f>'اداريين البنك'!AE10</f>
        <v>0</v>
      </c>
      <c r="AG67" s="234">
        <f>'اداريين البنك'!AF10</f>
        <v>0</v>
      </c>
      <c r="AH67" s="234">
        <f>'اداريين البنك'!AG10</f>
        <v>0</v>
      </c>
      <c r="AI67" s="87">
        <f>'اداريين البنك'!AH10</f>
        <v>0</v>
      </c>
      <c r="AJ67" s="87">
        <f>'اداريين البنك'!AI10</f>
        <v>0</v>
      </c>
      <c r="AK67" s="87">
        <f>'اداريين البنك'!AJ10</f>
        <v>0</v>
      </c>
      <c r="AL67" s="32">
        <f>'اداريين البنك'!AK10</f>
        <v>0</v>
      </c>
      <c r="AM67" s="87">
        <f>'اداريين البنك'!AL10</f>
        <v>0</v>
      </c>
      <c r="AN67" s="87">
        <f>'اداريين البنك'!AM10</f>
        <v>0</v>
      </c>
      <c r="AO67" s="87">
        <f>'اداريين البنك'!AN10</f>
        <v>0</v>
      </c>
      <c r="AP67" s="87">
        <f>'اداريين البنك'!AO10</f>
        <v>0</v>
      </c>
      <c r="AQ67" s="87">
        <f>'اداريين البنك'!AP10</f>
        <v>0</v>
      </c>
      <c r="AR67" s="87">
        <f>'اداريين البنك'!AQ10</f>
        <v>0</v>
      </c>
      <c r="AS67" s="87">
        <f>'اداريين البنك'!AR10</f>
        <v>0</v>
      </c>
      <c r="AT67" s="87">
        <f>'اداريين البنك'!AS10</f>
        <v>0</v>
      </c>
      <c r="AU67" s="87">
        <f>'اداريين البنك'!AT10</f>
        <v>0</v>
      </c>
      <c r="AV67" s="87">
        <f>'اداريين البنك'!AU10</f>
        <v>0</v>
      </c>
      <c r="AW67" s="234">
        <f>'اداريين البنك'!AV10</f>
        <v>0</v>
      </c>
      <c r="AX67" s="234">
        <f>'اداريين البنك'!AW10</f>
        <v>0</v>
      </c>
      <c r="AY67" s="234">
        <f>'اداريين البنك'!AX10</f>
        <v>0</v>
      </c>
      <c r="AZ67" s="61">
        <f>'اداريين البنك'!AY10</f>
        <v>0</v>
      </c>
      <c r="BA67" s="234">
        <f>'اداريين البنك'!AZ10</f>
        <v>0</v>
      </c>
      <c r="BB67" s="234">
        <f>'اداريين البنك'!BA10</f>
        <v>0</v>
      </c>
      <c r="BC67" s="234">
        <f>'اداريين البنك'!BB10</f>
        <v>0</v>
      </c>
      <c r="BD67" s="234">
        <f>'اداريين البنك'!BC10</f>
        <v>0</v>
      </c>
      <c r="BE67" s="65">
        <f>'اداريين البنك'!BD10</f>
        <v>0</v>
      </c>
      <c r="BF67" s="234">
        <f>'اداريين البنك'!BE10</f>
        <v>0</v>
      </c>
      <c r="BG67" s="234">
        <f>'اداريين البنك'!BF10</f>
        <v>0</v>
      </c>
      <c r="BH67" s="234">
        <f>'اداريين البنك'!BG10</f>
        <v>0</v>
      </c>
      <c r="BI67" s="234">
        <f>'اداريين البنك'!BH10</f>
        <v>50</v>
      </c>
      <c r="BJ67" s="234">
        <f>'اداريين البنك'!BI10</f>
        <v>-50</v>
      </c>
      <c r="BK67" s="65">
        <f>'اداريين البنك'!BJ10</f>
        <v>0</v>
      </c>
      <c r="BL67" s="54">
        <f>'اداريين البنك'!BK10</f>
        <v>0</v>
      </c>
      <c r="BM67" s="234">
        <f>'اداريين البنك'!BL10</f>
        <v>1183.33</v>
      </c>
      <c r="BN67" s="234">
        <f>'اداريين البنك'!BM10</f>
        <v>-1183.33</v>
      </c>
      <c r="BO67" s="56">
        <f>'اداريين البنك'!BN10</f>
        <v>0</v>
      </c>
      <c r="BP67" s="58">
        <f>'اداريين البنك'!BO10</f>
        <v>0</v>
      </c>
      <c r="BQ67" s="58">
        <f>'اداريين البنك'!BP10</f>
        <v>0</v>
      </c>
      <c r="BR67" s="97">
        <f>'اداريين البنك'!BQ10</f>
        <v>0</v>
      </c>
      <c r="BS67" s="97">
        <f>'اداريين البنك'!BR10</f>
        <v>0</v>
      </c>
      <c r="BT67" s="58">
        <f>'اداريين البنك'!BS10</f>
        <v>0</v>
      </c>
      <c r="BU67" s="58">
        <f>'اداريين البنك'!BT10</f>
        <v>0</v>
      </c>
      <c r="BV67" s="58">
        <f>'اداريين البنك'!BU10</f>
        <v>0</v>
      </c>
      <c r="BW67" s="58">
        <f>'اداريين البنك'!BV10</f>
        <v>0</v>
      </c>
      <c r="BX67" s="58">
        <f>'اداريين البنك'!BW10</f>
        <v>0</v>
      </c>
      <c r="BY67" s="58">
        <f>'اداريين البنك'!BX10</f>
        <v>0</v>
      </c>
      <c r="BZ67" s="234">
        <f>'اداريين البنك'!BY10</f>
        <v>0</v>
      </c>
      <c r="CA67" s="234">
        <f>'اداريين البنك'!BZ10</f>
        <v>0</v>
      </c>
      <c r="CB67" s="234">
        <f>'اداريين البنك'!CA10</f>
        <v>0</v>
      </c>
    </row>
    <row r="68" spans="1:80" s="33" customFormat="1" ht="21.95" customHeight="1" x14ac:dyDescent="0.2">
      <c r="A68" s="57">
        <v>63</v>
      </c>
      <c r="B68" s="57" t="str">
        <f>'اداريين البنك'!A11</f>
        <v/>
      </c>
      <c r="C68" s="58">
        <f>'اداريين البنك'!B11</f>
        <v>0</v>
      </c>
      <c r="D68" s="58">
        <f>'اداريين البنك'!C11</f>
        <v>0</v>
      </c>
      <c r="E68" s="58">
        <f>'اداريين البنك'!D11</f>
        <v>0</v>
      </c>
      <c r="F68" s="59">
        <f>'اداريين البنك'!E11</f>
        <v>0</v>
      </c>
      <c r="G68" s="51">
        <f>'اداريين البنك'!F11</f>
        <v>0</v>
      </c>
      <c r="H68" s="60">
        <f>'اداريين البنك'!G11</f>
        <v>0</v>
      </c>
      <c r="I68" s="60">
        <f>'اداريين البنك'!H11</f>
        <v>0</v>
      </c>
      <c r="J68" s="234">
        <f>'اداريين البنك'!I11</f>
        <v>0</v>
      </c>
      <c r="K68" s="234">
        <f>'اداريين البنك'!J11</f>
        <v>0</v>
      </c>
      <c r="L68" s="234">
        <f>'اداريين البنك'!K11</f>
        <v>0</v>
      </c>
      <c r="M68" s="234">
        <f>'اداريين البنك'!L11</f>
        <v>0</v>
      </c>
      <c r="N68" s="234">
        <f>'اداريين البنك'!M11</f>
        <v>0</v>
      </c>
      <c r="O68" s="58">
        <f>'اداريين البنك'!N11</f>
        <v>0</v>
      </c>
      <c r="P68" s="61">
        <f>'اداريين البنك'!O11</f>
        <v>0</v>
      </c>
      <c r="Q68" s="58">
        <f>'اداريين البنك'!P11</f>
        <v>0</v>
      </c>
      <c r="R68" s="62">
        <f>'اداريين البنك'!Q11</f>
        <v>0</v>
      </c>
      <c r="S68" s="62">
        <f>'اداريين البنك'!R11</f>
        <v>0</v>
      </c>
      <c r="T68" s="62">
        <f>'اداريين البنك'!S11</f>
        <v>0</v>
      </c>
      <c r="U68" s="60">
        <f>'اداريين البنك'!T11</f>
        <v>0</v>
      </c>
      <c r="V68" s="60">
        <f>'اداريين البنك'!U11</f>
        <v>0</v>
      </c>
      <c r="W68" s="60">
        <f>'اداريين البنك'!V11</f>
        <v>0</v>
      </c>
      <c r="X68" s="63">
        <f>'اداريين البنك'!W11</f>
        <v>0</v>
      </c>
      <c r="Y68" s="63">
        <f>'اداريين البنك'!X11</f>
        <v>0</v>
      </c>
      <c r="Z68" s="63">
        <f>'اداريين البنك'!Y11</f>
        <v>0</v>
      </c>
      <c r="AA68" s="62">
        <f>'اداريين البنك'!Z11</f>
        <v>0</v>
      </c>
      <c r="AB68" s="64">
        <f>'اداريين البنك'!AA11</f>
        <v>0</v>
      </c>
      <c r="AC68" s="64">
        <f>'اداريين البنك'!AB11</f>
        <v>0</v>
      </c>
      <c r="AD68" s="61">
        <f>'اداريين البنك'!AC11</f>
        <v>0</v>
      </c>
      <c r="AE68" s="58">
        <f>'اداريين البنك'!AD11</f>
        <v>0</v>
      </c>
      <c r="AF68" s="234">
        <f>'اداريين البنك'!AE11</f>
        <v>0</v>
      </c>
      <c r="AG68" s="234">
        <f>'اداريين البنك'!AF11</f>
        <v>0</v>
      </c>
      <c r="AH68" s="234">
        <f>'اداريين البنك'!AG11</f>
        <v>0</v>
      </c>
      <c r="AI68" s="87">
        <f>'اداريين البنك'!AH11</f>
        <v>0</v>
      </c>
      <c r="AJ68" s="87">
        <f>'اداريين البنك'!AI11</f>
        <v>0</v>
      </c>
      <c r="AK68" s="87">
        <f>'اداريين البنك'!AJ11</f>
        <v>0</v>
      </c>
      <c r="AL68" s="32">
        <f>'اداريين البنك'!AK11</f>
        <v>0</v>
      </c>
      <c r="AM68" s="87">
        <f>'اداريين البنك'!AL11</f>
        <v>0</v>
      </c>
      <c r="AN68" s="87">
        <f>'اداريين البنك'!AM11</f>
        <v>0</v>
      </c>
      <c r="AO68" s="87">
        <f>'اداريين البنك'!AN11</f>
        <v>0</v>
      </c>
      <c r="AP68" s="87">
        <f>'اداريين البنك'!AO11</f>
        <v>0</v>
      </c>
      <c r="AQ68" s="87">
        <f>'اداريين البنك'!AP11</f>
        <v>0</v>
      </c>
      <c r="AR68" s="87">
        <f>'اداريين البنك'!AQ11</f>
        <v>0</v>
      </c>
      <c r="AS68" s="87">
        <f>'اداريين البنك'!AR11</f>
        <v>0</v>
      </c>
      <c r="AT68" s="87">
        <f>'اداريين البنك'!AS11</f>
        <v>0</v>
      </c>
      <c r="AU68" s="87">
        <f>'اداريين البنك'!AT11</f>
        <v>0</v>
      </c>
      <c r="AV68" s="87">
        <f>'اداريين البنك'!AU11</f>
        <v>0</v>
      </c>
      <c r="AW68" s="234">
        <f>'اداريين البنك'!AV11</f>
        <v>0</v>
      </c>
      <c r="AX68" s="234">
        <f>'اداريين البنك'!AW11</f>
        <v>0</v>
      </c>
      <c r="AY68" s="234">
        <f>'اداريين البنك'!AX11</f>
        <v>0</v>
      </c>
      <c r="AZ68" s="61">
        <f>'اداريين البنك'!AY11</f>
        <v>0</v>
      </c>
      <c r="BA68" s="234">
        <f>'اداريين البنك'!AZ11</f>
        <v>0</v>
      </c>
      <c r="BB68" s="234">
        <f>'اداريين البنك'!BA11</f>
        <v>0</v>
      </c>
      <c r="BC68" s="234">
        <f>'اداريين البنك'!BB11</f>
        <v>0</v>
      </c>
      <c r="BD68" s="234">
        <f>'اداريين البنك'!BC11</f>
        <v>0</v>
      </c>
      <c r="BE68" s="65">
        <f>'اداريين البنك'!BD11</f>
        <v>0</v>
      </c>
      <c r="BF68" s="234">
        <f>'اداريين البنك'!BE11</f>
        <v>0</v>
      </c>
      <c r="BG68" s="234">
        <f>'اداريين البنك'!BF11</f>
        <v>0</v>
      </c>
      <c r="BH68" s="234">
        <f>'اداريين البنك'!BG11</f>
        <v>0</v>
      </c>
      <c r="BI68" s="234">
        <f>'اداريين البنك'!BH11</f>
        <v>50</v>
      </c>
      <c r="BJ68" s="234">
        <f>'اداريين البنك'!BI11</f>
        <v>-50</v>
      </c>
      <c r="BK68" s="65">
        <f>'اداريين البنك'!BJ11</f>
        <v>0</v>
      </c>
      <c r="BL68" s="54">
        <f>'اداريين البنك'!BK11</f>
        <v>0</v>
      </c>
      <c r="BM68" s="234">
        <f>'اداريين البنك'!BL11</f>
        <v>1183.33</v>
      </c>
      <c r="BN68" s="234">
        <f>'اداريين البنك'!BM11</f>
        <v>-1183.33</v>
      </c>
      <c r="BO68" s="56">
        <f>'اداريين البنك'!BN11</f>
        <v>0</v>
      </c>
      <c r="BP68" s="58">
        <f>'اداريين البنك'!BO11</f>
        <v>0</v>
      </c>
      <c r="BQ68" s="58">
        <f>'اداريين البنك'!BP11</f>
        <v>0</v>
      </c>
      <c r="BR68" s="97">
        <f>'اداريين البنك'!BQ11</f>
        <v>0</v>
      </c>
      <c r="BS68" s="97">
        <f>'اداريين البنك'!BR11</f>
        <v>0</v>
      </c>
      <c r="BT68" s="58">
        <f>'اداريين البنك'!BS11</f>
        <v>0</v>
      </c>
      <c r="BU68" s="58">
        <f>'اداريين البنك'!BT11</f>
        <v>0</v>
      </c>
      <c r="BV68" s="58">
        <f>'اداريين البنك'!BU11</f>
        <v>0</v>
      </c>
      <c r="BW68" s="58">
        <f>'اداريين البنك'!BV11</f>
        <v>0</v>
      </c>
      <c r="BX68" s="58">
        <f>'اداريين البنك'!BW11</f>
        <v>0</v>
      </c>
      <c r="BY68" s="58">
        <f>'اداريين البنك'!BX11</f>
        <v>0</v>
      </c>
      <c r="BZ68" s="234">
        <f>'اداريين البنك'!BY11</f>
        <v>0</v>
      </c>
      <c r="CA68" s="234">
        <f>'اداريين البنك'!BZ11</f>
        <v>0</v>
      </c>
      <c r="CB68" s="234">
        <f>'اداريين البنك'!CA11</f>
        <v>0</v>
      </c>
    </row>
    <row r="69" spans="1:80" s="33" customFormat="1" ht="21.95" customHeight="1" x14ac:dyDescent="0.2">
      <c r="A69" s="57">
        <v>64</v>
      </c>
      <c r="B69" s="57" t="str">
        <f>'اداريين البنك'!A12</f>
        <v/>
      </c>
      <c r="C69" s="58">
        <f>'اداريين البنك'!B12</f>
        <v>0</v>
      </c>
      <c r="D69" s="58">
        <f>'اداريين البنك'!C12</f>
        <v>0</v>
      </c>
      <c r="E69" s="58">
        <f>'اداريين البنك'!D12</f>
        <v>0</v>
      </c>
      <c r="F69" s="59">
        <f>'اداريين البنك'!E12</f>
        <v>0</v>
      </c>
      <c r="G69" s="51">
        <f>'اداريين البنك'!F12</f>
        <v>0</v>
      </c>
      <c r="H69" s="60">
        <f>'اداريين البنك'!G12</f>
        <v>0</v>
      </c>
      <c r="I69" s="60">
        <f>'اداريين البنك'!H12</f>
        <v>0</v>
      </c>
      <c r="J69" s="234">
        <f>'اداريين البنك'!I12</f>
        <v>0</v>
      </c>
      <c r="K69" s="234">
        <f>'اداريين البنك'!J12</f>
        <v>0</v>
      </c>
      <c r="L69" s="234">
        <f>'اداريين البنك'!K12</f>
        <v>0</v>
      </c>
      <c r="M69" s="234">
        <f>'اداريين البنك'!L12</f>
        <v>0</v>
      </c>
      <c r="N69" s="234">
        <f>'اداريين البنك'!M12</f>
        <v>0</v>
      </c>
      <c r="O69" s="58">
        <f>'اداريين البنك'!N12</f>
        <v>0</v>
      </c>
      <c r="P69" s="61">
        <f>'اداريين البنك'!O12</f>
        <v>0</v>
      </c>
      <c r="Q69" s="58">
        <f>'اداريين البنك'!P12</f>
        <v>0</v>
      </c>
      <c r="R69" s="62">
        <f>'اداريين البنك'!Q12</f>
        <v>0</v>
      </c>
      <c r="S69" s="62">
        <f>'اداريين البنك'!R12</f>
        <v>0</v>
      </c>
      <c r="T69" s="62">
        <f>'اداريين البنك'!S12</f>
        <v>0</v>
      </c>
      <c r="U69" s="60">
        <f>'اداريين البنك'!T12</f>
        <v>0</v>
      </c>
      <c r="V69" s="60">
        <f>'اداريين البنك'!U12</f>
        <v>0</v>
      </c>
      <c r="W69" s="60">
        <f>'اداريين البنك'!V12</f>
        <v>0</v>
      </c>
      <c r="X69" s="63">
        <f>'اداريين البنك'!W12</f>
        <v>0</v>
      </c>
      <c r="Y69" s="63">
        <f>'اداريين البنك'!X12</f>
        <v>0</v>
      </c>
      <c r="Z69" s="63">
        <f>'اداريين البنك'!Y12</f>
        <v>0</v>
      </c>
      <c r="AA69" s="62">
        <f>'اداريين البنك'!Z12</f>
        <v>0</v>
      </c>
      <c r="AB69" s="64">
        <f>'اداريين البنك'!AA12</f>
        <v>0</v>
      </c>
      <c r="AC69" s="64">
        <f>'اداريين البنك'!AB12</f>
        <v>0</v>
      </c>
      <c r="AD69" s="61">
        <f>'اداريين البنك'!AC12</f>
        <v>0</v>
      </c>
      <c r="AE69" s="58">
        <f>'اداريين البنك'!AD12</f>
        <v>0</v>
      </c>
      <c r="AF69" s="234">
        <f>'اداريين البنك'!AE12</f>
        <v>0</v>
      </c>
      <c r="AG69" s="234">
        <f>'اداريين البنك'!AF12</f>
        <v>0</v>
      </c>
      <c r="AH69" s="234">
        <f>'اداريين البنك'!AG12</f>
        <v>0</v>
      </c>
      <c r="AI69" s="87">
        <f>'اداريين البنك'!AH12</f>
        <v>0</v>
      </c>
      <c r="AJ69" s="87">
        <f>'اداريين البنك'!AI12</f>
        <v>0</v>
      </c>
      <c r="AK69" s="87">
        <f>'اداريين البنك'!AJ12</f>
        <v>0</v>
      </c>
      <c r="AL69" s="32">
        <f>'اداريين البنك'!AK12</f>
        <v>0</v>
      </c>
      <c r="AM69" s="87">
        <f>'اداريين البنك'!AL12</f>
        <v>0</v>
      </c>
      <c r="AN69" s="87">
        <f>'اداريين البنك'!AM12</f>
        <v>0</v>
      </c>
      <c r="AO69" s="87">
        <f>'اداريين البنك'!AN12</f>
        <v>0</v>
      </c>
      <c r="AP69" s="87">
        <f>'اداريين البنك'!AO12</f>
        <v>0</v>
      </c>
      <c r="AQ69" s="87">
        <f>'اداريين البنك'!AP12</f>
        <v>0</v>
      </c>
      <c r="AR69" s="87">
        <f>'اداريين البنك'!AQ12</f>
        <v>0</v>
      </c>
      <c r="AS69" s="87">
        <f>'اداريين البنك'!AR12</f>
        <v>0</v>
      </c>
      <c r="AT69" s="87">
        <f>'اداريين البنك'!AS12</f>
        <v>0</v>
      </c>
      <c r="AU69" s="87">
        <f>'اداريين البنك'!AT12</f>
        <v>0</v>
      </c>
      <c r="AV69" s="87">
        <f>'اداريين البنك'!AU12</f>
        <v>0</v>
      </c>
      <c r="AW69" s="234">
        <f>'اداريين البنك'!AV12</f>
        <v>0</v>
      </c>
      <c r="AX69" s="234">
        <f>'اداريين البنك'!AW12</f>
        <v>0</v>
      </c>
      <c r="AY69" s="234">
        <f>'اداريين البنك'!AX12</f>
        <v>0</v>
      </c>
      <c r="AZ69" s="61">
        <f>'اداريين البنك'!AY12</f>
        <v>0</v>
      </c>
      <c r="BA69" s="234">
        <f>'اداريين البنك'!AZ12</f>
        <v>0</v>
      </c>
      <c r="BB69" s="234">
        <f>'اداريين البنك'!BA12</f>
        <v>0</v>
      </c>
      <c r="BC69" s="234">
        <f>'اداريين البنك'!BB12</f>
        <v>0</v>
      </c>
      <c r="BD69" s="234">
        <f>'اداريين البنك'!BC12</f>
        <v>0</v>
      </c>
      <c r="BE69" s="65">
        <f>'اداريين البنك'!BD12</f>
        <v>0</v>
      </c>
      <c r="BF69" s="234">
        <f>'اداريين البنك'!BE12</f>
        <v>0</v>
      </c>
      <c r="BG69" s="234">
        <f>'اداريين البنك'!BF12</f>
        <v>0</v>
      </c>
      <c r="BH69" s="234">
        <f>'اداريين البنك'!BG12</f>
        <v>0</v>
      </c>
      <c r="BI69" s="234">
        <f>'اداريين البنك'!BH12</f>
        <v>50</v>
      </c>
      <c r="BJ69" s="234">
        <f>'اداريين البنك'!BI12</f>
        <v>-50</v>
      </c>
      <c r="BK69" s="65">
        <f>'اداريين البنك'!BJ12</f>
        <v>0</v>
      </c>
      <c r="BL69" s="54">
        <f>'اداريين البنك'!BK12</f>
        <v>0</v>
      </c>
      <c r="BM69" s="234">
        <f>'اداريين البنك'!BL12</f>
        <v>1183.33</v>
      </c>
      <c r="BN69" s="234">
        <f>'اداريين البنك'!BM12</f>
        <v>-1183.33</v>
      </c>
      <c r="BO69" s="56">
        <f>'اداريين البنك'!BN12</f>
        <v>0</v>
      </c>
      <c r="BP69" s="58">
        <f>'اداريين البنك'!BO12</f>
        <v>0</v>
      </c>
      <c r="BQ69" s="58">
        <f>'اداريين البنك'!BP12</f>
        <v>0</v>
      </c>
      <c r="BR69" s="97">
        <f>'اداريين البنك'!BQ12</f>
        <v>0</v>
      </c>
      <c r="BS69" s="97">
        <f>'اداريين البنك'!BR12</f>
        <v>0</v>
      </c>
      <c r="BT69" s="58">
        <f>'اداريين البنك'!BS12</f>
        <v>0</v>
      </c>
      <c r="BU69" s="58">
        <f>'اداريين البنك'!BT12</f>
        <v>0</v>
      </c>
      <c r="BV69" s="58">
        <f>'اداريين البنك'!BU12</f>
        <v>0</v>
      </c>
      <c r="BW69" s="58">
        <f>'اداريين البنك'!BV12</f>
        <v>0</v>
      </c>
      <c r="BX69" s="58">
        <f>'اداريين البنك'!BW12</f>
        <v>0</v>
      </c>
      <c r="BY69" s="58">
        <f>'اداريين البنك'!BX12</f>
        <v>0</v>
      </c>
      <c r="BZ69" s="234">
        <f>'اداريين البنك'!BY12</f>
        <v>0</v>
      </c>
      <c r="CA69" s="234">
        <f>'اداريين البنك'!BZ12</f>
        <v>0</v>
      </c>
      <c r="CB69" s="234">
        <f>'اداريين البنك'!CA12</f>
        <v>0</v>
      </c>
    </row>
    <row r="70" spans="1:80" s="33" customFormat="1" ht="21.95" customHeight="1" x14ac:dyDescent="0.2">
      <c r="A70" s="57">
        <v>65</v>
      </c>
      <c r="B70" s="57" t="str">
        <f>'اداريين البنك'!A13</f>
        <v/>
      </c>
      <c r="C70" s="58">
        <f>'اداريين البنك'!B13</f>
        <v>0</v>
      </c>
      <c r="D70" s="58">
        <f>'اداريين البنك'!C13</f>
        <v>0</v>
      </c>
      <c r="E70" s="58">
        <f>'اداريين البنك'!D13</f>
        <v>0</v>
      </c>
      <c r="F70" s="59">
        <f>'اداريين البنك'!E13</f>
        <v>0</v>
      </c>
      <c r="G70" s="51">
        <f>'اداريين البنك'!F13</f>
        <v>0</v>
      </c>
      <c r="H70" s="60">
        <f>'اداريين البنك'!G13</f>
        <v>0</v>
      </c>
      <c r="I70" s="60">
        <f>'اداريين البنك'!H13</f>
        <v>0</v>
      </c>
      <c r="J70" s="234">
        <f>'اداريين البنك'!I13</f>
        <v>0</v>
      </c>
      <c r="K70" s="234">
        <f>'اداريين البنك'!J13</f>
        <v>0</v>
      </c>
      <c r="L70" s="234">
        <f>'اداريين البنك'!K13</f>
        <v>0</v>
      </c>
      <c r="M70" s="234">
        <f>'اداريين البنك'!L13</f>
        <v>0</v>
      </c>
      <c r="N70" s="234">
        <f>'اداريين البنك'!M13</f>
        <v>0</v>
      </c>
      <c r="O70" s="58">
        <f>'اداريين البنك'!N13</f>
        <v>0</v>
      </c>
      <c r="P70" s="61">
        <f>'اداريين البنك'!O13</f>
        <v>0</v>
      </c>
      <c r="Q70" s="58">
        <f>'اداريين البنك'!P13</f>
        <v>0</v>
      </c>
      <c r="R70" s="62">
        <f>'اداريين البنك'!Q13</f>
        <v>0</v>
      </c>
      <c r="S70" s="62">
        <f>'اداريين البنك'!R13</f>
        <v>0</v>
      </c>
      <c r="T70" s="62">
        <f>'اداريين البنك'!S13</f>
        <v>0</v>
      </c>
      <c r="U70" s="60">
        <f>'اداريين البنك'!T13</f>
        <v>0</v>
      </c>
      <c r="V70" s="60">
        <f>'اداريين البنك'!U13</f>
        <v>0</v>
      </c>
      <c r="W70" s="60">
        <f>'اداريين البنك'!V13</f>
        <v>0</v>
      </c>
      <c r="X70" s="63">
        <f>'اداريين البنك'!W13</f>
        <v>0</v>
      </c>
      <c r="Y70" s="63">
        <f>'اداريين البنك'!X13</f>
        <v>0</v>
      </c>
      <c r="Z70" s="63">
        <f>'اداريين البنك'!Y13</f>
        <v>0</v>
      </c>
      <c r="AA70" s="62">
        <f>'اداريين البنك'!Z13</f>
        <v>0</v>
      </c>
      <c r="AB70" s="64">
        <f>'اداريين البنك'!AA13</f>
        <v>0</v>
      </c>
      <c r="AC70" s="64">
        <f>'اداريين البنك'!AB13</f>
        <v>0</v>
      </c>
      <c r="AD70" s="61">
        <f>'اداريين البنك'!AC13</f>
        <v>0</v>
      </c>
      <c r="AE70" s="58">
        <f>'اداريين البنك'!AD13</f>
        <v>0</v>
      </c>
      <c r="AF70" s="234">
        <f>'اداريين البنك'!AE13</f>
        <v>0</v>
      </c>
      <c r="AG70" s="234">
        <f>'اداريين البنك'!AF13</f>
        <v>0</v>
      </c>
      <c r="AH70" s="234">
        <f>'اداريين البنك'!AG13</f>
        <v>0</v>
      </c>
      <c r="AI70" s="87">
        <f>'اداريين البنك'!AH13</f>
        <v>0</v>
      </c>
      <c r="AJ70" s="87">
        <f>'اداريين البنك'!AI13</f>
        <v>0</v>
      </c>
      <c r="AK70" s="87">
        <f>'اداريين البنك'!AJ13</f>
        <v>0</v>
      </c>
      <c r="AL70" s="32">
        <f>'اداريين البنك'!AK13</f>
        <v>0</v>
      </c>
      <c r="AM70" s="87">
        <f>'اداريين البنك'!AL13</f>
        <v>0</v>
      </c>
      <c r="AN70" s="87">
        <f>'اداريين البنك'!AM13</f>
        <v>0</v>
      </c>
      <c r="AO70" s="87">
        <f>'اداريين البنك'!AN13</f>
        <v>0</v>
      </c>
      <c r="AP70" s="87">
        <f>'اداريين البنك'!AO13</f>
        <v>0</v>
      </c>
      <c r="AQ70" s="87">
        <f>'اداريين البنك'!AP13</f>
        <v>0</v>
      </c>
      <c r="AR70" s="87">
        <f>'اداريين البنك'!AQ13</f>
        <v>0</v>
      </c>
      <c r="AS70" s="87">
        <f>'اداريين البنك'!AR13</f>
        <v>0</v>
      </c>
      <c r="AT70" s="87">
        <f>'اداريين البنك'!AS13</f>
        <v>0</v>
      </c>
      <c r="AU70" s="87">
        <f>'اداريين البنك'!AT13</f>
        <v>0</v>
      </c>
      <c r="AV70" s="87">
        <f>'اداريين البنك'!AU13</f>
        <v>0</v>
      </c>
      <c r="AW70" s="234">
        <f>'اداريين البنك'!AV13</f>
        <v>0</v>
      </c>
      <c r="AX70" s="234">
        <f>'اداريين البنك'!AW13</f>
        <v>0</v>
      </c>
      <c r="AY70" s="234">
        <f>'اداريين البنك'!AX13</f>
        <v>0</v>
      </c>
      <c r="AZ70" s="61">
        <f>'اداريين البنك'!AY13</f>
        <v>0</v>
      </c>
      <c r="BA70" s="234">
        <f>'اداريين البنك'!AZ13</f>
        <v>0</v>
      </c>
      <c r="BB70" s="234">
        <f>'اداريين البنك'!BA13</f>
        <v>0</v>
      </c>
      <c r="BC70" s="234">
        <f>'اداريين البنك'!BB13</f>
        <v>0</v>
      </c>
      <c r="BD70" s="234">
        <f>'اداريين البنك'!BC13</f>
        <v>0</v>
      </c>
      <c r="BE70" s="65">
        <f>'اداريين البنك'!BD13</f>
        <v>0</v>
      </c>
      <c r="BF70" s="234">
        <f>'اداريين البنك'!BE13</f>
        <v>0</v>
      </c>
      <c r="BG70" s="234">
        <f>'اداريين البنك'!BF13</f>
        <v>0</v>
      </c>
      <c r="BH70" s="234">
        <f>'اداريين البنك'!BG13</f>
        <v>0</v>
      </c>
      <c r="BI70" s="234">
        <f>'اداريين البنك'!BH13</f>
        <v>50</v>
      </c>
      <c r="BJ70" s="234">
        <f>'اداريين البنك'!BI13</f>
        <v>-50</v>
      </c>
      <c r="BK70" s="65">
        <f>'اداريين البنك'!BJ13</f>
        <v>0</v>
      </c>
      <c r="BL70" s="54">
        <f>'اداريين البنك'!BK13</f>
        <v>0</v>
      </c>
      <c r="BM70" s="234">
        <f>'اداريين البنك'!BL13</f>
        <v>1183.33</v>
      </c>
      <c r="BN70" s="234">
        <f>'اداريين البنك'!BM13</f>
        <v>-1183.33</v>
      </c>
      <c r="BO70" s="56">
        <f>'اداريين البنك'!BN13</f>
        <v>0</v>
      </c>
      <c r="BP70" s="58">
        <f>'اداريين البنك'!BO13</f>
        <v>0</v>
      </c>
      <c r="BQ70" s="58">
        <f>'اداريين البنك'!BP13</f>
        <v>0</v>
      </c>
      <c r="BR70" s="97">
        <f>'اداريين البنك'!BQ13</f>
        <v>0</v>
      </c>
      <c r="BS70" s="97">
        <f>'اداريين البنك'!BR13</f>
        <v>0</v>
      </c>
      <c r="BT70" s="58">
        <f>'اداريين البنك'!BS13</f>
        <v>0</v>
      </c>
      <c r="BU70" s="58">
        <f>'اداريين البنك'!BT13</f>
        <v>0</v>
      </c>
      <c r="BV70" s="58">
        <f>'اداريين البنك'!BU13</f>
        <v>0</v>
      </c>
      <c r="BW70" s="58">
        <f>'اداريين البنك'!BV13</f>
        <v>0</v>
      </c>
      <c r="BX70" s="58">
        <f>'اداريين البنك'!BW13</f>
        <v>0</v>
      </c>
      <c r="BY70" s="58">
        <f>'اداريين البنك'!BX13</f>
        <v>0</v>
      </c>
      <c r="BZ70" s="234">
        <f>'اداريين البنك'!BY13</f>
        <v>0</v>
      </c>
      <c r="CA70" s="234">
        <f>'اداريين البنك'!BZ13</f>
        <v>0</v>
      </c>
      <c r="CB70" s="234">
        <f>'اداريين البنك'!CA13</f>
        <v>0</v>
      </c>
    </row>
    <row r="71" spans="1:80" s="33" customFormat="1" ht="21.95" customHeight="1" x14ac:dyDescent="0.2">
      <c r="A71" s="57">
        <v>66</v>
      </c>
      <c r="B71" s="57" t="str">
        <f>'اداريين البنك'!A14</f>
        <v/>
      </c>
      <c r="C71" s="58">
        <f>'اداريين البنك'!B14</f>
        <v>0</v>
      </c>
      <c r="D71" s="58">
        <f>'اداريين البنك'!C14</f>
        <v>0</v>
      </c>
      <c r="E71" s="58">
        <f>'اداريين البنك'!D14</f>
        <v>0</v>
      </c>
      <c r="F71" s="59">
        <f>'اداريين البنك'!E14</f>
        <v>0</v>
      </c>
      <c r="G71" s="51">
        <f>'اداريين البنك'!F14</f>
        <v>0</v>
      </c>
      <c r="H71" s="60">
        <f>'اداريين البنك'!G14</f>
        <v>0</v>
      </c>
      <c r="I71" s="60">
        <f>'اداريين البنك'!H14</f>
        <v>0</v>
      </c>
      <c r="J71" s="234">
        <f>'اداريين البنك'!I14</f>
        <v>0</v>
      </c>
      <c r="K71" s="234">
        <f>'اداريين البنك'!J14</f>
        <v>0</v>
      </c>
      <c r="L71" s="234">
        <f>'اداريين البنك'!K14</f>
        <v>0</v>
      </c>
      <c r="M71" s="234">
        <f>'اداريين البنك'!L14</f>
        <v>0</v>
      </c>
      <c r="N71" s="234">
        <f>'اداريين البنك'!M14</f>
        <v>0</v>
      </c>
      <c r="O71" s="58">
        <f>'اداريين البنك'!N14</f>
        <v>0</v>
      </c>
      <c r="P71" s="61">
        <f>'اداريين البنك'!O14</f>
        <v>0</v>
      </c>
      <c r="Q71" s="58">
        <f>'اداريين البنك'!P14</f>
        <v>0</v>
      </c>
      <c r="R71" s="62">
        <f>'اداريين البنك'!Q14</f>
        <v>0</v>
      </c>
      <c r="S71" s="62">
        <f>'اداريين البنك'!R14</f>
        <v>0</v>
      </c>
      <c r="T71" s="62">
        <f>'اداريين البنك'!S14</f>
        <v>0</v>
      </c>
      <c r="U71" s="60">
        <f>'اداريين البنك'!T14</f>
        <v>0</v>
      </c>
      <c r="V71" s="60">
        <f>'اداريين البنك'!U14</f>
        <v>0</v>
      </c>
      <c r="W71" s="60">
        <f>'اداريين البنك'!V14</f>
        <v>0</v>
      </c>
      <c r="X71" s="63">
        <f>'اداريين البنك'!W14</f>
        <v>0</v>
      </c>
      <c r="Y71" s="63">
        <f>'اداريين البنك'!X14</f>
        <v>0</v>
      </c>
      <c r="Z71" s="63">
        <f>'اداريين البنك'!Y14</f>
        <v>0</v>
      </c>
      <c r="AA71" s="62">
        <f>'اداريين البنك'!Z14</f>
        <v>0</v>
      </c>
      <c r="AB71" s="64">
        <f>'اداريين البنك'!AA14</f>
        <v>0</v>
      </c>
      <c r="AC71" s="64">
        <f>'اداريين البنك'!AB14</f>
        <v>0</v>
      </c>
      <c r="AD71" s="61">
        <f>'اداريين البنك'!AC14</f>
        <v>0</v>
      </c>
      <c r="AE71" s="58">
        <f>'اداريين البنك'!AD14</f>
        <v>0</v>
      </c>
      <c r="AF71" s="234">
        <f>'اداريين البنك'!AE14</f>
        <v>0</v>
      </c>
      <c r="AG71" s="234">
        <f>'اداريين البنك'!AF14</f>
        <v>0</v>
      </c>
      <c r="AH71" s="234">
        <f>'اداريين البنك'!AG14</f>
        <v>0</v>
      </c>
      <c r="AI71" s="87">
        <f>'اداريين البنك'!AH14</f>
        <v>0</v>
      </c>
      <c r="AJ71" s="87">
        <f>'اداريين البنك'!AI14</f>
        <v>0</v>
      </c>
      <c r="AK71" s="87">
        <f>'اداريين البنك'!AJ14</f>
        <v>0</v>
      </c>
      <c r="AL71" s="32">
        <f>'اداريين البنك'!AK14</f>
        <v>0</v>
      </c>
      <c r="AM71" s="87">
        <f>'اداريين البنك'!AL14</f>
        <v>0</v>
      </c>
      <c r="AN71" s="87">
        <f>'اداريين البنك'!AM14</f>
        <v>0</v>
      </c>
      <c r="AO71" s="87">
        <f>'اداريين البنك'!AN14</f>
        <v>0</v>
      </c>
      <c r="AP71" s="87">
        <f>'اداريين البنك'!AO14</f>
        <v>0</v>
      </c>
      <c r="AQ71" s="87">
        <f>'اداريين البنك'!AP14</f>
        <v>0</v>
      </c>
      <c r="AR71" s="87">
        <f>'اداريين البنك'!AQ14</f>
        <v>0</v>
      </c>
      <c r="AS71" s="87">
        <f>'اداريين البنك'!AR14</f>
        <v>0</v>
      </c>
      <c r="AT71" s="87">
        <f>'اداريين البنك'!AS14</f>
        <v>0</v>
      </c>
      <c r="AU71" s="87">
        <f>'اداريين البنك'!AT14</f>
        <v>0</v>
      </c>
      <c r="AV71" s="87">
        <f>'اداريين البنك'!AU14</f>
        <v>0</v>
      </c>
      <c r="AW71" s="234">
        <f>'اداريين البنك'!AV14</f>
        <v>0</v>
      </c>
      <c r="AX71" s="234">
        <f>'اداريين البنك'!AW14</f>
        <v>0</v>
      </c>
      <c r="AY71" s="234">
        <f>'اداريين البنك'!AX14</f>
        <v>0</v>
      </c>
      <c r="AZ71" s="61">
        <f>'اداريين البنك'!AY14</f>
        <v>0</v>
      </c>
      <c r="BA71" s="234">
        <f>'اداريين البنك'!AZ14</f>
        <v>0</v>
      </c>
      <c r="BB71" s="234">
        <f>'اداريين البنك'!BA14</f>
        <v>0</v>
      </c>
      <c r="BC71" s="234">
        <f>'اداريين البنك'!BB14</f>
        <v>0</v>
      </c>
      <c r="BD71" s="234">
        <f>'اداريين البنك'!BC14</f>
        <v>0</v>
      </c>
      <c r="BE71" s="65">
        <f>'اداريين البنك'!BD14</f>
        <v>0</v>
      </c>
      <c r="BF71" s="234">
        <f>'اداريين البنك'!BE14</f>
        <v>0</v>
      </c>
      <c r="BG71" s="234">
        <f>'اداريين البنك'!BF14</f>
        <v>0</v>
      </c>
      <c r="BH71" s="234">
        <f>'اداريين البنك'!BG14</f>
        <v>0</v>
      </c>
      <c r="BI71" s="234">
        <f>'اداريين البنك'!BH14</f>
        <v>50</v>
      </c>
      <c r="BJ71" s="234">
        <f>'اداريين البنك'!BI14</f>
        <v>-50</v>
      </c>
      <c r="BK71" s="65">
        <f>'اداريين البنك'!BJ14</f>
        <v>0</v>
      </c>
      <c r="BL71" s="54">
        <f>'اداريين البنك'!BK14</f>
        <v>0</v>
      </c>
      <c r="BM71" s="234">
        <f>'اداريين البنك'!BL14</f>
        <v>1183.33</v>
      </c>
      <c r="BN71" s="234">
        <f>'اداريين البنك'!BM14</f>
        <v>-1183.33</v>
      </c>
      <c r="BO71" s="56">
        <f>'اداريين البنك'!BN14</f>
        <v>0</v>
      </c>
      <c r="BP71" s="58">
        <f>'اداريين البنك'!BO14</f>
        <v>0</v>
      </c>
      <c r="BQ71" s="58">
        <f>'اداريين البنك'!BP14</f>
        <v>0</v>
      </c>
      <c r="BR71" s="97">
        <f>'اداريين البنك'!BQ14</f>
        <v>0</v>
      </c>
      <c r="BS71" s="97">
        <f>'اداريين البنك'!BR14</f>
        <v>0</v>
      </c>
      <c r="BT71" s="58">
        <f>'اداريين البنك'!BS14</f>
        <v>0</v>
      </c>
      <c r="BU71" s="58">
        <f>'اداريين البنك'!BT14</f>
        <v>0</v>
      </c>
      <c r="BV71" s="58">
        <f>'اداريين البنك'!BU14</f>
        <v>0</v>
      </c>
      <c r="BW71" s="58">
        <f>'اداريين البنك'!BV14</f>
        <v>0</v>
      </c>
      <c r="BX71" s="58">
        <f>'اداريين البنك'!BW14</f>
        <v>0</v>
      </c>
      <c r="BY71" s="58">
        <f>'اداريين البنك'!BX14</f>
        <v>0</v>
      </c>
      <c r="BZ71" s="234">
        <f>'اداريين البنك'!BY14</f>
        <v>0</v>
      </c>
      <c r="CA71" s="234">
        <f>'اداريين البنك'!BZ14</f>
        <v>0</v>
      </c>
      <c r="CB71" s="234">
        <f>'اداريين البنك'!CA14</f>
        <v>0</v>
      </c>
    </row>
    <row r="72" spans="1:80" s="33" customFormat="1" ht="21.95" customHeight="1" x14ac:dyDescent="0.2">
      <c r="A72" s="57">
        <v>67</v>
      </c>
      <c r="B72" s="57" t="str">
        <f>'اداريين البنك'!A15</f>
        <v/>
      </c>
      <c r="C72" s="58">
        <f>'اداريين البنك'!B15</f>
        <v>0</v>
      </c>
      <c r="D72" s="58">
        <f>'اداريين البنك'!C15</f>
        <v>0</v>
      </c>
      <c r="E72" s="58">
        <f>'اداريين البنك'!D15</f>
        <v>0</v>
      </c>
      <c r="F72" s="59">
        <f>'اداريين البنك'!E15</f>
        <v>0</v>
      </c>
      <c r="G72" s="51">
        <f>'اداريين البنك'!F15</f>
        <v>0</v>
      </c>
      <c r="H72" s="60">
        <f>'اداريين البنك'!G15</f>
        <v>0</v>
      </c>
      <c r="I72" s="60">
        <f>'اداريين البنك'!H15</f>
        <v>0</v>
      </c>
      <c r="J72" s="234">
        <f>'اداريين البنك'!I15</f>
        <v>0</v>
      </c>
      <c r="K72" s="234">
        <f>'اداريين البنك'!J15</f>
        <v>0</v>
      </c>
      <c r="L72" s="234">
        <f>'اداريين البنك'!K15</f>
        <v>0</v>
      </c>
      <c r="M72" s="234">
        <f>'اداريين البنك'!L15</f>
        <v>0</v>
      </c>
      <c r="N72" s="234">
        <f>'اداريين البنك'!M15</f>
        <v>0</v>
      </c>
      <c r="O72" s="58">
        <f>'اداريين البنك'!N15</f>
        <v>0</v>
      </c>
      <c r="P72" s="61">
        <f>'اداريين البنك'!O15</f>
        <v>0</v>
      </c>
      <c r="Q72" s="58">
        <f>'اداريين البنك'!P15</f>
        <v>0</v>
      </c>
      <c r="R72" s="62">
        <f>'اداريين البنك'!Q15</f>
        <v>0</v>
      </c>
      <c r="S72" s="62">
        <f>'اداريين البنك'!R15</f>
        <v>0</v>
      </c>
      <c r="T72" s="62">
        <f>'اداريين البنك'!S15</f>
        <v>0</v>
      </c>
      <c r="U72" s="60">
        <f>'اداريين البنك'!T15</f>
        <v>0</v>
      </c>
      <c r="V72" s="60">
        <f>'اداريين البنك'!U15</f>
        <v>0</v>
      </c>
      <c r="W72" s="60">
        <f>'اداريين البنك'!V15</f>
        <v>0</v>
      </c>
      <c r="X72" s="63">
        <f>'اداريين البنك'!W15</f>
        <v>0</v>
      </c>
      <c r="Y72" s="63">
        <f>'اداريين البنك'!X15</f>
        <v>0</v>
      </c>
      <c r="Z72" s="63">
        <f>'اداريين البنك'!Y15</f>
        <v>0</v>
      </c>
      <c r="AA72" s="62">
        <f>'اداريين البنك'!Z15</f>
        <v>0</v>
      </c>
      <c r="AB72" s="64">
        <f>'اداريين البنك'!AA15</f>
        <v>0</v>
      </c>
      <c r="AC72" s="64">
        <f>'اداريين البنك'!AB15</f>
        <v>0</v>
      </c>
      <c r="AD72" s="61">
        <f>'اداريين البنك'!AC15</f>
        <v>0</v>
      </c>
      <c r="AE72" s="58">
        <f>'اداريين البنك'!AD15</f>
        <v>0</v>
      </c>
      <c r="AF72" s="234">
        <f>'اداريين البنك'!AE15</f>
        <v>0</v>
      </c>
      <c r="AG72" s="234">
        <f>'اداريين البنك'!AF15</f>
        <v>0</v>
      </c>
      <c r="AH72" s="234">
        <f>'اداريين البنك'!AG15</f>
        <v>0</v>
      </c>
      <c r="AI72" s="87">
        <f>'اداريين البنك'!AH15</f>
        <v>0</v>
      </c>
      <c r="AJ72" s="87">
        <f>'اداريين البنك'!AI15</f>
        <v>0</v>
      </c>
      <c r="AK72" s="87">
        <f>'اداريين البنك'!AJ15</f>
        <v>0</v>
      </c>
      <c r="AL72" s="32">
        <f>'اداريين البنك'!AK15</f>
        <v>0</v>
      </c>
      <c r="AM72" s="87">
        <f>'اداريين البنك'!AL15</f>
        <v>0</v>
      </c>
      <c r="AN72" s="87">
        <f>'اداريين البنك'!AM15</f>
        <v>0</v>
      </c>
      <c r="AO72" s="87">
        <f>'اداريين البنك'!AN15</f>
        <v>0</v>
      </c>
      <c r="AP72" s="87">
        <f>'اداريين البنك'!AO15</f>
        <v>0</v>
      </c>
      <c r="AQ72" s="87">
        <f>'اداريين البنك'!AP15</f>
        <v>0</v>
      </c>
      <c r="AR72" s="87">
        <f>'اداريين البنك'!AQ15</f>
        <v>0</v>
      </c>
      <c r="AS72" s="87">
        <f>'اداريين البنك'!AR15</f>
        <v>0</v>
      </c>
      <c r="AT72" s="87">
        <f>'اداريين البنك'!AS15</f>
        <v>0</v>
      </c>
      <c r="AU72" s="87">
        <f>'اداريين البنك'!AT15</f>
        <v>0</v>
      </c>
      <c r="AV72" s="87">
        <f>'اداريين البنك'!AU15</f>
        <v>0</v>
      </c>
      <c r="AW72" s="234">
        <f>'اداريين البنك'!AV15</f>
        <v>0</v>
      </c>
      <c r="AX72" s="234">
        <f>'اداريين البنك'!AW15</f>
        <v>0</v>
      </c>
      <c r="AY72" s="234">
        <f>'اداريين البنك'!AX15</f>
        <v>0</v>
      </c>
      <c r="AZ72" s="61">
        <f>'اداريين البنك'!AY15</f>
        <v>0</v>
      </c>
      <c r="BA72" s="234">
        <f>'اداريين البنك'!AZ15</f>
        <v>0</v>
      </c>
      <c r="BB72" s="234">
        <f>'اداريين البنك'!BA15</f>
        <v>0</v>
      </c>
      <c r="BC72" s="234">
        <f>'اداريين البنك'!BB15</f>
        <v>0</v>
      </c>
      <c r="BD72" s="234">
        <f>'اداريين البنك'!BC15</f>
        <v>0</v>
      </c>
      <c r="BE72" s="65">
        <f>'اداريين البنك'!BD15</f>
        <v>0</v>
      </c>
      <c r="BF72" s="234">
        <f>'اداريين البنك'!BE15</f>
        <v>0</v>
      </c>
      <c r="BG72" s="234">
        <f>'اداريين البنك'!BF15</f>
        <v>0</v>
      </c>
      <c r="BH72" s="234">
        <f>'اداريين البنك'!BG15</f>
        <v>0</v>
      </c>
      <c r="BI72" s="234">
        <f>'اداريين البنك'!BH15</f>
        <v>50</v>
      </c>
      <c r="BJ72" s="234">
        <f>'اداريين البنك'!BI15</f>
        <v>-50</v>
      </c>
      <c r="BK72" s="65">
        <f>'اداريين البنك'!BJ15</f>
        <v>0</v>
      </c>
      <c r="BL72" s="54">
        <f>'اداريين البنك'!BK15</f>
        <v>0</v>
      </c>
      <c r="BM72" s="234">
        <f>'اداريين البنك'!BL15</f>
        <v>1183.33</v>
      </c>
      <c r="BN72" s="234">
        <f>'اداريين البنك'!BM15</f>
        <v>-1183.33</v>
      </c>
      <c r="BO72" s="56">
        <f>'اداريين البنك'!BN15</f>
        <v>0</v>
      </c>
      <c r="BP72" s="58">
        <f>'اداريين البنك'!BO15</f>
        <v>0</v>
      </c>
      <c r="BQ72" s="58">
        <f>'اداريين البنك'!BP15</f>
        <v>0</v>
      </c>
      <c r="BR72" s="97">
        <f>'اداريين البنك'!BQ15</f>
        <v>0</v>
      </c>
      <c r="BS72" s="97">
        <f>'اداريين البنك'!BR15</f>
        <v>0</v>
      </c>
      <c r="BT72" s="58">
        <f>'اداريين البنك'!BS15</f>
        <v>0</v>
      </c>
      <c r="BU72" s="58">
        <f>'اداريين البنك'!BT15</f>
        <v>0</v>
      </c>
      <c r="BV72" s="58">
        <f>'اداريين البنك'!BU15</f>
        <v>0</v>
      </c>
      <c r="BW72" s="58">
        <f>'اداريين البنك'!BV15</f>
        <v>0</v>
      </c>
      <c r="BX72" s="58">
        <f>'اداريين البنك'!BW15</f>
        <v>0</v>
      </c>
      <c r="BY72" s="58">
        <f>'اداريين البنك'!BX15</f>
        <v>0</v>
      </c>
      <c r="BZ72" s="234">
        <f>'اداريين البنك'!BY15</f>
        <v>0</v>
      </c>
      <c r="CA72" s="234">
        <f>'اداريين البنك'!BZ15</f>
        <v>0</v>
      </c>
      <c r="CB72" s="234">
        <f>'اداريين البنك'!CA15</f>
        <v>0</v>
      </c>
    </row>
    <row r="73" spans="1:80" s="33" customFormat="1" ht="21.95" customHeight="1" x14ac:dyDescent="0.2">
      <c r="A73" s="57">
        <v>68</v>
      </c>
      <c r="B73" s="57" t="str">
        <f>'اداريين البنك'!A16</f>
        <v/>
      </c>
      <c r="C73" s="58">
        <f>'اداريين البنك'!B16</f>
        <v>0</v>
      </c>
      <c r="D73" s="58">
        <f>'اداريين البنك'!C16</f>
        <v>0</v>
      </c>
      <c r="E73" s="58">
        <f>'اداريين البنك'!D16</f>
        <v>0</v>
      </c>
      <c r="F73" s="59">
        <f>'اداريين البنك'!E16</f>
        <v>0</v>
      </c>
      <c r="G73" s="51">
        <f>'اداريين البنك'!F16</f>
        <v>0</v>
      </c>
      <c r="H73" s="60">
        <f>'اداريين البنك'!G16</f>
        <v>0</v>
      </c>
      <c r="I73" s="60">
        <f>'اداريين البنك'!H16</f>
        <v>0</v>
      </c>
      <c r="J73" s="234">
        <f>'اداريين البنك'!I16</f>
        <v>0</v>
      </c>
      <c r="K73" s="234">
        <f>'اداريين البنك'!J16</f>
        <v>0</v>
      </c>
      <c r="L73" s="234">
        <f>'اداريين البنك'!K16</f>
        <v>0</v>
      </c>
      <c r="M73" s="234">
        <f>'اداريين البنك'!L16</f>
        <v>0</v>
      </c>
      <c r="N73" s="234">
        <f>'اداريين البنك'!M16</f>
        <v>0</v>
      </c>
      <c r="O73" s="58">
        <f>'اداريين البنك'!N16</f>
        <v>0</v>
      </c>
      <c r="P73" s="61">
        <f>'اداريين البنك'!O16</f>
        <v>0</v>
      </c>
      <c r="Q73" s="58">
        <f>'اداريين البنك'!P16</f>
        <v>0</v>
      </c>
      <c r="R73" s="62">
        <f>'اداريين البنك'!Q16</f>
        <v>0</v>
      </c>
      <c r="S73" s="62">
        <f>'اداريين البنك'!R16</f>
        <v>0</v>
      </c>
      <c r="T73" s="62">
        <f>'اداريين البنك'!S16</f>
        <v>0</v>
      </c>
      <c r="U73" s="60">
        <f>'اداريين البنك'!T16</f>
        <v>0</v>
      </c>
      <c r="V73" s="60">
        <f>'اداريين البنك'!U16</f>
        <v>0</v>
      </c>
      <c r="W73" s="60">
        <f>'اداريين البنك'!V16</f>
        <v>0</v>
      </c>
      <c r="X73" s="63">
        <f>'اداريين البنك'!W16</f>
        <v>0</v>
      </c>
      <c r="Y73" s="63">
        <f>'اداريين البنك'!X16</f>
        <v>0</v>
      </c>
      <c r="Z73" s="63">
        <f>'اداريين البنك'!Y16</f>
        <v>0</v>
      </c>
      <c r="AA73" s="62">
        <f>'اداريين البنك'!Z16</f>
        <v>0</v>
      </c>
      <c r="AB73" s="64">
        <f>'اداريين البنك'!AA16</f>
        <v>0</v>
      </c>
      <c r="AC73" s="64">
        <f>'اداريين البنك'!AB16</f>
        <v>0</v>
      </c>
      <c r="AD73" s="61">
        <f>'اداريين البنك'!AC16</f>
        <v>0</v>
      </c>
      <c r="AE73" s="58">
        <f>'اداريين البنك'!AD16</f>
        <v>0</v>
      </c>
      <c r="AF73" s="234">
        <f>'اداريين البنك'!AE16</f>
        <v>0</v>
      </c>
      <c r="AG73" s="234">
        <f>'اداريين البنك'!AF16</f>
        <v>0</v>
      </c>
      <c r="AH73" s="234">
        <f>'اداريين البنك'!AG16</f>
        <v>0</v>
      </c>
      <c r="AI73" s="87">
        <f>'اداريين البنك'!AH16</f>
        <v>0</v>
      </c>
      <c r="AJ73" s="87">
        <f>'اداريين البنك'!AI16</f>
        <v>0</v>
      </c>
      <c r="AK73" s="87">
        <f>'اداريين البنك'!AJ16</f>
        <v>0</v>
      </c>
      <c r="AL73" s="32">
        <f>'اداريين البنك'!AK16</f>
        <v>0</v>
      </c>
      <c r="AM73" s="87">
        <f>'اداريين البنك'!AL16</f>
        <v>0</v>
      </c>
      <c r="AN73" s="87">
        <f>'اداريين البنك'!AM16</f>
        <v>0</v>
      </c>
      <c r="AO73" s="87">
        <f>'اداريين البنك'!AN16</f>
        <v>0</v>
      </c>
      <c r="AP73" s="87">
        <f>'اداريين البنك'!AO16</f>
        <v>0</v>
      </c>
      <c r="AQ73" s="87">
        <f>'اداريين البنك'!AP16</f>
        <v>0</v>
      </c>
      <c r="AR73" s="87">
        <f>'اداريين البنك'!AQ16</f>
        <v>0</v>
      </c>
      <c r="AS73" s="87">
        <f>'اداريين البنك'!AR16</f>
        <v>0</v>
      </c>
      <c r="AT73" s="87">
        <f>'اداريين البنك'!AS16</f>
        <v>0</v>
      </c>
      <c r="AU73" s="87">
        <f>'اداريين البنك'!AT16</f>
        <v>0</v>
      </c>
      <c r="AV73" s="87">
        <f>'اداريين البنك'!AU16</f>
        <v>0</v>
      </c>
      <c r="AW73" s="234">
        <f>'اداريين البنك'!AV16</f>
        <v>0</v>
      </c>
      <c r="AX73" s="234">
        <f>'اداريين البنك'!AW16</f>
        <v>0</v>
      </c>
      <c r="AY73" s="234">
        <f>'اداريين البنك'!AX16</f>
        <v>0</v>
      </c>
      <c r="AZ73" s="61">
        <f>'اداريين البنك'!AY16</f>
        <v>0</v>
      </c>
      <c r="BA73" s="234">
        <f>'اداريين البنك'!AZ16</f>
        <v>0</v>
      </c>
      <c r="BB73" s="234">
        <f>'اداريين البنك'!BA16</f>
        <v>0</v>
      </c>
      <c r="BC73" s="234">
        <f>'اداريين البنك'!BB16</f>
        <v>0</v>
      </c>
      <c r="BD73" s="234">
        <f>'اداريين البنك'!BC16</f>
        <v>0</v>
      </c>
      <c r="BE73" s="65">
        <f>'اداريين البنك'!BD16</f>
        <v>0</v>
      </c>
      <c r="BF73" s="234">
        <f>'اداريين البنك'!BE16</f>
        <v>0</v>
      </c>
      <c r="BG73" s="234">
        <f>'اداريين البنك'!BF16</f>
        <v>0</v>
      </c>
      <c r="BH73" s="234">
        <f>'اداريين البنك'!BG16</f>
        <v>0</v>
      </c>
      <c r="BI73" s="234">
        <f>'اداريين البنك'!BH16</f>
        <v>50</v>
      </c>
      <c r="BJ73" s="234">
        <f>'اداريين البنك'!BI16</f>
        <v>-50</v>
      </c>
      <c r="BK73" s="65">
        <f>'اداريين البنك'!BJ16</f>
        <v>0</v>
      </c>
      <c r="BL73" s="54">
        <f>'اداريين البنك'!BK16</f>
        <v>0</v>
      </c>
      <c r="BM73" s="234">
        <f>'اداريين البنك'!BL16</f>
        <v>1183.33</v>
      </c>
      <c r="BN73" s="234">
        <f>'اداريين البنك'!BM16</f>
        <v>-1183.33</v>
      </c>
      <c r="BO73" s="56">
        <f>'اداريين البنك'!BN16</f>
        <v>0</v>
      </c>
      <c r="BP73" s="58">
        <f>'اداريين البنك'!BO16</f>
        <v>0</v>
      </c>
      <c r="BQ73" s="58">
        <f>'اداريين البنك'!BP16</f>
        <v>0</v>
      </c>
      <c r="BR73" s="97">
        <f>'اداريين البنك'!BQ16</f>
        <v>0</v>
      </c>
      <c r="BS73" s="97">
        <f>'اداريين البنك'!BR16</f>
        <v>0</v>
      </c>
      <c r="BT73" s="58">
        <f>'اداريين البنك'!BS16</f>
        <v>0</v>
      </c>
      <c r="BU73" s="58">
        <f>'اداريين البنك'!BT16</f>
        <v>0</v>
      </c>
      <c r="BV73" s="58">
        <f>'اداريين البنك'!BU16</f>
        <v>0</v>
      </c>
      <c r="BW73" s="58">
        <f>'اداريين البنك'!BV16</f>
        <v>0</v>
      </c>
      <c r="BX73" s="58">
        <f>'اداريين البنك'!BW16</f>
        <v>0</v>
      </c>
      <c r="BY73" s="58">
        <f>'اداريين البنك'!BX16</f>
        <v>0</v>
      </c>
      <c r="BZ73" s="234">
        <f>'اداريين البنك'!BY16</f>
        <v>0</v>
      </c>
      <c r="CA73" s="234">
        <f>'اداريين البنك'!BZ16</f>
        <v>0</v>
      </c>
      <c r="CB73" s="234">
        <f>'اداريين البنك'!CA16</f>
        <v>0</v>
      </c>
    </row>
    <row r="74" spans="1:80" s="33" customFormat="1" ht="21.95" customHeight="1" x14ac:dyDescent="0.2">
      <c r="A74" s="57">
        <v>69</v>
      </c>
      <c r="B74" s="57" t="str">
        <f>'اداريين البنك'!A17</f>
        <v/>
      </c>
      <c r="C74" s="58">
        <f>'اداريين البنك'!B17</f>
        <v>0</v>
      </c>
      <c r="D74" s="58">
        <f>'اداريين البنك'!C17</f>
        <v>0</v>
      </c>
      <c r="E74" s="58">
        <f>'اداريين البنك'!D17</f>
        <v>0</v>
      </c>
      <c r="F74" s="59">
        <f>'اداريين البنك'!E17</f>
        <v>0</v>
      </c>
      <c r="G74" s="51">
        <f>'اداريين البنك'!F17</f>
        <v>0</v>
      </c>
      <c r="H74" s="60">
        <f>'اداريين البنك'!G17</f>
        <v>0</v>
      </c>
      <c r="I74" s="60">
        <f>'اداريين البنك'!H17</f>
        <v>0</v>
      </c>
      <c r="J74" s="234">
        <f>'اداريين البنك'!I17</f>
        <v>0</v>
      </c>
      <c r="K74" s="234">
        <f>'اداريين البنك'!J17</f>
        <v>0</v>
      </c>
      <c r="L74" s="234">
        <f>'اداريين البنك'!K17</f>
        <v>0</v>
      </c>
      <c r="M74" s="234">
        <f>'اداريين البنك'!L17</f>
        <v>0</v>
      </c>
      <c r="N74" s="234">
        <f>'اداريين البنك'!M17</f>
        <v>0</v>
      </c>
      <c r="O74" s="58">
        <f>'اداريين البنك'!N17</f>
        <v>0</v>
      </c>
      <c r="P74" s="61">
        <f>'اداريين البنك'!O17</f>
        <v>0</v>
      </c>
      <c r="Q74" s="58">
        <f>'اداريين البنك'!P17</f>
        <v>0</v>
      </c>
      <c r="R74" s="62">
        <f>'اداريين البنك'!Q17</f>
        <v>0</v>
      </c>
      <c r="S74" s="62">
        <f>'اداريين البنك'!R17</f>
        <v>0</v>
      </c>
      <c r="T74" s="62">
        <f>'اداريين البنك'!S17</f>
        <v>0</v>
      </c>
      <c r="U74" s="60">
        <f>'اداريين البنك'!T17</f>
        <v>0</v>
      </c>
      <c r="V74" s="60">
        <f>'اداريين البنك'!U17</f>
        <v>0</v>
      </c>
      <c r="W74" s="60">
        <f>'اداريين البنك'!V17</f>
        <v>0</v>
      </c>
      <c r="X74" s="63">
        <f>'اداريين البنك'!W17</f>
        <v>0</v>
      </c>
      <c r="Y74" s="63">
        <f>'اداريين البنك'!X17</f>
        <v>0</v>
      </c>
      <c r="Z74" s="63">
        <f>'اداريين البنك'!Y17</f>
        <v>0</v>
      </c>
      <c r="AA74" s="62">
        <f>'اداريين البنك'!Z17</f>
        <v>0</v>
      </c>
      <c r="AB74" s="64">
        <f>'اداريين البنك'!AA17</f>
        <v>0</v>
      </c>
      <c r="AC74" s="64">
        <f>'اداريين البنك'!AB17</f>
        <v>0</v>
      </c>
      <c r="AD74" s="61">
        <f>'اداريين البنك'!AC17</f>
        <v>0</v>
      </c>
      <c r="AE74" s="58">
        <f>'اداريين البنك'!AD17</f>
        <v>0</v>
      </c>
      <c r="AF74" s="234">
        <f>'اداريين البنك'!AE17</f>
        <v>0</v>
      </c>
      <c r="AG74" s="234">
        <f>'اداريين البنك'!AF17</f>
        <v>0</v>
      </c>
      <c r="AH74" s="234">
        <f>'اداريين البنك'!AG17</f>
        <v>0</v>
      </c>
      <c r="AI74" s="87">
        <f>'اداريين البنك'!AH17</f>
        <v>0</v>
      </c>
      <c r="AJ74" s="87">
        <f>'اداريين البنك'!AI17</f>
        <v>0</v>
      </c>
      <c r="AK74" s="87">
        <f>'اداريين البنك'!AJ17</f>
        <v>0</v>
      </c>
      <c r="AL74" s="32">
        <f>'اداريين البنك'!AK17</f>
        <v>0</v>
      </c>
      <c r="AM74" s="87">
        <f>'اداريين البنك'!AL17</f>
        <v>0</v>
      </c>
      <c r="AN74" s="87">
        <f>'اداريين البنك'!AM17</f>
        <v>0</v>
      </c>
      <c r="AO74" s="87">
        <f>'اداريين البنك'!AN17</f>
        <v>0</v>
      </c>
      <c r="AP74" s="87">
        <f>'اداريين البنك'!AO17</f>
        <v>0</v>
      </c>
      <c r="AQ74" s="87">
        <f>'اداريين البنك'!AP17</f>
        <v>0</v>
      </c>
      <c r="AR74" s="87">
        <f>'اداريين البنك'!AQ17</f>
        <v>0</v>
      </c>
      <c r="AS74" s="87">
        <f>'اداريين البنك'!AR17</f>
        <v>0</v>
      </c>
      <c r="AT74" s="87">
        <f>'اداريين البنك'!AS17</f>
        <v>0</v>
      </c>
      <c r="AU74" s="87">
        <f>'اداريين البنك'!AT17</f>
        <v>0</v>
      </c>
      <c r="AV74" s="87">
        <f>'اداريين البنك'!AU17</f>
        <v>0</v>
      </c>
      <c r="AW74" s="234">
        <f>'اداريين البنك'!AV17</f>
        <v>0</v>
      </c>
      <c r="AX74" s="234">
        <f>'اداريين البنك'!AW17</f>
        <v>0</v>
      </c>
      <c r="AY74" s="234">
        <f>'اداريين البنك'!AX17</f>
        <v>0</v>
      </c>
      <c r="AZ74" s="61">
        <f>'اداريين البنك'!AY17</f>
        <v>0</v>
      </c>
      <c r="BA74" s="234">
        <f>'اداريين البنك'!AZ17</f>
        <v>0</v>
      </c>
      <c r="BB74" s="234">
        <f>'اداريين البنك'!BA17</f>
        <v>0</v>
      </c>
      <c r="BC74" s="234">
        <f>'اداريين البنك'!BB17</f>
        <v>0</v>
      </c>
      <c r="BD74" s="234">
        <f>'اداريين البنك'!BC17</f>
        <v>0</v>
      </c>
      <c r="BE74" s="65">
        <f>'اداريين البنك'!BD17</f>
        <v>0</v>
      </c>
      <c r="BF74" s="234">
        <f>'اداريين البنك'!BE17</f>
        <v>0</v>
      </c>
      <c r="BG74" s="234">
        <f>'اداريين البنك'!BF17</f>
        <v>0</v>
      </c>
      <c r="BH74" s="234">
        <f>'اداريين البنك'!BG17</f>
        <v>0</v>
      </c>
      <c r="BI74" s="234">
        <f>'اداريين البنك'!BH17</f>
        <v>50</v>
      </c>
      <c r="BJ74" s="234">
        <f>'اداريين البنك'!BI17</f>
        <v>-50</v>
      </c>
      <c r="BK74" s="65">
        <f>'اداريين البنك'!BJ17</f>
        <v>0</v>
      </c>
      <c r="BL74" s="54">
        <f>'اداريين البنك'!BK17</f>
        <v>0</v>
      </c>
      <c r="BM74" s="234">
        <f>'اداريين البنك'!BL17</f>
        <v>1183.33</v>
      </c>
      <c r="BN74" s="234">
        <f>'اداريين البنك'!BM17</f>
        <v>-1183.33</v>
      </c>
      <c r="BO74" s="56">
        <f>'اداريين البنك'!BN17</f>
        <v>0</v>
      </c>
      <c r="BP74" s="58">
        <f>'اداريين البنك'!BO17</f>
        <v>0</v>
      </c>
      <c r="BQ74" s="58">
        <f>'اداريين البنك'!BP17</f>
        <v>0</v>
      </c>
      <c r="BR74" s="97">
        <f>'اداريين البنك'!BQ17</f>
        <v>0</v>
      </c>
      <c r="BS74" s="97">
        <f>'اداريين البنك'!BR17</f>
        <v>0</v>
      </c>
      <c r="BT74" s="58">
        <f>'اداريين البنك'!BS17</f>
        <v>0</v>
      </c>
      <c r="BU74" s="58">
        <f>'اداريين البنك'!BT17</f>
        <v>0</v>
      </c>
      <c r="BV74" s="58">
        <f>'اداريين البنك'!BU17</f>
        <v>0</v>
      </c>
      <c r="BW74" s="58">
        <f>'اداريين البنك'!BV17</f>
        <v>0</v>
      </c>
      <c r="BX74" s="58">
        <f>'اداريين البنك'!BW17</f>
        <v>0</v>
      </c>
      <c r="BY74" s="58">
        <f>'اداريين البنك'!BX17</f>
        <v>0</v>
      </c>
      <c r="BZ74" s="234">
        <f>'اداريين البنك'!BY17</f>
        <v>0</v>
      </c>
      <c r="CA74" s="234">
        <f>'اداريين البنك'!BZ17</f>
        <v>0</v>
      </c>
      <c r="CB74" s="234">
        <f>'اداريين البنك'!CA17</f>
        <v>0</v>
      </c>
    </row>
    <row r="75" spans="1:80" s="33" customFormat="1" ht="21.95" customHeight="1" x14ac:dyDescent="0.2">
      <c r="A75" s="57">
        <v>70</v>
      </c>
      <c r="B75" s="57" t="str">
        <f>'اداريين البنك'!A18</f>
        <v/>
      </c>
      <c r="C75" s="58">
        <f>'اداريين البنك'!B18</f>
        <v>0</v>
      </c>
      <c r="D75" s="58">
        <f>'اداريين البنك'!C18</f>
        <v>0</v>
      </c>
      <c r="E75" s="58">
        <f>'اداريين البنك'!D18</f>
        <v>0</v>
      </c>
      <c r="F75" s="59">
        <f>'اداريين البنك'!E18</f>
        <v>0</v>
      </c>
      <c r="G75" s="51">
        <f>'اداريين البنك'!F18</f>
        <v>0</v>
      </c>
      <c r="H75" s="60">
        <f>'اداريين البنك'!G18</f>
        <v>0</v>
      </c>
      <c r="I75" s="60">
        <f>'اداريين البنك'!H18</f>
        <v>0</v>
      </c>
      <c r="J75" s="234">
        <f>'اداريين البنك'!I18</f>
        <v>0</v>
      </c>
      <c r="K75" s="234">
        <f>'اداريين البنك'!J18</f>
        <v>0</v>
      </c>
      <c r="L75" s="234">
        <f>'اداريين البنك'!K18</f>
        <v>0</v>
      </c>
      <c r="M75" s="234">
        <f>'اداريين البنك'!L18</f>
        <v>0</v>
      </c>
      <c r="N75" s="234">
        <f>'اداريين البنك'!M18</f>
        <v>0</v>
      </c>
      <c r="O75" s="58">
        <f>'اداريين البنك'!N18</f>
        <v>0</v>
      </c>
      <c r="P75" s="61">
        <f>'اداريين البنك'!O18</f>
        <v>0</v>
      </c>
      <c r="Q75" s="58">
        <f>'اداريين البنك'!P18</f>
        <v>0</v>
      </c>
      <c r="R75" s="62">
        <f>'اداريين البنك'!Q18</f>
        <v>0</v>
      </c>
      <c r="S75" s="62">
        <f>'اداريين البنك'!R18</f>
        <v>0</v>
      </c>
      <c r="T75" s="62">
        <f>'اداريين البنك'!S18</f>
        <v>0</v>
      </c>
      <c r="U75" s="60">
        <f>'اداريين البنك'!T18</f>
        <v>0</v>
      </c>
      <c r="V75" s="60">
        <f>'اداريين البنك'!U18</f>
        <v>0</v>
      </c>
      <c r="W75" s="60">
        <f>'اداريين البنك'!V18</f>
        <v>0</v>
      </c>
      <c r="X75" s="63">
        <f>'اداريين البنك'!W18</f>
        <v>0</v>
      </c>
      <c r="Y75" s="63">
        <f>'اداريين البنك'!X18</f>
        <v>0</v>
      </c>
      <c r="Z75" s="63">
        <f>'اداريين البنك'!Y18</f>
        <v>0</v>
      </c>
      <c r="AA75" s="62">
        <f>'اداريين البنك'!Z18</f>
        <v>0</v>
      </c>
      <c r="AB75" s="64">
        <f>'اداريين البنك'!AA18</f>
        <v>0</v>
      </c>
      <c r="AC75" s="64">
        <f>'اداريين البنك'!AB18</f>
        <v>0</v>
      </c>
      <c r="AD75" s="61">
        <f>'اداريين البنك'!AC18</f>
        <v>0</v>
      </c>
      <c r="AE75" s="58">
        <f>'اداريين البنك'!AD18</f>
        <v>0</v>
      </c>
      <c r="AF75" s="234">
        <f>'اداريين البنك'!AE18</f>
        <v>0</v>
      </c>
      <c r="AG75" s="234">
        <f>'اداريين البنك'!AF18</f>
        <v>0</v>
      </c>
      <c r="AH75" s="234">
        <f>'اداريين البنك'!AG18</f>
        <v>0</v>
      </c>
      <c r="AI75" s="87">
        <f>'اداريين البنك'!AH18</f>
        <v>0</v>
      </c>
      <c r="AJ75" s="87">
        <f>'اداريين البنك'!AI18</f>
        <v>0</v>
      </c>
      <c r="AK75" s="87">
        <f>'اداريين البنك'!AJ18</f>
        <v>0</v>
      </c>
      <c r="AL75" s="32">
        <f>'اداريين البنك'!AK18</f>
        <v>0</v>
      </c>
      <c r="AM75" s="87">
        <f>'اداريين البنك'!AL18</f>
        <v>0</v>
      </c>
      <c r="AN75" s="87">
        <f>'اداريين البنك'!AM18</f>
        <v>0</v>
      </c>
      <c r="AO75" s="87">
        <f>'اداريين البنك'!AN18</f>
        <v>0</v>
      </c>
      <c r="AP75" s="87">
        <f>'اداريين البنك'!AO18</f>
        <v>0</v>
      </c>
      <c r="AQ75" s="87">
        <f>'اداريين البنك'!AP18</f>
        <v>0</v>
      </c>
      <c r="AR75" s="87">
        <f>'اداريين البنك'!AQ18</f>
        <v>0</v>
      </c>
      <c r="AS75" s="87">
        <f>'اداريين البنك'!AR18</f>
        <v>0</v>
      </c>
      <c r="AT75" s="87">
        <f>'اداريين البنك'!AS18</f>
        <v>0</v>
      </c>
      <c r="AU75" s="87">
        <f>'اداريين البنك'!AT18</f>
        <v>0</v>
      </c>
      <c r="AV75" s="87">
        <f>'اداريين البنك'!AU18</f>
        <v>0</v>
      </c>
      <c r="AW75" s="234">
        <f>'اداريين البنك'!AV18</f>
        <v>0</v>
      </c>
      <c r="AX75" s="234">
        <f>'اداريين البنك'!AW18</f>
        <v>0</v>
      </c>
      <c r="AY75" s="234">
        <f>'اداريين البنك'!AX18</f>
        <v>0</v>
      </c>
      <c r="AZ75" s="61">
        <f>'اداريين البنك'!AY18</f>
        <v>0</v>
      </c>
      <c r="BA75" s="234">
        <f>'اداريين البنك'!AZ18</f>
        <v>0</v>
      </c>
      <c r="BB75" s="234">
        <f>'اداريين البنك'!BA18</f>
        <v>0</v>
      </c>
      <c r="BC75" s="234">
        <f>'اداريين البنك'!BB18</f>
        <v>0</v>
      </c>
      <c r="BD75" s="234">
        <f>'اداريين البنك'!BC18</f>
        <v>0</v>
      </c>
      <c r="BE75" s="65">
        <f>'اداريين البنك'!BD18</f>
        <v>0</v>
      </c>
      <c r="BF75" s="234">
        <f>'اداريين البنك'!BE18</f>
        <v>0</v>
      </c>
      <c r="BG75" s="234">
        <f>'اداريين البنك'!BF18</f>
        <v>0</v>
      </c>
      <c r="BH75" s="234">
        <f>'اداريين البنك'!BG18</f>
        <v>0</v>
      </c>
      <c r="BI75" s="234">
        <f>'اداريين البنك'!BH18</f>
        <v>50</v>
      </c>
      <c r="BJ75" s="234">
        <f>'اداريين البنك'!BI18</f>
        <v>-50</v>
      </c>
      <c r="BK75" s="65">
        <f>'اداريين البنك'!BJ18</f>
        <v>0</v>
      </c>
      <c r="BL75" s="54">
        <f>'اداريين البنك'!BK18</f>
        <v>0</v>
      </c>
      <c r="BM75" s="234">
        <f>'اداريين البنك'!BL18</f>
        <v>1183.33</v>
      </c>
      <c r="BN75" s="234">
        <f>'اداريين البنك'!BM18</f>
        <v>-1183.33</v>
      </c>
      <c r="BO75" s="56">
        <f>'اداريين البنك'!BN18</f>
        <v>0</v>
      </c>
      <c r="BP75" s="58">
        <f>'اداريين البنك'!BO18</f>
        <v>0</v>
      </c>
      <c r="BQ75" s="58">
        <f>'اداريين البنك'!BP18</f>
        <v>0</v>
      </c>
      <c r="BR75" s="97">
        <f>'اداريين البنك'!BQ18</f>
        <v>0</v>
      </c>
      <c r="BS75" s="97">
        <f>'اداريين البنك'!BR18</f>
        <v>0</v>
      </c>
      <c r="BT75" s="58">
        <f>'اداريين البنك'!BS18</f>
        <v>0</v>
      </c>
      <c r="BU75" s="58">
        <f>'اداريين البنك'!BT18</f>
        <v>0</v>
      </c>
      <c r="BV75" s="58">
        <f>'اداريين البنك'!BU18</f>
        <v>0</v>
      </c>
      <c r="BW75" s="58">
        <f>'اداريين البنك'!BV18</f>
        <v>0</v>
      </c>
      <c r="BX75" s="58">
        <f>'اداريين البنك'!BW18</f>
        <v>0</v>
      </c>
      <c r="BY75" s="58">
        <f>'اداريين البنك'!BX18</f>
        <v>0</v>
      </c>
      <c r="BZ75" s="234">
        <f>'اداريين البنك'!BY18</f>
        <v>0</v>
      </c>
      <c r="CA75" s="234">
        <f>'اداريين البنك'!BZ18</f>
        <v>0</v>
      </c>
      <c r="CB75" s="234">
        <f>'اداريين البنك'!CA18</f>
        <v>0</v>
      </c>
    </row>
    <row r="76" spans="1:80" s="33" customFormat="1" ht="21.95" customHeight="1" x14ac:dyDescent="0.2">
      <c r="A76" s="57">
        <v>71</v>
      </c>
      <c r="B76" s="57" t="str">
        <f>'اداريين البنك'!A19</f>
        <v/>
      </c>
      <c r="C76" s="58">
        <f>'اداريين البنك'!B19</f>
        <v>0</v>
      </c>
      <c r="D76" s="58">
        <f>'اداريين البنك'!C19</f>
        <v>0</v>
      </c>
      <c r="E76" s="58">
        <f>'اداريين البنك'!D19</f>
        <v>0</v>
      </c>
      <c r="F76" s="59">
        <f>'اداريين البنك'!E19</f>
        <v>0</v>
      </c>
      <c r="G76" s="51">
        <f>'اداريين البنك'!F19</f>
        <v>0</v>
      </c>
      <c r="H76" s="60">
        <f>'اداريين البنك'!G19</f>
        <v>0</v>
      </c>
      <c r="I76" s="60">
        <f>'اداريين البنك'!H19</f>
        <v>0</v>
      </c>
      <c r="J76" s="234">
        <f>'اداريين البنك'!I19</f>
        <v>0</v>
      </c>
      <c r="K76" s="234">
        <f>'اداريين البنك'!J19</f>
        <v>0</v>
      </c>
      <c r="L76" s="234">
        <f>'اداريين البنك'!K19</f>
        <v>0</v>
      </c>
      <c r="M76" s="234">
        <f>'اداريين البنك'!L19</f>
        <v>0</v>
      </c>
      <c r="N76" s="234">
        <f>'اداريين البنك'!M19</f>
        <v>0</v>
      </c>
      <c r="O76" s="58">
        <f>'اداريين البنك'!N19</f>
        <v>0</v>
      </c>
      <c r="P76" s="61">
        <f>'اداريين البنك'!O19</f>
        <v>0</v>
      </c>
      <c r="Q76" s="58">
        <f>'اداريين البنك'!P19</f>
        <v>0</v>
      </c>
      <c r="R76" s="62">
        <f>'اداريين البنك'!Q19</f>
        <v>0</v>
      </c>
      <c r="S76" s="62">
        <f>'اداريين البنك'!R19</f>
        <v>0</v>
      </c>
      <c r="T76" s="62">
        <f>'اداريين البنك'!S19</f>
        <v>0</v>
      </c>
      <c r="U76" s="60">
        <f>'اداريين البنك'!T19</f>
        <v>0</v>
      </c>
      <c r="V76" s="60">
        <f>'اداريين البنك'!U19</f>
        <v>0</v>
      </c>
      <c r="W76" s="60">
        <f>'اداريين البنك'!V19</f>
        <v>0</v>
      </c>
      <c r="X76" s="63">
        <f>'اداريين البنك'!W19</f>
        <v>0</v>
      </c>
      <c r="Y76" s="63">
        <f>'اداريين البنك'!X19</f>
        <v>0</v>
      </c>
      <c r="Z76" s="63">
        <f>'اداريين البنك'!Y19</f>
        <v>0</v>
      </c>
      <c r="AA76" s="62">
        <f>'اداريين البنك'!Z19</f>
        <v>0</v>
      </c>
      <c r="AB76" s="64">
        <f>'اداريين البنك'!AA19</f>
        <v>0</v>
      </c>
      <c r="AC76" s="64">
        <f>'اداريين البنك'!AB19</f>
        <v>0</v>
      </c>
      <c r="AD76" s="61">
        <f>'اداريين البنك'!AC19</f>
        <v>0</v>
      </c>
      <c r="AE76" s="58">
        <f>'اداريين البنك'!AD19</f>
        <v>0</v>
      </c>
      <c r="AF76" s="234">
        <f>'اداريين البنك'!AE19</f>
        <v>0</v>
      </c>
      <c r="AG76" s="234">
        <f>'اداريين البنك'!AF19</f>
        <v>0</v>
      </c>
      <c r="AH76" s="234">
        <f>'اداريين البنك'!AG19</f>
        <v>0</v>
      </c>
      <c r="AI76" s="87">
        <f>'اداريين البنك'!AH19</f>
        <v>0</v>
      </c>
      <c r="AJ76" s="87">
        <f>'اداريين البنك'!AI19</f>
        <v>0</v>
      </c>
      <c r="AK76" s="87">
        <f>'اداريين البنك'!AJ19</f>
        <v>0</v>
      </c>
      <c r="AL76" s="32">
        <f>'اداريين البنك'!AK19</f>
        <v>0</v>
      </c>
      <c r="AM76" s="87">
        <f>'اداريين البنك'!AL19</f>
        <v>0</v>
      </c>
      <c r="AN76" s="87">
        <f>'اداريين البنك'!AM19</f>
        <v>0</v>
      </c>
      <c r="AO76" s="87">
        <f>'اداريين البنك'!AN19</f>
        <v>0</v>
      </c>
      <c r="AP76" s="87">
        <f>'اداريين البنك'!AO19</f>
        <v>0</v>
      </c>
      <c r="AQ76" s="87">
        <f>'اداريين البنك'!AP19</f>
        <v>0</v>
      </c>
      <c r="AR76" s="87">
        <f>'اداريين البنك'!AQ19</f>
        <v>0</v>
      </c>
      <c r="AS76" s="87">
        <f>'اداريين البنك'!AR19</f>
        <v>0</v>
      </c>
      <c r="AT76" s="87">
        <f>'اداريين البنك'!AS19</f>
        <v>0</v>
      </c>
      <c r="AU76" s="87">
        <f>'اداريين البنك'!AT19</f>
        <v>0</v>
      </c>
      <c r="AV76" s="87">
        <f>'اداريين البنك'!AU19</f>
        <v>0</v>
      </c>
      <c r="AW76" s="234">
        <f>'اداريين البنك'!AV19</f>
        <v>0</v>
      </c>
      <c r="AX76" s="234">
        <f>'اداريين البنك'!AW19</f>
        <v>0</v>
      </c>
      <c r="AY76" s="234">
        <f>'اداريين البنك'!AX19</f>
        <v>0</v>
      </c>
      <c r="AZ76" s="61">
        <f>'اداريين البنك'!AY19</f>
        <v>0</v>
      </c>
      <c r="BA76" s="234">
        <f>'اداريين البنك'!AZ19</f>
        <v>0</v>
      </c>
      <c r="BB76" s="234">
        <f>'اداريين البنك'!BA19</f>
        <v>0</v>
      </c>
      <c r="BC76" s="234">
        <f>'اداريين البنك'!BB19</f>
        <v>0</v>
      </c>
      <c r="BD76" s="234">
        <f>'اداريين البنك'!BC19</f>
        <v>0</v>
      </c>
      <c r="BE76" s="65">
        <f>'اداريين البنك'!BD19</f>
        <v>0</v>
      </c>
      <c r="BF76" s="234">
        <f>'اداريين البنك'!BE19</f>
        <v>0</v>
      </c>
      <c r="BG76" s="234">
        <f>'اداريين البنك'!BF19</f>
        <v>0</v>
      </c>
      <c r="BH76" s="234">
        <f>'اداريين البنك'!BG19</f>
        <v>0</v>
      </c>
      <c r="BI76" s="234">
        <f>'اداريين البنك'!BH19</f>
        <v>50</v>
      </c>
      <c r="BJ76" s="234">
        <f>'اداريين البنك'!BI19</f>
        <v>-50</v>
      </c>
      <c r="BK76" s="65">
        <f>'اداريين البنك'!BJ19</f>
        <v>0</v>
      </c>
      <c r="BL76" s="54">
        <f>'اداريين البنك'!BK19</f>
        <v>0</v>
      </c>
      <c r="BM76" s="234">
        <f>'اداريين البنك'!BL19</f>
        <v>1183.33</v>
      </c>
      <c r="BN76" s="234">
        <f>'اداريين البنك'!BM19</f>
        <v>-1183.33</v>
      </c>
      <c r="BO76" s="56">
        <f>'اداريين البنك'!BN19</f>
        <v>0</v>
      </c>
      <c r="BP76" s="58">
        <f>'اداريين البنك'!BO19</f>
        <v>0</v>
      </c>
      <c r="BQ76" s="58">
        <f>'اداريين البنك'!BP19</f>
        <v>0</v>
      </c>
      <c r="BR76" s="97">
        <f>'اداريين البنك'!BQ19</f>
        <v>0</v>
      </c>
      <c r="BS76" s="97">
        <f>'اداريين البنك'!BR19</f>
        <v>0</v>
      </c>
      <c r="BT76" s="58">
        <f>'اداريين البنك'!BS19</f>
        <v>0</v>
      </c>
      <c r="BU76" s="58">
        <f>'اداريين البنك'!BT19</f>
        <v>0</v>
      </c>
      <c r="BV76" s="58">
        <f>'اداريين البنك'!BU19</f>
        <v>0</v>
      </c>
      <c r="BW76" s="58">
        <f>'اداريين البنك'!BV19</f>
        <v>0</v>
      </c>
      <c r="BX76" s="58">
        <f>'اداريين البنك'!BW19</f>
        <v>0</v>
      </c>
      <c r="BY76" s="58">
        <f>'اداريين البنك'!BX19</f>
        <v>0</v>
      </c>
      <c r="BZ76" s="234">
        <f>'اداريين البنك'!BY19</f>
        <v>0</v>
      </c>
      <c r="CA76" s="234">
        <f>'اداريين البنك'!BZ19</f>
        <v>0</v>
      </c>
      <c r="CB76" s="234">
        <f>'اداريين البنك'!CA19</f>
        <v>0</v>
      </c>
    </row>
    <row r="77" spans="1:80" s="33" customFormat="1" ht="21.95" customHeight="1" x14ac:dyDescent="0.2">
      <c r="A77" s="57">
        <v>72</v>
      </c>
      <c r="B77" s="57" t="str">
        <f>'اداريين البنك'!A20</f>
        <v/>
      </c>
      <c r="C77" s="58">
        <f>'اداريين البنك'!B20</f>
        <v>0</v>
      </c>
      <c r="D77" s="58">
        <f>'اداريين البنك'!C20</f>
        <v>0</v>
      </c>
      <c r="E77" s="58">
        <f>'اداريين البنك'!D20</f>
        <v>0</v>
      </c>
      <c r="F77" s="59">
        <f>'اداريين البنك'!E20</f>
        <v>0</v>
      </c>
      <c r="G77" s="51">
        <f>'اداريين البنك'!F20</f>
        <v>0</v>
      </c>
      <c r="H77" s="60">
        <f>'اداريين البنك'!G20</f>
        <v>0</v>
      </c>
      <c r="I77" s="60">
        <f>'اداريين البنك'!H20</f>
        <v>0</v>
      </c>
      <c r="J77" s="234">
        <f>'اداريين البنك'!I20</f>
        <v>0</v>
      </c>
      <c r="K77" s="234">
        <f>'اداريين البنك'!J20</f>
        <v>0</v>
      </c>
      <c r="L77" s="234">
        <f>'اداريين البنك'!K20</f>
        <v>0</v>
      </c>
      <c r="M77" s="234">
        <f>'اداريين البنك'!L20</f>
        <v>0</v>
      </c>
      <c r="N77" s="234">
        <f>'اداريين البنك'!M20</f>
        <v>0</v>
      </c>
      <c r="O77" s="58">
        <f>'اداريين البنك'!N20</f>
        <v>0</v>
      </c>
      <c r="P77" s="61">
        <f>'اداريين البنك'!O20</f>
        <v>0</v>
      </c>
      <c r="Q77" s="58">
        <f>'اداريين البنك'!P20</f>
        <v>0</v>
      </c>
      <c r="R77" s="62">
        <f>'اداريين البنك'!Q20</f>
        <v>0</v>
      </c>
      <c r="S77" s="62">
        <f>'اداريين البنك'!R20</f>
        <v>0</v>
      </c>
      <c r="T77" s="62">
        <f>'اداريين البنك'!S20</f>
        <v>0</v>
      </c>
      <c r="U77" s="60">
        <f>'اداريين البنك'!T20</f>
        <v>0</v>
      </c>
      <c r="V77" s="60">
        <f>'اداريين البنك'!U20</f>
        <v>0</v>
      </c>
      <c r="W77" s="60">
        <f>'اداريين البنك'!V20</f>
        <v>0</v>
      </c>
      <c r="X77" s="63">
        <f>'اداريين البنك'!W20</f>
        <v>0</v>
      </c>
      <c r="Y77" s="63">
        <f>'اداريين البنك'!X20</f>
        <v>0</v>
      </c>
      <c r="Z77" s="63">
        <f>'اداريين البنك'!Y20</f>
        <v>0</v>
      </c>
      <c r="AA77" s="62">
        <f>'اداريين البنك'!Z20</f>
        <v>0</v>
      </c>
      <c r="AB77" s="64">
        <f>'اداريين البنك'!AA20</f>
        <v>0</v>
      </c>
      <c r="AC77" s="64">
        <f>'اداريين البنك'!AB20</f>
        <v>0</v>
      </c>
      <c r="AD77" s="61">
        <f>'اداريين البنك'!AC20</f>
        <v>0</v>
      </c>
      <c r="AE77" s="58">
        <f>'اداريين البنك'!AD20</f>
        <v>0</v>
      </c>
      <c r="AF77" s="234">
        <f>'اداريين البنك'!AE20</f>
        <v>0</v>
      </c>
      <c r="AG77" s="234">
        <f>'اداريين البنك'!AF20</f>
        <v>0</v>
      </c>
      <c r="AH77" s="234">
        <f>'اداريين البنك'!AG20</f>
        <v>0</v>
      </c>
      <c r="AI77" s="87">
        <f>'اداريين البنك'!AH20</f>
        <v>0</v>
      </c>
      <c r="AJ77" s="87">
        <f>'اداريين البنك'!AI20</f>
        <v>0</v>
      </c>
      <c r="AK77" s="87">
        <f>'اداريين البنك'!AJ20</f>
        <v>0</v>
      </c>
      <c r="AL77" s="32">
        <f>'اداريين البنك'!AK20</f>
        <v>0</v>
      </c>
      <c r="AM77" s="87">
        <f>'اداريين البنك'!AL20</f>
        <v>0</v>
      </c>
      <c r="AN77" s="87">
        <f>'اداريين البنك'!AM20</f>
        <v>0</v>
      </c>
      <c r="AO77" s="87">
        <f>'اداريين البنك'!AN20</f>
        <v>0</v>
      </c>
      <c r="AP77" s="87">
        <f>'اداريين البنك'!AO20</f>
        <v>0</v>
      </c>
      <c r="AQ77" s="87">
        <f>'اداريين البنك'!AP20</f>
        <v>0</v>
      </c>
      <c r="AR77" s="87">
        <f>'اداريين البنك'!AQ20</f>
        <v>0</v>
      </c>
      <c r="AS77" s="87">
        <f>'اداريين البنك'!AR20</f>
        <v>0</v>
      </c>
      <c r="AT77" s="87">
        <f>'اداريين البنك'!AS20</f>
        <v>0</v>
      </c>
      <c r="AU77" s="87">
        <f>'اداريين البنك'!AT20</f>
        <v>0</v>
      </c>
      <c r="AV77" s="87">
        <f>'اداريين البنك'!AU20</f>
        <v>0</v>
      </c>
      <c r="AW77" s="234">
        <f>'اداريين البنك'!AV20</f>
        <v>0</v>
      </c>
      <c r="AX77" s="234">
        <f>'اداريين البنك'!AW20</f>
        <v>0</v>
      </c>
      <c r="AY77" s="234">
        <f>'اداريين البنك'!AX20</f>
        <v>0</v>
      </c>
      <c r="AZ77" s="61">
        <f>'اداريين البنك'!AY20</f>
        <v>0</v>
      </c>
      <c r="BA77" s="234">
        <f>'اداريين البنك'!AZ20</f>
        <v>0</v>
      </c>
      <c r="BB77" s="234">
        <f>'اداريين البنك'!BA20</f>
        <v>0</v>
      </c>
      <c r="BC77" s="234">
        <f>'اداريين البنك'!BB20</f>
        <v>0</v>
      </c>
      <c r="BD77" s="234">
        <f>'اداريين البنك'!BC20</f>
        <v>0</v>
      </c>
      <c r="BE77" s="65">
        <f>'اداريين البنك'!BD20</f>
        <v>0</v>
      </c>
      <c r="BF77" s="234">
        <f>'اداريين البنك'!BE20</f>
        <v>0</v>
      </c>
      <c r="BG77" s="234">
        <f>'اداريين البنك'!BF20</f>
        <v>0</v>
      </c>
      <c r="BH77" s="234">
        <f>'اداريين البنك'!BG20</f>
        <v>0</v>
      </c>
      <c r="BI77" s="234">
        <f>'اداريين البنك'!BH20</f>
        <v>50</v>
      </c>
      <c r="BJ77" s="234">
        <f>'اداريين البنك'!BI20</f>
        <v>-50</v>
      </c>
      <c r="BK77" s="65">
        <f>'اداريين البنك'!BJ20</f>
        <v>0</v>
      </c>
      <c r="BL77" s="54">
        <f>'اداريين البنك'!BK20</f>
        <v>0</v>
      </c>
      <c r="BM77" s="234">
        <f>'اداريين البنك'!BL20</f>
        <v>1183.33</v>
      </c>
      <c r="BN77" s="234">
        <f>'اداريين البنك'!BM20</f>
        <v>-1183.33</v>
      </c>
      <c r="BO77" s="56">
        <f>'اداريين البنك'!BN20</f>
        <v>0</v>
      </c>
      <c r="BP77" s="58">
        <f>'اداريين البنك'!BO20</f>
        <v>0</v>
      </c>
      <c r="BQ77" s="58">
        <f>'اداريين البنك'!BP20</f>
        <v>0</v>
      </c>
      <c r="BR77" s="97">
        <f>'اداريين البنك'!BQ20</f>
        <v>0</v>
      </c>
      <c r="BS77" s="97">
        <f>'اداريين البنك'!BR20</f>
        <v>0</v>
      </c>
      <c r="BT77" s="58">
        <f>'اداريين البنك'!BS20</f>
        <v>0</v>
      </c>
      <c r="BU77" s="58">
        <f>'اداريين البنك'!BT20</f>
        <v>0</v>
      </c>
      <c r="BV77" s="58">
        <f>'اداريين البنك'!BU20</f>
        <v>0</v>
      </c>
      <c r="BW77" s="58">
        <f>'اداريين البنك'!BV20</f>
        <v>0</v>
      </c>
      <c r="BX77" s="58">
        <f>'اداريين البنك'!BW20</f>
        <v>0</v>
      </c>
      <c r="BY77" s="58">
        <f>'اداريين البنك'!BX20</f>
        <v>0</v>
      </c>
      <c r="BZ77" s="234">
        <f>'اداريين البنك'!BY20</f>
        <v>0</v>
      </c>
      <c r="CA77" s="234">
        <f>'اداريين البنك'!BZ20</f>
        <v>0</v>
      </c>
      <c r="CB77" s="234">
        <f>'اداريين البنك'!CA20</f>
        <v>0</v>
      </c>
    </row>
    <row r="78" spans="1:80" s="33" customFormat="1" ht="21.95" customHeight="1" x14ac:dyDescent="0.2">
      <c r="A78" s="57">
        <v>73</v>
      </c>
      <c r="B78" s="57" t="str">
        <f>'اداريين البنك'!A21</f>
        <v/>
      </c>
      <c r="C78" s="58">
        <f>'اداريين البنك'!B21</f>
        <v>0</v>
      </c>
      <c r="D78" s="58">
        <f>'اداريين البنك'!C21</f>
        <v>0</v>
      </c>
      <c r="E78" s="58">
        <f>'اداريين البنك'!D21</f>
        <v>0</v>
      </c>
      <c r="F78" s="59">
        <f>'اداريين البنك'!E21</f>
        <v>0</v>
      </c>
      <c r="G78" s="51">
        <f>'اداريين البنك'!F21</f>
        <v>0</v>
      </c>
      <c r="H78" s="60">
        <f>'اداريين البنك'!G21</f>
        <v>0</v>
      </c>
      <c r="I78" s="60">
        <f>'اداريين البنك'!H21</f>
        <v>0</v>
      </c>
      <c r="J78" s="234">
        <f>'اداريين البنك'!I21</f>
        <v>0</v>
      </c>
      <c r="K78" s="234">
        <f>'اداريين البنك'!J21</f>
        <v>0</v>
      </c>
      <c r="L78" s="234">
        <f>'اداريين البنك'!K21</f>
        <v>0</v>
      </c>
      <c r="M78" s="234">
        <f>'اداريين البنك'!L21</f>
        <v>0</v>
      </c>
      <c r="N78" s="234">
        <f>'اداريين البنك'!M21</f>
        <v>0</v>
      </c>
      <c r="O78" s="58">
        <f>'اداريين البنك'!N21</f>
        <v>0</v>
      </c>
      <c r="P78" s="61">
        <f>'اداريين البنك'!O21</f>
        <v>0</v>
      </c>
      <c r="Q78" s="58">
        <f>'اداريين البنك'!P21</f>
        <v>0</v>
      </c>
      <c r="R78" s="62">
        <f>'اداريين البنك'!Q21</f>
        <v>0</v>
      </c>
      <c r="S78" s="62">
        <f>'اداريين البنك'!R21</f>
        <v>0</v>
      </c>
      <c r="T78" s="62">
        <f>'اداريين البنك'!S21</f>
        <v>0</v>
      </c>
      <c r="U78" s="60">
        <f>'اداريين البنك'!T21</f>
        <v>0</v>
      </c>
      <c r="V78" s="60">
        <f>'اداريين البنك'!U21</f>
        <v>0</v>
      </c>
      <c r="W78" s="60">
        <f>'اداريين البنك'!V21</f>
        <v>0</v>
      </c>
      <c r="X78" s="63">
        <f>'اداريين البنك'!W21</f>
        <v>0</v>
      </c>
      <c r="Y78" s="63">
        <f>'اداريين البنك'!X21</f>
        <v>0</v>
      </c>
      <c r="Z78" s="63">
        <f>'اداريين البنك'!Y21</f>
        <v>0</v>
      </c>
      <c r="AA78" s="62">
        <f>'اداريين البنك'!Z21</f>
        <v>0</v>
      </c>
      <c r="AB78" s="64">
        <f>'اداريين البنك'!AA21</f>
        <v>0</v>
      </c>
      <c r="AC78" s="64">
        <f>'اداريين البنك'!AB21</f>
        <v>0</v>
      </c>
      <c r="AD78" s="61">
        <f>'اداريين البنك'!AC21</f>
        <v>0</v>
      </c>
      <c r="AE78" s="58">
        <f>'اداريين البنك'!AD21</f>
        <v>0</v>
      </c>
      <c r="AF78" s="234">
        <f>'اداريين البنك'!AE21</f>
        <v>0</v>
      </c>
      <c r="AG78" s="234">
        <f>'اداريين البنك'!AF21</f>
        <v>0</v>
      </c>
      <c r="AH78" s="234">
        <f>'اداريين البنك'!AG21</f>
        <v>0</v>
      </c>
      <c r="AI78" s="87">
        <f>'اداريين البنك'!AH21</f>
        <v>0</v>
      </c>
      <c r="AJ78" s="87">
        <f>'اداريين البنك'!AI21</f>
        <v>0</v>
      </c>
      <c r="AK78" s="87">
        <f>'اداريين البنك'!AJ21</f>
        <v>0</v>
      </c>
      <c r="AL78" s="32">
        <f>'اداريين البنك'!AK21</f>
        <v>0</v>
      </c>
      <c r="AM78" s="87">
        <f>'اداريين البنك'!AL21</f>
        <v>0</v>
      </c>
      <c r="AN78" s="87">
        <f>'اداريين البنك'!AM21</f>
        <v>0</v>
      </c>
      <c r="AO78" s="87">
        <f>'اداريين البنك'!AN21</f>
        <v>0</v>
      </c>
      <c r="AP78" s="87">
        <f>'اداريين البنك'!AO21</f>
        <v>0</v>
      </c>
      <c r="AQ78" s="87">
        <f>'اداريين البنك'!AP21</f>
        <v>0</v>
      </c>
      <c r="AR78" s="87">
        <f>'اداريين البنك'!AQ21</f>
        <v>0</v>
      </c>
      <c r="AS78" s="87">
        <f>'اداريين البنك'!AR21</f>
        <v>0</v>
      </c>
      <c r="AT78" s="87">
        <f>'اداريين البنك'!AS21</f>
        <v>0</v>
      </c>
      <c r="AU78" s="87">
        <f>'اداريين البنك'!AT21</f>
        <v>0</v>
      </c>
      <c r="AV78" s="87">
        <f>'اداريين البنك'!AU21</f>
        <v>0</v>
      </c>
      <c r="AW78" s="234">
        <f>'اداريين البنك'!AV21</f>
        <v>0</v>
      </c>
      <c r="AX78" s="234">
        <f>'اداريين البنك'!AW21</f>
        <v>0</v>
      </c>
      <c r="AY78" s="234">
        <f>'اداريين البنك'!AX21</f>
        <v>0</v>
      </c>
      <c r="AZ78" s="61">
        <f>'اداريين البنك'!AY21</f>
        <v>0</v>
      </c>
      <c r="BA78" s="234">
        <f>'اداريين البنك'!AZ21</f>
        <v>0</v>
      </c>
      <c r="BB78" s="234">
        <f>'اداريين البنك'!BA21</f>
        <v>0</v>
      </c>
      <c r="BC78" s="234">
        <f>'اداريين البنك'!BB21</f>
        <v>0</v>
      </c>
      <c r="BD78" s="234">
        <f>'اداريين البنك'!BC21</f>
        <v>0</v>
      </c>
      <c r="BE78" s="65">
        <f>'اداريين البنك'!BD21</f>
        <v>0</v>
      </c>
      <c r="BF78" s="234">
        <f>'اداريين البنك'!BE21</f>
        <v>0</v>
      </c>
      <c r="BG78" s="234">
        <f>'اداريين البنك'!BF21</f>
        <v>0</v>
      </c>
      <c r="BH78" s="234">
        <f>'اداريين البنك'!BG21</f>
        <v>0</v>
      </c>
      <c r="BI78" s="234">
        <f>'اداريين البنك'!BH21</f>
        <v>50</v>
      </c>
      <c r="BJ78" s="234">
        <f>'اداريين البنك'!BI21</f>
        <v>-50</v>
      </c>
      <c r="BK78" s="65">
        <f>'اداريين البنك'!BJ21</f>
        <v>0</v>
      </c>
      <c r="BL78" s="54">
        <f>'اداريين البنك'!BK21</f>
        <v>0</v>
      </c>
      <c r="BM78" s="234">
        <f>'اداريين البنك'!BL21</f>
        <v>1183.33</v>
      </c>
      <c r="BN78" s="234">
        <f>'اداريين البنك'!BM21</f>
        <v>-1183.33</v>
      </c>
      <c r="BO78" s="56">
        <f>'اداريين البنك'!BN21</f>
        <v>0</v>
      </c>
      <c r="BP78" s="58">
        <f>'اداريين البنك'!BO21</f>
        <v>0</v>
      </c>
      <c r="BQ78" s="58">
        <f>'اداريين البنك'!BP21</f>
        <v>0</v>
      </c>
      <c r="BR78" s="97">
        <f>'اداريين البنك'!BQ21</f>
        <v>0</v>
      </c>
      <c r="BS78" s="97">
        <f>'اداريين البنك'!BR21</f>
        <v>0</v>
      </c>
      <c r="BT78" s="58">
        <f>'اداريين البنك'!BS21</f>
        <v>0</v>
      </c>
      <c r="BU78" s="58">
        <f>'اداريين البنك'!BT21</f>
        <v>0</v>
      </c>
      <c r="BV78" s="58">
        <f>'اداريين البنك'!BU21</f>
        <v>0</v>
      </c>
      <c r="BW78" s="58">
        <f>'اداريين البنك'!BV21</f>
        <v>0</v>
      </c>
      <c r="BX78" s="58">
        <f>'اداريين البنك'!BW21</f>
        <v>0</v>
      </c>
      <c r="BY78" s="58">
        <f>'اداريين البنك'!BX21</f>
        <v>0</v>
      </c>
      <c r="BZ78" s="234">
        <f>'اداريين البنك'!BY21</f>
        <v>0</v>
      </c>
      <c r="CA78" s="234">
        <f>'اداريين البنك'!BZ21</f>
        <v>0</v>
      </c>
      <c r="CB78" s="234">
        <f>'اداريين البنك'!CA21</f>
        <v>0</v>
      </c>
    </row>
    <row r="79" spans="1:80" s="33" customFormat="1" ht="21.95" customHeight="1" x14ac:dyDescent="0.2">
      <c r="A79" s="57">
        <v>74</v>
      </c>
      <c r="B79" s="57" t="str">
        <f>'اداريين البنك'!A22</f>
        <v/>
      </c>
      <c r="C79" s="58">
        <f>'اداريين البنك'!B22</f>
        <v>0</v>
      </c>
      <c r="D79" s="58">
        <f>'اداريين البنك'!C22</f>
        <v>0</v>
      </c>
      <c r="E79" s="58">
        <f>'اداريين البنك'!D22</f>
        <v>0</v>
      </c>
      <c r="F79" s="59">
        <f>'اداريين البنك'!E22</f>
        <v>0</v>
      </c>
      <c r="G79" s="51">
        <f>'اداريين البنك'!F22</f>
        <v>0</v>
      </c>
      <c r="H79" s="60">
        <f>'اداريين البنك'!G22</f>
        <v>0</v>
      </c>
      <c r="I79" s="60">
        <f>'اداريين البنك'!H22</f>
        <v>0</v>
      </c>
      <c r="J79" s="234">
        <f>'اداريين البنك'!I22</f>
        <v>0</v>
      </c>
      <c r="K79" s="234">
        <f>'اداريين البنك'!J22</f>
        <v>0</v>
      </c>
      <c r="L79" s="234">
        <f>'اداريين البنك'!K22</f>
        <v>0</v>
      </c>
      <c r="M79" s="234">
        <f>'اداريين البنك'!L22</f>
        <v>0</v>
      </c>
      <c r="N79" s="234">
        <f>'اداريين البنك'!M22</f>
        <v>0</v>
      </c>
      <c r="O79" s="58">
        <f>'اداريين البنك'!N22</f>
        <v>0</v>
      </c>
      <c r="P79" s="61">
        <f>'اداريين البنك'!O22</f>
        <v>0</v>
      </c>
      <c r="Q79" s="58">
        <f>'اداريين البنك'!P22</f>
        <v>0</v>
      </c>
      <c r="R79" s="62">
        <f>'اداريين البنك'!Q22</f>
        <v>0</v>
      </c>
      <c r="S79" s="62">
        <f>'اداريين البنك'!R22</f>
        <v>0</v>
      </c>
      <c r="T79" s="62">
        <f>'اداريين البنك'!S22</f>
        <v>0</v>
      </c>
      <c r="U79" s="60">
        <f>'اداريين البنك'!T22</f>
        <v>0</v>
      </c>
      <c r="V79" s="60">
        <f>'اداريين البنك'!U22</f>
        <v>0</v>
      </c>
      <c r="W79" s="60">
        <f>'اداريين البنك'!V22</f>
        <v>0</v>
      </c>
      <c r="X79" s="63">
        <f>'اداريين البنك'!W22</f>
        <v>0</v>
      </c>
      <c r="Y79" s="63">
        <f>'اداريين البنك'!X22</f>
        <v>0</v>
      </c>
      <c r="Z79" s="63">
        <f>'اداريين البنك'!Y22</f>
        <v>0</v>
      </c>
      <c r="AA79" s="62">
        <f>'اداريين البنك'!Z22</f>
        <v>0</v>
      </c>
      <c r="AB79" s="64">
        <f>'اداريين البنك'!AA22</f>
        <v>0</v>
      </c>
      <c r="AC79" s="64">
        <f>'اداريين البنك'!AB22</f>
        <v>0</v>
      </c>
      <c r="AD79" s="61">
        <f>'اداريين البنك'!AC22</f>
        <v>0</v>
      </c>
      <c r="AE79" s="58">
        <f>'اداريين البنك'!AD22</f>
        <v>0</v>
      </c>
      <c r="AF79" s="234">
        <f>'اداريين البنك'!AE22</f>
        <v>0</v>
      </c>
      <c r="AG79" s="234">
        <f>'اداريين البنك'!AF22</f>
        <v>0</v>
      </c>
      <c r="AH79" s="234">
        <f>'اداريين البنك'!AG22</f>
        <v>0</v>
      </c>
      <c r="AI79" s="87">
        <f>'اداريين البنك'!AH22</f>
        <v>0</v>
      </c>
      <c r="AJ79" s="87">
        <f>'اداريين البنك'!AI22</f>
        <v>0</v>
      </c>
      <c r="AK79" s="87">
        <f>'اداريين البنك'!AJ22</f>
        <v>0</v>
      </c>
      <c r="AL79" s="32">
        <f>'اداريين البنك'!AK22</f>
        <v>0</v>
      </c>
      <c r="AM79" s="87">
        <f>'اداريين البنك'!AL22</f>
        <v>0</v>
      </c>
      <c r="AN79" s="87">
        <f>'اداريين البنك'!AM22</f>
        <v>0</v>
      </c>
      <c r="AO79" s="87">
        <f>'اداريين البنك'!AN22</f>
        <v>0</v>
      </c>
      <c r="AP79" s="87">
        <f>'اداريين البنك'!AO22</f>
        <v>0</v>
      </c>
      <c r="AQ79" s="87">
        <f>'اداريين البنك'!AP22</f>
        <v>0</v>
      </c>
      <c r="AR79" s="87">
        <f>'اداريين البنك'!AQ22</f>
        <v>0</v>
      </c>
      <c r="AS79" s="87">
        <f>'اداريين البنك'!AR22</f>
        <v>0</v>
      </c>
      <c r="AT79" s="87">
        <f>'اداريين البنك'!AS22</f>
        <v>0</v>
      </c>
      <c r="AU79" s="87">
        <f>'اداريين البنك'!AT22</f>
        <v>0</v>
      </c>
      <c r="AV79" s="87">
        <f>'اداريين البنك'!AU22</f>
        <v>0</v>
      </c>
      <c r="AW79" s="234">
        <f>'اداريين البنك'!AV22</f>
        <v>0</v>
      </c>
      <c r="AX79" s="234">
        <f>'اداريين البنك'!AW22</f>
        <v>0</v>
      </c>
      <c r="AY79" s="234">
        <f>'اداريين البنك'!AX22</f>
        <v>0</v>
      </c>
      <c r="AZ79" s="61">
        <f>'اداريين البنك'!AY22</f>
        <v>0</v>
      </c>
      <c r="BA79" s="234">
        <f>'اداريين البنك'!AZ22</f>
        <v>0</v>
      </c>
      <c r="BB79" s="234">
        <f>'اداريين البنك'!BA22</f>
        <v>0</v>
      </c>
      <c r="BC79" s="234">
        <f>'اداريين البنك'!BB22</f>
        <v>0</v>
      </c>
      <c r="BD79" s="234">
        <f>'اداريين البنك'!BC22</f>
        <v>0</v>
      </c>
      <c r="BE79" s="65">
        <f>'اداريين البنك'!BD22</f>
        <v>0</v>
      </c>
      <c r="BF79" s="234">
        <f>'اداريين البنك'!BE22</f>
        <v>0</v>
      </c>
      <c r="BG79" s="234">
        <f>'اداريين البنك'!BF22</f>
        <v>0</v>
      </c>
      <c r="BH79" s="234">
        <f>'اداريين البنك'!BG22</f>
        <v>0</v>
      </c>
      <c r="BI79" s="234">
        <f>'اداريين البنك'!BH22</f>
        <v>50</v>
      </c>
      <c r="BJ79" s="234">
        <f>'اداريين البنك'!BI22</f>
        <v>-50</v>
      </c>
      <c r="BK79" s="65">
        <f>'اداريين البنك'!BJ22</f>
        <v>0</v>
      </c>
      <c r="BL79" s="54">
        <f>'اداريين البنك'!BK22</f>
        <v>0</v>
      </c>
      <c r="BM79" s="234">
        <f>'اداريين البنك'!BL22</f>
        <v>1183.33</v>
      </c>
      <c r="BN79" s="234">
        <f>'اداريين البنك'!BM22</f>
        <v>-1183.33</v>
      </c>
      <c r="BO79" s="56">
        <f>'اداريين البنك'!BN22</f>
        <v>0</v>
      </c>
      <c r="BP79" s="58">
        <f>'اداريين البنك'!BO22</f>
        <v>0</v>
      </c>
      <c r="BQ79" s="58">
        <f>'اداريين البنك'!BP22</f>
        <v>0</v>
      </c>
      <c r="BR79" s="97">
        <f>'اداريين البنك'!BQ22</f>
        <v>0</v>
      </c>
      <c r="BS79" s="97">
        <f>'اداريين البنك'!BR22</f>
        <v>0</v>
      </c>
      <c r="BT79" s="58">
        <f>'اداريين البنك'!BS22</f>
        <v>0</v>
      </c>
      <c r="BU79" s="58">
        <f>'اداريين البنك'!BT22</f>
        <v>0</v>
      </c>
      <c r="BV79" s="58">
        <f>'اداريين البنك'!BU22</f>
        <v>0</v>
      </c>
      <c r="BW79" s="58">
        <f>'اداريين البنك'!BV22</f>
        <v>0</v>
      </c>
      <c r="BX79" s="58">
        <f>'اداريين البنك'!BW22</f>
        <v>0</v>
      </c>
      <c r="BY79" s="58">
        <f>'اداريين البنك'!BX22</f>
        <v>0</v>
      </c>
      <c r="BZ79" s="234">
        <f>'اداريين البنك'!BY22</f>
        <v>0</v>
      </c>
      <c r="CA79" s="234">
        <f>'اداريين البنك'!BZ22</f>
        <v>0</v>
      </c>
      <c r="CB79" s="234">
        <f>'اداريين البنك'!CA22</f>
        <v>0</v>
      </c>
    </row>
    <row r="80" spans="1:80" s="33" customFormat="1" ht="21.95" customHeight="1" x14ac:dyDescent="0.2">
      <c r="A80" s="57">
        <v>75</v>
      </c>
      <c r="B80" s="57" t="str">
        <f>'اداريين البنك'!A23</f>
        <v/>
      </c>
      <c r="C80" s="58">
        <f>'اداريين البنك'!B23</f>
        <v>0</v>
      </c>
      <c r="D80" s="58">
        <f>'اداريين البنك'!C23</f>
        <v>0</v>
      </c>
      <c r="E80" s="58">
        <f>'اداريين البنك'!D23</f>
        <v>0</v>
      </c>
      <c r="F80" s="59">
        <f>'اداريين البنك'!E23</f>
        <v>0</v>
      </c>
      <c r="G80" s="51">
        <f>'اداريين البنك'!F23</f>
        <v>0</v>
      </c>
      <c r="H80" s="60">
        <f>'اداريين البنك'!G23</f>
        <v>0</v>
      </c>
      <c r="I80" s="60">
        <f>'اداريين البنك'!H23</f>
        <v>0</v>
      </c>
      <c r="J80" s="234">
        <f>'اداريين البنك'!I23</f>
        <v>0</v>
      </c>
      <c r="K80" s="234">
        <f>'اداريين البنك'!J23</f>
        <v>0</v>
      </c>
      <c r="L80" s="234">
        <f>'اداريين البنك'!K23</f>
        <v>0</v>
      </c>
      <c r="M80" s="234">
        <f>'اداريين البنك'!L23</f>
        <v>0</v>
      </c>
      <c r="N80" s="234">
        <f>'اداريين البنك'!M23</f>
        <v>0</v>
      </c>
      <c r="O80" s="58">
        <f>'اداريين البنك'!N23</f>
        <v>0</v>
      </c>
      <c r="P80" s="61">
        <f>'اداريين البنك'!O23</f>
        <v>0</v>
      </c>
      <c r="Q80" s="58">
        <f>'اداريين البنك'!P23</f>
        <v>0</v>
      </c>
      <c r="R80" s="62">
        <f>'اداريين البنك'!Q23</f>
        <v>0</v>
      </c>
      <c r="S80" s="62">
        <f>'اداريين البنك'!R23</f>
        <v>0</v>
      </c>
      <c r="T80" s="62">
        <f>'اداريين البنك'!S23</f>
        <v>0</v>
      </c>
      <c r="U80" s="60">
        <f>'اداريين البنك'!T23</f>
        <v>0</v>
      </c>
      <c r="V80" s="60">
        <f>'اداريين البنك'!U23</f>
        <v>0</v>
      </c>
      <c r="W80" s="60">
        <f>'اداريين البنك'!V23</f>
        <v>0</v>
      </c>
      <c r="X80" s="63">
        <f>'اداريين البنك'!W23</f>
        <v>0</v>
      </c>
      <c r="Y80" s="63">
        <f>'اداريين البنك'!X23</f>
        <v>0</v>
      </c>
      <c r="Z80" s="63">
        <f>'اداريين البنك'!Y23</f>
        <v>0</v>
      </c>
      <c r="AA80" s="62">
        <f>'اداريين البنك'!Z23</f>
        <v>0</v>
      </c>
      <c r="AB80" s="64">
        <f>'اداريين البنك'!AA23</f>
        <v>0</v>
      </c>
      <c r="AC80" s="64">
        <f>'اداريين البنك'!AB23</f>
        <v>0</v>
      </c>
      <c r="AD80" s="61">
        <f>'اداريين البنك'!AC23</f>
        <v>0</v>
      </c>
      <c r="AE80" s="58">
        <f>'اداريين البنك'!AD23</f>
        <v>0</v>
      </c>
      <c r="AF80" s="234">
        <f>'اداريين البنك'!AE23</f>
        <v>0</v>
      </c>
      <c r="AG80" s="234">
        <f>'اداريين البنك'!AF23</f>
        <v>0</v>
      </c>
      <c r="AH80" s="234">
        <f>'اداريين البنك'!AG23</f>
        <v>0</v>
      </c>
      <c r="AI80" s="87">
        <f>'اداريين البنك'!AH23</f>
        <v>0</v>
      </c>
      <c r="AJ80" s="87">
        <f>'اداريين البنك'!AI23</f>
        <v>0</v>
      </c>
      <c r="AK80" s="87">
        <f>'اداريين البنك'!AJ23</f>
        <v>0</v>
      </c>
      <c r="AL80" s="32">
        <f>'اداريين البنك'!AK23</f>
        <v>0</v>
      </c>
      <c r="AM80" s="87">
        <f>'اداريين البنك'!AL23</f>
        <v>0</v>
      </c>
      <c r="AN80" s="87">
        <f>'اداريين البنك'!AM23</f>
        <v>0</v>
      </c>
      <c r="AO80" s="87">
        <f>'اداريين البنك'!AN23</f>
        <v>0</v>
      </c>
      <c r="AP80" s="87">
        <f>'اداريين البنك'!AO23</f>
        <v>0</v>
      </c>
      <c r="AQ80" s="87">
        <f>'اداريين البنك'!AP23</f>
        <v>0</v>
      </c>
      <c r="AR80" s="87">
        <f>'اداريين البنك'!AQ23</f>
        <v>0</v>
      </c>
      <c r="AS80" s="87">
        <f>'اداريين البنك'!AR23</f>
        <v>0</v>
      </c>
      <c r="AT80" s="87">
        <f>'اداريين البنك'!AS23</f>
        <v>0</v>
      </c>
      <c r="AU80" s="87">
        <f>'اداريين البنك'!AT23</f>
        <v>0</v>
      </c>
      <c r="AV80" s="87">
        <f>'اداريين البنك'!AU23</f>
        <v>0</v>
      </c>
      <c r="AW80" s="234">
        <f>'اداريين البنك'!AV23</f>
        <v>0</v>
      </c>
      <c r="AX80" s="234">
        <f>'اداريين البنك'!AW23</f>
        <v>0</v>
      </c>
      <c r="AY80" s="234">
        <f>'اداريين البنك'!AX23</f>
        <v>0</v>
      </c>
      <c r="AZ80" s="61">
        <f>'اداريين البنك'!AY23</f>
        <v>0</v>
      </c>
      <c r="BA80" s="234">
        <f>'اداريين البنك'!AZ23</f>
        <v>0</v>
      </c>
      <c r="BB80" s="234">
        <f>'اداريين البنك'!BA23</f>
        <v>0</v>
      </c>
      <c r="BC80" s="234">
        <f>'اداريين البنك'!BB23</f>
        <v>0</v>
      </c>
      <c r="BD80" s="234">
        <f>'اداريين البنك'!BC23</f>
        <v>0</v>
      </c>
      <c r="BE80" s="65">
        <f>'اداريين البنك'!BD23</f>
        <v>0</v>
      </c>
      <c r="BF80" s="234">
        <f>'اداريين البنك'!BE23</f>
        <v>0</v>
      </c>
      <c r="BG80" s="234">
        <f>'اداريين البنك'!BF23</f>
        <v>0</v>
      </c>
      <c r="BH80" s="234">
        <f>'اداريين البنك'!BG23</f>
        <v>0</v>
      </c>
      <c r="BI80" s="234">
        <f>'اداريين البنك'!BH23</f>
        <v>50</v>
      </c>
      <c r="BJ80" s="234">
        <f>'اداريين البنك'!BI23</f>
        <v>-50</v>
      </c>
      <c r="BK80" s="65">
        <f>'اداريين البنك'!BJ23</f>
        <v>0</v>
      </c>
      <c r="BL80" s="54">
        <f>'اداريين البنك'!BK23</f>
        <v>0</v>
      </c>
      <c r="BM80" s="234">
        <f>'اداريين البنك'!BL23</f>
        <v>1183.33</v>
      </c>
      <c r="BN80" s="234">
        <f>'اداريين البنك'!BM23</f>
        <v>-1183.33</v>
      </c>
      <c r="BO80" s="56">
        <f>'اداريين البنك'!BN23</f>
        <v>0</v>
      </c>
      <c r="BP80" s="58">
        <f>'اداريين البنك'!BO23</f>
        <v>0</v>
      </c>
      <c r="BQ80" s="58">
        <f>'اداريين البنك'!BP23</f>
        <v>0</v>
      </c>
      <c r="BR80" s="97">
        <f>'اداريين البنك'!BQ23</f>
        <v>0</v>
      </c>
      <c r="BS80" s="97">
        <f>'اداريين البنك'!BR23</f>
        <v>0</v>
      </c>
      <c r="BT80" s="58">
        <f>'اداريين البنك'!BS23</f>
        <v>0</v>
      </c>
      <c r="BU80" s="58">
        <f>'اداريين البنك'!BT23</f>
        <v>0</v>
      </c>
      <c r="BV80" s="58">
        <f>'اداريين البنك'!BU23</f>
        <v>0</v>
      </c>
      <c r="BW80" s="58">
        <f>'اداريين البنك'!BV23</f>
        <v>0</v>
      </c>
      <c r="BX80" s="58">
        <f>'اداريين البنك'!BW23</f>
        <v>0</v>
      </c>
      <c r="BY80" s="58">
        <f>'اداريين البنك'!BX23</f>
        <v>0</v>
      </c>
      <c r="BZ80" s="234">
        <f>'اداريين البنك'!BY23</f>
        <v>0</v>
      </c>
      <c r="CA80" s="234">
        <f>'اداريين البنك'!BZ23</f>
        <v>0</v>
      </c>
      <c r="CB80" s="234">
        <f>'اداريين البنك'!CA23</f>
        <v>0</v>
      </c>
    </row>
    <row r="81" spans="1:80" s="33" customFormat="1" ht="21.95" customHeight="1" x14ac:dyDescent="0.2">
      <c r="A81" s="57">
        <v>76</v>
      </c>
      <c r="B81" s="57" t="str">
        <f>'اداريين البنك'!A24</f>
        <v/>
      </c>
      <c r="C81" s="58">
        <f>'اداريين البنك'!B24</f>
        <v>0</v>
      </c>
      <c r="D81" s="58">
        <f>'اداريين البنك'!C24</f>
        <v>0</v>
      </c>
      <c r="E81" s="58">
        <f>'اداريين البنك'!D24</f>
        <v>0</v>
      </c>
      <c r="F81" s="59">
        <f>'اداريين البنك'!E24</f>
        <v>0</v>
      </c>
      <c r="G81" s="51">
        <f>'اداريين البنك'!F24</f>
        <v>0</v>
      </c>
      <c r="H81" s="60">
        <f>'اداريين البنك'!G24</f>
        <v>0</v>
      </c>
      <c r="I81" s="60">
        <f>'اداريين البنك'!H24</f>
        <v>0</v>
      </c>
      <c r="J81" s="234">
        <f>'اداريين البنك'!I24</f>
        <v>0</v>
      </c>
      <c r="K81" s="234">
        <f>'اداريين البنك'!J24</f>
        <v>0</v>
      </c>
      <c r="L81" s="234">
        <f>'اداريين البنك'!K24</f>
        <v>0</v>
      </c>
      <c r="M81" s="234">
        <f>'اداريين البنك'!L24</f>
        <v>0</v>
      </c>
      <c r="N81" s="234">
        <f>'اداريين البنك'!M24</f>
        <v>0</v>
      </c>
      <c r="O81" s="58">
        <f>'اداريين البنك'!N24</f>
        <v>0</v>
      </c>
      <c r="P81" s="61">
        <f>'اداريين البنك'!O24</f>
        <v>0</v>
      </c>
      <c r="Q81" s="58">
        <f>'اداريين البنك'!P24</f>
        <v>0</v>
      </c>
      <c r="R81" s="62">
        <f>'اداريين البنك'!Q24</f>
        <v>0</v>
      </c>
      <c r="S81" s="62">
        <f>'اداريين البنك'!R24</f>
        <v>0</v>
      </c>
      <c r="T81" s="62">
        <f>'اداريين البنك'!S24</f>
        <v>0</v>
      </c>
      <c r="U81" s="60">
        <f>'اداريين البنك'!T24</f>
        <v>0</v>
      </c>
      <c r="V81" s="60">
        <f>'اداريين البنك'!U24</f>
        <v>0</v>
      </c>
      <c r="W81" s="60">
        <f>'اداريين البنك'!V24</f>
        <v>0</v>
      </c>
      <c r="X81" s="63">
        <f>'اداريين البنك'!W24</f>
        <v>0</v>
      </c>
      <c r="Y81" s="63">
        <f>'اداريين البنك'!X24</f>
        <v>0</v>
      </c>
      <c r="Z81" s="63">
        <f>'اداريين البنك'!Y24</f>
        <v>0</v>
      </c>
      <c r="AA81" s="62">
        <f>'اداريين البنك'!Z24</f>
        <v>0</v>
      </c>
      <c r="AB81" s="64">
        <f>'اداريين البنك'!AA24</f>
        <v>0</v>
      </c>
      <c r="AC81" s="64">
        <f>'اداريين البنك'!AB24</f>
        <v>0</v>
      </c>
      <c r="AD81" s="61">
        <f>'اداريين البنك'!AC24</f>
        <v>0</v>
      </c>
      <c r="AE81" s="58">
        <f>'اداريين البنك'!AD24</f>
        <v>0</v>
      </c>
      <c r="AF81" s="234">
        <f>'اداريين البنك'!AE24</f>
        <v>0</v>
      </c>
      <c r="AG81" s="234">
        <f>'اداريين البنك'!AF24</f>
        <v>0</v>
      </c>
      <c r="AH81" s="234">
        <f>'اداريين البنك'!AG24</f>
        <v>0</v>
      </c>
      <c r="AI81" s="87">
        <f>'اداريين البنك'!AH24</f>
        <v>0</v>
      </c>
      <c r="AJ81" s="87">
        <f>'اداريين البنك'!AI24</f>
        <v>0</v>
      </c>
      <c r="AK81" s="87">
        <f>'اداريين البنك'!AJ24</f>
        <v>0</v>
      </c>
      <c r="AL81" s="32">
        <f>'اداريين البنك'!AK24</f>
        <v>0</v>
      </c>
      <c r="AM81" s="87">
        <f>'اداريين البنك'!AL24</f>
        <v>0</v>
      </c>
      <c r="AN81" s="87">
        <f>'اداريين البنك'!AM24</f>
        <v>0</v>
      </c>
      <c r="AO81" s="87">
        <f>'اداريين البنك'!AN24</f>
        <v>0</v>
      </c>
      <c r="AP81" s="87">
        <f>'اداريين البنك'!AO24</f>
        <v>0</v>
      </c>
      <c r="AQ81" s="87">
        <f>'اداريين البنك'!AP24</f>
        <v>0</v>
      </c>
      <c r="AR81" s="87">
        <f>'اداريين البنك'!AQ24</f>
        <v>0</v>
      </c>
      <c r="AS81" s="87">
        <f>'اداريين البنك'!AR24</f>
        <v>0</v>
      </c>
      <c r="AT81" s="87">
        <f>'اداريين البنك'!AS24</f>
        <v>0</v>
      </c>
      <c r="AU81" s="87">
        <f>'اداريين البنك'!AT24</f>
        <v>0</v>
      </c>
      <c r="AV81" s="87">
        <f>'اداريين البنك'!AU24</f>
        <v>0</v>
      </c>
      <c r="AW81" s="234">
        <f>'اداريين البنك'!AV24</f>
        <v>0</v>
      </c>
      <c r="AX81" s="234">
        <f>'اداريين البنك'!AW24</f>
        <v>0</v>
      </c>
      <c r="AY81" s="234">
        <f>'اداريين البنك'!AX24</f>
        <v>0</v>
      </c>
      <c r="AZ81" s="61">
        <f>'اداريين البنك'!AY24</f>
        <v>0</v>
      </c>
      <c r="BA81" s="234">
        <f>'اداريين البنك'!AZ24</f>
        <v>0</v>
      </c>
      <c r="BB81" s="234">
        <f>'اداريين البنك'!BA24</f>
        <v>0</v>
      </c>
      <c r="BC81" s="234">
        <f>'اداريين البنك'!BB24</f>
        <v>0</v>
      </c>
      <c r="BD81" s="234">
        <f>'اداريين البنك'!BC24</f>
        <v>0</v>
      </c>
      <c r="BE81" s="65">
        <f>'اداريين البنك'!BD24</f>
        <v>0</v>
      </c>
      <c r="BF81" s="234">
        <f>'اداريين البنك'!BE24</f>
        <v>0</v>
      </c>
      <c r="BG81" s="234">
        <f>'اداريين البنك'!BF24</f>
        <v>0</v>
      </c>
      <c r="BH81" s="234">
        <f>'اداريين البنك'!BG24</f>
        <v>0</v>
      </c>
      <c r="BI81" s="234">
        <f>'اداريين البنك'!BH24</f>
        <v>50</v>
      </c>
      <c r="BJ81" s="234">
        <f>'اداريين البنك'!BI24</f>
        <v>-50</v>
      </c>
      <c r="BK81" s="65">
        <f>'اداريين البنك'!BJ24</f>
        <v>0</v>
      </c>
      <c r="BL81" s="54">
        <f>'اداريين البنك'!BK24</f>
        <v>0</v>
      </c>
      <c r="BM81" s="234">
        <f>'اداريين البنك'!BL24</f>
        <v>1183.33</v>
      </c>
      <c r="BN81" s="234">
        <f>'اداريين البنك'!BM24</f>
        <v>-1183.33</v>
      </c>
      <c r="BO81" s="56">
        <f>'اداريين البنك'!BN24</f>
        <v>0</v>
      </c>
      <c r="BP81" s="58">
        <f>'اداريين البنك'!BO24</f>
        <v>0</v>
      </c>
      <c r="BQ81" s="58">
        <f>'اداريين البنك'!BP24</f>
        <v>0</v>
      </c>
      <c r="BR81" s="97">
        <f>'اداريين البنك'!BQ24</f>
        <v>0</v>
      </c>
      <c r="BS81" s="97">
        <f>'اداريين البنك'!BR24</f>
        <v>0</v>
      </c>
      <c r="BT81" s="58">
        <f>'اداريين البنك'!BS24</f>
        <v>0</v>
      </c>
      <c r="BU81" s="58">
        <f>'اداريين البنك'!BT24</f>
        <v>0</v>
      </c>
      <c r="BV81" s="58">
        <f>'اداريين البنك'!BU24</f>
        <v>0</v>
      </c>
      <c r="BW81" s="58">
        <f>'اداريين البنك'!BV24</f>
        <v>0</v>
      </c>
      <c r="BX81" s="58">
        <f>'اداريين البنك'!BW24</f>
        <v>0</v>
      </c>
      <c r="BY81" s="58">
        <f>'اداريين البنك'!BX24</f>
        <v>0</v>
      </c>
      <c r="BZ81" s="234">
        <f>'اداريين البنك'!BY24</f>
        <v>0</v>
      </c>
      <c r="CA81" s="234">
        <f>'اداريين البنك'!BZ24</f>
        <v>0</v>
      </c>
      <c r="CB81" s="234">
        <f>'اداريين البنك'!CA24</f>
        <v>0</v>
      </c>
    </row>
    <row r="82" spans="1:80" s="33" customFormat="1" ht="21.95" customHeight="1" x14ac:dyDescent="0.2">
      <c r="A82" s="57">
        <v>77</v>
      </c>
      <c r="B82" s="57" t="str">
        <f>'اداريين البنك'!A25</f>
        <v/>
      </c>
      <c r="C82" s="58">
        <f>'اداريين البنك'!B25</f>
        <v>0</v>
      </c>
      <c r="D82" s="58">
        <f>'اداريين البنك'!C25</f>
        <v>0</v>
      </c>
      <c r="E82" s="58">
        <f>'اداريين البنك'!D25</f>
        <v>0</v>
      </c>
      <c r="F82" s="59">
        <f>'اداريين البنك'!E25</f>
        <v>0</v>
      </c>
      <c r="G82" s="51">
        <f>'اداريين البنك'!F25</f>
        <v>0</v>
      </c>
      <c r="H82" s="60">
        <f>'اداريين البنك'!G25</f>
        <v>0</v>
      </c>
      <c r="I82" s="60">
        <f>'اداريين البنك'!H25</f>
        <v>0</v>
      </c>
      <c r="J82" s="234">
        <f>'اداريين البنك'!I25</f>
        <v>0</v>
      </c>
      <c r="K82" s="234">
        <f>'اداريين البنك'!J25</f>
        <v>0</v>
      </c>
      <c r="L82" s="234">
        <f>'اداريين البنك'!K25</f>
        <v>0</v>
      </c>
      <c r="M82" s="234">
        <f>'اداريين البنك'!L25</f>
        <v>0</v>
      </c>
      <c r="N82" s="234">
        <f>'اداريين البنك'!M25</f>
        <v>0</v>
      </c>
      <c r="O82" s="58">
        <f>'اداريين البنك'!N25</f>
        <v>0</v>
      </c>
      <c r="P82" s="61">
        <f>'اداريين البنك'!O25</f>
        <v>0</v>
      </c>
      <c r="Q82" s="58">
        <f>'اداريين البنك'!P25</f>
        <v>0</v>
      </c>
      <c r="R82" s="62">
        <f>'اداريين البنك'!Q25</f>
        <v>0</v>
      </c>
      <c r="S82" s="62">
        <f>'اداريين البنك'!R25</f>
        <v>0</v>
      </c>
      <c r="T82" s="62">
        <f>'اداريين البنك'!S25</f>
        <v>0</v>
      </c>
      <c r="U82" s="60">
        <f>'اداريين البنك'!T25</f>
        <v>0</v>
      </c>
      <c r="V82" s="60">
        <f>'اداريين البنك'!U25</f>
        <v>0</v>
      </c>
      <c r="W82" s="60">
        <f>'اداريين البنك'!V25</f>
        <v>0</v>
      </c>
      <c r="X82" s="63">
        <f>'اداريين البنك'!W25</f>
        <v>0</v>
      </c>
      <c r="Y82" s="63">
        <f>'اداريين البنك'!X25</f>
        <v>0</v>
      </c>
      <c r="Z82" s="63">
        <f>'اداريين البنك'!Y25</f>
        <v>0</v>
      </c>
      <c r="AA82" s="62">
        <f>'اداريين البنك'!Z25</f>
        <v>0</v>
      </c>
      <c r="AB82" s="64">
        <f>'اداريين البنك'!AA25</f>
        <v>0</v>
      </c>
      <c r="AC82" s="64">
        <f>'اداريين البنك'!AB25</f>
        <v>0</v>
      </c>
      <c r="AD82" s="61">
        <f>'اداريين البنك'!AC25</f>
        <v>0</v>
      </c>
      <c r="AE82" s="58">
        <f>'اداريين البنك'!AD25</f>
        <v>0</v>
      </c>
      <c r="AF82" s="234">
        <f>'اداريين البنك'!AE25</f>
        <v>0</v>
      </c>
      <c r="AG82" s="234">
        <f>'اداريين البنك'!AF25</f>
        <v>0</v>
      </c>
      <c r="AH82" s="234">
        <f>'اداريين البنك'!AG25</f>
        <v>0</v>
      </c>
      <c r="AI82" s="87">
        <f>'اداريين البنك'!AH25</f>
        <v>0</v>
      </c>
      <c r="AJ82" s="87">
        <f>'اداريين البنك'!AI25</f>
        <v>0</v>
      </c>
      <c r="AK82" s="87">
        <f>'اداريين البنك'!AJ25</f>
        <v>0</v>
      </c>
      <c r="AL82" s="32">
        <f>'اداريين البنك'!AK25</f>
        <v>0</v>
      </c>
      <c r="AM82" s="87">
        <f>'اداريين البنك'!AL25</f>
        <v>0</v>
      </c>
      <c r="AN82" s="87">
        <f>'اداريين البنك'!AM25</f>
        <v>0</v>
      </c>
      <c r="AO82" s="87">
        <f>'اداريين البنك'!AN25</f>
        <v>0</v>
      </c>
      <c r="AP82" s="87">
        <f>'اداريين البنك'!AO25</f>
        <v>0</v>
      </c>
      <c r="AQ82" s="87">
        <f>'اداريين البنك'!AP25</f>
        <v>0</v>
      </c>
      <c r="AR82" s="87">
        <f>'اداريين البنك'!AQ25</f>
        <v>0</v>
      </c>
      <c r="AS82" s="87">
        <f>'اداريين البنك'!AR25</f>
        <v>0</v>
      </c>
      <c r="AT82" s="87">
        <f>'اداريين البنك'!AS25</f>
        <v>0</v>
      </c>
      <c r="AU82" s="87">
        <f>'اداريين البنك'!AT25</f>
        <v>0</v>
      </c>
      <c r="AV82" s="87">
        <f>'اداريين البنك'!AU25</f>
        <v>0</v>
      </c>
      <c r="AW82" s="234">
        <f>'اداريين البنك'!AV25</f>
        <v>0</v>
      </c>
      <c r="AX82" s="234">
        <f>'اداريين البنك'!AW25</f>
        <v>0</v>
      </c>
      <c r="AY82" s="234">
        <f>'اداريين البنك'!AX25</f>
        <v>0</v>
      </c>
      <c r="AZ82" s="61">
        <f>'اداريين البنك'!AY25</f>
        <v>0</v>
      </c>
      <c r="BA82" s="234">
        <f>'اداريين البنك'!AZ25</f>
        <v>0</v>
      </c>
      <c r="BB82" s="234">
        <f>'اداريين البنك'!BA25</f>
        <v>0</v>
      </c>
      <c r="BC82" s="234">
        <f>'اداريين البنك'!BB25</f>
        <v>0</v>
      </c>
      <c r="BD82" s="234">
        <f>'اداريين البنك'!BC25</f>
        <v>0</v>
      </c>
      <c r="BE82" s="65">
        <f>'اداريين البنك'!BD25</f>
        <v>0</v>
      </c>
      <c r="BF82" s="234">
        <f>'اداريين البنك'!BE25</f>
        <v>0</v>
      </c>
      <c r="BG82" s="234">
        <f>'اداريين البنك'!BF25</f>
        <v>0</v>
      </c>
      <c r="BH82" s="234">
        <f>'اداريين البنك'!BG25</f>
        <v>0</v>
      </c>
      <c r="BI82" s="234">
        <f>'اداريين البنك'!BH25</f>
        <v>50</v>
      </c>
      <c r="BJ82" s="234">
        <f>'اداريين البنك'!BI25</f>
        <v>-50</v>
      </c>
      <c r="BK82" s="65">
        <f>'اداريين البنك'!BJ25</f>
        <v>0</v>
      </c>
      <c r="BL82" s="54">
        <f>'اداريين البنك'!BK25</f>
        <v>0</v>
      </c>
      <c r="BM82" s="234">
        <f>'اداريين البنك'!BL25</f>
        <v>1183.33</v>
      </c>
      <c r="BN82" s="234">
        <f>'اداريين البنك'!BM25</f>
        <v>-1183.33</v>
      </c>
      <c r="BO82" s="56">
        <f>'اداريين البنك'!BN25</f>
        <v>0</v>
      </c>
      <c r="BP82" s="58">
        <f>'اداريين البنك'!BO25</f>
        <v>0</v>
      </c>
      <c r="BQ82" s="58">
        <f>'اداريين البنك'!BP25</f>
        <v>0</v>
      </c>
      <c r="BR82" s="97">
        <f>'اداريين البنك'!BQ25</f>
        <v>0</v>
      </c>
      <c r="BS82" s="97">
        <f>'اداريين البنك'!BR25</f>
        <v>0</v>
      </c>
      <c r="BT82" s="58">
        <f>'اداريين البنك'!BS25</f>
        <v>0</v>
      </c>
      <c r="BU82" s="58">
        <f>'اداريين البنك'!BT25</f>
        <v>0</v>
      </c>
      <c r="BV82" s="58">
        <f>'اداريين البنك'!BU25</f>
        <v>0</v>
      </c>
      <c r="BW82" s="58">
        <f>'اداريين البنك'!BV25</f>
        <v>0</v>
      </c>
      <c r="BX82" s="58">
        <f>'اداريين البنك'!BW25</f>
        <v>0</v>
      </c>
      <c r="BY82" s="58">
        <f>'اداريين البنك'!BX25</f>
        <v>0</v>
      </c>
      <c r="BZ82" s="234">
        <f>'اداريين البنك'!BY25</f>
        <v>0</v>
      </c>
      <c r="CA82" s="234">
        <f>'اداريين البنك'!BZ25</f>
        <v>0</v>
      </c>
      <c r="CB82" s="234">
        <f>'اداريين البنك'!CA25</f>
        <v>0</v>
      </c>
    </row>
    <row r="83" spans="1:80" s="33" customFormat="1" ht="21.95" customHeight="1" x14ac:dyDescent="0.2">
      <c r="A83" s="57">
        <v>78</v>
      </c>
      <c r="B83" s="57" t="str">
        <f>'اداريين البنك'!A26</f>
        <v/>
      </c>
      <c r="C83" s="58">
        <f>'اداريين البنك'!B26</f>
        <v>0</v>
      </c>
      <c r="D83" s="58">
        <f>'اداريين البنك'!C26</f>
        <v>0</v>
      </c>
      <c r="E83" s="58">
        <f>'اداريين البنك'!D26</f>
        <v>0</v>
      </c>
      <c r="F83" s="59">
        <f>'اداريين البنك'!E26</f>
        <v>0</v>
      </c>
      <c r="G83" s="51">
        <f>'اداريين البنك'!F26</f>
        <v>0</v>
      </c>
      <c r="H83" s="60">
        <f>'اداريين البنك'!G26</f>
        <v>0</v>
      </c>
      <c r="I83" s="60">
        <f>'اداريين البنك'!H26</f>
        <v>0</v>
      </c>
      <c r="J83" s="234">
        <f>'اداريين البنك'!I26</f>
        <v>0</v>
      </c>
      <c r="K83" s="234">
        <f>'اداريين البنك'!J26</f>
        <v>0</v>
      </c>
      <c r="L83" s="234">
        <f>'اداريين البنك'!K26</f>
        <v>0</v>
      </c>
      <c r="M83" s="234">
        <f>'اداريين البنك'!L26</f>
        <v>0</v>
      </c>
      <c r="N83" s="234">
        <f>'اداريين البنك'!M26</f>
        <v>0</v>
      </c>
      <c r="O83" s="58">
        <f>'اداريين البنك'!N26</f>
        <v>0</v>
      </c>
      <c r="P83" s="61">
        <f>'اداريين البنك'!O26</f>
        <v>0</v>
      </c>
      <c r="Q83" s="58">
        <f>'اداريين البنك'!P26</f>
        <v>0</v>
      </c>
      <c r="R83" s="62">
        <f>'اداريين البنك'!Q26</f>
        <v>0</v>
      </c>
      <c r="S83" s="62">
        <f>'اداريين البنك'!R26</f>
        <v>0</v>
      </c>
      <c r="T83" s="62">
        <f>'اداريين البنك'!S26</f>
        <v>0</v>
      </c>
      <c r="U83" s="60">
        <f>'اداريين البنك'!T26</f>
        <v>0</v>
      </c>
      <c r="V83" s="60">
        <f>'اداريين البنك'!U26</f>
        <v>0</v>
      </c>
      <c r="W83" s="60">
        <f>'اداريين البنك'!V26</f>
        <v>0</v>
      </c>
      <c r="X83" s="63">
        <f>'اداريين البنك'!W26</f>
        <v>0</v>
      </c>
      <c r="Y83" s="63">
        <f>'اداريين البنك'!X26</f>
        <v>0</v>
      </c>
      <c r="Z83" s="63">
        <f>'اداريين البنك'!Y26</f>
        <v>0</v>
      </c>
      <c r="AA83" s="62">
        <f>'اداريين البنك'!Z26</f>
        <v>0</v>
      </c>
      <c r="AB83" s="64">
        <f>'اداريين البنك'!AA26</f>
        <v>0</v>
      </c>
      <c r="AC83" s="64">
        <f>'اداريين البنك'!AB26</f>
        <v>0</v>
      </c>
      <c r="AD83" s="61">
        <f>'اداريين البنك'!AC26</f>
        <v>0</v>
      </c>
      <c r="AE83" s="58">
        <f>'اداريين البنك'!AD26</f>
        <v>0</v>
      </c>
      <c r="AF83" s="234">
        <f>'اداريين البنك'!AE26</f>
        <v>0</v>
      </c>
      <c r="AG83" s="234">
        <f>'اداريين البنك'!AF26</f>
        <v>0</v>
      </c>
      <c r="AH83" s="234">
        <f>'اداريين البنك'!AG26</f>
        <v>0</v>
      </c>
      <c r="AI83" s="87">
        <f>'اداريين البنك'!AH26</f>
        <v>0</v>
      </c>
      <c r="AJ83" s="87">
        <f>'اداريين البنك'!AI26</f>
        <v>0</v>
      </c>
      <c r="AK83" s="87">
        <f>'اداريين البنك'!AJ26</f>
        <v>0</v>
      </c>
      <c r="AL83" s="32">
        <f>'اداريين البنك'!AK26</f>
        <v>0</v>
      </c>
      <c r="AM83" s="87">
        <f>'اداريين البنك'!AL26</f>
        <v>0</v>
      </c>
      <c r="AN83" s="87">
        <f>'اداريين البنك'!AM26</f>
        <v>0</v>
      </c>
      <c r="AO83" s="87">
        <f>'اداريين البنك'!AN26</f>
        <v>0</v>
      </c>
      <c r="AP83" s="87">
        <f>'اداريين البنك'!AO26</f>
        <v>0</v>
      </c>
      <c r="AQ83" s="87">
        <f>'اداريين البنك'!AP26</f>
        <v>0</v>
      </c>
      <c r="AR83" s="87">
        <f>'اداريين البنك'!AQ26</f>
        <v>0</v>
      </c>
      <c r="AS83" s="87">
        <f>'اداريين البنك'!AR26</f>
        <v>0</v>
      </c>
      <c r="AT83" s="87">
        <f>'اداريين البنك'!AS26</f>
        <v>0</v>
      </c>
      <c r="AU83" s="87">
        <f>'اداريين البنك'!AT26</f>
        <v>0</v>
      </c>
      <c r="AV83" s="87">
        <f>'اداريين البنك'!AU26</f>
        <v>0</v>
      </c>
      <c r="AW83" s="234">
        <f>'اداريين البنك'!AV26</f>
        <v>0</v>
      </c>
      <c r="AX83" s="234">
        <f>'اداريين البنك'!AW26</f>
        <v>0</v>
      </c>
      <c r="AY83" s="234">
        <f>'اداريين البنك'!AX26</f>
        <v>0</v>
      </c>
      <c r="AZ83" s="61">
        <f>'اداريين البنك'!AY26</f>
        <v>0</v>
      </c>
      <c r="BA83" s="234">
        <f>'اداريين البنك'!AZ26</f>
        <v>0</v>
      </c>
      <c r="BB83" s="234">
        <f>'اداريين البنك'!BA26</f>
        <v>0</v>
      </c>
      <c r="BC83" s="234">
        <f>'اداريين البنك'!BB26</f>
        <v>0</v>
      </c>
      <c r="BD83" s="234">
        <f>'اداريين البنك'!BC26</f>
        <v>0</v>
      </c>
      <c r="BE83" s="65">
        <f>'اداريين البنك'!BD26</f>
        <v>0</v>
      </c>
      <c r="BF83" s="234">
        <f>'اداريين البنك'!BE26</f>
        <v>0</v>
      </c>
      <c r="BG83" s="234">
        <f>'اداريين البنك'!BF26</f>
        <v>0</v>
      </c>
      <c r="BH83" s="234">
        <f>'اداريين البنك'!BG26</f>
        <v>0</v>
      </c>
      <c r="BI83" s="234">
        <f>'اداريين البنك'!BH26</f>
        <v>50</v>
      </c>
      <c r="BJ83" s="234">
        <f>'اداريين البنك'!BI26</f>
        <v>-50</v>
      </c>
      <c r="BK83" s="65">
        <f>'اداريين البنك'!BJ26</f>
        <v>0</v>
      </c>
      <c r="BL83" s="54">
        <f>'اداريين البنك'!BK26</f>
        <v>0</v>
      </c>
      <c r="BM83" s="234">
        <f>'اداريين البنك'!BL26</f>
        <v>1183.33</v>
      </c>
      <c r="BN83" s="234">
        <f>'اداريين البنك'!BM26</f>
        <v>-1183.33</v>
      </c>
      <c r="BO83" s="56">
        <f>'اداريين البنك'!BN26</f>
        <v>0</v>
      </c>
      <c r="BP83" s="58">
        <f>'اداريين البنك'!BO26</f>
        <v>0</v>
      </c>
      <c r="BQ83" s="58">
        <f>'اداريين البنك'!BP26</f>
        <v>0</v>
      </c>
      <c r="BR83" s="97">
        <f>'اداريين البنك'!BQ26</f>
        <v>0</v>
      </c>
      <c r="BS83" s="97">
        <f>'اداريين البنك'!BR26</f>
        <v>0</v>
      </c>
      <c r="BT83" s="58">
        <f>'اداريين البنك'!BS26</f>
        <v>0</v>
      </c>
      <c r="BU83" s="58">
        <f>'اداريين البنك'!BT26</f>
        <v>0</v>
      </c>
      <c r="BV83" s="58">
        <f>'اداريين البنك'!BU26</f>
        <v>0</v>
      </c>
      <c r="BW83" s="58">
        <f>'اداريين البنك'!BV26</f>
        <v>0</v>
      </c>
      <c r="BX83" s="58">
        <f>'اداريين البنك'!BW26</f>
        <v>0</v>
      </c>
      <c r="BY83" s="58">
        <f>'اداريين البنك'!BX26</f>
        <v>0</v>
      </c>
      <c r="BZ83" s="234">
        <f>'اداريين البنك'!BY26</f>
        <v>0</v>
      </c>
      <c r="CA83" s="234">
        <f>'اداريين البنك'!BZ26</f>
        <v>0</v>
      </c>
      <c r="CB83" s="234">
        <f>'اداريين البنك'!CA26</f>
        <v>0</v>
      </c>
    </row>
    <row r="84" spans="1:80" s="33" customFormat="1" ht="21.95" customHeight="1" x14ac:dyDescent="0.2">
      <c r="A84" s="57">
        <v>79</v>
      </c>
      <c r="B84" s="57" t="str">
        <f>'اداريين البنك'!A27</f>
        <v/>
      </c>
      <c r="C84" s="58">
        <f>'اداريين البنك'!B27</f>
        <v>0</v>
      </c>
      <c r="D84" s="58">
        <f>'اداريين البنك'!C27</f>
        <v>0</v>
      </c>
      <c r="E84" s="58">
        <f>'اداريين البنك'!D27</f>
        <v>0</v>
      </c>
      <c r="F84" s="59">
        <f>'اداريين البنك'!E27</f>
        <v>0</v>
      </c>
      <c r="G84" s="51">
        <f>'اداريين البنك'!F27</f>
        <v>0</v>
      </c>
      <c r="H84" s="60">
        <f>'اداريين البنك'!G27</f>
        <v>0</v>
      </c>
      <c r="I84" s="60">
        <f>'اداريين البنك'!H27</f>
        <v>0</v>
      </c>
      <c r="J84" s="234">
        <f>'اداريين البنك'!I27</f>
        <v>0</v>
      </c>
      <c r="K84" s="234">
        <f>'اداريين البنك'!J27</f>
        <v>0</v>
      </c>
      <c r="L84" s="234">
        <f>'اداريين البنك'!K27</f>
        <v>0</v>
      </c>
      <c r="M84" s="234">
        <f>'اداريين البنك'!L27</f>
        <v>0</v>
      </c>
      <c r="N84" s="234">
        <f>'اداريين البنك'!M27</f>
        <v>0</v>
      </c>
      <c r="O84" s="58">
        <f>'اداريين البنك'!N27</f>
        <v>0</v>
      </c>
      <c r="P84" s="61">
        <f>'اداريين البنك'!O27</f>
        <v>0</v>
      </c>
      <c r="Q84" s="58">
        <f>'اداريين البنك'!P27</f>
        <v>0</v>
      </c>
      <c r="R84" s="62">
        <f>'اداريين البنك'!Q27</f>
        <v>0</v>
      </c>
      <c r="S84" s="62">
        <f>'اداريين البنك'!R27</f>
        <v>0</v>
      </c>
      <c r="T84" s="62">
        <f>'اداريين البنك'!S27</f>
        <v>0</v>
      </c>
      <c r="U84" s="60">
        <f>'اداريين البنك'!T27</f>
        <v>0</v>
      </c>
      <c r="V84" s="60">
        <f>'اداريين البنك'!U27</f>
        <v>0</v>
      </c>
      <c r="W84" s="60">
        <f>'اداريين البنك'!V27</f>
        <v>0</v>
      </c>
      <c r="X84" s="63">
        <f>'اداريين البنك'!W27</f>
        <v>0</v>
      </c>
      <c r="Y84" s="63">
        <f>'اداريين البنك'!X27</f>
        <v>0</v>
      </c>
      <c r="Z84" s="63">
        <f>'اداريين البنك'!Y27</f>
        <v>0</v>
      </c>
      <c r="AA84" s="62">
        <f>'اداريين البنك'!Z27</f>
        <v>0</v>
      </c>
      <c r="AB84" s="64">
        <f>'اداريين البنك'!AA27</f>
        <v>0</v>
      </c>
      <c r="AC84" s="64">
        <f>'اداريين البنك'!AB27</f>
        <v>0</v>
      </c>
      <c r="AD84" s="61">
        <f>'اداريين البنك'!AC27</f>
        <v>0</v>
      </c>
      <c r="AE84" s="58">
        <f>'اداريين البنك'!AD27</f>
        <v>0</v>
      </c>
      <c r="AF84" s="234">
        <f>'اداريين البنك'!AE27</f>
        <v>0</v>
      </c>
      <c r="AG84" s="234">
        <f>'اداريين البنك'!AF27</f>
        <v>0</v>
      </c>
      <c r="AH84" s="234">
        <f>'اداريين البنك'!AG27</f>
        <v>0</v>
      </c>
      <c r="AI84" s="87">
        <f>'اداريين البنك'!AH27</f>
        <v>0</v>
      </c>
      <c r="AJ84" s="87">
        <f>'اداريين البنك'!AI27</f>
        <v>0</v>
      </c>
      <c r="AK84" s="87">
        <f>'اداريين البنك'!AJ27</f>
        <v>0</v>
      </c>
      <c r="AL84" s="32">
        <f>'اداريين البنك'!AK27</f>
        <v>0</v>
      </c>
      <c r="AM84" s="87">
        <f>'اداريين البنك'!AL27</f>
        <v>0</v>
      </c>
      <c r="AN84" s="87">
        <f>'اداريين البنك'!AM27</f>
        <v>0</v>
      </c>
      <c r="AO84" s="87">
        <f>'اداريين البنك'!AN27</f>
        <v>0</v>
      </c>
      <c r="AP84" s="87">
        <f>'اداريين البنك'!AO27</f>
        <v>0</v>
      </c>
      <c r="AQ84" s="87">
        <f>'اداريين البنك'!AP27</f>
        <v>0</v>
      </c>
      <c r="AR84" s="87">
        <f>'اداريين البنك'!AQ27</f>
        <v>0</v>
      </c>
      <c r="AS84" s="87">
        <f>'اداريين البنك'!AR27</f>
        <v>0</v>
      </c>
      <c r="AT84" s="87">
        <f>'اداريين البنك'!AS27</f>
        <v>0</v>
      </c>
      <c r="AU84" s="87">
        <f>'اداريين البنك'!AT27</f>
        <v>0</v>
      </c>
      <c r="AV84" s="87">
        <f>'اداريين البنك'!AU27</f>
        <v>0</v>
      </c>
      <c r="AW84" s="234">
        <f>'اداريين البنك'!AV27</f>
        <v>0</v>
      </c>
      <c r="AX84" s="234">
        <f>'اداريين البنك'!AW27</f>
        <v>0</v>
      </c>
      <c r="AY84" s="234">
        <f>'اداريين البنك'!AX27</f>
        <v>0</v>
      </c>
      <c r="AZ84" s="61">
        <f>'اداريين البنك'!AY27</f>
        <v>0</v>
      </c>
      <c r="BA84" s="234">
        <f>'اداريين البنك'!AZ27</f>
        <v>0</v>
      </c>
      <c r="BB84" s="234">
        <f>'اداريين البنك'!BA27</f>
        <v>0</v>
      </c>
      <c r="BC84" s="234">
        <f>'اداريين البنك'!BB27</f>
        <v>0</v>
      </c>
      <c r="BD84" s="234">
        <f>'اداريين البنك'!BC27</f>
        <v>0</v>
      </c>
      <c r="BE84" s="65">
        <f>'اداريين البنك'!BD27</f>
        <v>0</v>
      </c>
      <c r="BF84" s="234">
        <f>'اداريين البنك'!BE27</f>
        <v>0</v>
      </c>
      <c r="BG84" s="234">
        <f>'اداريين البنك'!BF27</f>
        <v>0</v>
      </c>
      <c r="BH84" s="234">
        <f>'اداريين البنك'!BG27</f>
        <v>0</v>
      </c>
      <c r="BI84" s="234">
        <f>'اداريين البنك'!BH27</f>
        <v>50</v>
      </c>
      <c r="BJ84" s="234">
        <f>'اداريين البنك'!BI27</f>
        <v>-50</v>
      </c>
      <c r="BK84" s="65">
        <f>'اداريين البنك'!BJ27</f>
        <v>0</v>
      </c>
      <c r="BL84" s="54">
        <f>'اداريين البنك'!BK27</f>
        <v>0</v>
      </c>
      <c r="BM84" s="234">
        <f>'اداريين البنك'!BL27</f>
        <v>1183.33</v>
      </c>
      <c r="BN84" s="234">
        <f>'اداريين البنك'!BM27</f>
        <v>-1183.33</v>
      </c>
      <c r="BO84" s="56">
        <f>'اداريين البنك'!BN27</f>
        <v>0</v>
      </c>
      <c r="BP84" s="58">
        <f>'اداريين البنك'!BO27</f>
        <v>0</v>
      </c>
      <c r="BQ84" s="58">
        <f>'اداريين البنك'!BP27</f>
        <v>0</v>
      </c>
      <c r="BR84" s="97">
        <f>'اداريين البنك'!BQ27</f>
        <v>0</v>
      </c>
      <c r="BS84" s="97">
        <f>'اداريين البنك'!BR27</f>
        <v>0</v>
      </c>
      <c r="BT84" s="58">
        <f>'اداريين البنك'!BS27</f>
        <v>0</v>
      </c>
      <c r="BU84" s="58">
        <f>'اداريين البنك'!BT27</f>
        <v>0</v>
      </c>
      <c r="BV84" s="58">
        <f>'اداريين البنك'!BU27</f>
        <v>0</v>
      </c>
      <c r="BW84" s="58">
        <f>'اداريين البنك'!BV27</f>
        <v>0</v>
      </c>
      <c r="BX84" s="58">
        <f>'اداريين البنك'!BW27</f>
        <v>0</v>
      </c>
      <c r="BY84" s="58">
        <f>'اداريين البنك'!BX27</f>
        <v>0</v>
      </c>
      <c r="BZ84" s="234">
        <f>'اداريين البنك'!BY27</f>
        <v>0</v>
      </c>
      <c r="CA84" s="234">
        <f>'اداريين البنك'!BZ27</f>
        <v>0</v>
      </c>
      <c r="CB84" s="234">
        <f>'اداريين البنك'!CA27</f>
        <v>0</v>
      </c>
    </row>
    <row r="85" spans="1:80" s="33" customFormat="1" ht="21.95" customHeight="1" x14ac:dyDescent="0.2">
      <c r="A85" s="57">
        <v>80</v>
      </c>
      <c r="B85" s="57" t="str">
        <f>'اداريين البنك'!A28</f>
        <v/>
      </c>
      <c r="C85" s="58">
        <f>'اداريين البنك'!B28</f>
        <v>0</v>
      </c>
      <c r="D85" s="58">
        <f>'اداريين البنك'!C28</f>
        <v>0</v>
      </c>
      <c r="E85" s="58">
        <f>'اداريين البنك'!D28</f>
        <v>0</v>
      </c>
      <c r="F85" s="59">
        <f>'اداريين البنك'!E28</f>
        <v>0</v>
      </c>
      <c r="G85" s="51">
        <f>'اداريين البنك'!F28</f>
        <v>0</v>
      </c>
      <c r="H85" s="60">
        <f>'اداريين البنك'!G28</f>
        <v>0</v>
      </c>
      <c r="I85" s="60">
        <f>'اداريين البنك'!H28</f>
        <v>0</v>
      </c>
      <c r="J85" s="234">
        <f>'اداريين البنك'!I28</f>
        <v>0</v>
      </c>
      <c r="K85" s="234">
        <f>'اداريين البنك'!J28</f>
        <v>0</v>
      </c>
      <c r="L85" s="234">
        <f>'اداريين البنك'!K28</f>
        <v>0</v>
      </c>
      <c r="M85" s="234">
        <f>'اداريين البنك'!L28</f>
        <v>0</v>
      </c>
      <c r="N85" s="234">
        <f>'اداريين البنك'!M28</f>
        <v>0</v>
      </c>
      <c r="O85" s="58">
        <f>'اداريين البنك'!N28</f>
        <v>0</v>
      </c>
      <c r="P85" s="61">
        <f>'اداريين البنك'!O28</f>
        <v>0</v>
      </c>
      <c r="Q85" s="58">
        <f>'اداريين البنك'!P28</f>
        <v>0</v>
      </c>
      <c r="R85" s="62">
        <f>'اداريين البنك'!Q28</f>
        <v>0</v>
      </c>
      <c r="S85" s="62">
        <f>'اداريين البنك'!R28</f>
        <v>0</v>
      </c>
      <c r="T85" s="62">
        <f>'اداريين البنك'!S28</f>
        <v>0</v>
      </c>
      <c r="U85" s="60">
        <f>'اداريين البنك'!T28</f>
        <v>0</v>
      </c>
      <c r="V85" s="60">
        <f>'اداريين البنك'!U28</f>
        <v>0</v>
      </c>
      <c r="W85" s="60">
        <f>'اداريين البنك'!V28</f>
        <v>0</v>
      </c>
      <c r="X85" s="63">
        <f>'اداريين البنك'!W28</f>
        <v>0</v>
      </c>
      <c r="Y85" s="63">
        <f>'اداريين البنك'!X28</f>
        <v>0</v>
      </c>
      <c r="Z85" s="63">
        <f>'اداريين البنك'!Y28</f>
        <v>0</v>
      </c>
      <c r="AA85" s="62">
        <f>'اداريين البنك'!Z28</f>
        <v>0</v>
      </c>
      <c r="AB85" s="64">
        <f>'اداريين البنك'!AA28</f>
        <v>0</v>
      </c>
      <c r="AC85" s="64">
        <f>'اداريين البنك'!AB28</f>
        <v>0</v>
      </c>
      <c r="AD85" s="61">
        <f>'اداريين البنك'!AC28</f>
        <v>0</v>
      </c>
      <c r="AE85" s="58">
        <f>'اداريين البنك'!AD28</f>
        <v>0</v>
      </c>
      <c r="AF85" s="234">
        <f>'اداريين البنك'!AE28</f>
        <v>0</v>
      </c>
      <c r="AG85" s="234">
        <f>'اداريين البنك'!AF28</f>
        <v>0</v>
      </c>
      <c r="AH85" s="234">
        <f>'اداريين البنك'!AG28</f>
        <v>0</v>
      </c>
      <c r="AI85" s="87">
        <f>'اداريين البنك'!AH28</f>
        <v>0</v>
      </c>
      <c r="AJ85" s="87">
        <f>'اداريين البنك'!AI28</f>
        <v>0</v>
      </c>
      <c r="AK85" s="87">
        <f>'اداريين البنك'!AJ28</f>
        <v>0</v>
      </c>
      <c r="AL85" s="32">
        <f>'اداريين البنك'!AK28</f>
        <v>0</v>
      </c>
      <c r="AM85" s="87">
        <f>'اداريين البنك'!AL28</f>
        <v>0</v>
      </c>
      <c r="AN85" s="87">
        <f>'اداريين البنك'!AM28</f>
        <v>0</v>
      </c>
      <c r="AO85" s="87">
        <f>'اداريين البنك'!AN28</f>
        <v>0</v>
      </c>
      <c r="AP85" s="87">
        <f>'اداريين البنك'!AO28</f>
        <v>0</v>
      </c>
      <c r="AQ85" s="87">
        <f>'اداريين البنك'!AP28</f>
        <v>0</v>
      </c>
      <c r="AR85" s="87">
        <f>'اداريين البنك'!AQ28</f>
        <v>0</v>
      </c>
      <c r="AS85" s="87">
        <f>'اداريين البنك'!AR28</f>
        <v>0</v>
      </c>
      <c r="AT85" s="87">
        <f>'اداريين البنك'!AS28</f>
        <v>0</v>
      </c>
      <c r="AU85" s="87">
        <f>'اداريين البنك'!AT28</f>
        <v>0</v>
      </c>
      <c r="AV85" s="87">
        <f>'اداريين البنك'!AU28</f>
        <v>0</v>
      </c>
      <c r="AW85" s="234">
        <f>'اداريين البنك'!AV28</f>
        <v>0</v>
      </c>
      <c r="AX85" s="234">
        <f>'اداريين البنك'!AW28</f>
        <v>0</v>
      </c>
      <c r="AY85" s="234">
        <f>'اداريين البنك'!AX28</f>
        <v>0</v>
      </c>
      <c r="AZ85" s="61">
        <f>'اداريين البنك'!AY28</f>
        <v>0</v>
      </c>
      <c r="BA85" s="234">
        <f>'اداريين البنك'!AZ28</f>
        <v>0</v>
      </c>
      <c r="BB85" s="234">
        <f>'اداريين البنك'!BA28</f>
        <v>0</v>
      </c>
      <c r="BC85" s="234">
        <f>'اداريين البنك'!BB28</f>
        <v>0</v>
      </c>
      <c r="BD85" s="234">
        <f>'اداريين البنك'!BC28</f>
        <v>0</v>
      </c>
      <c r="BE85" s="65">
        <f>'اداريين البنك'!BD28</f>
        <v>0</v>
      </c>
      <c r="BF85" s="234">
        <f>'اداريين البنك'!BE28</f>
        <v>0</v>
      </c>
      <c r="BG85" s="234">
        <f>'اداريين البنك'!BF28</f>
        <v>0</v>
      </c>
      <c r="BH85" s="234">
        <f>'اداريين البنك'!BG28</f>
        <v>0</v>
      </c>
      <c r="BI85" s="234">
        <f>'اداريين البنك'!BH28</f>
        <v>50</v>
      </c>
      <c r="BJ85" s="234">
        <f>'اداريين البنك'!BI28</f>
        <v>-50</v>
      </c>
      <c r="BK85" s="65">
        <f>'اداريين البنك'!BJ28</f>
        <v>0</v>
      </c>
      <c r="BL85" s="54">
        <f>'اداريين البنك'!BK28</f>
        <v>0</v>
      </c>
      <c r="BM85" s="234">
        <f>'اداريين البنك'!BL28</f>
        <v>1183.33</v>
      </c>
      <c r="BN85" s="234">
        <f>'اداريين البنك'!BM28</f>
        <v>-1183.33</v>
      </c>
      <c r="BO85" s="56">
        <f>'اداريين البنك'!BN28</f>
        <v>0</v>
      </c>
      <c r="BP85" s="58">
        <f>'اداريين البنك'!BO28</f>
        <v>0</v>
      </c>
      <c r="BQ85" s="58">
        <f>'اداريين البنك'!BP28</f>
        <v>0</v>
      </c>
      <c r="BR85" s="97">
        <f>'اداريين البنك'!BQ28</f>
        <v>0</v>
      </c>
      <c r="BS85" s="97">
        <f>'اداريين البنك'!BR28</f>
        <v>0</v>
      </c>
      <c r="BT85" s="58">
        <f>'اداريين البنك'!BS28</f>
        <v>0</v>
      </c>
      <c r="BU85" s="58">
        <f>'اداريين البنك'!BT28</f>
        <v>0</v>
      </c>
      <c r="BV85" s="58">
        <f>'اداريين البنك'!BU28</f>
        <v>0</v>
      </c>
      <c r="BW85" s="58">
        <f>'اداريين البنك'!BV28</f>
        <v>0</v>
      </c>
      <c r="BX85" s="58">
        <f>'اداريين البنك'!BW28</f>
        <v>0</v>
      </c>
      <c r="BY85" s="58">
        <f>'اداريين البنك'!BX28</f>
        <v>0</v>
      </c>
      <c r="BZ85" s="234">
        <f>'اداريين البنك'!BY28</f>
        <v>0</v>
      </c>
      <c r="CA85" s="234">
        <f>'اداريين البنك'!BZ28</f>
        <v>0</v>
      </c>
      <c r="CB85" s="234">
        <f>'اداريين البنك'!CA28</f>
        <v>0</v>
      </c>
    </row>
    <row r="86" spans="1:80" s="33" customFormat="1" ht="21.95" customHeight="1" x14ac:dyDescent="0.2">
      <c r="A86" s="57">
        <v>81</v>
      </c>
      <c r="B86" s="57" t="str">
        <f>'اداريين البنك'!A29</f>
        <v/>
      </c>
      <c r="C86" s="58">
        <f>'اداريين البنك'!B29</f>
        <v>0</v>
      </c>
      <c r="D86" s="58">
        <f>'اداريين البنك'!C29</f>
        <v>0</v>
      </c>
      <c r="E86" s="58">
        <f>'اداريين البنك'!D29</f>
        <v>0</v>
      </c>
      <c r="F86" s="59">
        <f>'اداريين البنك'!E29</f>
        <v>0</v>
      </c>
      <c r="G86" s="51">
        <f>'اداريين البنك'!F29</f>
        <v>0</v>
      </c>
      <c r="H86" s="60">
        <f>'اداريين البنك'!G29</f>
        <v>0</v>
      </c>
      <c r="I86" s="60">
        <f>'اداريين البنك'!H29</f>
        <v>0</v>
      </c>
      <c r="J86" s="234">
        <f>'اداريين البنك'!I29</f>
        <v>0</v>
      </c>
      <c r="K86" s="234">
        <f>'اداريين البنك'!J29</f>
        <v>0</v>
      </c>
      <c r="L86" s="234">
        <f>'اداريين البنك'!K29</f>
        <v>0</v>
      </c>
      <c r="M86" s="234">
        <f>'اداريين البنك'!L29</f>
        <v>0</v>
      </c>
      <c r="N86" s="234">
        <f>'اداريين البنك'!M29</f>
        <v>0</v>
      </c>
      <c r="O86" s="58">
        <f>'اداريين البنك'!N29</f>
        <v>0</v>
      </c>
      <c r="P86" s="61">
        <f>'اداريين البنك'!O29</f>
        <v>0</v>
      </c>
      <c r="Q86" s="58">
        <f>'اداريين البنك'!P29</f>
        <v>0</v>
      </c>
      <c r="R86" s="62">
        <f>'اداريين البنك'!Q29</f>
        <v>0</v>
      </c>
      <c r="S86" s="62">
        <f>'اداريين البنك'!R29</f>
        <v>0</v>
      </c>
      <c r="T86" s="62">
        <f>'اداريين البنك'!S29</f>
        <v>0</v>
      </c>
      <c r="U86" s="60">
        <f>'اداريين البنك'!T29</f>
        <v>0</v>
      </c>
      <c r="V86" s="60">
        <f>'اداريين البنك'!U29</f>
        <v>0</v>
      </c>
      <c r="W86" s="60">
        <f>'اداريين البنك'!V29</f>
        <v>0</v>
      </c>
      <c r="X86" s="63">
        <f>'اداريين البنك'!W29</f>
        <v>0</v>
      </c>
      <c r="Y86" s="63">
        <f>'اداريين البنك'!X29</f>
        <v>0</v>
      </c>
      <c r="Z86" s="63">
        <f>'اداريين البنك'!Y29</f>
        <v>0</v>
      </c>
      <c r="AA86" s="62">
        <f>'اداريين البنك'!Z29</f>
        <v>0</v>
      </c>
      <c r="AB86" s="64">
        <f>'اداريين البنك'!AA29</f>
        <v>0</v>
      </c>
      <c r="AC86" s="64">
        <f>'اداريين البنك'!AB29</f>
        <v>0</v>
      </c>
      <c r="AD86" s="61">
        <f>'اداريين البنك'!AC29</f>
        <v>0</v>
      </c>
      <c r="AE86" s="58">
        <f>'اداريين البنك'!AD29</f>
        <v>0</v>
      </c>
      <c r="AF86" s="234">
        <f>'اداريين البنك'!AE29</f>
        <v>0</v>
      </c>
      <c r="AG86" s="234">
        <f>'اداريين البنك'!AF29</f>
        <v>0</v>
      </c>
      <c r="AH86" s="234">
        <f>'اداريين البنك'!AG29</f>
        <v>0</v>
      </c>
      <c r="AI86" s="87">
        <f>'اداريين البنك'!AH29</f>
        <v>0</v>
      </c>
      <c r="AJ86" s="87">
        <f>'اداريين البنك'!AI29</f>
        <v>0</v>
      </c>
      <c r="AK86" s="87">
        <f>'اداريين البنك'!AJ29</f>
        <v>0</v>
      </c>
      <c r="AL86" s="32">
        <f>'اداريين البنك'!AK29</f>
        <v>0</v>
      </c>
      <c r="AM86" s="87">
        <f>'اداريين البنك'!AL29</f>
        <v>0</v>
      </c>
      <c r="AN86" s="87">
        <f>'اداريين البنك'!AM29</f>
        <v>0</v>
      </c>
      <c r="AO86" s="87">
        <f>'اداريين البنك'!AN29</f>
        <v>0</v>
      </c>
      <c r="AP86" s="87">
        <f>'اداريين البنك'!AO29</f>
        <v>0</v>
      </c>
      <c r="AQ86" s="87">
        <f>'اداريين البنك'!AP29</f>
        <v>0</v>
      </c>
      <c r="AR86" s="87">
        <f>'اداريين البنك'!AQ29</f>
        <v>0</v>
      </c>
      <c r="AS86" s="87">
        <f>'اداريين البنك'!AR29</f>
        <v>0</v>
      </c>
      <c r="AT86" s="87">
        <f>'اداريين البنك'!AS29</f>
        <v>0</v>
      </c>
      <c r="AU86" s="87">
        <f>'اداريين البنك'!AT29</f>
        <v>0</v>
      </c>
      <c r="AV86" s="87">
        <f>'اداريين البنك'!AU29</f>
        <v>0</v>
      </c>
      <c r="AW86" s="234">
        <f>'اداريين البنك'!AV29</f>
        <v>0</v>
      </c>
      <c r="AX86" s="234">
        <f>'اداريين البنك'!AW29</f>
        <v>0</v>
      </c>
      <c r="AY86" s="234">
        <f>'اداريين البنك'!AX29</f>
        <v>0</v>
      </c>
      <c r="AZ86" s="61">
        <f>'اداريين البنك'!AY29</f>
        <v>0</v>
      </c>
      <c r="BA86" s="234">
        <f>'اداريين البنك'!AZ29</f>
        <v>0</v>
      </c>
      <c r="BB86" s="234">
        <f>'اداريين البنك'!BA29</f>
        <v>0</v>
      </c>
      <c r="BC86" s="234">
        <f>'اداريين البنك'!BB29</f>
        <v>0</v>
      </c>
      <c r="BD86" s="234">
        <f>'اداريين البنك'!BC29</f>
        <v>0</v>
      </c>
      <c r="BE86" s="65">
        <f>'اداريين البنك'!BD29</f>
        <v>0</v>
      </c>
      <c r="BF86" s="234">
        <f>'اداريين البنك'!BE29</f>
        <v>0</v>
      </c>
      <c r="BG86" s="234">
        <f>'اداريين البنك'!BF29</f>
        <v>0</v>
      </c>
      <c r="BH86" s="234">
        <f>'اداريين البنك'!BG29</f>
        <v>0</v>
      </c>
      <c r="BI86" s="234">
        <f>'اداريين البنك'!BH29</f>
        <v>50</v>
      </c>
      <c r="BJ86" s="234">
        <f>'اداريين البنك'!BI29</f>
        <v>-50</v>
      </c>
      <c r="BK86" s="65">
        <f>'اداريين البنك'!BJ29</f>
        <v>0</v>
      </c>
      <c r="BL86" s="54">
        <f>'اداريين البنك'!BK29</f>
        <v>0</v>
      </c>
      <c r="BM86" s="234">
        <f>'اداريين البنك'!BL29</f>
        <v>1183.33</v>
      </c>
      <c r="BN86" s="234">
        <f>'اداريين البنك'!BM29</f>
        <v>-1183.33</v>
      </c>
      <c r="BO86" s="56">
        <f>'اداريين البنك'!BN29</f>
        <v>0</v>
      </c>
      <c r="BP86" s="58">
        <f>'اداريين البنك'!BO29</f>
        <v>0</v>
      </c>
      <c r="BQ86" s="58">
        <f>'اداريين البنك'!BP29</f>
        <v>0</v>
      </c>
      <c r="BR86" s="97">
        <f>'اداريين البنك'!BQ29</f>
        <v>0</v>
      </c>
      <c r="BS86" s="97">
        <f>'اداريين البنك'!BR29</f>
        <v>0</v>
      </c>
      <c r="BT86" s="58">
        <f>'اداريين البنك'!BS29</f>
        <v>0</v>
      </c>
      <c r="BU86" s="58">
        <f>'اداريين البنك'!BT29</f>
        <v>0</v>
      </c>
      <c r="BV86" s="58">
        <f>'اداريين البنك'!BU29</f>
        <v>0</v>
      </c>
      <c r="BW86" s="58">
        <f>'اداريين البنك'!BV29</f>
        <v>0</v>
      </c>
      <c r="BX86" s="58">
        <f>'اداريين البنك'!BW29</f>
        <v>0</v>
      </c>
      <c r="BY86" s="58">
        <f>'اداريين البنك'!BX29</f>
        <v>0</v>
      </c>
      <c r="BZ86" s="234">
        <f>'اداريين البنك'!BY29</f>
        <v>0</v>
      </c>
      <c r="CA86" s="234">
        <f>'اداريين البنك'!BZ29</f>
        <v>0</v>
      </c>
      <c r="CB86" s="234">
        <f>'اداريين البنك'!CA29</f>
        <v>0</v>
      </c>
    </row>
    <row r="87" spans="1:80" s="33" customFormat="1" ht="21.95" customHeight="1" x14ac:dyDescent="0.2">
      <c r="A87" s="57">
        <v>82</v>
      </c>
      <c r="B87" s="57" t="str">
        <f>'اداريين البنك'!A30</f>
        <v/>
      </c>
      <c r="C87" s="58">
        <f>'اداريين البنك'!B30</f>
        <v>0</v>
      </c>
      <c r="D87" s="58">
        <f>'اداريين البنك'!C30</f>
        <v>0</v>
      </c>
      <c r="E87" s="58">
        <f>'اداريين البنك'!D30</f>
        <v>0</v>
      </c>
      <c r="F87" s="59">
        <f>'اداريين البنك'!E30</f>
        <v>0</v>
      </c>
      <c r="G87" s="51">
        <f>'اداريين البنك'!F30</f>
        <v>0</v>
      </c>
      <c r="H87" s="60">
        <f>'اداريين البنك'!G30</f>
        <v>0</v>
      </c>
      <c r="I87" s="60">
        <f>'اداريين البنك'!H30</f>
        <v>0</v>
      </c>
      <c r="J87" s="234">
        <f>'اداريين البنك'!I30</f>
        <v>0</v>
      </c>
      <c r="K87" s="234">
        <f>'اداريين البنك'!J30</f>
        <v>0</v>
      </c>
      <c r="L87" s="234">
        <f>'اداريين البنك'!K30</f>
        <v>0</v>
      </c>
      <c r="M87" s="234">
        <f>'اداريين البنك'!L30</f>
        <v>0</v>
      </c>
      <c r="N87" s="234">
        <f>'اداريين البنك'!M30</f>
        <v>0</v>
      </c>
      <c r="O87" s="58">
        <f>'اداريين البنك'!N30</f>
        <v>0</v>
      </c>
      <c r="P87" s="61">
        <f>'اداريين البنك'!O30</f>
        <v>0</v>
      </c>
      <c r="Q87" s="58">
        <f>'اداريين البنك'!P30</f>
        <v>0</v>
      </c>
      <c r="R87" s="62">
        <f>'اداريين البنك'!Q30</f>
        <v>0</v>
      </c>
      <c r="S87" s="62">
        <f>'اداريين البنك'!R30</f>
        <v>0</v>
      </c>
      <c r="T87" s="62">
        <f>'اداريين البنك'!S30</f>
        <v>0</v>
      </c>
      <c r="U87" s="60">
        <f>'اداريين البنك'!T30</f>
        <v>0</v>
      </c>
      <c r="V87" s="60">
        <f>'اداريين البنك'!U30</f>
        <v>0</v>
      </c>
      <c r="W87" s="60">
        <f>'اداريين البنك'!V30</f>
        <v>0</v>
      </c>
      <c r="X87" s="63">
        <f>'اداريين البنك'!W30</f>
        <v>0</v>
      </c>
      <c r="Y87" s="63">
        <f>'اداريين البنك'!X30</f>
        <v>0</v>
      </c>
      <c r="Z87" s="63">
        <f>'اداريين البنك'!Y30</f>
        <v>0</v>
      </c>
      <c r="AA87" s="62">
        <f>'اداريين البنك'!Z30</f>
        <v>0</v>
      </c>
      <c r="AB87" s="64">
        <f>'اداريين البنك'!AA30</f>
        <v>0</v>
      </c>
      <c r="AC87" s="64">
        <f>'اداريين البنك'!AB30</f>
        <v>0</v>
      </c>
      <c r="AD87" s="61">
        <f>'اداريين البنك'!AC30</f>
        <v>0</v>
      </c>
      <c r="AE87" s="58">
        <f>'اداريين البنك'!AD30</f>
        <v>0</v>
      </c>
      <c r="AF87" s="234">
        <f>'اداريين البنك'!AE30</f>
        <v>0</v>
      </c>
      <c r="AG87" s="234">
        <f>'اداريين البنك'!AF30</f>
        <v>0</v>
      </c>
      <c r="AH87" s="234">
        <f>'اداريين البنك'!AG30</f>
        <v>0</v>
      </c>
      <c r="AI87" s="87">
        <f>'اداريين البنك'!AH30</f>
        <v>0</v>
      </c>
      <c r="AJ87" s="87">
        <f>'اداريين البنك'!AI30</f>
        <v>0</v>
      </c>
      <c r="AK87" s="87">
        <f>'اداريين البنك'!AJ30</f>
        <v>0</v>
      </c>
      <c r="AL87" s="32">
        <f>'اداريين البنك'!AK30</f>
        <v>0</v>
      </c>
      <c r="AM87" s="87">
        <f>'اداريين البنك'!AL30</f>
        <v>0</v>
      </c>
      <c r="AN87" s="87">
        <f>'اداريين البنك'!AM30</f>
        <v>0</v>
      </c>
      <c r="AO87" s="87">
        <f>'اداريين البنك'!AN30</f>
        <v>0</v>
      </c>
      <c r="AP87" s="87">
        <f>'اداريين البنك'!AO30</f>
        <v>0</v>
      </c>
      <c r="AQ87" s="87">
        <f>'اداريين البنك'!AP30</f>
        <v>0</v>
      </c>
      <c r="AR87" s="87">
        <f>'اداريين البنك'!AQ30</f>
        <v>0</v>
      </c>
      <c r="AS87" s="87">
        <f>'اداريين البنك'!AR30</f>
        <v>0</v>
      </c>
      <c r="AT87" s="87">
        <f>'اداريين البنك'!AS30</f>
        <v>0</v>
      </c>
      <c r="AU87" s="87">
        <f>'اداريين البنك'!AT30</f>
        <v>0</v>
      </c>
      <c r="AV87" s="87">
        <f>'اداريين البنك'!AU30</f>
        <v>0</v>
      </c>
      <c r="AW87" s="234">
        <f>'اداريين البنك'!AV30</f>
        <v>0</v>
      </c>
      <c r="AX87" s="234">
        <f>'اداريين البنك'!AW30</f>
        <v>0</v>
      </c>
      <c r="AY87" s="234">
        <f>'اداريين البنك'!AX30</f>
        <v>0</v>
      </c>
      <c r="AZ87" s="61">
        <f>'اداريين البنك'!AY30</f>
        <v>0</v>
      </c>
      <c r="BA87" s="234">
        <f>'اداريين البنك'!AZ30</f>
        <v>0</v>
      </c>
      <c r="BB87" s="234">
        <f>'اداريين البنك'!BA30</f>
        <v>0</v>
      </c>
      <c r="BC87" s="234">
        <f>'اداريين البنك'!BB30</f>
        <v>0</v>
      </c>
      <c r="BD87" s="234">
        <f>'اداريين البنك'!BC30</f>
        <v>0</v>
      </c>
      <c r="BE87" s="65">
        <f>'اداريين البنك'!BD30</f>
        <v>0</v>
      </c>
      <c r="BF87" s="234">
        <f>'اداريين البنك'!BE30</f>
        <v>0</v>
      </c>
      <c r="BG87" s="234">
        <f>'اداريين البنك'!BF30</f>
        <v>0</v>
      </c>
      <c r="BH87" s="234">
        <f>'اداريين البنك'!BG30</f>
        <v>0</v>
      </c>
      <c r="BI87" s="234">
        <f>'اداريين البنك'!BH30</f>
        <v>50</v>
      </c>
      <c r="BJ87" s="234">
        <f>'اداريين البنك'!BI30</f>
        <v>-50</v>
      </c>
      <c r="BK87" s="65">
        <f>'اداريين البنك'!BJ30</f>
        <v>0</v>
      </c>
      <c r="BL87" s="54">
        <f>'اداريين البنك'!BK30</f>
        <v>0</v>
      </c>
      <c r="BM87" s="234">
        <f>'اداريين البنك'!BL30</f>
        <v>1183.33</v>
      </c>
      <c r="BN87" s="234">
        <f>'اداريين البنك'!BM30</f>
        <v>-1183.33</v>
      </c>
      <c r="BO87" s="56">
        <f>'اداريين البنك'!BN30</f>
        <v>0</v>
      </c>
      <c r="BP87" s="58">
        <f>'اداريين البنك'!BO30</f>
        <v>0</v>
      </c>
      <c r="BQ87" s="58">
        <f>'اداريين البنك'!BP30</f>
        <v>0</v>
      </c>
      <c r="BR87" s="97">
        <f>'اداريين البنك'!BQ30</f>
        <v>0</v>
      </c>
      <c r="BS87" s="97">
        <f>'اداريين البنك'!BR30</f>
        <v>0</v>
      </c>
      <c r="BT87" s="58">
        <f>'اداريين البنك'!BS30</f>
        <v>0</v>
      </c>
      <c r="BU87" s="58">
        <f>'اداريين البنك'!BT30</f>
        <v>0</v>
      </c>
      <c r="BV87" s="58">
        <f>'اداريين البنك'!BU30</f>
        <v>0</v>
      </c>
      <c r="BW87" s="58">
        <f>'اداريين البنك'!BV30</f>
        <v>0</v>
      </c>
      <c r="BX87" s="58">
        <f>'اداريين البنك'!BW30</f>
        <v>0</v>
      </c>
      <c r="BY87" s="58">
        <f>'اداريين البنك'!BX30</f>
        <v>0</v>
      </c>
      <c r="BZ87" s="234">
        <f>'اداريين البنك'!BY30</f>
        <v>0</v>
      </c>
      <c r="CA87" s="234">
        <f>'اداريين البنك'!BZ30</f>
        <v>0</v>
      </c>
      <c r="CB87" s="234">
        <f>'اداريين البنك'!CA30</f>
        <v>0</v>
      </c>
    </row>
    <row r="88" spans="1:80" s="33" customFormat="1" ht="21.95" customHeight="1" x14ac:dyDescent="0.2">
      <c r="A88" s="57">
        <v>83</v>
      </c>
      <c r="B88" s="57" t="str">
        <f>'اداريين البنك'!A31</f>
        <v/>
      </c>
      <c r="C88" s="58">
        <f>'اداريين البنك'!B31</f>
        <v>0</v>
      </c>
      <c r="D88" s="58">
        <f>'اداريين البنك'!C31</f>
        <v>0</v>
      </c>
      <c r="E88" s="58">
        <f>'اداريين البنك'!D31</f>
        <v>0</v>
      </c>
      <c r="F88" s="59">
        <f>'اداريين البنك'!E31</f>
        <v>0</v>
      </c>
      <c r="G88" s="51">
        <f>'اداريين البنك'!F31</f>
        <v>0</v>
      </c>
      <c r="H88" s="60">
        <f>'اداريين البنك'!G31</f>
        <v>0</v>
      </c>
      <c r="I88" s="60">
        <f>'اداريين البنك'!H31</f>
        <v>0</v>
      </c>
      <c r="J88" s="234">
        <f>'اداريين البنك'!I31</f>
        <v>0</v>
      </c>
      <c r="K88" s="234">
        <f>'اداريين البنك'!J31</f>
        <v>0</v>
      </c>
      <c r="L88" s="234">
        <f>'اداريين البنك'!K31</f>
        <v>0</v>
      </c>
      <c r="M88" s="234">
        <f>'اداريين البنك'!L31</f>
        <v>0</v>
      </c>
      <c r="N88" s="234">
        <f>'اداريين البنك'!M31</f>
        <v>0</v>
      </c>
      <c r="O88" s="58">
        <f>'اداريين البنك'!N31</f>
        <v>0</v>
      </c>
      <c r="P88" s="61">
        <f>'اداريين البنك'!O31</f>
        <v>0</v>
      </c>
      <c r="Q88" s="58">
        <f>'اداريين البنك'!P31</f>
        <v>0</v>
      </c>
      <c r="R88" s="62">
        <f>'اداريين البنك'!Q31</f>
        <v>0</v>
      </c>
      <c r="S88" s="62">
        <f>'اداريين البنك'!R31</f>
        <v>0</v>
      </c>
      <c r="T88" s="62">
        <f>'اداريين البنك'!S31</f>
        <v>0</v>
      </c>
      <c r="U88" s="60">
        <f>'اداريين البنك'!T31</f>
        <v>0</v>
      </c>
      <c r="V88" s="60">
        <f>'اداريين البنك'!U31</f>
        <v>0</v>
      </c>
      <c r="W88" s="60">
        <f>'اداريين البنك'!V31</f>
        <v>0</v>
      </c>
      <c r="X88" s="63">
        <f>'اداريين البنك'!W31</f>
        <v>0</v>
      </c>
      <c r="Y88" s="63">
        <f>'اداريين البنك'!X31</f>
        <v>0</v>
      </c>
      <c r="Z88" s="63">
        <f>'اداريين البنك'!Y31</f>
        <v>0</v>
      </c>
      <c r="AA88" s="62">
        <f>'اداريين البنك'!Z31</f>
        <v>0</v>
      </c>
      <c r="AB88" s="64">
        <f>'اداريين البنك'!AA31</f>
        <v>0</v>
      </c>
      <c r="AC88" s="64">
        <f>'اداريين البنك'!AB31</f>
        <v>0</v>
      </c>
      <c r="AD88" s="61">
        <f>'اداريين البنك'!AC31</f>
        <v>0</v>
      </c>
      <c r="AE88" s="58">
        <f>'اداريين البنك'!AD31</f>
        <v>0</v>
      </c>
      <c r="AF88" s="234">
        <f>'اداريين البنك'!AE31</f>
        <v>0</v>
      </c>
      <c r="AG88" s="234">
        <f>'اداريين البنك'!AF31</f>
        <v>0</v>
      </c>
      <c r="AH88" s="234">
        <f>'اداريين البنك'!AG31</f>
        <v>0</v>
      </c>
      <c r="AI88" s="87">
        <f>'اداريين البنك'!AH31</f>
        <v>0</v>
      </c>
      <c r="AJ88" s="87">
        <f>'اداريين البنك'!AI31</f>
        <v>0</v>
      </c>
      <c r="AK88" s="87">
        <f>'اداريين البنك'!AJ31</f>
        <v>0</v>
      </c>
      <c r="AL88" s="32">
        <f>'اداريين البنك'!AK31</f>
        <v>0</v>
      </c>
      <c r="AM88" s="87">
        <f>'اداريين البنك'!AL31</f>
        <v>0</v>
      </c>
      <c r="AN88" s="87">
        <f>'اداريين البنك'!AM31</f>
        <v>0</v>
      </c>
      <c r="AO88" s="87">
        <f>'اداريين البنك'!AN31</f>
        <v>0</v>
      </c>
      <c r="AP88" s="87">
        <f>'اداريين البنك'!AO31</f>
        <v>0</v>
      </c>
      <c r="AQ88" s="87">
        <f>'اداريين البنك'!AP31</f>
        <v>0</v>
      </c>
      <c r="AR88" s="87">
        <f>'اداريين البنك'!AQ31</f>
        <v>0</v>
      </c>
      <c r="AS88" s="87">
        <f>'اداريين البنك'!AR31</f>
        <v>0</v>
      </c>
      <c r="AT88" s="87">
        <f>'اداريين البنك'!AS31</f>
        <v>0</v>
      </c>
      <c r="AU88" s="87">
        <f>'اداريين البنك'!AT31</f>
        <v>0</v>
      </c>
      <c r="AV88" s="87">
        <f>'اداريين البنك'!AU31</f>
        <v>0</v>
      </c>
      <c r="AW88" s="234">
        <f>'اداريين البنك'!AV31</f>
        <v>0</v>
      </c>
      <c r="AX88" s="234">
        <f>'اداريين البنك'!AW31</f>
        <v>0</v>
      </c>
      <c r="AY88" s="234">
        <f>'اداريين البنك'!AX31</f>
        <v>0</v>
      </c>
      <c r="AZ88" s="61">
        <f>'اداريين البنك'!AY31</f>
        <v>0</v>
      </c>
      <c r="BA88" s="234">
        <f>'اداريين البنك'!AZ31</f>
        <v>0</v>
      </c>
      <c r="BB88" s="234">
        <f>'اداريين البنك'!BA31</f>
        <v>0</v>
      </c>
      <c r="BC88" s="234">
        <f>'اداريين البنك'!BB31</f>
        <v>0</v>
      </c>
      <c r="BD88" s="234">
        <f>'اداريين البنك'!BC31</f>
        <v>0</v>
      </c>
      <c r="BE88" s="65">
        <f>'اداريين البنك'!BD31</f>
        <v>0</v>
      </c>
      <c r="BF88" s="234">
        <f>'اداريين البنك'!BE31</f>
        <v>0</v>
      </c>
      <c r="BG88" s="234">
        <f>'اداريين البنك'!BF31</f>
        <v>0</v>
      </c>
      <c r="BH88" s="234">
        <f>'اداريين البنك'!BG31</f>
        <v>0</v>
      </c>
      <c r="BI88" s="234">
        <f>'اداريين البنك'!BH31</f>
        <v>50</v>
      </c>
      <c r="BJ88" s="234">
        <f>'اداريين البنك'!BI31</f>
        <v>-50</v>
      </c>
      <c r="BK88" s="65">
        <f>'اداريين البنك'!BJ31</f>
        <v>0</v>
      </c>
      <c r="BL88" s="54">
        <f>'اداريين البنك'!BK31</f>
        <v>0</v>
      </c>
      <c r="BM88" s="234">
        <f>'اداريين البنك'!BL31</f>
        <v>1183.33</v>
      </c>
      <c r="BN88" s="234">
        <f>'اداريين البنك'!BM31</f>
        <v>-1183.33</v>
      </c>
      <c r="BO88" s="56">
        <f>'اداريين البنك'!BN31</f>
        <v>0</v>
      </c>
      <c r="BP88" s="58">
        <f>'اداريين البنك'!BO31</f>
        <v>0</v>
      </c>
      <c r="BQ88" s="58">
        <f>'اداريين البنك'!BP31</f>
        <v>0</v>
      </c>
      <c r="BR88" s="97">
        <f>'اداريين البنك'!BQ31</f>
        <v>0</v>
      </c>
      <c r="BS88" s="97">
        <f>'اداريين البنك'!BR31</f>
        <v>0</v>
      </c>
      <c r="BT88" s="58">
        <f>'اداريين البنك'!BS31</f>
        <v>0</v>
      </c>
      <c r="BU88" s="58">
        <f>'اداريين البنك'!BT31</f>
        <v>0</v>
      </c>
      <c r="BV88" s="58">
        <f>'اداريين البنك'!BU31</f>
        <v>0</v>
      </c>
      <c r="BW88" s="58">
        <f>'اداريين البنك'!BV31</f>
        <v>0</v>
      </c>
      <c r="BX88" s="58">
        <f>'اداريين البنك'!BW31</f>
        <v>0</v>
      </c>
      <c r="BY88" s="58">
        <f>'اداريين البنك'!BX31</f>
        <v>0</v>
      </c>
      <c r="BZ88" s="234">
        <f>'اداريين البنك'!BY31</f>
        <v>0</v>
      </c>
      <c r="CA88" s="234">
        <f>'اداريين البنك'!BZ31</f>
        <v>0</v>
      </c>
      <c r="CB88" s="234">
        <f>'اداريين البنك'!CA31</f>
        <v>0</v>
      </c>
    </row>
    <row r="89" spans="1:80" s="33" customFormat="1" ht="21.95" customHeight="1" x14ac:dyDescent="0.2">
      <c r="A89" s="57">
        <v>84</v>
      </c>
      <c r="B89" s="57" t="str">
        <f>'اداريين البنك'!A32</f>
        <v/>
      </c>
      <c r="C89" s="58">
        <f>'اداريين البنك'!B32</f>
        <v>0</v>
      </c>
      <c r="D89" s="58">
        <f>'اداريين البنك'!C32</f>
        <v>0</v>
      </c>
      <c r="E89" s="58">
        <f>'اداريين البنك'!D32</f>
        <v>0</v>
      </c>
      <c r="F89" s="59">
        <f>'اداريين البنك'!E32</f>
        <v>0</v>
      </c>
      <c r="G89" s="51">
        <f>'اداريين البنك'!F32</f>
        <v>0</v>
      </c>
      <c r="H89" s="60">
        <f>'اداريين البنك'!G32</f>
        <v>0</v>
      </c>
      <c r="I89" s="60">
        <f>'اداريين البنك'!H32</f>
        <v>0</v>
      </c>
      <c r="J89" s="234">
        <f>'اداريين البنك'!I32</f>
        <v>0</v>
      </c>
      <c r="K89" s="234">
        <f>'اداريين البنك'!J32</f>
        <v>0</v>
      </c>
      <c r="L89" s="234">
        <f>'اداريين البنك'!K32</f>
        <v>0</v>
      </c>
      <c r="M89" s="234">
        <f>'اداريين البنك'!L32</f>
        <v>0</v>
      </c>
      <c r="N89" s="234">
        <f>'اداريين البنك'!M32</f>
        <v>0</v>
      </c>
      <c r="O89" s="58">
        <f>'اداريين البنك'!N32</f>
        <v>0</v>
      </c>
      <c r="P89" s="61">
        <f>'اداريين البنك'!O32</f>
        <v>0</v>
      </c>
      <c r="Q89" s="58">
        <f>'اداريين البنك'!P32</f>
        <v>0</v>
      </c>
      <c r="R89" s="62">
        <f>'اداريين البنك'!Q32</f>
        <v>0</v>
      </c>
      <c r="S89" s="62">
        <f>'اداريين البنك'!R32</f>
        <v>0</v>
      </c>
      <c r="T89" s="62">
        <f>'اداريين البنك'!S32</f>
        <v>0</v>
      </c>
      <c r="U89" s="60">
        <f>'اداريين البنك'!T32</f>
        <v>0</v>
      </c>
      <c r="V89" s="60">
        <f>'اداريين البنك'!U32</f>
        <v>0</v>
      </c>
      <c r="W89" s="60">
        <f>'اداريين البنك'!V32</f>
        <v>0</v>
      </c>
      <c r="X89" s="63">
        <f>'اداريين البنك'!W32</f>
        <v>0</v>
      </c>
      <c r="Y89" s="63">
        <f>'اداريين البنك'!X32</f>
        <v>0</v>
      </c>
      <c r="Z89" s="63">
        <f>'اداريين البنك'!Y32</f>
        <v>0</v>
      </c>
      <c r="AA89" s="62">
        <f>'اداريين البنك'!Z32</f>
        <v>0</v>
      </c>
      <c r="AB89" s="64">
        <f>'اداريين البنك'!AA32</f>
        <v>0</v>
      </c>
      <c r="AC89" s="64">
        <f>'اداريين البنك'!AB32</f>
        <v>0</v>
      </c>
      <c r="AD89" s="61">
        <f>'اداريين البنك'!AC32</f>
        <v>0</v>
      </c>
      <c r="AE89" s="58">
        <f>'اداريين البنك'!AD32</f>
        <v>0</v>
      </c>
      <c r="AF89" s="234">
        <f>'اداريين البنك'!AE32</f>
        <v>0</v>
      </c>
      <c r="AG89" s="234">
        <f>'اداريين البنك'!AF32</f>
        <v>0</v>
      </c>
      <c r="AH89" s="234">
        <f>'اداريين البنك'!AG32</f>
        <v>0</v>
      </c>
      <c r="AI89" s="87">
        <f>'اداريين البنك'!AH32</f>
        <v>0</v>
      </c>
      <c r="AJ89" s="87">
        <f>'اداريين البنك'!AI32</f>
        <v>0</v>
      </c>
      <c r="AK89" s="87">
        <f>'اداريين البنك'!AJ32</f>
        <v>0</v>
      </c>
      <c r="AL89" s="32">
        <f>'اداريين البنك'!AK32</f>
        <v>0</v>
      </c>
      <c r="AM89" s="87">
        <f>'اداريين البنك'!AL32</f>
        <v>0</v>
      </c>
      <c r="AN89" s="87">
        <f>'اداريين البنك'!AM32</f>
        <v>0</v>
      </c>
      <c r="AO89" s="87">
        <f>'اداريين البنك'!AN32</f>
        <v>0</v>
      </c>
      <c r="AP89" s="87">
        <f>'اداريين البنك'!AO32</f>
        <v>0</v>
      </c>
      <c r="AQ89" s="87">
        <f>'اداريين البنك'!AP32</f>
        <v>0</v>
      </c>
      <c r="AR89" s="87">
        <f>'اداريين البنك'!AQ32</f>
        <v>0</v>
      </c>
      <c r="AS89" s="87">
        <f>'اداريين البنك'!AR32</f>
        <v>0</v>
      </c>
      <c r="AT89" s="87">
        <f>'اداريين البنك'!AS32</f>
        <v>0</v>
      </c>
      <c r="AU89" s="87">
        <f>'اداريين البنك'!AT32</f>
        <v>0</v>
      </c>
      <c r="AV89" s="87">
        <f>'اداريين البنك'!AU32</f>
        <v>0</v>
      </c>
      <c r="AW89" s="234">
        <f>'اداريين البنك'!AV32</f>
        <v>0</v>
      </c>
      <c r="AX89" s="234">
        <f>'اداريين البنك'!AW32</f>
        <v>0</v>
      </c>
      <c r="AY89" s="234">
        <f>'اداريين البنك'!AX32</f>
        <v>0</v>
      </c>
      <c r="AZ89" s="61">
        <f>'اداريين البنك'!AY32</f>
        <v>0</v>
      </c>
      <c r="BA89" s="234">
        <f>'اداريين البنك'!AZ32</f>
        <v>0</v>
      </c>
      <c r="BB89" s="234">
        <f>'اداريين البنك'!BA32</f>
        <v>0</v>
      </c>
      <c r="BC89" s="234">
        <f>'اداريين البنك'!BB32</f>
        <v>0</v>
      </c>
      <c r="BD89" s="234">
        <f>'اداريين البنك'!BC32</f>
        <v>0</v>
      </c>
      <c r="BE89" s="65">
        <f>'اداريين البنك'!BD32</f>
        <v>0</v>
      </c>
      <c r="BF89" s="234">
        <f>'اداريين البنك'!BE32</f>
        <v>0</v>
      </c>
      <c r="BG89" s="234">
        <f>'اداريين البنك'!BF32</f>
        <v>0</v>
      </c>
      <c r="BH89" s="234">
        <f>'اداريين البنك'!BG32</f>
        <v>0</v>
      </c>
      <c r="BI89" s="234">
        <f>'اداريين البنك'!BH32</f>
        <v>50</v>
      </c>
      <c r="BJ89" s="234">
        <f>'اداريين البنك'!BI32</f>
        <v>-50</v>
      </c>
      <c r="BK89" s="65">
        <f>'اداريين البنك'!BJ32</f>
        <v>0</v>
      </c>
      <c r="BL89" s="54">
        <f>'اداريين البنك'!BK32</f>
        <v>0</v>
      </c>
      <c r="BM89" s="234">
        <f>'اداريين البنك'!BL32</f>
        <v>1183.33</v>
      </c>
      <c r="BN89" s="234">
        <f>'اداريين البنك'!BM32</f>
        <v>-1183.33</v>
      </c>
      <c r="BO89" s="56">
        <f>'اداريين البنك'!BN32</f>
        <v>0</v>
      </c>
      <c r="BP89" s="58">
        <f>'اداريين البنك'!BO32</f>
        <v>0</v>
      </c>
      <c r="BQ89" s="58">
        <f>'اداريين البنك'!BP32</f>
        <v>0</v>
      </c>
      <c r="BR89" s="97">
        <f>'اداريين البنك'!BQ32</f>
        <v>0</v>
      </c>
      <c r="BS89" s="97">
        <f>'اداريين البنك'!BR32</f>
        <v>0</v>
      </c>
      <c r="BT89" s="58">
        <f>'اداريين البنك'!BS32</f>
        <v>0</v>
      </c>
      <c r="BU89" s="58">
        <f>'اداريين البنك'!BT32</f>
        <v>0</v>
      </c>
      <c r="BV89" s="58">
        <f>'اداريين البنك'!BU32</f>
        <v>0</v>
      </c>
      <c r="BW89" s="58">
        <f>'اداريين البنك'!BV32</f>
        <v>0</v>
      </c>
      <c r="BX89" s="58">
        <f>'اداريين البنك'!BW32</f>
        <v>0</v>
      </c>
      <c r="BY89" s="58">
        <f>'اداريين البنك'!BX32</f>
        <v>0</v>
      </c>
      <c r="BZ89" s="234">
        <f>'اداريين البنك'!BY32</f>
        <v>0</v>
      </c>
      <c r="CA89" s="234">
        <f>'اداريين البنك'!BZ32</f>
        <v>0</v>
      </c>
      <c r="CB89" s="234">
        <f>'اداريين البنك'!CA32</f>
        <v>0</v>
      </c>
    </row>
    <row r="90" spans="1:80" s="33" customFormat="1" ht="21.95" customHeight="1" x14ac:dyDescent="0.2">
      <c r="A90" s="57">
        <v>85</v>
      </c>
      <c r="B90" s="57"/>
      <c r="C90" s="58"/>
      <c r="D90" s="58"/>
      <c r="E90" s="58"/>
      <c r="F90" s="59"/>
      <c r="G90" s="51"/>
      <c r="H90" s="60"/>
      <c r="I90" s="60"/>
      <c r="J90" s="234"/>
      <c r="K90" s="234"/>
      <c r="L90" s="234"/>
      <c r="M90" s="234"/>
      <c r="N90" s="234"/>
      <c r="O90" s="58"/>
      <c r="P90" s="61"/>
      <c r="Q90" s="58"/>
      <c r="R90" s="62"/>
      <c r="S90" s="62"/>
      <c r="T90" s="62"/>
      <c r="U90" s="60"/>
      <c r="V90" s="60"/>
      <c r="W90" s="60"/>
      <c r="X90" s="63"/>
      <c r="Y90" s="63"/>
      <c r="Z90" s="63"/>
      <c r="AA90" s="62"/>
      <c r="AB90" s="64"/>
      <c r="AC90" s="64"/>
      <c r="AD90" s="61"/>
      <c r="AE90" s="58"/>
      <c r="AF90" s="234"/>
      <c r="AG90" s="234"/>
      <c r="AH90" s="234"/>
      <c r="AI90" s="87"/>
      <c r="AJ90" s="87"/>
      <c r="AK90" s="87"/>
      <c r="AL90" s="32"/>
      <c r="AM90" s="87"/>
      <c r="AN90" s="87"/>
      <c r="AO90" s="87"/>
      <c r="AP90" s="87"/>
      <c r="AQ90" s="87"/>
      <c r="AR90" s="87"/>
      <c r="AS90" s="87"/>
      <c r="AT90" s="87"/>
      <c r="AU90" s="87"/>
      <c r="AV90" s="87"/>
      <c r="AW90" s="234"/>
      <c r="AX90" s="234"/>
      <c r="AY90" s="234"/>
      <c r="AZ90" s="61"/>
      <c r="BA90" s="234"/>
      <c r="BB90" s="234"/>
      <c r="BC90" s="234"/>
      <c r="BD90" s="234"/>
      <c r="BE90" s="65"/>
      <c r="BF90" s="234"/>
      <c r="BG90" s="234"/>
      <c r="BH90" s="234"/>
      <c r="BI90" s="234"/>
      <c r="BJ90" s="234"/>
      <c r="BK90" s="65"/>
      <c r="BL90" s="54"/>
      <c r="BM90" s="234"/>
      <c r="BN90" s="234"/>
      <c r="BO90" s="56"/>
      <c r="BP90" s="58"/>
      <c r="BQ90" s="58"/>
      <c r="BR90" s="97"/>
      <c r="BS90" s="97"/>
      <c r="BT90" s="58"/>
      <c r="BU90" s="58"/>
      <c r="BV90" s="58"/>
      <c r="BW90" s="58"/>
      <c r="BX90" s="58"/>
      <c r="BY90" s="58"/>
      <c r="BZ90" s="234"/>
      <c r="CA90" s="234"/>
      <c r="CB90" s="234"/>
    </row>
    <row r="91" spans="1:80" s="33" customFormat="1" ht="21.95" customHeight="1" x14ac:dyDescent="0.2">
      <c r="A91" s="57">
        <v>86</v>
      </c>
      <c r="B91" s="57"/>
      <c r="C91" s="58"/>
      <c r="D91" s="58"/>
      <c r="E91" s="58"/>
      <c r="F91" s="59"/>
      <c r="G91" s="51"/>
      <c r="H91" s="60"/>
      <c r="I91" s="60"/>
      <c r="J91" s="234"/>
      <c r="K91" s="234"/>
      <c r="L91" s="234"/>
      <c r="M91" s="234"/>
      <c r="N91" s="234"/>
      <c r="O91" s="58"/>
      <c r="P91" s="61"/>
      <c r="Q91" s="58"/>
      <c r="R91" s="62"/>
      <c r="S91" s="62"/>
      <c r="T91" s="62"/>
      <c r="U91" s="60"/>
      <c r="V91" s="60"/>
      <c r="W91" s="60"/>
      <c r="X91" s="63"/>
      <c r="Y91" s="63"/>
      <c r="Z91" s="63"/>
      <c r="AA91" s="62"/>
      <c r="AB91" s="64"/>
      <c r="AC91" s="64"/>
      <c r="AD91" s="61"/>
      <c r="AE91" s="58"/>
      <c r="AF91" s="234"/>
      <c r="AG91" s="234"/>
      <c r="AH91" s="234"/>
      <c r="AI91" s="87"/>
      <c r="AJ91" s="87"/>
      <c r="AK91" s="87"/>
      <c r="AL91" s="32"/>
      <c r="AM91" s="87"/>
      <c r="AN91" s="87"/>
      <c r="AO91" s="87"/>
      <c r="AP91" s="87"/>
      <c r="AQ91" s="87"/>
      <c r="AR91" s="87"/>
      <c r="AS91" s="87"/>
      <c r="AT91" s="87"/>
      <c r="AU91" s="87"/>
      <c r="AV91" s="87"/>
      <c r="AW91" s="234"/>
      <c r="AX91" s="234"/>
      <c r="AY91" s="234"/>
      <c r="AZ91" s="61"/>
      <c r="BA91" s="234"/>
      <c r="BB91" s="234"/>
      <c r="BC91" s="234"/>
      <c r="BD91" s="234"/>
      <c r="BE91" s="65"/>
      <c r="BF91" s="234"/>
      <c r="BG91" s="234"/>
      <c r="BH91" s="234"/>
      <c r="BI91" s="234"/>
      <c r="BJ91" s="234"/>
      <c r="BK91" s="65"/>
      <c r="BL91" s="54"/>
      <c r="BM91" s="234"/>
      <c r="BN91" s="234"/>
      <c r="BO91" s="56"/>
      <c r="BP91" s="58"/>
      <c r="BQ91" s="58"/>
      <c r="BR91" s="97"/>
      <c r="BS91" s="97"/>
      <c r="BT91" s="58"/>
      <c r="BU91" s="58"/>
      <c r="BV91" s="58"/>
      <c r="BW91" s="58"/>
      <c r="BX91" s="58"/>
      <c r="BY91" s="58"/>
      <c r="BZ91" s="234"/>
      <c r="CA91" s="234"/>
      <c r="CB91" s="234"/>
    </row>
    <row r="92" spans="1:80" s="33" customFormat="1" ht="21.95" customHeight="1" x14ac:dyDescent="0.2">
      <c r="A92" s="57">
        <v>87</v>
      </c>
      <c r="B92" s="57"/>
      <c r="C92" s="58"/>
      <c r="D92" s="58"/>
      <c r="E92" s="58"/>
      <c r="F92" s="59"/>
      <c r="G92" s="51"/>
      <c r="H92" s="60"/>
      <c r="I92" s="60"/>
      <c r="J92" s="234"/>
      <c r="K92" s="234"/>
      <c r="L92" s="234"/>
      <c r="M92" s="234"/>
      <c r="N92" s="234"/>
      <c r="O92" s="58"/>
      <c r="P92" s="61"/>
      <c r="Q92" s="58"/>
      <c r="R92" s="62"/>
      <c r="S92" s="62"/>
      <c r="T92" s="62"/>
      <c r="U92" s="60"/>
      <c r="V92" s="60"/>
      <c r="W92" s="60"/>
      <c r="X92" s="63"/>
      <c r="Y92" s="63"/>
      <c r="Z92" s="63"/>
      <c r="AA92" s="62"/>
      <c r="AB92" s="64"/>
      <c r="AC92" s="64"/>
      <c r="AD92" s="61"/>
      <c r="AE92" s="58"/>
      <c r="AF92" s="234"/>
      <c r="AG92" s="234"/>
      <c r="AH92" s="234"/>
      <c r="AI92" s="87"/>
      <c r="AJ92" s="87"/>
      <c r="AK92" s="87"/>
      <c r="AL92" s="32"/>
      <c r="AM92" s="87"/>
      <c r="AN92" s="87"/>
      <c r="AO92" s="87"/>
      <c r="AP92" s="87"/>
      <c r="AQ92" s="87"/>
      <c r="AR92" s="87"/>
      <c r="AS92" s="87"/>
      <c r="AT92" s="87"/>
      <c r="AU92" s="87"/>
      <c r="AV92" s="87"/>
      <c r="AW92" s="234"/>
      <c r="AX92" s="234"/>
      <c r="AY92" s="234"/>
      <c r="AZ92" s="61"/>
      <c r="BA92" s="234"/>
      <c r="BB92" s="234"/>
      <c r="BC92" s="234"/>
      <c r="BD92" s="234"/>
      <c r="BE92" s="65"/>
      <c r="BF92" s="234"/>
      <c r="BG92" s="234"/>
      <c r="BH92" s="234"/>
      <c r="BI92" s="234"/>
      <c r="BJ92" s="234"/>
      <c r="BK92" s="65"/>
      <c r="BL92" s="54"/>
      <c r="BM92" s="234"/>
      <c r="BN92" s="234"/>
      <c r="BO92" s="56"/>
      <c r="BP92" s="58"/>
      <c r="BQ92" s="58"/>
      <c r="BR92" s="97"/>
      <c r="BS92" s="97"/>
      <c r="BT92" s="58"/>
      <c r="BU92" s="58"/>
      <c r="BV92" s="58"/>
      <c r="BW92" s="58"/>
      <c r="BX92" s="58"/>
      <c r="BY92" s="58"/>
      <c r="BZ92" s="234"/>
      <c r="CA92" s="234"/>
      <c r="CB92" s="234"/>
    </row>
    <row r="93" spans="1:80" s="33" customFormat="1" ht="21.95" customHeight="1" x14ac:dyDescent="0.2">
      <c r="A93" s="57">
        <v>88</v>
      </c>
      <c r="B93" s="57"/>
      <c r="C93" s="58"/>
      <c r="D93" s="58"/>
      <c r="E93" s="58"/>
      <c r="F93" s="59"/>
      <c r="G93" s="51"/>
      <c r="H93" s="60"/>
      <c r="I93" s="60"/>
      <c r="J93" s="234"/>
      <c r="K93" s="234"/>
      <c r="L93" s="234"/>
      <c r="M93" s="234"/>
      <c r="N93" s="234"/>
      <c r="O93" s="58"/>
      <c r="P93" s="61"/>
      <c r="Q93" s="58"/>
      <c r="R93" s="62"/>
      <c r="S93" s="62"/>
      <c r="T93" s="62"/>
      <c r="U93" s="60"/>
      <c r="V93" s="60"/>
      <c r="W93" s="60"/>
      <c r="X93" s="63"/>
      <c r="Y93" s="63"/>
      <c r="Z93" s="63"/>
      <c r="AA93" s="62"/>
      <c r="AB93" s="64"/>
      <c r="AC93" s="64"/>
      <c r="AD93" s="61"/>
      <c r="AE93" s="58"/>
      <c r="AF93" s="234"/>
      <c r="AG93" s="234"/>
      <c r="AH93" s="234"/>
      <c r="AI93" s="87"/>
      <c r="AJ93" s="87"/>
      <c r="AK93" s="87"/>
      <c r="AL93" s="32"/>
      <c r="AM93" s="87"/>
      <c r="AN93" s="87"/>
      <c r="AO93" s="87"/>
      <c r="AP93" s="87"/>
      <c r="AQ93" s="87"/>
      <c r="AR93" s="87"/>
      <c r="AS93" s="87"/>
      <c r="AT93" s="87"/>
      <c r="AU93" s="87"/>
      <c r="AV93" s="87"/>
      <c r="AW93" s="234"/>
      <c r="AX93" s="234"/>
      <c r="AY93" s="234"/>
      <c r="AZ93" s="61"/>
      <c r="BA93" s="234"/>
      <c r="BB93" s="234"/>
      <c r="BC93" s="234"/>
      <c r="BD93" s="234"/>
      <c r="BE93" s="65"/>
      <c r="BF93" s="234"/>
      <c r="BG93" s="234"/>
      <c r="BH93" s="234"/>
      <c r="BI93" s="234"/>
      <c r="BJ93" s="234"/>
      <c r="BK93" s="65"/>
      <c r="BL93" s="54"/>
      <c r="BM93" s="234"/>
      <c r="BN93" s="234"/>
      <c r="BO93" s="56"/>
      <c r="BP93" s="58"/>
      <c r="BQ93" s="58"/>
      <c r="BR93" s="97"/>
      <c r="BS93" s="97"/>
      <c r="BT93" s="58"/>
      <c r="BU93" s="58"/>
      <c r="BV93" s="58"/>
      <c r="BW93" s="58"/>
      <c r="BX93" s="58"/>
      <c r="BY93" s="58"/>
      <c r="BZ93" s="234"/>
      <c r="CA93" s="234"/>
      <c r="CB93" s="234"/>
    </row>
    <row r="94" spans="1:80" s="33" customFormat="1" ht="21.95" customHeight="1" x14ac:dyDescent="0.2">
      <c r="A94" s="57">
        <v>89</v>
      </c>
      <c r="B94" s="57"/>
      <c r="C94" s="58"/>
      <c r="D94" s="58"/>
      <c r="E94" s="58"/>
      <c r="F94" s="59"/>
      <c r="G94" s="51"/>
      <c r="H94" s="60"/>
      <c r="I94" s="60"/>
      <c r="J94" s="234"/>
      <c r="K94" s="234"/>
      <c r="L94" s="234"/>
      <c r="M94" s="234"/>
      <c r="N94" s="234"/>
      <c r="O94" s="58"/>
      <c r="P94" s="61"/>
      <c r="Q94" s="58"/>
      <c r="R94" s="62"/>
      <c r="S94" s="62"/>
      <c r="T94" s="62"/>
      <c r="U94" s="60"/>
      <c r="V94" s="60"/>
      <c r="W94" s="60"/>
      <c r="X94" s="63"/>
      <c r="Y94" s="63"/>
      <c r="Z94" s="63"/>
      <c r="AA94" s="62"/>
      <c r="AB94" s="64"/>
      <c r="AC94" s="64"/>
      <c r="AD94" s="61"/>
      <c r="AE94" s="58"/>
      <c r="AF94" s="234"/>
      <c r="AG94" s="234"/>
      <c r="AH94" s="234"/>
      <c r="AI94" s="87"/>
      <c r="AJ94" s="87"/>
      <c r="AK94" s="87"/>
      <c r="AL94" s="32"/>
      <c r="AM94" s="87"/>
      <c r="AN94" s="87"/>
      <c r="AO94" s="87"/>
      <c r="AP94" s="87"/>
      <c r="AQ94" s="87"/>
      <c r="AR94" s="87"/>
      <c r="AS94" s="87"/>
      <c r="AT94" s="87"/>
      <c r="AU94" s="87"/>
      <c r="AV94" s="87"/>
      <c r="AW94" s="234"/>
      <c r="AX94" s="234"/>
      <c r="AY94" s="234"/>
      <c r="AZ94" s="61"/>
      <c r="BA94" s="234"/>
      <c r="BB94" s="234"/>
      <c r="BC94" s="234"/>
      <c r="BD94" s="234"/>
      <c r="BE94" s="65"/>
      <c r="BF94" s="234"/>
      <c r="BG94" s="234"/>
      <c r="BH94" s="234"/>
      <c r="BI94" s="234"/>
      <c r="BJ94" s="234"/>
      <c r="BK94" s="65"/>
      <c r="BL94" s="54"/>
      <c r="BM94" s="234"/>
      <c r="BN94" s="234"/>
      <c r="BO94" s="56"/>
      <c r="BP94" s="58"/>
      <c r="BQ94" s="58"/>
      <c r="BR94" s="97"/>
      <c r="BS94" s="97"/>
      <c r="BT94" s="58"/>
      <c r="BU94" s="58"/>
      <c r="BV94" s="58"/>
      <c r="BW94" s="58"/>
      <c r="BX94" s="58"/>
      <c r="BY94" s="58"/>
      <c r="BZ94" s="234"/>
      <c r="CA94" s="234"/>
      <c r="CB94" s="234"/>
    </row>
    <row r="95" spans="1:80" s="33" customFormat="1" ht="21.95" customHeight="1" x14ac:dyDescent="0.2">
      <c r="A95" s="57">
        <v>90</v>
      </c>
      <c r="B95" s="57"/>
      <c r="C95" s="58"/>
      <c r="D95" s="58"/>
      <c r="E95" s="58"/>
      <c r="F95" s="59"/>
      <c r="G95" s="51"/>
      <c r="H95" s="60"/>
      <c r="I95" s="60"/>
      <c r="J95" s="234"/>
      <c r="K95" s="234"/>
      <c r="L95" s="234"/>
      <c r="M95" s="234"/>
      <c r="N95" s="234"/>
      <c r="O95" s="58"/>
      <c r="P95" s="61"/>
      <c r="Q95" s="58"/>
      <c r="R95" s="62"/>
      <c r="S95" s="62"/>
      <c r="T95" s="62"/>
      <c r="U95" s="60"/>
      <c r="V95" s="60"/>
      <c r="W95" s="60"/>
      <c r="X95" s="63"/>
      <c r="Y95" s="63"/>
      <c r="Z95" s="63"/>
      <c r="AA95" s="62"/>
      <c r="AB95" s="64"/>
      <c r="AC95" s="64"/>
      <c r="AD95" s="61"/>
      <c r="AE95" s="58"/>
      <c r="AF95" s="234"/>
      <c r="AG95" s="234"/>
      <c r="AH95" s="234"/>
      <c r="AI95" s="87"/>
      <c r="AJ95" s="87"/>
      <c r="AK95" s="87"/>
      <c r="AL95" s="32"/>
      <c r="AM95" s="87"/>
      <c r="AN95" s="87"/>
      <c r="AO95" s="87"/>
      <c r="AP95" s="87"/>
      <c r="AQ95" s="87"/>
      <c r="AR95" s="87"/>
      <c r="AS95" s="87"/>
      <c r="AT95" s="87"/>
      <c r="AU95" s="87"/>
      <c r="AV95" s="87"/>
      <c r="AW95" s="234"/>
      <c r="AX95" s="234"/>
      <c r="AY95" s="234"/>
      <c r="AZ95" s="61"/>
      <c r="BA95" s="234"/>
      <c r="BB95" s="234"/>
      <c r="BC95" s="234"/>
      <c r="BD95" s="234"/>
      <c r="BE95" s="65"/>
      <c r="BF95" s="234"/>
      <c r="BG95" s="234"/>
      <c r="BH95" s="234"/>
      <c r="BI95" s="234"/>
      <c r="BJ95" s="234"/>
      <c r="BK95" s="65"/>
      <c r="BL95" s="54"/>
      <c r="BM95" s="234"/>
      <c r="BN95" s="234"/>
      <c r="BO95" s="56"/>
      <c r="BP95" s="58"/>
      <c r="BQ95" s="58"/>
      <c r="BR95" s="97"/>
      <c r="BS95" s="97"/>
      <c r="BT95" s="58"/>
      <c r="BU95" s="58"/>
      <c r="BV95" s="58"/>
      <c r="BW95" s="58"/>
      <c r="BX95" s="58"/>
      <c r="BY95" s="58"/>
      <c r="BZ95" s="234"/>
      <c r="CA95" s="234"/>
      <c r="CB95" s="234"/>
    </row>
    <row r="96" spans="1:80" s="33" customFormat="1" ht="21.95" customHeight="1" x14ac:dyDescent="0.2">
      <c r="A96" s="57">
        <v>91</v>
      </c>
      <c r="B96" s="57"/>
      <c r="C96" s="58"/>
      <c r="D96" s="58"/>
      <c r="E96" s="58"/>
      <c r="F96" s="59"/>
      <c r="G96" s="51"/>
      <c r="H96" s="60"/>
      <c r="I96" s="60"/>
      <c r="J96" s="234"/>
      <c r="K96" s="234"/>
      <c r="L96" s="234"/>
      <c r="M96" s="234"/>
      <c r="N96" s="234"/>
      <c r="O96" s="58"/>
      <c r="P96" s="61"/>
      <c r="Q96" s="58"/>
      <c r="R96" s="62"/>
      <c r="S96" s="62"/>
      <c r="T96" s="62"/>
      <c r="U96" s="60"/>
      <c r="V96" s="60"/>
      <c r="W96" s="60"/>
      <c r="X96" s="63"/>
      <c r="Y96" s="63"/>
      <c r="Z96" s="63"/>
      <c r="AA96" s="62"/>
      <c r="AB96" s="64"/>
      <c r="AC96" s="64"/>
      <c r="AD96" s="61"/>
      <c r="AE96" s="58"/>
      <c r="AF96" s="234"/>
      <c r="AG96" s="234"/>
      <c r="AH96" s="234"/>
      <c r="AI96" s="87"/>
      <c r="AJ96" s="87"/>
      <c r="AK96" s="87"/>
      <c r="AL96" s="32"/>
      <c r="AM96" s="87"/>
      <c r="AN96" s="87"/>
      <c r="AO96" s="87"/>
      <c r="AP96" s="87"/>
      <c r="AQ96" s="87"/>
      <c r="AR96" s="87"/>
      <c r="AS96" s="87"/>
      <c r="AT96" s="87"/>
      <c r="AU96" s="87"/>
      <c r="AV96" s="87"/>
      <c r="AW96" s="234"/>
      <c r="AX96" s="234"/>
      <c r="AY96" s="234"/>
      <c r="AZ96" s="61"/>
      <c r="BA96" s="234"/>
      <c r="BB96" s="234"/>
      <c r="BC96" s="234"/>
      <c r="BD96" s="234"/>
      <c r="BE96" s="65"/>
      <c r="BF96" s="234"/>
      <c r="BG96" s="234"/>
      <c r="BH96" s="234"/>
      <c r="BI96" s="234"/>
      <c r="BJ96" s="234"/>
      <c r="BK96" s="65"/>
      <c r="BL96" s="54"/>
      <c r="BM96" s="234"/>
      <c r="BN96" s="234"/>
      <c r="BO96" s="56"/>
      <c r="BP96" s="58"/>
      <c r="BQ96" s="58"/>
      <c r="BR96" s="97"/>
      <c r="BS96" s="97"/>
      <c r="BT96" s="58"/>
      <c r="BU96" s="58"/>
      <c r="BV96" s="58"/>
      <c r="BW96" s="58"/>
      <c r="BX96" s="58"/>
      <c r="BY96" s="58"/>
      <c r="BZ96" s="234"/>
      <c r="CA96" s="234"/>
      <c r="CB96" s="234"/>
    </row>
    <row r="97" spans="1:80" s="33" customFormat="1" ht="21.95" customHeight="1" x14ac:dyDescent="0.2">
      <c r="A97" s="57">
        <v>92</v>
      </c>
      <c r="B97" s="57"/>
      <c r="C97" s="58"/>
      <c r="D97" s="58"/>
      <c r="E97" s="58"/>
      <c r="F97" s="59"/>
      <c r="G97" s="51"/>
      <c r="H97" s="60"/>
      <c r="I97" s="60"/>
      <c r="J97" s="234"/>
      <c r="K97" s="234"/>
      <c r="L97" s="234"/>
      <c r="M97" s="234"/>
      <c r="N97" s="234"/>
      <c r="O97" s="58"/>
      <c r="P97" s="61"/>
      <c r="Q97" s="58"/>
      <c r="R97" s="62"/>
      <c r="S97" s="62"/>
      <c r="T97" s="62"/>
      <c r="U97" s="60"/>
      <c r="V97" s="60"/>
      <c r="W97" s="60"/>
      <c r="X97" s="63"/>
      <c r="Y97" s="63"/>
      <c r="Z97" s="63"/>
      <c r="AA97" s="62"/>
      <c r="AB97" s="64"/>
      <c r="AC97" s="64"/>
      <c r="AD97" s="61"/>
      <c r="AE97" s="58"/>
      <c r="AF97" s="234"/>
      <c r="AG97" s="234"/>
      <c r="AH97" s="234"/>
      <c r="AI97" s="87"/>
      <c r="AJ97" s="87"/>
      <c r="AK97" s="87"/>
      <c r="AL97" s="32"/>
      <c r="AM97" s="87"/>
      <c r="AN97" s="87"/>
      <c r="AO97" s="87"/>
      <c r="AP97" s="87"/>
      <c r="AQ97" s="87"/>
      <c r="AR97" s="87"/>
      <c r="AS97" s="87"/>
      <c r="AT97" s="87"/>
      <c r="AU97" s="87"/>
      <c r="AV97" s="87"/>
      <c r="AW97" s="234"/>
      <c r="AX97" s="234"/>
      <c r="AY97" s="234"/>
      <c r="AZ97" s="61"/>
      <c r="BA97" s="234"/>
      <c r="BB97" s="234"/>
      <c r="BC97" s="234"/>
      <c r="BD97" s="234"/>
      <c r="BE97" s="65"/>
      <c r="BF97" s="234"/>
      <c r="BG97" s="234"/>
      <c r="BH97" s="234"/>
      <c r="BI97" s="234"/>
      <c r="BJ97" s="234"/>
      <c r="BK97" s="65"/>
      <c r="BL97" s="54"/>
      <c r="BM97" s="234"/>
      <c r="BN97" s="234"/>
      <c r="BO97" s="56"/>
      <c r="BP97" s="58"/>
      <c r="BQ97" s="58"/>
      <c r="BR97" s="97"/>
      <c r="BS97" s="97"/>
      <c r="BT97" s="58"/>
      <c r="BU97" s="58"/>
      <c r="BV97" s="58"/>
      <c r="BW97" s="58"/>
      <c r="BX97" s="58"/>
      <c r="BY97" s="58"/>
      <c r="BZ97" s="234"/>
      <c r="CA97" s="234"/>
      <c r="CB97" s="234"/>
    </row>
    <row r="98" spans="1:80" s="33" customFormat="1" ht="21.95" customHeight="1" x14ac:dyDescent="0.2">
      <c r="A98" s="57">
        <v>93</v>
      </c>
      <c r="B98" s="57"/>
      <c r="C98" s="58"/>
      <c r="D98" s="58"/>
      <c r="E98" s="58"/>
      <c r="F98" s="59"/>
      <c r="G98" s="51"/>
      <c r="H98" s="60"/>
      <c r="I98" s="60"/>
      <c r="J98" s="234"/>
      <c r="K98" s="234"/>
      <c r="L98" s="234"/>
      <c r="M98" s="234"/>
      <c r="N98" s="234"/>
      <c r="O98" s="58"/>
      <c r="P98" s="61"/>
      <c r="Q98" s="58"/>
      <c r="R98" s="62"/>
      <c r="S98" s="62"/>
      <c r="T98" s="62"/>
      <c r="U98" s="60"/>
      <c r="V98" s="60"/>
      <c r="W98" s="60"/>
      <c r="X98" s="63"/>
      <c r="Y98" s="63"/>
      <c r="Z98" s="63"/>
      <c r="AA98" s="62"/>
      <c r="AB98" s="64"/>
      <c r="AC98" s="64"/>
      <c r="AD98" s="61"/>
      <c r="AE98" s="58"/>
      <c r="AF98" s="234"/>
      <c r="AG98" s="234"/>
      <c r="AH98" s="234"/>
      <c r="AI98" s="87"/>
      <c r="AJ98" s="87"/>
      <c r="AK98" s="87"/>
      <c r="AL98" s="32"/>
      <c r="AM98" s="87"/>
      <c r="AN98" s="87"/>
      <c r="AO98" s="87"/>
      <c r="AP98" s="87"/>
      <c r="AQ98" s="87"/>
      <c r="AR98" s="87"/>
      <c r="AS98" s="87"/>
      <c r="AT98" s="87"/>
      <c r="AU98" s="87"/>
      <c r="AV98" s="87"/>
      <c r="AW98" s="234"/>
      <c r="AX98" s="234"/>
      <c r="AY98" s="234"/>
      <c r="AZ98" s="61"/>
      <c r="BA98" s="234"/>
      <c r="BB98" s="234"/>
      <c r="BC98" s="234"/>
      <c r="BD98" s="234"/>
      <c r="BE98" s="65"/>
      <c r="BF98" s="234"/>
      <c r="BG98" s="234"/>
      <c r="BH98" s="234"/>
      <c r="BI98" s="234"/>
      <c r="BJ98" s="234"/>
      <c r="BK98" s="65"/>
      <c r="BL98" s="54"/>
      <c r="BM98" s="234"/>
      <c r="BN98" s="234"/>
      <c r="BO98" s="56"/>
      <c r="BP98" s="58"/>
      <c r="BQ98" s="58"/>
      <c r="BR98" s="97"/>
      <c r="BS98" s="97"/>
      <c r="BT98" s="58"/>
      <c r="BU98" s="58"/>
      <c r="BV98" s="58"/>
      <c r="BW98" s="58"/>
      <c r="BX98" s="58"/>
      <c r="BY98" s="58"/>
      <c r="BZ98" s="234"/>
      <c r="CA98" s="234"/>
      <c r="CB98" s="234"/>
    </row>
    <row r="99" spans="1:80" s="33" customFormat="1" ht="21.95" customHeight="1" x14ac:dyDescent="0.2">
      <c r="A99" s="57">
        <v>94</v>
      </c>
      <c r="B99" s="57"/>
      <c r="C99" s="58"/>
      <c r="D99" s="58"/>
      <c r="E99" s="58"/>
      <c r="F99" s="59"/>
      <c r="G99" s="51"/>
      <c r="H99" s="60"/>
      <c r="I99" s="60"/>
      <c r="J99" s="98"/>
      <c r="K99" s="98"/>
      <c r="L99" s="98"/>
      <c r="M99" s="98"/>
      <c r="N99" s="98"/>
      <c r="O99" s="58"/>
      <c r="P99" s="61"/>
      <c r="Q99" s="58"/>
      <c r="R99" s="62"/>
      <c r="S99" s="62"/>
      <c r="T99" s="62"/>
      <c r="U99" s="60"/>
      <c r="V99" s="60"/>
      <c r="W99" s="60"/>
      <c r="X99" s="63"/>
      <c r="Y99" s="63"/>
      <c r="Z99" s="63"/>
      <c r="AA99" s="62"/>
      <c r="AB99" s="64"/>
      <c r="AC99" s="64"/>
      <c r="AD99" s="61"/>
      <c r="AE99" s="58"/>
      <c r="AF99" s="98"/>
      <c r="AG99" s="98"/>
      <c r="AH99" s="98"/>
      <c r="AI99" s="87"/>
      <c r="AJ99" s="87"/>
      <c r="AK99" s="87"/>
      <c r="AL99" s="32"/>
      <c r="AM99" s="87"/>
      <c r="AN99" s="87"/>
      <c r="AO99" s="87"/>
      <c r="AP99" s="87"/>
      <c r="AQ99" s="87"/>
      <c r="AR99" s="87"/>
      <c r="AS99" s="87"/>
      <c r="AT99" s="87"/>
      <c r="AU99" s="87"/>
      <c r="AV99" s="87"/>
      <c r="AW99" s="98"/>
      <c r="AX99" s="119"/>
      <c r="AY99" s="119"/>
      <c r="AZ99" s="61"/>
      <c r="BA99" s="98"/>
      <c r="BB99" s="98"/>
      <c r="BC99" s="98"/>
      <c r="BD99" s="98"/>
      <c r="BE99" s="65"/>
      <c r="BF99" s="98"/>
      <c r="BG99" s="98"/>
      <c r="BH99" s="98"/>
      <c r="BI99" s="98"/>
      <c r="BJ99" s="98"/>
      <c r="BK99" s="65"/>
      <c r="BL99" s="54"/>
      <c r="BM99" s="98"/>
      <c r="BN99" s="98"/>
      <c r="BO99" s="56"/>
      <c r="BP99" s="58"/>
      <c r="BQ99" s="58"/>
      <c r="BR99" s="97"/>
      <c r="BS99" s="97"/>
      <c r="BT99" s="58"/>
      <c r="BU99" s="58"/>
      <c r="BV99" s="58"/>
      <c r="BW99" s="58"/>
      <c r="BX99" s="58"/>
      <c r="BY99" s="58"/>
      <c r="BZ99" s="98"/>
      <c r="CA99" s="98"/>
      <c r="CB99" s="98"/>
    </row>
    <row r="100" spans="1:80" s="33" customFormat="1" ht="21.95" customHeight="1" x14ac:dyDescent="0.2">
      <c r="A100" s="57">
        <v>95</v>
      </c>
      <c r="B100" s="57"/>
      <c r="C100" s="58"/>
      <c r="D100" s="58"/>
      <c r="E100" s="58"/>
      <c r="F100" s="59"/>
      <c r="G100" s="51"/>
      <c r="H100" s="60"/>
      <c r="I100" s="60"/>
      <c r="J100" s="98"/>
      <c r="K100" s="98"/>
      <c r="L100" s="98"/>
      <c r="M100" s="98"/>
      <c r="N100" s="98"/>
      <c r="O100" s="58"/>
      <c r="P100" s="61"/>
      <c r="Q100" s="58"/>
      <c r="R100" s="62"/>
      <c r="S100" s="62"/>
      <c r="T100" s="62"/>
      <c r="U100" s="60"/>
      <c r="V100" s="60"/>
      <c r="W100" s="60"/>
      <c r="X100" s="63"/>
      <c r="Y100" s="63"/>
      <c r="Z100" s="63"/>
      <c r="AA100" s="62"/>
      <c r="AB100" s="64"/>
      <c r="AC100" s="64"/>
      <c r="AD100" s="61"/>
      <c r="AE100" s="58"/>
      <c r="AF100" s="98"/>
      <c r="AG100" s="98"/>
      <c r="AH100" s="98"/>
      <c r="AI100" s="87"/>
      <c r="AJ100" s="87"/>
      <c r="AK100" s="87"/>
      <c r="AL100" s="32"/>
      <c r="AM100" s="87"/>
      <c r="AN100" s="87"/>
      <c r="AO100" s="87"/>
      <c r="AP100" s="87"/>
      <c r="AQ100" s="87"/>
      <c r="AR100" s="87"/>
      <c r="AS100" s="87"/>
      <c r="AT100" s="87"/>
      <c r="AU100" s="87"/>
      <c r="AV100" s="87"/>
      <c r="AW100" s="98"/>
      <c r="AX100" s="119"/>
      <c r="AY100" s="119"/>
      <c r="AZ100" s="61"/>
      <c r="BA100" s="98"/>
      <c r="BB100" s="98"/>
      <c r="BC100" s="98"/>
      <c r="BD100" s="98"/>
      <c r="BE100" s="65"/>
      <c r="BF100" s="98"/>
      <c r="BG100" s="98"/>
      <c r="BH100" s="98"/>
      <c r="BI100" s="98"/>
      <c r="BJ100" s="98"/>
      <c r="BK100" s="65"/>
      <c r="BL100" s="54"/>
      <c r="BM100" s="98"/>
      <c r="BN100" s="98"/>
      <c r="BO100" s="56"/>
      <c r="BP100" s="58"/>
      <c r="BQ100" s="58"/>
      <c r="BR100" s="97"/>
      <c r="BS100" s="97"/>
      <c r="BT100" s="58"/>
      <c r="BU100" s="58"/>
      <c r="BV100" s="58"/>
      <c r="BW100" s="58"/>
      <c r="BX100" s="58"/>
      <c r="BY100" s="58"/>
      <c r="BZ100" s="98"/>
      <c r="CA100" s="98"/>
      <c r="CB100" s="98"/>
    </row>
    <row r="101" spans="1:80" s="33" customFormat="1" ht="21.95" customHeight="1" x14ac:dyDescent="0.2">
      <c r="A101" s="57">
        <v>96</v>
      </c>
      <c r="B101" s="57"/>
      <c r="C101" s="58"/>
      <c r="D101" s="58"/>
      <c r="E101" s="58"/>
      <c r="F101" s="59"/>
      <c r="G101" s="51"/>
      <c r="H101" s="60"/>
      <c r="I101" s="60"/>
      <c r="J101" s="98"/>
      <c r="K101" s="98"/>
      <c r="L101" s="98"/>
      <c r="M101" s="98"/>
      <c r="N101" s="98"/>
      <c r="O101" s="58"/>
      <c r="P101" s="61"/>
      <c r="Q101" s="58"/>
      <c r="R101" s="62"/>
      <c r="S101" s="62"/>
      <c r="T101" s="62"/>
      <c r="U101" s="60"/>
      <c r="V101" s="60"/>
      <c r="W101" s="60"/>
      <c r="X101" s="63"/>
      <c r="Y101" s="63"/>
      <c r="Z101" s="63"/>
      <c r="AA101" s="62"/>
      <c r="AB101" s="64"/>
      <c r="AC101" s="64"/>
      <c r="AD101" s="61"/>
      <c r="AE101" s="58"/>
      <c r="AF101" s="98"/>
      <c r="AG101" s="98"/>
      <c r="AH101" s="98"/>
      <c r="AI101" s="87"/>
      <c r="AJ101" s="87"/>
      <c r="AK101" s="87"/>
      <c r="AL101" s="32"/>
      <c r="AM101" s="87"/>
      <c r="AN101" s="87"/>
      <c r="AO101" s="87"/>
      <c r="AP101" s="87"/>
      <c r="AQ101" s="87"/>
      <c r="AR101" s="87"/>
      <c r="AS101" s="87"/>
      <c r="AT101" s="87"/>
      <c r="AU101" s="87"/>
      <c r="AV101" s="87"/>
      <c r="AW101" s="98"/>
      <c r="AX101" s="119"/>
      <c r="AY101" s="119"/>
      <c r="AZ101" s="61"/>
      <c r="BA101" s="98"/>
      <c r="BB101" s="98"/>
      <c r="BC101" s="98"/>
      <c r="BD101" s="98"/>
      <c r="BE101" s="65"/>
      <c r="BF101" s="98"/>
      <c r="BG101" s="98"/>
      <c r="BH101" s="98"/>
      <c r="BI101" s="98"/>
      <c r="BJ101" s="98"/>
      <c r="BK101" s="65"/>
      <c r="BL101" s="54"/>
      <c r="BM101" s="98"/>
      <c r="BN101" s="98"/>
      <c r="BO101" s="56"/>
      <c r="BP101" s="58"/>
      <c r="BQ101" s="58"/>
      <c r="BR101" s="97"/>
      <c r="BS101" s="97"/>
      <c r="BT101" s="58"/>
      <c r="BU101" s="58"/>
      <c r="BV101" s="58"/>
      <c r="BW101" s="58"/>
      <c r="BX101" s="58"/>
      <c r="BY101" s="58"/>
      <c r="BZ101" s="98"/>
      <c r="CA101" s="98"/>
      <c r="CB101" s="98"/>
    </row>
    <row r="102" spans="1:80" s="33" customFormat="1" ht="21.95" customHeight="1" x14ac:dyDescent="0.2">
      <c r="A102" s="57">
        <v>97</v>
      </c>
      <c r="B102" s="57"/>
      <c r="C102" s="58"/>
      <c r="D102" s="58"/>
      <c r="E102" s="58"/>
      <c r="F102" s="59"/>
      <c r="G102" s="51"/>
      <c r="H102" s="60"/>
      <c r="I102" s="60"/>
      <c r="J102" s="98"/>
      <c r="K102" s="98"/>
      <c r="L102" s="98"/>
      <c r="M102" s="98"/>
      <c r="N102" s="98"/>
      <c r="O102" s="58"/>
      <c r="P102" s="61"/>
      <c r="Q102" s="58"/>
      <c r="R102" s="62"/>
      <c r="S102" s="62"/>
      <c r="T102" s="62"/>
      <c r="U102" s="60"/>
      <c r="V102" s="60"/>
      <c r="W102" s="60"/>
      <c r="X102" s="63"/>
      <c r="Y102" s="63"/>
      <c r="Z102" s="63"/>
      <c r="AA102" s="62"/>
      <c r="AB102" s="64"/>
      <c r="AC102" s="64"/>
      <c r="AD102" s="61"/>
      <c r="AE102" s="58"/>
      <c r="AF102" s="98"/>
      <c r="AG102" s="98"/>
      <c r="AH102" s="98"/>
      <c r="AI102" s="87"/>
      <c r="AJ102" s="87"/>
      <c r="AK102" s="87"/>
      <c r="AL102" s="32"/>
      <c r="AM102" s="87"/>
      <c r="AN102" s="87"/>
      <c r="AO102" s="87"/>
      <c r="AP102" s="87"/>
      <c r="AQ102" s="87"/>
      <c r="AR102" s="87"/>
      <c r="AS102" s="87"/>
      <c r="AT102" s="87"/>
      <c r="AU102" s="87"/>
      <c r="AV102" s="87"/>
      <c r="AW102" s="98"/>
      <c r="AX102" s="119"/>
      <c r="AY102" s="119"/>
      <c r="AZ102" s="61"/>
      <c r="BA102" s="98"/>
      <c r="BB102" s="98"/>
      <c r="BC102" s="98"/>
      <c r="BD102" s="98"/>
      <c r="BE102" s="65"/>
      <c r="BF102" s="98"/>
      <c r="BG102" s="98"/>
      <c r="BH102" s="98"/>
      <c r="BI102" s="98"/>
      <c r="BJ102" s="98"/>
      <c r="BK102" s="65"/>
      <c r="BL102" s="54"/>
      <c r="BM102" s="98"/>
      <c r="BN102" s="98"/>
      <c r="BO102" s="56"/>
      <c r="BP102" s="58"/>
      <c r="BQ102" s="58"/>
      <c r="BR102" s="97"/>
      <c r="BS102" s="97"/>
      <c r="BT102" s="58"/>
      <c r="BU102" s="58"/>
      <c r="BV102" s="58"/>
      <c r="BW102" s="58"/>
      <c r="BX102" s="58"/>
      <c r="BY102" s="58"/>
      <c r="BZ102" s="98"/>
      <c r="CA102" s="98"/>
      <c r="CB102" s="98"/>
    </row>
    <row r="103" spans="1:80" s="33" customFormat="1" ht="21.95" customHeight="1" x14ac:dyDescent="0.2">
      <c r="A103" s="57">
        <v>98</v>
      </c>
      <c r="B103" s="57"/>
      <c r="C103" s="58"/>
      <c r="D103" s="58"/>
      <c r="E103" s="58"/>
      <c r="F103" s="59"/>
      <c r="G103" s="51"/>
      <c r="H103" s="60"/>
      <c r="I103" s="60"/>
      <c r="J103" s="98"/>
      <c r="K103" s="98"/>
      <c r="L103" s="98"/>
      <c r="M103" s="98"/>
      <c r="N103" s="98"/>
      <c r="O103" s="58"/>
      <c r="P103" s="61"/>
      <c r="Q103" s="58"/>
      <c r="R103" s="62"/>
      <c r="S103" s="62"/>
      <c r="T103" s="62"/>
      <c r="U103" s="60"/>
      <c r="V103" s="60"/>
      <c r="W103" s="60"/>
      <c r="X103" s="63"/>
      <c r="Y103" s="63"/>
      <c r="Z103" s="63"/>
      <c r="AA103" s="62"/>
      <c r="AB103" s="64"/>
      <c r="AC103" s="64"/>
      <c r="AD103" s="61"/>
      <c r="AE103" s="58"/>
      <c r="AF103" s="98"/>
      <c r="AG103" s="98"/>
      <c r="AH103" s="98"/>
      <c r="AI103" s="87"/>
      <c r="AJ103" s="87"/>
      <c r="AK103" s="87"/>
      <c r="AL103" s="32"/>
      <c r="AM103" s="87"/>
      <c r="AN103" s="87"/>
      <c r="AO103" s="87"/>
      <c r="AP103" s="87"/>
      <c r="AQ103" s="87"/>
      <c r="AR103" s="87"/>
      <c r="AS103" s="87"/>
      <c r="AT103" s="87"/>
      <c r="AU103" s="87"/>
      <c r="AV103" s="87"/>
      <c r="AW103" s="98"/>
      <c r="AX103" s="119"/>
      <c r="AY103" s="119"/>
      <c r="AZ103" s="61"/>
      <c r="BA103" s="98"/>
      <c r="BB103" s="98"/>
      <c r="BC103" s="98"/>
      <c r="BD103" s="98"/>
      <c r="BE103" s="65"/>
      <c r="BF103" s="98"/>
      <c r="BG103" s="98"/>
      <c r="BH103" s="98"/>
      <c r="BI103" s="98"/>
      <c r="BJ103" s="98"/>
      <c r="BK103" s="65"/>
      <c r="BL103" s="54"/>
      <c r="BM103" s="98"/>
      <c r="BN103" s="98"/>
      <c r="BO103" s="56"/>
      <c r="BP103" s="58"/>
      <c r="BQ103" s="58"/>
      <c r="BR103" s="97"/>
      <c r="BS103" s="97"/>
      <c r="BT103" s="58"/>
      <c r="BU103" s="58"/>
      <c r="BV103" s="58"/>
      <c r="BW103" s="58"/>
      <c r="BX103" s="58"/>
      <c r="BY103" s="58"/>
      <c r="BZ103" s="98"/>
      <c r="CA103" s="98"/>
      <c r="CB103" s="98"/>
    </row>
    <row r="104" spans="1:80" s="33" customFormat="1" ht="21.95" customHeight="1" x14ac:dyDescent="0.2">
      <c r="A104" s="57">
        <v>99</v>
      </c>
      <c r="B104" s="57"/>
      <c r="C104" s="58"/>
      <c r="D104" s="58"/>
      <c r="E104" s="58"/>
      <c r="F104" s="59"/>
      <c r="G104" s="51"/>
      <c r="H104" s="60"/>
      <c r="I104" s="60"/>
      <c r="J104" s="98"/>
      <c r="K104" s="98"/>
      <c r="L104" s="98"/>
      <c r="M104" s="98"/>
      <c r="N104" s="98"/>
      <c r="O104" s="58"/>
      <c r="P104" s="61"/>
      <c r="Q104" s="58"/>
      <c r="R104" s="62"/>
      <c r="S104" s="62"/>
      <c r="T104" s="62"/>
      <c r="U104" s="60"/>
      <c r="V104" s="60"/>
      <c r="W104" s="60"/>
      <c r="X104" s="63"/>
      <c r="Y104" s="63"/>
      <c r="Z104" s="63"/>
      <c r="AA104" s="62"/>
      <c r="AB104" s="64"/>
      <c r="AC104" s="64"/>
      <c r="AD104" s="61"/>
      <c r="AE104" s="58"/>
      <c r="AF104" s="98"/>
      <c r="AG104" s="98"/>
      <c r="AH104" s="98"/>
      <c r="AI104" s="87"/>
      <c r="AJ104" s="87"/>
      <c r="AK104" s="87"/>
      <c r="AL104" s="32"/>
      <c r="AM104" s="87"/>
      <c r="AN104" s="87"/>
      <c r="AO104" s="87"/>
      <c r="AP104" s="87"/>
      <c r="AQ104" s="87"/>
      <c r="AR104" s="87"/>
      <c r="AS104" s="87"/>
      <c r="AT104" s="87"/>
      <c r="AU104" s="87"/>
      <c r="AV104" s="87"/>
      <c r="AW104" s="98"/>
      <c r="AX104" s="119"/>
      <c r="AY104" s="119"/>
      <c r="AZ104" s="61"/>
      <c r="BA104" s="98"/>
      <c r="BB104" s="98"/>
      <c r="BC104" s="98"/>
      <c r="BD104" s="98"/>
      <c r="BE104" s="65"/>
      <c r="BF104" s="98"/>
      <c r="BG104" s="98"/>
      <c r="BH104" s="98"/>
      <c r="BI104" s="98"/>
      <c r="BJ104" s="98"/>
      <c r="BK104" s="65"/>
      <c r="BL104" s="54"/>
      <c r="BM104" s="98"/>
      <c r="BN104" s="98"/>
      <c r="BO104" s="56"/>
      <c r="BP104" s="58"/>
      <c r="BQ104" s="58"/>
      <c r="BR104" s="97"/>
      <c r="BS104" s="97"/>
      <c r="BT104" s="58"/>
      <c r="BU104" s="58"/>
      <c r="BV104" s="58"/>
      <c r="BW104" s="58"/>
      <c r="BX104" s="58"/>
      <c r="BY104" s="58"/>
      <c r="BZ104" s="98"/>
      <c r="CA104" s="98"/>
      <c r="CB104" s="98"/>
    </row>
    <row r="105" spans="1:80" s="33" customFormat="1" ht="21.95" customHeight="1" x14ac:dyDescent="0.2">
      <c r="A105" s="57">
        <v>100</v>
      </c>
      <c r="B105" s="57"/>
      <c r="C105" s="58"/>
      <c r="D105" s="58"/>
      <c r="E105" s="58"/>
      <c r="F105" s="59"/>
      <c r="G105" s="51"/>
      <c r="H105" s="60"/>
      <c r="I105" s="60"/>
      <c r="J105" s="98"/>
      <c r="K105" s="98"/>
      <c r="L105" s="98"/>
      <c r="M105" s="98"/>
      <c r="N105" s="98"/>
      <c r="O105" s="58"/>
      <c r="P105" s="61"/>
      <c r="Q105" s="58"/>
      <c r="R105" s="62"/>
      <c r="S105" s="62"/>
      <c r="T105" s="62"/>
      <c r="U105" s="60"/>
      <c r="V105" s="60"/>
      <c r="W105" s="60"/>
      <c r="X105" s="63"/>
      <c r="Y105" s="63"/>
      <c r="Z105" s="63"/>
      <c r="AA105" s="62"/>
      <c r="AB105" s="64"/>
      <c r="AC105" s="64"/>
      <c r="AD105" s="61"/>
      <c r="AE105" s="58"/>
      <c r="AF105" s="98"/>
      <c r="AG105" s="98"/>
      <c r="AH105" s="98"/>
      <c r="AI105" s="87"/>
      <c r="AJ105" s="87"/>
      <c r="AK105" s="87"/>
      <c r="AL105" s="32"/>
      <c r="AM105" s="87"/>
      <c r="AN105" s="87"/>
      <c r="AO105" s="87"/>
      <c r="AP105" s="87"/>
      <c r="AQ105" s="87"/>
      <c r="AR105" s="87"/>
      <c r="AS105" s="87"/>
      <c r="AT105" s="87"/>
      <c r="AU105" s="87"/>
      <c r="AV105" s="87"/>
      <c r="AW105" s="98"/>
      <c r="AX105" s="119"/>
      <c r="AY105" s="119"/>
      <c r="AZ105" s="61"/>
      <c r="BA105" s="98"/>
      <c r="BB105" s="98"/>
      <c r="BC105" s="98"/>
      <c r="BD105" s="98"/>
      <c r="BE105" s="65"/>
      <c r="BF105" s="98"/>
      <c r="BG105" s="98"/>
      <c r="BH105" s="98"/>
      <c r="BI105" s="98"/>
      <c r="BJ105" s="98"/>
      <c r="BK105" s="65"/>
      <c r="BL105" s="54"/>
      <c r="BM105" s="98"/>
      <c r="BN105" s="98"/>
      <c r="BO105" s="56"/>
      <c r="BP105" s="58"/>
      <c r="BQ105" s="58"/>
      <c r="BR105" s="97"/>
      <c r="BS105" s="97"/>
      <c r="BT105" s="58"/>
      <c r="BU105" s="58"/>
      <c r="BV105" s="58"/>
      <c r="BW105" s="58"/>
      <c r="BX105" s="58"/>
      <c r="BY105" s="58"/>
      <c r="BZ105" s="98"/>
      <c r="CA105" s="98"/>
      <c r="CB105" s="98"/>
    </row>
    <row r="106" spans="1:80" s="33" customFormat="1" ht="21.95" customHeight="1" x14ac:dyDescent="0.2">
      <c r="A106" s="57">
        <v>1</v>
      </c>
      <c r="B106" s="57">
        <v>2</v>
      </c>
      <c r="C106" s="57">
        <v>3</v>
      </c>
      <c r="D106" s="57">
        <v>4</v>
      </c>
      <c r="E106" s="57">
        <v>5</v>
      </c>
      <c r="F106" s="57">
        <v>6</v>
      </c>
      <c r="G106" s="57">
        <v>7</v>
      </c>
      <c r="H106" s="57">
        <v>8</v>
      </c>
      <c r="I106" s="57">
        <v>9</v>
      </c>
      <c r="J106" s="57">
        <v>10</v>
      </c>
      <c r="K106" s="57">
        <v>11</v>
      </c>
      <c r="L106" s="57">
        <v>12</v>
      </c>
      <c r="M106" s="57">
        <v>13</v>
      </c>
      <c r="N106" s="57">
        <v>14</v>
      </c>
      <c r="O106" s="57">
        <v>15</v>
      </c>
      <c r="P106" s="57">
        <v>16</v>
      </c>
      <c r="Q106" s="57">
        <v>17</v>
      </c>
      <c r="R106" s="57">
        <v>18</v>
      </c>
      <c r="S106" s="57">
        <v>19</v>
      </c>
      <c r="T106" s="57">
        <v>20</v>
      </c>
      <c r="U106" s="57">
        <v>21</v>
      </c>
      <c r="V106" s="57">
        <v>22</v>
      </c>
      <c r="W106" s="57">
        <v>23</v>
      </c>
      <c r="X106" s="57">
        <v>24</v>
      </c>
      <c r="Y106" s="57">
        <v>25</v>
      </c>
      <c r="Z106" s="57">
        <v>26</v>
      </c>
      <c r="AA106" s="57">
        <v>27</v>
      </c>
      <c r="AB106" s="57">
        <v>28</v>
      </c>
      <c r="AC106" s="57">
        <v>29</v>
      </c>
      <c r="AD106" s="57">
        <v>30</v>
      </c>
      <c r="AE106" s="57">
        <v>31</v>
      </c>
      <c r="AF106" s="57">
        <v>32</v>
      </c>
      <c r="AG106" s="57">
        <v>33</v>
      </c>
      <c r="AH106" s="57">
        <v>34</v>
      </c>
      <c r="AI106" s="57">
        <v>35</v>
      </c>
      <c r="AJ106" s="57">
        <v>36</v>
      </c>
      <c r="AK106" s="57">
        <v>37</v>
      </c>
      <c r="AL106" s="57">
        <v>38</v>
      </c>
      <c r="AM106" s="57">
        <v>39</v>
      </c>
      <c r="AN106" s="57">
        <v>40</v>
      </c>
      <c r="AO106" s="57">
        <v>41</v>
      </c>
      <c r="AP106" s="57">
        <v>42</v>
      </c>
      <c r="AQ106" s="57">
        <v>43</v>
      </c>
      <c r="AR106" s="57">
        <v>44</v>
      </c>
      <c r="AS106" s="57">
        <v>45</v>
      </c>
      <c r="AT106" s="57">
        <v>46</v>
      </c>
      <c r="AU106" s="57">
        <v>47</v>
      </c>
      <c r="AV106" s="57">
        <v>48</v>
      </c>
      <c r="AW106" s="57">
        <v>49</v>
      </c>
      <c r="AX106" s="57">
        <v>50</v>
      </c>
      <c r="AY106" s="57">
        <v>51</v>
      </c>
      <c r="AZ106" s="57">
        <v>52</v>
      </c>
      <c r="BA106" s="57">
        <v>53</v>
      </c>
      <c r="BB106" s="57">
        <v>54</v>
      </c>
      <c r="BC106" s="57">
        <v>55</v>
      </c>
      <c r="BD106" s="57">
        <v>56</v>
      </c>
      <c r="BE106" s="57">
        <v>57</v>
      </c>
      <c r="BF106" s="57">
        <v>58</v>
      </c>
      <c r="BG106" s="57">
        <v>59</v>
      </c>
      <c r="BH106" s="57">
        <v>60</v>
      </c>
      <c r="BI106" s="57">
        <v>61</v>
      </c>
      <c r="BJ106" s="57">
        <v>62</v>
      </c>
      <c r="BK106" s="57">
        <v>63</v>
      </c>
      <c r="BL106" s="57">
        <v>64</v>
      </c>
      <c r="BM106" s="57">
        <v>65</v>
      </c>
      <c r="BN106" s="57">
        <v>66</v>
      </c>
      <c r="BO106" s="57">
        <v>67</v>
      </c>
      <c r="BP106" s="57">
        <v>68</v>
      </c>
      <c r="BQ106" s="57">
        <v>69</v>
      </c>
      <c r="BR106" s="57">
        <v>70</v>
      </c>
      <c r="BS106" s="57">
        <v>71</v>
      </c>
      <c r="BT106" s="57">
        <v>72</v>
      </c>
      <c r="BU106" s="57">
        <v>73</v>
      </c>
      <c r="BV106" s="57">
        <v>74</v>
      </c>
      <c r="BW106" s="57">
        <v>75</v>
      </c>
      <c r="BX106" s="57">
        <v>76</v>
      </c>
      <c r="BY106" s="57">
        <v>77</v>
      </c>
      <c r="BZ106" s="57">
        <v>78</v>
      </c>
      <c r="CA106" s="57">
        <v>79</v>
      </c>
      <c r="CB106" s="57">
        <v>80</v>
      </c>
    </row>
    <row r="107" spans="1:80" x14ac:dyDescent="0.2">
      <c r="C107" s="28"/>
      <c r="D107" s="28"/>
      <c r="E107" s="28"/>
      <c r="F107" s="28"/>
      <c r="O107" s="28"/>
      <c r="Q107" s="28"/>
      <c r="AE107" s="28"/>
    </row>
    <row r="108" spans="1:80" x14ac:dyDescent="0.2">
      <c r="C108" s="28"/>
      <c r="D108" s="28"/>
      <c r="E108" s="28"/>
      <c r="F108" s="28"/>
      <c r="O108" s="28"/>
      <c r="Q108" s="28"/>
      <c r="AE108" s="28"/>
    </row>
    <row r="109" spans="1:80" x14ac:dyDescent="0.2">
      <c r="C109" s="28"/>
      <c r="D109" s="28"/>
      <c r="E109" s="28"/>
      <c r="F109" s="28"/>
      <c r="O109" s="28"/>
      <c r="Q109" s="28"/>
      <c r="AE109" s="28"/>
    </row>
    <row r="110" spans="1:80" x14ac:dyDescent="0.2">
      <c r="C110" s="28"/>
      <c r="D110" s="28"/>
      <c r="E110" s="28"/>
      <c r="F110" s="28"/>
      <c r="O110" s="28"/>
      <c r="Q110" s="28"/>
      <c r="AE110" s="28"/>
    </row>
    <row r="111" spans="1:80" x14ac:dyDescent="0.2">
      <c r="C111" s="28"/>
      <c r="D111" s="28"/>
      <c r="E111" s="28"/>
      <c r="F111" s="28"/>
      <c r="O111" s="28"/>
      <c r="Q111" s="28"/>
      <c r="AE111" s="28"/>
    </row>
    <row r="112" spans="1:80" x14ac:dyDescent="0.2">
      <c r="C112" s="28"/>
      <c r="D112" s="28"/>
      <c r="E112" s="28"/>
      <c r="F112" s="28"/>
      <c r="O112" s="28"/>
      <c r="Q112" s="28"/>
      <c r="AE112" s="28"/>
    </row>
    <row r="113" spans="3:31" x14ac:dyDescent="0.2">
      <c r="C113" s="28"/>
      <c r="D113" s="28"/>
      <c r="E113" s="28"/>
      <c r="F113" s="28"/>
      <c r="O113" s="28"/>
      <c r="Q113" s="28"/>
      <c r="AE113" s="28"/>
    </row>
    <row r="114" spans="3:31" x14ac:dyDescent="0.2">
      <c r="C114" s="28"/>
      <c r="D114" s="28"/>
      <c r="E114" s="28"/>
      <c r="F114" s="28"/>
      <c r="O114" s="28"/>
      <c r="Q114" s="28"/>
      <c r="AE114" s="28"/>
    </row>
    <row r="115" spans="3:31" x14ac:dyDescent="0.2">
      <c r="C115" s="28"/>
      <c r="D115" s="28"/>
      <c r="E115" s="28"/>
      <c r="F115" s="28"/>
      <c r="O115" s="28"/>
      <c r="Q115" s="28"/>
      <c r="AE115" s="28"/>
    </row>
    <row r="116" spans="3:31" x14ac:dyDescent="0.2">
      <c r="C116" s="28"/>
      <c r="D116" s="28"/>
      <c r="E116" s="28"/>
      <c r="F116" s="28"/>
      <c r="O116" s="28"/>
      <c r="Q116" s="28"/>
      <c r="AE116" s="28"/>
    </row>
    <row r="117" spans="3:31" x14ac:dyDescent="0.2">
      <c r="C117" s="28"/>
      <c r="D117" s="28"/>
      <c r="E117" s="28"/>
      <c r="F117" s="28"/>
      <c r="O117" s="28"/>
      <c r="Q117" s="28"/>
      <c r="AE117" s="28"/>
    </row>
    <row r="118" spans="3:31" x14ac:dyDescent="0.2">
      <c r="C118" s="28"/>
      <c r="D118" s="28"/>
      <c r="E118" s="28"/>
      <c r="F118" s="28"/>
      <c r="O118" s="28"/>
      <c r="Q118" s="28"/>
      <c r="AE118" s="28"/>
    </row>
    <row r="119" spans="3:31" x14ac:dyDescent="0.2">
      <c r="C119" s="28"/>
      <c r="D119" s="28"/>
      <c r="E119" s="28"/>
      <c r="F119" s="28"/>
      <c r="O119" s="28"/>
      <c r="Q119" s="28"/>
      <c r="AE119" s="28"/>
    </row>
    <row r="120" spans="3:31" x14ac:dyDescent="0.2">
      <c r="C120" s="28"/>
      <c r="D120" s="28"/>
      <c r="E120" s="28"/>
      <c r="F120" s="28"/>
      <c r="O120" s="28"/>
      <c r="Q120" s="28"/>
      <c r="AE120" s="28"/>
    </row>
    <row r="121" spans="3:31" x14ac:dyDescent="0.2">
      <c r="C121" s="28"/>
      <c r="D121" s="28"/>
      <c r="E121" s="28"/>
      <c r="F121" s="28"/>
      <c r="O121" s="28"/>
      <c r="Q121" s="28"/>
      <c r="AE121" s="28"/>
    </row>
    <row r="122" spans="3:31" x14ac:dyDescent="0.2">
      <c r="C122" s="28"/>
      <c r="D122" s="28"/>
      <c r="E122" s="28"/>
      <c r="F122" s="28"/>
      <c r="O122" s="28"/>
      <c r="Q122" s="28"/>
      <c r="AE122" s="28"/>
    </row>
    <row r="123" spans="3:31" x14ac:dyDescent="0.2">
      <c r="C123" s="28"/>
      <c r="D123" s="28"/>
      <c r="E123" s="28"/>
      <c r="F123" s="28"/>
      <c r="O123" s="28"/>
      <c r="Q123" s="28"/>
      <c r="AE123" s="28"/>
    </row>
    <row r="124" spans="3:31" x14ac:dyDescent="0.2">
      <c r="C124" s="28"/>
      <c r="D124" s="28"/>
      <c r="E124" s="28"/>
      <c r="F124" s="28"/>
      <c r="O124" s="28"/>
      <c r="Q124" s="28"/>
      <c r="AE124" s="28"/>
    </row>
    <row r="125" spans="3:31" x14ac:dyDescent="0.2">
      <c r="C125" s="28"/>
      <c r="D125" s="28"/>
      <c r="E125" s="28"/>
      <c r="F125" s="28"/>
      <c r="O125" s="28"/>
      <c r="Q125" s="28"/>
      <c r="AE125" s="28"/>
    </row>
    <row r="126" spans="3:31" x14ac:dyDescent="0.2">
      <c r="C126" s="28"/>
      <c r="D126" s="28"/>
      <c r="E126" s="28"/>
      <c r="F126" s="28"/>
      <c r="O126" s="28"/>
      <c r="Q126" s="28"/>
      <c r="AE126" s="28"/>
    </row>
    <row r="127" spans="3:31" x14ac:dyDescent="0.2">
      <c r="C127" s="28"/>
      <c r="D127" s="28"/>
      <c r="E127" s="28"/>
      <c r="F127" s="28"/>
      <c r="O127" s="28"/>
      <c r="Q127" s="28"/>
      <c r="AE127" s="28"/>
    </row>
    <row r="128" spans="3:31" x14ac:dyDescent="0.2">
      <c r="C128" s="28"/>
      <c r="D128" s="28"/>
      <c r="E128" s="28"/>
      <c r="F128" s="28"/>
      <c r="O128" s="28"/>
      <c r="Q128" s="28"/>
      <c r="AE128" s="28"/>
    </row>
    <row r="129" spans="3:31" x14ac:dyDescent="0.2">
      <c r="C129" s="28"/>
      <c r="D129" s="28"/>
      <c r="E129" s="28"/>
      <c r="F129" s="28"/>
      <c r="O129" s="28"/>
      <c r="Q129" s="28"/>
      <c r="AE129" s="28"/>
    </row>
    <row r="130" spans="3:31" x14ac:dyDescent="0.2">
      <c r="C130" s="28"/>
      <c r="D130" s="28"/>
      <c r="E130" s="28"/>
      <c r="F130" s="28"/>
      <c r="O130" s="28"/>
      <c r="Q130" s="28"/>
      <c r="AE130" s="28"/>
    </row>
    <row r="131" spans="3:31" x14ac:dyDescent="0.2">
      <c r="C131" s="28"/>
      <c r="D131" s="28"/>
      <c r="E131" s="28"/>
      <c r="F131" s="28"/>
      <c r="O131" s="28"/>
      <c r="Q131" s="28"/>
      <c r="AE131" s="28"/>
    </row>
    <row r="132" spans="3:31" x14ac:dyDescent="0.2">
      <c r="C132" s="28"/>
      <c r="D132" s="28"/>
      <c r="E132" s="28"/>
      <c r="F132" s="28"/>
      <c r="O132" s="28"/>
      <c r="Q132" s="28"/>
      <c r="AE132" s="28"/>
    </row>
    <row r="133" spans="3:31" x14ac:dyDescent="0.2">
      <c r="C133" s="28"/>
      <c r="D133" s="28"/>
      <c r="E133" s="28"/>
      <c r="F133" s="28"/>
      <c r="O133" s="28"/>
      <c r="Q133" s="28"/>
      <c r="AE133" s="28"/>
    </row>
    <row r="134" spans="3:31" x14ac:dyDescent="0.2">
      <c r="C134" s="28"/>
      <c r="D134" s="28"/>
      <c r="E134" s="28"/>
      <c r="F134" s="28"/>
      <c r="O134" s="28"/>
      <c r="Q134" s="28"/>
      <c r="AE134" s="28"/>
    </row>
    <row r="135" spans="3:31" x14ac:dyDescent="0.2">
      <c r="C135" s="28"/>
      <c r="D135" s="28"/>
      <c r="E135" s="28"/>
      <c r="F135" s="28"/>
      <c r="O135" s="28"/>
      <c r="Q135" s="28"/>
      <c r="AE135" s="28"/>
    </row>
    <row r="136" spans="3:31" x14ac:dyDescent="0.2">
      <c r="C136" s="28"/>
      <c r="D136" s="28"/>
      <c r="E136" s="28"/>
      <c r="F136" s="28"/>
      <c r="O136" s="28"/>
      <c r="Q136" s="28"/>
      <c r="AE136" s="28"/>
    </row>
    <row r="137" spans="3:31" x14ac:dyDescent="0.2">
      <c r="C137" s="28"/>
      <c r="D137" s="28"/>
      <c r="E137" s="28"/>
      <c r="F137" s="28"/>
      <c r="O137" s="28"/>
      <c r="Q137" s="28"/>
      <c r="AE137" s="28"/>
    </row>
    <row r="138" spans="3:31" x14ac:dyDescent="0.2">
      <c r="C138" s="28"/>
      <c r="D138" s="28"/>
      <c r="E138" s="28"/>
      <c r="F138" s="28"/>
      <c r="O138" s="28"/>
      <c r="Q138" s="28"/>
      <c r="AE138" s="28"/>
    </row>
    <row r="139" spans="3:31" x14ac:dyDescent="0.2">
      <c r="C139" s="28"/>
      <c r="D139" s="28"/>
      <c r="E139" s="28"/>
      <c r="F139" s="28"/>
      <c r="O139" s="28"/>
      <c r="Q139" s="28"/>
      <c r="AE139" s="28"/>
    </row>
    <row r="140" spans="3:31" x14ac:dyDescent="0.2">
      <c r="C140" s="28"/>
      <c r="D140" s="28"/>
      <c r="E140" s="28"/>
      <c r="F140" s="28"/>
      <c r="O140" s="28"/>
      <c r="Q140" s="28"/>
      <c r="AE140" s="28"/>
    </row>
    <row r="141" spans="3:31" x14ac:dyDescent="0.2">
      <c r="C141" s="28"/>
      <c r="D141" s="28"/>
      <c r="E141" s="28"/>
      <c r="F141" s="28"/>
      <c r="O141" s="28"/>
      <c r="Q141" s="28"/>
      <c r="AE141" s="28"/>
    </row>
    <row r="142" spans="3:31" x14ac:dyDescent="0.2">
      <c r="C142" s="28"/>
      <c r="D142" s="28"/>
      <c r="E142" s="28"/>
      <c r="F142" s="28"/>
      <c r="O142" s="28"/>
      <c r="Q142" s="28"/>
      <c r="AE142" s="28"/>
    </row>
    <row r="143" spans="3:31" x14ac:dyDescent="0.2">
      <c r="C143" s="28"/>
      <c r="D143" s="28"/>
      <c r="E143" s="28"/>
      <c r="F143" s="28"/>
      <c r="O143" s="28"/>
      <c r="Q143" s="28"/>
      <c r="AE143" s="28"/>
    </row>
    <row r="144" spans="3:31" x14ac:dyDescent="0.2">
      <c r="C144" s="28"/>
      <c r="D144" s="28"/>
      <c r="E144" s="28"/>
      <c r="F144" s="28"/>
      <c r="O144" s="28"/>
      <c r="Q144" s="28"/>
      <c r="AE144" s="28"/>
    </row>
    <row r="145" spans="3:31" x14ac:dyDescent="0.2">
      <c r="C145" s="28"/>
      <c r="D145" s="28"/>
      <c r="E145" s="28"/>
      <c r="F145" s="28"/>
      <c r="O145" s="28"/>
      <c r="Q145" s="28"/>
      <c r="AE145" s="28"/>
    </row>
    <row r="146" spans="3:31" x14ac:dyDescent="0.2">
      <c r="C146" s="28"/>
      <c r="D146" s="28"/>
      <c r="E146" s="28"/>
      <c r="F146" s="28"/>
      <c r="O146" s="28"/>
      <c r="Q146" s="28"/>
      <c r="AE146" s="28"/>
    </row>
    <row r="147" spans="3:31" x14ac:dyDescent="0.2">
      <c r="C147" s="28"/>
      <c r="D147" s="28"/>
      <c r="E147" s="28"/>
      <c r="F147" s="28"/>
      <c r="O147" s="28"/>
      <c r="Q147" s="28"/>
      <c r="AE147" s="28"/>
    </row>
    <row r="148" spans="3:31" x14ac:dyDescent="0.2">
      <c r="C148" s="28"/>
      <c r="D148" s="28"/>
      <c r="E148" s="28"/>
      <c r="F148" s="28"/>
      <c r="O148" s="28"/>
      <c r="Q148" s="28"/>
      <c r="AE148" s="28"/>
    </row>
    <row r="149" spans="3:31" x14ac:dyDescent="0.2">
      <c r="C149" s="28"/>
      <c r="D149" s="28"/>
      <c r="E149" s="28"/>
      <c r="F149" s="28"/>
      <c r="O149" s="28"/>
      <c r="Q149" s="28"/>
      <c r="AE149" s="28"/>
    </row>
    <row r="150" spans="3:31" x14ac:dyDescent="0.2">
      <c r="C150" s="28"/>
      <c r="D150" s="28"/>
      <c r="E150" s="28"/>
      <c r="F150" s="28"/>
      <c r="O150" s="28"/>
      <c r="Q150" s="28"/>
      <c r="AE150" s="28"/>
    </row>
    <row r="151" spans="3:31" x14ac:dyDescent="0.2">
      <c r="C151" s="28"/>
      <c r="D151" s="28"/>
      <c r="E151" s="28"/>
      <c r="F151" s="28"/>
      <c r="O151" s="28"/>
      <c r="Q151" s="28"/>
      <c r="AE151" s="28"/>
    </row>
    <row r="152" spans="3:31" x14ac:dyDescent="0.2">
      <c r="C152" s="28"/>
      <c r="D152" s="28"/>
      <c r="E152" s="28"/>
      <c r="F152" s="28"/>
      <c r="O152" s="28"/>
      <c r="Q152" s="28"/>
      <c r="AE152" s="28"/>
    </row>
    <row r="153" spans="3:31" x14ac:dyDescent="0.2">
      <c r="C153" s="28"/>
      <c r="D153" s="28"/>
      <c r="E153" s="28"/>
      <c r="F153" s="28"/>
      <c r="O153" s="28"/>
      <c r="Q153" s="28"/>
      <c r="AE153" s="28"/>
    </row>
    <row r="154" spans="3:31" x14ac:dyDescent="0.2">
      <c r="C154" s="28"/>
      <c r="D154" s="28"/>
      <c r="E154" s="28"/>
      <c r="F154" s="28"/>
      <c r="O154" s="28"/>
      <c r="Q154" s="28"/>
      <c r="AE154" s="28"/>
    </row>
    <row r="155" spans="3:31" x14ac:dyDescent="0.2">
      <c r="C155" s="28"/>
      <c r="D155" s="28"/>
      <c r="E155" s="28"/>
      <c r="F155" s="28"/>
      <c r="O155" s="28"/>
      <c r="Q155" s="28"/>
      <c r="AE155" s="28"/>
    </row>
    <row r="156" spans="3:31" x14ac:dyDescent="0.2">
      <c r="C156" s="28"/>
      <c r="D156" s="28"/>
      <c r="E156" s="28"/>
      <c r="F156" s="28"/>
      <c r="O156" s="28"/>
      <c r="Q156" s="28"/>
      <c r="AE156" s="28"/>
    </row>
    <row r="157" spans="3:31" x14ac:dyDescent="0.2">
      <c r="C157" s="28"/>
      <c r="D157" s="28"/>
      <c r="E157" s="28"/>
      <c r="F157" s="28"/>
      <c r="O157" s="28"/>
      <c r="Q157" s="28"/>
      <c r="AE157" s="28"/>
    </row>
    <row r="158" spans="3:31" x14ac:dyDescent="0.2">
      <c r="C158" s="28"/>
      <c r="D158" s="28"/>
      <c r="E158" s="28"/>
      <c r="F158" s="28"/>
      <c r="O158" s="28"/>
      <c r="Q158" s="28"/>
      <c r="AE158" s="28"/>
    </row>
    <row r="159" spans="3:31" x14ac:dyDescent="0.2">
      <c r="C159" s="28"/>
      <c r="D159" s="28"/>
      <c r="E159" s="28"/>
      <c r="F159" s="28"/>
      <c r="O159" s="28"/>
      <c r="Q159" s="28"/>
      <c r="AE159" s="28"/>
    </row>
    <row r="160" spans="3:31" x14ac:dyDescent="0.2">
      <c r="C160" s="28"/>
      <c r="D160" s="28"/>
      <c r="E160" s="28"/>
      <c r="F160" s="28"/>
      <c r="O160" s="28"/>
      <c r="Q160" s="28"/>
      <c r="AE160" s="28"/>
    </row>
    <row r="161" spans="3:31" x14ac:dyDescent="0.2">
      <c r="C161" s="28"/>
      <c r="D161" s="28"/>
      <c r="E161" s="28"/>
      <c r="F161" s="28"/>
      <c r="O161" s="28"/>
      <c r="Q161" s="28"/>
      <c r="AE161" s="28"/>
    </row>
    <row r="162" spans="3:31" x14ac:dyDescent="0.2">
      <c r="C162" s="28"/>
      <c r="D162" s="28"/>
      <c r="E162" s="28"/>
      <c r="F162" s="28"/>
      <c r="O162" s="28"/>
      <c r="Q162" s="28"/>
      <c r="AE162" s="28"/>
    </row>
    <row r="163" spans="3:31" x14ac:dyDescent="0.2">
      <c r="C163" s="28"/>
      <c r="D163" s="28"/>
      <c r="E163" s="28"/>
      <c r="F163" s="28"/>
      <c r="O163" s="28"/>
      <c r="Q163" s="28"/>
      <c r="AE163" s="28"/>
    </row>
    <row r="164" spans="3:31" x14ac:dyDescent="0.2">
      <c r="C164" s="28"/>
      <c r="D164" s="28"/>
      <c r="E164" s="28"/>
      <c r="F164" s="28"/>
      <c r="O164" s="28"/>
      <c r="Q164" s="28"/>
      <c r="AE164" s="28"/>
    </row>
    <row r="165" spans="3:31" x14ac:dyDescent="0.2">
      <c r="C165" s="28"/>
      <c r="D165" s="28"/>
      <c r="E165" s="28"/>
      <c r="F165" s="28"/>
      <c r="O165" s="28"/>
      <c r="Q165" s="28"/>
      <c r="AE165" s="28"/>
    </row>
    <row r="166" spans="3:31" x14ac:dyDescent="0.2">
      <c r="C166" s="28"/>
      <c r="D166" s="28"/>
      <c r="E166" s="28"/>
      <c r="F166" s="28"/>
      <c r="O166" s="28"/>
      <c r="Q166" s="28"/>
      <c r="AE166" s="28"/>
    </row>
    <row r="167" spans="3:31" x14ac:dyDescent="0.2">
      <c r="C167" s="28"/>
      <c r="D167" s="28"/>
      <c r="E167" s="28"/>
      <c r="F167" s="28"/>
      <c r="O167" s="28"/>
      <c r="Q167" s="28"/>
      <c r="AE167" s="28"/>
    </row>
    <row r="168" spans="3:31" x14ac:dyDescent="0.2">
      <c r="C168" s="28"/>
      <c r="D168" s="28"/>
      <c r="E168" s="28"/>
      <c r="F168" s="28"/>
      <c r="O168" s="28"/>
      <c r="Q168" s="28"/>
      <c r="AE168" s="28"/>
    </row>
    <row r="169" spans="3:31" x14ac:dyDescent="0.2">
      <c r="C169" s="28"/>
      <c r="D169" s="28"/>
      <c r="E169" s="28"/>
      <c r="F169" s="28"/>
      <c r="O169" s="28"/>
      <c r="Q169" s="28"/>
      <c r="AE169" s="28"/>
    </row>
    <row r="170" spans="3:31" x14ac:dyDescent="0.2">
      <c r="C170" s="28"/>
      <c r="D170" s="28"/>
      <c r="E170" s="28"/>
      <c r="F170" s="28"/>
      <c r="O170" s="28"/>
      <c r="Q170" s="28"/>
      <c r="AE170" s="28"/>
    </row>
    <row r="171" spans="3:31" x14ac:dyDescent="0.2">
      <c r="C171" s="28"/>
      <c r="D171" s="28"/>
      <c r="E171" s="28"/>
      <c r="F171" s="28"/>
      <c r="O171" s="28"/>
      <c r="Q171" s="28"/>
      <c r="AE171" s="28"/>
    </row>
    <row r="172" spans="3:31" x14ac:dyDescent="0.2">
      <c r="C172" s="28"/>
      <c r="D172" s="28"/>
      <c r="E172" s="28"/>
      <c r="F172" s="28"/>
      <c r="O172" s="28"/>
      <c r="Q172" s="28"/>
      <c r="AE172" s="28"/>
    </row>
    <row r="173" spans="3:31" x14ac:dyDescent="0.2">
      <c r="C173" s="28"/>
      <c r="D173" s="28"/>
      <c r="E173" s="28"/>
      <c r="F173" s="28"/>
      <c r="O173" s="28"/>
      <c r="Q173" s="28"/>
      <c r="AE173" s="28"/>
    </row>
    <row r="174" spans="3:31" x14ac:dyDescent="0.2">
      <c r="C174" s="28"/>
      <c r="D174" s="28"/>
      <c r="E174" s="28"/>
      <c r="F174" s="28"/>
      <c r="O174" s="28"/>
      <c r="Q174" s="28"/>
      <c r="AE174" s="28"/>
    </row>
    <row r="175" spans="3:31" x14ac:dyDescent="0.2">
      <c r="C175" s="28"/>
      <c r="D175" s="28"/>
      <c r="E175" s="28"/>
      <c r="F175" s="28"/>
      <c r="O175" s="28"/>
      <c r="Q175" s="28"/>
      <c r="AE175" s="28"/>
    </row>
    <row r="176" spans="3:31" x14ac:dyDescent="0.2">
      <c r="C176" s="28"/>
      <c r="D176" s="28"/>
      <c r="E176" s="28"/>
      <c r="F176" s="28"/>
      <c r="O176" s="28"/>
      <c r="Q176" s="28"/>
      <c r="AE176" s="28"/>
    </row>
    <row r="177" spans="3:31" x14ac:dyDescent="0.2">
      <c r="C177" s="28"/>
      <c r="D177" s="28"/>
      <c r="E177" s="28"/>
      <c r="F177" s="28"/>
      <c r="O177" s="28"/>
      <c r="Q177" s="28"/>
      <c r="AE177" s="28"/>
    </row>
    <row r="178" spans="3:31" x14ac:dyDescent="0.2">
      <c r="C178" s="28"/>
      <c r="D178" s="28"/>
      <c r="E178" s="28"/>
      <c r="F178" s="28"/>
      <c r="O178" s="28"/>
      <c r="Q178" s="28"/>
      <c r="AE178" s="28"/>
    </row>
    <row r="179" spans="3:31" x14ac:dyDescent="0.2">
      <c r="C179" s="28"/>
      <c r="D179" s="28"/>
      <c r="E179" s="28"/>
      <c r="F179" s="28"/>
      <c r="O179" s="28"/>
      <c r="Q179" s="28"/>
      <c r="AE179" s="28"/>
    </row>
    <row r="180" spans="3:31" x14ac:dyDescent="0.2">
      <c r="C180" s="28"/>
      <c r="D180" s="28"/>
      <c r="E180" s="28"/>
      <c r="F180" s="28"/>
      <c r="O180" s="28"/>
      <c r="Q180" s="28"/>
      <c r="AE180" s="28"/>
    </row>
    <row r="181" spans="3:31" x14ac:dyDescent="0.2">
      <c r="C181" s="28"/>
      <c r="D181" s="28"/>
      <c r="E181" s="28"/>
      <c r="F181" s="28"/>
      <c r="O181" s="28"/>
      <c r="Q181" s="28"/>
      <c r="AE181" s="28"/>
    </row>
    <row r="182" spans="3:31" x14ac:dyDescent="0.2">
      <c r="C182" s="28"/>
      <c r="D182" s="28"/>
      <c r="E182" s="28"/>
      <c r="F182" s="28"/>
      <c r="O182" s="28"/>
      <c r="Q182" s="28"/>
      <c r="AE182" s="28"/>
    </row>
    <row r="183" spans="3:31" x14ac:dyDescent="0.2">
      <c r="C183" s="28"/>
      <c r="D183" s="28"/>
      <c r="E183" s="28"/>
      <c r="F183" s="28"/>
      <c r="O183" s="28"/>
      <c r="Q183" s="28"/>
      <c r="AE183" s="28"/>
    </row>
    <row r="184" spans="3:31" x14ac:dyDescent="0.2">
      <c r="C184" s="28"/>
      <c r="D184" s="28"/>
      <c r="E184" s="28"/>
      <c r="F184" s="28"/>
      <c r="O184" s="28"/>
      <c r="Q184" s="28"/>
      <c r="AE184" s="28"/>
    </row>
    <row r="185" spans="3:31" x14ac:dyDescent="0.2">
      <c r="C185" s="28"/>
      <c r="D185" s="28"/>
      <c r="E185" s="28"/>
      <c r="F185" s="28"/>
      <c r="O185" s="28"/>
      <c r="Q185" s="28"/>
      <c r="AE185" s="28"/>
    </row>
    <row r="186" spans="3:31" x14ac:dyDescent="0.2">
      <c r="C186" s="28"/>
      <c r="D186" s="28"/>
      <c r="E186" s="28"/>
      <c r="F186" s="28"/>
      <c r="O186" s="28"/>
      <c r="Q186" s="28"/>
      <c r="AE186" s="28"/>
    </row>
    <row r="187" spans="3:31" x14ac:dyDescent="0.2">
      <c r="C187" s="28"/>
      <c r="D187" s="28"/>
      <c r="E187" s="28"/>
      <c r="F187" s="28"/>
      <c r="O187" s="28"/>
      <c r="Q187" s="28"/>
      <c r="AE187" s="28"/>
    </row>
    <row r="188" spans="3:31" x14ac:dyDescent="0.2">
      <c r="C188" s="28"/>
      <c r="D188" s="28"/>
      <c r="E188" s="28"/>
      <c r="F188" s="28"/>
      <c r="O188" s="28"/>
      <c r="Q188" s="28"/>
      <c r="AE188" s="28"/>
    </row>
    <row r="189" spans="3:31" x14ac:dyDescent="0.2">
      <c r="C189" s="28"/>
      <c r="D189" s="28"/>
      <c r="E189" s="28"/>
      <c r="F189" s="28"/>
      <c r="O189" s="28"/>
      <c r="Q189" s="28"/>
      <c r="AE189" s="28"/>
    </row>
    <row r="190" spans="3:31" x14ac:dyDescent="0.2">
      <c r="C190" s="28"/>
      <c r="D190" s="28"/>
      <c r="E190" s="28"/>
      <c r="F190" s="28"/>
      <c r="O190" s="28"/>
      <c r="Q190" s="28"/>
      <c r="AE190" s="28"/>
    </row>
    <row r="191" spans="3:31" x14ac:dyDescent="0.2">
      <c r="C191" s="28"/>
      <c r="D191" s="28"/>
      <c r="E191" s="28"/>
      <c r="F191" s="28"/>
      <c r="O191" s="28"/>
      <c r="Q191" s="28"/>
      <c r="AE191" s="28"/>
    </row>
    <row r="192" spans="3:31" x14ac:dyDescent="0.2">
      <c r="C192" s="28"/>
      <c r="D192" s="28"/>
      <c r="E192" s="28"/>
      <c r="F192" s="28"/>
      <c r="O192" s="28"/>
      <c r="Q192" s="28"/>
      <c r="AE192" s="28"/>
    </row>
    <row r="193" spans="3:31" x14ac:dyDescent="0.2">
      <c r="C193" s="28"/>
      <c r="D193" s="28"/>
      <c r="E193" s="28"/>
      <c r="F193" s="28"/>
      <c r="O193" s="28"/>
      <c r="Q193" s="28"/>
      <c r="AE193" s="28"/>
    </row>
    <row r="194" spans="3:31" x14ac:dyDescent="0.2">
      <c r="C194" s="28"/>
      <c r="D194" s="28"/>
      <c r="E194" s="28"/>
      <c r="F194" s="28"/>
      <c r="O194" s="28"/>
      <c r="Q194" s="28"/>
      <c r="AE194" s="28"/>
    </row>
    <row r="195" spans="3:31" x14ac:dyDescent="0.2">
      <c r="C195" s="28"/>
      <c r="D195" s="28"/>
      <c r="E195" s="28"/>
      <c r="F195" s="28"/>
      <c r="O195" s="28"/>
      <c r="Q195" s="28"/>
      <c r="AE195" s="28"/>
    </row>
    <row r="196" spans="3:31" x14ac:dyDescent="0.2">
      <c r="C196" s="28"/>
      <c r="D196" s="28"/>
      <c r="E196" s="28"/>
      <c r="F196" s="28"/>
      <c r="O196" s="28"/>
      <c r="Q196" s="28"/>
      <c r="AE196" s="28"/>
    </row>
    <row r="197" spans="3:31" x14ac:dyDescent="0.2">
      <c r="C197" s="28"/>
      <c r="D197" s="28"/>
      <c r="E197" s="28"/>
      <c r="F197" s="28"/>
      <c r="O197" s="28"/>
      <c r="Q197" s="28"/>
      <c r="AE197" s="28"/>
    </row>
    <row r="198" spans="3:31" x14ac:dyDescent="0.2">
      <c r="C198" s="28"/>
      <c r="D198" s="28"/>
      <c r="E198" s="28"/>
      <c r="F198" s="28"/>
      <c r="O198" s="28"/>
      <c r="Q198" s="28"/>
      <c r="AE198" s="28"/>
    </row>
    <row r="199" spans="3:31" x14ac:dyDescent="0.2">
      <c r="C199" s="28"/>
      <c r="D199" s="28"/>
      <c r="E199" s="28"/>
      <c r="F199" s="28"/>
      <c r="O199" s="28"/>
      <c r="Q199" s="28"/>
      <c r="AE199" s="28"/>
    </row>
    <row r="200" spans="3:31" x14ac:dyDescent="0.2">
      <c r="C200" s="28"/>
      <c r="D200" s="28"/>
      <c r="E200" s="28"/>
      <c r="F200" s="28"/>
      <c r="O200" s="28"/>
      <c r="Q200" s="28"/>
      <c r="AE200" s="28"/>
    </row>
    <row r="201" spans="3:31" x14ac:dyDescent="0.2">
      <c r="C201" s="28"/>
      <c r="D201" s="28"/>
      <c r="E201" s="28"/>
      <c r="F201" s="28"/>
      <c r="O201" s="28"/>
      <c r="Q201" s="28"/>
      <c r="AE201" s="28"/>
    </row>
    <row r="202" spans="3:31" x14ac:dyDescent="0.2">
      <c r="C202" s="28"/>
      <c r="D202" s="28"/>
      <c r="E202" s="28"/>
      <c r="F202" s="28"/>
      <c r="O202" s="28"/>
      <c r="Q202" s="28"/>
      <c r="AE202" s="28"/>
    </row>
    <row r="203" spans="3:31" x14ac:dyDescent="0.2">
      <c r="C203" s="28"/>
      <c r="D203" s="28"/>
      <c r="E203" s="28"/>
      <c r="F203" s="28"/>
      <c r="O203" s="28"/>
      <c r="Q203" s="28"/>
      <c r="AE203" s="28"/>
    </row>
    <row r="204" spans="3:31" x14ac:dyDescent="0.2">
      <c r="C204" s="28"/>
      <c r="D204" s="28"/>
      <c r="E204" s="28"/>
      <c r="F204" s="28"/>
      <c r="O204" s="28"/>
      <c r="Q204" s="28"/>
      <c r="AE204" s="28"/>
    </row>
    <row r="205" spans="3:31" x14ac:dyDescent="0.2">
      <c r="C205" s="28"/>
      <c r="D205" s="28"/>
      <c r="E205" s="28"/>
      <c r="F205" s="28"/>
      <c r="O205" s="28"/>
      <c r="Q205" s="28"/>
      <c r="AE205" s="28"/>
    </row>
    <row r="206" spans="3:31" x14ac:dyDescent="0.2">
      <c r="C206" s="28"/>
      <c r="D206" s="28"/>
      <c r="E206" s="28"/>
      <c r="F206" s="28"/>
      <c r="O206" s="28"/>
      <c r="Q206" s="28"/>
      <c r="AE206" s="28"/>
    </row>
    <row r="207" spans="3:31" x14ac:dyDescent="0.2">
      <c r="C207" s="28"/>
      <c r="D207" s="28"/>
      <c r="E207" s="28"/>
      <c r="F207" s="28"/>
      <c r="O207" s="28"/>
      <c r="Q207" s="28"/>
      <c r="AE207" s="28"/>
    </row>
    <row r="208" spans="3:31" x14ac:dyDescent="0.2">
      <c r="C208" s="28"/>
      <c r="D208" s="28"/>
      <c r="E208" s="28"/>
      <c r="F208" s="28"/>
      <c r="O208" s="28"/>
      <c r="Q208" s="28"/>
      <c r="AE208" s="28"/>
    </row>
    <row r="209" spans="3:31" x14ac:dyDescent="0.2">
      <c r="C209" s="28"/>
      <c r="D209" s="28"/>
      <c r="E209" s="28"/>
      <c r="F209" s="28"/>
      <c r="O209" s="28"/>
      <c r="Q209" s="28"/>
      <c r="AE209" s="28"/>
    </row>
    <row r="210" spans="3:31" x14ac:dyDescent="0.2">
      <c r="C210" s="28"/>
      <c r="D210" s="28"/>
      <c r="E210" s="28"/>
      <c r="F210" s="28"/>
      <c r="O210" s="28"/>
      <c r="Q210" s="28"/>
      <c r="AE210" s="28"/>
    </row>
    <row r="211" spans="3:31" x14ac:dyDescent="0.2">
      <c r="C211" s="28"/>
      <c r="D211" s="28"/>
      <c r="E211" s="28"/>
      <c r="F211" s="28"/>
      <c r="O211" s="28"/>
      <c r="Q211" s="28"/>
      <c r="AE211" s="28"/>
    </row>
    <row r="212" spans="3:31" x14ac:dyDescent="0.2">
      <c r="C212" s="28"/>
      <c r="D212" s="28"/>
      <c r="E212" s="28"/>
      <c r="F212" s="28"/>
      <c r="O212" s="28"/>
      <c r="Q212" s="28"/>
      <c r="AE212" s="28"/>
    </row>
    <row r="213" spans="3:31" x14ac:dyDescent="0.2">
      <c r="C213" s="28"/>
      <c r="D213" s="28"/>
      <c r="E213" s="28"/>
      <c r="F213" s="28"/>
      <c r="O213" s="28"/>
      <c r="Q213" s="28"/>
      <c r="AE213" s="28"/>
    </row>
    <row r="214" spans="3:31" x14ac:dyDescent="0.2">
      <c r="C214" s="28"/>
      <c r="D214" s="28"/>
      <c r="E214" s="28"/>
      <c r="F214" s="28"/>
      <c r="O214" s="28"/>
      <c r="Q214" s="28"/>
      <c r="AE214" s="28"/>
    </row>
    <row r="215" spans="3:31" x14ac:dyDescent="0.2">
      <c r="C215" s="28"/>
      <c r="D215" s="28"/>
      <c r="E215" s="28"/>
      <c r="F215" s="28"/>
      <c r="O215" s="28"/>
      <c r="Q215" s="28"/>
      <c r="AE215" s="28"/>
    </row>
    <row r="216" spans="3:31" x14ac:dyDescent="0.2">
      <c r="C216" s="28"/>
      <c r="D216" s="28"/>
      <c r="E216" s="28"/>
      <c r="F216" s="28"/>
      <c r="O216" s="28"/>
      <c r="Q216" s="28"/>
      <c r="AE216" s="28"/>
    </row>
    <row r="217" spans="3:31" x14ac:dyDescent="0.2">
      <c r="C217" s="28"/>
      <c r="D217" s="28"/>
      <c r="E217" s="28"/>
      <c r="F217" s="28"/>
      <c r="O217" s="28"/>
      <c r="Q217" s="28"/>
      <c r="AE217" s="28"/>
    </row>
    <row r="218" spans="3:31" x14ac:dyDescent="0.2">
      <c r="C218" s="28"/>
      <c r="D218" s="28"/>
      <c r="E218" s="28"/>
      <c r="F218" s="28"/>
      <c r="O218" s="28"/>
      <c r="Q218" s="28"/>
      <c r="AE218" s="28"/>
    </row>
    <row r="219" spans="3:31" x14ac:dyDescent="0.2">
      <c r="C219" s="28"/>
      <c r="D219" s="28"/>
      <c r="E219" s="28"/>
      <c r="F219" s="28"/>
      <c r="O219" s="28"/>
      <c r="Q219" s="28"/>
      <c r="AE219" s="28"/>
    </row>
    <row r="220" spans="3:31" x14ac:dyDescent="0.2">
      <c r="C220" s="28"/>
      <c r="D220" s="28"/>
      <c r="E220" s="28"/>
      <c r="F220" s="28"/>
      <c r="O220" s="28"/>
      <c r="Q220" s="28"/>
      <c r="AE220" s="28"/>
    </row>
    <row r="221" spans="3:31" x14ac:dyDescent="0.2">
      <c r="C221" s="28"/>
      <c r="D221" s="28"/>
      <c r="E221" s="28"/>
      <c r="F221" s="28"/>
      <c r="O221" s="28"/>
      <c r="Q221" s="28"/>
      <c r="AE221" s="28"/>
    </row>
    <row r="222" spans="3:31" x14ac:dyDescent="0.2">
      <c r="C222" s="28"/>
      <c r="D222" s="28"/>
      <c r="E222" s="28"/>
      <c r="F222" s="28"/>
      <c r="O222" s="28"/>
      <c r="Q222" s="28"/>
      <c r="AE222" s="28"/>
    </row>
    <row r="223" spans="3:31" x14ac:dyDescent="0.2">
      <c r="C223" s="28"/>
      <c r="D223" s="28"/>
      <c r="E223" s="28"/>
      <c r="F223" s="28"/>
      <c r="O223" s="28"/>
      <c r="Q223" s="28"/>
      <c r="AE223" s="28"/>
    </row>
    <row r="224" spans="3:31" x14ac:dyDescent="0.2">
      <c r="C224" s="28"/>
      <c r="D224" s="28"/>
      <c r="E224" s="28"/>
      <c r="F224" s="28"/>
      <c r="O224" s="28"/>
      <c r="Q224" s="28"/>
      <c r="AE224" s="28"/>
    </row>
    <row r="225" spans="3:31" x14ac:dyDescent="0.2">
      <c r="C225" s="28"/>
      <c r="D225" s="28"/>
      <c r="E225" s="28"/>
      <c r="F225" s="28"/>
      <c r="O225" s="28"/>
      <c r="Q225" s="28"/>
      <c r="AE225" s="28"/>
    </row>
    <row r="226" spans="3:31" x14ac:dyDescent="0.2">
      <c r="C226" s="28"/>
      <c r="D226" s="28"/>
      <c r="E226" s="28"/>
      <c r="F226" s="28"/>
      <c r="O226" s="28"/>
      <c r="Q226" s="28"/>
      <c r="AE226" s="28"/>
    </row>
    <row r="227" spans="3:31" x14ac:dyDescent="0.2">
      <c r="C227" s="28"/>
      <c r="D227" s="28"/>
      <c r="E227" s="28"/>
      <c r="F227" s="28"/>
      <c r="O227" s="28"/>
      <c r="Q227" s="28"/>
      <c r="AE227" s="28"/>
    </row>
    <row r="228" spans="3:31" x14ac:dyDescent="0.2">
      <c r="C228" s="28"/>
      <c r="D228" s="28"/>
      <c r="E228" s="28"/>
      <c r="F228" s="28"/>
      <c r="O228" s="28"/>
      <c r="Q228" s="28"/>
      <c r="AE228" s="28"/>
    </row>
    <row r="229" spans="3:31" x14ac:dyDescent="0.2">
      <c r="C229" s="28"/>
      <c r="D229" s="28"/>
      <c r="E229" s="28"/>
      <c r="F229" s="28"/>
      <c r="O229" s="28"/>
      <c r="Q229" s="28"/>
      <c r="AE229" s="28"/>
    </row>
    <row r="230" spans="3:31" x14ac:dyDescent="0.2">
      <c r="C230" s="28"/>
      <c r="D230" s="28"/>
      <c r="E230" s="28"/>
      <c r="F230" s="28"/>
      <c r="O230" s="28"/>
      <c r="Q230" s="28"/>
      <c r="AE230" s="28"/>
    </row>
    <row r="231" spans="3:31" x14ac:dyDescent="0.2">
      <c r="C231" s="28"/>
      <c r="D231" s="28"/>
      <c r="E231" s="28"/>
      <c r="F231" s="28"/>
      <c r="O231" s="28"/>
      <c r="Q231" s="28"/>
      <c r="AE231" s="28"/>
    </row>
    <row r="232" spans="3:31" x14ac:dyDescent="0.2">
      <c r="C232" s="28"/>
      <c r="D232" s="28"/>
      <c r="E232" s="28"/>
      <c r="F232" s="28"/>
      <c r="O232" s="28"/>
      <c r="Q232" s="28"/>
      <c r="AE232" s="28"/>
    </row>
    <row r="233" spans="3:31" x14ac:dyDescent="0.2">
      <c r="C233" s="28"/>
      <c r="D233" s="28"/>
      <c r="E233" s="28"/>
      <c r="F233" s="28"/>
      <c r="O233" s="28"/>
      <c r="Q233" s="28"/>
      <c r="AE233" s="28"/>
    </row>
    <row r="234" spans="3:31" x14ac:dyDescent="0.2">
      <c r="C234" s="28"/>
      <c r="D234" s="28"/>
      <c r="E234" s="28"/>
      <c r="F234" s="28"/>
      <c r="O234" s="28"/>
      <c r="Q234" s="28"/>
      <c r="AE234" s="28"/>
    </row>
    <row r="235" spans="3:31" x14ac:dyDescent="0.2">
      <c r="C235" s="28"/>
      <c r="D235" s="28"/>
      <c r="E235" s="28"/>
      <c r="F235" s="28"/>
      <c r="O235" s="28"/>
      <c r="Q235" s="28"/>
      <c r="AE235" s="28"/>
    </row>
    <row r="236" spans="3:31" x14ac:dyDescent="0.2">
      <c r="C236" s="28"/>
      <c r="D236" s="28"/>
      <c r="E236" s="28"/>
      <c r="F236" s="28"/>
      <c r="O236" s="28"/>
      <c r="Q236" s="28"/>
      <c r="AE236" s="28"/>
    </row>
    <row r="237" spans="3:31" x14ac:dyDescent="0.2">
      <c r="C237" s="28"/>
      <c r="D237" s="28"/>
      <c r="E237" s="28"/>
      <c r="F237" s="28"/>
      <c r="O237" s="28"/>
      <c r="Q237" s="28"/>
      <c r="AE237" s="28"/>
    </row>
    <row r="238" spans="3:31" x14ac:dyDescent="0.2">
      <c r="C238" s="28"/>
      <c r="D238" s="28"/>
      <c r="E238" s="28"/>
      <c r="F238" s="28"/>
      <c r="O238" s="28"/>
      <c r="Q238" s="28"/>
      <c r="AE238" s="28"/>
    </row>
    <row r="239" spans="3:31" x14ac:dyDescent="0.2">
      <c r="C239" s="28"/>
      <c r="D239" s="28"/>
      <c r="E239" s="28"/>
      <c r="F239" s="28"/>
      <c r="O239" s="28"/>
      <c r="Q239" s="28"/>
      <c r="AE239" s="28"/>
    </row>
    <row r="240" spans="3:31" x14ac:dyDescent="0.2">
      <c r="C240" s="28"/>
      <c r="D240" s="28"/>
      <c r="E240" s="28"/>
      <c r="F240" s="28"/>
      <c r="O240" s="28"/>
      <c r="Q240" s="28"/>
      <c r="AE240" s="28"/>
    </row>
    <row r="241" spans="3:31" x14ac:dyDescent="0.2">
      <c r="C241" s="28"/>
      <c r="D241" s="28"/>
      <c r="E241" s="28"/>
      <c r="F241" s="28"/>
      <c r="O241" s="28"/>
      <c r="Q241" s="28"/>
      <c r="AE241" s="28"/>
    </row>
    <row r="242" spans="3:31" x14ac:dyDescent="0.2">
      <c r="C242" s="28"/>
      <c r="D242" s="28"/>
      <c r="E242" s="28"/>
      <c r="F242" s="28"/>
      <c r="O242" s="28"/>
      <c r="Q242" s="28"/>
      <c r="AE242" s="28"/>
    </row>
    <row r="243" spans="3:31" x14ac:dyDescent="0.2">
      <c r="C243" s="28"/>
      <c r="D243" s="28"/>
      <c r="E243" s="28"/>
      <c r="F243" s="28"/>
      <c r="O243" s="28"/>
      <c r="Q243" s="28"/>
      <c r="AE243" s="28"/>
    </row>
    <row r="244" spans="3:31" x14ac:dyDescent="0.2">
      <c r="C244" s="28"/>
      <c r="D244" s="28"/>
      <c r="E244" s="28"/>
      <c r="F244" s="28"/>
      <c r="O244" s="28"/>
      <c r="Q244" s="28"/>
      <c r="AE244" s="28"/>
    </row>
    <row r="245" spans="3:31" x14ac:dyDescent="0.2">
      <c r="C245" s="28"/>
      <c r="D245" s="28"/>
      <c r="E245" s="28"/>
      <c r="F245" s="28"/>
      <c r="O245" s="28"/>
      <c r="Q245" s="28"/>
      <c r="AE245" s="28"/>
    </row>
    <row r="246" spans="3:31" x14ac:dyDescent="0.2">
      <c r="C246" s="28"/>
      <c r="D246" s="28"/>
      <c r="E246" s="28"/>
      <c r="F246" s="28"/>
      <c r="O246" s="28"/>
      <c r="Q246" s="28"/>
      <c r="AE246" s="28"/>
    </row>
    <row r="247" spans="3:31" x14ac:dyDescent="0.2">
      <c r="C247" s="28"/>
      <c r="D247" s="28"/>
      <c r="E247" s="28"/>
      <c r="F247" s="28"/>
      <c r="O247" s="28"/>
      <c r="Q247" s="28"/>
      <c r="AE247" s="28"/>
    </row>
    <row r="248" spans="3:31" x14ac:dyDescent="0.2">
      <c r="C248" s="28"/>
      <c r="D248" s="28"/>
      <c r="E248" s="28"/>
      <c r="F248" s="28"/>
      <c r="O248" s="28"/>
      <c r="Q248" s="28"/>
      <c r="AE248" s="28"/>
    </row>
    <row r="249" spans="3:31" x14ac:dyDescent="0.2">
      <c r="C249" s="28"/>
      <c r="D249" s="28"/>
      <c r="E249" s="28"/>
      <c r="F249" s="28"/>
      <c r="O249" s="28"/>
      <c r="Q249" s="28"/>
      <c r="AE249" s="28"/>
    </row>
    <row r="250" spans="3:31" x14ac:dyDescent="0.2">
      <c r="C250" s="28"/>
      <c r="D250" s="28"/>
      <c r="E250" s="28"/>
      <c r="F250" s="28"/>
      <c r="O250" s="28"/>
      <c r="Q250" s="28"/>
      <c r="AE250" s="28"/>
    </row>
    <row r="251" spans="3:31" x14ac:dyDescent="0.2">
      <c r="C251" s="28"/>
      <c r="D251" s="28"/>
      <c r="E251" s="28"/>
      <c r="F251" s="28"/>
      <c r="O251" s="28"/>
      <c r="Q251" s="28"/>
      <c r="AE251" s="28"/>
    </row>
    <row r="252" spans="3:31" x14ac:dyDescent="0.2">
      <c r="C252" s="28"/>
      <c r="D252" s="28"/>
      <c r="E252" s="28"/>
      <c r="F252" s="28"/>
      <c r="O252" s="28"/>
      <c r="Q252" s="28"/>
      <c r="AE252" s="28"/>
    </row>
    <row r="253" spans="3:31" x14ac:dyDescent="0.2">
      <c r="C253" s="28"/>
      <c r="D253" s="28"/>
      <c r="E253" s="28"/>
      <c r="F253" s="28"/>
      <c r="O253" s="28"/>
      <c r="Q253" s="28"/>
      <c r="AE253" s="28"/>
    </row>
    <row r="254" spans="3:31" x14ac:dyDescent="0.2">
      <c r="C254" s="28"/>
      <c r="D254" s="28"/>
      <c r="E254" s="28"/>
      <c r="F254" s="28"/>
      <c r="O254" s="28"/>
      <c r="Q254" s="28"/>
      <c r="AE254" s="28"/>
    </row>
    <row r="255" spans="3:31" x14ac:dyDescent="0.2">
      <c r="C255" s="28"/>
      <c r="D255" s="28"/>
      <c r="E255" s="28"/>
      <c r="F255" s="28"/>
      <c r="O255" s="28"/>
      <c r="Q255" s="28"/>
      <c r="AE255" s="28"/>
    </row>
    <row r="256" spans="3:31" x14ac:dyDescent="0.2">
      <c r="C256" s="28"/>
      <c r="D256" s="28"/>
      <c r="E256" s="28"/>
      <c r="F256" s="28"/>
      <c r="O256" s="28"/>
      <c r="Q256" s="28"/>
      <c r="AE256" s="28"/>
    </row>
    <row r="257" spans="3:31" x14ac:dyDescent="0.2">
      <c r="C257" s="28"/>
      <c r="D257" s="28"/>
      <c r="E257" s="28"/>
      <c r="F257" s="28"/>
      <c r="O257" s="28"/>
      <c r="Q257" s="28"/>
      <c r="AE257" s="28"/>
    </row>
    <row r="258" spans="3:31" x14ac:dyDescent="0.2">
      <c r="C258" s="28"/>
      <c r="D258" s="28"/>
      <c r="E258" s="28"/>
      <c r="F258" s="28"/>
      <c r="O258" s="28"/>
      <c r="Q258" s="28"/>
      <c r="AE258" s="28"/>
    </row>
    <row r="259" spans="3:31" x14ac:dyDescent="0.2">
      <c r="C259" s="28"/>
      <c r="D259" s="28"/>
      <c r="E259" s="28"/>
      <c r="F259" s="28"/>
      <c r="O259" s="28"/>
      <c r="Q259" s="28"/>
      <c r="AE259" s="28"/>
    </row>
    <row r="260" spans="3:31" x14ac:dyDescent="0.2">
      <c r="C260" s="28"/>
      <c r="D260" s="28"/>
      <c r="E260" s="28"/>
      <c r="F260" s="28"/>
      <c r="O260" s="28"/>
      <c r="Q260" s="28"/>
      <c r="AE260" s="28"/>
    </row>
    <row r="261" spans="3:31" x14ac:dyDescent="0.2">
      <c r="C261" s="28"/>
      <c r="D261" s="28"/>
      <c r="E261" s="28"/>
      <c r="F261" s="28"/>
      <c r="O261" s="28"/>
      <c r="Q261" s="28"/>
      <c r="AE261" s="28"/>
    </row>
    <row r="262" spans="3:31" x14ac:dyDescent="0.2">
      <c r="C262" s="28"/>
      <c r="D262" s="28"/>
      <c r="E262" s="28"/>
      <c r="F262" s="28"/>
      <c r="O262" s="28"/>
      <c r="Q262" s="28"/>
      <c r="AE262" s="28"/>
    </row>
    <row r="263" spans="3:31" x14ac:dyDescent="0.2">
      <c r="C263" s="28"/>
      <c r="D263" s="28"/>
      <c r="E263" s="28"/>
      <c r="F263" s="28"/>
      <c r="O263" s="28"/>
      <c r="Q263" s="28"/>
      <c r="AE263" s="28"/>
    </row>
    <row r="264" spans="3:31" x14ac:dyDescent="0.2">
      <c r="C264" s="28"/>
      <c r="D264" s="28"/>
      <c r="E264" s="28"/>
      <c r="F264" s="28"/>
      <c r="O264" s="28"/>
      <c r="Q264" s="28"/>
      <c r="AE264" s="28"/>
    </row>
    <row r="265" spans="3:31" x14ac:dyDescent="0.2">
      <c r="C265" s="28"/>
      <c r="D265" s="28"/>
      <c r="E265" s="28"/>
      <c r="F265" s="28"/>
      <c r="O265" s="28"/>
      <c r="Q265" s="28"/>
      <c r="AE265" s="28"/>
    </row>
    <row r="266" spans="3:31" x14ac:dyDescent="0.2">
      <c r="C266" s="28"/>
      <c r="D266" s="28"/>
      <c r="E266" s="28"/>
      <c r="F266" s="28"/>
      <c r="O266" s="28"/>
      <c r="Q266" s="28"/>
      <c r="AE266" s="28"/>
    </row>
    <row r="267" spans="3:31" x14ac:dyDescent="0.2">
      <c r="C267" s="28"/>
      <c r="D267" s="28"/>
      <c r="E267" s="28"/>
      <c r="F267" s="28"/>
      <c r="O267" s="28"/>
      <c r="Q267" s="28"/>
      <c r="AE267" s="28"/>
    </row>
    <row r="268" spans="3:31" x14ac:dyDescent="0.2">
      <c r="C268" s="28"/>
      <c r="D268" s="28"/>
      <c r="E268" s="28"/>
      <c r="F268" s="28"/>
      <c r="O268" s="28"/>
      <c r="Q268" s="28"/>
      <c r="AE268" s="28"/>
    </row>
    <row r="269" spans="3:31" x14ac:dyDescent="0.2">
      <c r="C269" s="28"/>
      <c r="D269" s="28"/>
      <c r="E269" s="28"/>
      <c r="F269" s="28"/>
      <c r="O269" s="28"/>
      <c r="Q269" s="28"/>
      <c r="AE269" s="28"/>
    </row>
    <row r="270" spans="3:31" x14ac:dyDescent="0.2">
      <c r="C270" s="28"/>
      <c r="D270" s="28"/>
      <c r="E270" s="28"/>
      <c r="F270" s="28"/>
      <c r="O270" s="28"/>
      <c r="Q270" s="28"/>
      <c r="AE270" s="28"/>
    </row>
    <row r="271" spans="3:31" x14ac:dyDescent="0.2">
      <c r="C271" s="28"/>
      <c r="D271" s="28"/>
      <c r="E271" s="28"/>
      <c r="F271" s="28"/>
      <c r="O271" s="28"/>
      <c r="Q271" s="28"/>
      <c r="AE271" s="28"/>
    </row>
    <row r="272" spans="3:31" x14ac:dyDescent="0.2">
      <c r="C272" s="28"/>
      <c r="D272" s="28"/>
      <c r="E272" s="28"/>
      <c r="F272" s="28"/>
      <c r="O272" s="28"/>
      <c r="Q272" s="28"/>
      <c r="AE272" s="28"/>
    </row>
    <row r="273" spans="3:31" x14ac:dyDescent="0.2">
      <c r="C273" s="28"/>
      <c r="D273" s="28"/>
      <c r="E273" s="28"/>
      <c r="F273" s="28"/>
      <c r="O273" s="28"/>
      <c r="Q273" s="28"/>
      <c r="AE273" s="28"/>
    </row>
    <row r="274" spans="3:31" x14ac:dyDescent="0.2">
      <c r="C274" s="28"/>
      <c r="D274" s="28"/>
      <c r="E274" s="28"/>
      <c r="F274" s="28"/>
      <c r="O274" s="28"/>
      <c r="Q274" s="28"/>
      <c r="AE274" s="28"/>
    </row>
    <row r="275" spans="3:31" x14ac:dyDescent="0.2">
      <c r="C275" s="28"/>
      <c r="D275" s="28"/>
      <c r="E275" s="28"/>
      <c r="F275" s="28"/>
      <c r="O275" s="28"/>
      <c r="Q275" s="28"/>
      <c r="AE275" s="28"/>
    </row>
    <row r="276" spans="3:31" x14ac:dyDescent="0.2">
      <c r="C276" s="28"/>
      <c r="D276" s="28"/>
      <c r="E276" s="28"/>
      <c r="F276" s="28"/>
      <c r="O276" s="28"/>
      <c r="Q276" s="28"/>
      <c r="AE276" s="28"/>
    </row>
    <row r="277" spans="3:31" x14ac:dyDescent="0.2">
      <c r="C277" s="28"/>
      <c r="D277" s="28"/>
      <c r="E277" s="28"/>
      <c r="F277" s="28"/>
      <c r="O277" s="28"/>
      <c r="Q277" s="28"/>
      <c r="AE277" s="28"/>
    </row>
    <row r="278" spans="3:31" x14ac:dyDescent="0.2">
      <c r="C278" s="28"/>
      <c r="D278" s="28"/>
      <c r="E278" s="28"/>
      <c r="F278" s="28"/>
      <c r="O278" s="28"/>
      <c r="Q278" s="28"/>
      <c r="AE278" s="28"/>
    </row>
    <row r="279" spans="3:31" x14ac:dyDescent="0.2">
      <c r="C279" s="28"/>
      <c r="D279" s="28"/>
      <c r="E279" s="28"/>
      <c r="F279" s="28"/>
      <c r="O279" s="28"/>
      <c r="Q279" s="28"/>
      <c r="AE279" s="28"/>
    </row>
    <row r="280" spans="3:31" x14ac:dyDescent="0.2">
      <c r="C280" s="28"/>
      <c r="D280" s="28"/>
      <c r="E280" s="28"/>
      <c r="F280" s="28"/>
      <c r="O280" s="28"/>
      <c r="Q280" s="28"/>
      <c r="AE280" s="28"/>
    </row>
    <row r="281" spans="3:31" x14ac:dyDescent="0.2">
      <c r="C281" s="28"/>
      <c r="D281" s="28"/>
      <c r="E281" s="28"/>
      <c r="F281" s="28"/>
      <c r="O281" s="28"/>
      <c r="Q281" s="28"/>
      <c r="AE281" s="28"/>
    </row>
    <row r="282" spans="3:31" x14ac:dyDescent="0.2">
      <c r="C282" s="28"/>
      <c r="D282" s="28"/>
      <c r="E282" s="28"/>
      <c r="F282" s="28"/>
      <c r="O282" s="28"/>
      <c r="Q282" s="28"/>
      <c r="AE282" s="28"/>
    </row>
    <row r="283" spans="3:31" x14ac:dyDescent="0.2">
      <c r="C283" s="28"/>
      <c r="D283" s="28"/>
      <c r="E283" s="28"/>
      <c r="F283" s="28"/>
      <c r="O283" s="28"/>
      <c r="Q283" s="28"/>
      <c r="AE283" s="28"/>
    </row>
    <row r="284" spans="3:31" x14ac:dyDescent="0.2">
      <c r="C284" s="28"/>
      <c r="D284" s="28"/>
      <c r="E284" s="28"/>
      <c r="F284" s="28"/>
      <c r="O284" s="28"/>
      <c r="Q284" s="28"/>
      <c r="AE284" s="28"/>
    </row>
    <row r="285" spans="3:31" x14ac:dyDescent="0.2">
      <c r="C285" s="28"/>
      <c r="D285" s="28"/>
      <c r="E285" s="28"/>
      <c r="F285" s="28"/>
      <c r="O285" s="28"/>
      <c r="Q285" s="28"/>
      <c r="AE285" s="28"/>
    </row>
    <row r="286" spans="3:31" x14ac:dyDescent="0.2">
      <c r="C286" s="28"/>
      <c r="D286" s="28"/>
      <c r="E286" s="28"/>
      <c r="F286" s="28"/>
      <c r="O286" s="28"/>
      <c r="Q286" s="28"/>
      <c r="AE286" s="28"/>
    </row>
    <row r="287" spans="3:31" x14ac:dyDescent="0.2">
      <c r="C287" s="28"/>
      <c r="D287" s="28"/>
      <c r="E287" s="28"/>
      <c r="F287" s="28"/>
      <c r="O287" s="28"/>
      <c r="Q287" s="28"/>
      <c r="AE287" s="28"/>
    </row>
    <row r="288" spans="3:31" x14ac:dyDescent="0.2">
      <c r="C288" s="28"/>
      <c r="D288" s="28"/>
      <c r="E288" s="28"/>
      <c r="F288" s="28"/>
      <c r="O288" s="28"/>
      <c r="Q288" s="28"/>
      <c r="AE288" s="28"/>
    </row>
    <row r="289" spans="3:31" x14ac:dyDescent="0.2">
      <c r="C289" s="28"/>
      <c r="D289" s="28"/>
      <c r="E289" s="28"/>
      <c r="F289" s="28"/>
      <c r="O289" s="28"/>
      <c r="Q289" s="28"/>
      <c r="AE289" s="28"/>
    </row>
    <row r="290" spans="3:31" x14ac:dyDescent="0.2">
      <c r="C290" s="28"/>
      <c r="D290" s="28"/>
      <c r="E290" s="28"/>
      <c r="F290" s="28"/>
      <c r="O290" s="28"/>
      <c r="Q290" s="28"/>
      <c r="AE290" s="28"/>
    </row>
    <row r="291" spans="3:31" x14ac:dyDescent="0.2">
      <c r="C291" s="28"/>
      <c r="D291" s="28"/>
      <c r="E291" s="28"/>
      <c r="F291" s="28"/>
      <c r="O291" s="28"/>
      <c r="Q291" s="28"/>
      <c r="AE291" s="28"/>
    </row>
    <row r="292" spans="3:31" x14ac:dyDescent="0.2">
      <c r="C292" s="28"/>
      <c r="D292" s="28"/>
      <c r="E292" s="28"/>
      <c r="F292" s="28"/>
      <c r="O292" s="28"/>
      <c r="Q292" s="28"/>
      <c r="AE292" s="28"/>
    </row>
    <row r="293" spans="3:31" x14ac:dyDescent="0.2">
      <c r="C293" s="28"/>
      <c r="D293" s="28"/>
      <c r="E293" s="28"/>
      <c r="F293" s="28"/>
      <c r="O293" s="28"/>
      <c r="Q293" s="28"/>
      <c r="AE293" s="28"/>
    </row>
    <row r="294" spans="3:31" x14ac:dyDescent="0.2">
      <c r="C294" s="28"/>
      <c r="D294" s="28"/>
      <c r="E294" s="28"/>
      <c r="F294" s="28"/>
      <c r="O294" s="28"/>
      <c r="Q294" s="28"/>
      <c r="AE294" s="28"/>
    </row>
    <row r="295" spans="3:31" x14ac:dyDescent="0.2">
      <c r="C295" s="28"/>
      <c r="D295" s="28"/>
      <c r="E295" s="28"/>
      <c r="F295" s="28"/>
      <c r="O295" s="28"/>
      <c r="Q295" s="28"/>
      <c r="AE295" s="28"/>
    </row>
    <row r="296" spans="3:31" x14ac:dyDescent="0.2">
      <c r="C296" s="28"/>
      <c r="D296" s="28"/>
      <c r="E296" s="28"/>
      <c r="F296" s="28"/>
      <c r="O296" s="28"/>
      <c r="Q296" s="28"/>
      <c r="AE296" s="28"/>
    </row>
    <row r="297" spans="3:31" x14ac:dyDescent="0.2">
      <c r="C297" s="28"/>
      <c r="D297" s="28"/>
      <c r="E297" s="28"/>
      <c r="F297" s="28"/>
      <c r="O297" s="28"/>
      <c r="Q297" s="28"/>
      <c r="AE297" s="28"/>
    </row>
    <row r="298" spans="3:31" x14ac:dyDescent="0.2">
      <c r="C298" s="28"/>
      <c r="D298" s="28"/>
      <c r="E298" s="28"/>
      <c r="F298" s="28"/>
      <c r="O298" s="28"/>
      <c r="Q298" s="28"/>
      <c r="AE298" s="28"/>
    </row>
    <row r="299" spans="3:31" x14ac:dyDescent="0.2">
      <c r="C299" s="28"/>
      <c r="D299" s="28"/>
      <c r="E299" s="28"/>
      <c r="F299" s="28"/>
      <c r="O299" s="28"/>
      <c r="Q299" s="28"/>
      <c r="AE299" s="28"/>
    </row>
    <row r="300" spans="3:31" x14ac:dyDescent="0.2">
      <c r="C300" s="28"/>
      <c r="D300" s="28"/>
      <c r="E300" s="28"/>
      <c r="F300" s="28"/>
      <c r="O300" s="28"/>
      <c r="Q300" s="28"/>
      <c r="AE300" s="28"/>
    </row>
    <row r="301" spans="3:31" x14ac:dyDescent="0.2">
      <c r="C301" s="28"/>
      <c r="D301" s="28"/>
      <c r="E301" s="28"/>
      <c r="F301" s="28"/>
      <c r="O301" s="28"/>
      <c r="Q301" s="28"/>
      <c r="AE301" s="28"/>
    </row>
    <row r="302" spans="3:31" x14ac:dyDescent="0.2">
      <c r="C302" s="28"/>
      <c r="D302" s="28"/>
      <c r="E302" s="28"/>
      <c r="F302" s="28"/>
      <c r="O302" s="28"/>
      <c r="Q302" s="28"/>
      <c r="AE302" s="28"/>
    </row>
    <row r="303" spans="3:31" x14ac:dyDescent="0.2">
      <c r="C303" s="28"/>
      <c r="D303" s="28"/>
      <c r="E303" s="28"/>
      <c r="F303" s="28"/>
      <c r="O303" s="28"/>
      <c r="Q303" s="28"/>
      <c r="AE303" s="28"/>
    </row>
    <row r="304" spans="3:31" x14ac:dyDescent="0.2">
      <c r="C304" s="28"/>
      <c r="D304" s="28"/>
      <c r="E304" s="28"/>
      <c r="F304" s="28"/>
      <c r="O304" s="28"/>
      <c r="Q304" s="28"/>
      <c r="AE304" s="28"/>
    </row>
    <row r="305" spans="3:31" x14ac:dyDescent="0.2">
      <c r="C305" s="28"/>
      <c r="D305" s="28"/>
      <c r="E305" s="28"/>
      <c r="F305" s="28"/>
      <c r="O305" s="28"/>
      <c r="Q305" s="28"/>
      <c r="AE305" s="28"/>
    </row>
    <row r="306" spans="3:31" x14ac:dyDescent="0.2">
      <c r="C306" s="28"/>
      <c r="D306" s="28"/>
      <c r="E306" s="28"/>
      <c r="F306" s="28"/>
      <c r="O306" s="28"/>
      <c r="Q306" s="28"/>
      <c r="AE306" s="28"/>
    </row>
    <row r="307" spans="3:31" x14ac:dyDescent="0.2">
      <c r="C307" s="28"/>
      <c r="D307" s="28"/>
      <c r="E307" s="28"/>
      <c r="F307" s="28"/>
      <c r="O307" s="28"/>
      <c r="Q307" s="28"/>
      <c r="AE307" s="28"/>
    </row>
    <row r="308" spans="3:31" x14ac:dyDescent="0.2">
      <c r="C308" s="28"/>
      <c r="D308" s="28"/>
      <c r="E308" s="28"/>
      <c r="F308" s="28"/>
      <c r="O308" s="28"/>
      <c r="Q308" s="28"/>
      <c r="AE308" s="28"/>
    </row>
    <row r="309" spans="3:31" x14ac:dyDescent="0.2">
      <c r="C309" s="28"/>
      <c r="D309" s="28"/>
      <c r="E309" s="28"/>
      <c r="F309" s="28"/>
      <c r="O309" s="28"/>
      <c r="Q309" s="28"/>
      <c r="AE309" s="28"/>
    </row>
    <row r="310" spans="3:31" x14ac:dyDescent="0.2">
      <c r="C310" s="28"/>
      <c r="D310" s="28"/>
      <c r="E310" s="28"/>
      <c r="F310" s="28"/>
      <c r="O310" s="28"/>
      <c r="Q310" s="28"/>
      <c r="AE310" s="28"/>
    </row>
    <row r="311" spans="3:31" x14ac:dyDescent="0.2">
      <c r="C311" s="28"/>
      <c r="D311" s="28"/>
      <c r="E311" s="28"/>
      <c r="F311" s="28"/>
      <c r="O311" s="28"/>
      <c r="Q311" s="28"/>
      <c r="AE311" s="28"/>
    </row>
    <row r="312" spans="3:31" x14ac:dyDescent="0.2">
      <c r="C312" s="28"/>
      <c r="D312" s="28"/>
      <c r="E312" s="28"/>
      <c r="F312" s="28"/>
      <c r="O312" s="28"/>
      <c r="Q312" s="28"/>
      <c r="AE312" s="28"/>
    </row>
    <row r="313" spans="3:31" x14ac:dyDescent="0.2">
      <c r="C313" s="28"/>
      <c r="D313" s="28"/>
      <c r="E313" s="28"/>
      <c r="F313" s="28"/>
      <c r="O313" s="28"/>
      <c r="Q313" s="28"/>
      <c r="AE313" s="28"/>
    </row>
    <row r="314" spans="3:31" x14ac:dyDescent="0.2">
      <c r="C314" s="28"/>
      <c r="D314" s="28"/>
      <c r="E314" s="28"/>
      <c r="F314" s="28"/>
      <c r="O314" s="28"/>
      <c r="Q314" s="28"/>
      <c r="AE314" s="28"/>
    </row>
    <row r="315" spans="3:31" x14ac:dyDescent="0.2">
      <c r="C315" s="28"/>
      <c r="D315" s="28"/>
      <c r="E315" s="28"/>
      <c r="F315" s="28"/>
      <c r="O315" s="28"/>
      <c r="Q315" s="28"/>
      <c r="AE315" s="28"/>
    </row>
    <row r="316" spans="3:31" x14ac:dyDescent="0.2">
      <c r="C316" s="28"/>
      <c r="D316" s="28"/>
      <c r="E316" s="28"/>
      <c r="F316" s="28"/>
      <c r="O316" s="28"/>
      <c r="Q316" s="28"/>
      <c r="AE316" s="28"/>
    </row>
    <row r="317" spans="3:31" x14ac:dyDescent="0.2">
      <c r="C317" s="28"/>
      <c r="D317" s="28"/>
      <c r="E317" s="28"/>
      <c r="F317" s="28"/>
      <c r="O317" s="28"/>
      <c r="Q317" s="28"/>
      <c r="AE317" s="28"/>
    </row>
    <row r="318" spans="3:31" x14ac:dyDescent="0.2">
      <c r="C318" s="28"/>
      <c r="D318" s="28"/>
      <c r="E318" s="28"/>
      <c r="F318" s="28"/>
      <c r="O318" s="28"/>
      <c r="Q318" s="28"/>
      <c r="AE318" s="28"/>
    </row>
    <row r="319" spans="3:31" x14ac:dyDescent="0.2">
      <c r="C319" s="28"/>
      <c r="D319" s="28"/>
      <c r="E319" s="28"/>
      <c r="F319" s="28"/>
      <c r="O319" s="28"/>
      <c r="Q319" s="28"/>
      <c r="AE319" s="28"/>
    </row>
    <row r="320" spans="3:31" x14ac:dyDescent="0.2">
      <c r="C320" s="28"/>
      <c r="D320" s="28"/>
      <c r="E320" s="28"/>
      <c r="F320" s="28"/>
      <c r="O320" s="28"/>
      <c r="Q320" s="28"/>
      <c r="AE320" s="28"/>
    </row>
    <row r="321" spans="3:31" x14ac:dyDescent="0.2">
      <c r="C321" s="28"/>
      <c r="D321" s="28"/>
      <c r="E321" s="28"/>
      <c r="F321" s="28"/>
      <c r="O321" s="28"/>
      <c r="Q321" s="28"/>
      <c r="AE321" s="28"/>
    </row>
    <row r="322" spans="3:31" x14ac:dyDescent="0.2">
      <c r="C322" s="28"/>
      <c r="D322" s="28"/>
      <c r="E322" s="28"/>
      <c r="F322" s="28"/>
      <c r="O322" s="28"/>
      <c r="Q322" s="28"/>
      <c r="AE322" s="28"/>
    </row>
    <row r="323" spans="3:31" x14ac:dyDescent="0.2">
      <c r="C323" s="28"/>
      <c r="D323" s="28"/>
      <c r="E323" s="28"/>
      <c r="F323" s="28"/>
      <c r="O323" s="28"/>
      <c r="Q323" s="28"/>
      <c r="AE323" s="28"/>
    </row>
    <row r="324" spans="3:31" x14ac:dyDescent="0.2">
      <c r="C324" s="28"/>
      <c r="D324" s="28"/>
      <c r="E324" s="28"/>
      <c r="F324" s="28"/>
      <c r="O324" s="28"/>
      <c r="Q324" s="28"/>
      <c r="AE324" s="28"/>
    </row>
    <row r="325" spans="3:31" x14ac:dyDescent="0.2">
      <c r="C325" s="28"/>
      <c r="D325" s="28"/>
      <c r="E325" s="28"/>
      <c r="F325" s="28"/>
      <c r="O325" s="28"/>
      <c r="Q325" s="28"/>
      <c r="AE325" s="28"/>
    </row>
    <row r="326" spans="3:31" x14ac:dyDescent="0.2">
      <c r="C326" s="28"/>
      <c r="D326" s="28"/>
      <c r="E326" s="28"/>
      <c r="F326" s="28"/>
      <c r="O326" s="28"/>
      <c r="Q326" s="28"/>
      <c r="AE326" s="28"/>
    </row>
    <row r="327" spans="3:31" x14ac:dyDescent="0.2">
      <c r="C327" s="28"/>
      <c r="D327" s="28"/>
      <c r="E327" s="28"/>
      <c r="F327" s="28"/>
      <c r="O327" s="28"/>
      <c r="Q327" s="28"/>
      <c r="AE327" s="28"/>
    </row>
    <row r="328" spans="3:31" x14ac:dyDescent="0.2">
      <c r="C328" s="28"/>
      <c r="D328" s="28"/>
      <c r="E328" s="28"/>
      <c r="F328" s="28"/>
      <c r="O328" s="28"/>
      <c r="Q328" s="28"/>
      <c r="AE328" s="28"/>
    </row>
    <row r="329" spans="3:31" x14ac:dyDescent="0.2">
      <c r="C329" s="28"/>
      <c r="D329" s="28"/>
      <c r="E329" s="28"/>
      <c r="F329" s="28"/>
      <c r="O329" s="28"/>
      <c r="Q329" s="28"/>
      <c r="AE329" s="28"/>
    </row>
    <row r="330" spans="3:31" x14ac:dyDescent="0.2">
      <c r="C330" s="28"/>
      <c r="D330" s="28"/>
      <c r="E330" s="28"/>
      <c r="F330" s="28"/>
      <c r="O330" s="28"/>
      <c r="Q330" s="28"/>
      <c r="AE330" s="28"/>
    </row>
    <row r="331" spans="3:31" x14ac:dyDescent="0.2">
      <c r="C331" s="28"/>
      <c r="D331" s="28"/>
      <c r="E331" s="28"/>
      <c r="F331" s="28"/>
      <c r="O331" s="28"/>
      <c r="Q331" s="28"/>
      <c r="AE331" s="28"/>
    </row>
    <row r="332" spans="3:31" x14ac:dyDescent="0.2">
      <c r="C332" s="28"/>
      <c r="D332" s="28"/>
      <c r="E332" s="28"/>
      <c r="F332" s="28"/>
      <c r="O332" s="28"/>
      <c r="Q332" s="28"/>
      <c r="AE332" s="28"/>
    </row>
    <row r="333" spans="3:31" x14ac:dyDescent="0.2">
      <c r="C333" s="28"/>
      <c r="D333" s="28"/>
      <c r="E333" s="28"/>
      <c r="F333" s="28"/>
      <c r="O333" s="28"/>
      <c r="Q333" s="28"/>
      <c r="AE333" s="28"/>
    </row>
    <row r="334" spans="3:31" x14ac:dyDescent="0.2">
      <c r="C334" s="28"/>
      <c r="D334" s="28"/>
      <c r="E334" s="28"/>
      <c r="F334" s="28"/>
      <c r="O334" s="28"/>
      <c r="Q334" s="28"/>
      <c r="AE334" s="28"/>
    </row>
    <row r="335" spans="3:31" x14ac:dyDescent="0.2">
      <c r="C335" s="28"/>
      <c r="D335" s="28"/>
      <c r="E335" s="28"/>
      <c r="F335" s="28"/>
      <c r="O335" s="28"/>
      <c r="Q335" s="28"/>
      <c r="AE335" s="28"/>
    </row>
    <row r="336" spans="3:31" x14ac:dyDescent="0.2">
      <c r="C336" s="28"/>
      <c r="D336" s="28"/>
      <c r="E336" s="28"/>
      <c r="F336" s="28"/>
      <c r="O336" s="28"/>
      <c r="Q336" s="28"/>
      <c r="AE336" s="28"/>
    </row>
    <row r="337" spans="3:31" x14ac:dyDescent="0.2">
      <c r="C337" s="28"/>
      <c r="D337" s="28"/>
      <c r="E337" s="28"/>
      <c r="F337" s="28"/>
      <c r="O337" s="28"/>
      <c r="Q337" s="28"/>
      <c r="AE337" s="28"/>
    </row>
    <row r="338" spans="3:31" x14ac:dyDescent="0.2">
      <c r="C338" s="28"/>
      <c r="D338" s="28"/>
      <c r="E338" s="28"/>
      <c r="F338" s="28"/>
      <c r="O338" s="28"/>
      <c r="Q338" s="28"/>
      <c r="AE338" s="28"/>
    </row>
    <row r="339" spans="3:31" x14ac:dyDescent="0.2">
      <c r="C339" s="28"/>
      <c r="D339" s="28"/>
      <c r="E339" s="28"/>
      <c r="F339" s="28"/>
      <c r="O339" s="28"/>
      <c r="Q339" s="28"/>
      <c r="AE339" s="28"/>
    </row>
    <row r="340" spans="3:31" x14ac:dyDescent="0.2">
      <c r="C340" s="28"/>
      <c r="D340" s="28"/>
      <c r="E340" s="28"/>
      <c r="F340" s="28"/>
      <c r="O340" s="28"/>
      <c r="Q340" s="28"/>
      <c r="AE340" s="28"/>
    </row>
    <row r="341" spans="3:31" x14ac:dyDescent="0.2">
      <c r="C341" s="28"/>
      <c r="D341" s="28"/>
      <c r="E341" s="28"/>
      <c r="F341" s="28"/>
      <c r="O341" s="28"/>
      <c r="Q341" s="28"/>
      <c r="AE341" s="28"/>
    </row>
    <row r="342" spans="3:31" x14ac:dyDescent="0.2">
      <c r="C342" s="28"/>
      <c r="D342" s="28"/>
      <c r="E342" s="28"/>
      <c r="F342" s="28"/>
      <c r="O342" s="28"/>
      <c r="Q342" s="28"/>
      <c r="AE342" s="28"/>
    </row>
    <row r="343" spans="3:31" x14ac:dyDescent="0.2">
      <c r="C343" s="28"/>
      <c r="D343" s="28"/>
      <c r="E343" s="28"/>
      <c r="F343" s="28"/>
      <c r="O343" s="28"/>
      <c r="Q343" s="28"/>
      <c r="AE343" s="28"/>
    </row>
    <row r="344" spans="3:31" x14ac:dyDescent="0.2">
      <c r="C344" s="28"/>
      <c r="D344" s="28"/>
      <c r="E344" s="28"/>
      <c r="F344" s="28"/>
      <c r="O344" s="28"/>
      <c r="Q344" s="28"/>
      <c r="AE344" s="28"/>
    </row>
    <row r="345" spans="3:31" x14ac:dyDescent="0.2">
      <c r="C345" s="28"/>
      <c r="D345" s="28"/>
      <c r="E345" s="28"/>
      <c r="F345" s="28"/>
      <c r="O345" s="28"/>
      <c r="Q345" s="28"/>
      <c r="AE345" s="28"/>
    </row>
    <row r="346" spans="3:31" x14ac:dyDescent="0.2">
      <c r="C346" s="28"/>
      <c r="D346" s="28"/>
      <c r="E346" s="28"/>
      <c r="F346" s="28"/>
      <c r="O346" s="28"/>
      <c r="Q346" s="28"/>
      <c r="AE346" s="28"/>
    </row>
    <row r="347" spans="3:31" x14ac:dyDescent="0.2">
      <c r="C347" s="28"/>
      <c r="D347" s="28"/>
      <c r="E347" s="28"/>
      <c r="F347" s="28"/>
      <c r="O347" s="28"/>
      <c r="Q347" s="28"/>
      <c r="AE347" s="28"/>
    </row>
    <row r="348" spans="3:31" x14ac:dyDescent="0.2">
      <c r="C348" s="28"/>
      <c r="D348" s="28"/>
      <c r="E348" s="28"/>
      <c r="F348" s="28"/>
      <c r="O348" s="28"/>
      <c r="Q348" s="28"/>
      <c r="AE348" s="28"/>
    </row>
    <row r="349" spans="3:31" x14ac:dyDescent="0.2">
      <c r="C349" s="28"/>
      <c r="D349" s="28"/>
      <c r="E349" s="28"/>
      <c r="F349" s="28"/>
      <c r="O349" s="28"/>
      <c r="Q349" s="28"/>
      <c r="AE349" s="28"/>
    </row>
    <row r="350" spans="3:31" x14ac:dyDescent="0.2">
      <c r="C350" s="28"/>
      <c r="D350" s="28"/>
      <c r="E350" s="28"/>
      <c r="F350" s="28"/>
      <c r="O350" s="28"/>
      <c r="Q350" s="28"/>
      <c r="AE350" s="28"/>
    </row>
    <row r="351" spans="3:31" x14ac:dyDescent="0.2">
      <c r="C351" s="28"/>
      <c r="D351" s="28"/>
      <c r="E351" s="28"/>
      <c r="F351" s="28"/>
      <c r="O351" s="28"/>
      <c r="Q351" s="28"/>
      <c r="AE351" s="28"/>
    </row>
    <row r="352" spans="3:31" x14ac:dyDescent="0.2">
      <c r="C352" s="28"/>
      <c r="D352" s="28"/>
      <c r="E352" s="28"/>
      <c r="F352" s="28"/>
      <c r="O352" s="28"/>
      <c r="Q352" s="28"/>
      <c r="AE352" s="28"/>
    </row>
    <row r="353" spans="3:31" x14ac:dyDescent="0.2">
      <c r="C353" s="28"/>
      <c r="D353" s="28"/>
      <c r="E353" s="28"/>
      <c r="F353" s="28"/>
      <c r="O353" s="28"/>
      <c r="Q353" s="28"/>
      <c r="AE353" s="28"/>
    </row>
    <row r="354" spans="3:31" x14ac:dyDescent="0.2">
      <c r="C354" s="28"/>
      <c r="D354" s="28"/>
      <c r="E354" s="28"/>
      <c r="F354" s="28"/>
      <c r="O354" s="28"/>
      <c r="Q354" s="28"/>
      <c r="AE354" s="28"/>
    </row>
    <row r="355" spans="3:31" x14ac:dyDescent="0.2">
      <c r="C355" s="28"/>
      <c r="D355" s="28"/>
      <c r="E355" s="28"/>
      <c r="F355" s="28"/>
      <c r="O355" s="28"/>
      <c r="Q355" s="28"/>
      <c r="AE355" s="28"/>
    </row>
    <row r="356" spans="3:31" x14ac:dyDescent="0.2">
      <c r="C356" s="28"/>
      <c r="D356" s="28"/>
      <c r="E356" s="28"/>
      <c r="F356" s="28"/>
      <c r="O356" s="28"/>
      <c r="Q356" s="28"/>
      <c r="AE356" s="28"/>
    </row>
    <row r="357" spans="3:31" x14ac:dyDescent="0.2">
      <c r="C357" s="28"/>
      <c r="D357" s="28"/>
      <c r="E357" s="28"/>
      <c r="F357" s="28"/>
      <c r="O357" s="28"/>
      <c r="Q357" s="28"/>
      <c r="AE357" s="28"/>
    </row>
    <row r="358" spans="3:31" x14ac:dyDescent="0.2">
      <c r="C358" s="28"/>
      <c r="D358" s="28"/>
      <c r="E358" s="28"/>
      <c r="F358" s="28"/>
      <c r="O358" s="28"/>
      <c r="Q358" s="28"/>
      <c r="AE358" s="28"/>
    </row>
    <row r="359" spans="3:31" x14ac:dyDescent="0.2">
      <c r="C359" s="28"/>
      <c r="D359" s="28"/>
      <c r="E359" s="28"/>
      <c r="F359" s="28"/>
      <c r="O359" s="28"/>
      <c r="Q359" s="28"/>
      <c r="AE359" s="28"/>
    </row>
    <row r="360" spans="3:31" x14ac:dyDescent="0.2">
      <c r="C360" s="28"/>
      <c r="D360" s="28"/>
      <c r="E360" s="28"/>
      <c r="F360" s="28"/>
      <c r="O360" s="28"/>
      <c r="Q360" s="28"/>
      <c r="AE360" s="28"/>
    </row>
    <row r="361" spans="3:31" x14ac:dyDescent="0.2">
      <c r="C361" s="28"/>
      <c r="D361" s="28"/>
      <c r="E361" s="28"/>
      <c r="F361" s="28"/>
      <c r="O361" s="28"/>
      <c r="Q361" s="28"/>
      <c r="AE361" s="28"/>
    </row>
    <row r="362" spans="3:31" x14ac:dyDescent="0.2">
      <c r="C362" s="28"/>
      <c r="D362" s="28"/>
      <c r="E362" s="28"/>
      <c r="F362" s="28"/>
      <c r="O362" s="28"/>
      <c r="Q362" s="28"/>
      <c r="AE362" s="28"/>
    </row>
    <row r="363" spans="3:31" x14ac:dyDescent="0.2">
      <c r="C363" s="28"/>
      <c r="D363" s="28"/>
      <c r="E363" s="28"/>
      <c r="F363" s="28"/>
      <c r="O363" s="28"/>
      <c r="Q363" s="28"/>
      <c r="AE363" s="28"/>
    </row>
    <row r="364" spans="3:31" x14ac:dyDescent="0.2">
      <c r="C364" s="28"/>
      <c r="D364" s="28"/>
      <c r="E364" s="28"/>
      <c r="F364" s="28"/>
      <c r="O364" s="28"/>
      <c r="Q364" s="28"/>
      <c r="AE364" s="28"/>
    </row>
    <row r="365" spans="3:31" x14ac:dyDescent="0.2">
      <c r="C365" s="28"/>
      <c r="D365" s="28"/>
      <c r="E365" s="28"/>
      <c r="F365" s="28"/>
      <c r="O365" s="28"/>
      <c r="Q365" s="28"/>
      <c r="AE365" s="28"/>
    </row>
    <row r="366" spans="3:31" x14ac:dyDescent="0.2">
      <c r="C366" s="28"/>
      <c r="D366" s="28"/>
      <c r="E366" s="28"/>
      <c r="F366" s="28"/>
      <c r="O366" s="28"/>
      <c r="Q366" s="28"/>
      <c r="AE366" s="28"/>
    </row>
    <row r="367" spans="3:31" x14ac:dyDescent="0.2">
      <c r="C367" s="28"/>
      <c r="D367" s="28"/>
      <c r="E367" s="28"/>
      <c r="F367" s="28"/>
      <c r="O367" s="28"/>
      <c r="Q367" s="28"/>
      <c r="AE367" s="28"/>
    </row>
    <row r="368" spans="3:31" x14ac:dyDescent="0.2">
      <c r="C368" s="28"/>
      <c r="D368" s="28"/>
      <c r="E368" s="28"/>
      <c r="F368" s="28"/>
      <c r="O368" s="28"/>
      <c r="Q368" s="28"/>
      <c r="AE368" s="28"/>
    </row>
    <row r="369" spans="3:31" x14ac:dyDescent="0.2">
      <c r="C369" s="28"/>
      <c r="D369" s="28"/>
      <c r="E369" s="28"/>
      <c r="F369" s="28"/>
      <c r="O369" s="28"/>
      <c r="Q369" s="28"/>
      <c r="AE369" s="28"/>
    </row>
    <row r="370" spans="3:31" x14ac:dyDescent="0.2">
      <c r="C370" s="28"/>
      <c r="D370" s="28"/>
      <c r="E370" s="28"/>
      <c r="F370" s="28"/>
      <c r="O370" s="28"/>
      <c r="Q370" s="28"/>
      <c r="AE370" s="28"/>
    </row>
    <row r="371" spans="3:31" x14ac:dyDescent="0.2">
      <c r="C371" s="28"/>
      <c r="D371" s="28"/>
      <c r="E371" s="28"/>
      <c r="F371" s="28"/>
      <c r="O371" s="28"/>
      <c r="Q371" s="28"/>
      <c r="AE371" s="28"/>
    </row>
    <row r="372" spans="3:31" x14ac:dyDescent="0.2">
      <c r="C372" s="28"/>
      <c r="D372" s="28"/>
      <c r="E372" s="28"/>
      <c r="F372" s="28"/>
      <c r="O372" s="28"/>
      <c r="Q372" s="28"/>
      <c r="AE372" s="28"/>
    </row>
    <row r="373" spans="3:31" x14ac:dyDescent="0.2">
      <c r="C373" s="28"/>
      <c r="D373" s="28"/>
      <c r="E373" s="28"/>
      <c r="F373" s="28"/>
      <c r="O373" s="28"/>
      <c r="Q373" s="28"/>
      <c r="AE373" s="28"/>
    </row>
    <row r="374" spans="3:31" x14ac:dyDescent="0.2">
      <c r="C374" s="28"/>
      <c r="D374" s="28"/>
      <c r="E374" s="28"/>
      <c r="F374" s="28"/>
      <c r="O374" s="28"/>
      <c r="Q374" s="28"/>
      <c r="AE374" s="28"/>
    </row>
    <row r="375" spans="3:31" x14ac:dyDescent="0.2">
      <c r="C375" s="28"/>
      <c r="D375" s="28"/>
      <c r="E375" s="28"/>
      <c r="F375" s="28"/>
      <c r="O375" s="28"/>
      <c r="Q375" s="28"/>
      <c r="AE375" s="28"/>
    </row>
    <row r="376" spans="3:31" x14ac:dyDescent="0.2">
      <c r="C376" s="28"/>
      <c r="D376" s="28"/>
      <c r="E376" s="28"/>
      <c r="F376" s="28"/>
      <c r="O376" s="28"/>
      <c r="Q376" s="28"/>
      <c r="AE376" s="28"/>
    </row>
    <row r="377" spans="3:31" x14ac:dyDescent="0.2">
      <c r="C377" s="28"/>
      <c r="D377" s="28"/>
      <c r="E377" s="28"/>
      <c r="F377" s="28"/>
      <c r="O377" s="28"/>
      <c r="Q377" s="28"/>
      <c r="AE377" s="28"/>
    </row>
    <row r="378" spans="3:31" x14ac:dyDescent="0.2">
      <c r="C378" s="28"/>
      <c r="D378" s="28"/>
      <c r="E378" s="28"/>
      <c r="F378" s="28"/>
      <c r="O378" s="28"/>
      <c r="Q378" s="28"/>
      <c r="AE378" s="28"/>
    </row>
    <row r="379" spans="3:31" x14ac:dyDescent="0.2">
      <c r="C379" s="28"/>
      <c r="D379" s="28"/>
      <c r="E379" s="28"/>
      <c r="F379" s="28"/>
      <c r="O379" s="28"/>
      <c r="Q379" s="28"/>
      <c r="AE379" s="28"/>
    </row>
    <row r="380" spans="3:31" x14ac:dyDescent="0.2">
      <c r="C380" s="28"/>
      <c r="D380" s="28"/>
      <c r="E380" s="28"/>
      <c r="F380" s="28"/>
      <c r="O380" s="28"/>
      <c r="Q380" s="28"/>
      <c r="AE380" s="28"/>
    </row>
    <row r="381" spans="3:31" x14ac:dyDescent="0.2">
      <c r="C381" s="28"/>
      <c r="D381" s="28"/>
      <c r="E381" s="28"/>
      <c r="F381" s="28"/>
      <c r="O381" s="28"/>
      <c r="Q381" s="28"/>
      <c r="AE381" s="28"/>
    </row>
    <row r="382" spans="3:31" x14ac:dyDescent="0.2">
      <c r="C382" s="28"/>
      <c r="D382" s="28"/>
      <c r="E382" s="28"/>
      <c r="F382" s="28"/>
      <c r="O382" s="28"/>
      <c r="Q382" s="28"/>
      <c r="AE382" s="28"/>
    </row>
    <row r="383" spans="3:31" x14ac:dyDescent="0.2">
      <c r="C383" s="28"/>
      <c r="D383" s="28"/>
      <c r="E383" s="28"/>
      <c r="F383" s="28"/>
      <c r="O383" s="28"/>
      <c r="Q383" s="28"/>
      <c r="AE383" s="28"/>
    </row>
    <row r="384" spans="3:31" x14ac:dyDescent="0.2">
      <c r="C384" s="28"/>
      <c r="D384" s="28"/>
      <c r="E384" s="28"/>
      <c r="F384" s="28"/>
      <c r="O384" s="28"/>
      <c r="Q384" s="28"/>
      <c r="AE384" s="28"/>
    </row>
    <row r="385" spans="3:31" x14ac:dyDescent="0.2">
      <c r="C385" s="28"/>
      <c r="D385" s="28"/>
      <c r="E385" s="28"/>
      <c r="F385" s="28"/>
      <c r="O385" s="28"/>
      <c r="Q385" s="28"/>
      <c r="AE385" s="28"/>
    </row>
    <row r="386" spans="3:31" x14ac:dyDescent="0.2">
      <c r="C386" s="28"/>
      <c r="D386" s="28"/>
      <c r="E386" s="28"/>
      <c r="F386" s="28"/>
      <c r="O386" s="28"/>
      <c r="Q386" s="28"/>
      <c r="AE386" s="28"/>
    </row>
    <row r="387" spans="3:31" x14ac:dyDescent="0.2">
      <c r="C387" s="28"/>
      <c r="D387" s="28"/>
      <c r="E387" s="28"/>
      <c r="F387" s="28"/>
      <c r="O387" s="28"/>
      <c r="Q387" s="28"/>
      <c r="AE387" s="28"/>
    </row>
    <row r="388" spans="3:31" x14ac:dyDescent="0.2">
      <c r="C388" s="28"/>
      <c r="D388" s="28"/>
      <c r="E388" s="28"/>
      <c r="F388" s="28"/>
      <c r="O388" s="28"/>
      <c r="Q388" s="28"/>
      <c r="AE388" s="28"/>
    </row>
    <row r="389" spans="3:31" x14ac:dyDescent="0.2">
      <c r="C389" s="28"/>
      <c r="D389" s="28"/>
      <c r="E389" s="28"/>
      <c r="F389" s="28"/>
      <c r="O389" s="28"/>
      <c r="Q389" s="28"/>
      <c r="AE389" s="28"/>
    </row>
    <row r="390" spans="3:31" x14ac:dyDescent="0.2">
      <c r="C390" s="28"/>
      <c r="D390" s="28"/>
      <c r="E390" s="28"/>
      <c r="F390" s="28"/>
      <c r="O390" s="28"/>
      <c r="Q390" s="28"/>
      <c r="AE390" s="28"/>
    </row>
    <row r="391" spans="3:31" x14ac:dyDescent="0.2">
      <c r="C391" s="28"/>
      <c r="D391" s="28"/>
      <c r="E391" s="28"/>
      <c r="F391" s="28"/>
      <c r="O391" s="28"/>
      <c r="Q391" s="28"/>
      <c r="AE391" s="28"/>
    </row>
    <row r="392" spans="3:31" x14ac:dyDescent="0.2">
      <c r="C392" s="28"/>
      <c r="D392" s="28"/>
      <c r="E392" s="28"/>
      <c r="F392" s="28"/>
      <c r="O392" s="28"/>
      <c r="Q392" s="28"/>
      <c r="AE392" s="28"/>
    </row>
    <row r="393" spans="3:31" x14ac:dyDescent="0.2">
      <c r="C393" s="28"/>
      <c r="D393" s="28"/>
      <c r="E393" s="28"/>
      <c r="F393" s="28"/>
      <c r="O393" s="28"/>
      <c r="Q393" s="28"/>
      <c r="AE393" s="28"/>
    </row>
    <row r="394" spans="3:31" x14ac:dyDescent="0.2">
      <c r="C394" s="28"/>
      <c r="D394" s="28"/>
      <c r="E394" s="28"/>
      <c r="F394" s="28"/>
      <c r="O394" s="28"/>
      <c r="Q394" s="28"/>
      <c r="AE394" s="28"/>
    </row>
    <row r="395" spans="3:31" x14ac:dyDescent="0.2">
      <c r="C395" s="28"/>
      <c r="D395" s="28"/>
      <c r="E395" s="28"/>
      <c r="F395" s="28"/>
      <c r="O395" s="28"/>
      <c r="Q395" s="28"/>
      <c r="AE395" s="28"/>
    </row>
    <row r="396" spans="3:31" x14ac:dyDescent="0.2">
      <c r="C396" s="28"/>
      <c r="D396" s="28"/>
      <c r="E396" s="28"/>
      <c r="F396" s="28"/>
      <c r="O396" s="28"/>
      <c r="Q396" s="28"/>
      <c r="AE396" s="28"/>
    </row>
    <row r="397" spans="3:31" x14ac:dyDescent="0.2">
      <c r="C397" s="28"/>
      <c r="D397" s="28"/>
      <c r="E397" s="28"/>
      <c r="F397" s="28"/>
      <c r="O397" s="28"/>
      <c r="Q397" s="28"/>
      <c r="AE397" s="28"/>
    </row>
    <row r="398" spans="3:31" x14ac:dyDescent="0.2">
      <c r="C398" s="28"/>
      <c r="D398" s="28"/>
      <c r="E398" s="28"/>
      <c r="F398" s="28"/>
      <c r="O398" s="28"/>
      <c r="Q398" s="28"/>
      <c r="AE398" s="28"/>
    </row>
    <row r="399" spans="3:31" x14ac:dyDescent="0.2">
      <c r="C399" s="28"/>
      <c r="D399" s="28"/>
      <c r="E399" s="28"/>
      <c r="F399" s="28"/>
      <c r="O399" s="28"/>
      <c r="Q399" s="28"/>
      <c r="AE399" s="28"/>
    </row>
    <row r="400" spans="3:31" x14ac:dyDescent="0.2">
      <c r="C400" s="28"/>
      <c r="D400" s="28"/>
      <c r="E400" s="28"/>
      <c r="F400" s="28"/>
      <c r="O400" s="28"/>
      <c r="Q400" s="28"/>
      <c r="AE400" s="28"/>
    </row>
    <row r="401" spans="3:31" x14ac:dyDescent="0.2">
      <c r="C401" s="28"/>
      <c r="D401" s="28"/>
      <c r="E401" s="28"/>
      <c r="F401" s="28"/>
      <c r="O401" s="28"/>
      <c r="Q401" s="28"/>
      <c r="AE401" s="28"/>
    </row>
    <row r="402" spans="3:31" x14ac:dyDescent="0.2">
      <c r="C402" s="28"/>
      <c r="D402" s="28"/>
      <c r="E402" s="28"/>
      <c r="F402" s="28"/>
      <c r="O402" s="28"/>
      <c r="Q402" s="28"/>
      <c r="AE402" s="28"/>
    </row>
    <row r="403" spans="3:31" x14ac:dyDescent="0.2">
      <c r="C403" s="28"/>
      <c r="D403" s="28"/>
      <c r="E403" s="28"/>
      <c r="F403" s="28"/>
      <c r="O403" s="28"/>
      <c r="Q403" s="28"/>
      <c r="AE403" s="28"/>
    </row>
    <row r="404" spans="3:31" x14ac:dyDescent="0.2">
      <c r="C404" s="28"/>
      <c r="D404" s="28"/>
      <c r="E404" s="28"/>
      <c r="F404" s="28"/>
      <c r="O404" s="28"/>
      <c r="Q404" s="28"/>
      <c r="AE404" s="28"/>
    </row>
    <row r="405" spans="3:31" x14ac:dyDescent="0.2">
      <c r="C405" s="28"/>
      <c r="D405" s="28"/>
      <c r="E405" s="28"/>
      <c r="F405" s="28"/>
      <c r="O405" s="28"/>
      <c r="Q405" s="28"/>
      <c r="AE405" s="28"/>
    </row>
    <row r="406" spans="3:31" x14ac:dyDescent="0.2">
      <c r="C406" s="28"/>
      <c r="D406" s="28"/>
      <c r="E406" s="28"/>
      <c r="F406" s="28"/>
      <c r="O406" s="28"/>
      <c r="Q406" s="28"/>
      <c r="AE406" s="28"/>
    </row>
    <row r="407" spans="3:31" x14ac:dyDescent="0.2">
      <c r="C407" s="28"/>
      <c r="D407" s="28"/>
      <c r="E407" s="28"/>
      <c r="F407" s="28"/>
      <c r="O407" s="28"/>
      <c r="Q407" s="28"/>
      <c r="AE407" s="28"/>
    </row>
    <row r="408" spans="3:31" x14ac:dyDescent="0.2">
      <c r="C408" s="28"/>
      <c r="D408" s="28"/>
      <c r="E408" s="28"/>
      <c r="F408" s="28"/>
      <c r="O408" s="28"/>
      <c r="Q408" s="28"/>
      <c r="AE408" s="28"/>
    </row>
    <row r="409" spans="3:31" x14ac:dyDescent="0.2">
      <c r="C409" s="28"/>
      <c r="D409" s="28"/>
      <c r="E409" s="28"/>
      <c r="F409" s="28"/>
      <c r="O409" s="28"/>
      <c r="Q409" s="28"/>
      <c r="AE409" s="28"/>
    </row>
    <row r="410" spans="3:31" x14ac:dyDescent="0.2">
      <c r="C410" s="28"/>
      <c r="D410" s="28"/>
      <c r="E410" s="28"/>
      <c r="F410" s="28"/>
      <c r="O410" s="28"/>
      <c r="Q410" s="28"/>
      <c r="AE410" s="28"/>
    </row>
    <row r="411" spans="3:31" x14ac:dyDescent="0.2">
      <c r="C411" s="28"/>
      <c r="D411" s="28"/>
      <c r="E411" s="28"/>
      <c r="F411" s="28"/>
      <c r="O411" s="28"/>
      <c r="Q411" s="28"/>
      <c r="AE411" s="28"/>
    </row>
    <row r="412" spans="3:31" x14ac:dyDescent="0.2">
      <c r="C412" s="28"/>
      <c r="D412" s="28"/>
      <c r="E412" s="28"/>
      <c r="F412" s="28"/>
      <c r="O412" s="28"/>
      <c r="Q412" s="28"/>
      <c r="AE412" s="28"/>
    </row>
    <row r="413" spans="3:31" x14ac:dyDescent="0.2">
      <c r="C413" s="28"/>
      <c r="D413" s="28"/>
      <c r="E413" s="28"/>
      <c r="F413" s="28"/>
      <c r="O413" s="28"/>
      <c r="Q413" s="28"/>
      <c r="AE413" s="28"/>
    </row>
    <row r="414" spans="3:31" x14ac:dyDescent="0.2">
      <c r="C414" s="28"/>
      <c r="D414" s="28"/>
      <c r="E414" s="28"/>
      <c r="F414" s="28"/>
      <c r="O414" s="28"/>
      <c r="Q414" s="28"/>
      <c r="AE414" s="28"/>
    </row>
    <row r="415" spans="3:31" x14ac:dyDescent="0.2">
      <c r="C415" s="28"/>
      <c r="D415" s="28"/>
      <c r="E415" s="28"/>
      <c r="F415" s="28"/>
      <c r="O415" s="28"/>
      <c r="Q415" s="28"/>
      <c r="AE415" s="28"/>
    </row>
    <row r="416" spans="3:31" x14ac:dyDescent="0.2">
      <c r="C416" s="28"/>
      <c r="D416" s="28"/>
      <c r="E416" s="28"/>
      <c r="F416" s="28"/>
      <c r="O416" s="28"/>
      <c r="Q416" s="28"/>
      <c r="AE416" s="28"/>
    </row>
    <row r="417" spans="3:31" x14ac:dyDescent="0.2">
      <c r="C417" s="28"/>
      <c r="D417" s="28"/>
      <c r="E417" s="28"/>
      <c r="F417" s="28"/>
      <c r="O417" s="28"/>
      <c r="Q417" s="28"/>
      <c r="AE417" s="28"/>
    </row>
    <row r="418" spans="3:31" x14ac:dyDescent="0.2">
      <c r="C418" s="28"/>
      <c r="D418" s="28"/>
      <c r="E418" s="28"/>
      <c r="F418" s="28"/>
      <c r="O418" s="28"/>
      <c r="Q418" s="28"/>
      <c r="AE418" s="28"/>
    </row>
    <row r="419" spans="3:31" x14ac:dyDescent="0.2">
      <c r="C419" s="28"/>
      <c r="D419" s="28"/>
      <c r="E419" s="28"/>
      <c r="F419" s="28"/>
      <c r="O419" s="28"/>
      <c r="Q419" s="28"/>
      <c r="AE419" s="28"/>
    </row>
    <row r="420" spans="3:31" x14ac:dyDescent="0.2">
      <c r="C420" s="28"/>
      <c r="D420" s="28"/>
      <c r="E420" s="28"/>
      <c r="F420" s="28"/>
      <c r="O420" s="28"/>
      <c r="Q420" s="28"/>
      <c r="AE420" s="28"/>
    </row>
    <row r="421" spans="3:31" x14ac:dyDescent="0.2">
      <c r="C421" s="28"/>
      <c r="D421" s="28"/>
      <c r="E421" s="28"/>
      <c r="F421" s="28"/>
      <c r="O421" s="28"/>
      <c r="Q421" s="28"/>
      <c r="AE421" s="28"/>
    </row>
    <row r="422" spans="3:31" x14ac:dyDescent="0.2">
      <c r="C422" s="28"/>
      <c r="D422" s="28"/>
      <c r="E422" s="28"/>
      <c r="F422" s="28"/>
      <c r="O422" s="28"/>
      <c r="Q422" s="28"/>
      <c r="AE422" s="28"/>
    </row>
    <row r="423" spans="3:31" x14ac:dyDescent="0.2">
      <c r="C423" s="28"/>
      <c r="D423" s="28"/>
      <c r="E423" s="28"/>
      <c r="F423" s="28"/>
      <c r="O423" s="28"/>
      <c r="Q423" s="28"/>
      <c r="AE423" s="28"/>
    </row>
    <row r="424" spans="3:31" x14ac:dyDescent="0.2">
      <c r="C424" s="28"/>
      <c r="D424" s="28"/>
      <c r="E424" s="28"/>
      <c r="F424" s="28"/>
      <c r="O424" s="28"/>
      <c r="Q424" s="28"/>
      <c r="AE424" s="28"/>
    </row>
    <row r="425" spans="3:31" x14ac:dyDescent="0.2">
      <c r="C425" s="28"/>
      <c r="D425" s="28"/>
      <c r="E425" s="28"/>
      <c r="F425" s="28"/>
      <c r="O425" s="28"/>
      <c r="Q425" s="28"/>
      <c r="AE425" s="28"/>
    </row>
    <row r="426" spans="3:31" x14ac:dyDescent="0.2">
      <c r="C426" s="28"/>
      <c r="D426" s="28"/>
      <c r="E426" s="28"/>
      <c r="F426" s="28"/>
      <c r="O426" s="28"/>
      <c r="Q426" s="28"/>
      <c r="AE426" s="28"/>
    </row>
    <row r="427" spans="3:31" x14ac:dyDescent="0.2">
      <c r="C427" s="28"/>
      <c r="D427" s="28"/>
      <c r="E427" s="28"/>
      <c r="F427" s="28"/>
      <c r="O427" s="28"/>
      <c r="Q427" s="28"/>
      <c r="AE427" s="28"/>
    </row>
    <row r="428" spans="3:31" x14ac:dyDescent="0.2">
      <c r="C428" s="28"/>
      <c r="D428" s="28"/>
      <c r="E428" s="28"/>
      <c r="F428" s="28"/>
      <c r="O428" s="28"/>
      <c r="Q428" s="28"/>
      <c r="AE428" s="28"/>
    </row>
    <row r="429" spans="3:31" x14ac:dyDescent="0.2">
      <c r="C429" s="28"/>
      <c r="D429" s="28"/>
      <c r="E429" s="28"/>
      <c r="F429" s="28"/>
      <c r="O429" s="28"/>
      <c r="Q429" s="28"/>
      <c r="AE429" s="28"/>
    </row>
    <row r="430" spans="3:31" x14ac:dyDescent="0.2">
      <c r="C430" s="28"/>
      <c r="D430" s="28"/>
      <c r="E430" s="28"/>
      <c r="F430" s="28"/>
      <c r="O430" s="28"/>
      <c r="Q430" s="28"/>
      <c r="AE430" s="28"/>
    </row>
    <row r="431" spans="3:31" x14ac:dyDescent="0.2">
      <c r="C431" s="28"/>
      <c r="D431" s="28"/>
      <c r="E431" s="28"/>
      <c r="F431" s="28"/>
      <c r="O431" s="28"/>
      <c r="Q431" s="28"/>
      <c r="AE431" s="28"/>
    </row>
    <row r="432" spans="3:31" x14ac:dyDescent="0.2">
      <c r="C432" s="28"/>
      <c r="D432" s="28"/>
      <c r="E432" s="28"/>
      <c r="F432" s="28"/>
      <c r="O432" s="28"/>
      <c r="Q432" s="28"/>
      <c r="AE432" s="28"/>
    </row>
    <row r="433" spans="3:31" x14ac:dyDescent="0.2">
      <c r="C433" s="28"/>
      <c r="D433" s="28"/>
      <c r="E433" s="28"/>
      <c r="F433" s="28"/>
      <c r="O433" s="28"/>
      <c r="Q433" s="28"/>
      <c r="AE433" s="28"/>
    </row>
    <row r="434" spans="3:31" x14ac:dyDescent="0.2">
      <c r="C434" s="28"/>
      <c r="D434" s="28"/>
      <c r="E434" s="28"/>
      <c r="F434" s="28"/>
      <c r="O434" s="28"/>
      <c r="Q434" s="28"/>
      <c r="AE434" s="28"/>
    </row>
    <row r="435" spans="3:31" x14ac:dyDescent="0.2">
      <c r="C435" s="28"/>
      <c r="D435" s="28"/>
      <c r="E435" s="28"/>
      <c r="F435" s="28"/>
      <c r="O435" s="28"/>
      <c r="Q435" s="28"/>
      <c r="AE435" s="28"/>
    </row>
    <row r="436" spans="3:31" x14ac:dyDescent="0.2">
      <c r="C436" s="28"/>
      <c r="D436" s="28"/>
      <c r="E436" s="28"/>
      <c r="F436" s="28"/>
      <c r="O436" s="28"/>
      <c r="Q436" s="28"/>
      <c r="AE436" s="28"/>
    </row>
    <row r="437" spans="3:31" x14ac:dyDescent="0.2">
      <c r="C437" s="28"/>
      <c r="D437" s="28"/>
      <c r="E437" s="28"/>
      <c r="F437" s="28"/>
      <c r="O437" s="28"/>
      <c r="Q437" s="28"/>
      <c r="AE437" s="28"/>
    </row>
    <row r="438" spans="3:31" x14ac:dyDescent="0.2">
      <c r="C438" s="28"/>
      <c r="D438" s="28"/>
      <c r="E438" s="28"/>
      <c r="F438" s="28"/>
      <c r="O438" s="28"/>
      <c r="Q438" s="28"/>
      <c r="AE438" s="28"/>
    </row>
    <row r="439" spans="3:31" x14ac:dyDescent="0.2">
      <c r="C439" s="28"/>
      <c r="D439" s="28"/>
      <c r="E439" s="28"/>
      <c r="F439" s="28"/>
      <c r="O439" s="28"/>
      <c r="Q439" s="28"/>
      <c r="AE439" s="28"/>
    </row>
    <row r="440" spans="3:31" x14ac:dyDescent="0.2">
      <c r="C440" s="28"/>
      <c r="D440" s="28"/>
      <c r="E440" s="28"/>
      <c r="F440" s="28"/>
      <c r="O440" s="28"/>
      <c r="Q440" s="28"/>
      <c r="AE440" s="28"/>
    </row>
    <row r="441" spans="3:31" x14ac:dyDescent="0.2">
      <c r="C441" s="28"/>
      <c r="D441" s="28"/>
      <c r="E441" s="28"/>
      <c r="F441" s="28"/>
      <c r="O441" s="28"/>
      <c r="Q441" s="28"/>
      <c r="AE441" s="28"/>
    </row>
    <row r="442" spans="3:31" x14ac:dyDescent="0.2">
      <c r="C442" s="28"/>
      <c r="D442" s="28"/>
      <c r="E442" s="28"/>
      <c r="F442" s="28"/>
      <c r="O442" s="28"/>
      <c r="Q442" s="28"/>
      <c r="AE442" s="28"/>
    </row>
    <row r="443" spans="3:31" x14ac:dyDescent="0.2">
      <c r="C443" s="28"/>
      <c r="D443" s="28"/>
      <c r="E443" s="28"/>
      <c r="F443" s="28"/>
      <c r="O443" s="28"/>
      <c r="Q443" s="28"/>
      <c r="AE443" s="28"/>
    </row>
    <row r="444" spans="3:31" x14ac:dyDescent="0.2">
      <c r="C444" s="28"/>
      <c r="D444" s="28"/>
      <c r="E444" s="28"/>
      <c r="F444" s="28"/>
      <c r="O444" s="28"/>
      <c r="Q444" s="28"/>
      <c r="AE444" s="28"/>
    </row>
    <row r="445" spans="3:31" x14ac:dyDescent="0.2">
      <c r="C445" s="28"/>
      <c r="D445" s="28"/>
      <c r="E445" s="28"/>
      <c r="F445" s="28"/>
      <c r="O445" s="28"/>
      <c r="Q445" s="28"/>
      <c r="AE445" s="28"/>
    </row>
    <row r="446" spans="3:31" x14ac:dyDescent="0.2">
      <c r="C446" s="28"/>
      <c r="D446" s="28"/>
      <c r="E446" s="28"/>
      <c r="F446" s="28"/>
      <c r="O446" s="28"/>
      <c r="Q446" s="28"/>
      <c r="AE446" s="28"/>
    </row>
    <row r="447" spans="3:31" x14ac:dyDescent="0.2">
      <c r="C447" s="28"/>
      <c r="D447" s="28"/>
      <c r="E447" s="28"/>
      <c r="F447" s="28"/>
      <c r="O447" s="28"/>
      <c r="Q447" s="28"/>
      <c r="AE447" s="28"/>
    </row>
    <row r="448" spans="3:31" x14ac:dyDescent="0.2">
      <c r="C448" s="28"/>
      <c r="D448" s="28"/>
      <c r="E448" s="28"/>
      <c r="F448" s="28"/>
      <c r="O448" s="28"/>
      <c r="Q448" s="28"/>
      <c r="AE448" s="28"/>
    </row>
    <row r="449" spans="3:31" x14ac:dyDescent="0.2">
      <c r="C449" s="28"/>
      <c r="D449" s="28"/>
      <c r="E449" s="28"/>
      <c r="F449" s="28"/>
      <c r="O449" s="28"/>
      <c r="Q449" s="28"/>
      <c r="AE449" s="28"/>
    </row>
    <row r="450" spans="3:31" x14ac:dyDescent="0.2">
      <c r="C450" s="28"/>
      <c r="D450" s="28"/>
      <c r="E450" s="28"/>
      <c r="F450" s="28"/>
      <c r="O450" s="28"/>
      <c r="Q450" s="28"/>
      <c r="AE450" s="28"/>
    </row>
    <row r="451" spans="3:31" x14ac:dyDescent="0.2">
      <c r="C451" s="28"/>
      <c r="D451" s="28"/>
      <c r="E451" s="28"/>
      <c r="F451" s="28"/>
      <c r="O451" s="28"/>
      <c r="Q451" s="28"/>
      <c r="AE451" s="28"/>
    </row>
    <row r="452" spans="3:31" x14ac:dyDescent="0.2">
      <c r="C452" s="28"/>
      <c r="D452" s="28"/>
      <c r="E452" s="28"/>
      <c r="F452" s="28"/>
      <c r="O452" s="28"/>
      <c r="Q452" s="28"/>
      <c r="AE452" s="28"/>
    </row>
    <row r="453" spans="3:31" x14ac:dyDescent="0.2">
      <c r="C453" s="28"/>
      <c r="D453" s="28"/>
      <c r="E453" s="28"/>
      <c r="F453" s="28"/>
      <c r="O453" s="28"/>
      <c r="Q453" s="28"/>
      <c r="AE453" s="28"/>
    </row>
    <row r="454" spans="3:31" x14ac:dyDescent="0.2">
      <c r="C454" s="28"/>
      <c r="D454" s="28"/>
      <c r="E454" s="28"/>
      <c r="F454" s="28"/>
      <c r="O454" s="28"/>
      <c r="Q454" s="28"/>
      <c r="AE454" s="28"/>
    </row>
    <row r="455" spans="3:31" x14ac:dyDescent="0.2">
      <c r="C455" s="28"/>
      <c r="D455" s="28"/>
      <c r="E455" s="28"/>
      <c r="F455" s="28"/>
      <c r="O455" s="28"/>
      <c r="Q455" s="28"/>
      <c r="AE455" s="28"/>
    </row>
    <row r="456" spans="3:31" x14ac:dyDescent="0.2">
      <c r="C456" s="28"/>
      <c r="D456" s="28"/>
      <c r="E456" s="28"/>
      <c r="F456" s="28"/>
      <c r="O456" s="28"/>
      <c r="Q456" s="28"/>
      <c r="AE456" s="28"/>
    </row>
    <row r="457" spans="3:31" x14ac:dyDescent="0.2">
      <c r="C457" s="28"/>
      <c r="D457" s="28"/>
      <c r="E457" s="28"/>
      <c r="F457" s="28"/>
      <c r="O457" s="28"/>
      <c r="Q457" s="28"/>
      <c r="AE457" s="28"/>
    </row>
    <row r="458" spans="3:31" x14ac:dyDescent="0.2">
      <c r="C458" s="28"/>
      <c r="D458" s="28"/>
      <c r="E458" s="28"/>
      <c r="F458" s="28"/>
      <c r="O458" s="28"/>
      <c r="Q458" s="28"/>
      <c r="AE458" s="28"/>
    </row>
    <row r="459" spans="3:31" x14ac:dyDescent="0.2">
      <c r="C459" s="28"/>
      <c r="D459" s="28"/>
      <c r="E459" s="28"/>
      <c r="F459" s="28"/>
      <c r="O459" s="28"/>
      <c r="Q459" s="28"/>
      <c r="AE459" s="28"/>
    </row>
    <row r="460" spans="3:31" x14ac:dyDescent="0.2">
      <c r="C460" s="28"/>
      <c r="D460" s="28"/>
      <c r="E460" s="28"/>
      <c r="F460" s="28"/>
      <c r="O460" s="28"/>
      <c r="Q460" s="28"/>
      <c r="AE460" s="28"/>
    </row>
    <row r="461" spans="3:31" x14ac:dyDescent="0.2">
      <c r="C461" s="28"/>
      <c r="D461" s="28"/>
      <c r="E461" s="28"/>
      <c r="F461" s="28"/>
      <c r="O461" s="28"/>
      <c r="Q461" s="28"/>
      <c r="AE461" s="28"/>
    </row>
    <row r="462" spans="3:31" x14ac:dyDescent="0.2">
      <c r="C462" s="28"/>
      <c r="D462" s="28"/>
      <c r="E462" s="28"/>
      <c r="F462" s="28"/>
      <c r="O462" s="28"/>
      <c r="Q462" s="28"/>
      <c r="AE462" s="28"/>
    </row>
    <row r="463" spans="3:31" x14ac:dyDescent="0.2">
      <c r="C463" s="28"/>
      <c r="D463" s="28"/>
      <c r="E463" s="28"/>
      <c r="F463" s="28"/>
      <c r="O463" s="28"/>
      <c r="Q463" s="28"/>
      <c r="AE463" s="28"/>
    </row>
    <row r="464" spans="3:31" x14ac:dyDescent="0.2">
      <c r="C464" s="28"/>
      <c r="D464" s="28"/>
      <c r="E464" s="28"/>
      <c r="F464" s="28"/>
      <c r="O464" s="28"/>
      <c r="Q464" s="28"/>
      <c r="AE464" s="28"/>
    </row>
    <row r="465" spans="3:31" x14ac:dyDescent="0.2">
      <c r="C465" s="28"/>
      <c r="D465" s="28"/>
      <c r="E465" s="28"/>
      <c r="F465" s="28"/>
      <c r="O465" s="28"/>
      <c r="Q465" s="28"/>
      <c r="AE465" s="28"/>
    </row>
    <row r="466" spans="3:31" x14ac:dyDescent="0.2">
      <c r="C466" s="28"/>
      <c r="D466" s="28"/>
      <c r="E466" s="28"/>
      <c r="F466" s="28"/>
      <c r="O466" s="28"/>
      <c r="Q466" s="28"/>
      <c r="AE466" s="28"/>
    </row>
    <row r="467" spans="3:31" x14ac:dyDescent="0.2">
      <c r="C467" s="28"/>
      <c r="D467" s="28"/>
      <c r="E467" s="28"/>
      <c r="F467" s="28"/>
      <c r="O467" s="28"/>
      <c r="Q467" s="28"/>
      <c r="AE467" s="28"/>
    </row>
    <row r="468" spans="3:31" x14ac:dyDescent="0.2">
      <c r="C468" s="28"/>
      <c r="D468" s="28"/>
      <c r="E468" s="28"/>
      <c r="F468" s="28"/>
      <c r="O468" s="28"/>
      <c r="Q468" s="28"/>
      <c r="AE468" s="28"/>
    </row>
    <row r="469" spans="3:31" x14ac:dyDescent="0.2">
      <c r="C469" s="28"/>
      <c r="D469" s="28"/>
      <c r="E469" s="28"/>
      <c r="F469" s="28"/>
      <c r="O469" s="28"/>
      <c r="Q469" s="28"/>
      <c r="AE469" s="28"/>
    </row>
    <row r="470" spans="3:31" x14ac:dyDescent="0.2">
      <c r="C470" s="28"/>
      <c r="D470" s="28"/>
      <c r="E470" s="28"/>
      <c r="F470" s="28"/>
      <c r="O470" s="28"/>
      <c r="Q470" s="28"/>
      <c r="AE470" s="28"/>
    </row>
    <row r="471" spans="3:31" x14ac:dyDescent="0.2">
      <c r="C471" s="28"/>
      <c r="D471" s="28"/>
      <c r="E471" s="28"/>
      <c r="F471" s="28"/>
      <c r="O471" s="28"/>
      <c r="Q471" s="28"/>
      <c r="AE471" s="28"/>
    </row>
    <row r="472" spans="3:31" x14ac:dyDescent="0.2">
      <c r="C472" s="28"/>
      <c r="D472" s="28"/>
      <c r="E472" s="28"/>
      <c r="F472" s="28"/>
      <c r="O472" s="28"/>
      <c r="Q472" s="28"/>
      <c r="AE472" s="28"/>
    </row>
    <row r="473" spans="3:31" x14ac:dyDescent="0.2">
      <c r="C473" s="28"/>
      <c r="D473" s="28"/>
      <c r="E473" s="28"/>
      <c r="F473" s="28"/>
      <c r="O473" s="28"/>
      <c r="Q473" s="28"/>
      <c r="AE473" s="28"/>
    </row>
    <row r="474" spans="3:31" x14ac:dyDescent="0.2">
      <c r="C474" s="28"/>
      <c r="D474" s="28"/>
      <c r="E474" s="28"/>
      <c r="F474" s="28"/>
      <c r="O474" s="28"/>
      <c r="Q474" s="28"/>
      <c r="AE474" s="28"/>
    </row>
    <row r="475" spans="3:31" x14ac:dyDescent="0.2">
      <c r="C475" s="28"/>
      <c r="D475" s="28"/>
      <c r="E475" s="28"/>
      <c r="F475" s="28"/>
      <c r="O475" s="28"/>
      <c r="Q475" s="28"/>
      <c r="AE475" s="28"/>
    </row>
    <row r="476" spans="3:31" x14ac:dyDescent="0.2">
      <c r="C476" s="28"/>
      <c r="D476" s="28"/>
      <c r="E476" s="28"/>
      <c r="F476" s="28"/>
      <c r="O476" s="28"/>
      <c r="Q476" s="28"/>
      <c r="AE476" s="28"/>
    </row>
    <row r="477" spans="3:31" x14ac:dyDescent="0.2">
      <c r="C477" s="28"/>
      <c r="D477" s="28"/>
      <c r="E477" s="28"/>
      <c r="F477" s="28"/>
      <c r="O477" s="28"/>
      <c r="Q477" s="28"/>
      <c r="AE477" s="28"/>
    </row>
    <row r="478" spans="3:31" x14ac:dyDescent="0.2">
      <c r="C478" s="28"/>
      <c r="D478" s="28"/>
      <c r="E478" s="28"/>
      <c r="F478" s="28"/>
      <c r="O478" s="28"/>
      <c r="Q478" s="28"/>
      <c r="AE478" s="28"/>
    </row>
    <row r="479" spans="3:31" x14ac:dyDescent="0.2">
      <c r="C479" s="28"/>
      <c r="D479" s="28"/>
      <c r="E479" s="28"/>
      <c r="F479" s="28"/>
      <c r="O479" s="28"/>
      <c r="Q479" s="28"/>
      <c r="AE479" s="28"/>
    </row>
    <row r="480" spans="3:31" x14ac:dyDescent="0.2">
      <c r="C480" s="28"/>
      <c r="D480" s="28"/>
      <c r="E480" s="28"/>
      <c r="F480" s="28"/>
      <c r="O480" s="28"/>
      <c r="Q480" s="28"/>
      <c r="AE480" s="28"/>
    </row>
    <row r="481" spans="3:31" x14ac:dyDescent="0.2">
      <c r="C481" s="28"/>
      <c r="D481" s="28"/>
      <c r="E481" s="28"/>
      <c r="F481" s="28"/>
      <c r="O481" s="28"/>
      <c r="Q481" s="28"/>
      <c r="AE481" s="28"/>
    </row>
    <row r="482" spans="3:31" x14ac:dyDescent="0.2">
      <c r="C482" s="28"/>
      <c r="D482" s="28"/>
      <c r="E482" s="28"/>
      <c r="F482" s="28"/>
      <c r="O482" s="28"/>
      <c r="Q482" s="28"/>
      <c r="AE482" s="28"/>
    </row>
    <row r="483" spans="3:31" x14ac:dyDescent="0.2">
      <c r="C483" s="28"/>
      <c r="D483" s="28"/>
      <c r="E483" s="28"/>
      <c r="F483" s="28"/>
      <c r="O483" s="28"/>
      <c r="Q483" s="28"/>
      <c r="AE483" s="28"/>
    </row>
    <row r="484" spans="3:31" x14ac:dyDescent="0.2">
      <c r="C484" s="28"/>
      <c r="D484" s="28"/>
      <c r="E484" s="28"/>
      <c r="F484" s="28"/>
      <c r="O484" s="28"/>
      <c r="Q484" s="28"/>
      <c r="AE484" s="28"/>
    </row>
    <row r="485" spans="3:31" x14ac:dyDescent="0.2">
      <c r="C485" s="28"/>
      <c r="D485" s="28"/>
      <c r="E485" s="28"/>
      <c r="F485" s="28"/>
      <c r="O485" s="28"/>
      <c r="Q485" s="28"/>
      <c r="AE485" s="28"/>
    </row>
    <row r="486" spans="3:31" x14ac:dyDescent="0.2">
      <c r="C486" s="28"/>
      <c r="D486" s="28"/>
      <c r="E486" s="28"/>
      <c r="F486" s="28"/>
      <c r="O486" s="28"/>
      <c r="Q486" s="28"/>
      <c r="AE486" s="28"/>
    </row>
    <row r="487" spans="3:31" x14ac:dyDescent="0.2">
      <c r="C487" s="28"/>
      <c r="D487" s="28"/>
      <c r="E487" s="28"/>
      <c r="F487" s="28"/>
      <c r="O487" s="28"/>
      <c r="Q487" s="28"/>
      <c r="AE487" s="28"/>
    </row>
    <row r="488" spans="3:31" x14ac:dyDescent="0.2">
      <c r="C488" s="28"/>
      <c r="D488" s="28"/>
      <c r="E488" s="28"/>
      <c r="F488" s="28"/>
      <c r="O488" s="28"/>
      <c r="Q488" s="28"/>
      <c r="AE488" s="28"/>
    </row>
    <row r="489" spans="3:31" x14ac:dyDescent="0.2">
      <c r="C489" s="28"/>
      <c r="D489" s="28"/>
      <c r="E489" s="28"/>
      <c r="F489" s="28"/>
      <c r="O489" s="28"/>
      <c r="Q489" s="28"/>
      <c r="AE489" s="28"/>
    </row>
    <row r="490" spans="3:31" x14ac:dyDescent="0.2">
      <c r="C490" s="28"/>
      <c r="D490" s="28"/>
      <c r="E490" s="28"/>
      <c r="F490" s="28"/>
      <c r="O490" s="28"/>
      <c r="Q490" s="28"/>
      <c r="AE490" s="28"/>
    </row>
    <row r="491" spans="3:31" x14ac:dyDescent="0.2">
      <c r="C491" s="28"/>
      <c r="D491" s="28"/>
      <c r="E491" s="28"/>
      <c r="F491" s="28"/>
      <c r="O491" s="28"/>
      <c r="Q491" s="28"/>
      <c r="AE491" s="28"/>
    </row>
    <row r="492" spans="3:31" x14ac:dyDescent="0.2">
      <c r="C492" s="28"/>
      <c r="D492" s="28"/>
      <c r="E492" s="28"/>
      <c r="F492" s="28"/>
      <c r="O492" s="28"/>
      <c r="Q492" s="28"/>
      <c r="AE492" s="28"/>
    </row>
    <row r="493" spans="3:31" x14ac:dyDescent="0.2">
      <c r="C493" s="28"/>
      <c r="D493" s="28"/>
      <c r="E493" s="28"/>
      <c r="F493" s="28"/>
      <c r="O493" s="28"/>
      <c r="Q493" s="28"/>
      <c r="AE493" s="28"/>
    </row>
    <row r="494" spans="3:31" x14ac:dyDescent="0.2">
      <c r="C494" s="28"/>
      <c r="D494" s="28"/>
      <c r="E494" s="28"/>
      <c r="F494" s="28"/>
      <c r="O494" s="28"/>
      <c r="Q494" s="28"/>
      <c r="AE494" s="28"/>
    </row>
    <row r="495" spans="3:31" x14ac:dyDescent="0.2">
      <c r="C495" s="28"/>
      <c r="D495" s="28"/>
      <c r="E495" s="28"/>
      <c r="F495" s="28"/>
      <c r="O495" s="28"/>
      <c r="Q495" s="28"/>
      <c r="AE495" s="28"/>
    </row>
    <row r="496" spans="3:31" x14ac:dyDescent="0.2">
      <c r="C496" s="28"/>
      <c r="D496" s="28"/>
      <c r="E496" s="28"/>
      <c r="F496" s="28"/>
      <c r="O496" s="28"/>
      <c r="Q496" s="28"/>
      <c r="AE496" s="28"/>
    </row>
    <row r="497" spans="3:31" x14ac:dyDescent="0.2">
      <c r="C497" s="28"/>
      <c r="D497" s="28"/>
      <c r="E497" s="28"/>
      <c r="F497" s="28"/>
      <c r="O497" s="28"/>
      <c r="Q497" s="28"/>
      <c r="AE497" s="28"/>
    </row>
    <row r="498" spans="3:31" x14ac:dyDescent="0.2">
      <c r="C498" s="28"/>
      <c r="D498" s="28"/>
      <c r="E498" s="28"/>
      <c r="F498" s="28"/>
      <c r="O498" s="28"/>
      <c r="Q498" s="28"/>
      <c r="AE498" s="28"/>
    </row>
    <row r="499" spans="3:31" x14ac:dyDescent="0.2">
      <c r="C499" s="28"/>
      <c r="D499" s="28"/>
      <c r="E499" s="28"/>
      <c r="F499" s="28"/>
      <c r="O499" s="28"/>
      <c r="Q499" s="28"/>
      <c r="AE499" s="28"/>
    </row>
    <row r="500" spans="3:31" x14ac:dyDescent="0.2">
      <c r="C500" s="28"/>
      <c r="D500" s="28"/>
      <c r="E500" s="28"/>
      <c r="F500" s="28"/>
      <c r="O500" s="28"/>
      <c r="Q500" s="28"/>
      <c r="AE500" s="28"/>
    </row>
    <row r="501" spans="3:31" x14ac:dyDescent="0.2">
      <c r="C501" s="28"/>
      <c r="D501" s="28"/>
      <c r="E501" s="28"/>
      <c r="F501" s="28"/>
      <c r="O501" s="28"/>
      <c r="Q501" s="28"/>
      <c r="AE501" s="28"/>
    </row>
    <row r="502" spans="3:31" x14ac:dyDescent="0.2">
      <c r="C502" s="28"/>
      <c r="D502" s="28"/>
      <c r="E502" s="28"/>
      <c r="F502" s="28"/>
      <c r="O502" s="28"/>
      <c r="Q502" s="28"/>
      <c r="AE502" s="28"/>
    </row>
    <row r="503" spans="3:31" x14ac:dyDescent="0.2">
      <c r="C503" s="28"/>
      <c r="D503" s="28"/>
      <c r="E503" s="28"/>
      <c r="F503" s="28"/>
      <c r="O503" s="28"/>
      <c r="Q503" s="28"/>
      <c r="AE503" s="28"/>
    </row>
    <row r="504" spans="3:31" x14ac:dyDescent="0.2">
      <c r="C504" s="28"/>
      <c r="D504" s="28"/>
      <c r="E504" s="28"/>
      <c r="F504" s="28"/>
      <c r="O504" s="28"/>
      <c r="Q504" s="28"/>
      <c r="AE504" s="28"/>
    </row>
    <row r="505" spans="3:31" x14ac:dyDescent="0.2">
      <c r="C505" s="28"/>
      <c r="D505" s="28"/>
      <c r="E505" s="28"/>
      <c r="F505" s="28"/>
      <c r="O505" s="28"/>
      <c r="Q505" s="28"/>
      <c r="AE505" s="28"/>
    </row>
    <row r="506" spans="3:31" x14ac:dyDescent="0.2">
      <c r="C506" s="28"/>
      <c r="D506" s="28"/>
      <c r="E506" s="28"/>
      <c r="F506" s="28"/>
      <c r="O506" s="28"/>
      <c r="Q506" s="28"/>
      <c r="AE506" s="28"/>
    </row>
    <row r="507" spans="3:31" x14ac:dyDescent="0.2">
      <c r="C507" s="28"/>
      <c r="D507" s="28"/>
      <c r="E507" s="28"/>
      <c r="F507" s="28"/>
      <c r="O507" s="28"/>
      <c r="Q507" s="28"/>
      <c r="AE507" s="28"/>
    </row>
    <row r="508" spans="3:31" x14ac:dyDescent="0.2">
      <c r="C508" s="28"/>
      <c r="D508" s="28"/>
      <c r="E508" s="28"/>
      <c r="F508" s="28"/>
      <c r="O508" s="28"/>
      <c r="Q508" s="28"/>
      <c r="AE508" s="28"/>
    </row>
    <row r="509" spans="3:31" x14ac:dyDescent="0.2">
      <c r="C509" s="28"/>
      <c r="D509" s="28"/>
      <c r="E509" s="28"/>
      <c r="F509" s="28"/>
      <c r="O509" s="28"/>
      <c r="Q509" s="28"/>
      <c r="AE509" s="28"/>
    </row>
    <row r="510" spans="3:31" x14ac:dyDescent="0.2">
      <c r="C510" s="28"/>
      <c r="D510" s="28"/>
      <c r="E510" s="28"/>
      <c r="F510" s="28"/>
      <c r="O510" s="28"/>
      <c r="Q510" s="28"/>
      <c r="AE510" s="28"/>
    </row>
    <row r="511" spans="3:31" x14ac:dyDescent="0.2">
      <c r="C511" s="28"/>
      <c r="D511" s="28"/>
      <c r="E511" s="28"/>
      <c r="F511" s="28"/>
      <c r="O511" s="28"/>
      <c r="Q511" s="28"/>
      <c r="AE511" s="28"/>
    </row>
    <row r="512" spans="3:31" x14ac:dyDescent="0.2">
      <c r="C512" s="28"/>
      <c r="D512" s="28"/>
      <c r="E512" s="28"/>
      <c r="F512" s="28"/>
      <c r="O512" s="28"/>
      <c r="Q512" s="28"/>
      <c r="AE512" s="28"/>
    </row>
    <row r="513" spans="3:31" x14ac:dyDescent="0.2">
      <c r="C513" s="28"/>
      <c r="D513" s="28"/>
      <c r="E513" s="28"/>
      <c r="F513" s="28"/>
      <c r="O513" s="28"/>
      <c r="Q513" s="28"/>
      <c r="AE513" s="28"/>
    </row>
    <row r="514" spans="3:31" x14ac:dyDescent="0.2">
      <c r="C514" s="28"/>
      <c r="D514" s="28"/>
      <c r="E514" s="28"/>
      <c r="F514" s="28"/>
      <c r="O514" s="28"/>
      <c r="Q514" s="28"/>
      <c r="AE514" s="28"/>
    </row>
    <row r="515" spans="3:31" x14ac:dyDescent="0.2">
      <c r="C515" s="28"/>
      <c r="D515" s="28"/>
      <c r="E515" s="28"/>
      <c r="F515" s="28"/>
      <c r="O515" s="28"/>
      <c r="Q515" s="28"/>
      <c r="AE515" s="28"/>
    </row>
    <row r="516" spans="3:31" x14ac:dyDescent="0.2">
      <c r="C516" s="28"/>
      <c r="D516" s="28"/>
      <c r="E516" s="28"/>
      <c r="F516" s="28"/>
      <c r="O516" s="28"/>
      <c r="Q516" s="28"/>
      <c r="AE516" s="28"/>
    </row>
    <row r="517" spans="3:31" x14ac:dyDescent="0.2">
      <c r="C517" s="28"/>
      <c r="D517" s="28"/>
      <c r="E517" s="28"/>
      <c r="F517" s="28"/>
      <c r="O517" s="28"/>
      <c r="Q517" s="28"/>
      <c r="AE517" s="28"/>
    </row>
    <row r="518" spans="3:31" x14ac:dyDescent="0.2">
      <c r="C518" s="28"/>
      <c r="D518" s="28"/>
      <c r="E518" s="28"/>
      <c r="F518" s="28"/>
      <c r="O518" s="28"/>
      <c r="Q518" s="28"/>
      <c r="AE518" s="28"/>
    </row>
    <row r="519" spans="3:31" x14ac:dyDescent="0.2">
      <c r="C519" s="28"/>
      <c r="D519" s="28"/>
      <c r="E519" s="28"/>
      <c r="F519" s="28"/>
      <c r="O519" s="28"/>
      <c r="Q519" s="28"/>
      <c r="AE519" s="28"/>
    </row>
    <row r="520" spans="3:31" x14ac:dyDescent="0.2">
      <c r="C520" s="28"/>
      <c r="D520" s="28"/>
      <c r="E520" s="28"/>
      <c r="F520" s="28"/>
      <c r="O520" s="28"/>
      <c r="Q520" s="28"/>
      <c r="AE520" s="28"/>
    </row>
    <row r="521" spans="3:31" x14ac:dyDescent="0.2">
      <c r="C521" s="28"/>
      <c r="D521" s="28"/>
      <c r="E521" s="28"/>
      <c r="F521" s="28"/>
      <c r="O521" s="28"/>
      <c r="Q521" s="28"/>
      <c r="AE521" s="28"/>
    </row>
    <row r="522" spans="3:31" x14ac:dyDescent="0.2">
      <c r="C522" s="28"/>
      <c r="D522" s="28"/>
      <c r="E522" s="28"/>
      <c r="F522" s="28"/>
      <c r="O522" s="28"/>
      <c r="Q522" s="28"/>
      <c r="AE522" s="28"/>
    </row>
    <row r="523" spans="3:31" x14ac:dyDescent="0.2">
      <c r="C523" s="28"/>
      <c r="D523" s="28"/>
      <c r="E523" s="28"/>
      <c r="F523" s="28"/>
      <c r="O523" s="28"/>
      <c r="Q523" s="28"/>
      <c r="AE523" s="28"/>
    </row>
    <row r="524" spans="3:31" x14ac:dyDescent="0.2">
      <c r="C524" s="28"/>
      <c r="D524" s="28"/>
      <c r="E524" s="28"/>
      <c r="F524" s="28"/>
      <c r="O524" s="28"/>
      <c r="Q524" s="28"/>
      <c r="AE524" s="28"/>
    </row>
    <row r="525" spans="3:31" x14ac:dyDescent="0.2">
      <c r="C525" s="28"/>
      <c r="D525" s="28"/>
      <c r="E525" s="28"/>
      <c r="F525" s="28"/>
      <c r="O525" s="28"/>
      <c r="Q525" s="28"/>
      <c r="AE525" s="28"/>
    </row>
    <row r="526" spans="3:31" x14ac:dyDescent="0.2">
      <c r="C526" s="28"/>
      <c r="D526" s="28"/>
      <c r="E526" s="28"/>
      <c r="F526" s="28"/>
      <c r="O526" s="28"/>
      <c r="Q526" s="28"/>
      <c r="AE526" s="28"/>
    </row>
    <row r="527" spans="3:31" x14ac:dyDescent="0.2">
      <c r="C527" s="28"/>
      <c r="D527" s="28"/>
      <c r="E527" s="28"/>
      <c r="F527" s="28"/>
      <c r="O527" s="28"/>
      <c r="Q527" s="28"/>
      <c r="AE527" s="28"/>
    </row>
    <row r="528" spans="3:31" x14ac:dyDescent="0.2">
      <c r="C528" s="28"/>
      <c r="D528" s="28"/>
      <c r="E528" s="28"/>
      <c r="F528" s="28"/>
      <c r="O528" s="28"/>
      <c r="Q528" s="28"/>
      <c r="AE528" s="28"/>
    </row>
    <row r="529" spans="3:31" x14ac:dyDescent="0.2">
      <c r="C529" s="28"/>
      <c r="D529" s="28"/>
      <c r="E529" s="28"/>
      <c r="F529" s="28"/>
      <c r="O529" s="28"/>
      <c r="Q529" s="28"/>
      <c r="AE529" s="28"/>
    </row>
    <row r="530" spans="3:31" x14ac:dyDescent="0.2">
      <c r="C530" s="28"/>
      <c r="D530" s="28"/>
      <c r="E530" s="28"/>
      <c r="F530" s="28"/>
      <c r="O530" s="28"/>
      <c r="Q530" s="28"/>
      <c r="AE530" s="28"/>
    </row>
    <row r="531" spans="3:31" x14ac:dyDescent="0.2">
      <c r="C531" s="28"/>
      <c r="D531" s="28"/>
      <c r="E531" s="28"/>
      <c r="F531" s="28"/>
      <c r="O531" s="28"/>
      <c r="Q531" s="28"/>
      <c r="AE531" s="28"/>
    </row>
    <row r="532" spans="3:31" x14ac:dyDescent="0.2">
      <c r="C532" s="28"/>
      <c r="D532" s="28"/>
      <c r="E532" s="28"/>
      <c r="F532" s="28"/>
      <c r="O532" s="28"/>
      <c r="Q532" s="28"/>
      <c r="AE532" s="28"/>
    </row>
    <row r="533" spans="3:31" x14ac:dyDescent="0.2">
      <c r="C533" s="28"/>
      <c r="D533" s="28"/>
      <c r="E533" s="28"/>
      <c r="F533" s="28"/>
      <c r="O533" s="28"/>
      <c r="Q533" s="28"/>
      <c r="AE533" s="28"/>
    </row>
    <row r="534" spans="3:31" x14ac:dyDescent="0.2">
      <c r="C534" s="28"/>
      <c r="D534" s="28"/>
      <c r="E534" s="28"/>
      <c r="F534" s="28"/>
      <c r="O534" s="28"/>
      <c r="Q534" s="28"/>
      <c r="AE534" s="28"/>
    </row>
    <row r="535" spans="3:31" x14ac:dyDescent="0.2">
      <c r="C535" s="28"/>
      <c r="D535" s="28"/>
      <c r="E535" s="28"/>
      <c r="F535" s="28"/>
      <c r="O535" s="28"/>
      <c r="Q535" s="28"/>
      <c r="AE535" s="28"/>
    </row>
    <row r="536" spans="3:31" x14ac:dyDescent="0.2">
      <c r="C536" s="28"/>
      <c r="D536" s="28"/>
      <c r="E536" s="28"/>
      <c r="F536" s="28"/>
      <c r="O536" s="28"/>
      <c r="Q536" s="28"/>
      <c r="AE536" s="28"/>
    </row>
    <row r="537" spans="3:31" x14ac:dyDescent="0.2">
      <c r="C537" s="28"/>
      <c r="D537" s="28"/>
      <c r="E537" s="28"/>
      <c r="F537" s="28"/>
      <c r="O537" s="28"/>
      <c r="Q537" s="28"/>
      <c r="AE537" s="28"/>
    </row>
    <row r="538" spans="3:31" x14ac:dyDescent="0.2">
      <c r="C538" s="28"/>
      <c r="D538" s="28"/>
      <c r="E538" s="28"/>
      <c r="F538" s="28"/>
      <c r="O538" s="28"/>
      <c r="Q538" s="28"/>
      <c r="AE538" s="28"/>
    </row>
    <row r="539" spans="3:31" x14ac:dyDescent="0.2">
      <c r="C539" s="28"/>
      <c r="D539" s="28"/>
      <c r="E539" s="28"/>
      <c r="F539" s="28"/>
      <c r="O539" s="28"/>
      <c r="Q539" s="28"/>
      <c r="AE539" s="28"/>
    </row>
    <row r="540" spans="3:31" x14ac:dyDescent="0.2">
      <c r="C540" s="28"/>
      <c r="D540" s="28"/>
      <c r="E540" s="28"/>
      <c r="F540" s="28"/>
      <c r="O540" s="28"/>
      <c r="Q540" s="28"/>
      <c r="AE540" s="28"/>
    </row>
    <row r="541" spans="3:31" x14ac:dyDescent="0.2">
      <c r="C541" s="28"/>
      <c r="D541" s="28"/>
      <c r="E541" s="28"/>
      <c r="F541" s="28"/>
      <c r="O541" s="28"/>
      <c r="Q541" s="28"/>
      <c r="AE541" s="28"/>
    </row>
    <row r="542" spans="3:31" x14ac:dyDescent="0.2">
      <c r="C542" s="28"/>
      <c r="D542" s="28"/>
      <c r="E542" s="28"/>
      <c r="F542" s="28"/>
      <c r="O542" s="28"/>
      <c r="Q542" s="28"/>
      <c r="AE542" s="28"/>
    </row>
    <row r="543" spans="3:31" x14ac:dyDescent="0.2">
      <c r="C543" s="28"/>
      <c r="D543" s="28"/>
      <c r="E543" s="28"/>
      <c r="F543" s="28"/>
      <c r="O543" s="28"/>
      <c r="Q543" s="28"/>
      <c r="AE543" s="28"/>
    </row>
    <row r="544" spans="3:31" x14ac:dyDescent="0.2">
      <c r="C544" s="28"/>
      <c r="D544" s="28"/>
      <c r="E544" s="28"/>
      <c r="F544" s="28"/>
      <c r="O544" s="28"/>
      <c r="Q544" s="28"/>
      <c r="AE544" s="28"/>
    </row>
    <row r="545" spans="3:31" x14ac:dyDescent="0.2">
      <c r="C545" s="28"/>
      <c r="D545" s="28"/>
      <c r="E545" s="28"/>
      <c r="F545" s="28"/>
      <c r="O545" s="28"/>
      <c r="Q545" s="28"/>
      <c r="AE545" s="28"/>
    </row>
    <row r="546" spans="3:31" x14ac:dyDescent="0.2">
      <c r="C546" s="28"/>
      <c r="D546" s="28"/>
      <c r="E546" s="28"/>
      <c r="F546" s="28"/>
      <c r="O546" s="28"/>
      <c r="Q546" s="28"/>
      <c r="AE546" s="28"/>
    </row>
    <row r="547" spans="3:31" x14ac:dyDescent="0.2">
      <c r="C547" s="28"/>
      <c r="D547" s="28"/>
      <c r="E547" s="28"/>
      <c r="F547" s="28"/>
      <c r="O547" s="28"/>
      <c r="Q547" s="28"/>
      <c r="AE547" s="28"/>
    </row>
    <row r="548" spans="3:31" x14ac:dyDescent="0.2">
      <c r="C548" s="28"/>
      <c r="D548" s="28"/>
      <c r="E548" s="28"/>
      <c r="F548" s="28"/>
      <c r="O548" s="28"/>
      <c r="Q548" s="28"/>
      <c r="AE548" s="28"/>
    </row>
    <row r="549" spans="3:31" x14ac:dyDescent="0.2">
      <c r="C549" s="28"/>
      <c r="D549" s="28"/>
      <c r="E549" s="28"/>
      <c r="F549" s="28"/>
      <c r="O549" s="28"/>
      <c r="Q549" s="28"/>
      <c r="AE549" s="28"/>
    </row>
    <row r="550" spans="3:31" x14ac:dyDescent="0.2">
      <c r="C550" s="28"/>
      <c r="D550" s="28"/>
      <c r="E550" s="28"/>
      <c r="F550" s="28"/>
      <c r="O550" s="28"/>
      <c r="Q550" s="28"/>
      <c r="AE550" s="28"/>
    </row>
    <row r="551" spans="3:31" x14ac:dyDescent="0.2">
      <c r="C551" s="28"/>
      <c r="D551" s="28"/>
      <c r="E551" s="28"/>
      <c r="F551" s="28"/>
      <c r="O551" s="28"/>
      <c r="Q551" s="28"/>
      <c r="AE551" s="28"/>
    </row>
    <row r="552" spans="3:31" x14ac:dyDescent="0.2">
      <c r="C552" s="28"/>
      <c r="D552" s="28"/>
      <c r="E552" s="28"/>
      <c r="F552" s="28"/>
      <c r="O552" s="28"/>
      <c r="Q552" s="28"/>
      <c r="AE552" s="28"/>
    </row>
    <row r="553" spans="3:31" x14ac:dyDescent="0.2">
      <c r="C553" s="28"/>
      <c r="D553" s="28"/>
      <c r="E553" s="28"/>
      <c r="F553" s="28"/>
      <c r="O553" s="28"/>
      <c r="Q553" s="28"/>
      <c r="AE553" s="28"/>
    </row>
    <row r="554" spans="3:31" x14ac:dyDescent="0.2">
      <c r="C554" s="28"/>
      <c r="D554" s="28"/>
      <c r="E554" s="28"/>
      <c r="F554" s="28"/>
      <c r="O554" s="28"/>
      <c r="Q554" s="28"/>
      <c r="AE554" s="28"/>
    </row>
    <row r="555" spans="3:31" x14ac:dyDescent="0.2">
      <c r="C555" s="28"/>
      <c r="D555" s="28"/>
      <c r="E555" s="28"/>
      <c r="F555" s="28"/>
      <c r="O555" s="28"/>
      <c r="Q555" s="28"/>
      <c r="AE555" s="28"/>
    </row>
    <row r="556" spans="3:31" x14ac:dyDescent="0.2">
      <c r="C556" s="28"/>
      <c r="D556" s="28"/>
      <c r="E556" s="28"/>
      <c r="F556" s="28"/>
      <c r="O556" s="28"/>
      <c r="Q556" s="28"/>
      <c r="AE556" s="28"/>
    </row>
    <row r="557" spans="3:31" x14ac:dyDescent="0.2">
      <c r="C557" s="28"/>
      <c r="D557" s="28"/>
      <c r="E557" s="28"/>
      <c r="F557" s="28"/>
      <c r="O557" s="28"/>
      <c r="Q557" s="28"/>
      <c r="AE557" s="28"/>
    </row>
    <row r="558" spans="3:31" x14ac:dyDescent="0.2">
      <c r="C558" s="28"/>
      <c r="D558" s="28"/>
      <c r="E558" s="28"/>
      <c r="F558" s="28"/>
      <c r="O558" s="28"/>
      <c r="Q558" s="28"/>
      <c r="AE558" s="28"/>
    </row>
    <row r="559" spans="3:31" x14ac:dyDescent="0.2">
      <c r="C559" s="28"/>
      <c r="D559" s="28"/>
      <c r="E559" s="28"/>
      <c r="F559" s="28"/>
      <c r="O559" s="28"/>
      <c r="Q559" s="28"/>
      <c r="AE559" s="28"/>
    </row>
    <row r="560" spans="3:31" x14ac:dyDescent="0.2">
      <c r="C560" s="28"/>
      <c r="D560" s="28"/>
      <c r="E560" s="28"/>
      <c r="F560" s="28"/>
      <c r="O560" s="28"/>
      <c r="Q560" s="28"/>
      <c r="AE560" s="28"/>
    </row>
    <row r="561" spans="3:31" x14ac:dyDescent="0.2">
      <c r="C561" s="28"/>
      <c r="D561" s="28"/>
      <c r="E561" s="28"/>
      <c r="F561" s="28"/>
      <c r="O561" s="28"/>
      <c r="Q561" s="28"/>
      <c r="AE561" s="28"/>
    </row>
    <row r="562" spans="3:31" x14ac:dyDescent="0.2">
      <c r="C562" s="28"/>
      <c r="D562" s="28"/>
      <c r="E562" s="28"/>
      <c r="F562" s="28"/>
      <c r="O562" s="28"/>
      <c r="Q562" s="28"/>
      <c r="AE562" s="28"/>
    </row>
    <row r="563" spans="3:31" x14ac:dyDescent="0.2">
      <c r="C563" s="28"/>
      <c r="D563" s="28"/>
      <c r="E563" s="28"/>
      <c r="F563" s="28"/>
      <c r="O563" s="28"/>
      <c r="Q563" s="28"/>
      <c r="AE563" s="28"/>
    </row>
    <row r="564" spans="3:31" x14ac:dyDescent="0.2">
      <c r="C564" s="28"/>
      <c r="D564" s="28"/>
      <c r="E564" s="28"/>
      <c r="F564" s="28"/>
      <c r="O564" s="28"/>
      <c r="Q564" s="28"/>
      <c r="AE564" s="28"/>
    </row>
    <row r="565" spans="3:31" x14ac:dyDescent="0.2">
      <c r="C565" s="28"/>
      <c r="D565" s="28"/>
      <c r="E565" s="28"/>
      <c r="F565" s="28"/>
      <c r="O565" s="28"/>
      <c r="Q565" s="28"/>
      <c r="AE565" s="28"/>
    </row>
    <row r="566" spans="3:31" x14ac:dyDescent="0.2">
      <c r="C566" s="28"/>
      <c r="D566" s="28"/>
      <c r="E566" s="28"/>
      <c r="F566" s="28"/>
      <c r="O566" s="28"/>
      <c r="Q566" s="28"/>
      <c r="AE566" s="28"/>
    </row>
    <row r="567" spans="3:31" x14ac:dyDescent="0.2">
      <c r="C567" s="28"/>
      <c r="D567" s="28"/>
      <c r="E567" s="28"/>
      <c r="F567" s="28"/>
      <c r="O567" s="28"/>
      <c r="Q567" s="28"/>
      <c r="AE567" s="28"/>
    </row>
    <row r="568" spans="3:31" x14ac:dyDescent="0.2">
      <c r="C568" s="28"/>
      <c r="D568" s="28"/>
      <c r="E568" s="28"/>
      <c r="F568" s="28"/>
      <c r="O568" s="28"/>
      <c r="Q568" s="28"/>
      <c r="AE568" s="28"/>
    </row>
    <row r="569" spans="3:31" x14ac:dyDescent="0.2">
      <c r="C569" s="28"/>
      <c r="D569" s="28"/>
      <c r="E569" s="28"/>
      <c r="F569" s="28"/>
      <c r="O569" s="28"/>
      <c r="Q569" s="28"/>
      <c r="AE569" s="28"/>
    </row>
    <row r="570" spans="3:31" x14ac:dyDescent="0.2">
      <c r="C570" s="28"/>
      <c r="D570" s="28"/>
      <c r="E570" s="28"/>
      <c r="F570" s="28"/>
      <c r="O570" s="28"/>
      <c r="Q570" s="28"/>
      <c r="AE570" s="28"/>
    </row>
    <row r="571" spans="3:31" x14ac:dyDescent="0.2">
      <c r="C571" s="28"/>
      <c r="D571" s="28"/>
      <c r="E571" s="28"/>
      <c r="F571" s="28"/>
      <c r="O571" s="28"/>
      <c r="Q571" s="28"/>
      <c r="AE571" s="28"/>
    </row>
    <row r="572" spans="3:31" x14ac:dyDescent="0.2">
      <c r="C572" s="28"/>
      <c r="D572" s="28"/>
      <c r="E572" s="28"/>
      <c r="F572" s="28"/>
      <c r="O572" s="28"/>
      <c r="Q572" s="28"/>
      <c r="AE572" s="28"/>
    </row>
    <row r="573" spans="3:31" x14ac:dyDescent="0.2">
      <c r="C573" s="28"/>
      <c r="D573" s="28"/>
      <c r="E573" s="28"/>
      <c r="F573" s="28"/>
      <c r="O573" s="28"/>
      <c r="Q573" s="28"/>
      <c r="AE573" s="28"/>
    </row>
    <row r="574" spans="3:31" x14ac:dyDescent="0.2">
      <c r="C574" s="28"/>
      <c r="D574" s="28"/>
      <c r="E574" s="28"/>
      <c r="F574" s="28"/>
      <c r="O574" s="28"/>
      <c r="Q574" s="28"/>
      <c r="AE574" s="28"/>
    </row>
    <row r="575" spans="3:31" x14ac:dyDescent="0.2">
      <c r="C575" s="28"/>
      <c r="D575" s="28"/>
      <c r="E575" s="28"/>
      <c r="F575" s="28"/>
      <c r="O575" s="28"/>
      <c r="Q575" s="28"/>
      <c r="AE575" s="28"/>
    </row>
    <row r="576" spans="3:31" x14ac:dyDescent="0.2">
      <c r="C576" s="28"/>
      <c r="D576" s="28"/>
      <c r="E576" s="28"/>
      <c r="F576" s="28"/>
      <c r="O576" s="28"/>
      <c r="Q576" s="28"/>
      <c r="AE576" s="28"/>
    </row>
    <row r="577" spans="3:31" x14ac:dyDescent="0.2">
      <c r="C577" s="28"/>
      <c r="D577" s="28"/>
      <c r="E577" s="28"/>
      <c r="F577" s="28"/>
      <c r="O577" s="28"/>
      <c r="Q577" s="28"/>
      <c r="AE577" s="28"/>
    </row>
    <row r="578" spans="3:31" x14ac:dyDescent="0.2">
      <c r="C578" s="28"/>
      <c r="D578" s="28"/>
      <c r="E578" s="28"/>
      <c r="F578" s="28"/>
      <c r="O578" s="28"/>
      <c r="Q578" s="28"/>
      <c r="AE578" s="28"/>
    </row>
    <row r="579" spans="3:31" x14ac:dyDescent="0.2">
      <c r="C579" s="28"/>
      <c r="D579" s="28"/>
      <c r="E579" s="28"/>
      <c r="F579" s="28"/>
      <c r="O579" s="28"/>
      <c r="Q579" s="28"/>
      <c r="AE579" s="28"/>
    </row>
    <row r="580" spans="3:31" x14ac:dyDescent="0.2">
      <c r="C580" s="28"/>
      <c r="D580" s="28"/>
      <c r="E580" s="28"/>
      <c r="F580" s="28"/>
      <c r="O580" s="28"/>
      <c r="Q580" s="28"/>
      <c r="AE580" s="28"/>
    </row>
    <row r="581" spans="3:31" x14ac:dyDescent="0.2">
      <c r="C581" s="28"/>
      <c r="D581" s="28"/>
      <c r="E581" s="28"/>
      <c r="F581" s="28"/>
      <c r="O581" s="28"/>
      <c r="Q581" s="28"/>
      <c r="AE581" s="28"/>
    </row>
    <row r="582" spans="3:31" x14ac:dyDescent="0.2">
      <c r="C582" s="28"/>
      <c r="D582" s="28"/>
      <c r="E582" s="28"/>
      <c r="F582" s="28"/>
      <c r="O582" s="28"/>
      <c r="Q582" s="28"/>
      <c r="AE582" s="28"/>
    </row>
    <row r="583" spans="3:31" x14ac:dyDescent="0.2">
      <c r="C583" s="28"/>
      <c r="D583" s="28"/>
      <c r="E583" s="28"/>
      <c r="F583" s="28"/>
      <c r="O583" s="28"/>
      <c r="Q583" s="28"/>
      <c r="AE583" s="28"/>
    </row>
    <row r="584" spans="3:31" x14ac:dyDescent="0.2">
      <c r="C584" s="28"/>
      <c r="D584" s="28"/>
      <c r="E584" s="28"/>
      <c r="F584" s="28"/>
      <c r="O584" s="28"/>
      <c r="Q584" s="28"/>
      <c r="AE584" s="28"/>
    </row>
    <row r="585" spans="3:31" x14ac:dyDescent="0.2">
      <c r="C585" s="28"/>
      <c r="D585" s="28"/>
      <c r="E585" s="28"/>
      <c r="F585" s="28"/>
      <c r="O585" s="28"/>
      <c r="Q585" s="28"/>
      <c r="AE585" s="28"/>
    </row>
    <row r="586" spans="3:31" x14ac:dyDescent="0.2">
      <c r="C586" s="28"/>
      <c r="D586" s="28"/>
      <c r="E586" s="28"/>
      <c r="F586" s="28"/>
      <c r="O586" s="28"/>
      <c r="Q586" s="28"/>
      <c r="AE586" s="28"/>
    </row>
    <row r="587" spans="3:31" x14ac:dyDescent="0.2">
      <c r="C587" s="28"/>
      <c r="D587" s="28"/>
      <c r="E587" s="28"/>
      <c r="F587" s="28"/>
      <c r="O587" s="28"/>
      <c r="Q587" s="28"/>
      <c r="AE587" s="28"/>
    </row>
    <row r="588" spans="3:31" x14ac:dyDescent="0.2">
      <c r="C588" s="28"/>
      <c r="D588" s="28"/>
      <c r="E588" s="28"/>
      <c r="F588" s="28"/>
      <c r="O588" s="28"/>
      <c r="Q588" s="28"/>
      <c r="AE588" s="28"/>
    </row>
    <row r="589" spans="3:31" x14ac:dyDescent="0.2">
      <c r="C589" s="28"/>
      <c r="D589" s="28"/>
      <c r="E589" s="28"/>
      <c r="F589" s="28"/>
      <c r="O589" s="28"/>
      <c r="Q589" s="28"/>
      <c r="AE589" s="28"/>
    </row>
    <row r="590" spans="3:31" x14ac:dyDescent="0.2">
      <c r="C590" s="28"/>
      <c r="D590" s="28"/>
      <c r="E590" s="28"/>
      <c r="F590" s="28"/>
      <c r="O590" s="28"/>
      <c r="Q590" s="28"/>
      <c r="AE590" s="28"/>
    </row>
    <row r="591" spans="3:31" x14ac:dyDescent="0.2">
      <c r="C591" s="28"/>
      <c r="D591" s="28"/>
      <c r="E591" s="28"/>
      <c r="F591" s="28"/>
      <c r="O591" s="28"/>
      <c r="Q591" s="28"/>
      <c r="AE591" s="28"/>
    </row>
    <row r="592" spans="3:31" x14ac:dyDescent="0.2">
      <c r="C592" s="28"/>
      <c r="D592" s="28"/>
      <c r="E592" s="28"/>
      <c r="F592" s="28"/>
      <c r="O592" s="28"/>
      <c r="Q592" s="28"/>
      <c r="AE592" s="28"/>
    </row>
    <row r="593" spans="3:31" x14ac:dyDescent="0.2">
      <c r="C593" s="28"/>
      <c r="D593" s="28"/>
      <c r="E593" s="28"/>
      <c r="F593" s="28"/>
      <c r="O593" s="28"/>
      <c r="Q593" s="28"/>
      <c r="AE593" s="28"/>
    </row>
    <row r="594" spans="3:31" x14ac:dyDescent="0.2">
      <c r="C594" s="28"/>
      <c r="D594" s="28"/>
      <c r="E594" s="28"/>
      <c r="F594" s="28"/>
      <c r="O594" s="28"/>
      <c r="Q594" s="28"/>
      <c r="AE594" s="28"/>
    </row>
    <row r="595" spans="3:31" x14ac:dyDescent="0.2">
      <c r="C595" s="28"/>
      <c r="D595" s="28"/>
      <c r="E595" s="28"/>
      <c r="F595" s="28"/>
      <c r="O595" s="28"/>
      <c r="Q595" s="28"/>
      <c r="AE595" s="28"/>
    </row>
    <row r="596" spans="3:31" x14ac:dyDescent="0.2">
      <c r="C596" s="28"/>
      <c r="D596" s="28"/>
      <c r="E596" s="28"/>
      <c r="F596" s="28"/>
      <c r="O596" s="28"/>
      <c r="Q596" s="28"/>
      <c r="AE596" s="28"/>
    </row>
    <row r="597" spans="3:31" x14ac:dyDescent="0.2">
      <c r="C597" s="28"/>
      <c r="D597" s="28"/>
      <c r="E597" s="28"/>
      <c r="F597" s="28"/>
      <c r="O597" s="28"/>
      <c r="Q597" s="28"/>
      <c r="AE597" s="28"/>
    </row>
    <row r="598" spans="3:31" x14ac:dyDescent="0.2">
      <c r="C598" s="28"/>
      <c r="D598" s="28"/>
      <c r="E598" s="28"/>
      <c r="F598" s="28"/>
      <c r="O598" s="28"/>
      <c r="Q598" s="28"/>
      <c r="AE598" s="28"/>
    </row>
    <row r="599" spans="3:31" x14ac:dyDescent="0.2">
      <c r="C599" s="28"/>
      <c r="D599" s="28"/>
      <c r="E599" s="28"/>
      <c r="F599" s="28"/>
      <c r="O599" s="28"/>
      <c r="Q599" s="28"/>
      <c r="AE599" s="28"/>
    </row>
    <row r="600" spans="3:31" x14ac:dyDescent="0.2">
      <c r="C600" s="28"/>
      <c r="D600" s="28"/>
      <c r="E600" s="28"/>
      <c r="F600" s="28"/>
      <c r="O600" s="28"/>
      <c r="Q600" s="28"/>
      <c r="AE600" s="28"/>
    </row>
    <row r="601" spans="3:31" x14ac:dyDescent="0.2">
      <c r="C601" s="28"/>
      <c r="D601" s="28"/>
      <c r="E601" s="28"/>
      <c r="F601" s="28"/>
      <c r="O601" s="28"/>
      <c r="Q601" s="28"/>
      <c r="AE601" s="28"/>
    </row>
    <row r="602" spans="3:31" x14ac:dyDescent="0.2">
      <c r="C602" s="28"/>
      <c r="D602" s="28"/>
      <c r="E602" s="28"/>
      <c r="F602" s="28"/>
      <c r="O602" s="28"/>
      <c r="Q602" s="28"/>
      <c r="AE602" s="28"/>
    </row>
    <row r="603" spans="3:31" x14ac:dyDescent="0.2">
      <c r="C603" s="28"/>
      <c r="D603" s="28"/>
      <c r="E603" s="28"/>
      <c r="F603" s="28"/>
      <c r="O603" s="28"/>
      <c r="Q603" s="28"/>
      <c r="AE603" s="28"/>
    </row>
    <row r="604" spans="3:31" x14ac:dyDescent="0.2">
      <c r="C604" s="28"/>
      <c r="D604" s="28"/>
      <c r="E604" s="28"/>
      <c r="F604" s="28"/>
      <c r="O604" s="28"/>
      <c r="Q604" s="28"/>
      <c r="AE604" s="28"/>
    </row>
    <row r="605" spans="3:31" x14ac:dyDescent="0.2">
      <c r="C605" s="28"/>
      <c r="D605" s="28"/>
      <c r="E605" s="28"/>
      <c r="F605" s="28"/>
      <c r="O605" s="28"/>
      <c r="Q605" s="28"/>
      <c r="AE605" s="28"/>
    </row>
    <row r="606" spans="3:31" x14ac:dyDescent="0.2">
      <c r="C606" s="28"/>
      <c r="D606" s="28"/>
      <c r="E606" s="28"/>
      <c r="F606" s="28"/>
      <c r="O606" s="28"/>
      <c r="Q606" s="28"/>
      <c r="AE606" s="28"/>
    </row>
    <row r="607" spans="3:31" x14ac:dyDescent="0.2">
      <c r="C607" s="28"/>
      <c r="D607" s="28"/>
      <c r="E607" s="28"/>
      <c r="F607" s="28"/>
      <c r="O607" s="28"/>
      <c r="Q607" s="28"/>
      <c r="AE607" s="28"/>
    </row>
    <row r="608" spans="3:31" x14ac:dyDescent="0.2">
      <c r="C608" s="28"/>
      <c r="D608" s="28"/>
      <c r="E608" s="28"/>
      <c r="F608" s="28"/>
      <c r="O608" s="28"/>
      <c r="Q608" s="28"/>
      <c r="AE608" s="28"/>
    </row>
    <row r="609" spans="3:31" x14ac:dyDescent="0.2">
      <c r="C609" s="28"/>
      <c r="D609" s="28"/>
      <c r="E609" s="28"/>
      <c r="F609" s="28"/>
      <c r="O609" s="28"/>
      <c r="Q609" s="28"/>
      <c r="AE609" s="28"/>
    </row>
    <row r="610" spans="3:31" x14ac:dyDescent="0.2">
      <c r="C610" s="28"/>
      <c r="D610" s="28"/>
      <c r="E610" s="28"/>
      <c r="F610" s="28"/>
      <c r="O610" s="28"/>
      <c r="Q610" s="28"/>
      <c r="AE610" s="28"/>
    </row>
    <row r="611" spans="3:31" x14ac:dyDescent="0.2">
      <c r="C611" s="28"/>
      <c r="D611" s="28"/>
      <c r="E611" s="28"/>
      <c r="F611" s="28"/>
      <c r="O611" s="28"/>
      <c r="Q611" s="28"/>
      <c r="AE611" s="28"/>
    </row>
    <row r="612" spans="3:31" x14ac:dyDescent="0.2">
      <c r="C612" s="28"/>
      <c r="D612" s="28"/>
      <c r="E612" s="28"/>
      <c r="F612" s="28"/>
      <c r="O612" s="28"/>
      <c r="Q612" s="28"/>
      <c r="AE612" s="28"/>
    </row>
    <row r="613" spans="3:31" x14ac:dyDescent="0.2">
      <c r="C613" s="28"/>
      <c r="D613" s="28"/>
      <c r="E613" s="28"/>
      <c r="F613" s="28"/>
      <c r="O613" s="28"/>
      <c r="Q613" s="28"/>
      <c r="AE613" s="28"/>
    </row>
    <row r="614" spans="3:31" x14ac:dyDescent="0.2">
      <c r="C614" s="28"/>
      <c r="D614" s="28"/>
      <c r="E614" s="28"/>
      <c r="F614" s="28"/>
      <c r="O614" s="28"/>
      <c r="Q614" s="28"/>
      <c r="AE614" s="28"/>
    </row>
    <row r="615" spans="3:31" x14ac:dyDescent="0.2">
      <c r="C615" s="28"/>
      <c r="D615" s="28"/>
      <c r="E615" s="28"/>
      <c r="F615" s="28"/>
      <c r="O615" s="28"/>
      <c r="Q615" s="28"/>
      <c r="AE615" s="28"/>
    </row>
    <row r="616" spans="3:31" x14ac:dyDescent="0.2">
      <c r="C616" s="28"/>
      <c r="D616" s="28"/>
      <c r="E616" s="28"/>
      <c r="F616" s="28"/>
      <c r="O616" s="28"/>
      <c r="Q616" s="28"/>
      <c r="AE616" s="28"/>
    </row>
    <row r="617" spans="3:31" x14ac:dyDescent="0.2">
      <c r="C617" s="28"/>
      <c r="D617" s="28"/>
      <c r="E617" s="28"/>
      <c r="F617" s="28"/>
      <c r="O617" s="28"/>
      <c r="Q617" s="28"/>
      <c r="AE617" s="28"/>
    </row>
    <row r="618" spans="3:31" x14ac:dyDescent="0.2">
      <c r="C618" s="28"/>
      <c r="D618" s="28"/>
      <c r="E618" s="28"/>
      <c r="F618" s="28"/>
      <c r="O618" s="28"/>
      <c r="Q618" s="28"/>
      <c r="AE618" s="28"/>
    </row>
    <row r="619" spans="3:31" x14ac:dyDescent="0.2">
      <c r="C619" s="28"/>
      <c r="D619" s="28"/>
      <c r="E619" s="28"/>
      <c r="F619" s="28"/>
      <c r="O619" s="28"/>
      <c r="Q619" s="28"/>
      <c r="AE619" s="28"/>
    </row>
    <row r="620" spans="3:31" x14ac:dyDescent="0.2">
      <c r="C620" s="28"/>
      <c r="D620" s="28"/>
      <c r="E620" s="28"/>
      <c r="F620" s="28"/>
      <c r="O620" s="28"/>
      <c r="Q620" s="28"/>
      <c r="AE620" s="28"/>
    </row>
    <row r="621" spans="3:31" x14ac:dyDescent="0.2">
      <c r="C621" s="28"/>
      <c r="D621" s="28"/>
      <c r="E621" s="28"/>
      <c r="F621" s="28"/>
      <c r="O621" s="28"/>
      <c r="Q621" s="28"/>
      <c r="AE621" s="28"/>
    </row>
    <row r="622" spans="3:31" x14ac:dyDescent="0.2">
      <c r="C622" s="28"/>
      <c r="D622" s="28"/>
      <c r="E622" s="28"/>
      <c r="F622" s="28"/>
      <c r="O622" s="28"/>
      <c r="Q622" s="28"/>
      <c r="AE622" s="28"/>
    </row>
    <row r="623" spans="3:31" x14ac:dyDescent="0.2">
      <c r="C623" s="28"/>
      <c r="D623" s="28"/>
      <c r="E623" s="28"/>
      <c r="F623" s="28"/>
      <c r="O623" s="28"/>
      <c r="Q623" s="28"/>
      <c r="AE623" s="28"/>
    </row>
    <row r="624" spans="3:31" x14ac:dyDescent="0.2">
      <c r="C624" s="28"/>
      <c r="D624" s="28"/>
      <c r="E624" s="28"/>
      <c r="F624" s="28"/>
      <c r="O624" s="28"/>
      <c r="Q624" s="28"/>
      <c r="AE624" s="28"/>
    </row>
    <row r="625" spans="3:31" x14ac:dyDescent="0.2">
      <c r="C625" s="28"/>
      <c r="D625" s="28"/>
      <c r="E625" s="28"/>
      <c r="F625" s="28"/>
      <c r="O625" s="28"/>
      <c r="Q625" s="28"/>
      <c r="AE625" s="28"/>
    </row>
    <row r="626" spans="3:31" x14ac:dyDescent="0.2">
      <c r="C626" s="28"/>
      <c r="D626" s="28"/>
      <c r="E626" s="28"/>
      <c r="F626" s="28"/>
      <c r="O626" s="28"/>
      <c r="Q626" s="28"/>
      <c r="AE626" s="28"/>
    </row>
    <row r="627" spans="3:31" x14ac:dyDescent="0.2">
      <c r="C627" s="28"/>
      <c r="D627" s="28"/>
      <c r="E627" s="28"/>
      <c r="F627" s="28"/>
      <c r="O627" s="28"/>
      <c r="Q627" s="28"/>
      <c r="AE627" s="28"/>
    </row>
    <row r="628" spans="3:31" x14ac:dyDescent="0.2">
      <c r="C628" s="28"/>
      <c r="D628" s="28"/>
      <c r="E628" s="28"/>
      <c r="F628" s="28"/>
      <c r="O628" s="28"/>
      <c r="Q628" s="28"/>
      <c r="AE628" s="28"/>
    </row>
    <row r="629" spans="3:31" x14ac:dyDescent="0.2">
      <c r="C629" s="28"/>
      <c r="D629" s="28"/>
      <c r="E629" s="28"/>
      <c r="F629" s="28"/>
      <c r="O629" s="28"/>
      <c r="Q629" s="28"/>
      <c r="AE629" s="28"/>
    </row>
    <row r="630" spans="3:31" x14ac:dyDescent="0.2">
      <c r="C630" s="28"/>
      <c r="D630" s="28"/>
      <c r="E630" s="28"/>
      <c r="F630" s="28"/>
      <c r="O630" s="28"/>
      <c r="Q630" s="28"/>
      <c r="AE630" s="28"/>
    </row>
    <row r="631" spans="3:31" x14ac:dyDescent="0.2">
      <c r="C631" s="28"/>
      <c r="D631" s="28"/>
      <c r="E631" s="28"/>
      <c r="F631" s="28"/>
      <c r="O631" s="28"/>
      <c r="Q631" s="28"/>
      <c r="AE631" s="28"/>
    </row>
    <row r="632" spans="3:31" x14ac:dyDescent="0.2">
      <c r="C632" s="28"/>
      <c r="D632" s="28"/>
      <c r="E632" s="28"/>
      <c r="F632" s="28"/>
      <c r="O632" s="28"/>
      <c r="Q632" s="28"/>
      <c r="AE632" s="28"/>
    </row>
    <row r="633" spans="3:31" x14ac:dyDescent="0.2">
      <c r="C633" s="28"/>
      <c r="D633" s="28"/>
      <c r="E633" s="28"/>
      <c r="F633" s="28"/>
      <c r="O633" s="28"/>
      <c r="Q633" s="28"/>
      <c r="AE633" s="28"/>
    </row>
    <row r="634" spans="3:31" x14ac:dyDescent="0.2">
      <c r="C634" s="28"/>
      <c r="D634" s="28"/>
      <c r="E634" s="28"/>
      <c r="F634" s="28"/>
      <c r="O634" s="28"/>
      <c r="Q634" s="28"/>
      <c r="AE634" s="28"/>
    </row>
    <row r="635" spans="3:31" x14ac:dyDescent="0.2">
      <c r="C635" s="28"/>
      <c r="D635" s="28"/>
      <c r="E635" s="28"/>
      <c r="F635" s="28"/>
      <c r="O635" s="28"/>
      <c r="Q635" s="28"/>
      <c r="AE635" s="28"/>
    </row>
    <row r="636" spans="3:31" x14ac:dyDescent="0.2">
      <c r="C636" s="28"/>
      <c r="D636" s="28"/>
      <c r="E636" s="28"/>
      <c r="F636" s="28"/>
      <c r="O636" s="28"/>
      <c r="Q636" s="28"/>
      <c r="AE636" s="28"/>
    </row>
    <row r="637" spans="3:31" x14ac:dyDescent="0.2">
      <c r="C637" s="28"/>
      <c r="D637" s="28"/>
      <c r="E637" s="28"/>
      <c r="F637" s="28"/>
      <c r="O637" s="28"/>
      <c r="Q637" s="28"/>
      <c r="AE637" s="28"/>
    </row>
    <row r="638" spans="3:31" x14ac:dyDescent="0.2">
      <c r="C638" s="28"/>
      <c r="D638" s="28"/>
      <c r="E638" s="28"/>
      <c r="F638" s="28"/>
      <c r="O638" s="28"/>
      <c r="Q638" s="28"/>
      <c r="AE638" s="28"/>
    </row>
    <row r="639" spans="3:31" x14ac:dyDescent="0.2">
      <c r="C639" s="28"/>
      <c r="D639" s="28"/>
      <c r="E639" s="28"/>
      <c r="F639" s="28"/>
      <c r="O639" s="28"/>
      <c r="Q639" s="28"/>
      <c r="AE639" s="28"/>
    </row>
    <row r="640" spans="3:31" x14ac:dyDescent="0.2">
      <c r="C640" s="28"/>
      <c r="D640" s="28"/>
      <c r="E640" s="28"/>
      <c r="F640" s="28"/>
      <c r="O640" s="28"/>
      <c r="Q640" s="28"/>
      <c r="AE640" s="28"/>
    </row>
    <row r="641" spans="3:31" x14ac:dyDescent="0.2">
      <c r="C641" s="28"/>
      <c r="D641" s="28"/>
      <c r="E641" s="28"/>
      <c r="F641" s="28"/>
      <c r="O641" s="28"/>
      <c r="Q641" s="28"/>
      <c r="AE641" s="28"/>
    </row>
    <row r="642" spans="3:31" x14ac:dyDescent="0.2">
      <c r="C642" s="28"/>
      <c r="D642" s="28"/>
      <c r="E642" s="28"/>
      <c r="F642" s="28"/>
      <c r="O642" s="28"/>
      <c r="Q642" s="28"/>
      <c r="AE642" s="28"/>
    </row>
    <row r="643" spans="3:31" x14ac:dyDescent="0.2">
      <c r="C643" s="28"/>
      <c r="D643" s="28"/>
      <c r="E643" s="28"/>
      <c r="F643" s="28"/>
      <c r="O643" s="28"/>
      <c r="Q643" s="28"/>
      <c r="AE643" s="28"/>
    </row>
    <row r="644" spans="3:31" x14ac:dyDescent="0.2">
      <c r="C644" s="28"/>
      <c r="D644" s="28"/>
      <c r="E644" s="28"/>
      <c r="F644" s="28"/>
      <c r="O644" s="28"/>
      <c r="Q644" s="28"/>
      <c r="AE644" s="28"/>
    </row>
    <row r="645" spans="3:31" x14ac:dyDescent="0.2">
      <c r="C645" s="28"/>
      <c r="D645" s="28"/>
      <c r="E645" s="28"/>
      <c r="F645" s="28"/>
      <c r="O645" s="28"/>
      <c r="Q645" s="28"/>
      <c r="AE645" s="28"/>
    </row>
    <row r="646" spans="3:31" x14ac:dyDescent="0.2">
      <c r="C646" s="28"/>
      <c r="D646" s="28"/>
      <c r="E646" s="28"/>
      <c r="F646" s="28"/>
      <c r="O646" s="28"/>
      <c r="Q646" s="28"/>
      <c r="AE646" s="28"/>
    </row>
    <row r="647" spans="3:31" x14ac:dyDescent="0.2">
      <c r="C647" s="28"/>
      <c r="D647" s="28"/>
      <c r="E647" s="28"/>
      <c r="F647" s="28"/>
      <c r="O647" s="28"/>
      <c r="Q647" s="28"/>
      <c r="AE647" s="28"/>
    </row>
    <row r="648" spans="3:31" x14ac:dyDescent="0.2">
      <c r="C648" s="28"/>
      <c r="D648" s="28"/>
      <c r="E648" s="28"/>
      <c r="F648" s="28"/>
      <c r="O648" s="28"/>
      <c r="Q648" s="28"/>
      <c r="AE648" s="28"/>
    </row>
    <row r="649" spans="3:31" x14ac:dyDescent="0.2">
      <c r="C649" s="28"/>
      <c r="D649" s="28"/>
      <c r="E649" s="28"/>
      <c r="F649" s="28"/>
      <c r="O649" s="28"/>
      <c r="Q649" s="28"/>
      <c r="AE649" s="28"/>
    </row>
    <row r="650" spans="3:31" x14ac:dyDescent="0.2">
      <c r="C650" s="28"/>
      <c r="D650" s="28"/>
      <c r="E650" s="28"/>
      <c r="F650" s="28"/>
      <c r="O650" s="28"/>
      <c r="Q650" s="28"/>
      <c r="AE650" s="28"/>
    </row>
    <row r="651" spans="3:31" x14ac:dyDescent="0.2">
      <c r="C651" s="28"/>
      <c r="D651" s="28"/>
      <c r="E651" s="28"/>
      <c r="F651" s="28"/>
      <c r="O651" s="28"/>
      <c r="Q651" s="28"/>
      <c r="AE651" s="28"/>
    </row>
    <row r="652" spans="3:31" x14ac:dyDescent="0.2">
      <c r="C652" s="28"/>
      <c r="D652" s="28"/>
      <c r="E652" s="28"/>
      <c r="F652" s="28"/>
      <c r="O652" s="28"/>
      <c r="Q652" s="28"/>
      <c r="AE652" s="28"/>
    </row>
    <row r="653" spans="3:31" x14ac:dyDescent="0.2">
      <c r="C653" s="28"/>
      <c r="D653" s="28"/>
      <c r="E653" s="28"/>
      <c r="F653" s="28"/>
      <c r="O653" s="28"/>
      <c r="Q653" s="28"/>
      <c r="AE653" s="28"/>
    </row>
    <row r="654" spans="3:31" x14ac:dyDescent="0.2">
      <c r="C654" s="28"/>
      <c r="D654" s="28"/>
      <c r="E654" s="28"/>
      <c r="F654" s="28"/>
      <c r="O654" s="28"/>
      <c r="Q654" s="28"/>
      <c r="AE654" s="28"/>
    </row>
    <row r="655" spans="3:31" x14ac:dyDescent="0.2">
      <c r="C655" s="28"/>
      <c r="D655" s="28"/>
      <c r="E655" s="28"/>
      <c r="F655" s="28"/>
      <c r="O655" s="28"/>
      <c r="Q655" s="28"/>
      <c r="AE655" s="28"/>
    </row>
    <row r="656" spans="3:31" x14ac:dyDescent="0.2">
      <c r="C656" s="28"/>
      <c r="D656" s="28"/>
      <c r="E656" s="28"/>
      <c r="F656" s="28"/>
      <c r="O656" s="28"/>
      <c r="Q656" s="28"/>
      <c r="AE656" s="28"/>
    </row>
    <row r="657" spans="3:31" x14ac:dyDescent="0.2">
      <c r="C657" s="28"/>
      <c r="D657" s="28"/>
      <c r="E657" s="28"/>
      <c r="F657" s="28"/>
      <c r="O657" s="28"/>
      <c r="Q657" s="28"/>
      <c r="AE657" s="28"/>
    </row>
    <row r="658" spans="3:31" x14ac:dyDescent="0.2">
      <c r="C658" s="28"/>
      <c r="D658" s="28"/>
      <c r="E658" s="28"/>
      <c r="F658" s="28"/>
      <c r="O658" s="28"/>
      <c r="Q658" s="28"/>
      <c r="AE658" s="28"/>
    </row>
    <row r="659" spans="3:31" x14ac:dyDescent="0.2">
      <c r="C659" s="28"/>
      <c r="D659" s="28"/>
      <c r="E659" s="28"/>
      <c r="F659" s="28"/>
      <c r="O659" s="28"/>
      <c r="Q659" s="28"/>
      <c r="AE659" s="28"/>
    </row>
    <row r="660" spans="3:31" x14ac:dyDescent="0.2">
      <c r="C660" s="28"/>
      <c r="D660" s="28"/>
      <c r="E660" s="28"/>
      <c r="F660" s="28"/>
      <c r="O660" s="28"/>
      <c r="Q660" s="28"/>
      <c r="AE660" s="28"/>
    </row>
    <row r="661" spans="3:31" x14ac:dyDescent="0.2">
      <c r="C661" s="28"/>
      <c r="D661" s="28"/>
      <c r="E661" s="28"/>
      <c r="F661" s="28"/>
      <c r="O661" s="28"/>
      <c r="Q661" s="28"/>
      <c r="AE661" s="28"/>
    </row>
    <row r="662" spans="3:31" x14ac:dyDescent="0.2">
      <c r="C662" s="28"/>
      <c r="D662" s="28"/>
      <c r="E662" s="28"/>
      <c r="F662" s="28"/>
      <c r="O662" s="28"/>
      <c r="Q662" s="28"/>
      <c r="AE662" s="28"/>
    </row>
    <row r="663" spans="3:31" x14ac:dyDescent="0.2">
      <c r="C663" s="28"/>
      <c r="D663" s="28"/>
      <c r="E663" s="28"/>
      <c r="F663" s="28"/>
      <c r="O663" s="28"/>
      <c r="Q663" s="28"/>
      <c r="AE663" s="28"/>
    </row>
    <row r="664" spans="3:31" x14ac:dyDescent="0.2">
      <c r="C664" s="28"/>
      <c r="D664" s="28"/>
      <c r="E664" s="28"/>
      <c r="F664" s="28"/>
      <c r="O664" s="28"/>
      <c r="Q664" s="28"/>
      <c r="AE664" s="28"/>
    </row>
    <row r="665" spans="3:31" x14ac:dyDescent="0.2">
      <c r="C665" s="28"/>
      <c r="D665" s="28"/>
      <c r="E665" s="28"/>
      <c r="F665" s="28"/>
      <c r="O665" s="28"/>
      <c r="Q665" s="28"/>
      <c r="AE665" s="28"/>
    </row>
    <row r="666" spans="3:31" x14ac:dyDescent="0.2">
      <c r="C666" s="28"/>
      <c r="D666" s="28"/>
      <c r="E666" s="28"/>
      <c r="F666" s="28"/>
      <c r="O666" s="28"/>
      <c r="Q666" s="28"/>
      <c r="AE666" s="28"/>
    </row>
    <row r="667" spans="3:31" x14ac:dyDescent="0.2">
      <c r="C667" s="28"/>
      <c r="D667" s="28"/>
      <c r="E667" s="28"/>
      <c r="F667" s="28"/>
      <c r="O667" s="28"/>
      <c r="Q667" s="28"/>
      <c r="AE667" s="28"/>
    </row>
    <row r="668" spans="3:31" x14ac:dyDescent="0.2">
      <c r="C668" s="28"/>
      <c r="D668" s="28"/>
      <c r="E668" s="28"/>
      <c r="F668" s="28"/>
      <c r="O668" s="28"/>
      <c r="Q668" s="28"/>
      <c r="AE668" s="28"/>
    </row>
    <row r="669" spans="3:31" x14ac:dyDescent="0.2">
      <c r="C669" s="28"/>
      <c r="D669" s="28"/>
      <c r="E669" s="28"/>
      <c r="F669" s="28"/>
      <c r="O669" s="28"/>
      <c r="Q669" s="28"/>
      <c r="AE669" s="28"/>
    </row>
    <row r="670" spans="3:31" x14ac:dyDescent="0.2">
      <c r="C670" s="28"/>
      <c r="D670" s="28"/>
      <c r="E670" s="28"/>
      <c r="F670" s="28"/>
      <c r="O670" s="28"/>
      <c r="Q670" s="28"/>
      <c r="AE670" s="28"/>
    </row>
    <row r="671" spans="3:31" x14ac:dyDescent="0.2">
      <c r="C671" s="28"/>
      <c r="D671" s="28"/>
      <c r="E671" s="28"/>
      <c r="F671" s="28"/>
      <c r="O671" s="28"/>
      <c r="Q671" s="28"/>
      <c r="AE671" s="28"/>
    </row>
    <row r="672" spans="3:31" x14ac:dyDescent="0.2">
      <c r="C672" s="28"/>
      <c r="D672" s="28"/>
      <c r="E672" s="28"/>
      <c r="F672" s="28"/>
      <c r="O672" s="28"/>
      <c r="Q672" s="28"/>
      <c r="AE672" s="28"/>
    </row>
    <row r="673" spans="3:31" x14ac:dyDescent="0.2">
      <c r="C673" s="28"/>
      <c r="D673" s="28"/>
      <c r="E673" s="28"/>
      <c r="F673" s="28"/>
      <c r="O673" s="28"/>
      <c r="Q673" s="28"/>
      <c r="AE673" s="28"/>
    </row>
    <row r="674" spans="3:31" x14ac:dyDescent="0.2">
      <c r="C674" s="28"/>
      <c r="D674" s="28"/>
      <c r="E674" s="28"/>
      <c r="F674" s="28"/>
      <c r="O674" s="28"/>
      <c r="Q674" s="28"/>
      <c r="AE674" s="28"/>
    </row>
    <row r="675" spans="3:31" x14ac:dyDescent="0.2">
      <c r="C675" s="28"/>
      <c r="D675" s="28"/>
      <c r="E675" s="28"/>
      <c r="F675" s="28"/>
      <c r="O675" s="28"/>
      <c r="Q675" s="28"/>
      <c r="AE675" s="28"/>
    </row>
    <row r="676" spans="3:31" x14ac:dyDescent="0.2">
      <c r="C676" s="28"/>
      <c r="D676" s="28"/>
      <c r="E676" s="28"/>
      <c r="F676" s="28"/>
      <c r="O676" s="28"/>
      <c r="Q676" s="28"/>
      <c r="AE676" s="28"/>
    </row>
    <row r="677" spans="3:31" x14ac:dyDescent="0.2">
      <c r="C677" s="28"/>
      <c r="D677" s="28"/>
      <c r="E677" s="28"/>
      <c r="F677" s="28"/>
      <c r="O677" s="28"/>
      <c r="Q677" s="28"/>
      <c r="AE677" s="28"/>
    </row>
    <row r="678" spans="3:31" x14ac:dyDescent="0.2">
      <c r="C678" s="28"/>
      <c r="D678" s="28"/>
      <c r="E678" s="28"/>
      <c r="F678" s="28"/>
      <c r="O678" s="28"/>
      <c r="Q678" s="28"/>
      <c r="AE678" s="28"/>
    </row>
    <row r="679" spans="3:31" x14ac:dyDescent="0.2">
      <c r="C679" s="28"/>
      <c r="D679" s="28"/>
      <c r="E679" s="28"/>
      <c r="F679" s="28"/>
      <c r="O679" s="28"/>
      <c r="Q679" s="28"/>
      <c r="AE679" s="28"/>
    </row>
    <row r="680" spans="3:31" x14ac:dyDescent="0.2">
      <c r="C680" s="28"/>
      <c r="D680" s="28"/>
      <c r="E680" s="28"/>
      <c r="F680" s="28"/>
      <c r="O680" s="28"/>
      <c r="Q680" s="28"/>
      <c r="AE680" s="28"/>
    </row>
    <row r="681" spans="3:31" x14ac:dyDescent="0.2">
      <c r="C681" s="28"/>
      <c r="D681" s="28"/>
      <c r="E681" s="28"/>
      <c r="F681" s="28"/>
      <c r="O681" s="28"/>
      <c r="Q681" s="28"/>
      <c r="AE681" s="28"/>
    </row>
    <row r="682" spans="3:31" x14ac:dyDescent="0.2">
      <c r="C682" s="28"/>
      <c r="D682" s="28"/>
      <c r="E682" s="28"/>
      <c r="F682" s="28"/>
      <c r="O682" s="28"/>
      <c r="Q682" s="28"/>
      <c r="AE682" s="28"/>
    </row>
    <row r="683" spans="3:31" x14ac:dyDescent="0.2">
      <c r="C683" s="28"/>
      <c r="D683" s="28"/>
      <c r="E683" s="28"/>
      <c r="F683" s="28"/>
      <c r="O683" s="28"/>
      <c r="Q683" s="28"/>
      <c r="AE683" s="28"/>
    </row>
    <row r="684" spans="3:31" x14ac:dyDescent="0.2">
      <c r="C684" s="28"/>
      <c r="D684" s="28"/>
      <c r="E684" s="28"/>
      <c r="F684" s="28"/>
      <c r="O684" s="28"/>
      <c r="Q684" s="28"/>
      <c r="AE684" s="28"/>
    </row>
    <row r="685" spans="3:31" x14ac:dyDescent="0.2">
      <c r="C685" s="28"/>
      <c r="D685" s="28"/>
      <c r="E685" s="28"/>
      <c r="F685" s="28"/>
      <c r="O685" s="28"/>
      <c r="Q685" s="28"/>
      <c r="AE685" s="28"/>
    </row>
    <row r="686" spans="3:31" x14ac:dyDescent="0.2">
      <c r="C686" s="28"/>
      <c r="D686" s="28"/>
      <c r="E686" s="28"/>
      <c r="F686" s="28"/>
      <c r="O686" s="28"/>
      <c r="Q686" s="28"/>
      <c r="AE686" s="28"/>
    </row>
    <row r="687" spans="3:31" x14ac:dyDescent="0.2">
      <c r="C687" s="28"/>
      <c r="D687" s="28"/>
      <c r="E687" s="28"/>
      <c r="F687" s="28"/>
      <c r="O687" s="28"/>
      <c r="Q687" s="28"/>
      <c r="AE687" s="28"/>
    </row>
    <row r="688" spans="3:31" x14ac:dyDescent="0.2">
      <c r="C688" s="28"/>
      <c r="D688" s="28"/>
      <c r="E688" s="28"/>
      <c r="F688" s="28"/>
      <c r="O688" s="28"/>
      <c r="Q688" s="28"/>
      <c r="AE688" s="28"/>
    </row>
    <row r="689" spans="3:31" x14ac:dyDescent="0.2">
      <c r="C689" s="28"/>
      <c r="D689" s="28"/>
      <c r="E689" s="28"/>
      <c r="F689" s="28"/>
      <c r="O689" s="28"/>
      <c r="Q689" s="28"/>
      <c r="AE689" s="28"/>
    </row>
    <row r="690" spans="3:31" x14ac:dyDescent="0.2">
      <c r="C690" s="28"/>
      <c r="D690" s="28"/>
      <c r="E690" s="28"/>
      <c r="F690" s="28"/>
      <c r="O690" s="28"/>
      <c r="Q690" s="28"/>
      <c r="AE690" s="28"/>
    </row>
    <row r="691" spans="3:31" x14ac:dyDescent="0.2">
      <c r="C691" s="28"/>
      <c r="D691" s="28"/>
      <c r="E691" s="28"/>
      <c r="F691" s="28"/>
      <c r="O691" s="28"/>
      <c r="Q691" s="28"/>
      <c r="AE691" s="28"/>
    </row>
    <row r="692" spans="3:31" x14ac:dyDescent="0.2">
      <c r="C692" s="28"/>
      <c r="D692" s="28"/>
      <c r="E692" s="28"/>
      <c r="F692" s="28"/>
      <c r="O692" s="28"/>
      <c r="Q692" s="28"/>
      <c r="AE692" s="28"/>
    </row>
    <row r="693" spans="3:31" x14ac:dyDescent="0.2">
      <c r="C693" s="28"/>
      <c r="D693" s="28"/>
      <c r="E693" s="28"/>
      <c r="F693" s="28"/>
      <c r="O693" s="28"/>
      <c r="Q693" s="28"/>
      <c r="AE693" s="28"/>
    </row>
    <row r="694" spans="3:31" x14ac:dyDescent="0.2">
      <c r="C694" s="28"/>
      <c r="D694" s="28"/>
      <c r="E694" s="28"/>
      <c r="F694" s="28"/>
      <c r="O694" s="28"/>
      <c r="Q694" s="28"/>
      <c r="AE694" s="28"/>
    </row>
    <row r="695" spans="3:31" x14ac:dyDescent="0.2">
      <c r="C695" s="28"/>
      <c r="D695" s="28"/>
      <c r="E695" s="28"/>
      <c r="F695" s="28"/>
      <c r="O695" s="28"/>
      <c r="Q695" s="28"/>
      <c r="AE695" s="28"/>
    </row>
    <row r="696" spans="3:31" x14ac:dyDescent="0.2">
      <c r="C696" s="28"/>
      <c r="D696" s="28"/>
      <c r="E696" s="28"/>
      <c r="F696" s="28"/>
      <c r="O696" s="28"/>
      <c r="Q696" s="28"/>
      <c r="AE696" s="28"/>
    </row>
    <row r="697" spans="3:31" x14ac:dyDescent="0.2">
      <c r="C697" s="28"/>
      <c r="D697" s="28"/>
      <c r="E697" s="28"/>
      <c r="F697" s="28"/>
      <c r="O697" s="28"/>
      <c r="Q697" s="28"/>
      <c r="AE697" s="28"/>
    </row>
    <row r="698" spans="3:31" x14ac:dyDescent="0.2">
      <c r="C698" s="28"/>
      <c r="D698" s="28"/>
      <c r="E698" s="28"/>
      <c r="F698" s="28"/>
      <c r="O698" s="28"/>
      <c r="Q698" s="28"/>
      <c r="AE698" s="28"/>
    </row>
    <row r="699" spans="3:31" x14ac:dyDescent="0.2">
      <c r="C699" s="28"/>
      <c r="D699" s="28"/>
      <c r="E699" s="28"/>
      <c r="F699" s="28"/>
      <c r="O699" s="28"/>
      <c r="Q699" s="28"/>
      <c r="AE699" s="28"/>
    </row>
    <row r="700" spans="3:31" x14ac:dyDescent="0.2">
      <c r="C700" s="28"/>
      <c r="D700" s="28"/>
      <c r="E700" s="28"/>
      <c r="F700" s="28"/>
      <c r="O700" s="28"/>
      <c r="Q700" s="28"/>
      <c r="AE700" s="28"/>
    </row>
    <row r="701" spans="3:31" x14ac:dyDescent="0.2">
      <c r="C701" s="28"/>
      <c r="D701" s="28"/>
      <c r="E701" s="28"/>
      <c r="F701" s="28"/>
      <c r="O701" s="28"/>
      <c r="Q701" s="28"/>
      <c r="AE701" s="28"/>
    </row>
    <row r="702" spans="3:31" x14ac:dyDescent="0.2">
      <c r="C702" s="28"/>
      <c r="D702" s="28"/>
      <c r="E702" s="28"/>
      <c r="F702" s="28"/>
      <c r="O702" s="28"/>
      <c r="Q702" s="28"/>
      <c r="AE702" s="28"/>
    </row>
    <row r="703" spans="3:31" x14ac:dyDescent="0.2">
      <c r="C703" s="28"/>
      <c r="D703" s="28"/>
      <c r="E703" s="28"/>
      <c r="F703" s="28"/>
      <c r="O703" s="28"/>
      <c r="Q703" s="28"/>
      <c r="AE703" s="28"/>
    </row>
    <row r="704" spans="3:31" x14ac:dyDescent="0.2">
      <c r="C704" s="28"/>
      <c r="D704" s="28"/>
      <c r="E704" s="28"/>
      <c r="F704" s="28"/>
      <c r="O704" s="28"/>
      <c r="Q704" s="28"/>
      <c r="AE704" s="28"/>
    </row>
    <row r="705" spans="3:31" x14ac:dyDescent="0.2">
      <c r="C705" s="28"/>
      <c r="D705" s="28"/>
      <c r="E705" s="28"/>
      <c r="F705" s="28"/>
      <c r="O705" s="28"/>
      <c r="Q705" s="28"/>
      <c r="AE705" s="28"/>
    </row>
    <row r="706" spans="3:31" x14ac:dyDescent="0.2">
      <c r="C706" s="28"/>
      <c r="D706" s="28"/>
      <c r="E706" s="28"/>
      <c r="F706" s="28"/>
      <c r="O706" s="28"/>
      <c r="Q706" s="28"/>
      <c r="AE706" s="28"/>
    </row>
    <row r="707" spans="3:31" x14ac:dyDescent="0.2">
      <c r="C707" s="28"/>
      <c r="D707" s="28"/>
      <c r="E707" s="28"/>
      <c r="F707" s="28"/>
      <c r="O707" s="28"/>
      <c r="Q707" s="28"/>
      <c r="AE707" s="28"/>
    </row>
    <row r="708" spans="3:31" x14ac:dyDescent="0.2">
      <c r="C708" s="28"/>
      <c r="D708" s="28"/>
      <c r="E708" s="28"/>
      <c r="F708" s="28"/>
      <c r="O708" s="28"/>
      <c r="Q708" s="28"/>
      <c r="AE708" s="28"/>
    </row>
    <row r="709" spans="3:31" x14ac:dyDescent="0.2">
      <c r="C709" s="28"/>
      <c r="D709" s="28"/>
      <c r="E709" s="28"/>
      <c r="F709" s="28"/>
      <c r="O709" s="28"/>
      <c r="Q709" s="28"/>
      <c r="AE709" s="28"/>
    </row>
    <row r="710" spans="3:31" x14ac:dyDescent="0.2">
      <c r="C710" s="28"/>
      <c r="D710" s="28"/>
      <c r="E710" s="28"/>
      <c r="F710" s="28"/>
      <c r="O710" s="28"/>
      <c r="Q710" s="28"/>
      <c r="AE710" s="28"/>
    </row>
    <row r="711" spans="3:31" x14ac:dyDescent="0.2">
      <c r="C711" s="28"/>
      <c r="D711" s="28"/>
      <c r="E711" s="28"/>
      <c r="F711" s="28"/>
      <c r="O711" s="28"/>
      <c r="Q711" s="28"/>
      <c r="AE711" s="28"/>
    </row>
    <row r="712" spans="3:31" x14ac:dyDescent="0.2">
      <c r="C712" s="28"/>
      <c r="D712" s="28"/>
      <c r="E712" s="28"/>
      <c r="F712" s="28"/>
      <c r="O712" s="28"/>
      <c r="Q712" s="28"/>
      <c r="AE712" s="28"/>
    </row>
    <row r="713" spans="3:31" x14ac:dyDescent="0.2">
      <c r="C713" s="28"/>
      <c r="D713" s="28"/>
      <c r="E713" s="28"/>
      <c r="F713" s="28"/>
      <c r="O713" s="28"/>
      <c r="Q713" s="28"/>
      <c r="AE713" s="28"/>
    </row>
    <row r="714" spans="3:31" x14ac:dyDescent="0.2">
      <c r="C714" s="28"/>
      <c r="D714" s="28"/>
      <c r="E714" s="28"/>
      <c r="F714" s="28"/>
      <c r="O714" s="28"/>
      <c r="Q714" s="28"/>
      <c r="AE714" s="28"/>
    </row>
    <row r="715" spans="3:31" x14ac:dyDescent="0.2">
      <c r="C715" s="28"/>
      <c r="D715" s="28"/>
      <c r="E715" s="28"/>
      <c r="F715" s="28"/>
      <c r="O715" s="28"/>
      <c r="Q715" s="28"/>
      <c r="AE715" s="28"/>
    </row>
    <row r="716" spans="3:31" x14ac:dyDescent="0.2">
      <c r="C716" s="28"/>
      <c r="D716" s="28"/>
      <c r="E716" s="28"/>
      <c r="F716" s="28"/>
      <c r="O716" s="28"/>
      <c r="Q716" s="28"/>
      <c r="AE716" s="28"/>
    </row>
    <row r="717" spans="3:31" x14ac:dyDescent="0.2">
      <c r="C717" s="28"/>
      <c r="D717" s="28"/>
      <c r="E717" s="28"/>
      <c r="F717" s="28"/>
      <c r="O717" s="28"/>
      <c r="Q717" s="28"/>
      <c r="AE717" s="28"/>
    </row>
    <row r="718" spans="3:31" x14ac:dyDescent="0.2">
      <c r="C718" s="28"/>
      <c r="D718" s="28"/>
      <c r="E718" s="28"/>
      <c r="F718" s="28"/>
      <c r="O718" s="28"/>
      <c r="Q718" s="28"/>
      <c r="AE718" s="28"/>
    </row>
    <row r="719" spans="3:31" x14ac:dyDescent="0.2">
      <c r="C719" s="28"/>
      <c r="D719" s="28"/>
      <c r="E719" s="28"/>
      <c r="F719" s="28"/>
      <c r="O719" s="28"/>
      <c r="Q719" s="28"/>
      <c r="AE719" s="28"/>
    </row>
    <row r="720" spans="3:31" x14ac:dyDescent="0.2">
      <c r="C720" s="28"/>
      <c r="D720" s="28"/>
      <c r="E720" s="28"/>
      <c r="F720" s="28"/>
      <c r="O720" s="28"/>
      <c r="Q720" s="28"/>
      <c r="AE720" s="28"/>
    </row>
    <row r="721" spans="3:31" x14ac:dyDescent="0.2">
      <c r="C721" s="28"/>
      <c r="D721" s="28"/>
      <c r="E721" s="28"/>
      <c r="F721" s="28"/>
      <c r="O721" s="28"/>
      <c r="Q721" s="28"/>
      <c r="AE721" s="28"/>
    </row>
    <row r="722" spans="3:31" x14ac:dyDescent="0.2">
      <c r="C722" s="28"/>
      <c r="D722" s="28"/>
      <c r="E722" s="28"/>
      <c r="F722" s="28"/>
      <c r="O722" s="28"/>
      <c r="Q722" s="28"/>
      <c r="AE722" s="28"/>
    </row>
    <row r="723" spans="3:31" x14ac:dyDescent="0.2">
      <c r="C723" s="28"/>
      <c r="D723" s="28"/>
      <c r="E723" s="28"/>
      <c r="F723" s="28"/>
      <c r="O723" s="28"/>
      <c r="Q723" s="28"/>
      <c r="AE723" s="28"/>
    </row>
    <row r="724" spans="3:31" x14ac:dyDescent="0.2">
      <c r="C724" s="28"/>
      <c r="D724" s="28"/>
      <c r="E724" s="28"/>
      <c r="F724" s="28"/>
      <c r="O724" s="28"/>
      <c r="Q724" s="28"/>
      <c r="AE724" s="28"/>
    </row>
    <row r="725" spans="3:31" x14ac:dyDescent="0.2">
      <c r="C725" s="28"/>
      <c r="D725" s="28"/>
      <c r="E725" s="28"/>
      <c r="F725" s="28"/>
      <c r="O725" s="28"/>
      <c r="Q725" s="28"/>
      <c r="AE725" s="28"/>
    </row>
    <row r="726" spans="3:31" x14ac:dyDescent="0.2">
      <c r="C726" s="28"/>
      <c r="D726" s="28"/>
      <c r="E726" s="28"/>
      <c r="F726" s="28"/>
      <c r="O726" s="28"/>
      <c r="Q726" s="28"/>
      <c r="AE726" s="28"/>
    </row>
    <row r="727" spans="3:31" x14ac:dyDescent="0.2">
      <c r="C727" s="28"/>
      <c r="D727" s="28"/>
      <c r="E727" s="28"/>
      <c r="F727" s="28"/>
      <c r="O727" s="28"/>
      <c r="Q727" s="28"/>
      <c r="AE727" s="28"/>
    </row>
    <row r="728" spans="3:31" x14ac:dyDescent="0.2">
      <c r="C728" s="28"/>
      <c r="D728" s="28"/>
      <c r="E728" s="28"/>
      <c r="F728" s="28"/>
      <c r="O728" s="28"/>
      <c r="Q728" s="28"/>
      <c r="AE728" s="28"/>
    </row>
    <row r="729" spans="3:31" x14ac:dyDescent="0.2">
      <c r="C729" s="28"/>
      <c r="D729" s="28"/>
      <c r="E729" s="28"/>
      <c r="F729" s="28"/>
      <c r="O729" s="28"/>
      <c r="Q729" s="28"/>
      <c r="AE729" s="28"/>
    </row>
    <row r="730" spans="3:31" x14ac:dyDescent="0.2">
      <c r="C730" s="28"/>
      <c r="D730" s="28"/>
      <c r="E730" s="28"/>
      <c r="F730" s="28"/>
      <c r="O730" s="28"/>
      <c r="Q730" s="28"/>
      <c r="AE730" s="28"/>
    </row>
    <row r="731" spans="3:31" x14ac:dyDescent="0.2">
      <c r="C731" s="28"/>
      <c r="D731" s="28"/>
      <c r="E731" s="28"/>
      <c r="F731" s="28"/>
      <c r="O731" s="28"/>
      <c r="Q731" s="28"/>
      <c r="AE731" s="28"/>
    </row>
    <row r="732" spans="3:31" x14ac:dyDescent="0.2">
      <c r="C732" s="28"/>
      <c r="D732" s="28"/>
      <c r="E732" s="28"/>
      <c r="F732" s="28"/>
      <c r="O732" s="28"/>
      <c r="Q732" s="28"/>
      <c r="AE732" s="28"/>
    </row>
    <row r="733" spans="3:31" x14ac:dyDescent="0.2">
      <c r="C733" s="28"/>
      <c r="D733" s="28"/>
      <c r="E733" s="28"/>
      <c r="F733" s="28"/>
      <c r="O733" s="28"/>
      <c r="Q733" s="28"/>
      <c r="AE733" s="28"/>
    </row>
    <row r="734" spans="3:31" x14ac:dyDescent="0.2">
      <c r="C734" s="28"/>
      <c r="D734" s="28"/>
      <c r="E734" s="28"/>
      <c r="F734" s="28"/>
      <c r="O734" s="28"/>
      <c r="Q734" s="28"/>
      <c r="AE734" s="28"/>
    </row>
    <row r="735" spans="3:31" x14ac:dyDescent="0.2">
      <c r="C735" s="28"/>
      <c r="D735" s="28"/>
      <c r="E735" s="28"/>
      <c r="F735" s="28"/>
      <c r="O735" s="28"/>
      <c r="Q735" s="28"/>
      <c r="AE735" s="28"/>
    </row>
    <row r="736" spans="3:31" x14ac:dyDescent="0.2">
      <c r="C736" s="28"/>
      <c r="D736" s="28"/>
      <c r="E736" s="28"/>
      <c r="F736" s="28"/>
      <c r="O736" s="28"/>
      <c r="Q736" s="28"/>
      <c r="AE736" s="28"/>
    </row>
    <row r="737" spans="3:31" x14ac:dyDescent="0.2">
      <c r="C737" s="28"/>
      <c r="D737" s="28"/>
      <c r="E737" s="28"/>
      <c r="F737" s="28"/>
      <c r="O737" s="28"/>
      <c r="Q737" s="28"/>
      <c r="AE737" s="28"/>
    </row>
    <row r="738" spans="3:31" x14ac:dyDescent="0.2">
      <c r="C738" s="28"/>
      <c r="D738" s="28"/>
      <c r="E738" s="28"/>
      <c r="F738" s="28"/>
      <c r="O738" s="28"/>
      <c r="Q738" s="28"/>
      <c r="AE738" s="28"/>
    </row>
    <row r="739" spans="3:31" x14ac:dyDescent="0.2">
      <c r="C739" s="28"/>
      <c r="D739" s="28"/>
      <c r="E739" s="28"/>
      <c r="F739" s="28"/>
      <c r="O739" s="28"/>
      <c r="Q739" s="28"/>
      <c r="AE739" s="28"/>
    </row>
    <row r="740" spans="3:31" x14ac:dyDescent="0.2">
      <c r="C740" s="28"/>
      <c r="D740" s="28"/>
      <c r="E740" s="28"/>
      <c r="F740" s="28"/>
      <c r="O740" s="28"/>
      <c r="Q740" s="28"/>
      <c r="AE740" s="28"/>
    </row>
    <row r="741" spans="3:31" x14ac:dyDescent="0.2">
      <c r="C741" s="28"/>
      <c r="D741" s="28"/>
      <c r="E741" s="28"/>
      <c r="F741" s="28"/>
      <c r="O741" s="28"/>
      <c r="Q741" s="28"/>
      <c r="AE741" s="28"/>
    </row>
    <row r="742" spans="3:31" x14ac:dyDescent="0.2">
      <c r="C742" s="28"/>
      <c r="D742" s="28"/>
      <c r="E742" s="28"/>
      <c r="F742" s="28"/>
      <c r="O742" s="28"/>
      <c r="Q742" s="28"/>
      <c r="AE742" s="28"/>
    </row>
    <row r="743" spans="3:31" x14ac:dyDescent="0.2">
      <c r="C743" s="28"/>
      <c r="D743" s="28"/>
      <c r="E743" s="28"/>
      <c r="F743" s="28"/>
      <c r="O743" s="28"/>
      <c r="Q743" s="28"/>
      <c r="AE743" s="28"/>
    </row>
    <row r="744" spans="3:31" x14ac:dyDescent="0.2">
      <c r="C744" s="28"/>
      <c r="D744" s="28"/>
      <c r="E744" s="28"/>
      <c r="F744" s="28"/>
      <c r="O744" s="28"/>
      <c r="Q744" s="28"/>
      <c r="AE744" s="28"/>
    </row>
    <row r="745" spans="3:31" x14ac:dyDescent="0.2">
      <c r="C745" s="28"/>
      <c r="D745" s="28"/>
      <c r="E745" s="28"/>
      <c r="F745" s="28"/>
      <c r="O745" s="28"/>
      <c r="Q745" s="28"/>
      <c r="AE745" s="28"/>
    </row>
    <row r="746" spans="3:31" x14ac:dyDescent="0.2">
      <c r="C746" s="28"/>
      <c r="D746" s="28"/>
      <c r="E746" s="28"/>
      <c r="F746" s="28"/>
      <c r="O746" s="28"/>
      <c r="Q746" s="28"/>
      <c r="AE746" s="28"/>
    </row>
    <row r="747" spans="3:31" x14ac:dyDescent="0.2">
      <c r="C747" s="28"/>
      <c r="D747" s="28"/>
      <c r="E747" s="28"/>
      <c r="F747" s="28"/>
      <c r="O747" s="28"/>
      <c r="Q747" s="28"/>
      <c r="AE747" s="28"/>
    </row>
    <row r="748" spans="3:31" x14ac:dyDescent="0.2">
      <c r="C748" s="28"/>
      <c r="D748" s="28"/>
      <c r="E748" s="28"/>
      <c r="F748" s="28"/>
      <c r="O748" s="28"/>
      <c r="Q748" s="28"/>
      <c r="AE748" s="28"/>
    </row>
    <row r="749" spans="3:31" x14ac:dyDescent="0.2">
      <c r="C749" s="28"/>
      <c r="D749" s="28"/>
      <c r="E749" s="28"/>
      <c r="F749" s="28"/>
      <c r="O749" s="28"/>
      <c r="Q749" s="28"/>
      <c r="AE749" s="28"/>
    </row>
    <row r="750" spans="3:31" x14ac:dyDescent="0.2">
      <c r="C750" s="28"/>
      <c r="D750" s="28"/>
      <c r="E750" s="28"/>
      <c r="F750" s="28"/>
      <c r="O750" s="28"/>
      <c r="Q750" s="28"/>
      <c r="AE750" s="28"/>
    </row>
    <row r="751" spans="3:31" x14ac:dyDescent="0.2">
      <c r="C751" s="28"/>
      <c r="D751" s="28"/>
      <c r="E751" s="28"/>
      <c r="F751" s="28"/>
      <c r="O751" s="28"/>
      <c r="Q751" s="28"/>
      <c r="AE751" s="28"/>
    </row>
    <row r="752" spans="3:31" x14ac:dyDescent="0.2">
      <c r="C752" s="28"/>
      <c r="D752" s="28"/>
      <c r="E752" s="28"/>
      <c r="F752" s="28"/>
      <c r="O752" s="28"/>
      <c r="Q752" s="28"/>
      <c r="AE752" s="28"/>
    </row>
    <row r="753" spans="3:31" x14ac:dyDescent="0.2">
      <c r="C753" s="28"/>
      <c r="D753" s="28"/>
      <c r="E753" s="28"/>
      <c r="F753" s="28"/>
      <c r="O753" s="28"/>
      <c r="Q753" s="28"/>
      <c r="AE753" s="28"/>
    </row>
    <row r="754" spans="3:31" x14ac:dyDescent="0.2">
      <c r="C754" s="28"/>
      <c r="D754" s="28"/>
      <c r="E754" s="28"/>
      <c r="F754" s="28"/>
      <c r="O754" s="28"/>
      <c r="Q754" s="28"/>
      <c r="AE754" s="28"/>
    </row>
    <row r="755" spans="3:31" x14ac:dyDescent="0.2">
      <c r="C755" s="28"/>
      <c r="D755" s="28"/>
      <c r="E755" s="28"/>
      <c r="F755" s="28"/>
      <c r="O755" s="28"/>
      <c r="Q755" s="28"/>
      <c r="AE755" s="28"/>
    </row>
    <row r="756" spans="3:31" x14ac:dyDescent="0.2">
      <c r="C756" s="28"/>
      <c r="D756" s="28"/>
      <c r="E756" s="28"/>
      <c r="F756" s="28"/>
      <c r="O756" s="28"/>
      <c r="Q756" s="28"/>
      <c r="AE756" s="28"/>
    </row>
    <row r="757" spans="3:31" x14ac:dyDescent="0.2">
      <c r="C757" s="28"/>
      <c r="D757" s="28"/>
      <c r="E757" s="28"/>
      <c r="F757" s="28"/>
      <c r="O757" s="28"/>
      <c r="Q757" s="28"/>
      <c r="AE757" s="28"/>
    </row>
    <row r="758" spans="3:31" x14ac:dyDescent="0.2">
      <c r="C758" s="28"/>
      <c r="D758" s="28"/>
      <c r="E758" s="28"/>
      <c r="F758" s="28"/>
      <c r="O758" s="28"/>
      <c r="Q758" s="28"/>
      <c r="AE758" s="28"/>
    </row>
    <row r="759" spans="3:31" x14ac:dyDescent="0.2">
      <c r="C759" s="28"/>
      <c r="D759" s="28"/>
      <c r="E759" s="28"/>
      <c r="F759" s="28"/>
      <c r="O759" s="28"/>
      <c r="Q759" s="28"/>
      <c r="AE759" s="28"/>
    </row>
    <row r="760" spans="3:31" x14ac:dyDescent="0.2">
      <c r="C760" s="28"/>
      <c r="D760" s="28"/>
      <c r="E760" s="28"/>
      <c r="F760" s="28"/>
      <c r="O760" s="28"/>
      <c r="Q760" s="28"/>
      <c r="AE760" s="28"/>
    </row>
    <row r="761" spans="3:31" x14ac:dyDescent="0.2">
      <c r="C761" s="28"/>
      <c r="D761" s="28"/>
      <c r="E761" s="28"/>
      <c r="F761" s="28"/>
      <c r="O761" s="28"/>
      <c r="Q761" s="28"/>
      <c r="AE761" s="28"/>
    </row>
    <row r="762" spans="3:31" x14ac:dyDescent="0.2">
      <c r="C762" s="28"/>
      <c r="D762" s="28"/>
      <c r="E762" s="28"/>
      <c r="F762" s="28"/>
      <c r="O762" s="28"/>
      <c r="Q762" s="28"/>
      <c r="AE762" s="28"/>
    </row>
    <row r="763" spans="3:31" x14ac:dyDescent="0.2">
      <c r="C763" s="28"/>
      <c r="D763" s="28"/>
      <c r="E763" s="28"/>
      <c r="F763" s="28"/>
      <c r="O763" s="28"/>
      <c r="Q763" s="28"/>
      <c r="AE763" s="28"/>
    </row>
    <row r="764" spans="3:31" x14ac:dyDescent="0.2">
      <c r="C764" s="28"/>
      <c r="D764" s="28"/>
      <c r="E764" s="28"/>
      <c r="F764" s="28"/>
      <c r="O764" s="28"/>
      <c r="Q764" s="28"/>
      <c r="AE764" s="28"/>
    </row>
    <row r="765" spans="3:31" x14ac:dyDescent="0.2">
      <c r="C765" s="28"/>
      <c r="D765" s="28"/>
      <c r="E765" s="28"/>
      <c r="F765" s="28"/>
      <c r="O765" s="28"/>
      <c r="Q765" s="28"/>
      <c r="AE765" s="28"/>
    </row>
    <row r="766" spans="3:31" x14ac:dyDescent="0.2">
      <c r="C766" s="28"/>
      <c r="D766" s="28"/>
      <c r="E766" s="28"/>
      <c r="F766" s="28"/>
      <c r="O766" s="28"/>
      <c r="Q766" s="28"/>
      <c r="AE766" s="28"/>
    </row>
    <row r="767" spans="3:31" x14ac:dyDescent="0.2">
      <c r="C767" s="28"/>
      <c r="D767" s="28"/>
      <c r="E767" s="28"/>
      <c r="F767" s="28"/>
      <c r="O767" s="28"/>
      <c r="Q767" s="28"/>
      <c r="AE767" s="28"/>
    </row>
    <row r="768" spans="3:31" x14ac:dyDescent="0.2">
      <c r="C768" s="28"/>
      <c r="D768" s="28"/>
      <c r="E768" s="28"/>
      <c r="F768" s="28"/>
      <c r="O768" s="28"/>
      <c r="Q768" s="28"/>
      <c r="AE768" s="28"/>
    </row>
    <row r="769" spans="3:31" x14ac:dyDescent="0.2">
      <c r="C769" s="28"/>
      <c r="D769" s="28"/>
      <c r="E769" s="28"/>
      <c r="F769" s="28"/>
      <c r="O769" s="28"/>
      <c r="Q769" s="28"/>
      <c r="AE769" s="28"/>
    </row>
    <row r="770" spans="3:31" x14ac:dyDescent="0.2">
      <c r="C770" s="28"/>
      <c r="D770" s="28"/>
      <c r="E770" s="28"/>
      <c r="F770" s="28"/>
      <c r="O770" s="28"/>
      <c r="Q770" s="28"/>
      <c r="AE770" s="28"/>
    </row>
    <row r="771" spans="3:31" x14ac:dyDescent="0.2">
      <c r="C771" s="28"/>
      <c r="D771" s="28"/>
      <c r="E771" s="28"/>
      <c r="F771" s="28"/>
      <c r="O771" s="28"/>
      <c r="Q771" s="28"/>
      <c r="AE771" s="28"/>
    </row>
    <row r="772" spans="3:31" x14ac:dyDescent="0.2">
      <c r="C772" s="28"/>
      <c r="D772" s="28"/>
      <c r="E772" s="28"/>
      <c r="F772" s="28"/>
      <c r="O772" s="28"/>
      <c r="Q772" s="28"/>
      <c r="AE772" s="28"/>
    </row>
    <row r="773" spans="3:31" x14ac:dyDescent="0.2">
      <c r="C773" s="28"/>
      <c r="D773" s="28"/>
      <c r="E773" s="28"/>
      <c r="F773" s="28"/>
      <c r="O773" s="28"/>
      <c r="Q773" s="28"/>
      <c r="AE773" s="28"/>
    </row>
    <row r="774" spans="3:31" x14ac:dyDescent="0.2">
      <c r="C774" s="28"/>
      <c r="D774" s="28"/>
      <c r="E774" s="28"/>
      <c r="F774" s="28"/>
      <c r="O774" s="28"/>
      <c r="Q774" s="28"/>
      <c r="AE774" s="28"/>
    </row>
    <row r="775" spans="3:31" x14ac:dyDescent="0.2">
      <c r="C775" s="28"/>
      <c r="D775" s="28"/>
      <c r="E775" s="28"/>
      <c r="F775" s="28"/>
      <c r="O775" s="28"/>
      <c r="Q775" s="28"/>
      <c r="AE775" s="28"/>
    </row>
    <row r="776" spans="3:31" x14ac:dyDescent="0.2">
      <c r="C776" s="28"/>
      <c r="D776" s="28"/>
      <c r="E776" s="28"/>
      <c r="F776" s="28"/>
      <c r="O776" s="28"/>
      <c r="Q776" s="28"/>
      <c r="AE776" s="28"/>
    </row>
    <row r="777" spans="3:31" x14ac:dyDescent="0.2">
      <c r="C777" s="28"/>
      <c r="D777" s="28"/>
      <c r="E777" s="28"/>
      <c r="F777" s="28"/>
      <c r="O777" s="28"/>
      <c r="Q777" s="28"/>
      <c r="AE777" s="28"/>
    </row>
    <row r="778" spans="3:31" x14ac:dyDescent="0.2">
      <c r="C778" s="28"/>
      <c r="D778" s="28"/>
      <c r="E778" s="28"/>
      <c r="F778" s="28"/>
      <c r="O778" s="28"/>
      <c r="Q778" s="28"/>
      <c r="AE778" s="28"/>
    </row>
    <row r="779" spans="3:31" x14ac:dyDescent="0.2">
      <c r="C779" s="28"/>
      <c r="D779" s="28"/>
      <c r="E779" s="28"/>
      <c r="F779" s="28"/>
      <c r="O779" s="28"/>
      <c r="Q779" s="28"/>
      <c r="AE779" s="28"/>
    </row>
    <row r="780" spans="3:31" x14ac:dyDescent="0.2">
      <c r="C780" s="28"/>
      <c r="D780" s="28"/>
      <c r="E780" s="28"/>
      <c r="F780" s="28"/>
      <c r="O780" s="28"/>
      <c r="Q780" s="28"/>
      <c r="AE780" s="28"/>
    </row>
    <row r="781" spans="3:31" x14ac:dyDescent="0.2">
      <c r="C781" s="28"/>
      <c r="D781" s="28"/>
      <c r="E781" s="28"/>
      <c r="F781" s="28"/>
      <c r="O781" s="28"/>
      <c r="Q781" s="28"/>
      <c r="AE781" s="28"/>
    </row>
    <row r="782" spans="3:31" x14ac:dyDescent="0.2">
      <c r="C782" s="28"/>
      <c r="D782" s="28"/>
      <c r="E782" s="28"/>
      <c r="F782" s="28"/>
      <c r="O782" s="28"/>
      <c r="Q782" s="28"/>
      <c r="AE782" s="28"/>
    </row>
    <row r="783" spans="3:31" x14ac:dyDescent="0.2">
      <c r="C783" s="28"/>
      <c r="D783" s="28"/>
      <c r="E783" s="28"/>
      <c r="F783" s="28"/>
      <c r="O783" s="28"/>
      <c r="Q783" s="28"/>
      <c r="AE783" s="28"/>
    </row>
    <row r="784" spans="3:31" x14ac:dyDescent="0.2">
      <c r="C784" s="28"/>
      <c r="D784" s="28"/>
      <c r="E784" s="28"/>
      <c r="F784" s="28"/>
      <c r="O784" s="28"/>
      <c r="Q784" s="28"/>
      <c r="AE784" s="28"/>
    </row>
    <row r="785" spans="3:31" x14ac:dyDescent="0.2">
      <c r="C785" s="28"/>
      <c r="D785" s="28"/>
      <c r="E785" s="28"/>
      <c r="F785" s="28"/>
      <c r="O785" s="28"/>
      <c r="Q785" s="28"/>
      <c r="AE785" s="28"/>
    </row>
    <row r="786" spans="3:31" x14ac:dyDescent="0.2">
      <c r="C786" s="28"/>
      <c r="D786" s="28"/>
      <c r="E786" s="28"/>
      <c r="F786" s="28"/>
      <c r="O786" s="28"/>
      <c r="Q786" s="28"/>
      <c r="AE786" s="28"/>
    </row>
    <row r="787" spans="3:31" x14ac:dyDescent="0.2">
      <c r="C787" s="28"/>
      <c r="D787" s="28"/>
      <c r="E787" s="28"/>
      <c r="F787" s="28"/>
      <c r="O787" s="28"/>
      <c r="Q787" s="28"/>
      <c r="AE787" s="28"/>
    </row>
    <row r="788" spans="3:31" x14ac:dyDescent="0.2">
      <c r="C788" s="28"/>
      <c r="D788" s="28"/>
      <c r="E788" s="28"/>
      <c r="F788" s="28"/>
      <c r="O788" s="28"/>
      <c r="Q788" s="28"/>
      <c r="AE788" s="28"/>
    </row>
    <row r="789" spans="3:31" x14ac:dyDescent="0.2">
      <c r="C789" s="28"/>
      <c r="D789" s="28"/>
      <c r="E789" s="28"/>
      <c r="F789" s="28"/>
      <c r="O789" s="28"/>
      <c r="Q789" s="28"/>
      <c r="AE789" s="28"/>
    </row>
    <row r="790" spans="3:31" x14ac:dyDescent="0.2">
      <c r="C790" s="28"/>
      <c r="D790" s="28"/>
      <c r="E790" s="28"/>
      <c r="F790" s="28"/>
      <c r="O790" s="28"/>
      <c r="Q790" s="28"/>
      <c r="AE790" s="28"/>
    </row>
    <row r="791" spans="3:31" x14ac:dyDescent="0.2">
      <c r="C791" s="28"/>
      <c r="D791" s="28"/>
      <c r="E791" s="28"/>
      <c r="F791" s="28"/>
      <c r="O791" s="28"/>
      <c r="Q791" s="28"/>
      <c r="AE791" s="28"/>
    </row>
    <row r="792" spans="3:31" x14ac:dyDescent="0.2">
      <c r="C792" s="28"/>
      <c r="D792" s="28"/>
      <c r="E792" s="28"/>
      <c r="F792" s="28"/>
      <c r="O792" s="28"/>
      <c r="Q792" s="28"/>
      <c r="AE792" s="28"/>
    </row>
    <row r="793" spans="3:31" x14ac:dyDescent="0.2">
      <c r="C793" s="28"/>
      <c r="D793" s="28"/>
      <c r="E793" s="28"/>
      <c r="F793" s="28"/>
      <c r="O793" s="28"/>
      <c r="Q793" s="28"/>
      <c r="AE793" s="28"/>
    </row>
    <row r="794" spans="3:31" x14ac:dyDescent="0.2">
      <c r="C794" s="28"/>
      <c r="D794" s="28"/>
      <c r="E794" s="28"/>
      <c r="F794" s="28"/>
      <c r="O794" s="28"/>
      <c r="Q794" s="28"/>
      <c r="AE794" s="28"/>
    </row>
    <row r="795" spans="3:31" x14ac:dyDescent="0.2">
      <c r="C795" s="28"/>
      <c r="D795" s="28"/>
      <c r="E795" s="28"/>
      <c r="F795" s="28"/>
      <c r="O795" s="28"/>
      <c r="Q795" s="28"/>
      <c r="AE795" s="28"/>
    </row>
    <row r="796" spans="3:31" x14ac:dyDescent="0.2">
      <c r="C796" s="28"/>
      <c r="D796" s="28"/>
      <c r="E796" s="28"/>
      <c r="F796" s="28"/>
      <c r="O796" s="28"/>
      <c r="Q796" s="28"/>
      <c r="AE796" s="28"/>
    </row>
    <row r="797" spans="3:31" x14ac:dyDescent="0.2">
      <c r="C797" s="28"/>
      <c r="D797" s="28"/>
      <c r="E797" s="28"/>
      <c r="F797" s="28"/>
      <c r="O797" s="28"/>
      <c r="Q797" s="28"/>
      <c r="AE797" s="28"/>
    </row>
    <row r="798" spans="3:31" x14ac:dyDescent="0.2">
      <c r="C798" s="28"/>
      <c r="D798" s="28"/>
      <c r="E798" s="28"/>
      <c r="F798" s="28"/>
      <c r="O798" s="28"/>
      <c r="Q798" s="28"/>
      <c r="AE798" s="28"/>
    </row>
    <row r="799" spans="3:31" x14ac:dyDescent="0.2">
      <c r="C799" s="28"/>
      <c r="D799" s="28"/>
      <c r="E799" s="28"/>
      <c r="F799" s="28"/>
      <c r="O799" s="28"/>
      <c r="Q799" s="28"/>
      <c r="AE799" s="28"/>
    </row>
    <row r="800" spans="3:31" x14ac:dyDescent="0.2">
      <c r="C800" s="28"/>
      <c r="D800" s="28"/>
      <c r="E800" s="28"/>
      <c r="F800" s="28"/>
      <c r="O800" s="28"/>
      <c r="Q800" s="28"/>
      <c r="AE800" s="28"/>
    </row>
    <row r="801" spans="3:31" x14ac:dyDescent="0.2">
      <c r="C801" s="28"/>
      <c r="D801" s="28"/>
      <c r="E801" s="28"/>
      <c r="F801" s="28"/>
      <c r="O801" s="28"/>
      <c r="Q801" s="28"/>
      <c r="AE801" s="28"/>
    </row>
    <row r="802" spans="3:31" x14ac:dyDescent="0.2">
      <c r="C802" s="28"/>
      <c r="D802" s="28"/>
      <c r="E802" s="28"/>
      <c r="F802" s="28"/>
      <c r="O802" s="28"/>
      <c r="Q802" s="28"/>
      <c r="AE802" s="28"/>
    </row>
    <row r="803" spans="3:31" x14ac:dyDescent="0.2">
      <c r="C803" s="28"/>
      <c r="D803" s="28"/>
      <c r="E803" s="28"/>
      <c r="F803" s="28"/>
      <c r="O803" s="28"/>
      <c r="Q803" s="28"/>
      <c r="AE803" s="28"/>
    </row>
    <row r="804" spans="3:31" x14ac:dyDescent="0.2">
      <c r="C804" s="28"/>
      <c r="D804" s="28"/>
      <c r="E804" s="28"/>
      <c r="F804" s="28"/>
      <c r="O804" s="28"/>
      <c r="Q804" s="28"/>
      <c r="AE804" s="28"/>
    </row>
    <row r="805" spans="3:31" x14ac:dyDescent="0.2">
      <c r="C805" s="28"/>
      <c r="D805" s="28"/>
      <c r="E805" s="28"/>
      <c r="F805" s="28"/>
      <c r="O805" s="28"/>
      <c r="Q805" s="28"/>
      <c r="AE805" s="28"/>
    </row>
    <row r="806" spans="3:31" x14ac:dyDescent="0.2">
      <c r="C806" s="28"/>
      <c r="D806" s="28"/>
      <c r="E806" s="28"/>
      <c r="F806" s="28"/>
      <c r="O806" s="28"/>
      <c r="Q806" s="28"/>
      <c r="AE806" s="28"/>
    </row>
    <row r="807" spans="3:31" x14ac:dyDescent="0.2">
      <c r="C807" s="28"/>
      <c r="D807" s="28"/>
      <c r="E807" s="28"/>
      <c r="F807" s="28"/>
      <c r="O807" s="28"/>
      <c r="Q807" s="28"/>
      <c r="AE807" s="28"/>
    </row>
    <row r="808" spans="3:31" x14ac:dyDescent="0.2">
      <c r="C808" s="28"/>
      <c r="D808" s="28"/>
      <c r="E808" s="28"/>
      <c r="F808" s="28"/>
      <c r="O808" s="28"/>
      <c r="Q808" s="28"/>
      <c r="AE808" s="28"/>
    </row>
    <row r="809" spans="3:31" x14ac:dyDescent="0.2">
      <c r="C809" s="28"/>
      <c r="D809" s="28"/>
      <c r="E809" s="28"/>
      <c r="F809" s="28"/>
      <c r="O809" s="28"/>
      <c r="Q809" s="28"/>
      <c r="AE809" s="28"/>
    </row>
    <row r="810" spans="3:31" x14ac:dyDescent="0.2">
      <c r="C810" s="28"/>
      <c r="D810" s="28"/>
      <c r="E810" s="28"/>
      <c r="F810" s="28"/>
      <c r="O810" s="28"/>
      <c r="Q810" s="28"/>
      <c r="AE810" s="28"/>
    </row>
    <row r="811" spans="3:31" x14ac:dyDescent="0.2">
      <c r="C811" s="28"/>
      <c r="D811" s="28"/>
      <c r="E811" s="28"/>
      <c r="F811" s="28"/>
      <c r="O811" s="28"/>
      <c r="Q811" s="28"/>
      <c r="AE811" s="28"/>
    </row>
    <row r="812" spans="3:31" x14ac:dyDescent="0.2">
      <c r="C812" s="28"/>
      <c r="D812" s="28"/>
      <c r="E812" s="28"/>
      <c r="F812" s="28"/>
      <c r="O812" s="28"/>
      <c r="Q812" s="28"/>
      <c r="AE812" s="28"/>
    </row>
    <row r="813" spans="3:31" x14ac:dyDescent="0.2">
      <c r="C813" s="28"/>
      <c r="D813" s="28"/>
      <c r="E813" s="28"/>
      <c r="F813" s="28"/>
      <c r="O813" s="28"/>
      <c r="Q813" s="28"/>
      <c r="AE813" s="28"/>
    </row>
    <row r="814" spans="3:31" x14ac:dyDescent="0.2">
      <c r="C814" s="28"/>
      <c r="D814" s="28"/>
      <c r="E814" s="28"/>
      <c r="F814" s="28"/>
      <c r="O814" s="28"/>
      <c r="Q814" s="28"/>
      <c r="AE814" s="28"/>
    </row>
    <row r="815" spans="3:31" x14ac:dyDescent="0.2">
      <c r="C815" s="28"/>
      <c r="D815" s="28"/>
      <c r="E815" s="28"/>
      <c r="F815" s="28"/>
      <c r="O815" s="28"/>
      <c r="Q815" s="28"/>
      <c r="AE815" s="28"/>
    </row>
    <row r="816" spans="3:31" x14ac:dyDescent="0.2">
      <c r="C816" s="28"/>
      <c r="D816" s="28"/>
      <c r="E816" s="28"/>
      <c r="F816" s="28"/>
      <c r="O816" s="28"/>
      <c r="Q816" s="28"/>
      <c r="AE816" s="28"/>
    </row>
    <row r="817" spans="3:31" x14ac:dyDescent="0.2">
      <c r="C817" s="28"/>
      <c r="D817" s="28"/>
      <c r="E817" s="28"/>
      <c r="F817" s="28"/>
      <c r="O817" s="28"/>
      <c r="Q817" s="28"/>
      <c r="AE817" s="28"/>
    </row>
    <row r="818" spans="3:31" x14ac:dyDescent="0.2">
      <c r="C818" s="28"/>
      <c r="D818" s="28"/>
      <c r="E818" s="28"/>
      <c r="F818" s="28"/>
      <c r="O818" s="28"/>
      <c r="Q818" s="28"/>
      <c r="AE818" s="28"/>
    </row>
    <row r="819" spans="3:31" x14ac:dyDescent="0.2">
      <c r="C819" s="28"/>
      <c r="D819" s="28"/>
      <c r="E819" s="28"/>
      <c r="F819" s="28"/>
      <c r="O819" s="28"/>
      <c r="Q819" s="28"/>
      <c r="AE819" s="28"/>
    </row>
    <row r="820" spans="3:31" x14ac:dyDescent="0.2">
      <c r="C820" s="28"/>
      <c r="D820" s="28"/>
      <c r="E820" s="28"/>
      <c r="F820" s="28"/>
      <c r="O820" s="28"/>
      <c r="Q820" s="28"/>
      <c r="AE820" s="28"/>
    </row>
    <row r="821" spans="3:31" x14ac:dyDescent="0.2">
      <c r="C821" s="28"/>
      <c r="D821" s="28"/>
      <c r="E821" s="28"/>
      <c r="F821" s="28"/>
      <c r="O821" s="28"/>
      <c r="Q821" s="28"/>
      <c r="AE821" s="28"/>
    </row>
    <row r="822" spans="3:31" x14ac:dyDescent="0.2">
      <c r="C822" s="28"/>
      <c r="D822" s="28"/>
      <c r="E822" s="28"/>
      <c r="F822" s="28"/>
      <c r="O822" s="28"/>
      <c r="Q822" s="28"/>
      <c r="AE822" s="28"/>
    </row>
    <row r="823" spans="3:31" x14ac:dyDescent="0.2">
      <c r="C823" s="28"/>
      <c r="D823" s="28"/>
      <c r="E823" s="28"/>
      <c r="F823" s="28"/>
      <c r="O823" s="28"/>
      <c r="Q823" s="28"/>
      <c r="AE823" s="28"/>
    </row>
    <row r="824" spans="3:31" x14ac:dyDescent="0.2">
      <c r="C824" s="28"/>
      <c r="D824" s="28"/>
      <c r="E824" s="28"/>
      <c r="F824" s="28"/>
      <c r="O824" s="28"/>
      <c r="Q824" s="28"/>
      <c r="AE824" s="28"/>
    </row>
    <row r="825" spans="3:31" x14ac:dyDescent="0.2">
      <c r="C825" s="28"/>
      <c r="D825" s="28"/>
      <c r="E825" s="28"/>
      <c r="F825" s="28"/>
      <c r="O825" s="28"/>
      <c r="Q825" s="28"/>
      <c r="AE825" s="28"/>
    </row>
    <row r="826" spans="3:31" x14ac:dyDescent="0.2">
      <c r="C826" s="28"/>
      <c r="D826" s="28"/>
      <c r="E826" s="28"/>
      <c r="F826" s="28"/>
      <c r="O826" s="28"/>
      <c r="Q826" s="28"/>
      <c r="AE826" s="28"/>
    </row>
    <row r="827" spans="3:31" x14ac:dyDescent="0.2">
      <c r="C827" s="28"/>
      <c r="D827" s="28"/>
      <c r="E827" s="28"/>
      <c r="F827" s="28"/>
      <c r="O827" s="28"/>
      <c r="Q827" s="28"/>
      <c r="AE827" s="28"/>
    </row>
    <row r="828" spans="3:31" x14ac:dyDescent="0.2">
      <c r="C828" s="28"/>
      <c r="D828" s="28"/>
      <c r="E828" s="28"/>
      <c r="F828" s="28"/>
      <c r="O828" s="28"/>
      <c r="Q828" s="28"/>
      <c r="AE828" s="28"/>
    </row>
    <row r="829" spans="3:31" x14ac:dyDescent="0.2">
      <c r="C829" s="28"/>
      <c r="D829" s="28"/>
      <c r="E829" s="28"/>
      <c r="F829" s="28"/>
      <c r="O829" s="28"/>
      <c r="Q829" s="28"/>
      <c r="AE829" s="28"/>
    </row>
    <row r="830" spans="3:31" x14ac:dyDescent="0.2">
      <c r="C830" s="28"/>
      <c r="D830" s="28"/>
      <c r="E830" s="28"/>
      <c r="F830" s="28"/>
      <c r="O830" s="28"/>
      <c r="Q830" s="28"/>
      <c r="AE830" s="28"/>
    </row>
    <row r="831" spans="3:31" x14ac:dyDescent="0.2">
      <c r="C831" s="28"/>
      <c r="D831" s="28"/>
      <c r="E831" s="28"/>
      <c r="F831" s="28"/>
      <c r="O831" s="28"/>
      <c r="Q831" s="28"/>
      <c r="AE831" s="28"/>
    </row>
    <row r="832" spans="3:31" x14ac:dyDescent="0.2">
      <c r="C832" s="28"/>
      <c r="D832" s="28"/>
      <c r="E832" s="28"/>
      <c r="F832" s="28"/>
      <c r="O832" s="28"/>
      <c r="Q832" s="28"/>
      <c r="AE832" s="28"/>
    </row>
    <row r="833" spans="3:31" x14ac:dyDescent="0.2">
      <c r="C833" s="28"/>
      <c r="D833" s="28"/>
      <c r="E833" s="28"/>
      <c r="F833" s="28"/>
      <c r="O833" s="28"/>
      <c r="Q833" s="28"/>
      <c r="AE833" s="28"/>
    </row>
    <row r="834" spans="3:31" x14ac:dyDescent="0.2">
      <c r="C834" s="28"/>
      <c r="D834" s="28"/>
      <c r="E834" s="28"/>
      <c r="F834" s="28"/>
      <c r="O834" s="28"/>
      <c r="Q834" s="28"/>
      <c r="AE834" s="28"/>
    </row>
    <row r="835" spans="3:31" x14ac:dyDescent="0.2">
      <c r="C835" s="28"/>
      <c r="D835" s="28"/>
      <c r="E835" s="28"/>
      <c r="F835" s="28"/>
      <c r="O835" s="28"/>
      <c r="Q835" s="28"/>
      <c r="AE835" s="28"/>
    </row>
    <row r="836" spans="3:31" x14ac:dyDescent="0.2">
      <c r="C836" s="28"/>
      <c r="D836" s="28"/>
      <c r="E836" s="28"/>
      <c r="F836" s="28"/>
      <c r="O836" s="28"/>
      <c r="Q836" s="28"/>
      <c r="AE836" s="28"/>
    </row>
    <row r="837" spans="3:31" x14ac:dyDescent="0.2">
      <c r="C837" s="28"/>
      <c r="D837" s="28"/>
      <c r="E837" s="28"/>
      <c r="F837" s="28"/>
      <c r="O837" s="28"/>
      <c r="Q837" s="28"/>
      <c r="AE837" s="28"/>
    </row>
    <row r="838" spans="3:31" x14ac:dyDescent="0.2">
      <c r="C838" s="28"/>
      <c r="D838" s="28"/>
      <c r="E838" s="28"/>
      <c r="F838" s="28"/>
      <c r="O838" s="28"/>
      <c r="Q838" s="28"/>
      <c r="AE838" s="28"/>
    </row>
    <row r="839" spans="3:31" x14ac:dyDescent="0.2">
      <c r="C839" s="28"/>
      <c r="D839" s="28"/>
      <c r="E839" s="28"/>
      <c r="F839" s="28"/>
      <c r="O839" s="28"/>
      <c r="Q839" s="28"/>
      <c r="AE839" s="28"/>
    </row>
    <row r="840" spans="3:31" x14ac:dyDescent="0.2">
      <c r="C840" s="28"/>
      <c r="D840" s="28"/>
      <c r="E840" s="28"/>
      <c r="F840" s="28"/>
      <c r="O840" s="28"/>
      <c r="Q840" s="28"/>
      <c r="AE840" s="28"/>
    </row>
    <row r="841" spans="3:31" x14ac:dyDescent="0.2">
      <c r="C841" s="28"/>
      <c r="D841" s="28"/>
      <c r="E841" s="28"/>
      <c r="F841" s="28"/>
      <c r="O841" s="28"/>
      <c r="Q841" s="28"/>
      <c r="AE841" s="28"/>
    </row>
    <row r="842" spans="3:31" x14ac:dyDescent="0.2">
      <c r="C842" s="28"/>
      <c r="D842" s="28"/>
      <c r="E842" s="28"/>
      <c r="F842" s="28"/>
      <c r="O842" s="28"/>
      <c r="Q842" s="28"/>
      <c r="AE842" s="28"/>
    </row>
    <row r="843" spans="3:31" x14ac:dyDescent="0.2">
      <c r="C843" s="28"/>
      <c r="D843" s="28"/>
      <c r="E843" s="28"/>
      <c r="F843" s="28"/>
      <c r="O843" s="28"/>
      <c r="Q843" s="28"/>
      <c r="AE843" s="28"/>
    </row>
    <row r="844" spans="3:31" x14ac:dyDescent="0.2">
      <c r="C844" s="28"/>
      <c r="D844" s="28"/>
      <c r="E844" s="28"/>
      <c r="F844" s="28"/>
      <c r="O844" s="28"/>
      <c r="Q844" s="28"/>
      <c r="AE844" s="28"/>
    </row>
    <row r="845" spans="3:31" x14ac:dyDescent="0.2">
      <c r="C845" s="28"/>
      <c r="D845" s="28"/>
      <c r="E845" s="28"/>
      <c r="F845" s="28"/>
      <c r="O845" s="28"/>
      <c r="Q845" s="28"/>
      <c r="AE845" s="28"/>
    </row>
    <row r="846" spans="3:31" x14ac:dyDescent="0.2">
      <c r="C846" s="28"/>
      <c r="D846" s="28"/>
      <c r="E846" s="28"/>
      <c r="F846" s="28"/>
      <c r="O846" s="28"/>
      <c r="Q846" s="28"/>
      <c r="AE846" s="28"/>
    </row>
    <row r="847" spans="3:31" x14ac:dyDescent="0.2">
      <c r="C847" s="28"/>
      <c r="D847" s="28"/>
      <c r="E847" s="28"/>
      <c r="F847" s="28"/>
      <c r="O847" s="28"/>
      <c r="Q847" s="28"/>
      <c r="AE847" s="28"/>
    </row>
    <row r="848" spans="3:31" x14ac:dyDescent="0.2">
      <c r="C848" s="28"/>
      <c r="D848" s="28"/>
      <c r="E848" s="28"/>
      <c r="F848" s="28"/>
      <c r="O848" s="28"/>
      <c r="Q848" s="28"/>
      <c r="AE848" s="28"/>
    </row>
    <row r="849" spans="3:31" x14ac:dyDescent="0.2">
      <c r="C849" s="28"/>
      <c r="D849" s="28"/>
      <c r="E849" s="28"/>
      <c r="F849" s="28"/>
      <c r="O849" s="28"/>
      <c r="Q849" s="28"/>
      <c r="AE849" s="28"/>
    </row>
    <row r="850" spans="3:31" x14ac:dyDescent="0.2">
      <c r="C850" s="28"/>
      <c r="D850" s="28"/>
      <c r="E850" s="28"/>
      <c r="F850" s="28"/>
      <c r="O850" s="28"/>
      <c r="Q850" s="28"/>
      <c r="AE850" s="28"/>
    </row>
    <row r="851" spans="3:31" x14ac:dyDescent="0.2">
      <c r="C851" s="28"/>
      <c r="D851" s="28"/>
      <c r="E851" s="28"/>
      <c r="F851" s="28"/>
      <c r="O851" s="28"/>
      <c r="Q851" s="28"/>
      <c r="AE851" s="28"/>
    </row>
    <row r="852" spans="3:31" x14ac:dyDescent="0.2">
      <c r="C852" s="28"/>
      <c r="D852" s="28"/>
      <c r="E852" s="28"/>
      <c r="F852" s="28"/>
      <c r="O852" s="28"/>
      <c r="Q852" s="28"/>
      <c r="AE852" s="28"/>
    </row>
    <row r="853" spans="3:31" x14ac:dyDescent="0.2">
      <c r="C853" s="28"/>
      <c r="D853" s="28"/>
      <c r="E853" s="28"/>
      <c r="F853" s="28"/>
      <c r="O853" s="28"/>
      <c r="Q853" s="28"/>
      <c r="AE853" s="28"/>
    </row>
    <row r="854" spans="3:31" x14ac:dyDescent="0.2">
      <c r="C854" s="28"/>
      <c r="D854" s="28"/>
      <c r="E854" s="28"/>
      <c r="F854" s="28"/>
      <c r="O854" s="28"/>
      <c r="Q854" s="28"/>
      <c r="AE854" s="28"/>
    </row>
    <row r="855" spans="3:31" x14ac:dyDescent="0.2">
      <c r="C855" s="28"/>
      <c r="D855" s="28"/>
      <c r="E855" s="28"/>
      <c r="F855" s="28"/>
      <c r="O855" s="28"/>
      <c r="Q855" s="28"/>
      <c r="AE855" s="28"/>
    </row>
    <row r="856" spans="3:31" x14ac:dyDescent="0.2">
      <c r="C856" s="28"/>
      <c r="D856" s="28"/>
      <c r="E856" s="28"/>
      <c r="F856" s="28"/>
      <c r="O856" s="28"/>
      <c r="Q856" s="28"/>
      <c r="AE856" s="28"/>
    </row>
    <row r="857" spans="3:31" x14ac:dyDescent="0.2">
      <c r="C857" s="28"/>
      <c r="D857" s="28"/>
      <c r="E857" s="28"/>
      <c r="F857" s="28"/>
      <c r="O857" s="28"/>
      <c r="Q857" s="28"/>
      <c r="AE857" s="28"/>
    </row>
    <row r="858" spans="3:31" x14ac:dyDescent="0.2">
      <c r="C858" s="28"/>
      <c r="D858" s="28"/>
      <c r="E858" s="28"/>
      <c r="F858" s="28"/>
      <c r="O858" s="28"/>
      <c r="Q858" s="28"/>
      <c r="AE858" s="28"/>
    </row>
    <row r="859" spans="3:31" x14ac:dyDescent="0.2">
      <c r="C859" s="28"/>
      <c r="D859" s="28"/>
      <c r="E859" s="28"/>
      <c r="F859" s="28"/>
      <c r="O859" s="28"/>
      <c r="Q859" s="28"/>
      <c r="AE859" s="28"/>
    </row>
    <row r="860" spans="3:31" x14ac:dyDescent="0.2">
      <c r="C860" s="28"/>
      <c r="D860" s="28"/>
      <c r="E860" s="28"/>
      <c r="F860" s="28"/>
      <c r="O860" s="28"/>
      <c r="Q860" s="28"/>
      <c r="AE860" s="28"/>
    </row>
    <row r="861" spans="3:31" x14ac:dyDescent="0.2">
      <c r="C861" s="28"/>
      <c r="D861" s="28"/>
      <c r="E861" s="28"/>
      <c r="F861" s="28"/>
      <c r="O861" s="28"/>
      <c r="Q861" s="28"/>
      <c r="AE861" s="28"/>
    </row>
    <row r="862" spans="3:31" x14ac:dyDescent="0.2">
      <c r="C862" s="28"/>
      <c r="D862" s="28"/>
      <c r="E862" s="28"/>
      <c r="F862" s="28"/>
      <c r="O862" s="28"/>
      <c r="Q862" s="28"/>
      <c r="AE862" s="28"/>
    </row>
    <row r="863" spans="3:31" x14ac:dyDescent="0.2">
      <c r="C863" s="28"/>
      <c r="D863" s="28"/>
      <c r="E863" s="28"/>
      <c r="F863" s="28"/>
      <c r="O863" s="28"/>
      <c r="Q863" s="28"/>
      <c r="AE863" s="28"/>
    </row>
    <row r="864" spans="3:31" x14ac:dyDescent="0.2">
      <c r="C864" s="28"/>
      <c r="D864" s="28"/>
      <c r="E864" s="28"/>
      <c r="F864" s="28"/>
      <c r="O864" s="28"/>
      <c r="Q864" s="28"/>
      <c r="AE864" s="28"/>
    </row>
    <row r="865" spans="3:31" x14ac:dyDescent="0.2">
      <c r="C865" s="28"/>
      <c r="D865" s="28"/>
      <c r="E865" s="28"/>
      <c r="F865" s="28"/>
      <c r="O865" s="28"/>
      <c r="Q865" s="28"/>
      <c r="AE865" s="28"/>
    </row>
    <row r="866" spans="3:31" x14ac:dyDescent="0.2">
      <c r="C866" s="28"/>
      <c r="D866" s="28"/>
      <c r="E866" s="28"/>
      <c r="F866" s="28"/>
      <c r="O866" s="28"/>
      <c r="Q866" s="28"/>
      <c r="AE866" s="28"/>
    </row>
    <row r="867" spans="3:31" x14ac:dyDescent="0.2">
      <c r="C867" s="28"/>
      <c r="D867" s="28"/>
      <c r="E867" s="28"/>
      <c r="F867" s="28"/>
      <c r="O867" s="28"/>
      <c r="Q867" s="28"/>
      <c r="AE867" s="28"/>
    </row>
    <row r="868" spans="3:31" x14ac:dyDescent="0.2">
      <c r="C868" s="28"/>
      <c r="D868" s="28"/>
      <c r="E868" s="28"/>
      <c r="F868" s="28"/>
      <c r="O868" s="28"/>
      <c r="Q868" s="28"/>
      <c r="AE868" s="28"/>
    </row>
    <row r="869" spans="3:31" x14ac:dyDescent="0.2">
      <c r="C869" s="28"/>
      <c r="D869" s="28"/>
      <c r="E869" s="28"/>
      <c r="F869" s="28"/>
      <c r="O869" s="28"/>
      <c r="Q869" s="28"/>
      <c r="AE869" s="28"/>
    </row>
    <row r="870" spans="3:31" x14ac:dyDescent="0.2">
      <c r="C870" s="28"/>
      <c r="D870" s="28"/>
      <c r="E870" s="28"/>
      <c r="F870" s="28"/>
      <c r="O870" s="28"/>
      <c r="Q870" s="28"/>
      <c r="AE870" s="28"/>
    </row>
    <row r="871" spans="3:31" x14ac:dyDescent="0.2">
      <c r="C871" s="28"/>
      <c r="D871" s="28"/>
      <c r="E871" s="28"/>
      <c r="F871" s="28"/>
      <c r="O871" s="28"/>
      <c r="Q871" s="28"/>
      <c r="AE871" s="28"/>
    </row>
    <row r="872" spans="3:31" x14ac:dyDescent="0.2">
      <c r="C872" s="28"/>
      <c r="D872" s="28"/>
      <c r="E872" s="28"/>
      <c r="F872" s="28"/>
      <c r="O872" s="28"/>
      <c r="Q872" s="28"/>
      <c r="AE872" s="28"/>
    </row>
    <row r="873" spans="3:31" x14ac:dyDescent="0.2">
      <c r="C873" s="28"/>
      <c r="D873" s="28"/>
      <c r="E873" s="28"/>
      <c r="F873" s="28"/>
      <c r="O873" s="28"/>
      <c r="Q873" s="28"/>
      <c r="AE873" s="28"/>
    </row>
    <row r="874" spans="3:31" x14ac:dyDescent="0.2">
      <c r="C874" s="28"/>
      <c r="D874" s="28"/>
      <c r="E874" s="28"/>
      <c r="F874" s="28"/>
      <c r="O874" s="28"/>
      <c r="Q874" s="28"/>
      <c r="AE874" s="28"/>
    </row>
    <row r="875" spans="3:31" x14ac:dyDescent="0.2">
      <c r="C875" s="28"/>
      <c r="D875" s="28"/>
      <c r="E875" s="28"/>
      <c r="F875" s="28"/>
      <c r="O875" s="28"/>
      <c r="Q875" s="28"/>
      <c r="AE875" s="28"/>
    </row>
    <row r="876" spans="3:31" x14ac:dyDescent="0.2">
      <c r="C876" s="28"/>
      <c r="D876" s="28"/>
      <c r="E876" s="28"/>
      <c r="F876" s="28"/>
      <c r="O876" s="28"/>
      <c r="Q876" s="28"/>
      <c r="AE876" s="28"/>
    </row>
    <row r="877" spans="3:31" x14ac:dyDescent="0.2">
      <c r="C877" s="28"/>
      <c r="D877" s="28"/>
      <c r="E877" s="28"/>
      <c r="F877" s="28"/>
      <c r="O877" s="28"/>
      <c r="Q877" s="28"/>
      <c r="AE877" s="28"/>
    </row>
    <row r="878" spans="3:31" x14ac:dyDescent="0.2">
      <c r="C878" s="28"/>
      <c r="D878" s="28"/>
      <c r="E878" s="28"/>
      <c r="F878" s="28"/>
      <c r="O878" s="28"/>
      <c r="Q878" s="28"/>
      <c r="AE878" s="28"/>
    </row>
    <row r="879" spans="3:31" x14ac:dyDescent="0.2">
      <c r="C879" s="28"/>
      <c r="D879" s="28"/>
      <c r="E879" s="28"/>
      <c r="F879" s="28"/>
      <c r="O879" s="28"/>
      <c r="Q879" s="28"/>
      <c r="AE879" s="28"/>
    </row>
    <row r="880" spans="3:31" x14ac:dyDescent="0.2">
      <c r="C880" s="28"/>
      <c r="D880" s="28"/>
      <c r="E880" s="28"/>
      <c r="F880" s="28"/>
      <c r="O880" s="28"/>
      <c r="Q880" s="28"/>
      <c r="AE880" s="28"/>
    </row>
    <row r="881" spans="3:31" x14ac:dyDescent="0.2">
      <c r="C881" s="28"/>
      <c r="D881" s="28"/>
      <c r="E881" s="28"/>
      <c r="F881" s="28"/>
      <c r="O881" s="28"/>
      <c r="Q881" s="28"/>
      <c r="AE881" s="28"/>
    </row>
    <row r="882" spans="3:31" x14ac:dyDescent="0.2">
      <c r="C882" s="28"/>
      <c r="D882" s="28"/>
      <c r="E882" s="28"/>
      <c r="F882" s="28"/>
      <c r="O882" s="28"/>
      <c r="Q882" s="28"/>
      <c r="AE882" s="28"/>
    </row>
    <row r="883" spans="3:31" x14ac:dyDescent="0.2">
      <c r="C883" s="28"/>
      <c r="D883" s="28"/>
      <c r="E883" s="28"/>
      <c r="F883" s="28"/>
      <c r="O883" s="28"/>
      <c r="Q883" s="28"/>
      <c r="AE883" s="28"/>
    </row>
    <row r="884" spans="3:31" x14ac:dyDescent="0.2">
      <c r="C884" s="28"/>
      <c r="D884" s="28"/>
      <c r="E884" s="28"/>
      <c r="F884" s="28"/>
      <c r="O884" s="28"/>
      <c r="Q884" s="28"/>
      <c r="AE884" s="28"/>
    </row>
    <row r="885" spans="3:31" x14ac:dyDescent="0.2">
      <c r="C885" s="28"/>
      <c r="D885" s="28"/>
      <c r="E885" s="28"/>
      <c r="F885" s="28"/>
      <c r="O885" s="28"/>
      <c r="Q885" s="28"/>
      <c r="AE885" s="28"/>
    </row>
    <row r="886" spans="3:31" x14ac:dyDescent="0.2">
      <c r="C886" s="28"/>
      <c r="D886" s="28"/>
      <c r="E886" s="28"/>
      <c r="F886" s="28"/>
      <c r="O886" s="28"/>
      <c r="Q886" s="28"/>
      <c r="AE886" s="28"/>
    </row>
    <row r="887" spans="3:31" x14ac:dyDescent="0.2">
      <c r="C887" s="28"/>
      <c r="D887" s="28"/>
      <c r="E887" s="28"/>
      <c r="F887" s="28"/>
      <c r="O887" s="28"/>
      <c r="Q887" s="28"/>
      <c r="AE887" s="28"/>
    </row>
    <row r="888" spans="3:31" x14ac:dyDescent="0.2">
      <c r="C888" s="28"/>
      <c r="D888" s="28"/>
      <c r="E888" s="28"/>
      <c r="F888" s="28"/>
      <c r="O888" s="28"/>
      <c r="Q888" s="28"/>
      <c r="AE888" s="28"/>
    </row>
    <row r="889" spans="3:31" x14ac:dyDescent="0.2">
      <c r="C889" s="28"/>
      <c r="D889" s="28"/>
      <c r="E889" s="28"/>
      <c r="F889" s="28"/>
      <c r="O889" s="28"/>
      <c r="Q889" s="28"/>
      <c r="AE889" s="28"/>
    </row>
    <row r="890" spans="3:31" x14ac:dyDescent="0.2">
      <c r="C890" s="28"/>
      <c r="D890" s="28"/>
      <c r="E890" s="28"/>
      <c r="F890" s="28"/>
      <c r="O890" s="28"/>
      <c r="Q890" s="28"/>
      <c r="AE890" s="28"/>
    </row>
    <row r="891" spans="3:31" x14ac:dyDescent="0.2">
      <c r="C891" s="28"/>
      <c r="D891" s="28"/>
      <c r="E891" s="28"/>
      <c r="F891" s="28"/>
      <c r="O891" s="28"/>
      <c r="Q891" s="28"/>
      <c r="AE891" s="28"/>
    </row>
    <row r="892" spans="3:31" x14ac:dyDescent="0.2">
      <c r="C892" s="28"/>
      <c r="D892" s="28"/>
      <c r="E892" s="28"/>
      <c r="F892" s="28"/>
      <c r="O892" s="28"/>
      <c r="Q892" s="28"/>
      <c r="AE892" s="28"/>
    </row>
    <row r="893" spans="3:31" x14ac:dyDescent="0.2">
      <c r="C893" s="28"/>
      <c r="D893" s="28"/>
      <c r="E893" s="28"/>
      <c r="F893" s="28"/>
      <c r="O893" s="28"/>
      <c r="Q893" s="28"/>
      <c r="AE893" s="28"/>
    </row>
    <row r="894" spans="3:31" x14ac:dyDescent="0.2">
      <c r="C894" s="28"/>
      <c r="D894" s="28"/>
      <c r="E894" s="28"/>
      <c r="F894" s="28"/>
      <c r="O894" s="28"/>
      <c r="Q894" s="28"/>
      <c r="AE894" s="28"/>
    </row>
    <row r="895" spans="3:31" x14ac:dyDescent="0.2">
      <c r="C895" s="28"/>
      <c r="D895" s="28"/>
      <c r="E895" s="28"/>
      <c r="F895" s="28"/>
      <c r="O895" s="28"/>
      <c r="Q895" s="28"/>
      <c r="AE895" s="28"/>
    </row>
    <row r="896" spans="3:31" x14ac:dyDescent="0.2">
      <c r="C896" s="28"/>
      <c r="D896" s="28"/>
      <c r="E896" s="28"/>
      <c r="F896" s="28"/>
      <c r="O896" s="28"/>
      <c r="Q896" s="28"/>
      <c r="AE896" s="28"/>
    </row>
    <row r="897" spans="3:31" x14ac:dyDescent="0.2">
      <c r="C897" s="28"/>
      <c r="D897" s="28"/>
      <c r="E897" s="28"/>
      <c r="F897" s="28"/>
      <c r="O897" s="28"/>
      <c r="Q897" s="28"/>
      <c r="AE897" s="28"/>
    </row>
    <row r="898" spans="3:31" x14ac:dyDescent="0.2">
      <c r="C898" s="28"/>
      <c r="D898" s="28"/>
      <c r="E898" s="28"/>
      <c r="F898" s="28"/>
      <c r="O898" s="28"/>
      <c r="Q898" s="28"/>
      <c r="AE898" s="28"/>
    </row>
    <row r="899" spans="3:31" x14ac:dyDescent="0.2">
      <c r="C899" s="28"/>
      <c r="D899" s="28"/>
      <c r="E899" s="28"/>
      <c r="F899" s="28"/>
      <c r="O899" s="28"/>
      <c r="Q899" s="28"/>
      <c r="AE899" s="28"/>
    </row>
    <row r="900" spans="3:31" x14ac:dyDescent="0.2">
      <c r="C900" s="28"/>
      <c r="D900" s="28"/>
      <c r="E900" s="28"/>
      <c r="F900" s="28"/>
      <c r="O900" s="28"/>
      <c r="Q900" s="28"/>
      <c r="AE900" s="28"/>
    </row>
    <row r="901" spans="3:31" x14ac:dyDescent="0.2">
      <c r="C901" s="28"/>
      <c r="D901" s="28"/>
      <c r="E901" s="28"/>
      <c r="F901" s="28"/>
      <c r="O901" s="28"/>
      <c r="Q901" s="28"/>
      <c r="AE901" s="28"/>
    </row>
    <row r="902" spans="3:31" x14ac:dyDescent="0.2">
      <c r="C902" s="28"/>
      <c r="D902" s="28"/>
      <c r="E902" s="28"/>
      <c r="F902" s="28"/>
      <c r="O902" s="28"/>
      <c r="Q902" s="28"/>
      <c r="AE902" s="28"/>
    </row>
    <row r="903" spans="3:31" x14ac:dyDescent="0.2">
      <c r="C903" s="28"/>
      <c r="D903" s="28"/>
      <c r="E903" s="28"/>
      <c r="F903" s="28"/>
      <c r="O903" s="28"/>
      <c r="Q903" s="28"/>
      <c r="AE903" s="28"/>
    </row>
    <row r="904" spans="3:31" x14ac:dyDescent="0.2">
      <c r="C904" s="28"/>
      <c r="D904" s="28"/>
      <c r="E904" s="28"/>
      <c r="F904" s="28"/>
      <c r="O904" s="28"/>
      <c r="Q904" s="28"/>
      <c r="AE904" s="28"/>
    </row>
    <row r="905" spans="3:31" x14ac:dyDescent="0.2">
      <c r="C905" s="28"/>
      <c r="D905" s="28"/>
      <c r="E905" s="28"/>
      <c r="F905" s="28"/>
      <c r="O905" s="28"/>
      <c r="Q905" s="28"/>
      <c r="AE905" s="28"/>
    </row>
    <row r="906" spans="3:31" x14ac:dyDescent="0.2">
      <c r="C906" s="28"/>
      <c r="D906" s="28"/>
      <c r="E906" s="28"/>
      <c r="F906" s="28"/>
      <c r="O906" s="28"/>
      <c r="Q906" s="28"/>
      <c r="AE906" s="28"/>
    </row>
    <row r="907" spans="3:31" x14ac:dyDescent="0.2">
      <c r="C907" s="28"/>
      <c r="D907" s="28"/>
      <c r="E907" s="28"/>
      <c r="F907" s="28"/>
      <c r="O907" s="28"/>
      <c r="Q907" s="28"/>
      <c r="AE907" s="28"/>
    </row>
    <row r="908" spans="3:31" x14ac:dyDescent="0.2">
      <c r="C908" s="28"/>
      <c r="D908" s="28"/>
      <c r="E908" s="28"/>
      <c r="F908" s="28"/>
      <c r="O908" s="28"/>
      <c r="Q908" s="28"/>
      <c r="AE908" s="28"/>
    </row>
    <row r="909" spans="3:31" x14ac:dyDescent="0.2">
      <c r="C909" s="28"/>
      <c r="D909" s="28"/>
      <c r="E909" s="28"/>
      <c r="F909" s="28"/>
      <c r="O909" s="28"/>
      <c r="Q909" s="28"/>
      <c r="AE909" s="28"/>
    </row>
    <row r="910" spans="3:31" x14ac:dyDescent="0.2">
      <c r="C910" s="28"/>
      <c r="D910" s="28"/>
      <c r="E910" s="28"/>
      <c r="F910" s="28"/>
      <c r="O910" s="28"/>
      <c r="Q910" s="28"/>
      <c r="AE910" s="28"/>
    </row>
    <row r="911" spans="3:31" x14ac:dyDescent="0.2">
      <c r="C911" s="28"/>
      <c r="D911" s="28"/>
      <c r="E911" s="28"/>
      <c r="F911" s="28"/>
      <c r="O911" s="28"/>
      <c r="Q911" s="28"/>
      <c r="AE911" s="28"/>
    </row>
    <row r="912" spans="3:31" x14ac:dyDescent="0.2">
      <c r="C912" s="28"/>
      <c r="D912" s="28"/>
      <c r="E912" s="28"/>
      <c r="F912" s="28"/>
      <c r="O912" s="28"/>
      <c r="Q912" s="28"/>
      <c r="AE912" s="28"/>
    </row>
    <row r="913" spans="3:31" x14ac:dyDescent="0.2">
      <c r="C913" s="28"/>
      <c r="D913" s="28"/>
      <c r="E913" s="28"/>
      <c r="F913" s="28"/>
      <c r="O913" s="28"/>
      <c r="Q913" s="28"/>
      <c r="AE913" s="28"/>
    </row>
    <row r="914" spans="3:31" x14ac:dyDescent="0.2">
      <c r="C914" s="28"/>
      <c r="D914" s="28"/>
      <c r="E914" s="28"/>
      <c r="F914" s="28"/>
      <c r="O914" s="28"/>
      <c r="Q914" s="28"/>
      <c r="AE914" s="28"/>
    </row>
    <row r="915" spans="3:31" x14ac:dyDescent="0.2">
      <c r="C915" s="28"/>
      <c r="D915" s="28"/>
      <c r="E915" s="28"/>
      <c r="F915" s="28"/>
      <c r="O915" s="28"/>
      <c r="Q915" s="28"/>
      <c r="AE915" s="28"/>
    </row>
    <row r="916" spans="3:31" x14ac:dyDescent="0.2">
      <c r="C916" s="28"/>
      <c r="D916" s="28"/>
      <c r="E916" s="28"/>
      <c r="F916" s="28"/>
      <c r="O916" s="28"/>
      <c r="Q916" s="28"/>
      <c r="AE916" s="28"/>
    </row>
    <row r="917" spans="3:31" x14ac:dyDescent="0.2">
      <c r="C917" s="28"/>
      <c r="D917" s="28"/>
      <c r="E917" s="28"/>
      <c r="F917" s="28"/>
      <c r="O917" s="28"/>
      <c r="Q917" s="28"/>
      <c r="AE917" s="28"/>
    </row>
    <row r="918" spans="3:31" x14ac:dyDescent="0.2">
      <c r="C918" s="28"/>
      <c r="D918" s="28"/>
      <c r="E918" s="28"/>
      <c r="F918" s="28"/>
      <c r="O918" s="28"/>
      <c r="Q918" s="28"/>
      <c r="AE918" s="28"/>
    </row>
    <row r="919" spans="3:31" x14ac:dyDescent="0.2">
      <c r="C919" s="28"/>
      <c r="D919" s="28"/>
      <c r="E919" s="28"/>
      <c r="F919" s="28"/>
      <c r="O919" s="28"/>
      <c r="Q919" s="28"/>
      <c r="AE919" s="28"/>
    </row>
    <row r="920" spans="3:31" x14ac:dyDescent="0.2">
      <c r="C920" s="28"/>
      <c r="D920" s="28"/>
      <c r="E920" s="28"/>
      <c r="F920" s="28"/>
      <c r="O920" s="28"/>
      <c r="Q920" s="28"/>
      <c r="AE920" s="28"/>
    </row>
    <row r="921" spans="3:31" x14ac:dyDescent="0.2">
      <c r="C921" s="28"/>
      <c r="D921" s="28"/>
      <c r="E921" s="28"/>
      <c r="F921" s="28"/>
      <c r="O921" s="28"/>
      <c r="Q921" s="28"/>
      <c r="AE921" s="28"/>
    </row>
    <row r="922" spans="3:31" x14ac:dyDescent="0.2">
      <c r="C922" s="28"/>
      <c r="D922" s="28"/>
      <c r="E922" s="28"/>
      <c r="F922" s="28"/>
      <c r="O922" s="28"/>
      <c r="Q922" s="28"/>
      <c r="AE922" s="28"/>
    </row>
    <row r="923" spans="3:31" x14ac:dyDescent="0.2">
      <c r="C923" s="28"/>
      <c r="D923" s="28"/>
      <c r="E923" s="28"/>
      <c r="F923" s="28"/>
      <c r="O923" s="28"/>
      <c r="Q923" s="28"/>
      <c r="AE923" s="28"/>
    </row>
    <row r="924" spans="3:31" x14ac:dyDescent="0.2">
      <c r="C924" s="28"/>
      <c r="D924" s="28"/>
      <c r="E924" s="28"/>
      <c r="F924" s="28"/>
      <c r="O924" s="28"/>
      <c r="Q924" s="28"/>
      <c r="AE924" s="28"/>
    </row>
    <row r="925" spans="3:31" x14ac:dyDescent="0.2">
      <c r="C925" s="28"/>
      <c r="D925" s="28"/>
      <c r="E925" s="28"/>
      <c r="F925" s="28"/>
      <c r="O925" s="28"/>
      <c r="Q925" s="28"/>
      <c r="AE925" s="28"/>
    </row>
    <row r="926" spans="3:31" x14ac:dyDescent="0.2">
      <c r="C926" s="28"/>
      <c r="D926" s="28"/>
      <c r="E926" s="28"/>
      <c r="F926" s="28"/>
      <c r="O926" s="28"/>
      <c r="Q926" s="28"/>
      <c r="AE926" s="28"/>
    </row>
    <row r="927" spans="3:31" x14ac:dyDescent="0.2">
      <c r="C927" s="28"/>
      <c r="D927" s="28"/>
      <c r="E927" s="28"/>
      <c r="F927" s="28"/>
      <c r="O927" s="28"/>
      <c r="Q927" s="28"/>
      <c r="AE927" s="28"/>
    </row>
    <row r="928" spans="3:31" x14ac:dyDescent="0.2">
      <c r="C928" s="28"/>
      <c r="D928" s="28"/>
      <c r="E928" s="28"/>
      <c r="F928" s="28"/>
      <c r="O928" s="28"/>
      <c r="Q928" s="28"/>
      <c r="AE928" s="28"/>
    </row>
    <row r="929" spans="3:31" x14ac:dyDescent="0.2">
      <c r="C929" s="28"/>
      <c r="D929" s="28"/>
      <c r="E929" s="28"/>
      <c r="F929" s="28"/>
      <c r="O929" s="28"/>
      <c r="Q929" s="28"/>
      <c r="AE929" s="28"/>
    </row>
    <row r="930" spans="3:31" x14ac:dyDescent="0.2">
      <c r="C930" s="28"/>
      <c r="D930" s="28"/>
      <c r="E930" s="28"/>
      <c r="F930" s="28"/>
      <c r="O930" s="28"/>
      <c r="Q930" s="28"/>
      <c r="AE930" s="28"/>
    </row>
    <row r="931" spans="3:31" x14ac:dyDescent="0.2">
      <c r="C931" s="28"/>
      <c r="D931" s="28"/>
      <c r="E931" s="28"/>
      <c r="F931" s="28"/>
      <c r="O931" s="28"/>
      <c r="Q931" s="28"/>
      <c r="AE931" s="28"/>
    </row>
    <row r="932" spans="3:31" x14ac:dyDescent="0.2">
      <c r="C932" s="28"/>
      <c r="D932" s="28"/>
      <c r="E932" s="28"/>
      <c r="F932" s="28"/>
      <c r="O932" s="28"/>
      <c r="Q932" s="28"/>
      <c r="AE932" s="28"/>
    </row>
    <row r="933" spans="3:31" x14ac:dyDescent="0.2">
      <c r="C933" s="28"/>
      <c r="D933" s="28"/>
      <c r="E933" s="28"/>
      <c r="F933" s="28"/>
      <c r="O933" s="28"/>
      <c r="Q933" s="28"/>
      <c r="AE933" s="28"/>
    </row>
    <row r="934" spans="3:31" x14ac:dyDescent="0.2">
      <c r="C934" s="28"/>
      <c r="D934" s="28"/>
      <c r="E934" s="28"/>
      <c r="F934" s="28"/>
      <c r="O934" s="28"/>
      <c r="Q934" s="28"/>
      <c r="AE934" s="28"/>
    </row>
    <row r="935" spans="3:31" x14ac:dyDescent="0.2">
      <c r="C935" s="28"/>
      <c r="D935" s="28"/>
      <c r="E935" s="28"/>
      <c r="F935" s="28"/>
      <c r="O935" s="28"/>
      <c r="Q935" s="28"/>
      <c r="AE935" s="28"/>
    </row>
    <row r="936" spans="3:31" x14ac:dyDescent="0.2">
      <c r="C936" s="28"/>
      <c r="D936" s="28"/>
      <c r="E936" s="28"/>
      <c r="F936" s="28"/>
      <c r="O936" s="28"/>
      <c r="Q936" s="28"/>
      <c r="AE936" s="28"/>
    </row>
    <row r="937" spans="3:31" x14ac:dyDescent="0.2">
      <c r="C937" s="28"/>
      <c r="D937" s="28"/>
      <c r="E937" s="28"/>
      <c r="F937" s="28"/>
      <c r="O937" s="28"/>
      <c r="Q937" s="28"/>
      <c r="AE937" s="28"/>
    </row>
    <row r="938" spans="3:31" x14ac:dyDescent="0.2">
      <c r="C938" s="28"/>
      <c r="D938" s="28"/>
      <c r="E938" s="28"/>
      <c r="F938" s="28"/>
      <c r="O938" s="28"/>
      <c r="Q938" s="28"/>
      <c r="AE938" s="28"/>
    </row>
    <row r="939" spans="3:31" x14ac:dyDescent="0.2">
      <c r="C939" s="28"/>
      <c r="D939" s="28"/>
      <c r="E939" s="28"/>
      <c r="F939" s="28"/>
      <c r="O939" s="28"/>
      <c r="Q939" s="28"/>
      <c r="AE939" s="28"/>
    </row>
    <row r="940" spans="3:31" x14ac:dyDescent="0.2">
      <c r="C940" s="28"/>
      <c r="D940" s="28"/>
      <c r="E940" s="28"/>
      <c r="F940" s="28"/>
      <c r="O940" s="28"/>
      <c r="Q940" s="28"/>
      <c r="AE940" s="28"/>
    </row>
    <row r="941" spans="3:31" x14ac:dyDescent="0.2">
      <c r="C941" s="28"/>
      <c r="D941" s="28"/>
      <c r="E941" s="28"/>
      <c r="F941" s="28"/>
      <c r="O941" s="28"/>
      <c r="Q941" s="28"/>
      <c r="AE941" s="28"/>
    </row>
    <row r="942" spans="3:31" x14ac:dyDescent="0.2">
      <c r="C942" s="28"/>
      <c r="D942" s="28"/>
      <c r="E942" s="28"/>
      <c r="F942" s="28"/>
      <c r="O942" s="28"/>
      <c r="Q942" s="28"/>
      <c r="AE942" s="28"/>
    </row>
    <row r="943" spans="3:31" x14ac:dyDescent="0.2">
      <c r="C943" s="28"/>
      <c r="D943" s="28"/>
      <c r="E943" s="28"/>
      <c r="F943" s="28"/>
      <c r="O943" s="28"/>
      <c r="Q943" s="28"/>
      <c r="AE943" s="28"/>
    </row>
    <row r="944" spans="3:31" x14ac:dyDescent="0.2">
      <c r="C944" s="28"/>
      <c r="D944" s="28"/>
      <c r="E944" s="28"/>
      <c r="F944" s="28"/>
      <c r="O944" s="28"/>
      <c r="Q944" s="28"/>
      <c r="AE944" s="28"/>
    </row>
    <row r="945" spans="3:31" x14ac:dyDescent="0.2">
      <c r="C945" s="28"/>
      <c r="D945" s="28"/>
      <c r="E945" s="28"/>
      <c r="F945" s="28"/>
      <c r="O945" s="28"/>
      <c r="Q945" s="28"/>
      <c r="AE945" s="28"/>
    </row>
    <row r="946" spans="3:31" x14ac:dyDescent="0.2">
      <c r="C946" s="28"/>
      <c r="D946" s="28"/>
      <c r="E946" s="28"/>
      <c r="F946" s="28"/>
      <c r="O946" s="28"/>
      <c r="Q946" s="28"/>
      <c r="AE946" s="28"/>
    </row>
    <row r="947" spans="3:31" x14ac:dyDescent="0.2">
      <c r="C947" s="28"/>
      <c r="D947" s="28"/>
      <c r="E947" s="28"/>
      <c r="F947" s="28"/>
      <c r="O947" s="28"/>
      <c r="Q947" s="28"/>
      <c r="AE947" s="28"/>
    </row>
    <row r="948" spans="3:31" x14ac:dyDescent="0.2">
      <c r="C948" s="28"/>
      <c r="D948" s="28"/>
      <c r="E948" s="28"/>
      <c r="F948" s="28"/>
      <c r="O948" s="28"/>
      <c r="Q948" s="28"/>
      <c r="AE948" s="28"/>
    </row>
    <row r="949" spans="3:31" x14ac:dyDescent="0.2">
      <c r="C949" s="28"/>
      <c r="D949" s="28"/>
      <c r="E949" s="28"/>
      <c r="F949" s="28"/>
      <c r="O949" s="28"/>
      <c r="Q949" s="28"/>
      <c r="AE949" s="28"/>
    </row>
    <row r="950" spans="3:31" x14ac:dyDescent="0.2">
      <c r="C950" s="28"/>
      <c r="D950" s="28"/>
      <c r="E950" s="28"/>
      <c r="F950" s="28"/>
      <c r="O950" s="28"/>
      <c r="Q950" s="28"/>
      <c r="AE950" s="28"/>
    </row>
    <row r="951" spans="3:31" x14ac:dyDescent="0.2">
      <c r="C951" s="28"/>
      <c r="D951" s="28"/>
      <c r="E951" s="28"/>
      <c r="F951" s="28"/>
      <c r="O951" s="28"/>
      <c r="Q951" s="28"/>
      <c r="AE951" s="28"/>
    </row>
    <row r="952" spans="3:31" x14ac:dyDescent="0.2">
      <c r="C952" s="28"/>
      <c r="D952" s="28"/>
      <c r="E952" s="28"/>
      <c r="F952" s="28"/>
      <c r="O952" s="28"/>
      <c r="Q952" s="28"/>
      <c r="AE952" s="28"/>
    </row>
    <row r="953" spans="3:31" x14ac:dyDescent="0.2">
      <c r="C953" s="28"/>
      <c r="D953" s="28"/>
      <c r="E953" s="28"/>
      <c r="F953" s="28"/>
      <c r="O953" s="28"/>
      <c r="Q953" s="28"/>
      <c r="AE953" s="28"/>
    </row>
    <row r="954" spans="3:31" x14ac:dyDescent="0.2">
      <c r="C954" s="28"/>
      <c r="D954" s="28"/>
      <c r="E954" s="28"/>
      <c r="F954" s="28"/>
      <c r="O954" s="28"/>
      <c r="Q954" s="28"/>
      <c r="AE954" s="28"/>
    </row>
    <row r="955" spans="3:31" x14ac:dyDescent="0.2">
      <c r="C955" s="28"/>
      <c r="D955" s="28"/>
      <c r="E955" s="28"/>
      <c r="F955" s="28"/>
      <c r="O955" s="28"/>
      <c r="Q955" s="28"/>
      <c r="AE955" s="28"/>
    </row>
    <row r="956" spans="3:31" x14ac:dyDescent="0.2">
      <c r="C956" s="28"/>
      <c r="D956" s="28"/>
      <c r="E956" s="28"/>
      <c r="F956" s="28"/>
      <c r="O956" s="28"/>
      <c r="Q956" s="28"/>
      <c r="AE956" s="28"/>
    </row>
    <row r="957" spans="3:31" x14ac:dyDescent="0.2">
      <c r="C957" s="28"/>
      <c r="D957" s="28"/>
      <c r="E957" s="28"/>
      <c r="F957" s="28"/>
      <c r="O957" s="28"/>
      <c r="Q957" s="28"/>
      <c r="AE957" s="28"/>
    </row>
    <row r="958" spans="3:31" x14ac:dyDescent="0.2">
      <c r="C958" s="28"/>
      <c r="D958" s="28"/>
      <c r="E958" s="28"/>
      <c r="F958" s="28"/>
      <c r="O958" s="28"/>
      <c r="Q958" s="28"/>
      <c r="AE958" s="28"/>
    </row>
    <row r="959" spans="3:31" x14ac:dyDescent="0.2">
      <c r="C959" s="28"/>
      <c r="D959" s="28"/>
      <c r="E959" s="28"/>
      <c r="F959" s="28"/>
      <c r="O959" s="28"/>
      <c r="Q959" s="28"/>
      <c r="AE959" s="28"/>
    </row>
    <row r="960" spans="3:31" x14ac:dyDescent="0.2">
      <c r="C960" s="28"/>
      <c r="D960" s="28"/>
      <c r="E960" s="28"/>
      <c r="F960" s="28"/>
      <c r="O960" s="28"/>
      <c r="Q960" s="28"/>
      <c r="AE960" s="28"/>
    </row>
    <row r="961" spans="3:31" x14ac:dyDescent="0.2">
      <c r="C961" s="28"/>
      <c r="D961" s="28"/>
      <c r="E961" s="28"/>
      <c r="F961" s="28"/>
      <c r="O961" s="28"/>
      <c r="Q961" s="28"/>
      <c r="AE961" s="28"/>
    </row>
    <row r="962" spans="3:31" x14ac:dyDescent="0.2">
      <c r="C962" s="28"/>
      <c r="D962" s="28"/>
      <c r="E962" s="28"/>
      <c r="F962" s="28"/>
      <c r="O962" s="28"/>
      <c r="Q962" s="28"/>
      <c r="AE962" s="28"/>
    </row>
    <row r="963" spans="3:31" x14ac:dyDescent="0.2">
      <c r="C963" s="28"/>
      <c r="D963" s="28"/>
      <c r="E963" s="28"/>
      <c r="F963" s="28"/>
      <c r="O963" s="28"/>
      <c r="Q963" s="28"/>
      <c r="AE963" s="28"/>
    </row>
    <row r="964" spans="3:31" x14ac:dyDescent="0.2">
      <c r="C964" s="28"/>
      <c r="D964" s="28"/>
      <c r="E964" s="28"/>
      <c r="F964" s="28"/>
      <c r="O964" s="28"/>
      <c r="Q964" s="28"/>
      <c r="AE964" s="28"/>
    </row>
    <row r="965" spans="3:31" x14ac:dyDescent="0.2">
      <c r="C965" s="28"/>
      <c r="D965" s="28"/>
      <c r="E965" s="28"/>
      <c r="F965" s="28"/>
      <c r="O965" s="28"/>
      <c r="Q965" s="28"/>
      <c r="AE965" s="28"/>
    </row>
    <row r="966" spans="3:31" x14ac:dyDescent="0.2">
      <c r="C966" s="28"/>
      <c r="D966" s="28"/>
      <c r="E966" s="28"/>
      <c r="F966" s="28"/>
      <c r="O966" s="28"/>
      <c r="Q966" s="28"/>
      <c r="AE966" s="28"/>
    </row>
    <row r="967" spans="3:31" x14ac:dyDescent="0.2">
      <c r="C967" s="28"/>
      <c r="D967" s="28"/>
      <c r="E967" s="28"/>
      <c r="F967" s="28"/>
      <c r="O967" s="28"/>
      <c r="Q967" s="28"/>
      <c r="AE967" s="28"/>
    </row>
    <row r="968" spans="3:31" x14ac:dyDescent="0.2">
      <c r="C968" s="28"/>
      <c r="D968" s="28"/>
      <c r="E968" s="28"/>
      <c r="F968" s="28"/>
      <c r="O968" s="28"/>
      <c r="Q968" s="28"/>
      <c r="AE968" s="28"/>
    </row>
    <row r="969" spans="3:31" x14ac:dyDescent="0.2">
      <c r="C969" s="28"/>
      <c r="D969" s="28"/>
      <c r="E969" s="28"/>
      <c r="F969" s="28"/>
      <c r="O969" s="28"/>
      <c r="Q969" s="28"/>
      <c r="AE969" s="28"/>
    </row>
    <row r="970" spans="3:31" x14ac:dyDescent="0.2">
      <c r="C970" s="28"/>
      <c r="D970" s="28"/>
      <c r="E970" s="28"/>
      <c r="F970" s="28"/>
      <c r="O970" s="28"/>
      <c r="Q970" s="28"/>
      <c r="AE970" s="28"/>
    </row>
    <row r="971" spans="3:31" x14ac:dyDescent="0.2">
      <c r="C971" s="28"/>
      <c r="D971" s="28"/>
      <c r="E971" s="28"/>
      <c r="F971" s="28"/>
      <c r="O971" s="28"/>
      <c r="Q971" s="28"/>
      <c r="AE971" s="28"/>
    </row>
    <row r="972" spans="3:31" x14ac:dyDescent="0.2">
      <c r="C972" s="28"/>
      <c r="D972" s="28"/>
      <c r="E972" s="28"/>
      <c r="F972" s="28"/>
      <c r="O972" s="28"/>
      <c r="Q972" s="28"/>
      <c r="AE972" s="28"/>
    </row>
    <row r="973" spans="3:31" x14ac:dyDescent="0.2">
      <c r="C973" s="28"/>
      <c r="D973" s="28"/>
      <c r="E973" s="28"/>
      <c r="F973" s="28"/>
      <c r="O973" s="28"/>
      <c r="Q973" s="28"/>
      <c r="AE973" s="28"/>
    </row>
    <row r="974" spans="3:31" x14ac:dyDescent="0.2">
      <c r="C974" s="28"/>
      <c r="D974" s="28"/>
      <c r="E974" s="28"/>
      <c r="F974" s="28"/>
      <c r="O974" s="28"/>
      <c r="Q974" s="28"/>
      <c r="AE974" s="28"/>
    </row>
    <row r="975" spans="3:31" x14ac:dyDescent="0.2">
      <c r="C975" s="28"/>
      <c r="D975" s="28"/>
      <c r="E975" s="28"/>
      <c r="F975" s="28"/>
      <c r="O975" s="28"/>
      <c r="Q975" s="28"/>
      <c r="AE975" s="28"/>
    </row>
    <row r="976" spans="3:31" x14ac:dyDescent="0.2">
      <c r="C976" s="28"/>
      <c r="D976" s="28"/>
      <c r="E976" s="28"/>
      <c r="F976" s="28"/>
      <c r="O976" s="28"/>
      <c r="Q976" s="28"/>
      <c r="AE976" s="28"/>
    </row>
    <row r="977" spans="3:31" x14ac:dyDescent="0.2">
      <c r="C977" s="28"/>
      <c r="D977" s="28"/>
      <c r="E977" s="28"/>
      <c r="F977" s="28"/>
      <c r="O977" s="28"/>
      <c r="Q977" s="28"/>
      <c r="AE977" s="28"/>
    </row>
    <row r="978" spans="3:31" x14ac:dyDescent="0.2">
      <c r="C978" s="28"/>
      <c r="D978" s="28"/>
      <c r="E978" s="28"/>
      <c r="F978" s="28"/>
      <c r="O978" s="28"/>
      <c r="Q978" s="28"/>
      <c r="AE978" s="28"/>
    </row>
    <row r="979" spans="3:31" x14ac:dyDescent="0.2">
      <c r="C979" s="28"/>
      <c r="D979" s="28"/>
      <c r="E979" s="28"/>
      <c r="F979" s="28"/>
      <c r="O979" s="28"/>
      <c r="Q979" s="28"/>
      <c r="AE979" s="28"/>
    </row>
    <row r="980" spans="3:31" x14ac:dyDescent="0.2">
      <c r="C980" s="28"/>
      <c r="D980" s="28"/>
      <c r="E980" s="28"/>
      <c r="F980" s="28"/>
      <c r="O980" s="28"/>
      <c r="Q980" s="28"/>
      <c r="AE980" s="28"/>
    </row>
    <row r="981" spans="3:31" x14ac:dyDescent="0.2">
      <c r="C981" s="28"/>
      <c r="D981" s="28"/>
      <c r="E981" s="28"/>
      <c r="F981" s="28"/>
      <c r="O981" s="28"/>
      <c r="Q981" s="28"/>
      <c r="AE981" s="28"/>
    </row>
    <row r="982" spans="3:31" x14ac:dyDescent="0.2">
      <c r="C982" s="28"/>
      <c r="D982" s="28"/>
      <c r="E982" s="28"/>
      <c r="F982" s="28"/>
      <c r="O982" s="28"/>
      <c r="Q982" s="28"/>
      <c r="AE982" s="28"/>
    </row>
    <row r="983" spans="3:31" x14ac:dyDescent="0.2">
      <c r="C983" s="28"/>
      <c r="D983" s="28"/>
      <c r="E983" s="28"/>
      <c r="F983" s="28"/>
      <c r="O983" s="28"/>
      <c r="Q983" s="28"/>
      <c r="AE983" s="28"/>
    </row>
    <row r="984" spans="3:31" x14ac:dyDescent="0.2">
      <c r="C984" s="28"/>
      <c r="D984" s="28"/>
      <c r="E984" s="28"/>
      <c r="F984" s="28"/>
      <c r="O984" s="28"/>
      <c r="Q984" s="28"/>
      <c r="AE984" s="28"/>
    </row>
    <row r="985" spans="3:31" x14ac:dyDescent="0.2">
      <c r="C985" s="28"/>
      <c r="D985" s="28"/>
      <c r="E985" s="28"/>
      <c r="F985" s="28"/>
      <c r="O985" s="28"/>
      <c r="Q985" s="28"/>
      <c r="AE985" s="28"/>
    </row>
    <row r="986" spans="3:31" x14ac:dyDescent="0.2">
      <c r="C986" s="28"/>
      <c r="D986" s="28"/>
      <c r="E986" s="28"/>
      <c r="F986" s="28"/>
      <c r="O986" s="28"/>
      <c r="Q986" s="28"/>
      <c r="AE986" s="28"/>
    </row>
    <row r="987" spans="3:31" x14ac:dyDescent="0.2">
      <c r="C987" s="28"/>
      <c r="D987" s="28"/>
      <c r="E987" s="28"/>
      <c r="F987" s="28"/>
      <c r="O987" s="28"/>
      <c r="Q987" s="28"/>
      <c r="AE987" s="28"/>
    </row>
    <row r="988" spans="3:31" x14ac:dyDescent="0.2">
      <c r="C988" s="28"/>
      <c r="D988" s="28"/>
      <c r="E988" s="28"/>
      <c r="F988" s="28"/>
      <c r="O988" s="28"/>
      <c r="Q988" s="28"/>
      <c r="AE988" s="28"/>
    </row>
    <row r="989" spans="3:31" x14ac:dyDescent="0.2">
      <c r="C989" s="28"/>
      <c r="D989" s="28"/>
      <c r="E989" s="28"/>
      <c r="F989" s="28"/>
      <c r="O989" s="28"/>
      <c r="Q989" s="28"/>
      <c r="AE989" s="28"/>
    </row>
    <row r="990" spans="3:31" x14ac:dyDescent="0.2">
      <c r="C990" s="28"/>
      <c r="D990" s="28"/>
      <c r="E990" s="28"/>
      <c r="F990" s="28"/>
      <c r="O990" s="28"/>
      <c r="Q990" s="28"/>
      <c r="AE990" s="28"/>
    </row>
    <row r="991" spans="3:31" x14ac:dyDescent="0.2">
      <c r="C991" s="28"/>
      <c r="D991" s="28"/>
      <c r="E991" s="28"/>
      <c r="F991" s="28"/>
      <c r="O991" s="28"/>
      <c r="Q991" s="28"/>
      <c r="AE991" s="28"/>
    </row>
    <row r="992" spans="3:31" x14ac:dyDescent="0.2">
      <c r="C992" s="28"/>
      <c r="D992" s="28"/>
      <c r="E992" s="28"/>
      <c r="F992" s="28"/>
      <c r="O992" s="28"/>
      <c r="Q992" s="28"/>
      <c r="AE992" s="28"/>
    </row>
    <row r="993" spans="3:31" x14ac:dyDescent="0.2">
      <c r="C993" s="28"/>
      <c r="D993" s="28"/>
      <c r="E993" s="28"/>
      <c r="F993" s="28"/>
      <c r="O993" s="28"/>
      <c r="Q993" s="28"/>
      <c r="AE993" s="28"/>
    </row>
    <row r="994" spans="3:31" x14ac:dyDescent="0.2">
      <c r="C994" s="28"/>
      <c r="D994" s="28"/>
      <c r="E994" s="28"/>
      <c r="F994" s="28"/>
      <c r="O994" s="28"/>
      <c r="Q994" s="28"/>
      <c r="AE994" s="28"/>
    </row>
    <row r="995" spans="3:31" x14ac:dyDescent="0.2">
      <c r="C995" s="28"/>
      <c r="D995" s="28"/>
      <c r="E995" s="28"/>
      <c r="F995" s="28"/>
      <c r="O995" s="28"/>
      <c r="Q995" s="28"/>
      <c r="AE995" s="28"/>
    </row>
    <row r="996" spans="3:31" x14ac:dyDescent="0.2">
      <c r="C996" s="28"/>
      <c r="D996" s="28"/>
      <c r="E996" s="28"/>
      <c r="F996" s="28"/>
      <c r="O996" s="28"/>
      <c r="Q996" s="28"/>
      <c r="AE996" s="28"/>
    </row>
    <row r="997" spans="3:31" x14ac:dyDescent="0.2">
      <c r="C997" s="28"/>
      <c r="D997" s="28"/>
      <c r="E997" s="28"/>
      <c r="F997" s="28"/>
      <c r="O997" s="28"/>
      <c r="Q997" s="28"/>
      <c r="AE997" s="28"/>
    </row>
    <row r="998" spans="3:31" x14ac:dyDescent="0.2">
      <c r="C998" s="28"/>
      <c r="D998" s="28"/>
      <c r="E998" s="28"/>
      <c r="F998" s="28"/>
      <c r="O998" s="28"/>
      <c r="Q998" s="28"/>
      <c r="AE998" s="28"/>
    </row>
    <row r="999" spans="3:31" x14ac:dyDescent="0.2">
      <c r="C999" s="28"/>
      <c r="D999" s="28"/>
      <c r="E999" s="28"/>
      <c r="F999" s="28"/>
      <c r="O999" s="28"/>
      <c r="Q999" s="28"/>
      <c r="AE999" s="28"/>
    </row>
    <row r="1000" spans="3:31" x14ac:dyDescent="0.2">
      <c r="C1000" s="28"/>
      <c r="D1000" s="28"/>
      <c r="E1000" s="28"/>
      <c r="F1000" s="28"/>
      <c r="O1000" s="28"/>
      <c r="Q1000" s="28"/>
      <c r="AE1000" s="28"/>
    </row>
    <row r="1001" spans="3:31" x14ac:dyDescent="0.2">
      <c r="C1001" s="28"/>
      <c r="D1001" s="28"/>
      <c r="E1001" s="28"/>
      <c r="F1001" s="28"/>
      <c r="O1001" s="28"/>
      <c r="Q1001" s="28"/>
      <c r="AE1001" s="28"/>
    </row>
    <row r="1002" spans="3:31" x14ac:dyDescent="0.2">
      <c r="C1002" s="28"/>
      <c r="D1002" s="28"/>
      <c r="E1002" s="28"/>
      <c r="F1002" s="28"/>
      <c r="O1002" s="28"/>
      <c r="Q1002" s="28"/>
      <c r="AE1002" s="28"/>
    </row>
    <row r="1003" spans="3:31" x14ac:dyDescent="0.2">
      <c r="C1003" s="28"/>
      <c r="D1003" s="28"/>
      <c r="E1003" s="28"/>
      <c r="F1003" s="28"/>
      <c r="O1003" s="28"/>
      <c r="Q1003" s="28"/>
      <c r="AE1003" s="28"/>
    </row>
    <row r="1004" spans="3:31" x14ac:dyDescent="0.2">
      <c r="C1004" s="28"/>
      <c r="D1004" s="28"/>
      <c r="E1004" s="28"/>
      <c r="F1004" s="28"/>
      <c r="O1004" s="28"/>
      <c r="Q1004" s="28"/>
      <c r="AE1004" s="28"/>
    </row>
    <row r="1005" spans="3:31" x14ac:dyDescent="0.2">
      <c r="C1005" s="28"/>
      <c r="D1005" s="28"/>
      <c r="E1005" s="28"/>
      <c r="F1005" s="28"/>
      <c r="O1005" s="28"/>
      <c r="Q1005" s="28"/>
      <c r="AE1005" s="28"/>
    </row>
    <row r="1006" spans="3:31" x14ac:dyDescent="0.2">
      <c r="C1006" s="28"/>
      <c r="D1006" s="28"/>
      <c r="E1006" s="28"/>
      <c r="F1006" s="28"/>
      <c r="O1006" s="28"/>
      <c r="Q1006" s="28"/>
      <c r="AE1006" s="28"/>
    </row>
    <row r="1007" spans="3:31" x14ac:dyDescent="0.2">
      <c r="C1007" s="28"/>
      <c r="D1007" s="28"/>
      <c r="E1007" s="28"/>
      <c r="F1007" s="28"/>
      <c r="O1007" s="28"/>
      <c r="Q1007" s="28"/>
      <c r="AE1007" s="28"/>
    </row>
    <row r="1008" spans="3:31" x14ac:dyDescent="0.2">
      <c r="C1008" s="28"/>
      <c r="D1008" s="28"/>
      <c r="E1008" s="28"/>
      <c r="F1008" s="28"/>
      <c r="O1008" s="28"/>
      <c r="Q1008" s="28"/>
      <c r="AE1008" s="28"/>
    </row>
    <row r="1009" spans="3:31" x14ac:dyDescent="0.2">
      <c r="C1009" s="28"/>
      <c r="D1009" s="28"/>
      <c r="E1009" s="28"/>
      <c r="F1009" s="28"/>
      <c r="O1009" s="28"/>
      <c r="Q1009" s="28"/>
      <c r="AE1009" s="28"/>
    </row>
    <row r="1010" spans="3:31" x14ac:dyDescent="0.2">
      <c r="C1010" s="28"/>
      <c r="D1010" s="28"/>
      <c r="E1010" s="28"/>
      <c r="F1010" s="28"/>
      <c r="O1010" s="28"/>
      <c r="Q1010" s="28"/>
      <c r="AE1010" s="28"/>
    </row>
    <row r="1011" spans="3:31" x14ac:dyDescent="0.2">
      <c r="C1011" s="28"/>
      <c r="D1011" s="28"/>
      <c r="E1011" s="28"/>
      <c r="F1011" s="28"/>
      <c r="O1011" s="28"/>
      <c r="Q1011" s="28"/>
      <c r="AE1011" s="28"/>
    </row>
    <row r="1012" spans="3:31" x14ac:dyDescent="0.2">
      <c r="C1012" s="28"/>
      <c r="D1012" s="28"/>
      <c r="E1012" s="28"/>
      <c r="F1012" s="28"/>
      <c r="O1012" s="28"/>
      <c r="Q1012" s="28"/>
      <c r="AE1012" s="28"/>
    </row>
    <row r="1013" spans="3:31" x14ac:dyDescent="0.2">
      <c r="C1013" s="28"/>
      <c r="D1013" s="28"/>
      <c r="E1013" s="28"/>
      <c r="F1013" s="28"/>
      <c r="O1013" s="28"/>
      <c r="Q1013" s="28"/>
      <c r="AE1013" s="28"/>
    </row>
    <row r="1014" spans="3:31" x14ac:dyDescent="0.2">
      <c r="C1014" s="28"/>
      <c r="D1014" s="28"/>
      <c r="E1014" s="28"/>
      <c r="F1014" s="28"/>
      <c r="O1014" s="28"/>
      <c r="Q1014" s="28"/>
      <c r="AE1014" s="28"/>
    </row>
    <row r="1015" spans="3:31" x14ac:dyDescent="0.2">
      <c r="C1015" s="28"/>
      <c r="D1015" s="28"/>
      <c r="E1015" s="28"/>
      <c r="F1015" s="28"/>
      <c r="O1015" s="28"/>
      <c r="Q1015" s="28"/>
      <c r="AE1015" s="28"/>
    </row>
    <row r="1016" spans="3:31" x14ac:dyDescent="0.2">
      <c r="C1016" s="28"/>
      <c r="D1016" s="28"/>
      <c r="E1016" s="28"/>
      <c r="F1016" s="28"/>
      <c r="O1016" s="28"/>
      <c r="Q1016" s="28"/>
      <c r="AE1016" s="28"/>
    </row>
    <row r="1017" spans="3:31" x14ac:dyDescent="0.2">
      <c r="C1017" s="28"/>
      <c r="D1017" s="28"/>
      <c r="E1017" s="28"/>
      <c r="F1017" s="28"/>
      <c r="O1017" s="28"/>
      <c r="Q1017" s="28"/>
      <c r="AE1017" s="28"/>
    </row>
    <row r="1018" spans="3:31" x14ac:dyDescent="0.2">
      <c r="C1018" s="28"/>
      <c r="D1018" s="28"/>
      <c r="E1018" s="28"/>
      <c r="F1018" s="28"/>
      <c r="O1018" s="28"/>
      <c r="Q1018" s="28"/>
      <c r="AE1018" s="28"/>
    </row>
    <row r="1019" spans="3:31" x14ac:dyDescent="0.2">
      <c r="C1019" s="28"/>
      <c r="D1019" s="28"/>
      <c r="E1019" s="28"/>
      <c r="F1019" s="28"/>
      <c r="O1019" s="28"/>
      <c r="Q1019" s="28"/>
      <c r="AE1019" s="28"/>
    </row>
    <row r="1020" spans="3:31" x14ac:dyDescent="0.2">
      <c r="C1020" s="28"/>
      <c r="D1020" s="28"/>
      <c r="E1020" s="28"/>
      <c r="F1020" s="28"/>
      <c r="O1020" s="28"/>
      <c r="Q1020" s="28"/>
      <c r="AE1020" s="28"/>
    </row>
    <row r="1021" spans="3:31" x14ac:dyDescent="0.2">
      <c r="C1021" s="28"/>
      <c r="D1021" s="28"/>
      <c r="E1021" s="28"/>
      <c r="F1021" s="28"/>
      <c r="O1021" s="28"/>
      <c r="Q1021" s="28"/>
      <c r="AE1021" s="28"/>
    </row>
    <row r="1022" spans="3:31" x14ac:dyDescent="0.2">
      <c r="C1022" s="28"/>
      <c r="D1022" s="28"/>
      <c r="E1022" s="28"/>
      <c r="F1022" s="28"/>
      <c r="O1022" s="28"/>
      <c r="Q1022" s="28"/>
      <c r="AE1022" s="28"/>
    </row>
    <row r="1023" spans="3:31" x14ac:dyDescent="0.2">
      <c r="C1023" s="28"/>
      <c r="D1023" s="28"/>
      <c r="E1023" s="28"/>
      <c r="F1023" s="28"/>
      <c r="O1023" s="28"/>
      <c r="Q1023" s="28"/>
      <c r="AE1023" s="28"/>
    </row>
    <row r="1024" spans="3:31" x14ac:dyDescent="0.2">
      <c r="C1024" s="28"/>
      <c r="D1024" s="28"/>
      <c r="E1024" s="28"/>
      <c r="F1024" s="28"/>
      <c r="O1024" s="28"/>
      <c r="Q1024" s="28"/>
      <c r="AE1024" s="28"/>
    </row>
    <row r="1025" spans="3:31" x14ac:dyDescent="0.2">
      <c r="C1025" s="28"/>
      <c r="D1025" s="28"/>
      <c r="E1025" s="28"/>
      <c r="F1025" s="28"/>
      <c r="O1025" s="28"/>
      <c r="Q1025" s="28"/>
      <c r="AE1025" s="28"/>
    </row>
    <row r="1026" spans="3:31" x14ac:dyDescent="0.2">
      <c r="C1026" s="28"/>
      <c r="D1026" s="28"/>
      <c r="E1026" s="28"/>
      <c r="F1026" s="28"/>
      <c r="O1026" s="28"/>
      <c r="Q1026" s="28"/>
      <c r="AE1026" s="28"/>
    </row>
    <row r="1027" spans="3:31" x14ac:dyDescent="0.2">
      <c r="C1027" s="28"/>
      <c r="D1027" s="28"/>
      <c r="E1027" s="28"/>
      <c r="F1027" s="28"/>
      <c r="O1027" s="28"/>
      <c r="Q1027" s="28"/>
      <c r="AE1027" s="28"/>
    </row>
    <row r="1028" spans="3:31" x14ac:dyDescent="0.2">
      <c r="C1028" s="28"/>
      <c r="D1028" s="28"/>
      <c r="E1028" s="28"/>
      <c r="F1028" s="28"/>
      <c r="O1028" s="28"/>
      <c r="Q1028" s="28"/>
      <c r="AE1028" s="28"/>
    </row>
    <row r="1029" spans="3:31" x14ac:dyDescent="0.2">
      <c r="C1029" s="28"/>
      <c r="D1029" s="28"/>
      <c r="E1029" s="28"/>
      <c r="F1029" s="28"/>
      <c r="O1029" s="28"/>
      <c r="Q1029" s="28"/>
      <c r="AE1029" s="28"/>
    </row>
    <row r="1030" spans="3:31" x14ac:dyDescent="0.2">
      <c r="C1030" s="28"/>
      <c r="D1030" s="28"/>
      <c r="E1030" s="28"/>
      <c r="F1030" s="28"/>
      <c r="O1030" s="28"/>
      <c r="Q1030" s="28"/>
      <c r="AE1030" s="28"/>
    </row>
    <row r="1031" spans="3:31" x14ac:dyDescent="0.2">
      <c r="C1031" s="28"/>
      <c r="D1031" s="28"/>
      <c r="E1031" s="28"/>
      <c r="F1031" s="28"/>
      <c r="O1031" s="28"/>
      <c r="Q1031" s="28"/>
      <c r="AE1031" s="28"/>
    </row>
    <row r="1032" spans="3:31" x14ac:dyDescent="0.2">
      <c r="C1032" s="28"/>
      <c r="D1032" s="28"/>
      <c r="E1032" s="28"/>
      <c r="F1032" s="28"/>
      <c r="O1032" s="28"/>
      <c r="Q1032" s="28"/>
      <c r="AE1032" s="28"/>
    </row>
    <row r="1033" spans="3:31" x14ac:dyDescent="0.2">
      <c r="C1033" s="28"/>
      <c r="D1033" s="28"/>
      <c r="E1033" s="28"/>
      <c r="F1033" s="28"/>
      <c r="O1033" s="28"/>
      <c r="Q1033" s="28"/>
      <c r="AE1033" s="28"/>
    </row>
    <row r="1034" spans="3:31" x14ac:dyDescent="0.2">
      <c r="C1034" s="28"/>
      <c r="D1034" s="28"/>
      <c r="E1034" s="28"/>
      <c r="F1034" s="28"/>
      <c r="O1034" s="28"/>
      <c r="Q1034" s="28"/>
      <c r="AE1034" s="28"/>
    </row>
    <row r="1035" spans="3:31" x14ac:dyDescent="0.2">
      <c r="C1035" s="28"/>
      <c r="D1035" s="28"/>
      <c r="E1035" s="28"/>
      <c r="F1035" s="28"/>
      <c r="O1035" s="28"/>
      <c r="Q1035" s="28"/>
      <c r="AE1035" s="28"/>
    </row>
    <row r="1036" spans="3:31" x14ac:dyDescent="0.2">
      <c r="C1036" s="28"/>
      <c r="D1036" s="28"/>
      <c r="E1036" s="28"/>
      <c r="F1036" s="28"/>
      <c r="O1036" s="28"/>
      <c r="Q1036" s="28"/>
      <c r="AE1036" s="28"/>
    </row>
    <row r="1037" spans="3:31" x14ac:dyDescent="0.2">
      <c r="C1037" s="28"/>
      <c r="D1037" s="28"/>
      <c r="E1037" s="28"/>
      <c r="F1037" s="28"/>
      <c r="O1037" s="28"/>
      <c r="Q1037" s="28"/>
      <c r="AE1037" s="28"/>
    </row>
    <row r="1038" spans="3:31" x14ac:dyDescent="0.2">
      <c r="C1038" s="28"/>
      <c r="D1038" s="28"/>
      <c r="E1038" s="28"/>
      <c r="F1038" s="28"/>
      <c r="O1038" s="28"/>
      <c r="Q1038" s="28"/>
      <c r="AE1038" s="28"/>
    </row>
    <row r="1039" spans="3:31" x14ac:dyDescent="0.2">
      <c r="C1039" s="28"/>
      <c r="D1039" s="28"/>
      <c r="E1039" s="28"/>
      <c r="F1039" s="28"/>
      <c r="O1039" s="28"/>
      <c r="Q1039" s="28"/>
      <c r="AE1039" s="28"/>
    </row>
    <row r="1040" spans="3:31" x14ac:dyDescent="0.2">
      <c r="C1040" s="28"/>
      <c r="D1040" s="28"/>
      <c r="E1040" s="28"/>
      <c r="F1040" s="28"/>
      <c r="O1040" s="28"/>
      <c r="Q1040" s="28"/>
      <c r="AE1040" s="28"/>
    </row>
    <row r="1041" spans="3:31" x14ac:dyDescent="0.2">
      <c r="C1041" s="28"/>
      <c r="D1041" s="28"/>
      <c r="E1041" s="28"/>
      <c r="F1041" s="28"/>
      <c r="O1041" s="28"/>
      <c r="Q1041" s="28"/>
      <c r="AE1041" s="28"/>
    </row>
    <row r="1042" spans="3:31" x14ac:dyDescent="0.2">
      <c r="C1042" s="28"/>
      <c r="D1042" s="28"/>
      <c r="E1042" s="28"/>
      <c r="F1042" s="28"/>
      <c r="O1042" s="28"/>
      <c r="Q1042" s="28"/>
      <c r="AE1042" s="28"/>
    </row>
    <row r="1043" spans="3:31" x14ac:dyDescent="0.2">
      <c r="C1043" s="28"/>
      <c r="D1043" s="28"/>
      <c r="E1043" s="28"/>
      <c r="F1043" s="28"/>
      <c r="O1043" s="28"/>
      <c r="Q1043" s="28"/>
      <c r="AE1043" s="28"/>
    </row>
    <row r="1044" spans="3:31" x14ac:dyDescent="0.2">
      <c r="C1044" s="28"/>
      <c r="D1044" s="28"/>
      <c r="E1044" s="28"/>
      <c r="F1044" s="28"/>
      <c r="O1044" s="28"/>
      <c r="Q1044" s="28"/>
      <c r="AE1044" s="28"/>
    </row>
    <row r="1045" spans="3:31" x14ac:dyDescent="0.2">
      <c r="C1045" s="28"/>
      <c r="D1045" s="28"/>
      <c r="E1045" s="28"/>
      <c r="F1045" s="28"/>
      <c r="O1045" s="28"/>
      <c r="Q1045" s="28"/>
      <c r="AE1045" s="28"/>
    </row>
    <row r="1046" spans="3:31" x14ac:dyDescent="0.2">
      <c r="C1046" s="28"/>
      <c r="D1046" s="28"/>
      <c r="E1046" s="28"/>
      <c r="F1046" s="28"/>
      <c r="O1046" s="28"/>
      <c r="Q1046" s="28"/>
      <c r="AE1046" s="28"/>
    </row>
    <row r="1047" spans="3:31" x14ac:dyDescent="0.2">
      <c r="C1047" s="28"/>
      <c r="D1047" s="28"/>
      <c r="E1047" s="28"/>
      <c r="F1047" s="28"/>
      <c r="O1047" s="28"/>
      <c r="Q1047" s="28"/>
      <c r="AE1047" s="28"/>
    </row>
    <row r="1048" spans="3:31" x14ac:dyDescent="0.2">
      <c r="C1048" s="28"/>
      <c r="D1048" s="28"/>
      <c r="E1048" s="28"/>
      <c r="F1048" s="28"/>
      <c r="O1048" s="28"/>
      <c r="Q1048" s="28"/>
      <c r="AE1048" s="28"/>
    </row>
    <row r="1049" spans="3:31" x14ac:dyDescent="0.2">
      <c r="C1049" s="28"/>
      <c r="D1049" s="28"/>
      <c r="E1049" s="28"/>
      <c r="F1049" s="28"/>
      <c r="O1049" s="28"/>
      <c r="Q1049" s="28"/>
      <c r="AE1049" s="28"/>
    </row>
    <row r="1050" spans="3:31" x14ac:dyDescent="0.2">
      <c r="C1050" s="28"/>
      <c r="D1050" s="28"/>
      <c r="E1050" s="28"/>
      <c r="F1050" s="28"/>
      <c r="O1050" s="28"/>
      <c r="Q1050" s="28"/>
      <c r="AE1050" s="28"/>
    </row>
    <row r="1051" spans="3:31" x14ac:dyDescent="0.2">
      <c r="C1051" s="28"/>
      <c r="D1051" s="28"/>
      <c r="E1051" s="28"/>
      <c r="F1051" s="28"/>
      <c r="O1051" s="28"/>
      <c r="Q1051" s="28"/>
      <c r="AE1051" s="28"/>
    </row>
    <row r="1052" spans="3:31" x14ac:dyDescent="0.2">
      <c r="C1052" s="28"/>
      <c r="D1052" s="28"/>
      <c r="E1052" s="28"/>
      <c r="F1052" s="28"/>
      <c r="O1052" s="28"/>
      <c r="Q1052" s="28"/>
      <c r="AE1052" s="28"/>
    </row>
    <row r="1053" spans="3:31" x14ac:dyDescent="0.2">
      <c r="C1053" s="28"/>
      <c r="D1053" s="28"/>
      <c r="E1053" s="28"/>
      <c r="F1053" s="28"/>
      <c r="O1053" s="28"/>
      <c r="Q1053" s="28"/>
      <c r="AE1053" s="28"/>
    </row>
    <row r="1054" spans="3:31" x14ac:dyDescent="0.2">
      <c r="C1054" s="28"/>
      <c r="D1054" s="28"/>
      <c r="E1054" s="28"/>
      <c r="F1054" s="28"/>
      <c r="O1054" s="28"/>
      <c r="Q1054" s="28"/>
      <c r="AE1054" s="28"/>
    </row>
    <row r="1055" spans="3:31" x14ac:dyDescent="0.2">
      <c r="C1055" s="28"/>
      <c r="D1055" s="28"/>
      <c r="E1055" s="28"/>
      <c r="F1055" s="28"/>
      <c r="O1055" s="28"/>
      <c r="Q1055" s="28"/>
      <c r="AE1055" s="28"/>
    </row>
    <row r="1056" spans="3:31" x14ac:dyDescent="0.2">
      <c r="C1056" s="28"/>
      <c r="D1056" s="28"/>
      <c r="E1056" s="28"/>
      <c r="F1056" s="28"/>
      <c r="O1056" s="28"/>
      <c r="Q1056" s="28"/>
      <c r="AE1056" s="28"/>
    </row>
    <row r="1057" spans="3:31" x14ac:dyDescent="0.2">
      <c r="C1057" s="28"/>
      <c r="D1057" s="28"/>
      <c r="E1057" s="28"/>
      <c r="F1057" s="28"/>
      <c r="O1057" s="28"/>
      <c r="Q1057" s="28"/>
      <c r="AE1057" s="28"/>
    </row>
    <row r="1058" spans="3:31" x14ac:dyDescent="0.2">
      <c r="C1058" s="28"/>
      <c r="D1058" s="28"/>
      <c r="E1058" s="28"/>
      <c r="F1058" s="28"/>
      <c r="O1058" s="28"/>
      <c r="Q1058" s="28"/>
      <c r="AE1058" s="28"/>
    </row>
    <row r="1059" spans="3:31" x14ac:dyDescent="0.2">
      <c r="C1059" s="28"/>
      <c r="D1059" s="28"/>
      <c r="E1059" s="28"/>
      <c r="F1059" s="28"/>
      <c r="O1059" s="28"/>
      <c r="Q1059" s="28"/>
      <c r="AE1059" s="28"/>
    </row>
    <row r="1060" spans="3:31" x14ac:dyDescent="0.2">
      <c r="C1060" s="28"/>
      <c r="D1060" s="28"/>
      <c r="E1060" s="28"/>
      <c r="F1060" s="28"/>
      <c r="O1060" s="28"/>
      <c r="Q1060" s="28"/>
      <c r="AE1060" s="28"/>
    </row>
    <row r="1061" spans="3:31" x14ac:dyDescent="0.2">
      <c r="C1061" s="28"/>
      <c r="D1061" s="28"/>
      <c r="E1061" s="28"/>
      <c r="F1061" s="28"/>
      <c r="O1061" s="28"/>
      <c r="Q1061" s="28"/>
      <c r="AE1061" s="28"/>
    </row>
    <row r="1062" spans="3:31" x14ac:dyDescent="0.2">
      <c r="C1062" s="28"/>
      <c r="D1062" s="28"/>
      <c r="E1062" s="28"/>
      <c r="F1062" s="28"/>
      <c r="O1062" s="28"/>
      <c r="Q1062" s="28"/>
      <c r="AE1062" s="28"/>
    </row>
    <row r="1063" spans="3:31" x14ac:dyDescent="0.2">
      <c r="C1063" s="28"/>
      <c r="D1063" s="28"/>
      <c r="E1063" s="28"/>
      <c r="F1063" s="28"/>
      <c r="O1063" s="28"/>
      <c r="Q1063" s="28"/>
      <c r="AE1063" s="28"/>
    </row>
    <row r="1064" spans="3:31" x14ac:dyDescent="0.2">
      <c r="C1064" s="28"/>
      <c r="D1064" s="28"/>
      <c r="E1064" s="28"/>
      <c r="F1064" s="28"/>
      <c r="O1064" s="28"/>
      <c r="Q1064" s="28"/>
      <c r="AE1064" s="28"/>
    </row>
    <row r="1065" spans="3:31" x14ac:dyDescent="0.2">
      <c r="C1065" s="28"/>
      <c r="D1065" s="28"/>
      <c r="E1065" s="28"/>
      <c r="F1065" s="28"/>
      <c r="O1065" s="28"/>
      <c r="Q1065" s="28"/>
      <c r="AE1065" s="28"/>
    </row>
    <row r="1066" spans="3:31" x14ac:dyDescent="0.2">
      <c r="C1066" s="28"/>
      <c r="D1066" s="28"/>
      <c r="E1066" s="28"/>
      <c r="F1066" s="28"/>
      <c r="O1066" s="28"/>
      <c r="Q1066" s="28"/>
      <c r="AE1066" s="28"/>
    </row>
    <row r="1067" spans="3:31" x14ac:dyDescent="0.2">
      <c r="C1067" s="28"/>
      <c r="D1067" s="28"/>
      <c r="E1067" s="28"/>
      <c r="F1067" s="28"/>
      <c r="O1067" s="28"/>
      <c r="Q1067" s="28"/>
      <c r="AE1067" s="28"/>
    </row>
    <row r="1068" spans="3:31" x14ac:dyDescent="0.2">
      <c r="C1068" s="28"/>
      <c r="D1068" s="28"/>
      <c r="E1068" s="28"/>
      <c r="F1068" s="28"/>
      <c r="O1068" s="28"/>
      <c r="Q1068" s="28"/>
      <c r="AE1068" s="28"/>
    </row>
    <row r="1069" spans="3:31" x14ac:dyDescent="0.2">
      <c r="C1069" s="28"/>
      <c r="D1069" s="28"/>
      <c r="E1069" s="28"/>
      <c r="F1069" s="28"/>
      <c r="O1069" s="28"/>
      <c r="Q1069" s="28"/>
      <c r="AE1069" s="28"/>
    </row>
    <row r="1070" spans="3:31" x14ac:dyDescent="0.2">
      <c r="C1070" s="28"/>
      <c r="D1070" s="28"/>
      <c r="E1070" s="28"/>
      <c r="F1070" s="28"/>
      <c r="O1070" s="28"/>
      <c r="Q1070" s="28"/>
      <c r="AE1070" s="28"/>
    </row>
    <row r="1071" spans="3:31" x14ac:dyDescent="0.2">
      <c r="C1071" s="28"/>
      <c r="D1071" s="28"/>
      <c r="E1071" s="28"/>
      <c r="F1071" s="28"/>
      <c r="O1071" s="28"/>
      <c r="Q1071" s="28"/>
      <c r="AE1071" s="28"/>
    </row>
    <row r="1072" spans="3:31" x14ac:dyDescent="0.2">
      <c r="C1072" s="28"/>
      <c r="D1072" s="28"/>
      <c r="E1072" s="28"/>
      <c r="F1072" s="28"/>
      <c r="O1072" s="28"/>
      <c r="Q1072" s="28"/>
      <c r="AE1072" s="28"/>
    </row>
    <row r="1073" spans="3:31" x14ac:dyDescent="0.2">
      <c r="C1073" s="28"/>
      <c r="D1073" s="28"/>
      <c r="E1073" s="28"/>
      <c r="F1073" s="28"/>
      <c r="O1073" s="28"/>
      <c r="Q1073" s="28"/>
      <c r="AE1073" s="28"/>
    </row>
    <row r="1074" spans="3:31" x14ac:dyDescent="0.2">
      <c r="C1074" s="28"/>
      <c r="D1074" s="28"/>
      <c r="E1074" s="28"/>
      <c r="F1074" s="28"/>
      <c r="O1074" s="28"/>
      <c r="Q1074" s="28"/>
      <c r="AE1074" s="28"/>
    </row>
    <row r="1075" spans="3:31" x14ac:dyDescent="0.2">
      <c r="C1075" s="28"/>
      <c r="D1075" s="28"/>
      <c r="E1075" s="28"/>
      <c r="F1075" s="28"/>
      <c r="O1075" s="28"/>
      <c r="Q1075" s="28"/>
      <c r="AE1075" s="28"/>
    </row>
    <row r="1076" spans="3:31" x14ac:dyDescent="0.2">
      <c r="C1076" s="28"/>
      <c r="D1076" s="28"/>
      <c r="E1076" s="28"/>
      <c r="F1076" s="28"/>
      <c r="O1076" s="28"/>
      <c r="Q1076" s="28"/>
      <c r="AE1076" s="28"/>
    </row>
    <row r="1077" spans="3:31" x14ac:dyDescent="0.2">
      <c r="C1077" s="28"/>
      <c r="D1077" s="28"/>
      <c r="E1077" s="28"/>
      <c r="F1077" s="28"/>
      <c r="O1077" s="28"/>
      <c r="Q1077" s="28"/>
      <c r="AE1077" s="28"/>
    </row>
    <row r="1078" spans="3:31" x14ac:dyDescent="0.2">
      <c r="C1078" s="28"/>
      <c r="D1078" s="28"/>
      <c r="E1078" s="28"/>
      <c r="F1078" s="28"/>
      <c r="O1078" s="28"/>
      <c r="Q1078" s="28"/>
      <c r="AE1078" s="28"/>
    </row>
    <row r="1079" spans="3:31" x14ac:dyDescent="0.2">
      <c r="C1079" s="28"/>
      <c r="D1079" s="28"/>
      <c r="E1079" s="28"/>
      <c r="F1079" s="28"/>
      <c r="O1079" s="28"/>
      <c r="Q1079" s="28"/>
      <c r="AE1079" s="28"/>
    </row>
    <row r="1080" spans="3:31" x14ac:dyDescent="0.2">
      <c r="C1080" s="28"/>
      <c r="D1080" s="28"/>
      <c r="E1080" s="28"/>
      <c r="F1080" s="28"/>
      <c r="O1080" s="28"/>
      <c r="Q1080" s="28"/>
      <c r="AE1080" s="28"/>
    </row>
    <row r="1081" spans="3:31" x14ac:dyDescent="0.2">
      <c r="C1081" s="28"/>
      <c r="D1081" s="28"/>
      <c r="E1081" s="28"/>
      <c r="F1081" s="28"/>
      <c r="O1081" s="28"/>
      <c r="Q1081" s="28"/>
      <c r="AE1081" s="28"/>
    </row>
    <row r="1082" spans="3:31" x14ac:dyDescent="0.2">
      <c r="C1082" s="28"/>
      <c r="D1082" s="28"/>
      <c r="E1082" s="28"/>
      <c r="F1082" s="28"/>
      <c r="O1082" s="28"/>
      <c r="Q1082" s="28"/>
      <c r="AE1082" s="28"/>
    </row>
    <row r="1083" spans="3:31" x14ac:dyDescent="0.2">
      <c r="C1083" s="28"/>
      <c r="D1083" s="28"/>
      <c r="E1083" s="28"/>
      <c r="F1083" s="28"/>
      <c r="O1083" s="28"/>
      <c r="Q1083" s="28"/>
      <c r="AE1083" s="28"/>
    </row>
    <row r="1084" spans="3:31" x14ac:dyDescent="0.2">
      <c r="C1084" s="28"/>
      <c r="D1084" s="28"/>
      <c r="E1084" s="28"/>
      <c r="F1084" s="28"/>
      <c r="O1084" s="28"/>
      <c r="Q1084" s="28"/>
      <c r="AE1084" s="28"/>
    </row>
    <row r="1085" spans="3:31" x14ac:dyDescent="0.2">
      <c r="C1085" s="28"/>
      <c r="D1085" s="28"/>
      <c r="E1085" s="28"/>
      <c r="F1085" s="28"/>
      <c r="O1085" s="28"/>
      <c r="Q1085" s="28"/>
      <c r="AE1085" s="28"/>
    </row>
    <row r="1086" spans="3:31" x14ac:dyDescent="0.2">
      <c r="C1086" s="28"/>
      <c r="D1086" s="28"/>
      <c r="E1086" s="28"/>
      <c r="F1086" s="28"/>
      <c r="O1086" s="28"/>
      <c r="Q1086" s="28"/>
      <c r="AE1086" s="28"/>
    </row>
    <row r="1087" spans="3:31" x14ac:dyDescent="0.2">
      <c r="C1087" s="28"/>
      <c r="D1087" s="28"/>
      <c r="E1087" s="28"/>
      <c r="F1087" s="28"/>
      <c r="O1087" s="28"/>
      <c r="Q1087" s="28"/>
      <c r="AE1087" s="28"/>
    </row>
    <row r="1088" spans="3:31" x14ac:dyDescent="0.2">
      <c r="C1088" s="28"/>
      <c r="D1088" s="28"/>
      <c r="E1088" s="28"/>
      <c r="F1088" s="28"/>
      <c r="O1088" s="28"/>
      <c r="Q1088" s="28"/>
      <c r="AE1088" s="28"/>
    </row>
    <row r="1089" spans="3:31" x14ac:dyDescent="0.2">
      <c r="C1089" s="28"/>
      <c r="D1089" s="28"/>
      <c r="E1089" s="28"/>
      <c r="F1089" s="28"/>
      <c r="O1089" s="28"/>
      <c r="Q1089" s="28"/>
      <c r="AE1089" s="28"/>
    </row>
    <row r="1090" spans="3:31" x14ac:dyDescent="0.2">
      <c r="C1090" s="28"/>
      <c r="D1090" s="28"/>
      <c r="E1090" s="28"/>
      <c r="F1090" s="28"/>
      <c r="O1090" s="28"/>
      <c r="Q1090" s="28"/>
      <c r="AE1090" s="28"/>
    </row>
    <row r="1091" spans="3:31" x14ac:dyDescent="0.2">
      <c r="C1091" s="28"/>
      <c r="D1091" s="28"/>
      <c r="E1091" s="28"/>
      <c r="F1091" s="28"/>
      <c r="O1091" s="28"/>
      <c r="Q1091" s="28"/>
      <c r="AE1091" s="28"/>
    </row>
    <row r="1092" spans="3:31" x14ac:dyDescent="0.2">
      <c r="C1092" s="28"/>
      <c r="D1092" s="28"/>
      <c r="E1092" s="28"/>
      <c r="F1092" s="28"/>
      <c r="O1092" s="28"/>
      <c r="Q1092" s="28"/>
      <c r="AE1092" s="28"/>
    </row>
    <row r="1093" spans="3:31" x14ac:dyDescent="0.2">
      <c r="C1093" s="28"/>
      <c r="D1093" s="28"/>
      <c r="E1093" s="28"/>
      <c r="F1093" s="28"/>
      <c r="O1093" s="28"/>
      <c r="Q1093" s="28"/>
      <c r="AE1093" s="28"/>
    </row>
    <row r="1094" spans="3:31" x14ac:dyDescent="0.2">
      <c r="C1094" s="28"/>
      <c r="D1094" s="28"/>
      <c r="E1094" s="28"/>
      <c r="F1094" s="28"/>
      <c r="O1094" s="28"/>
      <c r="Q1094" s="28"/>
      <c r="AE1094" s="28"/>
    </row>
    <row r="1095" spans="3:31" x14ac:dyDescent="0.2">
      <c r="C1095" s="28"/>
      <c r="D1095" s="28"/>
      <c r="E1095" s="28"/>
      <c r="F1095" s="28"/>
      <c r="O1095" s="28"/>
      <c r="Q1095" s="28"/>
      <c r="AE1095" s="28"/>
    </row>
    <row r="1096" spans="3:31" x14ac:dyDescent="0.2">
      <c r="C1096" s="28"/>
      <c r="D1096" s="28"/>
      <c r="E1096" s="28"/>
      <c r="F1096" s="28"/>
      <c r="O1096" s="28"/>
      <c r="Q1096" s="28"/>
      <c r="AE1096" s="28"/>
    </row>
    <row r="1097" spans="3:31" x14ac:dyDescent="0.2">
      <c r="C1097" s="28"/>
      <c r="D1097" s="28"/>
      <c r="E1097" s="28"/>
      <c r="F1097" s="28"/>
      <c r="O1097" s="28"/>
      <c r="Q1097" s="28"/>
      <c r="AE1097" s="28"/>
    </row>
    <row r="1098" spans="3:31" x14ac:dyDescent="0.2">
      <c r="C1098" s="28"/>
      <c r="D1098" s="28"/>
      <c r="E1098" s="28"/>
      <c r="F1098" s="28"/>
      <c r="O1098" s="28"/>
      <c r="Q1098" s="28"/>
      <c r="AE1098" s="28"/>
    </row>
    <row r="1099" spans="3:31" x14ac:dyDescent="0.2">
      <c r="C1099" s="28"/>
      <c r="D1099" s="28"/>
      <c r="E1099" s="28"/>
      <c r="F1099" s="28"/>
      <c r="O1099" s="28"/>
      <c r="Q1099" s="28"/>
      <c r="AE1099" s="28"/>
    </row>
    <row r="1100" spans="3:31" x14ac:dyDescent="0.2">
      <c r="C1100" s="28"/>
      <c r="D1100" s="28"/>
      <c r="E1100" s="28"/>
      <c r="F1100" s="28"/>
      <c r="O1100" s="28"/>
      <c r="Q1100" s="28"/>
      <c r="AE1100" s="28"/>
    </row>
    <row r="1101" spans="3:31" x14ac:dyDescent="0.2">
      <c r="C1101" s="28"/>
      <c r="D1101" s="28"/>
      <c r="E1101" s="28"/>
      <c r="F1101" s="28"/>
      <c r="O1101" s="28"/>
      <c r="Q1101" s="28"/>
      <c r="AE1101" s="28"/>
    </row>
    <row r="1102" spans="3:31" x14ac:dyDescent="0.2">
      <c r="C1102" s="28"/>
      <c r="D1102" s="28"/>
      <c r="E1102" s="28"/>
      <c r="F1102" s="28"/>
      <c r="O1102" s="28"/>
      <c r="Q1102" s="28"/>
      <c r="AE1102" s="28"/>
    </row>
    <row r="1103" spans="3:31" x14ac:dyDescent="0.2">
      <c r="C1103" s="28"/>
      <c r="D1103" s="28"/>
      <c r="E1103" s="28"/>
      <c r="F1103" s="28"/>
      <c r="O1103" s="28"/>
      <c r="Q1103" s="28"/>
      <c r="AE1103" s="28"/>
    </row>
    <row r="1104" spans="3:31" x14ac:dyDescent="0.2">
      <c r="C1104" s="28"/>
      <c r="D1104" s="28"/>
      <c r="E1104" s="28"/>
      <c r="F1104" s="28"/>
      <c r="O1104" s="28"/>
      <c r="Q1104" s="28"/>
      <c r="AE1104" s="28"/>
    </row>
    <row r="1105" spans="3:31" x14ac:dyDescent="0.2">
      <c r="C1105" s="28"/>
      <c r="D1105" s="28"/>
      <c r="E1105" s="28"/>
      <c r="F1105" s="28"/>
      <c r="O1105" s="28"/>
      <c r="Q1105" s="28"/>
      <c r="AE1105" s="28"/>
    </row>
    <row r="1106" spans="3:31" x14ac:dyDescent="0.2">
      <c r="C1106" s="28"/>
      <c r="D1106" s="28"/>
      <c r="E1106" s="28"/>
      <c r="F1106" s="28"/>
      <c r="O1106" s="28"/>
      <c r="Q1106" s="28"/>
      <c r="AE1106" s="28"/>
    </row>
    <row r="1107" spans="3:31" x14ac:dyDescent="0.2">
      <c r="C1107" s="28"/>
      <c r="D1107" s="28"/>
      <c r="E1107" s="28"/>
      <c r="F1107" s="28"/>
      <c r="O1107" s="28"/>
      <c r="Q1107" s="28"/>
      <c r="AE1107" s="28"/>
    </row>
    <row r="1108" spans="3:31" x14ac:dyDescent="0.2">
      <c r="C1108" s="28"/>
      <c r="D1108" s="28"/>
      <c r="E1108" s="28"/>
      <c r="F1108" s="28"/>
      <c r="O1108" s="28"/>
      <c r="Q1108" s="28"/>
      <c r="AE1108" s="28"/>
    </row>
    <row r="1109" spans="3:31" x14ac:dyDescent="0.2">
      <c r="C1109" s="28"/>
      <c r="D1109" s="28"/>
      <c r="E1109" s="28"/>
      <c r="F1109" s="28"/>
      <c r="O1109" s="28"/>
      <c r="Q1109" s="28"/>
      <c r="AE1109" s="28"/>
    </row>
    <row r="1110" spans="3:31" x14ac:dyDescent="0.2">
      <c r="C1110" s="28"/>
      <c r="D1110" s="28"/>
      <c r="E1110" s="28"/>
      <c r="F1110" s="28"/>
      <c r="O1110" s="28"/>
      <c r="Q1110" s="28"/>
      <c r="AE1110" s="28"/>
    </row>
    <row r="1111" spans="3:31" x14ac:dyDescent="0.2">
      <c r="C1111" s="28"/>
      <c r="D1111" s="28"/>
      <c r="E1111" s="28"/>
      <c r="F1111" s="28"/>
      <c r="O1111" s="28"/>
      <c r="Q1111" s="28"/>
      <c r="AE1111" s="28"/>
    </row>
    <row r="1112" spans="3:31" x14ac:dyDescent="0.2">
      <c r="C1112" s="28"/>
      <c r="D1112" s="28"/>
      <c r="E1112" s="28"/>
      <c r="F1112" s="28"/>
      <c r="O1112" s="28"/>
      <c r="Q1112" s="28"/>
      <c r="AE1112" s="28"/>
    </row>
    <row r="1113" spans="3:31" x14ac:dyDescent="0.2">
      <c r="C1113" s="28"/>
      <c r="D1113" s="28"/>
      <c r="E1113" s="28"/>
      <c r="F1113" s="28"/>
      <c r="O1113" s="28"/>
      <c r="Q1113" s="28"/>
      <c r="AE1113" s="28"/>
    </row>
    <row r="1114" spans="3:31" x14ac:dyDescent="0.2">
      <c r="C1114" s="28"/>
      <c r="D1114" s="28"/>
      <c r="E1114" s="28"/>
      <c r="F1114" s="28"/>
      <c r="O1114" s="28"/>
      <c r="Q1114" s="28"/>
      <c r="AE1114" s="28"/>
    </row>
    <row r="1115" spans="3:31" x14ac:dyDescent="0.2">
      <c r="C1115" s="28"/>
      <c r="D1115" s="28"/>
      <c r="E1115" s="28"/>
      <c r="F1115" s="28"/>
      <c r="O1115" s="28"/>
      <c r="Q1115" s="28"/>
      <c r="AE1115" s="28"/>
    </row>
    <row r="1116" spans="3:31" x14ac:dyDescent="0.2">
      <c r="C1116" s="28"/>
      <c r="D1116" s="28"/>
      <c r="E1116" s="28"/>
      <c r="F1116" s="28"/>
      <c r="O1116" s="28"/>
      <c r="Q1116" s="28"/>
      <c r="AE1116" s="28"/>
    </row>
    <row r="1117" spans="3:31" x14ac:dyDescent="0.2">
      <c r="C1117" s="28"/>
      <c r="D1117" s="28"/>
      <c r="E1117" s="28"/>
      <c r="F1117" s="28"/>
      <c r="O1117" s="28"/>
      <c r="Q1117" s="28"/>
      <c r="AE1117" s="28"/>
    </row>
    <row r="1118" spans="3:31" x14ac:dyDescent="0.2">
      <c r="C1118" s="28"/>
      <c r="D1118" s="28"/>
      <c r="E1118" s="28"/>
      <c r="F1118" s="28"/>
      <c r="O1118" s="28"/>
      <c r="Q1118" s="28"/>
      <c r="AE1118" s="28"/>
    </row>
    <row r="1119" spans="3:31" x14ac:dyDescent="0.2">
      <c r="C1119" s="28"/>
      <c r="D1119" s="28"/>
      <c r="E1119" s="28"/>
      <c r="F1119" s="28"/>
      <c r="O1119" s="28"/>
      <c r="Q1119" s="28"/>
      <c r="AE1119" s="28"/>
    </row>
    <row r="1120" spans="3:31" x14ac:dyDescent="0.2">
      <c r="C1120" s="28"/>
      <c r="D1120" s="28"/>
      <c r="E1120" s="28"/>
      <c r="F1120" s="28"/>
      <c r="O1120" s="28"/>
      <c r="Q1120" s="28"/>
      <c r="AE1120" s="28"/>
    </row>
    <row r="1121" spans="3:31" x14ac:dyDescent="0.2">
      <c r="C1121" s="28"/>
      <c r="D1121" s="28"/>
      <c r="E1121" s="28"/>
      <c r="F1121" s="28"/>
      <c r="O1121" s="28"/>
      <c r="Q1121" s="28"/>
      <c r="AE1121" s="28"/>
    </row>
    <row r="1122" spans="3:31" x14ac:dyDescent="0.2">
      <c r="C1122" s="28"/>
      <c r="D1122" s="28"/>
      <c r="E1122" s="28"/>
      <c r="F1122" s="28"/>
      <c r="O1122" s="28"/>
      <c r="Q1122" s="28"/>
      <c r="AE1122" s="28"/>
    </row>
    <row r="1123" spans="3:31" x14ac:dyDescent="0.2">
      <c r="C1123" s="28"/>
      <c r="D1123" s="28"/>
      <c r="E1123" s="28"/>
      <c r="F1123" s="28"/>
      <c r="O1123" s="28"/>
      <c r="Q1123" s="28"/>
      <c r="AE1123" s="28"/>
    </row>
    <row r="1124" spans="3:31" x14ac:dyDescent="0.2">
      <c r="C1124" s="28"/>
      <c r="D1124" s="28"/>
      <c r="E1124" s="28"/>
      <c r="F1124" s="28"/>
      <c r="O1124" s="28"/>
      <c r="Q1124" s="28"/>
      <c r="AE1124" s="28"/>
    </row>
    <row r="1125" spans="3:31" x14ac:dyDescent="0.2">
      <c r="C1125" s="28"/>
      <c r="D1125" s="28"/>
      <c r="E1125" s="28"/>
      <c r="F1125" s="28"/>
      <c r="O1125" s="28"/>
      <c r="Q1125" s="28"/>
      <c r="AE1125" s="28"/>
    </row>
    <row r="1126" spans="3:31" x14ac:dyDescent="0.2">
      <c r="C1126" s="28"/>
      <c r="D1126" s="28"/>
      <c r="E1126" s="28"/>
      <c r="F1126" s="28"/>
      <c r="O1126" s="28"/>
      <c r="Q1126" s="28"/>
      <c r="AE1126" s="28"/>
    </row>
    <row r="1127" spans="3:31" x14ac:dyDescent="0.2">
      <c r="C1127" s="28"/>
      <c r="D1127" s="28"/>
      <c r="E1127" s="28"/>
      <c r="F1127" s="28"/>
      <c r="O1127" s="28"/>
      <c r="Q1127" s="28"/>
      <c r="AE1127" s="28"/>
    </row>
    <row r="1128" spans="3:31" x14ac:dyDescent="0.2">
      <c r="C1128" s="28"/>
      <c r="D1128" s="28"/>
      <c r="E1128" s="28"/>
      <c r="F1128" s="28"/>
      <c r="O1128" s="28"/>
      <c r="Q1128" s="28"/>
      <c r="AE1128" s="28"/>
    </row>
    <row r="1129" spans="3:31" x14ac:dyDescent="0.2">
      <c r="C1129" s="28"/>
      <c r="D1129" s="28"/>
      <c r="E1129" s="28"/>
      <c r="F1129" s="28"/>
      <c r="O1129" s="28"/>
      <c r="Q1129" s="28"/>
      <c r="AE1129" s="28"/>
    </row>
    <row r="1130" spans="3:31" x14ac:dyDescent="0.2">
      <c r="C1130" s="28"/>
      <c r="D1130" s="28"/>
      <c r="E1130" s="28"/>
      <c r="F1130" s="28"/>
      <c r="O1130" s="28"/>
      <c r="Q1130" s="28"/>
      <c r="AE1130" s="28"/>
    </row>
    <row r="1131" spans="3:31" x14ac:dyDescent="0.2">
      <c r="C1131" s="28"/>
      <c r="D1131" s="28"/>
      <c r="E1131" s="28"/>
      <c r="F1131" s="28"/>
      <c r="O1131" s="28"/>
      <c r="Q1131" s="28"/>
      <c r="AE1131" s="28"/>
    </row>
    <row r="1132" spans="3:31" x14ac:dyDescent="0.2">
      <c r="C1132" s="28"/>
      <c r="D1132" s="28"/>
      <c r="E1132" s="28"/>
      <c r="F1132" s="28"/>
      <c r="O1132" s="28"/>
      <c r="Q1132" s="28"/>
      <c r="AE1132" s="28"/>
    </row>
    <row r="1133" spans="3:31" x14ac:dyDescent="0.2">
      <c r="C1133" s="28"/>
      <c r="D1133" s="28"/>
      <c r="E1133" s="28"/>
      <c r="F1133" s="28"/>
      <c r="O1133" s="28"/>
      <c r="Q1133" s="28"/>
      <c r="AE1133" s="28"/>
    </row>
    <row r="1134" spans="3:31" x14ac:dyDescent="0.2">
      <c r="C1134" s="28"/>
      <c r="D1134" s="28"/>
      <c r="E1134" s="28"/>
      <c r="F1134" s="28"/>
      <c r="O1134" s="28"/>
      <c r="Q1134" s="28"/>
      <c r="AE1134" s="28"/>
    </row>
    <row r="1135" spans="3:31" x14ac:dyDescent="0.2">
      <c r="C1135" s="28"/>
      <c r="D1135" s="28"/>
      <c r="E1135" s="28"/>
      <c r="F1135" s="28"/>
      <c r="O1135" s="28"/>
      <c r="Q1135" s="28"/>
      <c r="AE1135" s="28"/>
    </row>
    <row r="1136" spans="3:31" x14ac:dyDescent="0.2">
      <c r="C1136" s="28"/>
      <c r="D1136" s="28"/>
      <c r="E1136" s="28"/>
      <c r="F1136" s="28"/>
      <c r="O1136" s="28"/>
      <c r="Q1136" s="28"/>
      <c r="AE1136" s="28"/>
    </row>
    <row r="1137" spans="3:31" x14ac:dyDescent="0.2">
      <c r="C1137" s="28"/>
      <c r="D1137" s="28"/>
      <c r="E1137" s="28"/>
      <c r="F1137" s="28"/>
      <c r="O1137" s="28"/>
      <c r="Q1137" s="28"/>
      <c r="AE1137" s="28"/>
    </row>
    <row r="1138" spans="3:31" x14ac:dyDescent="0.2">
      <c r="C1138" s="28"/>
      <c r="D1138" s="28"/>
      <c r="E1138" s="28"/>
      <c r="F1138" s="28"/>
      <c r="O1138" s="28"/>
      <c r="Q1138" s="28"/>
      <c r="AE1138" s="28"/>
    </row>
    <row r="1139" spans="3:31" x14ac:dyDescent="0.2">
      <c r="C1139" s="28"/>
      <c r="D1139" s="28"/>
      <c r="E1139" s="28"/>
      <c r="F1139" s="28"/>
      <c r="O1139" s="28"/>
      <c r="Q1139" s="28"/>
      <c r="AE1139" s="28"/>
    </row>
    <row r="1140" spans="3:31" x14ac:dyDescent="0.2">
      <c r="C1140" s="28"/>
      <c r="D1140" s="28"/>
      <c r="E1140" s="28"/>
      <c r="F1140" s="28"/>
      <c r="O1140" s="28"/>
      <c r="Q1140" s="28"/>
      <c r="AE1140" s="28"/>
    </row>
    <row r="1141" spans="3:31" x14ac:dyDescent="0.2">
      <c r="C1141" s="28"/>
      <c r="D1141" s="28"/>
      <c r="E1141" s="28"/>
      <c r="F1141" s="28"/>
      <c r="O1141" s="28"/>
      <c r="Q1141" s="28"/>
      <c r="AE1141" s="28"/>
    </row>
    <row r="1142" spans="3:31" x14ac:dyDescent="0.2">
      <c r="C1142" s="28"/>
      <c r="D1142" s="28"/>
      <c r="E1142" s="28"/>
      <c r="F1142" s="28"/>
      <c r="O1142" s="28"/>
      <c r="Q1142" s="28"/>
      <c r="AE1142" s="28"/>
    </row>
    <row r="1143" spans="3:31" x14ac:dyDescent="0.2">
      <c r="C1143" s="28"/>
      <c r="D1143" s="28"/>
      <c r="E1143" s="28"/>
      <c r="F1143" s="28"/>
      <c r="O1143" s="28"/>
      <c r="Q1143" s="28"/>
      <c r="AE1143" s="28"/>
    </row>
    <row r="1144" spans="3:31" x14ac:dyDescent="0.2">
      <c r="C1144" s="28"/>
      <c r="D1144" s="28"/>
      <c r="E1144" s="28"/>
      <c r="F1144" s="28"/>
      <c r="O1144" s="28"/>
      <c r="Q1144" s="28"/>
      <c r="AE1144" s="28"/>
    </row>
    <row r="1145" spans="3:31" x14ac:dyDescent="0.2">
      <c r="C1145" s="28"/>
      <c r="D1145" s="28"/>
      <c r="E1145" s="28"/>
      <c r="F1145" s="28"/>
      <c r="O1145" s="28"/>
      <c r="Q1145" s="28"/>
      <c r="AE1145" s="28"/>
    </row>
    <row r="1146" spans="3:31" x14ac:dyDescent="0.2">
      <c r="C1146" s="28"/>
      <c r="D1146" s="28"/>
      <c r="E1146" s="28"/>
      <c r="F1146" s="28"/>
      <c r="O1146" s="28"/>
      <c r="Q1146" s="28"/>
      <c r="AE1146" s="28"/>
    </row>
    <row r="1147" spans="3:31" x14ac:dyDescent="0.2">
      <c r="C1147" s="28"/>
      <c r="D1147" s="28"/>
      <c r="E1147" s="28"/>
      <c r="F1147" s="28"/>
      <c r="O1147" s="28"/>
      <c r="Q1147" s="28"/>
      <c r="AE1147" s="28"/>
    </row>
    <row r="1148" spans="3:31" x14ac:dyDescent="0.2">
      <c r="C1148" s="28"/>
      <c r="D1148" s="28"/>
      <c r="E1148" s="28"/>
      <c r="F1148" s="28"/>
      <c r="O1148" s="28"/>
      <c r="Q1148" s="28"/>
      <c r="AE1148" s="28"/>
    </row>
    <row r="1149" spans="3:31" x14ac:dyDescent="0.2">
      <c r="C1149" s="28"/>
      <c r="D1149" s="28"/>
      <c r="E1149" s="28"/>
      <c r="F1149" s="28"/>
      <c r="O1149" s="28"/>
      <c r="Q1149" s="28"/>
      <c r="AE1149" s="28"/>
    </row>
    <row r="1150" spans="3:31" x14ac:dyDescent="0.2">
      <c r="C1150" s="28"/>
      <c r="D1150" s="28"/>
      <c r="E1150" s="28"/>
      <c r="F1150" s="28"/>
      <c r="O1150" s="28"/>
      <c r="Q1150" s="28"/>
      <c r="AE1150" s="28"/>
    </row>
    <row r="1151" spans="3:31" x14ac:dyDescent="0.2">
      <c r="C1151" s="28"/>
      <c r="D1151" s="28"/>
      <c r="E1151" s="28"/>
      <c r="F1151" s="28"/>
      <c r="O1151" s="28"/>
      <c r="Q1151" s="28"/>
      <c r="AE1151" s="28"/>
    </row>
    <row r="1152" spans="3:31" x14ac:dyDescent="0.2">
      <c r="C1152" s="28"/>
      <c r="D1152" s="28"/>
      <c r="E1152" s="28"/>
      <c r="F1152" s="28"/>
      <c r="O1152" s="28"/>
      <c r="Q1152" s="28"/>
      <c r="AE1152" s="28"/>
    </row>
    <row r="1153" spans="3:31" x14ac:dyDescent="0.2">
      <c r="C1153" s="28"/>
      <c r="D1153" s="28"/>
      <c r="E1153" s="28"/>
      <c r="F1153" s="28"/>
      <c r="O1153" s="28"/>
      <c r="Q1153" s="28"/>
      <c r="AE1153" s="28"/>
    </row>
    <row r="1154" spans="3:31" x14ac:dyDescent="0.2">
      <c r="C1154" s="28"/>
      <c r="D1154" s="28"/>
      <c r="E1154" s="28"/>
      <c r="F1154" s="28"/>
      <c r="O1154" s="28"/>
      <c r="Q1154" s="28"/>
      <c r="AE1154" s="28"/>
    </row>
    <row r="1155" spans="3:31" x14ac:dyDescent="0.2">
      <c r="C1155" s="28"/>
      <c r="D1155" s="28"/>
      <c r="E1155" s="28"/>
      <c r="F1155" s="28"/>
      <c r="O1155" s="28"/>
      <c r="Q1155" s="28"/>
      <c r="AE1155" s="28"/>
    </row>
    <row r="1156" spans="3:31" x14ac:dyDescent="0.2">
      <c r="C1156" s="28"/>
      <c r="D1156" s="28"/>
      <c r="E1156" s="28"/>
      <c r="F1156" s="28"/>
      <c r="O1156" s="28"/>
      <c r="Q1156" s="28"/>
      <c r="AE1156" s="28"/>
    </row>
    <row r="1157" spans="3:31" x14ac:dyDescent="0.2">
      <c r="C1157" s="28"/>
      <c r="D1157" s="28"/>
      <c r="E1157" s="28"/>
      <c r="F1157" s="28"/>
      <c r="O1157" s="28"/>
      <c r="Q1157" s="28"/>
      <c r="AE1157" s="28"/>
    </row>
    <row r="1158" spans="3:31" x14ac:dyDescent="0.2">
      <c r="C1158" s="28"/>
      <c r="D1158" s="28"/>
      <c r="E1158" s="28"/>
      <c r="F1158" s="28"/>
      <c r="O1158" s="28"/>
      <c r="Q1158" s="28"/>
      <c r="AE1158" s="28"/>
    </row>
    <row r="1159" spans="3:31" x14ac:dyDescent="0.2">
      <c r="C1159" s="28"/>
      <c r="D1159" s="28"/>
      <c r="E1159" s="28"/>
      <c r="F1159" s="28"/>
      <c r="O1159" s="28"/>
      <c r="Q1159" s="28"/>
      <c r="AE1159" s="28"/>
    </row>
    <row r="1160" spans="3:31" x14ac:dyDescent="0.2">
      <c r="C1160" s="28"/>
      <c r="D1160" s="28"/>
      <c r="E1160" s="28"/>
      <c r="F1160" s="28"/>
      <c r="O1160" s="28"/>
      <c r="Q1160" s="28"/>
      <c r="AE1160" s="28"/>
    </row>
    <row r="1161" spans="3:31" x14ac:dyDescent="0.2">
      <c r="C1161" s="28"/>
      <c r="D1161" s="28"/>
      <c r="E1161" s="28"/>
      <c r="F1161" s="28"/>
      <c r="O1161" s="28"/>
      <c r="Q1161" s="28"/>
      <c r="AE1161" s="28"/>
    </row>
    <row r="1162" spans="3:31" x14ac:dyDescent="0.2">
      <c r="C1162" s="28"/>
      <c r="D1162" s="28"/>
      <c r="E1162" s="28"/>
      <c r="F1162" s="28"/>
      <c r="O1162" s="28"/>
      <c r="Q1162" s="28"/>
      <c r="AE1162" s="28"/>
    </row>
    <row r="1163" spans="3:31" x14ac:dyDescent="0.2">
      <c r="C1163" s="28"/>
      <c r="D1163" s="28"/>
      <c r="E1163" s="28"/>
      <c r="F1163" s="28"/>
      <c r="O1163" s="28"/>
      <c r="Q1163" s="28"/>
      <c r="AE1163" s="28"/>
    </row>
    <row r="1164" spans="3:31" x14ac:dyDescent="0.2">
      <c r="C1164" s="28"/>
      <c r="D1164" s="28"/>
      <c r="E1164" s="28"/>
      <c r="F1164" s="28"/>
      <c r="O1164" s="28"/>
      <c r="Q1164" s="28"/>
      <c r="AE1164" s="28"/>
    </row>
    <row r="1165" spans="3:31" x14ac:dyDescent="0.2">
      <c r="C1165" s="28"/>
      <c r="D1165" s="28"/>
      <c r="E1165" s="28"/>
      <c r="F1165" s="28"/>
      <c r="O1165" s="28"/>
      <c r="Q1165" s="28"/>
      <c r="AE1165" s="28"/>
    </row>
    <row r="1166" spans="3:31" x14ac:dyDescent="0.2">
      <c r="C1166" s="28"/>
      <c r="D1166" s="28"/>
      <c r="E1166" s="28"/>
      <c r="F1166" s="28"/>
      <c r="O1166" s="28"/>
      <c r="Q1166" s="28"/>
      <c r="AE1166" s="28"/>
    </row>
    <row r="1167" spans="3:31" x14ac:dyDescent="0.2">
      <c r="C1167" s="28"/>
      <c r="D1167" s="28"/>
      <c r="E1167" s="28"/>
      <c r="F1167" s="28"/>
      <c r="O1167" s="28"/>
      <c r="Q1167" s="28"/>
      <c r="AE1167" s="28"/>
    </row>
    <row r="1168" spans="3:31" x14ac:dyDescent="0.2">
      <c r="C1168" s="28"/>
      <c r="D1168" s="28"/>
      <c r="E1168" s="28"/>
      <c r="F1168" s="28"/>
      <c r="O1168" s="28"/>
      <c r="Q1168" s="28"/>
      <c r="AE1168" s="28"/>
    </row>
    <row r="1169" spans="3:31" x14ac:dyDescent="0.2">
      <c r="C1169" s="28"/>
      <c r="D1169" s="28"/>
      <c r="E1169" s="28"/>
      <c r="F1169" s="28"/>
      <c r="O1169" s="28"/>
      <c r="Q1169" s="28"/>
      <c r="AE1169" s="28"/>
    </row>
    <row r="1170" spans="3:31" x14ac:dyDescent="0.2">
      <c r="C1170" s="28"/>
      <c r="D1170" s="28"/>
      <c r="E1170" s="28"/>
      <c r="F1170" s="28"/>
      <c r="O1170" s="28"/>
      <c r="Q1170" s="28"/>
      <c r="AE1170" s="28"/>
    </row>
    <row r="1171" spans="3:31" x14ac:dyDescent="0.2">
      <c r="C1171" s="28"/>
      <c r="D1171" s="28"/>
      <c r="E1171" s="28"/>
      <c r="F1171" s="28"/>
      <c r="O1171" s="28"/>
      <c r="Q1171" s="28"/>
      <c r="AE1171" s="28"/>
    </row>
    <row r="1172" spans="3:31" x14ac:dyDescent="0.2">
      <c r="C1172" s="28"/>
      <c r="D1172" s="28"/>
      <c r="E1172" s="28"/>
      <c r="F1172" s="28"/>
      <c r="O1172" s="28"/>
      <c r="Q1172" s="28"/>
      <c r="AE1172" s="28"/>
    </row>
    <row r="1173" spans="3:31" x14ac:dyDescent="0.2">
      <c r="C1173" s="28"/>
      <c r="D1173" s="28"/>
      <c r="E1173" s="28"/>
      <c r="F1173" s="28"/>
      <c r="O1173" s="28"/>
      <c r="Q1173" s="28"/>
      <c r="AE1173" s="28"/>
    </row>
    <row r="1174" spans="3:31" x14ac:dyDescent="0.2">
      <c r="C1174" s="28"/>
      <c r="D1174" s="28"/>
      <c r="E1174" s="28"/>
      <c r="F1174" s="28"/>
      <c r="O1174" s="28"/>
      <c r="Q1174" s="28"/>
      <c r="AE1174" s="28"/>
    </row>
    <row r="1175" spans="3:31" x14ac:dyDescent="0.2">
      <c r="C1175" s="28"/>
      <c r="D1175" s="28"/>
      <c r="E1175" s="28"/>
      <c r="F1175" s="28"/>
      <c r="O1175" s="28"/>
      <c r="Q1175" s="28"/>
      <c r="AE1175" s="28"/>
    </row>
    <row r="1176" spans="3:31" x14ac:dyDescent="0.2">
      <c r="C1176" s="28"/>
      <c r="D1176" s="28"/>
      <c r="E1176" s="28"/>
      <c r="F1176" s="28"/>
      <c r="O1176" s="28"/>
      <c r="Q1176" s="28"/>
      <c r="AE1176" s="28"/>
    </row>
    <row r="1177" spans="3:31" x14ac:dyDescent="0.2">
      <c r="C1177" s="28"/>
      <c r="D1177" s="28"/>
      <c r="E1177" s="28"/>
      <c r="F1177" s="28"/>
      <c r="O1177" s="28"/>
      <c r="Q1177" s="28"/>
      <c r="AE1177" s="28"/>
    </row>
    <row r="1178" spans="3:31" x14ac:dyDescent="0.2">
      <c r="C1178" s="28"/>
      <c r="D1178" s="28"/>
      <c r="E1178" s="28"/>
      <c r="F1178" s="28"/>
      <c r="O1178" s="28"/>
      <c r="Q1178" s="28"/>
      <c r="AE1178" s="28"/>
    </row>
    <row r="1179" spans="3:31" x14ac:dyDescent="0.2">
      <c r="C1179" s="28"/>
      <c r="D1179" s="28"/>
      <c r="E1179" s="28"/>
      <c r="F1179" s="28"/>
      <c r="O1179" s="28"/>
      <c r="Q1179" s="28"/>
      <c r="AE1179" s="28"/>
    </row>
    <row r="1180" spans="3:31" x14ac:dyDescent="0.2">
      <c r="C1180" s="28"/>
      <c r="D1180" s="28"/>
      <c r="E1180" s="28"/>
      <c r="F1180" s="28"/>
      <c r="O1180" s="28"/>
      <c r="Q1180" s="28"/>
      <c r="AE1180" s="28"/>
    </row>
    <row r="1181" spans="3:31" x14ac:dyDescent="0.2">
      <c r="C1181" s="28"/>
      <c r="D1181" s="28"/>
      <c r="E1181" s="28"/>
      <c r="F1181" s="28"/>
      <c r="O1181" s="28"/>
      <c r="Q1181" s="28"/>
      <c r="AE1181" s="28"/>
    </row>
    <row r="1182" spans="3:31" x14ac:dyDescent="0.2">
      <c r="C1182" s="28"/>
      <c r="D1182" s="28"/>
      <c r="E1182" s="28"/>
      <c r="F1182" s="28"/>
      <c r="O1182" s="28"/>
      <c r="Q1182" s="28"/>
      <c r="AE1182" s="28"/>
    </row>
    <row r="1183" spans="3:31" x14ac:dyDescent="0.2">
      <c r="C1183" s="28"/>
      <c r="D1183" s="28"/>
      <c r="E1183" s="28"/>
      <c r="F1183" s="28"/>
      <c r="O1183" s="28"/>
      <c r="Q1183" s="28"/>
      <c r="AE1183" s="28"/>
    </row>
    <row r="1184" spans="3:31" x14ac:dyDescent="0.2">
      <c r="C1184" s="28"/>
      <c r="D1184" s="28"/>
      <c r="E1184" s="28"/>
      <c r="F1184" s="28"/>
      <c r="O1184" s="28"/>
      <c r="Q1184" s="28"/>
      <c r="AE1184" s="28"/>
    </row>
    <row r="1185" spans="3:31" x14ac:dyDescent="0.2">
      <c r="C1185" s="28"/>
      <c r="D1185" s="28"/>
      <c r="E1185" s="28"/>
      <c r="F1185" s="28"/>
      <c r="O1185" s="28"/>
      <c r="Q1185" s="28"/>
      <c r="AE1185" s="28"/>
    </row>
    <row r="1186" spans="3:31" x14ac:dyDescent="0.2">
      <c r="C1186" s="28"/>
      <c r="D1186" s="28"/>
      <c r="E1186" s="28"/>
      <c r="F1186" s="28"/>
      <c r="O1186" s="28"/>
      <c r="Q1186" s="28"/>
      <c r="AE1186" s="28"/>
    </row>
    <row r="1187" spans="3:31" x14ac:dyDescent="0.2">
      <c r="C1187" s="28"/>
      <c r="D1187" s="28"/>
      <c r="E1187" s="28"/>
      <c r="F1187" s="28"/>
      <c r="O1187" s="28"/>
      <c r="Q1187" s="28"/>
      <c r="AE1187" s="28"/>
    </row>
    <row r="1188" spans="3:31" x14ac:dyDescent="0.2">
      <c r="C1188" s="28"/>
      <c r="D1188" s="28"/>
      <c r="E1188" s="28"/>
      <c r="F1188" s="28"/>
      <c r="O1188" s="28"/>
      <c r="Q1188" s="28"/>
      <c r="AE1188" s="28"/>
    </row>
    <row r="1189" spans="3:31" x14ac:dyDescent="0.2">
      <c r="C1189" s="28"/>
      <c r="D1189" s="28"/>
      <c r="E1189" s="28"/>
      <c r="F1189" s="28"/>
      <c r="O1189" s="28"/>
      <c r="Q1189" s="28"/>
      <c r="AE1189" s="28"/>
    </row>
    <row r="1190" spans="3:31" x14ac:dyDescent="0.2">
      <c r="C1190" s="28"/>
      <c r="D1190" s="28"/>
      <c r="E1190" s="28"/>
      <c r="F1190" s="28"/>
      <c r="O1190" s="28"/>
      <c r="Q1190" s="28"/>
      <c r="AE1190" s="28"/>
    </row>
    <row r="1191" spans="3:31" x14ac:dyDescent="0.2">
      <c r="C1191" s="28"/>
      <c r="D1191" s="28"/>
      <c r="E1191" s="28"/>
      <c r="F1191" s="28"/>
      <c r="O1191" s="28"/>
      <c r="Q1191" s="28"/>
      <c r="AE1191" s="28"/>
    </row>
    <row r="1192" spans="3:31" x14ac:dyDescent="0.2">
      <c r="C1192" s="28"/>
      <c r="D1192" s="28"/>
      <c r="E1192" s="28"/>
      <c r="F1192" s="28"/>
      <c r="O1192" s="28"/>
      <c r="Q1192" s="28"/>
      <c r="AE1192" s="28"/>
    </row>
    <row r="1193" spans="3:31" x14ac:dyDescent="0.2">
      <c r="C1193" s="28"/>
      <c r="D1193" s="28"/>
      <c r="E1193" s="28"/>
      <c r="F1193" s="28"/>
      <c r="O1193" s="28"/>
      <c r="Q1193" s="28"/>
      <c r="AE1193" s="28"/>
    </row>
    <row r="1194" spans="3:31" x14ac:dyDescent="0.2">
      <c r="C1194" s="28"/>
      <c r="D1194" s="28"/>
      <c r="E1194" s="28"/>
      <c r="F1194" s="28"/>
      <c r="O1194" s="28"/>
      <c r="Q1194" s="28"/>
      <c r="AE1194" s="28"/>
    </row>
    <row r="1195" spans="3:31" x14ac:dyDescent="0.2">
      <c r="C1195" s="28"/>
      <c r="D1195" s="28"/>
      <c r="E1195" s="28"/>
      <c r="F1195" s="28"/>
      <c r="O1195" s="28"/>
      <c r="Q1195" s="28"/>
      <c r="AE1195" s="28"/>
    </row>
    <row r="1196" spans="3:31" x14ac:dyDescent="0.2">
      <c r="C1196" s="28"/>
      <c r="D1196" s="28"/>
      <c r="E1196" s="28"/>
      <c r="F1196" s="28"/>
      <c r="O1196" s="28"/>
      <c r="Q1196" s="28"/>
      <c r="AE1196" s="28"/>
    </row>
    <row r="1197" spans="3:31" x14ac:dyDescent="0.2">
      <c r="C1197" s="28"/>
      <c r="D1197" s="28"/>
      <c r="E1197" s="28"/>
      <c r="F1197" s="28"/>
      <c r="O1197" s="28"/>
      <c r="Q1197" s="28"/>
      <c r="AE1197" s="28"/>
    </row>
    <row r="1198" spans="3:31" x14ac:dyDescent="0.2">
      <c r="C1198" s="28"/>
      <c r="D1198" s="28"/>
      <c r="E1198" s="28"/>
      <c r="F1198" s="28"/>
      <c r="O1198" s="28"/>
      <c r="Q1198" s="28"/>
      <c r="AE1198" s="28"/>
    </row>
    <row r="1199" spans="3:31" x14ac:dyDescent="0.2">
      <c r="C1199" s="28"/>
      <c r="D1199" s="28"/>
      <c r="E1199" s="28"/>
      <c r="F1199" s="28"/>
      <c r="O1199" s="28"/>
      <c r="Q1199" s="28"/>
      <c r="AE1199" s="28"/>
    </row>
    <row r="1200" spans="3:31" x14ac:dyDescent="0.2">
      <c r="C1200" s="28"/>
      <c r="D1200" s="28"/>
      <c r="E1200" s="28"/>
      <c r="F1200" s="28"/>
      <c r="O1200" s="28"/>
      <c r="Q1200" s="28"/>
      <c r="AE1200" s="28"/>
    </row>
    <row r="1201" spans="3:31" x14ac:dyDescent="0.2">
      <c r="C1201" s="28"/>
      <c r="D1201" s="28"/>
      <c r="E1201" s="28"/>
      <c r="F1201" s="28"/>
      <c r="O1201" s="28"/>
      <c r="Q1201" s="28"/>
      <c r="AE1201" s="28"/>
    </row>
    <row r="1202" spans="3:31" x14ac:dyDescent="0.2">
      <c r="C1202" s="28"/>
      <c r="D1202" s="28"/>
      <c r="E1202" s="28"/>
      <c r="F1202" s="28"/>
      <c r="O1202" s="28"/>
      <c r="Q1202" s="28"/>
      <c r="AE1202" s="28"/>
    </row>
    <row r="1203" spans="3:31" x14ac:dyDescent="0.2">
      <c r="C1203" s="28"/>
      <c r="D1203" s="28"/>
      <c r="E1203" s="28"/>
      <c r="F1203" s="28"/>
      <c r="O1203" s="28"/>
      <c r="Q1203" s="28"/>
      <c r="AE1203" s="28"/>
    </row>
    <row r="1204" spans="3:31" x14ac:dyDescent="0.2">
      <c r="C1204" s="28"/>
      <c r="D1204" s="28"/>
      <c r="E1204" s="28"/>
      <c r="F1204" s="28"/>
      <c r="O1204" s="28"/>
      <c r="Q1204" s="28"/>
      <c r="AE1204" s="28"/>
    </row>
    <row r="1205" spans="3:31" x14ac:dyDescent="0.2">
      <c r="C1205" s="28"/>
      <c r="D1205" s="28"/>
      <c r="E1205" s="28"/>
      <c r="F1205" s="28"/>
      <c r="O1205" s="28"/>
      <c r="Q1205" s="28"/>
      <c r="AE1205" s="28"/>
    </row>
    <row r="1206" spans="3:31" x14ac:dyDescent="0.2">
      <c r="C1206" s="28"/>
      <c r="D1206" s="28"/>
      <c r="E1206" s="28"/>
      <c r="F1206" s="28"/>
      <c r="O1206" s="28"/>
      <c r="Q1206" s="28"/>
      <c r="AE1206" s="28"/>
    </row>
    <row r="1207" spans="3:31" x14ac:dyDescent="0.2">
      <c r="C1207" s="28"/>
      <c r="D1207" s="28"/>
      <c r="E1207" s="28"/>
      <c r="F1207" s="28"/>
      <c r="O1207" s="28"/>
      <c r="Q1207" s="28"/>
      <c r="AE1207" s="28"/>
    </row>
    <row r="1208" spans="3:31" x14ac:dyDescent="0.2">
      <c r="C1208" s="28"/>
      <c r="D1208" s="28"/>
      <c r="E1208" s="28"/>
      <c r="F1208" s="28"/>
      <c r="O1208" s="28"/>
      <c r="Q1208" s="28"/>
      <c r="AE1208" s="28"/>
    </row>
    <row r="1209" spans="3:31" x14ac:dyDescent="0.2">
      <c r="C1209" s="28"/>
      <c r="D1209" s="28"/>
      <c r="E1209" s="28"/>
      <c r="F1209" s="28"/>
      <c r="O1209" s="28"/>
      <c r="Q1209" s="28"/>
      <c r="AE1209" s="28"/>
    </row>
    <row r="1210" spans="3:31" x14ac:dyDescent="0.2">
      <c r="C1210" s="28"/>
      <c r="D1210" s="28"/>
      <c r="E1210" s="28"/>
      <c r="F1210" s="28"/>
      <c r="O1210" s="28"/>
      <c r="Q1210" s="28"/>
      <c r="AE1210" s="28"/>
    </row>
    <row r="1211" spans="3:31" x14ac:dyDescent="0.2">
      <c r="C1211" s="28"/>
      <c r="D1211" s="28"/>
      <c r="E1211" s="28"/>
      <c r="F1211" s="28"/>
      <c r="O1211" s="28"/>
      <c r="Q1211" s="28"/>
      <c r="AE1211" s="28"/>
    </row>
    <row r="1212" spans="3:31" x14ac:dyDescent="0.2">
      <c r="C1212" s="28"/>
      <c r="D1212" s="28"/>
      <c r="E1212" s="28"/>
      <c r="F1212" s="28"/>
      <c r="O1212" s="28"/>
      <c r="Q1212" s="28"/>
      <c r="AE1212" s="28"/>
    </row>
    <row r="1213" spans="3:31" x14ac:dyDescent="0.2">
      <c r="C1213" s="28"/>
      <c r="D1213" s="28"/>
      <c r="E1213" s="28"/>
      <c r="F1213" s="28"/>
      <c r="O1213" s="28"/>
      <c r="Q1213" s="28"/>
      <c r="AE1213" s="28"/>
    </row>
    <row r="1214" spans="3:31" x14ac:dyDescent="0.2">
      <c r="C1214" s="28"/>
      <c r="D1214" s="28"/>
      <c r="E1214" s="28"/>
      <c r="F1214" s="28"/>
      <c r="O1214" s="28"/>
      <c r="Q1214" s="28"/>
      <c r="AE1214" s="28"/>
    </row>
    <row r="1215" spans="3:31" x14ac:dyDescent="0.2">
      <c r="C1215" s="28"/>
      <c r="D1215" s="28"/>
      <c r="E1215" s="28"/>
      <c r="F1215" s="28"/>
      <c r="O1215" s="28"/>
      <c r="Q1215" s="28"/>
      <c r="AE1215" s="28"/>
    </row>
    <row r="1216" spans="3:31" x14ac:dyDescent="0.2">
      <c r="C1216" s="28"/>
      <c r="D1216" s="28"/>
      <c r="E1216" s="28"/>
      <c r="F1216" s="28"/>
      <c r="O1216" s="28"/>
      <c r="Q1216" s="28"/>
      <c r="AE1216" s="28"/>
    </row>
    <row r="1217" spans="3:31" x14ac:dyDescent="0.2">
      <c r="C1217" s="28"/>
      <c r="D1217" s="28"/>
      <c r="E1217" s="28"/>
      <c r="F1217" s="28"/>
      <c r="O1217" s="28"/>
      <c r="Q1217" s="28"/>
      <c r="AE1217" s="28"/>
    </row>
    <row r="1218" spans="3:31" x14ac:dyDescent="0.2">
      <c r="C1218" s="28"/>
      <c r="D1218" s="28"/>
      <c r="E1218" s="28"/>
      <c r="F1218" s="28"/>
      <c r="O1218" s="28"/>
      <c r="Q1218" s="28"/>
      <c r="AE1218" s="28"/>
    </row>
    <row r="1219" spans="3:31" x14ac:dyDescent="0.2">
      <c r="C1219" s="28"/>
      <c r="D1219" s="28"/>
      <c r="E1219" s="28"/>
      <c r="F1219" s="28"/>
      <c r="O1219" s="28"/>
      <c r="Q1219" s="28"/>
      <c r="AE1219" s="28"/>
    </row>
    <row r="1220" spans="3:31" x14ac:dyDescent="0.2">
      <c r="C1220" s="28"/>
      <c r="D1220" s="28"/>
      <c r="E1220" s="28"/>
      <c r="F1220" s="28"/>
      <c r="O1220" s="28"/>
      <c r="Q1220" s="28"/>
      <c r="AE1220" s="28"/>
    </row>
    <row r="1221" spans="3:31" x14ac:dyDescent="0.2">
      <c r="C1221" s="28"/>
      <c r="D1221" s="28"/>
      <c r="E1221" s="28"/>
      <c r="F1221" s="28"/>
      <c r="O1221" s="28"/>
      <c r="Q1221" s="28"/>
      <c r="AE1221" s="28"/>
    </row>
    <row r="1222" spans="3:31" x14ac:dyDescent="0.2">
      <c r="C1222" s="28"/>
      <c r="D1222" s="28"/>
      <c r="E1222" s="28"/>
      <c r="F1222" s="28"/>
      <c r="O1222" s="28"/>
      <c r="Q1222" s="28"/>
      <c r="AE1222" s="28"/>
    </row>
    <row r="1223" spans="3:31" x14ac:dyDescent="0.2">
      <c r="C1223" s="28"/>
      <c r="D1223" s="28"/>
      <c r="E1223" s="28"/>
      <c r="F1223" s="28"/>
      <c r="O1223" s="28"/>
      <c r="Q1223" s="28"/>
      <c r="AE1223" s="28"/>
    </row>
    <row r="1224" spans="3:31" x14ac:dyDescent="0.2">
      <c r="C1224" s="28"/>
      <c r="D1224" s="28"/>
      <c r="E1224" s="28"/>
      <c r="F1224" s="28"/>
      <c r="O1224" s="28"/>
      <c r="Q1224" s="28"/>
      <c r="AE1224" s="28"/>
    </row>
    <row r="1225" spans="3:31" x14ac:dyDescent="0.2">
      <c r="C1225" s="28"/>
      <c r="D1225" s="28"/>
      <c r="E1225" s="28"/>
      <c r="F1225" s="28"/>
      <c r="O1225" s="28"/>
      <c r="Q1225" s="28"/>
      <c r="AE1225" s="28"/>
    </row>
    <row r="1226" spans="3:31" x14ac:dyDescent="0.2">
      <c r="C1226" s="28"/>
      <c r="D1226" s="28"/>
      <c r="E1226" s="28"/>
      <c r="F1226" s="28"/>
      <c r="O1226" s="28"/>
      <c r="Q1226" s="28"/>
      <c r="AE1226" s="28"/>
    </row>
    <row r="1227" spans="3:31" x14ac:dyDescent="0.2">
      <c r="C1227" s="28"/>
      <c r="D1227" s="28"/>
      <c r="E1227" s="28"/>
      <c r="F1227" s="28"/>
      <c r="O1227" s="28"/>
      <c r="Q1227" s="28"/>
      <c r="AE1227" s="28"/>
    </row>
    <row r="1228" spans="3:31" x14ac:dyDescent="0.2">
      <c r="C1228" s="28"/>
      <c r="D1228" s="28"/>
      <c r="E1228" s="28"/>
      <c r="F1228" s="28"/>
      <c r="O1228" s="28"/>
      <c r="Q1228" s="28"/>
      <c r="AE1228" s="28"/>
    </row>
    <row r="1229" spans="3:31" x14ac:dyDescent="0.2">
      <c r="C1229" s="28"/>
      <c r="D1229" s="28"/>
      <c r="E1229" s="28"/>
      <c r="F1229" s="28"/>
      <c r="O1229" s="28"/>
      <c r="Q1229" s="28"/>
      <c r="AE1229" s="28"/>
    </row>
    <row r="1230" spans="3:31" x14ac:dyDescent="0.2">
      <c r="C1230" s="28"/>
      <c r="D1230" s="28"/>
      <c r="E1230" s="28"/>
      <c r="F1230" s="28"/>
      <c r="O1230" s="28"/>
      <c r="Q1230" s="28"/>
      <c r="AE1230" s="28"/>
    </row>
    <row r="1231" spans="3:31" x14ac:dyDescent="0.2">
      <c r="C1231" s="28"/>
      <c r="D1231" s="28"/>
      <c r="E1231" s="28"/>
      <c r="F1231" s="28"/>
      <c r="O1231" s="28"/>
      <c r="Q1231" s="28"/>
      <c r="AE1231" s="28"/>
    </row>
    <row r="1232" spans="3:31" x14ac:dyDescent="0.2">
      <c r="C1232" s="28"/>
      <c r="D1232" s="28"/>
      <c r="E1232" s="28"/>
      <c r="F1232" s="28"/>
      <c r="O1232" s="28"/>
      <c r="Q1232" s="28"/>
      <c r="AE1232" s="28"/>
    </row>
    <row r="1233" spans="3:31" x14ac:dyDescent="0.2">
      <c r="C1233" s="28"/>
      <c r="D1233" s="28"/>
      <c r="E1233" s="28"/>
      <c r="F1233" s="28"/>
      <c r="O1233" s="28"/>
      <c r="Q1233" s="28"/>
      <c r="AE1233" s="28"/>
    </row>
    <row r="1234" spans="3:31" x14ac:dyDescent="0.2">
      <c r="C1234" s="28"/>
      <c r="D1234" s="28"/>
      <c r="E1234" s="28"/>
      <c r="F1234" s="28"/>
      <c r="O1234" s="28"/>
      <c r="Q1234" s="28"/>
      <c r="AE1234" s="28"/>
    </row>
    <row r="1235" spans="3:31" x14ac:dyDescent="0.2">
      <c r="C1235" s="28"/>
      <c r="D1235" s="28"/>
      <c r="E1235" s="28"/>
      <c r="F1235" s="28"/>
      <c r="O1235" s="28"/>
      <c r="Q1235" s="28"/>
      <c r="AE1235" s="28"/>
    </row>
    <row r="1236" spans="3:31" x14ac:dyDescent="0.2">
      <c r="C1236" s="28"/>
      <c r="D1236" s="28"/>
      <c r="E1236" s="28"/>
      <c r="F1236" s="28"/>
      <c r="O1236" s="28"/>
      <c r="Q1236" s="28"/>
      <c r="AE1236" s="28"/>
    </row>
    <row r="1237" spans="3:31" x14ac:dyDescent="0.2">
      <c r="C1237" s="28"/>
      <c r="D1237" s="28"/>
      <c r="E1237" s="28"/>
      <c r="F1237" s="28"/>
      <c r="O1237" s="28"/>
      <c r="Q1237" s="28"/>
      <c r="AE1237" s="28"/>
    </row>
    <row r="1238" spans="3:31" x14ac:dyDescent="0.2">
      <c r="C1238" s="28"/>
      <c r="D1238" s="28"/>
      <c r="E1238" s="28"/>
      <c r="F1238" s="28"/>
      <c r="O1238" s="28"/>
      <c r="Q1238" s="28"/>
      <c r="AE1238" s="28"/>
    </row>
    <row r="1239" spans="3:31" x14ac:dyDescent="0.2">
      <c r="C1239" s="28"/>
      <c r="D1239" s="28"/>
      <c r="E1239" s="28"/>
      <c r="F1239" s="28"/>
      <c r="O1239" s="28"/>
      <c r="Q1239" s="28"/>
      <c r="AE1239" s="28"/>
    </row>
    <row r="1240" spans="3:31" x14ac:dyDescent="0.2">
      <c r="C1240" s="28"/>
      <c r="D1240" s="28"/>
      <c r="E1240" s="28"/>
      <c r="F1240" s="28"/>
      <c r="O1240" s="28"/>
      <c r="Q1240" s="28"/>
      <c r="AE1240" s="28"/>
    </row>
    <row r="1241" spans="3:31" x14ac:dyDescent="0.2">
      <c r="C1241" s="28"/>
      <c r="D1241" s="28"/>
      <c r="E1241" s="28"/>
      <c r="F1241" s="28"/>
      <c r="O1241" s="28"/>
      <c r="Q1241" s="28"/>
      <c r="AE1241" s="28"/>
    </row>
    <row r="1242" spans="3:31" x14ac:dyDescent="0.2">
      <c r="C1242" s="28"/>
      <c r="D1242" s="28"/>
      <c r="E1242" s="28"/>
      <c r="F1242" s="28"/>
      <c r="O1242" s="28"/>
      <c r="Q1242" s="28"/>
      <c r="AE1242" s="28"/>
    </row>
    <row r="1243" spans="3:31" x14ac:dyDescent="0.2">
      <c r="C1243" s="28"/>
      <c r="D1243" s="28"/>
      <c r="E1243" s="28"/>
      <c r="F1243" s="28"/>
      <c r="O1243" s="28"/>
      <c r="Q1243" s="28"/>
      <c r="AE1243" s="28"/>
    </row>
    <row r="1244" spans="3:31" x14ac:dyDescent="0.2">
      <c r="C1244" s="28"/>
      <c r="D1244" s="28"/>
      <c r="E1244" s="28"/>
      <c r="F1244" s="28"/>
      <c r="O1244" s="28"/>
      <c r="Q1244" s="28"/>
      <c r="AE1244" s="28"/>
    </row>
    <row r="1245" spans="3:31" x14ac:dyDescent="0.2">
      <c r="C1245" s="28"/>
      <c r="D1245" s="28"/>
      <c r="E1245" s="28"/>
      <c r="F1245" s="28"/>
      <c r="O1245" s="28"/>
      <c r="Q1245" s="28"/>
      <c r="AE1245" s="28"/>
    </row>
    <row r="1246" spans="3:31" x14ac:dyDescent="0.2">
      <c r="C1246" s="28"/>
      <c r="D1246" s="28"/>
      <c r="E1246" s="28"/>
      <c r="F1246" s="28"/>
      <c r="O1246" s="28"/>
      <c r="Q1246" s="28"/>
      <c r="AE1246" s="28"/>
    </row>
    <row r="1247" spans="3:31" x14ac:dyDescent="0.2">
      <c r="C1247" s="28"/>
      <c r="D1247" s="28"/>
      <c r="E1247" s="28"/>
      <c r="F1247" s="28"/>
      <c r="O1247" s="28"/>
      <c r="Q1247" s="28"/>
      <c r="AE1247" s="28"/>
    </row>
    <row r="1248" spans="3:31" x14ac:dyDescent="0.2">
      <c r="C1248" s="28"/>
      <c r="D1248" s="28"/>
      <c r="E1248" s="28"/>
      <c r="F1248" s="28"/>
      <c r="O1248" s="28"/>
      <c r="Q1248" s="28"/>
      <c r="AE1248" s="28"/>
    </row>
    <row r="1249" spans="3:31" x14ac:dyDescent="0.2">
      <c r="C1249" s="28"/>
      <c r="D1249" s="28"/>
      <c r="E1249" s="28"/>
      <c r="F1249" s="28"/>
      <c r="O1249" s="28"/>
      <c r="Q1249" s="28"/>
      <c r="AE1249" s="28"/>
    </row>
    <row r="1250" spans="3:31" x14ac:dyDescent="0.2">
      <c r="C1250" s="28"/>
      <c r="D1250" s="28"/>
      <c r="E1250" s="28"/>
      <c r="F1250" s="28"/>
      <c r="O1250" s="28"/>
      <c r="Q1250" s="28"/>
      <c r="AE1250" s="28"/>
    </row>
    <row r="1251" spans="3:31" x14ac:dyDescent="0.2">
      <c r="C1251" s="28"/>
      <c r="D1251" s="28"/>
      <c r="E1251" s="28"/>
      <c r="F1251" s="28"/>
      <c r="O1251" s="28"/>
      <c r="Q1251" s="28"/>
      <c r="AE1251" s="28"/>
    </row>
    <row r="1252" spans="3:31" x14ac:dyDescent="0.2">
      <c r="C1252" s="28"/>
      <c r="D1252" s="28"/>
      <c r="E1252" s="28"/>
      <c r="F1252" s="28"/>
      <c r="O1252" s="28"/>
      <c r="Q1252" s="28"/>
      <c r="AE1252" s="28"/>
    </row>
    <row r="1253" spans="3:31" x14ac:dyDescent="0.2">
      <c r="C1253" s="28"/>
      <c r="D1253" s="28"/>
      <c r="E1253" s="28"/>
      <c r="F1253" s="28"/>
      <c r="O1253" s="28"/>
      <c r="Q1253" s="28"/>
      <c r="AE1253" s="28"/>
    </row>
    <row r="1254" spans="3:31" x14ac:dyDescent="0.2">
      <c r="C1254" s="28"/>
      <c r="D1254" s="28"/>
      <c r="E1254" s="28"/>
      <c r="F1254" s="28"/>
      <c r="O1254" s="28"/>
      <c r="Q1254" s="28"/>
      <c r="AE1254" s="28"/>
    </row>
    <row r="1255" spans="3:31" x14ac:dyDescent="0.2">
      <c r="C1255" s="28"/>
      <c r="D1255" s="28"/>
      <c r="E1255" s="28"/>
      <c r="F1255" s="28"/>
      <c r="O1255" s="28"/>
      <c r="Q1255" s="28"/>
      <c r="AE1255" s="28"/>
    </row>
    <row r="1256" spans="3:31" x14ac:dyDescent="0.2">
      <c r="C1256" s="28"/>
      <c r="D1256" s="28"/>
      <c r="E1256" s="28"/>
      <c r="F1256" s="28"/>
      <c r="O1256" s="28"/>
      <c r="Q1256" s="28"/>
      <c r="AE1256" s="28"/>
    </row>
    <row r="1257" spans="3:31" x14ac:dyDescent="0.2">
      <c r="C1257" s="28"/>
      <c r="D1257" s="28"/>
      <c r="E1257" s="28"/>
      <c r="F1257" s="28"/>
      <c r="O1257" s="28"/>
      <c r="Q1257" s="28"/>
      <c r="AE1257" s="28"/>
    </row>
    <row r="1258" spans="3:31" x14ac:dyDescent="0.2">
      <c r="C1258" s="28"/>
      <c r="D1258" s="28"/>
      <c r="E1258" s="28"/>
      <c r="F1258" s="28"/>
      <c r="O1258" s="28"/>
      <c r="Q1258" s="28"/>
      <c r="AE1258" s="28"/>
    </row>
    <row r="1259" spans="3:31" x14ac:dyDescent="0.2">
      <c r="C1259" s="28"/>
      <c r="D1259" s="28"/>
      <c r="E1259" s="28"/>
      <c r="F1259" s="28"/>
      <c r="O1259" s="28"/>
      <c r="Q1259" s="28"/>
      <c r="AE1259" s="28"/>
    </row>
    <row r="1260" spans="3:31" x14ac:dyDescent="0.2">
      <c r="C1260" s="28"/>
      <c r="D1260" s="28"/>
      <c r="E1260" s="28"/>
      <c r="F1260" s="28"/>
      <c r="O1260" s="28"/>
      <c r="Q1260" s="28"/>
      <c r="AE1260" s="28"/>
    </row>
    <row r="1261" spans="3:31" x14ac:dyDescent="0.2">
      <c r="C1261" s="28"/>
      <c r="D1261" s="28"/>
      <c r="E1261" s="28"/>
      <c r="F1261" s="28"/>
      <c r="O1261" s="28"/>
      <c r="Q1261" s="28"/>
      <c r="AE1261" s="28"/>
    </row>
    <row r="1262" spans="3:31" x14ac:dyDescent="0.2">
      <c r="C1262" s="28"/>
      <c r="D1262" s="28"/>
      <c r="E1262" s="28"/>
      <c r="F1262" s="28"/>
      <c r="O1262" s="28"/>
      <c r="Q1262" s="28"/>
      <c r="AE1262" s="28"/>
    </row>
    <row r="1263" spans="3:31" x14ac:dyDescent="0.2">
      <c r="C1263" s="28"/>
      <c r="D1263" s="28"/>
      <c r="E1263" s="28"/>
      <c r="F1263" s="28"/>
      <c r="O1263" s="28"/>
      <c r="Q1263" s="28"/>
      <c r="AE1263" s="28"/>
    </row>
    <row r="1264" spans="3:31" x14ac:dyDescent="0.2">
      <c r="C1264" s="28"/>
      <c r="D1264" s="28"/>
      <c r="E1264" s="28"/>
      <c r="F1264" s="28"/>
      <c r="O1264" s="28"/>
      <c r="Q1264" s="28"/>
      <c r="AE1264" s="28"/>
    </row>
    <row r="1265" spans="3:31" x14ac:dyDescent="0.2">
      <c r="C1265" s="28"/>
      <c r="D1265" s="28"/>
      <c r="E1265" s="28"/>
      <c r="F1265" s="28"/>
      <c r="O1265" s="28"/>
      <c r="Q1265" s="28"/>
      <c r="AE1265" s="28"/>
    </row>
    <row r="1266" spans="3:31" x14ac:dyDescent="0.2">
      <c r="C1266" s="28"/>
      <c r="D1266" s="28"/>
      <c r="E1266" s="28"/>
      <c r="F1266" s="28"/>
      <c r="O1266" s="28"/>
      <c r="Q1266" s="28"/>
      <c r="AE1266" s="28"/>
    </row>
    <row r="1267" spans="3:31" x14ac:dyDescent="0.2">
      <c r="C1267" s="28"/>
      <c r="D1267" s="28"/>
      <c r="E1267" s="28"/>
      <c r="F1267" s="28"/>
      <c r="O1267" s="28"/>
      <c r="Q1267" s="28"/>
      <c r="AE1267" s="28"/>
    </row>
    <row r="1268" spans="3:31" x14ac:dyDescent="0.2">
      <c r="C1268" s="28"/>
      <c r="D1268" s="28"/>
      <c r="E1268" s="28"/>
      <c r="F1268" s="28"/>
      <c r="O1268" s="28"/>
      <c r="Q1268" s="28"/>
      <c r="AE1268" s="28"/>
    </row>
    <row r="1269" spans="3:31" x14ac:dyDescent="0.2">
      <c r="C1269" s="28"/>
      <c r="D1269" s="28"/>
      <c r="E1269" s="28"/>
      <c r="F1269" s="28"/>
      <c r="O1269" s="28"/>
      <c r="Q1269" s="28"/>
      <c r="AE1269" s="28"/>
    </row>
    <row r="1270" spans="3:31" x14ac:dyDescent="0.2">
      <c r="C1270" s="28"/>
      <c r="D1270" s="28"/>
      <c r="E1270" s="28"/>
      <c r="F1270" s="28"/>
      <c r="O1270" s="28"/>
      <c r="Q1270" s="28"/>
      <c r="AE1270" s="28"/>
    </row>
    <row r="1271" spans="3:31" x14ac:dyDescent="0.2">
      <c r="C1271" s="28"/>
      <c r="D1271" s="28"/>
      <c r="E1271" s="28"/>
      <c r="F1271" s="28"/>
      <c r="O1271" s="28"/>
      <c r="Q1271" s="28"/>
      <c r="AE1271" s="28"/>
    </row>
    <row r="1272" spans="3:31" x14ac:dyDescent="0.2">
      <c r="C1272" s="28"/>
      <c r="D1272" s="28"/>
      <c r="E1272" s="28"/>
      <c r="F1272" s="28"/>
      <c r="O1272" s="28"/>
      <c r="Q1272" s="28"/>
      <c r="AE1272" s="28"/>
    </row>
    <row r="1273" spans="3:31" x14ac:dyDescent="0.2">
      <c r="C1273" s="28"/>
      <c r="D1273" s="28"/>
      <c r="E1273" s="28"/>
      <c r="F1273" s="28"/>
      <c r="O1273" s="28"/>
      <c r="Q1273" s="28"/>
      <c r="AE1273" s="28"/>
    </row>
    <row r="1274" spans="3:31" x14ac:dyDescent="0.2">
      <c r="C1274" s="28"/>
      <c r="D1274" s="28"/>
      <c r="E1274" s="28"/>
      <c r="F1274" s="28"/>
      <c r="O1274" s="28"/>
      <c r="Q1274" s="28"/>
      <c r="AE1274" s="28"/>
    </row>
    <row r="1275" spans="3:31" x14ac:dyDescent="0.2">
      <c r="C1275" s="28"/>
      <c r="D1275" s="28"/>
      <c r="E1275" s="28"/>
      <c r="F1275" s="28"/>
      <c r="O1275" s="28"/>
      <c r="Q1275" s="28"/>
      <c r="AE1275" s="28"/>
    </row>
    <row r="1276" spans="3:31" x14ac:dyDescent="0.2">
      <c r="C1276" s="28"/>
      <c r="D1276" s="28"/>
      <c r="E1276" s="28"/>
      <c r="F1276" s="28"/>
      <c r="O1276" s="28"/>
      <c r="Q1276" s="28"/>
      <c r="AE1276" s="28"/>
    </row>
    <row r="1277" spans="3:31" x14ac:dyDescent="0.2">
      <c r="C1277" s="28"/>
      <c r="D1277" s="28"/>
      <c r="E1277" s="28"/>
      <c r="F1277" s="28"/>
      <c r="O1277" s="28"/>
      <c r="Q1277" s="28"/>
      <c r="AE1277" s="28"/>
    </row>
    <row r="1278" spans="3:31" x14ac:dyDescent="0.2">
      <c r="C1278" s="28"/>
      <c r="D1278" s="28"/>
      <c r="E1278" s="28"/>
      <c r="F1278" s="28"/>
      <c r="O1278" s="28"/>
      <c r="Q1278" s="28"/>
      <c r="AE1278" s="28"/>
    </row>
    <row r="1279" spans="3:31" x14ac:dyDescent="0.2">
      <c r="C1279" s="28"/>
      <c r="D1279" s="28"/>
      <c r="E1279" s="28"/>
      <c r="F1279" s="28"/>
      <c r="O1279" s="28"/>
      <c r="Q1279" s="28"/>
      <c r="AE1279" s="28"/>
    </row>
    <row r="1280" spans="3:31" x14ac:dyDescent="0.2">
      <c r="C1280" s="28"/>
      <c r="D1280" s="28"/>
      <c r="E1280" s="28"/>
      <c r="F1280" s="28"/>
      <c r="O1280" s="28"/>
      <c r="Q1280" s="28"/>
      <c r="AE1280" s="28"/>
    </row>
    <row r="1281" spans="3:31" x14ac:dyDescent="0.2">
      <c r="C1281" s="28"/>
      <c r="D1281" s="28"/>
      <c r="E1281" s="28"/>
      <c r="F1281" s="28"/>
      <c r="O1281" s="28"/>
      <c r="Q1281" s="28"/>
      <c r="AE1281" s="28"/>
    </row>
    <row r="1282" spans="3:31" x14ac:dyDescent="0.2">
      <c r="C1282" s="28"/>
      <c r="D1282" s="28"/>
      <c r="E1282" s="28"/>
      <c r="F1282" s="28"/>
      <c r="O1282" s="28"/>
      <c r="Q1282" s="28"/>
      <c r="AE1282" s="28"/>
    </row>
    <row r="1283" spans="3:31" x14ac:dyDescent="0.2">
      <c r="C1283" s="28"/>
      <c r="D1283" s="28"/>
      <c r="E1283" s="28"/>
      <c r="F1283" s="28"/>
      <c r="O1283" s="28"/>
      <c r="Q1283" s="28"/>
      <c r="AE1283" s="28"/>
    </row>
    <row r="1284" spans="3:31" x14ac:dyDescent="0.2">
      <c r="C1284" s="28"/>
      <c r="D1284" s="28"/>
      <c r="E1284" s="28"/>
      <c r="F1284" s="28"/>
      <c r="O1284" s="28"/>
      <c r="Q1284" s="28"/>
      <c r="AE1284" s="28"/>
    </row>
    <row r="1285" spans="3:31" x14ac:dyDescent="0.2">
      <c r="C1285" s="28"/>
      <c r="D1285" s="28"/>
      <c r="E1285" s="28"/>
      <c r="F1285" s="28"/>
      <c r="O1285" s="28"/>
      <c r="Q1285" s="28"/>
      <c r="AE1285" s="28"/>
    </row>
    <row r="1286" spans="3:31" x14ac:dyDescent="0.2">
      <c r="C1286" s="28"/>
      <c r="D1286" s="28"/>
      <c r="E1286" s="28"/>
      <c r="F1286" s="28"/>
      <c r="O1286" s="28"/>
      <c r="Q1286" s="28"/>
      <c r="AE1286" s="28"/>
    </row>
    <row r="1287" spans="3:31" x14ac:dyDescent="0.2">
      <c r="C1287" s="28"/>
      <c r="D1287" s="28"/>
      <c r="E1287" s="28"/>
      <c r="F1287" s="28"/>
      <c r="O1287" s="28"/>
      <c r="Q1287" s="28"/>
      <c r="AE1287" s="28"/>
    </row>
    <row r="1288" spans="3:31" x14ac:dyDescent="0.2">
      <c r="C1288" s="28"/>
      <c r="D1288" s="28"/>
      <c r="E1288" s="28"/>
      <c r="F1288" s="28"/>
      <c r="O1288" s="28"/>
      <c r="Q1288" s="28"/>
      <c r="AE1288" s="28"/>
    </row>
    <row r="1289" spans="3:31" x14ac:dyDescent="0.2">
      <c r="C1289" s="28"/>
      <c r="D1289" s="28"/>
      <c r="E1289" s="28"/>
      <c r="F1289" s="28"/>
      <c r="O1289" s="28"/>
      <c r="Q1289" s="28"/>
      <c r="AE1289" s="28"/>
    </row>
    <row r="1290" spans="3:31" x14ac:dyDescent="0.2">
      <c r="C1290" s="28"/>
      <c r="D1290" s="28"/>
      <c r="E1290" s="28"/>
      <c r="F1290" s="28"/>
      <c r="O1290" s="28"/>
      <c r="Q1290" s="28"/>
      <c r="AE1290" s="28"/>
    </row>
    <row r="1291" spans="3:31" x14ac:dyDescent="0.2">
      <c r="C1291" s="28"/>
      <c r="D1291" s="28"/>
      <c r="E1291" s="28"/>
      <c r="F1291" s="28"/>
      <c r="O1291" s="28"/>
      <c r="Q1291" s="28"/>
      <c r="AE1291" s="28"/>
    </row>
    <row r="1292" spans="3:31" x14ac:dyDescent="0.2">
      <c r="C1292" s="28"/>
      <c r="D1292" s="28"/>
      <c r="E1292" s="28"/>
      <c r="F1292" s="28"/>
      <c r="O1292" s="28"/>
      <c r="Q1292" s="28"/>
      <c r="AE1292" s="28"/>
    </row>
    <row r="1293" spans="3:31" x14ac:dyDescent="0.2">
      <c r="C1293" s="28"/>
      <c r="D1293" s="28"/>
      <c r="E1293" s="28"/>
      <c r="F1293" s="28"/>
      <c r="O1293" s="28"/>
      <c r="Q1293" s="28"/>
      <c r="AE1293" s="28"/>
    </row>
    <row r="1294" spans="3:31" x14ac:dyDescent="0.2">
      <c r="C1294" s="28"/>
      <c r="D1294" s="28"/>
      <c r="E1294" s="28"/>
      <c r="F1294" s="28"/>
      <c r="O1294" s="28"/>
      <c r="Q1294" s="28"/>
      <c r="AE1294" s="28"/>
    </row>
    <row r="1295" spans="3:31" x14ac:dyDescent="0.2">
      <c r="C1295" s="28"/>
      <c r="D1295" s="28"/>
      <c r="E1295" s="28"/>
      <c r="F1295" s="28"/>
      <c r="O1295" s="28"/>
      <c r="Q1295" s="28"/>
      <c r="AE1295" s="28"/>
    </row>
    <row r="1296" spans="3:31" x14ac:dyDescent="0.2">
      <c r="C1296" s="28"/>
      <c r="D1296" s="28"/>
      <c r="E1296" s="28"/>
      <c r="F1296" s="28"/>
      <c r="O1296" s="28"/>
      <c r="Q1296" s="28"/>
      <c r="AE1296" s="28"/>
    </row>
    <row r="1297" spans="3:31" x14ac:dyDescent="0.2">
      <c r="C1297" s="28"/>
      <c r="D1297" s="28"/>
      <c r="E1297" s="28"/>
      <c r="F1297" s="28"/>
      <c r="O1297" s="28"/>
      <c r="Q1297" s="28"/>
      <c r="AE1297" s="28"/>
    </row>
    <row r="1298" spans="3:31" x14ac:dyDescent="0.2">
      <c r="C1298" s="28"/>
      <c r="D1298" s="28"/>
      <c r="E1298" s="28"/>
      <c r="F1298" s="28"/>
      <c r="O1298" s="28"/>
      <c r="Q1298" s="28"/>
      <c r="AE1298" s="28"/>
    </row>
    <row r="1299" spans="3:31" x14ac:dyDescent="0.2">
      <c r="C1299" s="28"/>
      <c r="D1299" s="28"/>
      <c r="E1299" s="28"/>
      <c r="F1299" s="28"/>
      <c r="O1299" s="28"/>
      <c r="Q1299" s="28"/>
      <c r="AE1299" s="28"/>
    </row>
    <row r="1300" spans="3:31" x14ac:dyDescent="0.2">
      <c r="C1300" s="28"/>
      <c r="D1300" s="28"/>
      <c r="E1300" s="28"/>
      <c r="F1300" s="28"/>
      <c r="O1300" s="28"/>
      <c r="Q1300" s="28"/>
      <c r="AE1300" s="28"/>
    </row>
    <row r="1301" spans="3:31" x14ac:dyDescent="0.2">
      <c r="C1301" s="28"/>
      <c r="D1301" s="28"/>
      <c r="E1301" s="28"/>
      <c r="F1301" s="28"/>
      <c r="O1301" s="28"/>
      <c r="Q1301" s="28"/>
      <c r="AE1301" s="28"/>
    </row>
    <row r="1302" spans="3:31" x14ac:dyDescent="0.2">
      <c r="C1302" s="28"/>
      <c r="D1302" s="28"/>
      <c r="E1302" s="28"/>
      <c r="F1302" s="28"/>
      <c r="O1302" s="28"/>
      <c r="Q1302" s="28"/>
      <c r="AE1302" s="28"/>
    </row>
    <row r="1303" spans="3:31" x14ac:dyDescent="0.2">
      <c r="C1303" s="28"/>
      <c r="D1303" s="28"/>
      <c r="E1303" s="28"/>
      <c r="F1303" s="28"/>
      <c r="O1303" s="28"/>
      <c r="Q1303" s="28"/>
      <c r="AE1303" s="28"/>
    </row>
    <row r="1304" spans="3:31" x14ac:dyDescent="0.2">
      <c r="C1304" s="28"/>
      <c r="D1304" s="28"/>
      <c r="E1304" s="28"/>
      <c r="F1304" s="28"/>
      <c r="O1304" s="28"/>
      <c r="Q1304" s="28"/>
      <c r="AE1304" s="28"/>
    </row>
    <row r="1305" spans="3:31" x14ac:dyDescent="0.2">
      <c r="C1305" s="28"/>
      <c r="D1305" s="28"/>
      <c r="E1305" s="28"/>
      <c r="F1305" s="28"/>
      <c r="O1305" s="28"/>
      <c r="Q1305" s="28"/>
      <c r="AE1305" s="28"/>
    </row>
    <row r="1306" spans="3:31" x14ac:dyDescent="0.2">
      <c r="C1306" s="28"/>
      <c r="D1306" s="28"/>
      <c r="E1306" s="28"/>
      <c r="F1306" s="28"/>
      <c r="O1306" s="28"/>
      <c r="Q1306" s="28"/>
      <c r="AE1306" s="28"/>
    </row>
    <row r="1307" spans="3:31" x14ac:dyDescent="0.2">
      <c r="C1307" s="28"/>
      <c r="D1307" s="28"/>
      <c r="E1307" s="28"/>
      <c r="F1307" s="28"/>
      <c r="O1307" s="28"/>
      <c r="Q1307" s="28"/>
      <c r="AE1307" s="28"/>
    </row>
    <row r="1308" spans="3:31" x14ac:dyDescent="0.2">
      <c r="C1308" s="28"/>
      <c r="D1308" s="28"/>
      <c r="E1308" s="28"/>
      <c r="F1308" s="28"/>
      <c r="O1308" s="28"/>
      <c r="Q1308" s="28"/>
      <c r="AE1308" s="28"/>
    </row>
    <row r="1309" spans="3:31" x14ac:dyDescent="0.2">
      <c r="C1309" s="28"/>
      <c r="D1309" s="28"/>
      <c r="E1309" s="28"/>
      <c r="F1309" s="28"/>
      <c r="O1309" s="28"/>
      <c r="Q1309" s="28"/>
      <c r="AE1309" s="28"/>
    </row>
    <row r="1310" spans="3:31" x14ac:dyDescent="0.2">
      <c r="C1310" s="28"/>
      <c r="D1310" s="28"/>
      <c r="E1310" s="28"/>
      <c r="F1310" s="28"/>
      <c r="O1310" s="28"/>
      <c r="Q1310" s="28"/>
      <c r="AE1310" s="28"/>
    </row>
    <row r="1311" spans="3:31" x14ac:dyDescent="0.2">
      <c r="C1311" s="28"/>
      <c r="D1311" s="28"/>
      <c r="E1311" s="28"/>
      <c r="F1311" s="28"/>
      <c r="O1311" s="28"/>
      <c r="Q1311" s="28"/>
      <c r="AE1311" s="28"/>
    </row>
    <row r="1312" spans="3:31" x14ac:dyDescent="0.2">
      <c r="C1312" s="28"/>
      <c r="D1312" s="28"/>
      <c r="E1312" s="28"/>
      <c r="F1312" s="28"/>
      <c r="O1312" s="28"/>
      <c r="Q1312" s="28"/>
      <c r="AE1312" s="28"/>
    </row>
    <row r="1313" spans="3:31" x14ac:dyDescent="0.2">
      <c r="C1313" s="28"/>
      <c r="D1313" s="28"/>
      <c r="E1313" s="28"/>
      <c r="F1313" s="28"/>
      <c r="O1313" s="28"/>
      <c r="Q1313" s="28"/>
      <c r="AE1313" s="28"/>
    </row>
    <row r="1314" spans="3:31" x14ac:dyDescent="0.2">
      <c r="C1314" s="28"/>
      <c r="D1314" s="28"/>
      <c r="E1314" s="28"/>
      <c r="F1314" s="28"/>
      <c r="O1314" s="28"/>
      <c r="Q1314" s="28"/>
      <c r="AE1314" s="28"/>
    </row>
    <row r="1315" spans="3:31" x14ac:dyDescent="0.2">
      <c r="C1315" s="28"/>
      <c r="D1315" s="28"/>
      <c r="E1315" s="28"/>
      <c r="F1315" s="28"/>
      <c r="O1315" s="28"/>
      <c r="Q1315" s="28"/>
      <c r="AE1315" s="28"/>
    </row>
    <row r="1316" spans="3:31" x14ac:dyDescent="0.2">
      <c r="C1316" s="28"/>
      <c r="D1316" s="28"/>
      <c r="E1316" s="28"/>
      <c r="F1316" s="28"/>
      <c r="O1316" s="28"/>
      <c r="Q1316" s="28"/>
      <c r="AE1316" s="28"/>
    </row>
    <row r="1317" spans="3:31" x14ac:dyDescent="0.2">
      <c r="C1317" s="28"/>
      <c r="D1317" s="28"/>
      <c r="E1317" s="28"/>
      <c r="F1317" s="28"/>
      <c r="O1317" s="28"/>
      <c r="Q1317" s="28"/>
      <c r="AE1317" s="28"/>
    </row>
    <row r="1318" spans="3:31" x14ac:dyDescent="0.2">
      <c r="C1318" s="28"/>
      <c r="D1318" s="28"/>
      <c r="E1318" s="28"/>
      <c r="F1318" s="28"/>
      <c r="O1318" s="28"/>
      <c r="Q1318" s="28"/>
      <c r="AE1318" s="28"/>
    </row>
    <row r="1319" spans="3:31" x14ac:dyDescent="0.2">
      <c r="C1319" s="28"/>
      <c r="D1319" s="28"/>
      <c r="E1319" s="28"/>
      <c r="F1319" s="28"/>
      <c r="O1319" s="28"/>
      <c r="Q1319" s="28"/>
      <c r="AE1319" s="28"/>
    </row>
    <row r="1320" spans="3:31" x14ac:dyDescent="0.2">
      <c r="C1320" s="28"/>
      <c r="D1320" s="28"/>
      <c r="E1320" s="28"/>
      <c r="F1320" s="28"/>
      <c r="O1320" s="28"/>
      <c r="Q1320" s="28"/>
      <c r="AE1320" s="28"/>
    </row>
    <row r="1321" spans="3:31" x14ac:dyDescent="0.2">
      <c r="C1321" s="28"/>
      <c r="D1321" s="28"/>
      <c r="E1321" s="28"/>
      <c r="F1321" s="28"/>
      <c r="O1321" s="28"/>
      <c r="Q1321" s="28"/>
      <c r="AE1321" s="28"/>
    </row>
    <row r="1322" spans="3:31" x14ac:dyDescent="0.2">
      <c r="C1322" s="28"/>
      <c r="D1322" s="28"/>
      <c r="E1322" s="28"/>
      <c r="F1322" s="28"/>
      <c r="O1322" s="28"/>
      <c r="Q1322" s="28"/>
      <c r="AE1322" s="28"/>
    </row>
    <row r="1323" spans="3:31" x14ac:dyDescent="0.2">
      <c r="C1323" s="28"/>
      <c r="D1323" s="28"/>
      <c r="E1323" s="28"/>
      <c r="F1323" s="28"/>
      <c r="O1323" s="28"/>
      <c r="Q1323" s="28"/>
      <c r="AE1323" s="28"/>
    </row>
    <row r="1324" spans="3:31" x14ac:dyDescent="0.2">
      <c r="C1324" s="28"/>
      <c r="D1324" s="28"/>
      <c r="E1324" s="28"/>
      <c r="F1324" s="28"/>
      <c r="O1324" s="28"/>
      <c r="Q1324" s="28"/>
      <c r="AE1324" s="28"/>
    </row>
    <row r="1325" spans="3:31" x14ac:dyDescent="0.2">
      <c r="C1325" s="28"/>
      <c r="D1325" s="28"/>
      <c r="E1325" s="28"/>
      <c r="F1325" s="28"/>
      <c r="O1325" s="28"/>
      <c r="Q1325" s="28"/>
      <c r="AE1325" s="28"/>
    </row>
    <row r="1326" spans="3:31" x14ac:dyDescent="0.2">
      <c r="C1326" s="28"/>
      <c r="D1326" s="28"/>
      <c r="E1326" s="28"/>
      <c r="F1326" s="28"/>
      <c r="O1326" s="28"/>
      <c r="Q1326" s="28"/>
      <c r="AE1326" s="28"/>
    </row>
    <row r="1327" spans="3:31" x14ac:dyDescent="0.2">
      <c r="C1327" s="28"/>
      <c r="D1327" s="28"/>
      <c r="E1327" s="28"/>
      <c r="F1327" s="28"/>
      <c r="O1327" s="28"/>
      <c r="Q1327" s="28"/>
      <c r="AE1327" s="28"/>
    </row>
    <row r="1328" spans="3:31" x14ac:dyDescent="0.2">
      <c r="C1328" s="28"/>
      <c r="D1328" s="28"/>
      <c r="E1328" s="28"/>
      <c r="F1328" s="28"/>
      <c r="O1328" s="28"/>
      <c r="Q1328" s="28"/>
      <c r="AE1328" s="28"/>
    </row>
    <row r="1329" spans="3:31" x14ac:dyDescent="0.2">
      <c r="C1329" s="28"/>
      <c r="D1329" s="28"/>
      <c r="E1329" s="28"/>
      <c r="F1329" s="28"/>
      <c r="O1329" s="28"/>
      <c r="Q1329" s="28"/>
      <c r="AE1329" s="28"/>
    </row>
    <row r="1330" spans="3:31" x14ac:dyDescent="0.2">
      <c r="C1330" s="28"/>
      <c r="D1330" s="28"/>
      <c r="E1330" s="28"/>
      <c r="F1330" s="28"/>
      <c r="O1330" s="28"/>
      <c r="Q1330" s="28"/>
      <c r="AE1330" s="28"/>
    </row>
    <row r="1331" spans="3:31" x14ac:dyDescent="0.2">
      <c r="C1331" s="28"/>
      <c r="D1331" s="28"/>
      <c r="E1331" s="28"/>
      <c r="F1331" s="28"/>
      <c r="O1331" s="28"/>
      <c r="Q1331" s="28"/>
      <c r="AE1331" s="28"/>
    </row>
    <row r="1332" spans="3:31" x14ac:dyDescent="0.2">
      <c r="C1332" s="28"/>
      <c r="D1332" s="28"/>
      <c r="E1332" s="28"/>
      <c r="F1332" s="28"/>
      <c r="O1332" s="28"/>
      <c r="Q1332" s="28"/>
      <c r="AE1332" s="28"/>
    </row>
    <row r="1333" spans="3:31" x14ac:dyDescent="0.2">
      <c r="C1333" s="28"/>
      <c r="D1333" s="28"/>
      <c r="E1333" s="28"/>
      <c r="F1333" s="28"/>
      <c r="O1333" s="28"/>
      <c r="Q1333" s="28"/>
      <c r="AE1333" s="28"/>
    </row>
    <row r="1334" spans="3:31" x14ac:dyDescent="0.2">
      <c r="C1334" s="28"/>
      <c r="D1334" s="28"/>
      <c r="E1334" s="28"/>
      <c r="F1334" s="28"/>
      <c r="O1334" s="28"/>
      <c r="Q1334" s="28"/>
      <c r="AE1334" s="28"/>
    </row>
    <row r="1335" spans="3:31" x14ac:dyDescent="0.2">
      <c r="C1335" s="28"/>
      <c r="D1335" s="28"/>
      <c r="E1335" s="28"/>
      <c r="F1335" s="28"/>
      <c r="O1335" s="28"/>
      <c r="Q1335" s="28"/>
      <c r="AE1335" s="28"/>
    </row>
    <row r="1336" spans="3:31" x14ac:dyDescent="0.2">
      <c r="C1336" s="28"/>
      <c r="D1336" s="28"/>
      <c r="E1336" s="28"/>
      <c r="F1336" s="28"/>
      <c r="O1336" s="28"/>
      <c r="Q1336" s="28"/>
      <c r="AE1336" s="28"/>
    </row>
    <row r="1337" spans="3:31" x14ac:dyDescent="0.2">
      <c r="C1337" s="28"/>
      <c r="D1337" s="28"/>
      <c r="E1337" s="28"/>
      <c r="F1337" s="28"/>
      <c r="O1337" s="28"/>
      <c r="Q1337" s="28"/>
      <c r="AE1337" s="28"/>
    </row>
    <row r="1338" spans="3:31" x14ac:dyDescent="0.2">
      <c r="C1338" s="28"/>
      <c r="D1338" s="28"/>
      <c r="E1338" s="28"/>
      <c r="F1338" s="28"/>
      <c r="O1338" s="28"/>
      <c r="Q1338" s="28"/>
      <c r="AE1338" s="28"/>
    </row>
    <row r="1339" spans="3:31" x14ac:dyDescent="0.2">
      <c r="C1339" s="28"/>
      <c r="D1339" s="28"/>
      <c r="E1339" s="28"/>
      <c r="F1339" s="28"/>
      <c r="O1339" s="28"/>
      <c r="Q1339" s="28"/>
      <c r="AE1339" s="28"/>
    </row>
    <row r="1340" spans="3:31" x14ac:dyDescent="0.2">
      <c r="C1340" s="28"/>
      <c r="D1340" s="28"/>
      <c r="E1340" s="28"/>
      <c r="F1340" s="28"/>
      <c r="O1340" s="28"/>
      <c r="Q1340" s="28"/>
      <c r="AE1340" s="28"/>
    </row>
    <row r="1341" spans="3:31" x14ac:dyDescent="0.2">
      <c r="C1341" s="28"/>
      <c r="D1341" s="28"/>
      <c r="E1341" s="28"/>
      <c r="F1341" s="28"/>
      <c r="O1341" s="28"/>
      <c r="Q1341" s="28"/>
      <c r="AE1341" s="28"/>
    </row>
    <row r="1342" spans="3:31" x14ac:dyDescent="0.2">
      <c r="C1342" s="28"/>
      <c r="D1342" s="28"/>
      <c r="E1342" s="28"/>
      <c r="F1342" s="28"/>
      <c r="O1342" s="28"/>
      <c r="Q1342" s="28"/>
      <c r="AE1342" s="28"/>
    </row>
    <row r="1343" spans="3:31" x14ac:dyDescent="0.2">
      <c r="C1343" s="28"/>
      <c r="D1343" s="28"/>
      <c r="E1343" s="28"/>
      <c r="F1343" s="28"/>
      <c r="O1343" s="28"/>
      <c r="Q1343" s="28"/>
      <c r="AE1343" s="28"/>
    </row>
    <row r="1344" spans="3:31" x14ac:dyDescent="0.2">
      <c r="C1344" s="28"/>
      <c r="D1344" s="28"/>
      <c r="E1344" s="28"/>
      <c r="F1344" s="28"/>
      <c r="O1344" s="28"/>
      <c r="Q1344" s="28"/>
      <c r="AE1344" s="28"/>
    </row>
    <row r="1345" spans="3:31" x14ac:dyDescent="0.2">
      <c r="C1345" s="28"/>
      <c r="D1345" s="28"/>
      <c r="E1345" s="28"/>
      <c r="F1345" s="28"/>
      <c r="O1345" s="28"/>
      <c r="Q1345" s="28"/>
      <c r="AE1345" s="28"/>
    </row>
    <row r="1346" spans="3:31" x14ac:dyDescent="0.2">
      <c r="C1346" s="28"/>
      <c r="D1346" s="28"/>
      <c r="E1346" s="28"/>
      <c r="F1346" s="28"/>
      <c r="O1346" s="28"/>
      <c r="Q1346" s="28"/>
      <c r="AE1346" s="28"/>
    </row>
    <row r="1347" spans="3:31" x14ac:dyDescent="0.2">
      <c r="C1347" s="28"/>
      <c r="D1347" s="28"/>
      <c r="E1347" s="28"/>
      <c r="F1347" s="28"/>
      <c r="O1347" s="28"/>
      <c r="Q1347" s="28"/>
      <c r="AE1347" s="28"/>
    </row>
    <row r="1348" spans="3:31" x14ac:dyDescent="0.2">
      <c r="C1348" s="28"/>
      <c r="D1348" s="28"/>
      <c r="E1348" s="28"/>
      <c r="F1348" s="28"/>
      <c r="O1348" s="28"/>
      <c r="Q1348" s="28"/>
      <c r="AE1348" s="28"/>
    </row>
    <row r="1349" spans="3:31" x14ac:dyDescent="0.2">
      <c r="C1349" s="28"/>
      <c r="D1349" s="28"/>
      <c r="E1349" s="28"/>
      <c r="F1349" s="28"/>
      <c r="O1349" s="28"/>
      <c r="Q1349" s="28"/>
      <c r="AE1349" s="28"/>
    </row>
    <row r="1350" spans="3:31" x14ac:dyDescent="0.2">
      <c r="C1350" s="28"/>
      <c r="D1350" s="28"/>
      <c r="E1350" s="28"/>
      <c r="F1350" s="28"/>
      <c r="O1350" s="28"/>
      <c r="Q1350" s="28"/>
      <c r="AE1350" s="28"/>
    </row>
    <row r="1351" spans="3:31" x14ac:dyDescent="0.2">
      <c r="C1351" s="28"/>
      <c r="D1351" s="28"/>
      <c r="E1351" s="28"/>
      <c r="F1351" s="28"/>
      <c r="O1351" s="28"/>
      <c r="Q1351" s="28"/>
      <c r="AE1351" s="28"/>
    </row>
    <row r="1352" spans="3:31" x14ac:dyDescent="0.2">
      <c r="C1352" s="28"/>
      <c r="D1352" s="28"/>
      <c r="E1352" s="28"/>
      <c r="F1352" s="28"/>
      <c r="O1352" s="28"/>
      <c r="Q1352" s="28"/>
      <c r="AE1352" s="28"/>
    </row>
    <row r="1353" spans="3:31" x14ac:dyDescent="0.2">
      <c r="C1353" s="28"/>
      <c r="D1353" s="28"/>
      <c r="E1353" s="28"/>
      <c r="F1353" s="28"/>
      <c r="O1353" s="28"/>
      <c r="Q1353" s="28"/>
      <c r="AE1353" s="28"/>
    </row>
    <row r="1354" spans="3:31" x14ac:dyDescent="0.2">
      <c r="C1354" s="28"/>
      <c r="D1354" s="28"/>
      <c r="E1354" s="28"/>
      <c r="F1354" s="28"/>
      <c r="O1354" s="28"/>
      <c r="Q1354" s="28"/>
      <c r="AE1354" s="28"/>
    </row>
    <row r="1355" spans="3:31" x14ac:dyDescent="0.2">
      <c r="C1355" s="28"/>
      <c r="D1355" s="28"/>
      <c r="E1355" s="28"/>
      <c r="F1355" s="28"/>
      <c r="O1355" s="28"/>
      <c r="Q1355" s="28"/>
      <c r="AE1355" s="28"/>
    </row>
    <row r="1356" spans="3:31" x14ac:dyDescent="0.2">
      <c r="C1356" s="28"/>
      <c r="D1356" s="28"/>
      <c r="E1356" s="28"/>
      <c r="F1356" s="28"/>
      <c r="O1356" s="28"/>
      <c r="Q1356" s="28"/>
      <c r="AE1356" s="28"/>
    </row>
    <row r="1357" spans="3:31" x14ac:dyDescent="0.2">
      <c r="C1357" s="28"/>
      <c r="D1357" s="28"/>
      <c r="E1357" s="28"/>
      <c r="F1357" s="28"/>
      <c r="O1357" s="28"/>
      <c r="Q1357" s="28"/>
      <c r="AE1357" s="28"/>
    </row>
    <row r="1358" spans="3:31" x14ac:dyDescent="0.2">
      <c r="C1358" s="28"/>
      <c r="D1358" s="28"/>
      <c r="E1358" s="28"/>
      <c r="F1358" s="28"/>
      <c r="O1358" s="28"/>
      <c r="Q1358" s="28"/>
      <c r="AE1358" s="28"/>
    </row>
    <row r="1359" spans="3:31" x14ac:dyDescent="0.2">
      <c r="C1359" s="28"/>
      <c r="D1359" s="28"/>
      <c r="E1359" s="28"/>
      <c r="F1359" s="28"/>
      <c r="O1359" s="28"/>
      <c r="Q1359" s="28"/>
      <c r="AE1359" s="28"/>
    </row>
    <row r="1360" spans="3:31" x14ac:dyDescent="0.2">
      <c r="C1360" s="28"/>
      <c r="D1360" s="28"/>
      <c r="E1360" s="28"/>
      <c r="F1360" s="28"/>
      <c r="O1360" s="28"/>
      <c r="Q1360" s="28"/>
      <c r="AE1360" s="28"/>
    </row>
    <row r="1361" spans="3:31" x14ac:dyDescent="0.2">
      <c r="C1361" s="28"/>
      <c r="D1361" s="28"/>
      <c r="E1361" s="28"/>
      <c r="F1361" s="28"/>
      <c r="O1361" s="28"/>
      <c r="Q1361" s="28"/>
      <c r="AE1361" s="28"/>
    </row>
    <row r="1362" spans="3:31" x14ac:dyDescent="0.2">
      <c r="C1362" s="28"/>
      <c r="D1362" s="28"/>
      <c r="E1362" s="28"/>
      <c r="F1362" s="28"/>
      <c r="O1362" s="28"/>
      <c r="Q1362" s="28"/>
      <c r="AE1362" s="28"/>
    </row>
    <row r="1363" spans="3:31" x14ac:dyDescent="0.2">
      <c r="C1363" s="28"/>
      <c r="D1363" s="28"/>
      <c r="E1363" s="28"/>
      <c r="F1363" s="28"/>
      <c r="O1363" s="28"/>
      <c r="Q1363" s="28"/>
      <c r="AE1363" s="28"/>
    </row>
    <row r="1364" spans="3:31" x14ac:dyDescent="0.2">
      <c r="C1364" s="28"/>
      <c r="D1364" s="28"/>
      <c r="E1364" s="28"/>
      <c r="F1364" s="28"/>
      <c r="O1364" s="28"/>
      <c r="Q1364" s="28"/>
      <c r="AE1364" s="28"/>
    </row>
    <row r="1365" spans="3:31" x14ac:dyDescent="0.2">
      <c r="C1365" s="28"/>
      <c r="D1365" s="28"/>
      <c r="E1365" s="28"/>
      <c r="F1365" s="28"/>
      <c r="O1365" s="28"/>
      <c r="Q1365" s="28"/>
      <c r="AE1365" s="28"/>
    </row>
    <row r="1366" spans="3:31" x14ac:dyDescent="0.2">
      <c r="C1366" s="28"/>
      <c r="D1366" s="28"/>
      <c r="E1366" s="28"/>
      <c r="F1366" s="28"/>
      <c r="O1366" s="28"/>
      <c r="Q1366" s="28"/>
      <c r="AE1366" s="28"/>
    </row>
    <row r="1367" spans="3:31" x14ac:dyDescent="0.2">
      <c r="C1367" s="28"/>
      <c r="D1367" s="28"/>
      <c r="E1367" s="28"/>
      <c r="F1367" s="28"/>
      <c r="O1367" s="28"/>
      <c r="Q1367" s="28"/>
      <c r="AE1367" s="28"/>
    </row>
    <row r="1368" spans="3:31" x14ac:dyDescent="0.2">
      <c r="C1368" s="28"/>
      <c r="D1368" s="28"/>
      <c r="E1368" s="28"/>
      <c r="F1368" s="28"/>
      <c r="O1368" s="28"/>
      <c r="Q1368" s="28"/>
      <c r="AE1368" s="28"/>
    </row>
    <row r="1369" spans="3:31" x14ac:dyDescent="0.2">
      <c r="C1369" s="28"/>
      <c r="D1369" s="28"/>
      <c r="E1369" s="28"/>
      <c r="F1369" s="28"/>
      <c r="O1369" s="28"/>
      <c r="Q1369" s="28"/>
      <c r="AE1369" s="28"/>
    </row>
    <row r="1370" spans="3:31" x14ac:dyDescent="0.2">
      <c r="C1370" s="28"/>
      <c r="D1370" s="28"/>
      <c r="E1370" s="28"/>
      <c r="F1370" s="28"/>
      <c r="O1370" s="28"/>
      <c r="Q1370" s="28"/>
      <c r="AE1370" s="28"/>
    </row>
    <row r="1371" spans="3:31" x14ac:dyDescent="0.2">
      <c r="C1371" s="28"/>
      <c r="D1371" s="28"/>
      <c r="E1371" s="28"/>
      <c r="F1371" s="28"/>
      <c r="O1371" s="28"/>
      <c r="Q1371" s="28"/>
      <c r="AE1371" s="28"/>
    </row>
    <row r="1372" spans="3:31" x14ac:dyDescent="0.2">
      <c r="C1372" s="28"/>
      <c r="D1372" s="28"/>
      <c r="E1372" s="28"/>
      <c r="F1372" s="28"/>
      <c r="O1372" s="28"/>
      <c r="Q1372" s="28"/>
      <c r="AE1372" s="28"/>
    </row>
    <row r="1373" spans="3:31" x14ac:dyDescent="0.2">
      <c r="C1373" s="28"/>
      <c r="D1373" s="28"/>
      <c r="E1373" s="28"/>
      <c r="F1373" s="28"/>
      <c r="O1373" s="28"/>
      <c r="Q1373" s="28"/>
      <c r="AE1373" s="28"/>
    </row>
    <row r="1374" spans="3:31" x14ac:dyDescent="0.2">
      <c r="C1374" s="28"/>
      <c r="D1374" s="28"/>
      <c r="E1374" s="28"/>
      <c r="F1374" s="28"/>
      <c r="O1374" s="28"/>
      <c r="Q1374" s="28"/>
      <c r="AE1374" s="28"/>
    </row>
    <row r="1375" spans="3:31" x14ac:dyDescent="0.2">
      <c r="C1375" s="28"/>
      <c r="D1375" s="28"/>
      <c r="E1375" s="28"/>
      <c r="F1375" s="28"/>
      <c r="O1375" s="28"/>
      <c r="Q1375" s="28"/>
      <c r="AE1375" s="28"/>
    </row>
    <row r="1376" spans="3:31" x14ac:dyDescent="0.2">
      <c r="C1376" s="28"/>
      <c r="D1376" s="28"/>
      <c r="E1376" s="28"/>
      <c r="F1376" s="28"/>
      <c r="O1376" s="28"/>
      <c r="Q1376" s="28"/>
      <c r="AE1376" s="28"/>
    </row>
    <row r="1377" spans="3:31" x14ac:dyDescent="0.2">
      <c r="C1377" s="28"/>
      <c r="D1377" s="28"/>
      <c r="E1377" s="28"/>
      <c r="F1377" s="28"/>
      <c r="O1377" s="28"/>
      <c r="Q1377" s="28"/>
      <c r="AE1377" s="28"/>
    </row>
    <row r="1378" spans="3:31" x14ac:dyDescent="0.2">
      <c r="C1378" s="28"/>
      <c r="D1378" s="28"/>
      <c r="E1378" s="28"/>
      <c r="F1378" s="28"/>
      <c r="O1378" s="28"/>
      <c r="Q1378" s="28"/>
      <c r="AE1378" s="28"/>
    </row>
    <row r="1379" spans="3:31" x14ac:dyDescent="0.2">
      <c r="C1379" s="28"/>
      <c r="D1379" s="28"/>
      <c r="E1379" s="28"/>
      <c r="F1379" s="28"/>
      <c r="O1379" s="28"/>
      <c r="Q1379" s="28"/>
      <c r="AE1379" s="28"/>
    </row>
    <row r="1380" spans="3:31" x14ac:dyDescent="0.2">
      <c r="C1380" s="28"/>
      <c r="D1380" s="28"/>
      <c r="E1380" s="28"/>
      <c r="F1380" s="28"/>
      <c r="O1380" s="28"/>
      <c r="Q1380" s="28"/>
      <c r="AE1380" s="28"/>
    </row>
    <row r="1381" spans="3:31" x14ac:dyDescent="0.2">
      <c r="C1381" s="28"/>
      <c r="D1381" s="28"/>
      <c r="E1381" s="28"/>
      <c r="F1381" s="28"/>
      <c r="O1381" s="28"/>
      <c r="Q1381" s="28"/>
      <c r="AE1381" s="28"/>
    </row>
    <row r="1382" spans="3:31" x14ac:dyDescent="0.2">
      <c r="C1382" s="28"/>
      <c r="D1382" s="28"/>
      <c r="E1382" s="28"/>
      <c r="F1382" s="28"/>
      <c r="O1382" s="28"/>
      <c r="Q1382" s="28"/>
      <c r="AE1382" s="28"/>
    </row>
    <row r="1383" spans="3:31" x14ac:dyDescent="0.2">
      <c r="C1383" s="28"/>
      <c r="D1383" s="28"/>
      <c r="E1383" s="28"/>
      <c r="F1383" s="28"/>
      <c r="O1383" s="28"/>
      <c r="Q1383" s="28"/>
      <c r="AE1383" s="28"/>
    </row>
    <row r="1384" spans="3:31" x14ac:dyDescent="0.2">
      <c r="C1384" s="28"/>
      <c r="D1384" s="28"/>
      <c r="E1384" s="28"/>
      <c r="F1384" s="28"/>
      <c r="O1384" s="28"/>
      <c r="Q1384" s="28"/>
      <c r="AE1384" s="28"/>
    </row>
    <row r="1385" spans="3:31" x14ac:dyDescent="0.2">
      <c r="C1385" s="28"/>
      <c r="D1385" s="28"/>
      <c r="E1385" s="28"/>
      <c r="F1385" s="28"/>
      <c r="O1385" s="28"/>
      <c r="Q1385" s="28"/>
      <c r="AE1385" s="28"/>
    </row>
    <row r="1386" spans="3:31" x14ac:dyDescent="0.2">
      <c r="C1386" s="28"/>
      <c r="D1386" s="28"/>
      <c r="E1386" s="28"/>
      <c r="F1386" s="28"/>
      <c r="O1386" s="28"/>
      <c r="Q1386" s="28"/>
      <c r="AE1386" s="28"/>
    </row>
    <row r="1387" spans="3:31" x14ac:dyDescent="0.2">
      <c r="C1387" s="28"/>
      <c r="D1387" s="28"/>
      <c r="E1387" s="28"/>
      <c r="F1387" s="28"/>
      <c r="O1387" s="28"/>
      <c r="Q1387" s="28"/>
      <c r="AE1387" s="28"/>
    </row>
    <row r="1388" spans="3:31" x14ac:dyDescent="0.2">
      <c r="C1388" s="28"/>
      <c r="D1388" s="28"/>
      <c r="E1388" s="28"/>
      <c r="F1388" s="28"/>
      <c r="O1388" s="28"/>
      <c r="Q1388" s="28"/>
      <c r="AE1388" s="28"/>
    </row>
    <row r="1389" spans="3:31" x14ac:dyDescent="0.2">
      <c r="C1389" s="28"/>
      <c r="D1389" s="28"/>
      <c r="E1389" s="28"/>
      <c r="F1389" s="28"/>
      <c r="O1389" s="28"/>
      <c r="Q1389" s="28"/>
      <c r="AE1389" s="28"/>
    </row>
    <row r="1390" spans="3:31" x14ac:dyDescent="0.2">
      <c r="C1390" s="28"/>
      <c r="D1390" s="28"/>
      <c r="E1390" s="28"/>
      <c r="F1390" s="28"/>
      <c r="O1390" s="28"/>
      <c r="Q1390" s="28"/>
      <c r="AE1390" s="28"/>
    </row>
    <row r="1391" spans="3:31" x14ac:dyDescent="0.2">
      <c r="C1391" s="28"/>
      <c r="D1391" s="28"/>
      <c r="E1391" s="28"/>
      <c r="F1391" s="28"/>
      <c r="O1391" s="28"/>
      <c r="Q1391" s="28"/>
      <c r="AE1391" s="28"/>
    </row>
    <row r="1392" spans="3:31" x14ac:dyDescent="0.2">
      <c r="C1392" s="28"/>
      <c r="D1392" s="28"/>
      <c r="E1392" s="28"/>
      <c r="F1392" s="28"/>
      <c r="O1392" s="28"/>
      <c r="Q1392" s="28"/>
      <c r="AE1392" s="28"/>
    </row>
    <row r="1393" spans="3:31" x14ac:dyDescent="0.2">
      <c r="C1393" s="28"/>
      <c r="D1393" s="28"/>
      <c r="E1393" s="28"/>
      <c r="F1393" s="28"/>
      <c r="O1393" s="28"/>
      <c r="Q1393" s="28"/>
      <c r="AE1393" s="28"/>
    </row>
    <row r="1394" spans="3:31" x14ac:dyDescent="0.2">
      <c r="C1394" s="28"/>
      <c r="D1394" s="28"/>
      <c r="E1394" s="28"/>
      <c r="F1394" s="28"/>
      <c r="O1394" s="28"/>
      <c r="Q1394" s="28"/>
      <c r="AE1394" s="28"/>
    </row>
    <row r="1395" spans="3:31" x14ac:dyDescent="0.2">
      <c r="C1395" s="28"/>
      <c r="D1395" s="28"/>
      <c r="E1395" s="28"/>
      <c r="F1395" s="28"/>
      <c r="O1395" s="28"/>
      <c r="Q1395" s="28"/>
      <c r="AE1395" s="28"/>
    </row>
    <row r="1396" spans="3:31" x14ac:dyDescent="0.2">
      <c r="C1396" s="28"/>
      <c r="D1396" s="28"/>
      <c r="E1396" s="28"/>
      <c r="F1396" s="28"/>
      <c r="O1396" s="28"/>
      <c r="Q1396" s="28"/>
      <c r="AE1396" s="28"/>
    </row>
    <row r="1397" spans="3:31" x14ac:dyDescent="0.2">
      <c r="C1397" s="28"/>
      <c r="D1397" s="28"/>
      <c r="E1397" s="28"/>
      <c r="F1397" s="28"/>
      <c r="O1397" s="28"/>
      <c r="Q1397" s="28"/>
      <c r="AE1397" s="28"/>
    </row>
    <row r="1398" spans="3:31" x14ac:dyDescent="0.2">
      <c r="C1398" s="28"/>
      <c r="D1398" s="28"/>
      <c r="E1398" s="28"/>
      <c r="F1398" s="28"/>
      <c r="O1398" s="28"/>
      <c r="Q1398" s="28"/>
      <c r="AE1398" s="28"/>
    </row>
    <row r="1399" spans="3:31" x14ac:dyDescent="0.2">
      <c r="C1399" s="28"/>
      <c r="D1399" s="28"/>
      <c r="E1399" s="28"/>
      <c r="F1399" s="28"/>
      <c r="O1399" s="28"/>
      <c r="Q1399" s="28"/>
      <c r="AE1399" s="28"/>
    </row>
    <row r="1400" spans="3:31" x14ac:dyDescent="0.2">
      <c r="C1400" s="28"/>
      <c r="D1400" s="28"/>
      <c r="E1400" s="28"/>
      <c r="F1400" s="28"/>
      <c r="O1400" s="28"/>
      <c r="Q1400" s="28"/>
      <c r="AE1400" s="28"/>
    </row>
    <row r="1401" spans="3:31" x14ac:dyDescent="0.2">
      <c r="C1401" s="28"/>
      <c r="D1401" s="28"/>
      <c r="E1401" s="28"/>
      <c r="F1401" s="28"/>
      <c r="O1401" s="28"/>
      <c r="Q1401" s="28"/>
      <c r="AE1401" s="28"/>
    </row>
    <row r="1402" spans="3:31" x14ac:dyDescent="0.2">
      <c r="C1402" s="28"/>
      <c r="D1402" s="28"/>
      <c r="E1402" s="28"/>
      <c r="F1402" s="28"/>
      <c r="O1402" s="28"/>
      <c r="Q1402" s="28"/>
      <c r="AE1402" s="28"/>
    </row>
    <row r="1403" spans="3:31" x14ac:dyDescent="0.2">
      <c r="C1403" s="28"/>
      <c r="D1403" s="28"/>
      <c r="E1403" s="28"/>
      <c r="F1403" s="28"/>
      <c r="O1403" s="28"/>
      <c r="Q1403" s="28"/>
      <c r="AE1403" s="28"/>
    </row>
    <row r="1404" spans="3:31" x14ac:dyDescent="0.2">
      <c r="C1404" s="28"/>
      <c r="D1404" s="28"/>
      <c r="E1404" s="28"/>
      <c r="F1404" s="28"/>
      <c r="O1404" s="28"/>
      <c r="Q1404" s="28"/>
      <c r="AE1404" s="28"/>
    </row>
    <row r="1405" spans="3:31" x14ac:dyDescent="0.2">
      <c r="C1405" s="28"/>
      <c r="D1405" s="28"/>
      <c r="E1405" s="28"/>
      <c r="F1405" s="28"/>
      <c r="O1405" s="28"/>
      <c r="Q1405" s="28"/>
      <c r="AE1405" s="28"/>
    </row>
    <row r="1406" spans="3:31" x14ac:dyDescent="0.2">
      <c r="C1406" s="28"/>
      <c r="D1406" s="28"/>
      <c r="E1406" s="28"/>
      <c r="F1406" s="28"/>
      <c r="O1406" s="28"/>
      <c r="Q1406" s="28"/>
      <c r="AE1406" s="28"/>
    </row>
    <row r="1407" spans="3:31" x14ac:dyDescent="0.2">
      <c r="C1407" s="28"/>
      <c r="D1407" s="28"/>
      <c r="E1407" s="28"/>
      <c r="F1407" s="28"/>
      <c r="O1407" s="28"/>
      <c r="Q1407" s="28"/>
      <c r="AE1407" s="28"/>
    </row>
    <row r="1408" spans="3:31" x14ac:dyDescent="0.2">
      <c r="C1408" s="28"/>
      <c r="D1408" s="28"/>
      <c r="E1408" s="28"/>
      <c r="F1408" s="28"/>
      <c r="O1408" s="28"/>
      <c r="Q1408" s="28"/>
      <c r="AE1408" s="28"/>
    </row>
    <row r="1409" spans="3:31" x14ac:dyDescent="0.2">
      <c r="C1409" s="28"/>
      <c r="D1409" s="28"/>
      <c r="E1409" s="28"/>
      <c r="F1409" s="28"/>
      <c r="O1409" s="28"/>
      <c r="Q1409" s="28"/>
      <c r="AE1409" s="28"/>
    </row>
    <row r="1410" spans="3:31" x14ac:dyDescent="0.2">
      <c r="C1410" s="28"/>
      <c r="D1410" s="28"/>
      <c r="E1410" s="28"/>
      <c r="F1410" s="28"/>
      <c r="O1410" s="28"/>
      <c r="Q1410" s="28"/>
      <c r="AE1410" s="28"/>
    </row>
    <row r="1411" spans="3:31" x14ac:dyDescent="0.2">
      <c r="C1411" s="28"/>
      <c r="D1411" s="28"/>
      <c r="E1411" s="28"/>
      <c r="F1411" s="28"/>
      <c r="O1411" s="28"/>
      <c r="Q1411" s="28"/>
      <c r="AE1411" s="28"/>
    </row>
    <row r="1412" spans="3:31" x14ac:dyDescent="0.2">
      <c r="C1412" s="28"/>
      <c r="D1412" s="28"/>
      <c r="E1412" s="28"/>
      <c r="F1412" s="28"/>
      <c r="O1412" s="28"/>
      <c r="Q1412" s="28"/>
      <c r="AE1412" s="28"/>
    </row>
    <row r="1413" spans="3:31" x14ac:dyDescent="0.2">
      <c r="C1413" s="28"/>
      <c r="D1413" s="28"/>
      <c r="E1413" s="28"/>
      <c r="F1413" s="28"/>
      <c r="O1413" s="28"/>
      <c r="Q1413" s="28"/>
      <c r="AE1413" s="28"/>
    </row>
    <row r="1414" spans="3:31" x14ac:dyDescent="0.2">
      <c r="C1414" s="28"/>
      <c r="D1414" s="28"/>
      <c r="E1414" s="28"/>
      <c r="F1414" s="28"/>
      <c r="O1414" s="28"/>
      <c r="Q1414" s="28"/>
      <c r="AE1414" s="28"/>
    </row>
    <row r="1415" spans="3:31" x14ac:dyDescent="0.2">
      <c r="C1415" s="28"/>
      <c r="D1415" s="28"/>
      <c r="E1415" s="28"/>
      <c r="F1415" s="28"/>
      <c r="O1415" s="28"/>
      <c r="Q1415" s="28"/>
      <c r="AE1415" s="28"/>
    </row>
    <row r="1416" spans="3:31" x14ac:dyDescent="0.2">
      <c r="C1416" s="28"/>
      <c r="D1416" s="28"/>
      <c r="E1416" s="28"/>
      <c r="F1416" s="28"/>
      <c r="O1416" s="28"/>
      <c r="Q1416" s="28"/>
      <c r="AE1416" s="28"/>
    </row>
    <row r="1417" spans="3:31" x14ac:dyDescent="0.2">
      <c r="C1417" s="28"/>
      <c r="D1417" s="28"/>
      <c r="E1417" s="28"/>
      <c r="F1417" s="28"/>
      <c r="O1417" s="28"/>
      <c r="Q1417" s="28"/>
      <c r="AE1417" s="28"/>
    </row>
    <row r="1418" spans="3:31" x14ac:dyDescent="0.2">
      <c r="C1418" s="28"/>
      <c r="D1418" s="28"/>
      <c r="E1418" s="28"/>
      <c r="F1418" s="28"/>
      <c r="O1418" s="28"/>
      <c r="Q1418" s="28"/>
      <c r="AE1418" s="28"/>
    </row>
    <row r="1419" spans="3:31" x14ac:dyDescent="0.2">
      <c r="C1419" s="28"/>
      <c r="D1419" s="28"/>
      <c r="E1419" s="28"/>
      <c r="F1419" s="28"/>
      <c r="O1419" s="28"/>
      <c r="Q1419" s="28"/>
      <c r="AE1419" s="28"/>
    </row>
    <row r="1420" spans="3:31" x14ac:dyDescent="0.2">
      <c r="C1420" s="28"/>
      <c r="D1420" s="28"/>
      <c r="E1420" s="28"/>
      <c r="F1420" s="28"/>
      <c r="O1420" s="28"/>
      <c r="Q1420" s="28"/>
      <c r="AE1420" s="28"/>
    </row>
    <row r="1421" spans="3:31" x14ac:dyDescent="0.2">
      <c r="C1421" s="28"/>
      <c r="D1421" s="28"/>
      <c r="E1421" s="28"/>
      <c r="F1421" s="28"/>
      <c r="O1421" s="28"/>
      <c r="Q1421" s="28"/>
      <c r="AE1421" s="28"/>
    </row>
    <row r="1422" spans="3:31" x14ac:dyDescent="0.2">
      <c r="C1422" s="28"/>
      <c r="D1422" s="28"/>
      <c r="E1422" s="28"/>
      <c r="F1422" s="28"/>
      <c r="O1422" s="28"/>
      <c r="Q1422" s="28"/>
      <c r="AE1422" s="28"/>
    </row>
    <row r="1423" spans="3:31" x14ac:dyDescent="0.2">
      <c r="C1423" s="28"/>
      <c r="D1423" s="28"/>
      <c r="E1423" s="28"/>
      <c r="F1423" s="28"/>
      <c r="O1423" s="28"/>
      <c r="Q1423" s="28"/>
      <c r="AE1423" s="28"/>
    </row>
    <row r="1424" spans="3:31" x14ac:dyDescent="0.2">
      <c r="C1424" s="28"/>
      <c r="D1424" s="28"/>
      <c r="E1424" s="28"/>
      <c r="F1424" s="28"/>
      <c r="O1424" s="28"/>
      <c r="Q1424" s="28"/>
      <c r="AE1424" s="28"/>
    </row>
    <row r="1425" spans="3:31" x14ac:dyDescent="0.2">
      <c r="C1425" s="28"/>
      <c r="D1425" s="28"/>
      <c r="E1425" s="28"/>
      <c r="F1425" s="28"/>
      <c r="O1425" s="28"/>
      <c r="Q1425" s="28"/>
      <c r="AE1425" s="28"/>
    </row>
    <row r="1426" spans="3:31" x14ac:dyDescent="0.2">
      <c r="C1426" s="28"/>
      <c r="D1426" s="28"/>
      <c r="E1426" s="28"/>
      <c r="F1426" s="28"/>
      <c r="O1426" s="28"/>
      <c r="Q1426" s="28"/>
      <c r="AE1426" s="28"/>
    </row>
    <row r="1427" spans="3:31" x14ac:dyDescent="0.2">
      <c r="C1427" s="28"/>
      <c r="D1427" s="28"/>
      <c r="E1427" s="28"/>
      <c r="F1427" s="28"/>
      <c r="O1427" s="28"/>
      <c r="Q1427" s="28"/>
      <c r="AE1427" s="28"/>
    </row>
    <row r="1428" spans="3:31" x14ac:dyDescent="0.2">
      <c r="C1428" s="28"/>
      <c r="D1428" s="28"/>
      <c r="E1428" s="28"/>
      <c r="F1428" s="28"/>
      <c r="O1428" s="28"/>
      <c r="Q1428" s="28"/>
      <c r="AE1428" s="28"/>
    </row>
    <row r="1429" spans="3:31" x14ac:dyDescent="0.2">
      <c r="C1429" s="28"/>
      <c r="D1429" s="28"/>
      <c r="E1429" s="28"/>
      <c r="F1429" s="28"/>
      <c r="O1429" s="28"/>
      <c r="Q1429" s="28"/>
      <c r="AE1429" s="28"/>
    </row>
    <row r="1430" spans="3:31" x14ac:dyDescent="0.2">
      <c r="C1430" s="28"/>
      <c r="D1430" s="28"/>
      <c r="E1430" s="28"/>
      <c r="F1430" s="28"/>
      <c r="O1430" s="28"/>
      <c r="Q1430" s="28"/>
      <c r="AE1430" s="28"/>
    </row>
    <row r="1431" spans="3:31" x14ac:dyDescent="0.2">
      <c r="C1431" s="28"/>
      <c r="D1431" s="28"/>
      <c r="E1431" s="28"/>
      <c r="F1431" s="28"/>
      <c r="O1431" s="28"/>
      <c r="Q1431" s="28"/>
      <c r="AE1431" s="28"/>
    </row>
    <row r="1432" spans="3:31" x14ac:dyDescent="0.2">
      <c r="C1432" s="28"/>
      <c r="D1432" s="28"/>
      <c r="E1432" s="28"/>
      <c r="F1432" s="28"/>
      <c r="O1432" s="28"/>
      <c r="Q1432" s="28"/>
      <c r="AE1432" s="28"/>
    </row>
    <row r="1433" spans="3:31" x14ac:dyDescent="0.2">
      <c r="C1433" s="28"/>
      <c r="D1433" s="28"/>
      <c r="E1433" s="28"/>
      <c r="F1433" s="28"/>
      <c r="O1433" s="28"/>
      <c r="Q1433" s="28"/>
      <c r="AE1433" s="28"/>
    </row>
    <row r="1434" spans="3:31" x14ac:dyDescent="0.2">
      <c r="C1434" s="28"/>
      <c r="D1434" s="28"/>
      <c r="E1434" s="28"/>
      <c r="F1434" s="28"/>
      <c r="O1434" s="28"/>
      <c r="Q1434" s="28"/>
      <c r="AE1434" s="28"/>
    </row>
    <row r="1435" spans="3:31" x14ac:dyDescent="0.2">
      <c r="C1435" s="28"/>
      <c r="D1435" s="28"/>
      <c r="E1435" s="28"/>
      <c r="F1435" s="28"/>
      <c r="O1435" s="28"/>
      <c r="Q1435" s="28"/>
      <c r="AE1435" s="28"/>
    </row>
    <row r="1436" spans="3:31" x14ac:dyDescent="0.2">
      <c r="C1436" s="28"/>
      <c r="D1436" s="28"/>
      <c r="E1436" s="28"/>
      <c r="F1436" s="28"/>
      <c r="O1436" s="28"/>
      <c r="Q1436" s="28"/>
      <c r="AE1436" s="28"/>
    </row>
    <row r="1437" spans="3:31" x14ac:dyDescent="0.2">
      <c r="C1437" s="28"/>
      <c r="D1437" s="28"/>
      <c r="E1437" s="28"/>
      <c r="F1437" s="28"/>
      <c r="O1437" s="28"/>
      <c r="Q1437" s="28"/>
      <c r="AE1437" s="28"/>
    </row>
    <row r="1438" spans="3:31" x14ac:dyDescent="0.2">
      <c r="C1438" s="28"/>
      <c r="D1438" s="28"/>
      <c r="E1438" s="28"/>
      <c r="F1438" s="28"/>
      <c r="O1438" s="28"/>
      <c r="Q1438" s="28"/>
      <c r="AE1438" s="28"/>
    </row>
    <row r="1439" spans="3:31" x14ac:dyDescent="0.2">
      <c r="C1439" s="28"/>
      <c r="D1439" s="28"/>
      <c r="E1439" s="28"/>
      <c r="F1439" s="28"/>
      <c r="O1439" s="28"/>
      <c r="Q1439" s="28"/>
      <c r="AE1439" s="28"/>
    </row>
    <row r="1440" spans="3:31" x14ac:dyDescent="0.2">
      <c r="C1440" s="28"/>
      <c r="D1440" s="28"/>
      <c r="E1440" s="28"/>
      <c r="F1440" s="28"/>
      <c r="O1440" s="28"/>
      <c r="Q1440" s="28"/>
      <c r="AE1440" s="28"/>
    </row>
    <row r="1441" spans="3:31" x14ac:dyDescent="0.2">
      <c r="C1441" s="28"/>
      <c r="D1441" s="28"/>
      <c r="E1441" s="28"/>
      <c r="F1441" s="28"/>
      <c r="O1441" s="28"/>
      <c r="Q1441" s="28"/>
      <c r="AE1441" s="28"/>
    </row>
    <row r="1442" spans="3:31" x14ac:dyDescent="0.2">
      <c r="C1442" s="28"/>
      <c r="D1442" s="28"/>
      <c r="E1442" s="28"/>
      <c r="F1442" s="28"/>
      <c r="O1442" s="28"/>
      <c r="Q1442" s="28"/>
      <c r="AE1442" s="28"/>
    </row>
    <row r="1443" spans="3:31" x14ac:dyDescent="0.2">
      <c r="C1443" s="28"/>
      <c r="D1443" s="28"/>
      <c r="E1443" s="28"/>
      <c r="F1443" s="28"/>
      <c r="O1443" s="28"/>
      <c r="Q1443" s="28"/>
      <c r="AE1443" s="28"/>
    </row>
    <row r="1444" spans="3:31" x14ac:dyDescent="0.2">
      <c r="C1444" s="28"/>
      <c r="D1444" s="28"/>
      <c r="E1444" s="28"/>
      <c r="F1444" s="28"/>
      <c r="O1444" s="28"/>
      <c r="Q1444" s="28"/>
      <c r="AE1444" s="28"/>
    </row>
    <row r="1445" spans="3:31" x14ac:dyDescent="0.2">
      <c r="C1445" s="28"/>
      <c r="D1445" s="28"/>
      <c r="E1445" s="28"/>
      <c r="F1445" s="28"/>
      <c r="O1445" s="28"/>
      <c r="Q1445" s="28"/>
      <c r="AE1445" s="28"/>
    </row>
    <row r="1446" spans="3:31" x14ac:dyDescent="0.2">
      <c r="C1446" s="28"/>
      <c r="D1446" s="28"/>
      <c r="E1446" s="28"/>
      <c r="F1446" s="28"/>
      <c r="O1446" s="28"/>
      <c r="Q1446" s="28"/>
      <c r="AE1446" s="28"/>
    </row>
    <row r="1447" spans="3:31" x14ac:dyDescent="0.2">
      <c r="C1447" s="28"/>
      <c r="D1447" s="28"/>
      <c r="E1447" s="28"/>
      <c r="F1447" s="28"/>
      <c r="O1447" s="28"/>
      <c r="Q1447" s="28"/>
      <c r="AE1447" s="28"/>
    </row>
    <row r="1448" spans="3:31" x14ac:dyDescent="0.2">
      <c r="C1448" s="28"/>
      <c r="D1448" s="28"/>
      <c r="E1448" s="28"/>
      <c r="F1448" s="28"/>
      <c r="O1448" s="28"/>
      <c r="Q1448" s="28"/>
      <c r="AE1448" s="28"/>
    </row>
    <row r="1449" spans="3:31" x14ac:dyDescent="0.2">
      <c r="C1449" s="28"/>
      <c r="D1449" s="28"/>
      <c r="E1449" s="28"/>
      <c r="F1449" s="28"/>
      <c r="O1449" s="28"/>
      <c r="Q1449" s="28"/>
      <c r="AE1449" s="28"/>
    </row>
    <row r="1450" spans="3:31" x14ac:dyDescent="0.2">
      <c r="C1450" s="28"/>
      <c r="D1450" s="28"/>
      <c r="E1450" s="28"/>
      <c r="F1450" s="28"/>
      <c r="O1450" s="28"/>
      <c r="Q1450" s="28"/>
      <c r="AE1450" s="28"/>
    </row>
    <row r="1451" spans="3:31" x14ac:dyDescent="0.2">
      <c r="C1451" s="28"/>
      <c r="D1451" s="28"/>
      <c r="E1451" s="28"/>
      <c r="F1451" s="28"/>
      <c r="O1451" s="28"/>
      <c r="Q1451" s="28"/>
      <c r="AE1451" s="28"/>
    </row>
    <row r="1452" spans="3:31" x14ac:dyDescent="0.2">
      <c r="C1452" s="28"/>
      <c r="D1452" s="28"/>
      <c r="E1452" s="28"/>
      <c r="F1452" s="28"/>
      <c r="O1452" s="28"/>
      <c r="Q1452" s="28"/>
      <c r="AE1452" s="28"/>
    </row>
    <row r="1453" spans="3:31" x14ac:dyDescent="0.2">
      <c r="C1453" s="28"/>
      <c r="D1453" s="28"/>
      <c r="E1453" s="28"/>
      <c r="F1453" s="28"/>
      <c r="O1453" s="28"/>
      <c r="Q1453" s="28"/>
      <c r="AE1453" s="28"/>
    </row>
    <row r="1454" spans="3:31" x14ac:dyDescent="0.2">
      <c r="C1454" s="28"/>
      <c r="D1454" s="28"/>
      <c r="E1454" s="28"/>
      <c r="F1454" s="28"/>
      <c r="O1454" s="28"/>
      <c r="Q1454" s="28"/>
      <c r="AE1454" s="28"/>
    </row>
    <row r="1455" spans="3:31" x14ac:dyDescent="0.2">
      <c r="C1455" s="28"/>
      <c r="D1455" s="28"/>
      <c r="E1455" s="28"/>
      <c r="F1455" s="28"/>
      <c r="O1455" s="28"/>
      <c r="Q1455" s="28"/>
      <c r="AE1455" s="28"/>
    </row>
    <row r="1456" spans="3:31" x14ac:dyDescent="0.2">
      <c r="C1456" s="28"/>
      <c r="D1456" s="28"/>
      <c r="E1456" s="28"/>
      <c r="F1456" s="28"/>
      <c r="O1456" s="28"/>
      <c r="Q1456" s="28"/>
      <c r="AE1456" s="28"/>
    </row>
    <row r="1457" spans="3:31" x14ac:dyDescent="0.2">
      <c r="C1457" s="28"/>
      <c r="D1457" s="28"/>
      <c r="E1457" s="28"/>
      <c r="F1457" s="28"/>
      <c r="O1457" s="28"/>
      <c r="Q1457" s="28"/>
      <c r="AE1457" s="28"/>
    </row>
    <row r="1458" spans="3:31" x14ac:dyDescent="0.2">
      <c r="C1458" s="28"/>
      <c r="D1458" s="28"/>
      <c r="E1458" s="28"/>
      <c r="F1458" s="28"/>
      <c r="O1458" s="28"/>
      <c r="Q1458" s="28"/>
      <c r="AE1458" s="28"/>
    </row>
    <row r="1459" spans="3:31" x14ac:dyDescent="0.2">
      <c r="C1459" s="28"/>
      <c r="D1459" s="28"/>
      <c r="E1459" s="28"/>
      <c r="F1459" s="28"/>
      <c r="O1459" s="28"/>
      <c r="Q1459" s="28"/>
      <c r="AE1459" s="28"/>
    </row>
    <row r="1460" spans="3:31" x14ac:dyDescent="0.2">
      <c r="C1460" s="28"/>
      <c r="D1460" s="28"/>
      <c r="E1460" s="28"/>
      <c r="F1460" s="28"/>
      <c r="O1460" s="28"/>
      <c r="Q1460" s="28"/>
      <c r="AE1460" s="28"/>
    </row>
    <row r="1461" spans="3:31" x14ac:dyDescent="0.2">
      <c r="C1461" s="28"/>
      <c r="D1461" s="28"/>
      <c r="E1461" s="28"/>
      <c r="F1461" s="28"/>
      <c r="O1461" s="28"/>
      <c r="Q1461" s="28"/>
      <c r="AE1461" s="28"/>
    </row>
    <row r="1462" spans="3:31" x14ac:dyDescent="0.2">
      <c r="C1462" s="28"/>
      <c r="D1462" s="28"/>
      <c r="E1462" s="28"/>
      <c r="F1462" s="28"/>
      <c r="O1462" s="28"/>
      <c r="Q1462" s="28"/>
      <c r="AE1462" s="28"/>
    </row>
    <row r="1463" spans="3:31" x14ac:dyDescent="0.2">
      <c r="C1463" s="28"/>
      <c r="D1463" s="28"/>
      <c r="E1463" s="28"/>
      <c r="F1463" s="28"/>
      <c r="O1463" s="28"/>
      <c r="Q1463" s="28"/>
      <c r="AE1463" s="28"/>
    </row>
    <row r="1464" spans="3:31" x14ac:dyDescent="0.2">
      <c r="C1464" s="28"/>
      <c r="D1464" s="28"/>
      <c r="E1464" s="28"/>
      <c r="F1464" s="28"/>
      <c r="O1464" s="28"/>
      <c r="Q1464" s="28"/>
      <c r="AE1464" s="28"/>
    </row>
    <row r="1465" spans="3:31" x14ac:dyDescent="0.2">
      <c r="C1465" s="28"/>
      <c r="D1465" s="28"/>
      <c r="E1465" s="28"/>
      <c r="F1465" s="28"/>
      <c r="O1465" s="28"/>
      <c r="Q1465" s="28"/>
      <c r="AE1465" s="28"/>
    </row>
    <row r="1466" spans="3:31" x14ac:dyDescent="0.2">
      <c r="C1466" s="28"/>
      <c r="D1466" s="28"/>
      <c r="E1466" s="28"/>
      <c r="F1466" s="28"/>
      <c r="O1466" s="28"/>
      <c r="Q1466" s="28"/>
      <c r="AE1466" s="28"/>
    </row>
    <row r="1467" spans="3:31" x14ac:dyDescent="0.2">
      <c r="C1467" s="28"/>
      <c r="D1467" s="28"/>
      <c r="E1467" s="28"/>
      <c r="F1467" s="28"/>
      <c r="O1467" s="28"/>
      <c r="Q1467" s="28"/>
      <c r="AE1467" s="28"/>
    </row>
    <row r="1468" spans="3:31" x14ac:dyDescent="0.2">
      <c r="C1468" s="28"/>
      <c r="D1468" s="28"/>
      <c r="E1468" s="28"/>
      <c r="F1468" s="28"/>
      <c r="O1468" s="28"/>
      <c r="Q1468" s="28"/>
      <c r="AE1468" s="28"/>
    </row>
    <row r="1469" spans="3:31" x14ac:dyDescent="0.2">
      <c r="C1469" s="28"/>
      <c r="D1469" s="28"/>
      <c r="E1469" s="28"/>
      <c r="F1469" s="28"/>
      <c r="O1469" s="28"/>
      <c r="Q1469" s="28"/>
      <c r="AE1469" s="28"/>
    </row>
    <row r="1470" spans="3:31" x14ac:dyDescent="0.2">
      <c r="C1470" s="28"/>
      <c r="D1470" s="28"/>
      <c r="E1470" s="28"/>
      <c r="F1470" s="28"/>
      <c r="O1470" s="28"/>
      <c r="Q1470" s="28"/>
      <c r="AE1470" s="28"/>
    </row>
    <row r="1471" spans="3:31" x14ac:dyDescent="0.2">
      <c r="C1471" s="28"/>
      <c r="D1471" s="28"/>
      <c r="E1471" s="28"/>
      <c r="F1471" s="28"/>
      <c r="O1471" s="28"/>
      <c r="Q1471" s="28"/>
      <c r="AE1471" s="28"/>
    </row>
    <row r="1472" spans="3:31" x14ac:dyDescent="0.2">
      <c r="C1472" s="28"/>
      <c r="D1472" s="28"/>
      <c r="E1472" s="28"/>
      <c r="F1472" s="28"/>
      <c r="O1472" s="28"/>
      <c r="Q1472" s="28"/>
      <c r="AE1472" s="28"/>
    </row>
    <row r="1473" spans="3:31" x14ac:dyDescent="0.2">
      <c r="C1473" s="28"/>
      <c r="D1473" s="28"/>
      <c r="E1473" s="28"/>
      <c r="F1473" s="28"/>
      <c r="O1473" s="28"/>
      <c r="Q1473" s="28"/>
      <c r="AE1473" s="28"/>
    </row>
    <row r="1474" spans="3:31" x14ac:dyDescent="0.2">
      <c r="C1474" s="28"/>
      <c r="D1474" s="28"/>
      <c r="E1474" s="28"/>
      <c r="F1474" s="28"/>
      <c r="O1474" s="28"/>
      <c r="Q1474" s="28"/>
      <c r="AE1474" s="28"/>
    </row>
    <row r="1475" spans="3:31" x14ac:dyDescent="0.2">
      <c r="C1475" s="28"/>
      <c r="D1475" s="28"/>
      <c r="E1475" s="28"/>
      <c r="F1475" s="28"/>
      <c r="O1475" s="28"/>
      <c r="Q1475" s="28"/>
      <c r="AE1475" s="28"/>
    </row>
    <row r="1476" spans="3:31" x14ac:dyDescent="0.2">
      <c r="C1476" s="28"/>
      <c r="D1476" s="28"/>
      <c r="E1476" s="28"/>
      <c r="F1476" s="28"/>
      <c r="O1476" s="28"/>
      <c r="Q1476" s="28"/>
      <c r="AE1476" s="28"/>
    </row>
    <row r="1477" spans="3:31" x14ac:dyDescent="0.2">
      <c r="C1477" s="28"/>
      <c r="D1477" s="28"/>
      <c r="E1477" s="28"/>
      <c r="F1477" s="28"/>
      <c r="O1477" s="28"/>
      <c r="Q1477" s="28"/>
      <c r="AE1477" s="28"/>
    </row>
    <row r="1478" spans="3:31" x14ac:dyDescent="0.2">
      <c r="C1478" s="28"/>
      <c r="D1478" s="28"/>
      <c r="E1478" s="28"/>
      <c r="F1478" s="28"/>
      <c r="O1478" s="28"/>
      <c r="Q1478" s="28"/>
      <c r="AE1478" s="28"/>
    </row>
    <row r="1479" spans="3:31" x14ac:dyDescent="0.2">
      <c r="C1479" s="28"/>
      <c r="D1479" s="28"/>
      <c r="E1479" s="28"/>
      <c r="F1479" s="28"/>
      <c r="O1479" s="28"/>
      <c r="Q1479" s="28"/>
      <c r="AE1479" s="28"/>
    </row>
    <row r="1480" spans="3:31" x14ac:dyDescent="0.2">
      <c r="C1480" s="28"/>
      <c r="D1480" s="28"/>
      <c r="E1480" s="28"/>
      <c r="F1480" s="28"/>
      <c r="O1480" s="28"/>
      <c r="Q1480" s="28"/>
      <c r="AE1480" s="28"/>
    </row>
    <row r="1481" spans="3:31" x14ac:dyDescent="0.2">
      <c r="C1481" s="28"/>
      <c r="D1481" s="28"/>
      <c r="E1481" s="28"/>
      <c r="F1481" s="28"/>
      <c r="O1481" s="28"/>
      <c r="Q1481" s="28"/>
      <c r="AE1481" s="28"/>
    </row>
    <row r="1482" spans="3:31" x14ac:dyDescent="0.2">
      <c r="C1482" s="28"/>
      <c r="D1482" s="28"/>
      <c r="E1482" s="28"/>
      <c r="F1482" s="28"/>
      <c r="O1482" s="28"/>
      <c r="Q1482" s="28"/>
      <c r="AE1482" s="28"/>
    </row>
    <row r="1483" spans="3:31" x14ac:dyDescent="0.2">
      <c r="C1483" s="28"/>
      <c r="D1483" s="28"/>
      <c r="E1483" s="28"/>
      <c r="F1483" s="28"/>
      <c r="O1483" s="28"/>
      <c r="Q1483" s="28"/>
      <c r="AE1483" s="28"/>
    </row>
    <row r="1484" spans="3:31" x14ac:dyDescent="0.2">
      <c r="C1484" s="28"/>
      <c r="D1484" s="28"/>
      <c r="E1484" s="28"/>
      <c r="F1484" s="28"/>
      <c r="O1484" s="28"/>
      <c r="Q1484" s="28"/>
      <c r="AE1484" s="28"/>
    </row>
    <row r="1485" spans="3:31" x14ac:dyDescent="0.2">
      <c r="C1485" s="28"/>
      <c r="D1485" s="28"/>
      <c r="E1485" s="28"/>
      <c r="F1485" s="28"/>
      <c r="O1485" s="28"/>
      <c r="Q1485" s="28"/>
      <c r="AE1485" s="28"/>
    </row>
    <row r="1486" spans="3:31" x14ac:dyDescent="0.2">
      <c r="C1486" s="28"/>
      <c r="D1486" s="28"/>
      <c r="E1486" s="28"/>
      <c r="F1486" s="28"/>
      <c r="O1486" s="28"/>
      <c r="Q1486" s="28"/>
      <c r="AE1486" s="28"/>
    </row>
    <row r="1487" spans="3:31" x14ac:dyDescent="0.2">
      <c r="C1487" s="28"/>
      <c r="D1487" s="28"/>
      <c r="E1487" s="28"/>
      <c r="F1487" s="28"/>
      <c r="O1487" s="28"/>
      <c r="Q1487" s="28"/>
      <c r="AE1487" s="28"/>
    </row>
    <row r="1488" spans="3:31" x14ac:dyDescent="0.2">
      <c r="C1488" s="28"/>
      <c r="D1488" s="28"/>
      <c r="E1488" s="28"/>
      <c r="F1488" s="28"/>
      <c r="O1488" s="28"/>
      <c r="Q1488" s="28"/>
      <c r="AE1488" s="28"/>
    </row>
    <row r="1489" spans="3:31" x14ac:dyDescent="0.2">
      <c r="C1489" s="28"/>
      <c r="D1489" s="28"/>
      <c r="E1489" s="28"/>
      <c r="F1489" s="28"/>
      <c r="O1489" s="28"/>
      <c r="Q1489" s="28"/>
      <c r="AE1489" s="28"/>
    </row>
    <row r="1490" spans="3:31" x14ac:dyDescent="0.2">
      <c r="C1490" s="28"/>
      <c r="D1490" s="28"/>
      <c r="E1490" s="28"/>
      <c r="F1490" s="28"/>
      <c r="O1490" s="28"/>
      <c r="Q1490" s="28"/>
      <c r="AE1490" s="28"/>
    </row>
    <row r="1491" spans="3:31" x14ac:dyDescent="0.2">
      <c r="C1491" s="28"/>
      <c r="D1491" s="28"/>
      <c r="E1491" s="28"/>
      <c r="F1491" s="28"/>
      <c r="O1491" s="28"/>
      <c r="Q1491" s="28"/>
      <c r="AE1491" s="28"/>
    </row>
    <row r="1492" spans="3:31" x14ac:dyDescent="0.2">
      <c r="C1492" s="28"/>
      <c r="D1492" s="28"/>
      <c r="E1492" s="28"/>
      <c r="F1492" s="28"/>
      <c r="O1492" s="28"/>
      <c r="Q1492" s="28"/>
      <c r="AE1492" s="28"/>
    </row>
    <row r="1493" spans="3:31" x14ac:dyDescent="0.2">
      <c r="C1493" s="28"/>
      <c r="D1493" s="28"/>
      <c r="E1493" s="28"/>
      <c r="F1493" s="28"/>
      <c r="O1493" s="28"/>
      <c r="Q1493" s="28"/>
      <c r="AE1493" s="28"/>
    </row>
    <row r="1494" spans="3:31" x14ac:dyDescent="0.2">
      <c r="C1494" s="28"/>
      <c r="D1494" s="28"/>
      <c r="E1494" s="28"/>
      <c r="F1494" s="28"/>
      <c r="O1494" s="28"/>
      <c r="Q1494" s="28"/>
      <c r="AE1494" s="28"/>
    </row>
    <row r="1495" spans="3:31" x14ac:dyDescent="0.2">
      <c r="C1495" s="28"/>
      <c r="D1495" s="28"/>
      <c r="E1495" s="28"/>
      <c r="F1495" s="28"/>
      <c r="O1495" s="28"/>
      <c r="Q1495" s="28"/>
      <c r="AE1495" s="28"/>
    </row>
    <row r="1496" spans="3:31" x14ac:dyDescent="0.2">
      <c r="C1496" s="28"/>
      <c r="D1496" s="28"/>
      <c r="E1496" s="28"/>
      <c r="F1496" s="28"/>
      <c r="O1496" s="28"/>
      <c r="Q1496" s="28"/>
      <c r="AE1496" s="28"/>
    </row>
    <row r="1497" spans="3:31" x14ac:dyDescent="0.2">
      <c r="C1497" s="28"/>
      <c r="D1497" s="28"/>
      <c r="E1497" s="28"/>
      <c r="F1497" s="28"/>
      <c r="O1497" s="28"/>
      <c r="Q1497" s="28"/>
      <c r="AE1497" s="28"/>
    </row>
    <row r="1498" spans="3:31" x14ac:dyDescent="0.2">
      <c r="C1498" s="28"/>
      <c r="D1498" s="28"/>
      <c r="E1498" s="28"/>
      <c r="F1498" s="28"/>
      <c r="O1498" s="28"/>
      <c r="Q1498" s="28"/>
      <c r="AE1498" s="28"/>
    </row>
    <row r="1499" spans="3:31" x14ac:dyDescent="0.2">
      <c r="C1499" s="28"/>
      <c r="D1499" s="28"/>
      <c r="E1499" s="28"/>
      <c r="F1499" s="28"/>
      <c r="O1499" s="28"/>
      <c r="Q1499" s="28"/>
      <c r="AE1499" s="28"/>
    </row>
    <row r="1500" spans="3:31" x14ac:dyDescent="0.2">
      <c r="C1500" s="28"/>
      <c r="D1500" s="28"/>
      <c r="E1500" s="28"/>
      <c r="F1500" s="28"/>
      <c r="O1500" s="28"/>
      <c r="Q1500" s="28"/>
      <c r="AE1500" s="28"/>
    </row>
    <row r="1501" spans="3:31" x14ac:dyDescent="0.2">
      <c r="C1501" s="28"/>
      <c r="D1501" s="28"/>
      <c r="E1501" s="28"/>
      <c r="F1501" s="28"/>
      <c r="O1501" s="28"/>
      <c r="Q1501" s="28"/>
      <c r="AE1501" s="28"/>
    </row>
    <row r="1502" spans="3:31" x14ac:dyDescent="0.2">
      <c r="C1502" s="28"/>
      <c r="D1502" s="28"/>
      <c r="E1502" s="28"/>
      <c r="F1502" s="28"/>
      <c r="O1502" s="28"/>
      <c r="Q1502" s="28"/>
      <c r="AE1502" s="28"/>
    </row>
    <row r="1503" spans="3:31" x14ac:dyDescent="0.2">
      <c r="C1503" s="28"/>
      <c r="D1503" s="28"/>
      <c r="E1503" s="28"/>
      <c r="F1503" s="28"/>
      <c r="O1503" s="28"/>
      <c r="Q1503" s="28"/>
      <c r="AE1503" s="28"/>
    </row>
    <row r="1504" spans="3:31" x14ac:dyDescent="0.2">
      <c r="C1504" s="28"/>
      <c r="D1504" s="28"/>
      <c r="E1504" s="28"/>
      <c r="F1504" s="28"/>
      <c r="O1504" s="28"/>
      <c r="Q1504" s="28"/>
      <c r="AE1504" s="28"/>
    </row>
    <row r="1505" spans="3:31" x14ac:dyDescent="0.2">
      <c r="C1505" s="28"/>
      <c r="D1505" s="28"/>
      <c r="E1505" s="28"/>
      <c r="F1505" s="28"/>
      <c r="O1505" s="28"/>
      <c r="Q1505" s="28"/>
      <c r="AE1505" s="28"/>
    </row>
    <row r="1506" spans="3:31" x14ac:dyDescent="0.2">
      <c r="C1506" s="28"/>
      <c r="D1506" s="28"/>
      <c r="E1506" s="28"/>
      <c r="F1506" s="28"/>
      <c r="O1506" s="28"/>
      <c r="Q1506" s="28"/>
      <c r="AE1506" s="28"/>
    </row>
    <row r="1507" spans="3:31" x14ac:dyDescent="0.2">
      <c r="C1507" s="28"/>
      <c r="D1507" s="28"/>
      <c r="E1507" s="28"/>
      <c r="F1507" s="28"/>
      <c r="O1507" s="28"/>
      <c r="Q1507" s="28"/>
      <c r="AE1507" s="28"/>
    </row>
    <row r="1508" spans="3:31" x14ac:dyDescent="0.2">
      <c r="C1508" s="28"/>
      <c r="D1508" s="28"/>
      <c r="E1508" s="28"/>
      <c r="F1508" s="28"/>
      <c r="O1508" s="28"/>
      <c r="Q1508" s="28"/>
      <c r="AE1508" s="28"/>
    </row>
    <row r="1509" spans="3:31" x14ac:dyDescent="0.2">
      <c r="C1509" s="28"/>
      <c r="D1509" s="28"/>
      <c r="E1509" s="28"/>
      <c r="F1509" s="28"/>
      <c r="O1509" s="28"/>
      <c r="Q1509" s="28"/>
      <c r="AE1509" s="28"/>
    </row>
    <row r="1510" spans="3:31" x14ac:dyDescent="0.2">
      <c r="C1510" s="28"/>
      <c r="D1510" s="28"/>
      <c r="E1510" s="28"/>
      <c r="F1510" s="28"/>
      <c r="O1510" s="28"/>
      <c r="Q1510" s="28"/>
      <c r="AE1510" s="28"/>
    </row>
    <row r="1511" spans="3:31" x14ac:dyDescent="0.2">
      <c r="C1511" s="28"/>
      <c r="D1511" s="28"/>
      <c r="E1511" s="28"/>
      <c r="F1511" s="28"/>
      <c r="O1511" s="28"/>
      <c r="Q1511" s="28"/>
      <c r="AE1511" s="28"/>
    </row>
    <row r="1512" spans="3:31" x14ac:dyDescent="0.2">
      <c r="C1512" s="28"/>
      <c r="D1512" s="28"/>
      <c r="E1512" s="28"/>
      <c r="F1512" s="28"/>
      <c r="O1512" s="28"/>
      <c r="Q1512" s="28"/>
      <c r="AE1512" s="28"/>
    </row>
    <row r="1513" spans="3:31" x14ac:dyDescent="0.2">
      <c r="C1513" s="28"/>
      <c r="D1513" s="28"/>
      <c r="E1513" s="28"/>
      <c r="F1513" s="28"/>
      <c r="O1513" s="28"/>
      <c r="Q1513" s="28"/>
      <c r="AE1513" s="28"/>
    </row>
    <row r="1514" spans="3:31" x14ac:dyDescent="0.2">
      <c r="C1514" s="28"/>
      <c r="D1514" s="28"/>
      <c r="E1514" s="28"/>
      <c r="F1514" s="28"/>
      <c r="O1514" s="28"/>
      <c r="Q1514" s="28"/>
      <c r="AE1514" s="28"/>
    </row>
    <row r="1515" spans="3:31" x14ac:dyDescent="0.2">
      <c r="C1515" s="28"/>
      <c r="D1515" s="28"/>
      <c r="E1515" s="28"/>
      <c r="F1515" s="28"/>
      <c r="O1515" s="28"/>
      <c r="Q1515" s="28"/>
      <c r="AE1515" s="28"/>
    </row>
    <row r="1516" spans="3:31" x14ac:dyDescent="0.2">
      <c r="C1516" s="28"/>
      <c r="D1516" s="28"/>
      <c r="E1516" s="28"/>
      <c r="F1516" s="28"/>
      <c r="O1516" s="28"/>
      <c r="Q1516" s="28"/>
      <c r="AE1516" s="28"/>
    </row>
    <row r="1517" spans="3:31" x14ac:dyDescent="0.2">
      <c r="C1517" s="28"/>
      <c r="D1517" s="28"/>
      <c r="E1517" s="28"/>
      <c r="F1517" s="28"/>
      <c r="O1517" s="28"/>
      <c r="Q1517" s="28"/>
      <c r="AE1517" s="28"/>
    </row>
    <row r="1518" spans="3:31" x14ac:dyDescent="0.2">
      <c r="C1518" s="28"/>
      <c r="D1518" s="28"/>
      <c r="E1518" s="28"/>
      <c r="F1518" s="28"/>
      <c r="O1518" s="28"/>
      <c r="Q1518" s="28"/>
      <c r="AE1518" s="28"/>
    </row>
    <row r="1519" spans="3:31" x14ac:dyDescent="0.2">
      <c r="C1519" s="28"/>
      <c r="D1519" s="28"/>
      <c r="E1519" s="28"/>
      <c r="F1519" s="28"/>
      <c r="O1519" s="28"/>
      <c r="Q1519" s="28"/>
      <c r="AE1519" s="28"/>
    </row>
    <row r="1520" spans="3:31" x14ac:dyDescent="0.2">
      <c r="C1520" s="28"/>
      <c r="D1520" s="28"/>
      <c r="E1520" s="28"/>
      <c r="F1520" s="28"/>
      <c r="O1520" s="28"/>
      <c r="Q1520" s="28"/>
      <c r="AE1520" s="28"/>
    </row>
    <row r="1521" spans="3:31" x14ac:dyDescent="0.2">
      <c r="C1521" s="28"/>
      <c r="D1521" s="28"/>
      <c r="E1521" s="28"/>
      <c r="F1521" s="28"/>
      <c r="O1521" s="28"/>
      <c r="Q1521" s="28"/>
      <c r="AE1521" s="28"/>
    </row>
    <row r="1522" spans="3:31" x14ac:dyDescent="0.2">
      <c r="C1522" s="28"/>
      <c r="D1522" s="28"/>
      <c r="E1522" s="28"/>
      <c r="F1522" s="28"/>
      <c r="O1522" s="28"/>
      <c r="Q1522" s="28"/>
      <c r="AE1522" s="28"/>
    </row>
    <row r="1523" spans="3:31" x14ac:dyDescent="0.2">
      <c r="C1523" s="28"/>
      <c r="D1523" s="28"/>
      <c r="E1523" s="28"/>
      <c r="F1523" s="28"/>
      <c r="O1523" s="28"/>
      <c r="Q1523" s="28"/>
      <c r="AE1523" s="28"/>
    </row>
    <row r="1524" spans="3:31" x14ac:dyDescent="0.2">
      <c r="C1524" s="28"/>
      <c r="D1524" s="28"/>
      <c r="E1524" s="28"/>
      <c r="F1524" s="28"/>
      <c r="O1524" s="28"/>
      <c r="Q1524" s="28"/>
      <c r="AE1524" s="28"/>
    </row>
    <row r="1525" spans="3:31" x14ac:dyDescent="0.2">
      <c r="C1525" s="28"/>
      <c r="D1525" s="28"/>
      <c r="E1525" s="28"/>
      <c r="F1525" s="28"/>
      <c r="O1525" s="28"/>
      <c r="Q1525" s="28"/>
      <c r="AE1525" s="28"/>
    </row>
    <row r="1526" spans="3:31" x14ac:dyDescent="0.2">
      <c r="C1526" s="28"/>
      <c r="D1526" s="28"/>
      <c r="E1526" s="28"/>
      <c r="F1526" s="28"/>
      <c r="O1526" s="28"/>
      <c r="Q1526" s="28"/>
      <c r="AE1526" s="28"/>
    </row>
    <row r="1527" spans="3:31" x14ac:dyDescent="0.2">
      <c r="C1527" s="28"/>
      <c r="D1527" s="28"/>
      <c r="E1527" s="28"/>
      <c r="F1527" s="28"/>
      <c r="O1527" s="28"/>
      <c r="Q1527" s="28"/>
      <c r="AE1527" s="28"/>
    </row>
    <row r="1528" spans="3:31" x14ac:dyDescent="0.2">
      <c r="C1528" s="28"/>
      <c r="D1528" s="28"/>
      <c r="E1528" s="28"/>
      <c r="F1528" s="28"/>
      <c r="O1528" s="28"/>
      <c r="Q1528" s="28"/>
      <c r="AE1528" s="28"/>
    </row>
    <row r="1529" spans="3:31" x14ac:dyDescent="0.2">
      <c r="C1529" s="28"/>
      <c r="D1529" s="28"/>
      <c r="E1529" s="28"/>
      <c r="F1529" s="28"/>
      <c r="O1529" s="28"/>
      <c r="Q1529" s="28"/>
      <c r="AE1529" s="28"/>
    </row>
    <row r="1530" spans="3:31" x14ac:dyDescent="0.2">
      <c r="C1530" s="28"/>
      <c r="D1530" s="28"/>
      <c r="E1530" s="28"/>
      <c r="F1530" s="28"/>
      <c r="O1530" s="28"/>
      <c r="Q1530" s="28"/>
      <c r="AE1530" s="28"/>
    </row>
    <row r="1531" spans="3:31" x14ac:dyDescent="0.2">
      <c r="C1531" s="28"/>
      <c r="D1531" s="28"/>
      <c r="E1531" s="28"/>
      <c r="F1531" s="28"/>
      <c r="O1531" s="28"/>
      <c r="Q1531" s="28"/>
      <c r="AE1531" s="28"/>
    </row>
    <row r="1532" spans="3:31" x14ac:dyDescent="0.2">
      <c r="C1532" s="28"/>
      <c r="D1532" s="28"/>
      <c r="E1532" s="28"/>
      <c r="F1532" s="28"/>
      <c r="O1532" s="28"/>
      <c r="Q1532" s="28"/>
      <c r="AE1532" s="28"/>
    </row>
    <row r="1533" spans="3:31" x14ac:dyDescent="0.2">
      <c r="C1533" s="28"/>
      <c r="D1533" s="28"/>
      <c r="E1533" s="28"/>
      <c r="F1533" s="28"/>
      <c r="O1533" s="28"/>
      <c r="Q1533" s="28"/>
      <c r="AE1533" s="28"/>
    </row>
    <row r="1534" spans="3:31" x14ac:dyDescent="0.2">
      <c r="C1534" s="28"/>
      <c r="D1534" s="28"/>
      <c r="E1534" s="28"/>
      <c r="F1534" s="28"/>
      <c r="O1534" s="28"/>
      <c r="Q1534" s="28"/>
      <c r="AE1534" s="28"/>
    </row>
    <row r="1535" spans="3:31" x14ac:dyDescent="0.2">
      <c r="C1535" s="28"/>
      <c r="D1535" s="28"/>
      <c r="E1535" s="28"/>
      <c r="F1535" s="28"/>
      <c r="O1535" s="28"/>
      <c r="Q1535" s="28"/>
      <c r="AE1535" s="28"/>
    </row>
    <row r="1536" spans="3:31" x14ac:dyDescent="0.2">
      <c r="C1536" s="28"/>
      <c r="D1536" s="28"/>
      <c r="E1536" s="28"/>
      <c r="F1536" s="28"/>
      <c r="O1536" s="28"/>
      <c r="Q1536" s="28"/>
      <c r="AE1536" s="28"/>
    </row>
    <row r="1537" spans="3:31" x14ac:dyDescent="0.2">
      <c r="C1537" s="28"/>
      <c r="D1537" s="28"/>
      <c r="E1537" s="28"/>
      <c r="F1537" s="28"/>
      <c r="O1537" s="28"/>
      <c r="Q1537" s="28"/>
      <c r="AE1537" s="28"/>
    </row>
    <row r="1538" spans="3:31" x14ac:dyDescent="0.2">
      <c r="C1538" s="28"/>
      <c r="D1538" s="28"/>
      <c r="E1538" s="28"/>
      <c r="F1538" s="28"/>
      <c r="O1538" s="28"/>
      <c r="Q1538" s="28"/>
      <c r="AE1538" s="28"/>
    </row>
    <row r="1539" spans="3:31" x14ac:dyDescent="0.2">
      <c r="C1539" s="28"/>
      <c r="D1539" s="28"/>
      <c r="E1539" s="28"/>
      <c r="F1539" s="28"/>
      <c r="O1539" s="28"/>
      <c r="Q1539" s="28"/>
      <c r="AE1539" s="28"/>
    </row>
    <row r="1540" spans="3:31" x14ac:dyDescent="0.2">
      <c r="C1540" s="28"/>
      <c r="D1540" s="28"/>
      <c r="E1540" s="28"/>
      <c r="F1540" s="28"/>
      <c r="O1540" s="28"/>
      <c r="Q1540" s="28"/>
      <c r="AE1540" s="28"/>
    </row>
    <row r="1541" spans="3:31" x14ac:dyDescent="0.2">
      <c r="C1541" s="28"/>
      <c r="D1541" s="28"/>
      <c r="E1541" s="28"/>
      <c r="F1541" s="28"/>
      <c r="O1541" s="28"/>
      <c r="Q1541" s="28"/>
      <c r="AE1541" s="28"/>
    </row>
    <row r="1542" spans="3:31" x14ac:dyDescent="0.2">
      <c r="C1542" s="28"/>
      <c r="D1542" s="28"/>
      <c r="E1542" s="28"/>
      <c r="F1542" s="28"/>
      <c r="O1542" s="28"/>
      <c r="Q1542" s="28"/>
      <c r="AE1542" s="28"/>
    </row>
    <row r="1543" spans="3:31" x14ac:dyDescent="0.2">
      <c r="C1543" s="28"/>
      <c r="D1543" s="28"/>
      <c r="E1543" s="28"/>
      <c r="F1543" s="28"/>
      <c r="O1543" s="28"/>
      <c r="Q1543" s="28"/>
      <c r="AE1543" s="28"/>
    </row>
    <row r="1544" spans="3:31" x14ac:dyDescent="0.2">
      <c r="C1544" s="28"/>
      <c r="D1544" s="28"/>
      <c r="E1544" s="28"/>
      <c r="F1544" s="28"/>
      <c r="O1544" s="28"/>
      <c r="Q1544" s="28"/>
      <c r="AE1544" s="28"/>
    </row>
    <row r="1545" spans="3:31" x14ac:dyDescent="0.2">
      <c r="C1545" s="28"/>
      <c r="D1545" s="28"/>
      <c r="E1545" s="28"/>
      <c r="F1545" s="28"/>
      <c r="O1545" s="28"/>
      <c r="Q1545" s="28"/>
      <c r="AE1545" s="28"/>
    </row>
    <row r="1546" spans="3:31" x14ac:dyDescent="0.2">
      <c r="C1546" s="28"/>
      <c r="D1546" s="28"/>
      <c r="E1546" s="28"/>
      <c r="F1546" s="28"/>
      <c r="O1546" s="28"/>
      <c r="Q1546" s="28"/>
      <c r="AE1546" s="28"/>
    </row>
    <row r="1547" spans="3:31" x14ac:dyDescent="0.2">
      <c r="C1547" s="28"/>
      <c r="D1547" s="28"/>
      <c r="E1547" s="28"/>
      <c r="F1547" s="28"/>
      <c r="O1547" s="28"/>
      <c r="Q1547" s="28"/>
      <c r="AE1547" s="28"/>
    </row>
    <row r="1548" spans="3:31" x14ac:dyDescent="0.2">
      <c r="C1548" s="28"/>
      <c r="D1548" s="28"/>
      <c r="E1548" s="28"/>
      <c r="F1548" s="28"/>
      <c r="O1548" s="28"/>
      <c r="Q1548" s="28"/>
      <c r="AE1548" s="28"/>
    </row>
    <row r="1549" spans="3:31" x14ac:dyDescent="0.2">
      <c r="C1549" s="28"/>
      <c r="D1549" s="28"/>
      <c r="E1549" s="28"/>
      <c r="F1549" s="28"/>
      <c r="O1549" s="28"/>
      <c r="Q1549" s="28"/>
      <c r="AE1549" s="28"/>
    </row>
    <row r="1550" spans="3:31" x14ac:dyDescent="0.2">
      <c r="C1550" s="28"/>
      <c r="D1550" s="28"/>
      <c r="E1550" s="28"/>
      <c r="F1550" s="28"/>
      <c r="O1550" s="28"/>
      <c r="Q1550" s="28"/>
      <c r="AE1550" s="28"/>
    </row>
    <row r="1551" spans="3:31" x14ac:dyDescent="0.2">
      <c r="C1551" s="28"/>
      <c r="D1551" s="28"/>
      <c r="E1551" s="28"/>
      <c r="F1551" s="28"/>
      <c r="O1551" s="28"/>
      <c r="Q1551" s="28"/>
      <c r="AE1551" s="28"/>
    </row>
    <row r="1552" spans="3:31" x14ac:dyDescent="0.2">
      <c r="C1552" s="28"/>
      <c r="D1552" s="28"/>
      <c r="E1552" s="28"/>
      <c r="F1552" s="28"/>
      <c r="O1552" s="28"/>
      <c r="Q1552" s="28"/>
      <c r="AE1552" s="28"/>
    </row>
    <row r="1553" spans="3:31" x14ac:dyDescent="0.2">
      <c r="C1553" s="28"/>
      <c r="D1553" s="28"/>
      <c r="E1553" s="28"/>
      <c r="F1553" s="28"/>
      <c r="O1553" s="28"/>
      <c r="Q1553" s="28"/>
      <c r="AE1553" s="28"/>
    </row>
    <row r="1554" spans="3:31" x14ac:dyDescent="0.2">
      <c r="C1554" s="28"/>
      <c r="D1554" s="28"/>
      <c r="E1554" s="28"/>
      <c r="F1554" s="28"/>
      <c r="O1554" s="28"/>
      <c r="Q1554" s="28"/>
      <c r="AE1554" s="28"/>
    </row>
    <row r="1555" spans="3:31" x14ac:dyDescent="0.2">
      <c r="C1555" s="28"/>
      <c r="D1555" s="28"/>
      <c r="E1555" s="28"/>
      <c r="F1555" s="28"/>
      <c r="O1555" s="28"/>
      <c r="Q1555" s="28"/>
      <c r="AE1555" s="28"/>
    </row>
    <row r="1556" spans="3:31" x14ac:dyDescent="0.2">
      <c r="C1556" s="28"/>
      <c r="D1556" s="28"/>
      <c r="E1556" s="28"/>
      <c r="F1556" s="28"/>
      <c r="O1556" s="28"/>
      <c r="Q1556" s="28"/>
      <c r="AE1556" s="28"/>
    </row>
    <row r="1557" spans="3:31" x14ac:dyDescent="0.2">
      <c r="C1557" s="28"/>
      <c r="D1557" s="28"/>
      <c r="E1557" s="28"/>
      <c r="F1557" s="28"/>
      <c r="O1557" s="28"/>
      <c r="Q1557" s="28"/>
      <c r="AE1557" s="28"/>
    </row>
    <row r="1558" spans="3:31" x14ac:dyDescent="0.2">
      <c r="C1558" s="28"/>
      <c r="D1558" s="28"/>
      <c r="E1558" s="28"/>
      <c r="F1558" s="28"/>
      <c r="O1558" s="28"/>
      <c r="Q1558" s="28"/>
      <c r="AE1558" s="28"/>
    </row>
    <row r="1559" spans="3:31" x14ac:dyDescent="0.2">
      <c r="C1559" s="28"/>
      <c r="D1559" s="28"/>
      <c r="E1559" s="28"/>
      <c r="F1559" s="28"/>
      <c r="O1559" s="28"/>
      <c r="Q1559" s="28"/>
      <c r="AE1559" s="28"/>
    </row>
    <row r="1560" spans="3:31" x14ac:dyDescent="0.2">
      <c r="C1560" s="28"/>
      <c r="D1560" s="28"/>
      <c r="E1560" s="28"/>
      <c r="F1560" s="28"/>
      <c r="O1560" s="28"/>
      <c r="Q1560" s="28"/>
      <c r="AE1560" s="28"/>
    </row>
    <row r="1561" spans="3:31" x14ac:dyDescent="0.2">
      <c r="C1561" s="28"/>
      <c r="D1561" s="28"/>
      <c r="E1561" s="28"/>
      <c r="F1561" s="28"/>
      <c r="O1561" s="28"/>
      <c r="Q1561" s="28"/>
      <c r="AE1561" s="28"/>
    </row>
    <row r="1562" spans="3:31" x14ac:dyDescent="0.2">
      <c r="C1562" s="28"/>
      <c r="D1562" s="28"/>
      <c r="E1562" s="28"/>
      <c r="F1562" s="28"/>
      <c r="O1562" s="28"/>
      <c r="Q1562" s="28"/>
      <c r="AE1562" s="28"/>
    </row>
    <row r="1563" spans="3:31" x14ac:dyDescent="0.2">
      <c r="C1563" s="28"/>
      <c r="D1563" s="28"/>
      <c r="E1563" s="28"/>
      <c r="F1563" s="28"/>
      <c r="O1563" s="28"/>
      <c r="Q1563" s="28"/>
      <c r="AE1563" s="28"/>
    </row>
    <row r="1564" spans="3:31" x14ac:dyDescent="0.2">
      <c r="C1564" s="28"/>
      <c r="D1564" s="28"/>
      <c r="E1564" s="28"/>
      <c r="F1564" s="28"/>
      <c r="O1564" s="28"/>
      <c r="Q1564" s="28"/>
      <c r="AE1564" s="28"/>
    </row>
    <row r="1565" spans="3:31" x14ac:dyDescent="0.2">
      <c r="C1565" s="28"/>
      <c r="D1565" s="28"/>
      <c r="E1565" s="28"/>
      <c r="F1565" s="28"/>
      <c r="O1565" s="28"/>
      <c r="Q1565" s="28"/>
      <c r="AE1565" s="28"/>
    </row>
    <row r="1566" spans="3:31" x14ac:dyDescent="0.2">
      <c r="C1566" s="28"/>
      <c r="D1566" s="28"/>
      <c r="E1566" s="28"/>
      <c r="F1566" s="28"/>
      <c r="O1566" s="28"/>
      <c r="Q1566" s="28"/>
      <c r="AE1566" s="28"/>
    </row>
    <row r="1567" spans="3:31" x14ac:dyDescent="0.2">
      <c r="C1567" s="28"/>
      <c r="D1567" s="28"/>
      <c r="E1567" s="28"/>
      <c r="F1567" s="28"/>
      <c r="O1567" s="28"/>
      <c r="Q1567" s="28"/>
      <c r="AE1567" s="28"/>
    </row>
    <row r="1568" spans="3:31" x14ac:dyDescent="0.2">
      <c r="C1568" s="28"/>
      <c r="D1568" s="28"/>
      <c r="E1568" s="28"/>
      <c r="F1568" s="28"/>
      <c r="O1568" s="28"/>
      <c r="Q1568" s="28"/>
      <c r="AE1568" s="28"/>
    </row>
    <row r="1569" spans="3:31" x14ac:dyDescent="0.2">
      <c r="C1569" s="28"/>
      <c r="D1569" s="28"/>
      <c r="E1569" s="28"/>
      <c r="F1569" s="28"/>
      <c r="O1569" s="28"/>
      <c r="Q1569" s="28"/>
      <c r="AE1569" s="28"/>
    </row>
    <row r="1570" spans="3:31" x14ac:dyDescent="0.2">
      <c r="C1570" s="28"/>
      <c r="D1570" s="28"/>
      <c r="E1570" s="28"/>
      <c r="F1570" s="28"/>
      <c r="O1570" s="28"/>
      <c r="Q1570" s="28"/>
      <c r="AE1570" s="28"/>
    </row>
    <row r="1571" spans="3:31" x14ac:dyDescent="0.2">
      <c r="C1571" s="28"/>
      <c r="D1571" s="28"/>
      <c r="E1571" s="28"/>
      <c r="F1571" s="28"/>
      <c r="O1571" s="28"/>
      <c r="Q1571" s="28"/>
      <c r="AE1571" s="28"/>
    </row>
    <row r="1572" spans="3:31" x14ac:dyDescent="0.2">
      <c r="C1572" s="28"/>
      <c r="D1572" s="28"/>
      <c r="E1572" s="28"/>
      <c r="F1572" s="28"/>
      <c r="O1572" s="28"/>
      <c r="Q1572" s="28"/>
      <c r="AE1572" s="28"/>
    </row>
    <row r="1573" spans="3:31" x14ac:dyDescent="0.2">
      <c r="C1573" s="28"/>
      <c r="D1573" s="28"/>
      <c r="E1573" s="28"/>
      <c r="F1573" s="28"/>
      <c r="O1573" s="28"/>
      <c r="Q1573" s="28"/>
      <c r="AE1573" s="28"/>
    </row>
    <row r="1574" spans="3:31" x14ac:dyDescent="0.2">
      <c r="C1574" s="28"/>
      <c r="D1574" s="28"/>
      <c r="E1574" s="28"/>
      <c r="F1574" s="28"/>
      <c r="O1574" s="28"/>
      <c r="Q1574" s="28"/>
      <c r="AE1574" s="28"/>
    </row>
    <row r="1575" spans="3:31" x14ac:dyDescent="0.2">
      <c r="C1575" s="28"/>
      <c r="D1575" s="28"/>
      <c r="E1575" s="28"/>
      <c r="F1575" s="28"/>
      <c r="O1575" s="28"/>
      <c r="Q1575" s="28"/>
      <c r="AE1575" s="28"/>
    </row>
    <row r="1576" spans="3:31" x14ac:dyDescent="0.2">
      <c r="C1576" s="28"/>
      <c r="D1576" s="28"/>
      <c r="E1576" s="28"/>
      <c r="F1576" s="28"/>
      <c r="O1576" s="28"/>
      <c r="Q1576" s="28"/>
      <c r="AE1576" s="28"/>
    </row>
    <row r="1577" spans="3:31" x14ac:dyDescent="0.2">
      <c r="C1577" s="28"/>
      <c r="D1577" s="28"/>
      <c r="E1577" s="28"/>
      <c r="F1577" s="28"/>
      <c r="O1577" s="28"/>
      <c r="Q1577" s="28"/>
      <c r="AE1577" s="28"/>
    </row>
    <row r="1578" spans="3:31" x14ac:dyDescent="0.2">
      <c r="C1578" s="28"/>
      <c r="D1578" s="28"/>
      <c r="E1578" s="28"/>
      <c r="F1578" s="28"/>
      <c r="O1578" s="28"/>
      <c r="Q1578" s="28"/>
      <c r="AE1578" s="28"/>
    </row>
    <row r="1579" spans="3:31" x14ac:dyDescent="0.2">
      <c r="C1579" s="28"/>
      <c r="D1579" s="28"/>
      <c r="E1579" s="28"/>
      <c r="F1579" s="28"/>
      <c r="O1579" s="28"/>
      <c r="Q1579" s="28"/>
      <c r="AE1579" s="28"/>
    </row>
    <row r="1580" spans="3:31" x14ac:dyDescent="0.2">
      <c r="C1580" s="28"/>
      <c r="D1580" s="28"/>
      <c r="E1580" s="28"/>
      <c r="F1580" s="28"/>
      <c r="O1580" s="28"/>
      <c r="Q1580" s="28"/>
      <c r="AE1580" s="28"/>
    </row>
    <row r="1581" spans="3:31" x14ac:dyDescent="0.2">
      <c r="C1581" s="28"/>
      <c r="D1581" s="28"/>
      <c r="E1581" s="28"/>
      <c r="F1581" s="28"/>
      <c r="O1581" s="28"/>
      <c r="Q1581" s="28"/>
      <c r="AE1581" s="28"/>
    </row>
    <row r="1582" spans="3:31" x14ac:dyDescent="0.2">
      <c r="C1582" s="28"/>
      <c r="D1582" s="28"/>
      <c r="E1582" s="28"/>
      <c r="F1582" s="28"/>
      <c r="O1582" s="28"/>
      <c r="Q1582" s="28"/>
      <c r="AE1582" s="28"/>
    </row>
    <row r="1583" spans="3:31" x14ac:dyDescent="0.2">
      <c r="C1583" s="28"/>
      <c r="D1583" s="28"/>
      <c r="E1583" s="28"/>
      <c r="F1583" s="28"/>
      <c r="O1583" s="28"/>
      <c r="Q1583" s="28"/>
      <c r="AE1583" s="28"/>
    </row>
    <row r="1584" spans="3:31" x14ac:dyDescent="0.2">
      <c r="C1584" s="28"/>
      <c r="D1584" s="28"/>
      <c r="E1584" s="28"/>
      <c r="F1584" s="28"/>
      <c r="O1584" s="28"/>
      <c r="Q1584" s="28"/>
      <c r="AE1584" s="28"/>
    </row>
    <row r="1585" spans="3:31" x14ac:dyDescent="0.2">
      <c r="C1585" s="28"/>
      <c r="D1585" s="28"/>
      <c r="E1585" s="28"/>
      <c r="F1585" s="28"/>
      <c r="O1585" s="28"/>
      <c r="Q1585" s="28"/>
      <c r="AE1585" s="28"/>
    </row>
    <row r="1586" spans="3:31" x14ac:dyDescent="0.2">
      <c r="C1586" s="28"/>
      <c r="D1586" s="28"/>
      <c r="E1586" s="28"/>
      <c r="F1586" s="28"/>
      <c r="O1586" s="28"/>
      <c r="Q1586" s="28"/>
      <c r="AE1586" s="28"/>
    </row>
    <row r="1587" spans="3:31" x14ac:dyDescent="0.2">
      <c r="C1587" s="28"/>
      <c r="D1587" s="28"/>
      <c r="E1587" s="28"/>
      <c r="F1587" s="28"/>
      <c r="O1587" s="28"/>
      <c r="Q1587" s="28"/>
      <c r="AE1587" s="28"/>
    </row>
    <row r="1588" spans="3:31" x14ac:dyDescent="0.2">
      <c r="C1588" s="28"/>
      <c r="D1588" s="28"/>
      <c r="E1588" s="28"/>
      <c r="F1588" s="28"/>
      <c r="O1588" s="28"/>
      <c r="Q1588" s="28"/>
      <c r="AE1588" s="28"/>
    </row>
    <row r="1589" spans="3:31" x14ac:dyDescent="0.2">
      <c r="C1589" s="28"/>
      <c r="D1589" s="28"/>
      <c r="E1589" s="28"/>
      <c r="F1589" s="28"/>
      <c r="O1589" s="28"/>
      <c r="Q1589" s="28"/>
      <c r="AE1589" s="28"/>
    </row>
    <row r="1590" spans="3:31" x14ac:dyDescent="0.2">
      <c r="C1590" s="28"/>
      <c r="D1590" s="28"/>
      <c r="E1590" s="28"/>
      <c r="F1590" s="28"/>
      <c r="O1590" s="28"/>
      <c r="Q1590" s="28"/>
      <c r="AE1590" s="28"/>
    </row>
    <row r="1591" spans="3:31" x14ac:dyDescent="0.2">
      <c r="C1591" s="28"/>
      <c r="D1591" s="28"/>
      <c r="E1591" s="28"/>
      <c r="F1591" s="28"/>
      <c r="O1591" s="28"/>
      <c r="Q1591" s="28"/>
      <c r="AE1591" s="28"/>
    </row>
    <row r="1592" spans="3:31" x14ac:dyDescent="0.2">
      <c r="C1592" s="28"/>
      <c r="D1592" s="28"/>
      <c r="E1592" s="28"/>
      <c r="F1592" s="28"/>
      <c r="O1592" s="28"/>
      <c r="Q1592" s="28"/>
      <c r="AE1592" s="28"/>
    </row>
    <row r="1593" spans="3:31" x14ac:dyDescent="0.2">
      <c r="C1593" s="28"/>
      <c r="D1593" s="28"/>
      <c r="E1593" s="28"/>
      <c r="F1593" s="28"/>
      <c r="O1593" s="28"/>
      <c r="Q1593" s="28"/>
      <c r="AE1593" s="28"/>
    </row>
    <row r="1594" spans="3:31" x14ac:dyDescent="0.2">
      <c r="C1594" s="28"/>
      <c r="D1594" s="28"/>
      <c r="E1594" s="28"/>
      <c r="F1594" s="28"/>
      <c r="O1594" s="28"/>
      <c r="Q1594" s="28"/>
      <c r="AE1594" s="28"/>
    </row>
    <row r="1595" spans="3:31" x14ac:dyDescent="0.2">
      <c r="C1595" s="28"/>
      <c r="D1595" s="28"/>
      <c r="E1595" s="28"/>
      <c r="F1595" s="28"/>
      <c r="O1595" s="28"/>
      <c r="Q1595" s="28"/>
      <c r="AE1595" s="28"/>
    </row>
    <row r="1596" spans="3:31" x14ac:dyDescent="0.2">
      <c r="C1596" s="28"/>
      <c r="D1596" s="28"/>
      <c r="E1596" s="28"/>
      <c r="F1596" s="28"/>
      <c r="O1596" s="28"/>
      <c r="Q1596" s="28"/>
      <c r="AE1596" s="28"/>
    </row>
    <row r="1597" spans="3:31" x14ac:dyDescent="0.2">
      <c r="C1597" s="28"/>
      <c r="D1597" s="28"/>
      <c r="E1597" s="28"/>
      <c r="F1597" s="28"/>
      <c r="O1597" s="28"/>
      <c r="Q1597" s="28"/>
      <c r="AE1597" s="28"/>
    </row>
    <row r="1598" spans="3:31" x14ac:dyDescent="0.2">
      <c r="C1598" s="28"/>
      <c r="D1598" s="28"/>
      <c r="E1598" s="28"/>
      <c r="F1598" s="28"/>
      <c r="O1598" s="28"/>
      <c r="Q1598" s="28"/>
      <c r="AE1598" s="28"/>
    </row>
    <row r="1599" spans="3:31" x14ac:dyDescent="0.2">
      <c r="C1599" s="28"/>
      <c r="D1599" s="28"/>
      <c r="E1599" s="28"/>
      <c r="F1599" s="28"/>
      <c r="O1599" s="28"/>
      <c r="Q1599" s="28"/>
      <c r="AE1599" s="28"/>
    </row>
    <row r="1600" spans="3:31" x14ac:dyDescent="0.2">
      <c r="C1600" s="28"/>
      <c r="D1600" s="28"/>
      <c r="E1600" s="28"/>
      <c r="F1600" s="28"/>
      <c r="O1600" s="28"/>
      <c r="Q1600" s="28"/>
      <c r="AE1600" s="28"/>
    </row>
    <row r="1601" spans="3:31" x14ac:dyDescent="0.2">
      <c r="C1601" s="28"/>
      <c r="D1601" s="28"/>
      <c r="E1601" s="28"/>
      <c r="F1601" s="28"/>
      <c r="O1601" s="28"/>
      <c r="Q1601" s="28"/>
      <c r="AE1601" s="28"/>
    </row>
    <row r="1602" spans="3:31" x14ac:dyDescent="0.2">
      <c r="C1602" s="28"/>
      <c r="D1602" s="28"/>
      <c r="E1602" s="28"/>
      <c r="F1602" s="28"/>
      <c r="O1602" s="28"/>
      <c r="Q1602" s="28"/>
      <c r="AE1602" s="28"/>
    </row>
    <row r="1603" spans="3:31" x14ac:dyDescent="0.2">
      <c r="C1603" s="28"/>
      <c r="D1603" s="28"/>
      <c r="E1603" s="28"/>
      <c r="F1603" s="28"/>
      <c r="O1603" s="28"/>
      <c r="Q1603" s="28"/>
      <c r="AE1603" s="28"/>
    </row>
    <row r="1604" spans="3:31" x14ac:dyDescent="0.2">
      <c r="C1604" s="28"/>
      <c r="D1604" s="28"/>
      <c r="E1604" s="28"/>
      <c r="F1604" s="28"/>
      <c r="O1604" s="28"/>
      <c r="Q1604" s="28"/>
      <c r="AE1604" s="28"/>
    </row>
    <row r="1605" spans="3:31" x14ac:dyDescent="0.2">
      <c r="C1605" s="28"/>
      <c r="D1605" s="28"/>
      <c r="E1605" s="28"/>
      <c r="F1605" s="28"/>
      <c r="O1605" s="28"/>
      <c r="Q1605" s="28"/>
      <c r="AE1605" s="28"/>
    </row>
    <row r="1606" spans="3:31" x14ac:dyDescent="0.2">
      <c r="C1606" s="28"/>
      <c r="D1606" s="28"/>
      <c r="E1606" s="28"/>
      <c r="F1606" s="28"/>
      <c r="O1606" s="28"/>
      <c r="Q1606" s="28"/>
      <c r="AE1606" s="28"/>
    </row>
    <row r="1607" spans="3:31" x14ac:dyDescent="0.2">
      <c r="C1607" s="28"/>
      <c r="D1607" s="28"/>
      <c r="E1607" s="28"/>
      <c r="F1607" s="28"/>
      <c r="O1607" s="28"/>
      <c r="Q1607" s="28"/>
      <c r="AE1607" s="28"/>
    </row>
    <row r="1608" spans="3:31" x14ac:dyDescent="0.2">
      <c r="C1608" s="28"/>
      <c r="D1608" s="28"/>
      <c r="E1608" s="28"/>
      <c r="F1608" s="28"/>
      <c r="O1608" s="28"/>
      <c r="Q1608" s="28"/>
      <c r="AE1608" s="28"/>
    </row>
    <row r="1609" spans="3:31" x14ac:dyDescent="0.2">
      <c r="C1609" s="28"/>
      <c r="D1609" s="28"/>
      <c r="E1609" s="28"/>
      <c r="F1609" s="28"/>
      <c r="O1609" s="28"/>
      <c r="Q1609" s="28"/>
      <c r="AE1609" s="28"/>
    </row>
    <row r="1610" spans="3:31" x14ac:dyDescent="0.2">
      <c r="C1610" s="28"/>
      <c r="D1610" s="28"/>
      <c r="E1610" s="28"/>
      <c r="F1610" s="28"/>
      <c r="O1610" s="28"/>
      <c r="Q1610" s="28"/>
      <c r="AE1610" s="28"/>
    </row>
    <row r="1611" spans="3:31" x14ac:dyDescent="0.2">
      <c r="C1611" s="28"/>
      <c r="D1611" s="28"/>
      <c r="E1611" s="28"/>
      <c r="F1611" s="28"/>
      <c r="O1611" s="28"/>
      <c r="Q1611" s="28"/>
      <c r="AE1611" s="28"/>
    </row>
    <row r="1612" spans="3:31" x14ac:dyDescent="0.2">
      <c r="C1612" s="28"/>
      <c r="D1612" s="28"/>
      <c r="E1612" s="28"/>
      <c r="F1612" s="28"/>
      <c r="O1612" s="28"/>
      <c r="Q1612" s="28"/>
      <c r="AE1612" s="28"/>
    </row>
    <row r="1613" spans="3:31" x14ac:dyDescent="0.2">
      <c r="C1613" s="28"/>
      <c r="D1613" s="28"/>
      <c r="E1613" s="28"/>
      <c r="F1613" s="28"/>
      <c r="O1613" s="28"/>
      <c r="Q1613" s="28"/>
      <c r="AE1613" s="28"/>
    </row>
    <row r="1614" spans="3:31" x14ac:dyDescent="0.2">
      <c r="C1614" s="28"/>
      <c r="D1614" s="28"/>
      <c r="E1614" s="28"/>
      <c r="F1614" s="28"/>
      <c r="O1614" s="28"/>
      <c r="Q1614" s="28"/>
      <c r="AE1614" s="28"/>
    </row>
    <row r="1615" spans="3:31" x14ac:dyDescent="0.2">
      <c r="C1615" s="28"/>
      <c r="D1615" s="28"/>
      <c r="E1615" s="28"/>
      <c r="F1615" s="28"/>
      <c r="O1615" s="28"/>
      <c r="Q1615" s="28"/>
      <c r="AE1615" s="28"/>
    </row>
    <row r="1616" spans="3:31" x14ac:dyDescent="0.2">
      <c r="C1616" s="28"/>
      <c r="D1616" s="28"/>
      <c r="E1616" s="28"/>
      <c r="F1616" s="28"/>
      <c r="O1616" s="28"/>
      <c r="Q1616" s="28"/>
      <c r="AE1616" s="28"/>
    </row>
    <row r="1617" spans="3:31" x14ac:dyDescent="0.2">
      <c r="C1617" s="28"/>
      <c r="D1617" s="28"/>
      <c r="E1617" s="28"/>
      <c r="F1617" s="28"/>
      <c r="O1617" s="28"/>
      <c r="Q1617" s="28"/>
      <c r="AE1617" s="28"/>
    </row>
    <row r="1618" spans="3:31" x14ac:dyDescent="0.2">
      <c r="C1618" s="28"/>
      <c r="D1618" s="28"/>
      <c r="E1618" s="28"/>
      <c r="F1618" s="28"/>
      <c r="O1618" s="28"/>
      <c r="Q1618" s="28"/>
      <c r="AE1618" s="28"/>
    </row>
    <row r="1619" spans="3:31" x14ac:dyDescent="0.2">
      <c r="C1619" s="28"/>
      <c r="D1619" s="28"/>
      <c r="E1619" s="28"/>
      <c r="F1619" s="28"/>
      <c r="O1619" s="28"/>
      <c r="Q1619" s="28"/>
      <c r="AE1619" s="28"/>
    </row>
    <row r="1620" spans="3:31" x14ac:dyDescent="0.2">
      <c r="C1620" s="28"/>
      <c r="D1620" s="28"/>
      <c r="E1620" s="28"/>
      <c r="F1620" s="28"/>
      <c r="O1620" s="28"/>
      <c r="Q1620" s="28"/>
      <c r="AE1620" s="28"/>
    </row>
    <row r="1621" spans="3:31" x14ac:dyDescent="0.2">
      <c r="C1621" s="28"/>
      <c r="D1621" s="28"/>
      <c r="E1621" s="28"/>
      <c r="F1621" s="28"/>
      <c r="O1621" s="28"/>
      <c r="Q1621" s="28"/>
      <c r="AE1621" s="28"/>
    </row>
    <row r="1622" spans="3:31" x14ac:dyDescent="0.2">
      <c r="C1622" s="28"/>
      <c r="D1622" s="28"/>
      <c r="E1622" s="28"/>
      <c r="F1622" s="28"/>
      <c r="O1622" s="28"/>
      <c r="Q1622" s="28"/>
      <c r="AE1622" s="28"/>
    </row>
    <row r="1623" spans="3:31" x14ac:dyDescent="0.2">
      <c r="C1623" s="28"/>
      <c r="D1623" s="28"/>
      <c r="E1623" s="28"/>
      <c r="F1623" s="28"/>
      <c r="O1623" s="28"/>
      <c r="Q1623" s="28"/>
      <c r="AE1623" s="28"/>
    </row>
    <row r="1624" spans="3:31" x14ac:dyDescent="0.2">
      <c r="C1624" s="28"/>
      <c r="D1624" s="28"/>
      <c r="E1624" s="28"/>
      <c r="F1624" s="28"/>
      <c r="O1624" s="28"/>
      <c r="Q1624" s="28"/>
      <c r="AE1624" s="28"/>
    </row>
    <row r="1625" spans="3:31" x14ac:dyDescent="0.2">
      <c r="C1625" s="28"/>
      <c r="D1625" s="28"/>
      <c r="E1625" s="28"/>
      <c r="F1625" s="28"/>
      <c r="O1625" s="28"/>
      <c r="Q1625" s="28"/>
      <c r="AE1625" s="28"/>
    </row>
    <row r="1626" spans="3:31" x14ac:dyDescent="0.2">
      <c r="C1626" s="28"/>
      <c r="D1626" s="28"/>
      <c r="E1626" s="28"/>
      <c r="F1626" s="28"/>
      <c r="O1626" s="28"/>
      <c r="Q1626" s="28"/>
      <c r="AE1626" s="28"/>
    </row>
    <row r="1627" spans="3:31" x14ac:dyDescent="0.2">
      <c r="C1627" s="28"/>
      <c r="D1627" s="28"/>
      <c r="E1627" s="28"/>
      <c r="F1627" s="28"/>
      <c r="O1627" s="28"/>
      <c r="Q1627" s="28"/>
      <c r="AE1627" s="28"/>
    </row>
    <row r="1628" spans="3:31" x14ac:dyDescent="0.2">
      <c r="C1628" s="28"/>
      <c r="D1628" s="28"/>
      <c r="E1628" s="28"/>
      <c r="F1628" s="28"/>
      <c r="O1628" s="28"/>
      <c r="Q1628" s="28"/>
      <c r="AE1628" s="28"/>
    </row>
    <row r="1629" spans="3:31" x14ac:dyDescent="0.2">
      <c r="C1629" s="28"/>
      <c r="D1629" s="28"/>
      <c r="E1629" s="28"/>
      <c r="F1629" s="28"/>
      <c r="O1629" s="28"/>
      <c r="Q1629" s="28"/>
      <c r="AE1629" s="28"/>
    </row>
    <row r="1630" spans="3:31" x14ac:dyDescent="0.2">
      <c r="C1630" s="28"/>
      <c r="D1630" s="28"/>
      <c r="E1630" s="28"/>
      <c r="F1630" s="28"/>
      <c r="O1630" s="28"/>
      <c r="Q1630" s="28"/>
      <c r="AE1630" s="28"/>
    </row>
    <row r="1631" spans="3:31" x14ac:dyDescent="0.2">
      <c r="C1631" s="28"/>
      <c r="D1631" s="28"/>
      <c r="E1631" s="28"/>
      <c r="F1631" s="28"/>
      <c r="O1631" s="28"/>
      <c r="Q1631" s="28"/>
      <c r="AE1631" s="28"/>
    </row>
    <row r="1632" spans="3:31" x14ac:dyDescent="0.2">
      <c r="C1632" s="28"/>
      <c r="D1632" s="28"/>
      <c r="E1632" s="28"/>
      <c r="F1632" s="28"/>
      <c r="O1632" s="28"/>
      <c r="Q1632" s="28"/>
      <c r="AE1632" s="28"/>
    </row>
    <row r="1633" spans="3:31" x14ac:dyDescent="0.2">
      <c r="C1633" s="28"/>
      <c r="D1633" s="28"/>
      <c r="E1633" s="28"/>
      <c r="F1633" s="28"/>
      <c r="O1633" s="28"/>
      <c r="Q1633" s="28"/>
      <c r="AE1633" s="28"/>
    </row>
    <row r="1634" spans="3:31" x14ac:dyDescent="0.2">
      <c r="C1634" s="28"/>
      <c r="D1634" s="28"/>
      <c r="E1634" s="28"/>
      <c r="F1634" s="28"/>
      <c r="O1634" s="28"/>
      <c r="Q1634" s="28"/>
      <c r="AE1634" s="28"/>
    </row>
    <row r="1635" spans="3:31" x14ac:dyDescent="0.2">
      <c r="C1635" s="28"/>
      <c r="D1635" s="28"/>
      <c r="E1635" s="28"/>
      <c r="F1635" s="28"/>
      <c r="O1635" s="28"/>
      <c r="Q1635" s="28"/>
      <c r="AE1635" s="28"/>
    </row>
    <row r="1636" spans="3:31" x14ac:dyDescent="0.2">
      <c r="C1636" s="28"/>
      <c r="D1636" s="28"/>
      <c r="E1636" s="28"/>
      <c r="F1636" s="28"/>
      <c r="O1636" s="28"/>
      <c r="Q1636" s="28"/>
      <c r="AE1636" s="28"/>
    </row>
    <row r="1637" spans="3:31" x14ac:dyDescent="0.2">
      <c r="C1637" s="28"/>
      <c r="D1637" s="28"/>
      <c r="E1637" s="28"/>
      <c r="F1637" s="28"/>
      <c r="O1637" s="28"/>
      <c r="Q1637" s="28"/>
      <c r="AE1637" s="28"/>
    </row>
    <row r="1638" spans="3:31" x14ac:dyDescent="0.2">
      <c r="C1638" s="28"/>
      <c r="D1638" s="28"/>
      <c r="E1638" s="28"/>
      <c r="F1638" s="28"/>
      <c r="O1638" s="28"/>
      <c r="Q1638" s="28"/>
      <c r="AE1638" s="28"/>
    </row>
    <row r="1639" spans="3:31" x14ac:dyDescent="0.2">
      <c r="C1639" s="28"/>
      <c r="D1639" s="28"/>
      <c r="E1639" s="28"/>
      <c r="F1639" s="28"/>
      <c r="O1639" s="28"/>
      <c r="Q1639" s="28"/>
      <c r="AE1639" s="28"/>
    </row>
    <row r="1640" spans="3:31" x14ac:dyDescent="0.2">
      <c r="C1640" s="28"/>
      <c r="D1640" s="28"/>
      <c r="E1640" s="28"/>
      <c r="F1640" s="28"/>
      <c r="O1640" s="28"/>
      <c r="Q1640" s="28"/>
      <c r="AE1640" s="28"/>
    </row>
    <row r="1641" spans="3:31" x14ac:dyDescent="0.2">
      <c r="C1641" s="28"/>
      <c r="D1641" s="28"/>
      <c r="E1641" s="28"/>
      <c r="F1641" s="28"/>
      <c r="O1641" s="28"/>
      <c r="Q1641" s="28"/>
      <c r="AE1641" s="28"/>
    </row>
    <row r="1642" spans="3:31" x14ac:dyDescent="0.2">
      <c r="C1642" s="28"/>
      <c r="D1642" s="28"/>
      <c r="E1642" s="28"/>
      <c r="F1642" s="28"/>
      <c r="O1642" s="28"/>
      <c r="Q1642" s="28"/>
      <c r="AE1642" s="28"/>
    </row>
    <row r="1643" spans="3:31" x14ac:dyDescent="0.2">
      <c r="C1643" s="28"/>
      <c r="D1643" s="28"/>
      <c r="E1643" s="28"/>
      <c r="F1643" s="28"/>
      <c r="O1643" s="28"/>
      <c r="Q1643" s="28"/>
      <c r="AE1643" s="28"/>
    </row>
    <row r="1644" spans="3:31" x14ac:dyDescent="0.2">
      <c r="C1644" s="28"/>
      <c r="D1644" s="28"/>
      <c r="E1644" s="28"/>
      <c r="F1644" s="28"/>
      <c r="O1644" s="28"/>
      <c r="Q1644" s="28"/>
      <c r="AE1644" s="28"/>
    </row>
    <row r="1645" spans="3:31" x14ac:dyDescent="0.2">
      <c r="C1645" s="28"/>
      <c r="D1645" s="28"/>
      <c r="E1645" s="28"/>
      <c r="F1645" s="28"/>
      <c r="O1645" s="28"/>
      <c r="Q1645" s="28"/>
      <c r="AE1645" s="28"/>
    </row>
    <row r="1646" spans="3:31" x14ac:dyDescent="0.2">
      <c r="C1646" s="28"/>
      <c r="D1646" s="28"/>
      <c r="E1646" s="28"/>
      <c r="F1646" s="28"/>
      <c r="O1646" s="28"/>
      <c r="Q1646" s="28"/>
      <c r="AE1646" s="28"/>
    </row>
    <row r="1647" spans="3:31" x14ac:dyDescent="0.2">
      <c r="C1647" s="28"/>
      <c r="D1647" s="28"/>
      <c r="E1647" s="28"/>
      <c r="F1647" s="28"/>
      <c r="O1647" s="28"/>
      <c r="Q1647" s="28"/>
      <c r="AE1647" s="28"/>
    </row>
    <row r="1648" spans="3:31" x14ac:dyDescent="0.2">
      <c r="C1648" s="28"/>
      <c r="D1648" s="28"/>
      <c r="E1648" s="28"/>
      <c r="F1648" s="28"/>
      <c r="O1648" s="28"/>
      <c r="Q1648" s="28"/>
      <c r="AE1648" s="28"/>
    </row>
    <row r="1649" spans="3:31" x14ac:dyDescent="0.2">
      <c r="C1649" s="28"/>
      <c r="D1649" s="28"/>
      <c r="E1649" s="28"/>
      <c r="F1649" s="28"/>
      <c r="O1649" s="28"/>
      <c r="Q1649" s="28"/>
      <c r="AE1649" s="28"/>
    </row>
    <row r="1650" spans="3:31" x14ac:dyDescent="0.2">
      <c r="C1650" s="28"/>
      <c r="D1650" s="28"/>
      <c r="E1650" s="28"/>
      <c r="F1650" s="28"/>
      <c r="O1650" s="28"/>
      <c r="Q1650" s="28"/>
      <c r="AE1650" s="28"/>
    </row>
    <row r="1651" spans="3:31" x14ac:dyDescent="0.2">
      <c r="C1651" s="28"/>
      <c r="D1651" s="28"/>
      <c r="E1651" s="28"/>
      <c r="F1651" s="28"/>
      <c r="O1651" s="28"/>
      <c r="Q1651" s="28"/>
      <c r="AE1651" s="28"/>
    </row>
    <row r="1652" spans="3:31" x14ac:dyDescent="0.2">
      <c r="C1652" s="28"/>
      <c r="D1652" s="28"/>
      <c r="E1652" s="28"/>
      <c r="F1652" s="28"/>
      <c r="O1652" s="28"/>
      <c r="Q1652" s="28"/>
      <c r="AE1652" s="28"/>
    </row>
    <row r="1653" spans="3:31" x14ac:dyDescent="0.2">
      <c r="C1653" s="28"/>
      <c r="D1653" s="28"/>
      <c r="E1653" s="28"/>
      <c r="F1653" s="28"/>
      <c r="O1653" s="28"/>
      <c r="Q1653" s="28"/>
      <c r="AE1653" s="28"/>
    </row>
    <row r="1654" spans="3:31" x14ac:dyDescent="0.2">
      <c r="C1654" s="28"/>
      <c r="D1654" s="28"/>
      <c r="E1654" s="28"/>
      <c r="F1654" s="28"/>
      <c r="O1654" s="28"/>
      <c r="Q1654" s="28"/>
      <c r="AE1654" s="28"/>
    </row>
    <row r="1655" spans="3:31" x14ac:dyDescent="0.2">
      <c r="C1655" s="28"/>
      <c r="D1655" s="28"/>
      <c r="E1655" s="28"/>
      <c r="F1655" s="28"/>
      <c r="O1655" s="28"/>
      <c r="Q1655" s="28"/>
      <c r="AE1655" s="28"/>
    </row>
    <row r="1656" spans="3:31" x14ac:dyDescent="0.2">
      <c r="C1656" s="28"/>
      <c r="D1656" s="28"/>
      <c r="E1656" s="28"/>
      <c r="F1656" s="28"/>
      <c r="O1656" s="28"/>
      <c r="Q1656" s="28"/>
      <c r="AE1656" s="28"/>
    </row>
    <row r="1657" spans="3:31" x14ac:dyDescent="0.2">
      <c r="C1657" s="28"/>
      <c r="D1657" s="28"/>
      <c r="E1657" s="28"/>
      <c r="F1657" s="28"/>
      <c r="O1657" s="28"/>
      <c r="Q1657" s="28"/>
      <c r="AE1657" s="28"/>
    </row>
    <row r="1658" spans="3:31" x14ac:dyDescent="0.2">
      <c r="C1658" s="28"/>
      <c r="D1658" s="28"/>
      <c r="E1658" s="28"/>
      <c r="F1658" s="28"/>
      <c r="O1658" s="28"/>
      <c r="Q1658" s="28"/>
      <c r="AE1658" s="28"/>
    </row>
    <row r="1659" spans="3:31" x14ac:dyDescent="0.2">
      <c r="C1659" s="28"/>
      <c r="D1659" s="28"/>
      <c r="E1659" s="28"/>
      <c r="F1659" s="28"/>
      <c r="O1659" s="28"/>
      <c r="Q1659" s="28"/>
      <c r="AE1659" s="28"/>
    </row>
    <row r="1660" spans="3:31" x14ac:dyDescent="0.2">
      <c r="C1660" s="28"/>
      <c r="D1660" s="28"/>
      <c r="E1660" s="28"/>
      <c r="F1660" s="28"/>
      <c r="O1660" s="28"/>
      <c r="Q1660" s="28"/>
      <c r="AE1660" s="28"/>
    </row>
    <row r="1661" spans="3:31" x14ac:dyDescent="0.2">
      <c r="C1661" s="28"/>
      <c r="D1661" s="28"/>
      <c r="E1661" s="28"/>
      <c r="F1661" s="28"/>
      <c r="O1661" s="28"/>
      <c r="Q1661" s="28"/>
      <c r="AE1661" s="28"/>
    </row>
    <row r="1662" spans="3:31" x14ac:dyDescent="0.2">
      <c r="C1662" s="28"/>
      <c r="D1662" s="28"/>
      <c r="E1662" s="28"/>
      <c r="F1662" s="28"/>
      <c r="O1662" s="28"/>
      <c r="Q1662" s="28"/>
      <c r="AE1662" s="28"/>
    </row>
    <row r="1663" spans="3:31" x14ac:dyDescent="0.2">
      <c r="C1663" s="28"/>
      <c r="D1663" s="28"/>
      <c r="E1663" s="28"/>
      <c r="F1663" s="28"/>
      <c r="O1663" s="28"/>
      <c r="Q1663" s="28"/>
      <c r="AE1663" s="28"/>
    </row>
    <row r="1664" spans="3:31" x14ac:dyDescent="0.2">
      <c r="C1664" s="28"/>
      <c r="D1664" s="28"/>
      <c r="E1664" s="28"/>
      <c r="F1664" s="28"/>
      <c r="O1664" s="28"/>
      <c r="Q1664" s="28"/>
      <c r="AE1664" s="28"/>
    </row>
    <row r="1665" spans="3:31" x14ac:dyDescent="0.2">
      <c r="C1665" s="28"/>
      <c r="D1665" s="28"/>
      <c r="E1665" s="28"/>
      <c r="F1665" s="28"/>
      <c r="O1665" s="28"/>
      <c r="Q1665" s="28"/>
      <c r="AE1665" s="28"/>
    </row>
    <row r="1666" spans="3:31" x14ac:dyDescent="0.2">
      <c r="C1666" s="28"/>
      <c r="D1666" s="28"/>
      <c r="E1666" s="28"/>
      <c r="F1666" s="28"/>
      <c r="O1666" s="28"/>
      <c r="Q1666" s="28"/>
      <c r="AE1666" s="28"/>
    </row>
    <row r="1667" spans="3:31" x14ac:dyDescent="0.2">
      <c r="C1667" s="28"/>
      <c r="D1667" s="28"/>
      <c r="E1667" s="28"/>
      <c r="F1667" s="28"/>
      <c r="O1667" s="28"/>
      <c r="Q1667" s="28"/>
      <c r="AE1667" s="28"/>
    </row>
    <row r="1668" spans="3:31" x14ac:dyDescent="0.2">
      <c r="C1668" s="28"/>
      <c r="D1668" s="28"/>
      <c r="E1668" s="28"/>
      <c r="F1668" s="28"/>
      <c r="O1668" s="28"/>
      <c r="Q1668" s="28"/>
      <c r="AE1668" s="28"/>
    </row>
    <row r="1669" spans="3:31" x14ac:dyDescent="0.2">
      <c r="C1669" s="28"/>
      <c r="D1669" s="28"/>
      <c r="E1669" s="28"/>
      <c r="F1669" s="28"/>
      <c r="O1669" s="28"/>
      <c r="Q1669" s="28"/>
      <c r="AE1669" s="28"/>
    </row>
    <row r="1670" spans="3:31" x14ac:dyDescent="0.2">
      <c r="C1670" s="28"/>
      <c r="D1670" s="28"/>
      <c r="E1670" s="28"/>
      <c r="F1670" s="28"/>
      <c r="O1670" s="28"/>
      <c r="Q1670" s="28"/>
      <c r="AE1670" s="28"/>
    </row>
    <row r="1671" spans="3:31" x14ac:dyDescent="0.2">
      <c r="C1671" s="28"/>
      <c r="D1671" s="28"/>
      <c r="E1671" s="28"/>
      <c r="F1671" s="28"/>
      <c r="O1671" s="28"/>
      <c r="Q1671" s="28"/>
      <c r="AE1671" s="28"/>
    </row>
    <row r="1672" spans="3:31" x14ac:dyDescent="0.2">
      <c r="C1672" s="28"/>
      <c r="D1672" s="28"/>
      <c r="E1672" s="28"/>
      <c r="F1672" s="28"/>
      <c r="O1672" s="28"/>
      <c r="Q1672" s="28"/>
      <c r="AE1672" s="28"/>
    </row>
    <row r="1673" spans="3:31" x14ac:dyDescent="0.2">
      <c r="C1673" s="28"/>
      <c r="D1673" s="28"/>
      <c r="E1673" s="28"/>
      <c r="F1673" s="28"/>
      <c r="O1673" s="28"/>
      <c r="Q1673" s="28"/>
      <c r="AE1673" s="28"/>
    </row>
    <row r="1674" spans="3:31" x14ac:dyDescent="0.2">
      <c r="C1674" s="28"/>
      <c r="D1674" s="28"/>
      <c r="E1674" s="28"/>
      <c r="F1674" s="28"/>
      <c r="O1674" s="28"/>
      <c r="Q1674" s="28"/>
      <c r="AE1674" s="28"/>
    </row>
    <row r="1675" spans="3:31" x14ac:dyDescent="0.2">
      <c r="C1675" s="28"/>
      <c r="D1675" s="28"/>
      <c r="E1675" s="28"/>
      <c r="F1675" s="28"/>
      <c r="O1675" s="28"/>
      <c r="Q1675" s="28"/>
      <c r="AE1675" s="28"/>
    </row>
    <row r="1676" spans="3:31" x14ac:dyDescent="0.2">
      <c r="C1676" s="28"/>
      <c r="D1676" s="28"/>
      <c r="E1676" s="28"/>
      <c r="F1676" s="28"/>
      <c r="O1676" s="28"/>
      <c r="Q1676" s="28"/>
      <c r="AE1676" s="28"/>
    </row>
    <row r="1677" spans="3:31" x14ac:dyDescent="0.2">
      <c r="C1677" s="28"/>
      <c r="D1677" s="28"/>
      <c r="E1677" s="28"/>
      <c r="F1677" s="28"/>
      <c r="O1677" s="28"/>
      <c r="Q1677" s="28"/>
      <c r="AE1677" s="28"/>
    </row>
    <row r="1678" spans="3:31" x14ac:dyDescent="0.2">
      <c r="C1678" s="28"/>
      <c r="D1678" s="28"/>
      <c r="E1678" s="28"/>
      <c r="F1678" s="28"/>
      <c r="O1678" s="28"/>
      <c r="Q1678" s="28"/>
      <c r="AE1678" s="28"/>
    </row>
    <row r="1679" spans="3:31" x14ac:dyDescent="0.2">
      <c r="C1679" s="28"/>
      <c r="D1679" s="28"/>
      <c r="E1679" s="28"/>
      <c r="F1679" s="28"/>
      <c r="O1679" s="28"/>
      <c r="Q1679" s="28"/>
      <c r="AE1679" s="28"/>
    </row>
    <row r="1680" spans="3:31" x14ac:dyDescent="0.2">
      <c r="C1680" s="28"/>
      <c r="D1680" s="28"/>
      <c r="E1680" s="28"/>
      <c r="F1680" s="28"/>
      <c r="O1680" s="28"/>
      <c r="Q1680" s="28"/>
      <c r="AE1680" s="28"/>
    </row>
    <row r="1681" spans="3:31" x14ac:dyDescent="0.2">
      <c r="C1681" s="28"/>
      <c r="D1681" s="28"/>
      <c r="E1681" s="28"/>
      <c r="F1681" s="28"/>
      <c r="O1681" s="28"/>
      <c r="Q1681" s="28"/>
      <c r="AE1681" s="28"/>
    </row>
    <row r="1682" spans="3:31" x14ac:dyDescent="0.2">
      <c r="C1682" s="28"/>
      <c r="D1682" s="28"/>
      <c r="E1682" s="28"/>
      <c r="F1682" s="28"/>
      <c r="O1682" s="28"/>
      <c r="Q1682" s="28"/>
      <c r="AE1682" s="28"/>
    </row>
    <row r="1683" spans="3:31" x14ac:dyDescent="0.2">
      <c r="C1683" s="28"/>
      <c r="D1683" s="28"/>
      <c r="E1683" s="28"/>
      <c r="F1683" s="28"/>
      <c r="O1683" s="28"/>
      <c r="Q1683" s="28"/>
      <c r="AE1683" s="28"/>
    </row>
    <row r="1684" spans="3:31" x14ac:dyDescent="0.2">
      <c r="C1684" s="28"/>
      <c r="D1684" s="28"/>
      <c r="E1684" s="28"/>
      <c r="F1684" s="28"/>
      <c r="O1684" s="28"/>
      <c r="Q1684" s="28"/>
      <c r="AE1684" s="28"/>
    </row>
    <row r="1685" spans="3:31" x14ac:dyDescent="0.2">
      <c r="C1685" s="28"/>
      <c r="D1685" s="28"/>
      <c r="E1685" s="28"/>
      <c r="F1685" s="28"/>
      <c r="O1685" s="28"/>
      <c r="Q1685" s="28"/>
      <c r="AE1685" s="28"/>
    </row>
    <row r="1686" spans="3:31" x14ac:dyDescent="0.2">
      <c r="C1686" s="28"/>
      <c r="D1686" s="28"/>
      <c r="E1686" s="28"/>
      <c r="F1686" s="28"/>
      <c r="O1686" s="28"/>
      <c r="Q1686" s="28"/>
      <c r="AE1686" s="28"/>
    </row>
    <row r="1687" spans="3:31" x14ac:dyDescent="0.2">
      <c r="C1687" s="28"/>
      <c r="D1687" s="28"/>
      <c r="E1687" s="28"/>
      <c r="F1687" s="28"/>
      <c r="O1687" s="28"/>
      <c r="Q1687" s="28"/>
      <c r="AE1687" s="28"/>
    </row>
    <row r="1688" spans="3:31" x14ac:dyDescent="0.2">
      <c r="C1688" s="28"/>
      <c r="D1688" s="28"/>
      <c r="E1688" s="28"/>
      <c r="F1688" s="28"/>
      <c r="O1688" s="28"/>
      <c r="Q1688" s="28"/>
      <c r="AE1688" s="28"/>
    </row>
    <row r="1689" spans="3:31" x14ac:dyDescent="0.2">
      <c r="C1689" s="28"/>
      <c r="D1689" s="28"/>
      <c r="E1689" s="28"/>
      <c r="F1689" s="28"/>
      <c r="O1689" s="28"/>
      <c r="Q1689" s="28"/>
      <c r="AE1689" s="28"/>
    </row>
    <row r="1690" spans="3:31" x14ac:dyDescent="0.2">
      <c r="C1690" s="28"/>
      <c r="D1690" s="28"/>
      <c r="E1690" s="28"/>
      <c r="F1690" s="28"/>
      <c r="O1690" s="28"/>
      <c r="Q1690" s="28"/>
      <c r="AE1690" s="28"/>
    </row>
    <row r="1691" spans="3:31" x14ac:dyDescent="0.2">
      <c r="C1691" s="28"/>
      <c r="D1691" s="28"/>
      <c r="E1691" s="28"/>
      <c r="F1691" s="28"/>
      <c r="O1691" s="28"/>
      <c r="Q1691" s="28"/>
      <c r="AE1691" s="28"/>
    </row>
    <row r="1692" spans="3:31" x14ac:dyDescent="0.2">
      <c r="C1692" s="28"/>
      <c r="D1692" s="28"/>
      <c r="E1692" s="28"/>
      <c r="F1692" s="28"/>
      <c r="O1692" s="28"/>
      <c r="Q1692" s="28"/>
      <c r="AE1692" s="28"/>
    </row>
    <row r="1693" spans="3:31" x14ac:dyDescent="0.2">
      <c r="C1693" s="28"/>
      <c r="D1693" s="28"/>
      <c r="E1693" s="28"/>
      <c r="F1693" s="28"/>
      <c r="O1693" s="28"/>
      <c r="Q1693" s="28"/>
      <c r="AE1693" s="28"/>
    </row>
    <row r="1694" spans="3:31" x14ac:dyDescent="0.2">
      <c r="C1694" s="28"/>
      <c r="D1694" s="28"/>
      <c r="E1694" s="28"/>
      <c r="F1694" s="28"/>
      <c r="O1694" s="28"/>
      <c r="Q1694" s="28"/>
      <c r="AE1694" s="28"/>
    </row>
    <row r="1695" spans="3:31" x14ac:dyDescent="0.2">
      <c r="C1695" s="28"/>
      <c r="D1695" s="28"/>
      <c r="E1695" s="28"/>
      <c r="F1695" s="28"/>
      <c r="O1695" s="28"/>
      <c r="Q1695" s="28"/>
      <c r="AE1695" s="28"/>
    </row>
    <row r="1696" spans="3:31" x14ac:dyDescent="0.2">
      <c r="C1696" s="28"/>
      <c r="D1696" s="28"/>
      <c r="E1696" s="28"/>
      <c r="F1696" s="28"/>
      <c r="O1696" s="28"/>
      <c r="Q1696" s="28"/>
      <c r="AE1696" s="28"/>
    </row>
    <row r="1697" spans="3:31" x14ac:dyDescent="0.2">
      <c r="C1697" s="28"/>
      <c r="D1697" s="28"/>
      <c r="E1697" s="28"/>
      <c r="F1697" s="28"/>
      <c r="O1697" s="28"/>
      <c r="Q1697" s="28"/>
      <c r="AE1697" s="28"/>
    </row>
    <row r="1698" spans="3:31" x14ac:dyDescent="0.2">
      <c r="C1698" s="28"/>
      <c r="D1698" s="28"/>
      <c r="E1698" s="28"/>
      <c r="F1698" s="28"/>
      <c r="O1698" s="28"/>
      <c r="Q1698" s="28"/>
      <c r="AE1698" s="28"/>
    </row>
    <row r="1699" spans="3:31" x14ac:dyDescent="0.2">
      <c r="C1699" s="28"/>
      <c r="D1699" s="28"/>
      <c r="E1699" s="28"/>
      <c r="F1699" s="28"/>
      <c r="O1699" s="28"/>
      <c r="Q1699" s="28"/>
      <c r="AE1699" s="28"/>
    </row>
    <row r="1700" spans="3:31" x14ac:dyDescent="0.2">
      <c r="C1700" s="28"/>
      <c r="D1700" s="28"/>
      <c r="E1700" s="28"/>
      <c r="F1700" s="28"/>
      <c r="O1700" s="28"/>
      <c r="Q1700" s="28"/>
      <c r="AE1700" s="28"/>
    </row>
    <row r="1701" spans="3:31" x14ac:dyDescent="0.2">
      <c r="C1701" s="28"/>
      <c r="D1701" s="28"/>
      <c r="E1701" s="28"/>
      <c r="F1701" s="28"/>
      <c r="O1701" s="28"/>
      <c r="Q1701" s="28"/>
      <c r="AE1701" s="28"/>
    </row>
    <row r="1702" spans="3:31" x14ac:dyDescent="0.2">
      <c r="C1702" s="28"/>
      <c r="D1702" s="28"/>
      <c r="E1702" s="28"/>
      <c r="F1702" s="28"/>
      <c r="O1702" s="28"/>
      <c r="Q1702" s="28"/>
      <c r="AE1702" s="28"/>
    </row>
    <row r="1703" spans="3:31" x14ac:dyDescent="0.2">
      <c r="C1703" s="28"/>
      <c r="D1703" s="28"/>
      <c r="E1703" s="28"/>
      <c r="F1703" s="28"/>
      <c r="O1703" s="28"/>
      <c r="Q1703" s="28"/>
      <c r="AE1703" s="28"/>
    </row>
    <row r="1704" spans="3:31" x14ac:dyDescent="0.2">
      <c r="C1704" s="28"/>
      <c r="D1704" s="28"/>
      <c r="E1704" s="28"/>
      <c r="F1704" s="28"/>
      <c r="O1704" s="28"/>
      <c r="Q1704" s="28"/>
      <c r="AE1704" s="28"/>
    </row>
    <row r="1705" spans="3:31" x14ac:dyDescent="0.2">
      <c r="C1705" s="28"/>
      <c r="D1705" s="28"/>
      <c r="E1705" s="28"/>
      <c r="F1705" s="28"/>
      <c r="O1705" s="28"/>
      <c r="Q1705" s="28"/>
      <c r="AE1705" s="28"/>
    </row>
    <row r="1706" spans="3:31" x14ac:dyDescent="0.2">
      <c r="C1706" s="28"/>
      <c r="D1706" s="28"/>
      <c r="E1706" s="28"/>
      <c r="F1706" s="28"/>
      <c r="O1706" s="28"/>
      <c r="Q1706" s="28"/>
      <c r="AE1706" s="28"/>
    </row>
    <row r="1707" spans="3:31" x14ac:dyDescent="0.2">
      <c r="C1707" s="28"/>
      <c r="D1707" s="28"/>
      <c r="E1707" s="28"/>
      <c r="F1707" s="28"/>
      <c r="O1707" s="28"/>
      <c r="Q1707" s="28"/>
      <c r="AE1707" s="28"/>
    </row>
    <row r="1708" spans="3:31" x14ac:dyDescent="0.2">
      <c r="C1708" s="28"/>
      <c r="D1708" s="28"/>
      <c r="E1708" s="28"/>
      <c r="F1708" s="28"/>
      <c r="O1708" s="28"/>
      <c r="Q1708" s="28"/>
      <c r="AE1708" s="28"/>
    </row>
    <row r="1709" spans="3:31" x14ac:dyDescent="0.2">
      <c r="C1709" s="28"/>
      <c r="D1709" s="28"/>
      <c r="E1709" s="28"/>
      <c r="F1709" s="28"/>
      <c r="O1709" s="28"/>
      <c r="Q1709" s="28"/>
      <c r="AE1709" s="28"/>
    </row>
    <row r="1710" spans="3:31" x14ac:dyDescent="0.2">
      <c r="C1710" s="28"/>
      <c r="D1710" s="28"/>
      <c r="E1710" s="28"/>
      <c r="F1710" s="28"/>
      <c r="O1710" s="28"/>
      <c r="Q1710" s="28"/>
      <c r="AE1710" s="28"/>
    </row>
    <row r="1711" spans="3:31" x14ac:dyDescent="0.2">
      <c r="C1711" s="28"/>
      <c r="D1711" s="28"/>
      <c r="E1711" s="28"/>
      <c r="F1711" s="28"/>
      <c r="O1711" s="28"/>
      <c r="Q1711" s="28"/>
      <c r="AE1711" s="28"/>
    </row>
    <row r="1712" spans="3:31" x14ac:dyDescent="0.2">
      <c r="C1712" s="28"/>
      <c r="D1712" s="28"/>
      <c r="E1712" s="28"/>
      <c r="F1712" s="28"/>
      <c r="O1712" s="28"/>
      <c r="Q1712" s="28"/>
      <c r="AE1712" s="28"/>
    </row>
    <row r="1713" spans="3:31" x14ac:dyDescent="0.2">
      <c r="C1713" s="28"/>
      <c r="D1713" s="28"/>
      <c r="E1713" s="28"/>
      <c r="F1713" s="28"/>
      <c r="O1713" s="28"/>
      <c r="Q1713" s="28"/>
      <c r="AE1713" s="28"/>
    </row>
    <row r="1714" spans="3:31" x14ac:dyDescent="0.2">
      <c r="C1714" s="28"/>
      <c r="D1714" s="28"/>
      <c r="E1714" s="28"/>
      <c r="F1714" s="28"/>
      <c r="O1714" s="28"/>
      <c r="Q1714" s="28"/>
      <c r="AE1714" s="28"/>
    </row>
    <row r="1715" spans="3:31" x14ac:dyDescent="0.2">
      <c r="C1715" s="28"/>
      <c r="D1715" s="28"/>
      <c r="E1715" s="28"/>
      <c r="F1715" s="28"/>
      <c r="O1715" s="28"/>
      <c r="Q1715" s="28"/>
      <c r="AE1715" s="28"/>
    </row>
    <row r="1716" spans="3:31" x14ac:dyDescent="0.2">
      <c r="C1716" s="28"/>
      <c r="D1716" s="28"/>
      <c r="E1716" s="28"/>
      <c r="F1716" s="28"/>
      <c r="O1716" s="28"/>
      <c r="Q1716" s="28"/>
      <c r="AE1716" s="28"/>
    </row>
    <row r="1717" spans="3:31" x14ac:dyDescent="0.2">
      <c r="C1717" s="28"/>
      <c r="D1717" s="28"/>
      <c r="E1717" s="28"/>
      <c r="F1717" s="28"/>
      <c r="O1717" s="28"/>
      <c r="Q1717" s="28"/>
      <c r="AE1717" s="28"/>
    </row>
    <row r="1718" spans="3:31" x14ac:dyDescent="0.2">
      <c r="C1718" s="28"/>
      <c r="D1718" s="28"/>
      <c r="E1718" s="28"/>
      <c r="F1718" s="28"/>
      <c r="O1718" s="28"/>
      <c r="Q1718" s="28"/>
      <c r="AE1718" s="28"/>
    </row>
    <row r="1719" spans="3:31" x14ac:dyDescent="0.2">
      <c r="C1719" s="28"/>
      <c r="D1719" s="28"/>
      <c r="E1719" s="28"/>
      <c r="F1719" s="28"/>
      <c r="O1719" s="28"/>
      <c r="Q1719" s="28"/>
      <c r="AE1719" s="28"/>
    </row>
    <row r="1720" spans="3:31" x14ac:dyDescent="0.2">
      <c r="C1720" s="28"/>
      <c r="D1720" s="28"/>
      <c r="E1720" s="28"/>
      <c r="F1720" s="28"/>
      <c r="O1720" s="28"/>
      <c r="Q1720" s="28"/>
      <c r="AE1720" s="28"/>
    </row>
    <row r="1721" spans="3:31" x14ac:dyDescent="0.2">
      <c r="C1721" s="28"/>
      <c r="D1721" s="28"/>
      <c r="E1721" s="28"/>
      <c r="F1721" s="28"/>
      <c r="O1721" s="28"/>
      <c r="Q1721" s="28"/>
      <c r="AE1721" s="28"/>
    </row>
    <row r="1722" spans="3:31" x14ac:dyDescent="0.2">
      <c r="C1722" s="28"/>
      <c r="D1722" s="28"/>
      <c r="E1722" s="28"/>
      <c r="F1722" s="28"/>
      <c r="O1722" s="28"/>
      <c r="Q1722" s="28"/>
      <c r="AE1722" s="28"/>
    </row>
    <row r="1723" spans="3:31" x14ac:dyDescent="0.2">
      <c r="C1723" s="28"/>
      <c r="D1723" s="28"/>
      <c r="E1723" s="28"/>
      <c r="F1723" s="28"/>
      <c r="O1723" s="28"/>
      <c r="Q1723" s="28"/>
      <c r="AE1723" s="28"/>
    </row>
    <row r="1724" spans="3:31" x14ac:dyDescent="0.2">
      <c r="C1724" s="28"/>
      <c r="D1724" s="28"/>
      <c r="E1724" s="28"/>
      <c r="F1724" s="28"/>
      <c r="O1724" s="28"/>
      <c r="Q1724" s="28"/>
      <c r="AE1724" s="28"/>
    </row>
    <row r="1725" spans="3:31" x14ac:dyDescent="0.2">
      <c r="C1725" s="28"/>
      <c r="D1725" s="28"/>
      <c r="E1725" s="28"/>
      <c r="F1725" s="28"/>
      <c r="O1725" s="28"/>
      <c r="Q1725" s="28"/>
      <c r="AE1725" s="28"/>
    </row>
    <row r="1726" spans="3:31" x14ac:dyDescent="0.2">
      <c r="C1726" s="28"/>
      <c r="D1726" s="28"/>
      <c r="E1726" s="28"/>
      <c r="F1726" s="28"/>
      <c r="O1726" s="28"/>
      <c r="Q1726" s="28"/>
      <c r="AE1726" s="28"/>
    </row>
    <row r="1727" spans="3:31" x14ac:dyDescent="0.2">
      <c r="C1727" s="28"/>
      <c r="D1727" s="28"/>
      <c r="E1727" s="28"/>
      <c r="F1727" s="28"/>
      <c r="O1727" s="28"/>
      <c r="Q1727" s="28"/>
      <c r="AE1727" s="28"/>
    </row>
    <row r="1728" spans="3:31" x14ac:dyDescent="0.2">
      <c r="C1728" s="28"/>
      <c r="D1728" s="28"/>
      <c r="E1728" s="28"/>
      <c r="F1728" s="28"/>
      <c r="O1728" s="28"/>
      <c r="Q1728" s="28"/>
      <c r="AE1728" s="28"/>
    </row>
    <row r="1729" spans="3:31" x14ac:dyDescent="0.2">
      <c r="C1729" s="28"/>
      <c r="D1729" s="28"/>
      <c r="E1729" s="28"/>
      <c r="F1729" s="28"/>
      <c r="O1729" s="28"/>
      <c r="Q1729" s="28"/>
      <c r="AE1729" s="28"/>
    </row>
    <row r="1730" spans="3:31" x14ac:dyDescent="0.2">
      <c r="C1730" s="28"/>
      <c r="D1730" s="28"/>
      <c r="E1730" s="28"/>
      <c r="F1730" s="28"/>
      <c r="O1730" s="28"/>
      <c r="Q1730" s="28"/>
      <c r="AE1730" s="28"/>
    </row>
    <row r="1731" spans="3:31" x14ac:dyDescent="0.2">
      <c r="C1731" s="28"/>
      <c r="D1731" s="28"/>
      <c r="E1731" s="28"/>
      <c r="F1731" s="28"/>
      <c r="O1731" s="28"/>
      <c r="Q1731" s="28"/>
      <c r="AE1731" s="28"/>
    </row>
    <row r="1732" spans="3:31" x14ac:dyDescent="0.2">
      <c r="C1732" s="28"/>
      <c r="D1732" s="28"/>
      <c r="E1732" s="28"/>
      <c r="F1732" s="28"/>
      <c r="O1732" s="28"/>
      <c r="Q1732" s="28"/>
      <c r="AE1732" s="28"/>
    </row>
    <row r="1733" spans="3:31" x14ac:dyDescent="0.2">
      <c r="C1733" s="28"/>
      <c r="D1733" s="28"/>
      <c r="E1733" s="28"/>
      <c r="F1733" s="28"/>
      <c r="O1733" s="28"/>
      <c r="Q1733" s="28"/>
      <c r="AE1733" s="28"/>
    </row>
    <row r="1734" spans="3:31" x14ac:dyDescent="0.2">
      <c r="C1734" s="28"/>
      <c r="D1734" s="28"/>
      <c r="E1734" s="28"/>
      <c r="F1734" s="28"/>
      <c r="O1734" s="28"/>
      <c r="Q1734" s="28"/>
      <c r="AE1734" s="28"/>
    </row>
    <row r="1735" spans="3:31" x14ac:dyDescent="0.2">
      <c r="C1735" s="28"/>
      <c r="D1735" s="28"/>
      <c r="E1735" s="28"/>
      <c r="F1735" s="28"/>
      <c r="O1735" s="28"/>
      <c r="Q1735" s="28"/>
      <c r="AE1735" s="28"/>
    </row>
    <row r="1736" spans="3:31" x14ac:dyDescent="0.2">
      <c r="C1736" s="28"/>
      <c r="D1736" s="28"/>
      <c r="E1736" s="28"/>
      <c r="F1736" s="28"/>
      <c r="O1736" s="28"/>
      <c r="Q1736" s="28"/>
      <c r="AE1736" s="28"/>
    </row>
    <row r="1737" spans="3:31" x14ac:dyDescent="0.2">
      <c r="C1737" s="28"/>
      <c r="D1737" s="28"/>
      <c r="E1737" s="28"/>
      <c r="F1737" s="28"/>
      <c r="O1737" s="28"/>
      <c r="Q1737" s="28"/>
      <c r="AE1737" s="28"/>
    </row>
    <row r="1738" spans="3:31" x14ac:dyDescent="0.2">
      <c r="C1738" s="28"/>
      <c r="D1738" s="28"/>
      <c r="E1738" s="28"/>
      <c r="F1738" s="28"/>
      <c r="O1738" s="28"/>
      <c r="Q1738" s="28"/>
      <c r="AE1738" s="28"/>
    </row>
    <row r="1739" spans="3:31" x14ac:dyDescent="0.2">
      <c r="C1739" s="28"/>
      <c r="D1739" s="28"/>
      <c r="E1739" s="28"/>
      <c r="F1739" s="28"/>
      <c r="O1739" s="28"/>
      <c r="Q1739" s="28"/>
      <c r="AE1739" s="28"/>
    </row>
    <row r="1740" spans="3:31" x14ac:dyDescent="0.2">
      <c r="C1740" s="28"/>
      <c r="D1740" s="28"/>
      <c r="E1740" s="28"/>
      <c r="F1740" s="28"/>
      <c r="O1740" s="28"/>
      <c r="Q1740" s="28"/>
      <c r="AE1740" s="28"/>
    </row>
    <row r="1741" spans="3:31" x14ac:dyDescent="0.2">
      <c r="C1741" s="28"/>
      <c r="D1741" s="28"/>
      <c r="E1741" s="28"/>
      <c r="F1741" s="28"/>
      <c r="O1741" s="28"/>
      <c r="Q1741" s="28"/>
      <c r="AE1741" s="28"/>
    </row>
    <row r="1742" spans="3:31" x14ac:dyDescent="0.2">
      <c r="C1742" s="28"/>
      <c r="D1742" s="28"/>
      <c r="E1742" s="28"/>
      <c r="F1742" s="28"/>
      <c r="O1742" s="28"/>
      <c r="Q1742" s="28"/>
      <c r="AE1742" s="28"/>
    </row>
    <row r="1743" spans="3:31" x14ac:dyDescent="0.2">
      <c r="C1743" s="28"/>
      <c r="D1743" s="28"/>
      <c r="E1743" s="28"/>
      <c r="F1743" s="28"/>
      <c r="O1743" s="28"/>
      <c r="Q1743" s="28"/>
      <c r="AE1743" s="28"/>
    </row>
    <row r="1744" spans="3:31" x14ac:dyDescent="0.2">
      <c r="C1744" s="28"/>
      <c r="D1744" s="28"/>
      <c r="E1744" s="28"/>
      <c r="F1744" s="28"/>
      <c r="O1744" s="28"/>
      <c r="Q1744" s="28"/>
      <c r="AE1744" s="28"/>
    </row>
    <row r="1745" spans="3:31" x14ac:dyDescent="0.2">
      <c r="C1745" s="28"/>
      <c r="D1745" s="28"/>
      <c r="E1745" s="28"/>
      <c r="F1745" s="28"/>
      <c r="O1745" s="28"/>
      <c r="Q1745" s="28"/>
      <c r="AE1745" s="28"/>
    </row>
    <row r="1746" spans="3:31" x14ac:dyDescent="0.2">
      <c r="C1746" s="28"/>
      <c r="D1746" s="28"/>
      <c r="E1746" s="28"/>
      <c r="F1746" s="28"/>
      <c r="O1746" s="28"/>
      <c r="Q1746" s="28"/>
      <c r="AE1746" s="28"/>
    </row>
    <row r="1747" spans="3:31" x14ac:dyDescent="0.2">
      <c r="C1747" s="28"/>
      <c r="D1747" s="28"/>
      <c r="E1747" s="28"/>
      <c r="F1747" s="28"/>
      <c r="O1747" s="28"/>
      <c r="Q1747" s="28"/>
      <c r="AE1747" s="28"/>
    </row>
    <row r="1748" spans="3:31" x14ac:dyDescent="0.2">
      <c r="C1748" s="28"/>
      <c r="D1748" s="28"/>
      <c r="E1748" s="28"/>
      <c r="F1748" s="28"/>
      <c r="O1748" s="28"/>
      <c r="Q1748" s="28"/>
      <c r="AE1748" s="28"/>
    </row>
    <row r="1749" spans="3:31" x14ac:dyDescent="0.2">
      <c r="C1749" s="28"/>
      <c r="D1749" s="28"/>
      <c r="E1749" s="28"/>
      <c r="F1749" s="28"/>
      <c r="O1749" s="28"/>
      <c r="Q1749" s="28"/>
      <c r="AE1749" s="28"/>
    </row>
    <row r="1750" spans="3:31" x14ac:dyDescent="0.2">
      <c r="C1750" s="28"/>
      <c r="D1750" s="28"/>
      <c r="E1750" s="28"/>
      <c r="F1750" s="28"/>
      <c r="O1750" s="28"/>
      <c r="Q1750" s="28"/>
      <c r="AE1750" s="28"/>
    </row>
    <row r="1751" spans="3:31" x14ac:dyDescent="0.2">
      <c r="C1751" s="28"/>
      <c r="D1751" s="28"/>
      <c r="E1751" s="28"/>
      <c r="F1751" s="28"/>
      <c r="O1751" s="28"/>
      <c r="Q1751" s="28"/>
      <c r="AE1751" s="28"/>
    </row>
    <row r="1752" spans="3:31" x14ac:dyDescent="0.2">
      <c r="C1752" s="28"/>
      <c r="D1752" s="28"/>
      <c r="E1752" s="28"/>
      <c r="F1752" s="28"/>
      <c r="O1752" s="28"/>
      <c r="Q1752" s="28"/>
      <c r="AE1752" s="28"/>
    </row>
    <row r="1753" spans="3:31" x14ac:dyDescent="0.2">
      <c r="C1753" s="28"/>
      <c r="D1753" s="28"/>
      <c r="E1753" s="28"/>
      <c r="F1753" s="28"/>
      <c r="O1753" s="28"/>
      <c r="Q1753" s="28"/>
      <c r="AE1753" s="28"/>
    </row>
    <row r="1754" spans="3:31" x14ac:dyDescent="0.2">
      <c r="C1754" s="28"/>
      <c r="D1754" s="28"/>
      <c r="E1754" s="28"/>
      <c r="F1754" s="28"/>
      <c r="O1754" s="28"/>
      <c r="Q1754" s="28"/>
      <c r="AE1754" s="28"/>
    </row>
    <row r="1755" spans="3:31" x14ac:dyDescent="0.2">
      <c r="C1755" s="28"/>
      <c r="D1755" s="28"/>
      <c r="E1755" s="28"/>
      <c r="F1755" s="28"/>
      <c r="O1755" s="28"/>
      <c r="Q1755" s="28"/>
      <c r="AE1755" s="28"/>
    </row>
    <row r="1756" spans="3:31" x14ac:dyDescent="0.2">
      <c r="C1756" s="28"/>
      <c r="D1756" s="28"/>
      <c r="E1756" s="28"/>
      <c r="F1756" s="28"/>
      <c r="O1756" s="28"/>
      <c r="Q1756" s="28"/>
      <c r="AE1756" s="28"/>
    </row>
    <row r="1757" spans="3:31" x14ac:dyDescent="0.2">
      <c r="C1757" s="28"/>
      <c r="D1757" s="28"/>
      <c r="E1757" s="28"/>
      <c r="F1757" s="28"/>
      <c r="O1757" s="28"/>
      <c r="Q1757" s="28"/>
      <c r="AE1757" s="28"/>
    </row>
    <row r="1758" spans="3:31" x14ac:dyDescent="0.2">
      <c r="C1758" s="28"/>
      <c r="D1758" s="28"/>
      <c r="E1758" s="28"/>
      <c r="F1758" s="28"/>
      <c r="O1758" s="28"/>
      <c r="Q1758" s="28"/>
      <c r="AE1758" s="28"/>
    </row>
    <row r="1759" spans="3:31" x14ac:dyDescent="0.2">
      <c r="C1759" s="28"/>
      <c r="D1759" s="28"/>
      <c r="E1759" s="28"/>
      <c r="F1759" s="28"/>
      <c r="O1759" s="28"/>
      <c r="Q1759" s="28"/>
      <c r="AE1759" s="28"/>
    </row>
    <row r="1760" spans="3:31" x14ac:dyDescent="0.2">
      <c r="C1760" s="28"/>
      <c r="D1760" s="28"/>
      <c r="E1760" s="28"/>
      <c r="F1760" s="28"/>
      <c r="O1760" s="28"/>
      <c r="Q1760" s="28"/>
      <c r="AE1760" s="28"/>
    </row>
    <row r="1761" spans="3:31" x14ac:dyDescent="0.2">
      <c r="C1761" s="28"/>
      <c r="D1761" s="28"/>
      <c r="E1761" s="28"/>
      <c r="F1761" s="28"/>
      <c r="O1761" s="28"/>
      <c r="Q1761" s="28"/>
      <c r="AE1761" s="28"/>
    </row>
    <row r="1762" spans="3:31" x14ac:dyDescent="0.2">
      <c r="C1762" s="28"/>
      <c r="D1762" s="28"/>
      <c r="E1762" s="28"/>
      <c r="F1762" s="28"/>
      <c r="O1762" s="28"/>
      <c r="Q1762" s="28"/>
      <c r="AE1762" s="28"/>
    </row>
    <row r="1763" spans="3:31" x14ac:dyDescent="0.2">
      <c r="C1763" s="28"/>
      <c r="D1763" s="28"/>
      <c r="E1763" s="28"/>
      <c r="F1763" s="28"/>
      <c r="O1763" s="28"/>
      <c r="Q1763" s="28"/>
      <c r="AE1763" s="28"/>
    </row>
    <row r="1764" spans="3:31" x14ac:dyDescent="0.2">
      <c r="C1764" s="28"/>
      <c r="D1764" s="28"/>
      <c r="E1764" s="28"/>
      <c r="F1764" s="28"/>
      <c r="O1764" s="28"/>
      <c r="Q1764" s="28"/>
      <c r="AE1764" s="28"/>
    </row>
    <row r="1765" spans="3:31" x14ac:dyDescent="0.2">
      <c r="C1765" s="28"/>
      <c r="D1765" s="28"/>
      <c r="E1765" s="28"/>
      <c r="F1765" s="28"/>
      <c r="O1765" s="28"/>
      <c r="Q1765" s="28"/>
      <c r="AE1765" s="28"/>
    </row>
    <row r="1766" spans="3:31" x14ac:dyDescent="0.2">
      <c r="C1766" s="28"/>
      <c r="D1766" s="28"/>
      <c r="E1766" s="28"/>
      <c r="F1766" s="28"/>
      <c r="O1766" s="28"/>
      <c r="Q1766" s="28"/>
      <c r="AE1766" s="28"/>
    </row>
    <row r="1767" spans="3:31" x14ac:dyDescent="0.2">
      <c r="C1767" s="28"/>
      <c r="D1767" s="28"/>
      <c r="E1767" s="28"/>
      <c r="F1767" s="28"/>
      <c r="O1767" s="28"/>
      <c r="Q1767" s="28"/>
      <c r="AE1767" s="28"/>
    </row>
    <row r="1768" spans="3:31" x14ac:dyDescent="0.2">
      <c r="C1768" s="28"/>
      <c r="D1768" s="28"/>
      <c r="E1768" s="28"/>
      <c r="F1768" s="28"/>
      <c r="O1768" s="28"/>
      <c r="Q1768" s="28"/>
      <c r="AE1768" s="28"/>
    </row>
    <row r="1769" spans="3:31" x14ac:dyDescent="0.2">
      <c r="C1769" s="28"/>
      <c r="D1769" s="28"/>
      <c r="E1769" s="28"/>
      <c r="F1769" s="28"/>
      <c r="O1769" s="28"/>
      <c r="Q1769" s="28"/>
      <c r="AE1769" s="28"/>
    </row>
    <row r="1770" spans="3:31" x14ac:dyDescent="0.2">
      <c r="C1770" s="28"/>
      <c r="D1770" s="28"/>
      <c r="E1770" s="28"/>
      <c r="F1770" s="28"/>
      <c r="O1770" s="28"/>
      <c r="Q1770" s="28"/>
      <c r="AE1770" s="28"/>
    </row>
    <row r="1771" spans="3:31" x14ac:dyDescent="0.2">
      <c r="C1771" s="28"/>
      <c r="D1771" s="28"/>
      <c r="E1771" s="28"/>
      <c r="F1771" s="28"/>
      <c r="O1771" s="28"/>
      <c r="Q1771" s="28"/>
      <c r="AE1771" s="28"/>
    </row>
    <row r="1772" spans="3:31" x14ac:dyDescent="0.2">
      <c r="C1772" s="28"/>
      <c r="D1772" s="28"/>
      <c r="E1772" s="28"/>
      <c r="F1772" s="28"/>
      <c r="O1772" s="28"/>
      <c r="Q1772" s="28"/>
      <c r="AE1772" s="28"/>
    </row>
    <row r="1773" spans="3:31" x14ac:dyDescent="0.2">
      <c r="C1773" s="28"/>
      <c r="D1773" s="28"/>
      <c r="E1773" s="28"/>
      <c r="F1773" s="28"/>
      <c r="O1773" s="28"/>
      <c r="Q1773" s="28"/>
      <c r="AE1773" s="28"/>
    </row>
    <row r="1774" spans="3:31" x14ac:dyDescent="0.2">
      <c r="C1774" s="28"/>
      <c r="D1774" s="28"/>
      <c r="E1774" s="28"/>
      <c r="F1774" s="28"/>
      <c r="O1774" s="28"/>
      <c r="Q1774" s="28"/>
      <c r="AE1774" s="28"/>
    </row>
    <row r="1775" spans="3:31" x14ac:dyDescent="0.2">
      <c r="C1775" s="28"/>
      <c r="D1775" s="28"/>
      <c r="E1775" s="28"/>
      <c r="F1775" s="28"/>
      <c r="O1775" s="28"/>
      <c r="Q1775" s="28"/>
      <c r="AE1775" s="28"/>
    </row>
    <row r="1776" spans="3:31" x14ac:dyDescent="0.2">
      <c r="C1776" s="28"/>
      <c r="D1776" s="28"/>
      <c r="E1776" s="28"/>
      <c r="F1776" s="28"/>
      <c r="O1776" s="28"/>
      <c r="Q1776" s="28"/>
      <c r="AE1776" s="28"/>
    </row>
    <row r="1777" spans="3:31" x14ac:dyDescent="0.2">
      <c r="C1777" s="28"/>
      <c r="D1777" s="28"/>
      <c r="E1777" s="28"/>
      <c r="F1777" s="28"/>
      <c r="O1777" s="28"/>
      <c r="Q1777" s="28"/>
      <c r="AE1777" s="28"/>
    </row>
    <row r="1778" spans="3:31" x14ac:dyDescent="0.2">
      <c r="C1778" s="28"/>
      <c r="D1778" s="28"/>
      <c r="E1778" s="28"/>
      <c r="F1778" s="28"/>
      <c r="O1778" s="28"/>
      <c r="Q1778" s="28"/>
      <c r="AE1778" s="28"/>
    </row>
    <row r="1779" spans="3:31" x14ac:dyDescent="0.2">
      <c r="C1779" s="28"/>
      <c r="D1779" s="28"/>
      <c r="E1779" s="28"/>
      <c r="F1779" s="28"/>
      <c r="O1779" s="28"/>
      <c r="Q1779" s="28"/>
      <c r="AE1779" s="28"/>
    </row>
    <row r="1780" spans="3:31" x14ac:dyDescent="0.2">
      <c r="C1780" s="28"/>
      <c r="D1780" s="28"/>
      <c r="E1780" s="28"/>
      <c r="F1780" s="28"/>
      <c r="O1780" s="28"/>
      <c r="Q1780" s="28"/>
      <c r="AE1780" s="28"/>
    </row>
    <row r="1781" spans="3:31" x14ac:dyDescent="0.2">
      <c r="AE1781" s="28"/>
    </row>
    <row r="1782" spans="3:31" x14ac:dyDescent="0.2">
      <c r="AE1782" s="28"/>
    </row>
    <row r="1783" spans="3:31" x14ac:dyDescent="0.2">
      <c r="AE1783" s="28"/>
    </row>
    <row r="1784" spans="3:31" x14ac:dyDescent="0.2">
      <c r="AE1784" s="28"/>
    </row>
    <row r="1785" spans="3:31" x14ac:dyDescent="0.2">
      <c r="AE1785" s="28"/>
    </row>
    <row r="1786" spans="3:31" x14ac:dyDescent="0.2">
      <c r="AE1786" s="28"/>
    </row>
    <row r="1787" spans="3:31" x14ac:dyDescent="0.2">
      <c r="AE1787" s="28"/>
    </row>
    <row r="1788" spans="3:31" x14ac:dyDescent="0.2">
      <c r="AE1788" s="28"/>
    </row>
    <row r="1789" spans="3:31" x14ac:dyDescent="0.2">
      <c r="AE1789" s="28"/>
    </row>
    <row r="1790" spans="3:31" x14ac:dyDescent="0.2">
      <c r="AE1790" s="28"/>
    </row>
    <row r="1791" spans="3:31" x14ac:dyDescent="0.2">
      <c r="AE1791" s="28"/>
    </row>
    <row r="1792" spans="3:31" x14ac:dyDescent="0.2">
      <c r="AE1792" s="28"/>
    </row>
    <row r="1793" spans="3:31" x14ac:dyDescent="0.2">
      <c r="AE1793" s="28"/>
    </row>
    <row r="1794" spans="3:31" x14ac:dyDescent="0.2">
      <c r="AE1794" s="28"/>
    </row>
    <row r="1795" spans="3:31" x14ac:dyDescent="0.2">
      <c r="C1795" s="28"/>
      <c r="D1795" s="28"/>
      <c r="E1795" s="28"/>
      <c r="F1795" s="28"/>
      <c r="O1795" s="28"/>
      <c r="Q1795" s="28"/>
      <c r="AE1795" s="28"/>
    </row>
    <row r="1796" spans="3:31" x14ac:dyDescent="0.2">
      <c r="C1796" s="28"/>
      <c r="D1796" s="28"/>
      <c r="E1796" s="28"/>
      <c r="F1796" s="28"/>
      <c r="O1796" s="28"/>
      <c r="Q1796" s="28"/>
      <c r="AE1796" s="28"/>
    </row>
    <row r="1797" spans="3:31" x14ac:dyDescent="0.2">
      <c r="C1797" s="28"/>
      <c r="D1797" s="28"/>
      <c r="E1797" s="28"/>
      <c r="F1797" s="28"/>
      <c r="O1797" s="28"/>
      <c r="Q1797" s="28"/>
      <c r="AE1797" s="28"/>
    </row>
    <row r="1798" spans="3:31" x14ac:dyDescent="0.2">
      <c r="C1798" s="28"/>
      <c r="D1798" s="28"/>
      <c r="E1798" s="28"/>
      <c r="F1798" s="28"/>
      <c r="O1798" s="28"/>
      <c r="Q1798" s="28"/>
      <c r="AE1798" s="28"/>
    </row>
    <row r="1799" spans="3:31" x14ac:dyDescent="0.2">
      <c r="C1799" s="28"/>
      <c r="D1799" s="28"/>
      <c r="E1799" s="28"/>
      <c r="F1799" s="28"/>
      <c r="O1799" s="28"/>
      <c r="Q1799" s="28"/>
      <c r="AE1799" s="28"/>
    </row>
    <row r="1800" spans="3:31" x14ac:dyDescent="0.2">
      <c r="C1800" s="28"/>
      <c r="D1800" s="28"/>
      <c r="E1800" s="28"/>
      <c r="F1800" s="28"/>
      <c r="O1800" s="28"/>
      <c r="Q1800" s="28"/>
      <c r="AE1800" s="28"/>
    </row>
    <row r="1801" spans="3:31" x14ac:dyDescent="0.2">
      <c r="C1801" s="28"/>
      <c r="D1801" s="28"/>
      <c r="E1801" s="28"/>
      <c r="F1801" s="28"/>
      <c r="O1801" s="28"/>
      <c r="Q1801" s="28"/>
      <c r="AE1801" s="28"/>
    </row>
    <row r="1802" spans="3:31" x14ac:dyDescent="0.2">
      <c r="C1802" s="28"/>
      <c r="D1802" s="28"/>
      <c r="E1802" s="28"/>
      <c r="F1802" s="28"/>
      <c r="O1802" s="28"/>
      <c r="Q1802" s="28"/>
      <c r="AE1802" s="28"/>
    </row>
    <row r="1803" spans="3:31" x14ac:dyDescent="0.2">
      <c r="C1803" s="28"/>
      <c r="D1803" s="28"/>
      <c r="E1803" s="28"/>
      <c r="F1803" s="28"/>
      <c r="O1803" s="28"/>
      <c r="Q1803" s="28"/>
      <c r="AE1803" s="28"/>
    </row>
    <row r="1804" spans="3:31" x14ac:dyDescent="0.2">
      <c r="C1804" s="28"/>
      <c r="D1804" s="28"/>
      <c r="E1804" s="28"/>
      <c r="F1804" s="28"/>
      <c r="O1804" s="28"/>
      <c r="Q1804" s="28"/>
      <c r="AE1804" s="28"/>
    </row>
    <row r="1805" spans="3:31" x14ac:dyDescent="0.2">
      <c r="C1805" s="28"/>
      <c r="D1805" s="28"/>
      <c r="E1805" s="28"/>
      <c r="F1805" s="28"/>
      <c r="O1805" s="28"/>
      <c r="Q1805" s="28"/>
      <c r="AE1805" s="28"/>
    </row>
    <row r="1806" spans="3:31" x14ac:dyDescent="0.2">
      <c r="C1806" s="28"/>
      <c r="D1806" s="28"/>
      <c r="E1806" s="28"/>
      <c r="F1806" s="28"/>
      <c r="O1806" s="28"/>
      <c r="Q1806" s="28"/>
      <c r="AE1806" s="28"/>
    </row>
    <row r="1807" spans="3:31" x14ac:dyDescent="0.2">
      <c r="C1807" s="28"/>
      <c r="D1807" s="28"/>
      <c r="E1807" s="28"/>
      <c r="F1807" s="28"/>
      <c r="O1807" s="28"/>
      <c r="Q1807" s="28"/>
      <c r="AE1807" s="28"/>
    </row>
    <row r="1808" spans="3:31" x14ac:dyDescent="0.2">
      <c r="C1808" s="28"/>
      <c r="D1808" s="28"/>
      <c r="E1808" s="28"/>
      <c r="F1808" s="28"/>
      <c r="O1808" s="28"/>
      <c r="Q1808" s="28"/>
      <c r="AE1808" s="28"/>
    </row>
    <row r="1809" spans="3:31" x14ac:dyDescent="0.2">
      <c r="C1809" s="28"/>
      <c r="D1809" s="28"/>
      <c r="E1809" s="28"/>
      <c r="F1809" s="28"/>
      <c r="O1809" s="28"/>
      <c r="Q1809" s="28"/>
      <c r="AE1809" s="28"/>
    </row>
    <row r="1810" spans="3:31" x14ac:dyDescent="0.2">
      <c r="C1810" s="28"/>
      <c r="D1810" s="28"/>
      <c r="E1810" s="28"/>
      <c r="F1810" s="28"/>
      <c r="O1810" s="28"/>
      <c r="Q1810" s="28"/>
      <c r="AE1810" s="28"/>
    </row>
    <row r="1811" spans="3:31" x14ac:dyDescent="0.2">
      <c r="C1811" s="28"/>
      <c r="D1811" s="28"/>
      <c r="E1811" s="28"/>
      <c r="F1811" s="28"/>
      <c r="O1811" s="28"/>
      <c r="Q1811" s="28"/>
      <c r="AE1811" s="28"/>
    </row>
    <row r="1812" spans="3:31" x14ac:dyDescent="0.2">
      <c r="C1812" s="28"/>
      <c r="D1812" s="28"/>
      <c r="E1812" s="28"/>
      <c r="F1812" s="28"/>
      <c r="O1812" s="28"/>
      <c r="Q1812" s="28"/>
      <c r="AE1812" s="28"/>
    </row>
    <row r="1813" spans="3:31" x14ac:dyDescent="0.2">
      <c r="C1813" s="28"/>
      <c r="D1813" s="28"/>
      <c r="E1813" s="28"/>
      <c r="F1813" s="28"/>
      <c r="O1813" s="28"/>
      <c r="Q1813" s="28"/>
      <c r="AE1813" s="28"/>
    </row>
    <row r="1814" spans="3:31" x14ac:dyDescent="0.2">
      <c r="C1814" s="28"/>
      <c r="D1814" s="28"/>
      <c r="E1814" s="28"/>
      <c r="F1814" s="28"/>
      <c r="O1814" s="28"/>
      <c r="Q1814" s="28"/>
      <c r="AE1814" s="28"/>
    </row>
    <row r="1815" spans="3:31" x14ac:dyDescent="0.2">
      <c r="C1815" s="28"/>
      <c r="D1815" s="28"/>
      <c r="E1815" s="28"/>
      <c r="F1815" s="28"/>
      <c r="O1815" s="28"/>
      <c r="Q1815" s="28"/>
      <c r="AE1815" s="28"/>
    </row>
    <row r="1816" spans="3:31" x14ac:dyDescent="0.2">
      <c r="C1816" s="28"/>
      <c r="D1816" s="28"/>
      <c r="E1816" s="28"/>
      <c r="F1816" s="28"/>
      <c r="O1816" s="28"/>
      <c r="Q1816" s="28"/>
      <c r="AE1816" s="28"/>
    </row>
    <row r="1817" spans="3:31" x14ac:dyDescent="0.2">
      <c r="C1817" s="28"/>
      <c r="D1817" s="28"/>
      <c r="E1817" s="28"/>
      <c r="F1817" s="28"/>
      <c r="O1817" s="28"/>
      <c r="Q1817" s="28"/>
      <c r="AE1817" s="28"/>
    </row>
    <row r="1818" spans="3:31" x14ac:dyDescent="0.2">
      <c r="C1818" s="28"/>
      <c r="D1818" s="28"/>
      <c r="E1818" s="28"/>
      <c r="F1818" s="28"/>
      <c r="O1818" s="28"/>
      <c r="Q1818" s="28"/>
      <c r="AE1818" s="28"/>
    </row>
    <row r="1819" spans="3:31" x14ac:dyDescent="0.2">
      <c r="C1819" s="28"/>
      <c r="D1819" s="28"/>
      <c r="E1819" s="28"/>
      <c r="F1819" s="28"/>
      <c r="O1819" s="28"/>
      <c r="Q1819" s="28"/>
      <c r="AE1819" s="28"/>
    </row>
    <row r="1820" spans="3:31" x14ac:dyDescent="0.2">
      <c r="C1820" s="28"/>
      <c r="D1820" s="28"/>
      <c r="E1820" s="28"/>
      <c r="F1820" s="28"/>
      <c r="O1820" s="28"/>
      <c r="Q1820" s="28"/>
      <c r="AE1820" s="28"/>
    </row>
    <row r="1821" spans="3:31" x14ac:dyDescent="0.2">
      <c r="C1821" s="28"/>
      <c r="D1821" s="28"/>
      <c r="E1821" s="28"/>
      <c r="F1821" s="28"/>
      <c r="O1821" s="28"/>
      <c r="Q1821" s="28"/>
      <c r="AE1821" s="28"/>
    </row>
    <row r="1822" spans="3:31" x14ac:dyDescent="0.2">
      <c r="C1822" s="28"/>
      <c r="D1822" s="28"/>
      <c r="E1822" s="28"/>
      <c r="F1822" s="28"/>
      <c r="O1822" s="28"/>
      <c r="Q1822" s="28"/>
      <c r="AE1822" s="28"/>
    </row>
    <row r="1823" spans="3:31" x14ac:dyDescent="0.2">
      <c r="C1823" s="28"/>
      <c r="D1823" s="28"/>
      <c r="E1823" s="28"/>
      <c r="F1823" s="28"/>
      <c r="O1823" s="28"/>
      <c r="Q1823" s="28"/>
      <c r="AE1823" s="28"/>
    </row>
    <row r="1824" spans="3:31" x14ac:dyDescent="0.2">
      <c r="C1824" s="28"/>
      <c r="D1824" s="28"/>
      <c r="E1824" s="28"/>
      <c r="F1824" s="28"/>
      <c r="O1824" s="28"/>
      <c r="Q1824" s="28"/>
      <c r="AE1824" s="28"/>
    </row>
    <row r="1825" spans="3:31" x14ac:dyDescent="0.2">
      <c r="C1825" s="28"/>
      <c r="D1825" s="28"/>
      <c r="E1825" s="28"/>
      <c r="F1825" s="28"/>
      <c r="O1825" s="28"/>
      <c r="Q1825" s="28"/>
      <c r="AE1825" s="28"/>
    </row>
    <row r="1826" spans="3:31" x14ac:dyDescent="0.2">
      <c r="C1826" s="28"/>
      <c r="D1826" s="28"/>
      <c r="E1826" s="28"/>
      <c r="F1826" s="28"/>
      <c r="O1826" s="28"/>
      <c r="Q1826" s="28"/>
      <c r="AE1826" s="28"/>
    </row>
    <row r="1827" spans="3:31" x14ac:dyDescent="0.2">
      <c r="C1827" s="28"/>
      <c r="D1827" s="28"/>
      <c r="E1827" s="28"/>
      <c r="F1827" s="28"/>
      <c r="O1827" s="28"/>
      <c r="Q1827" s="28"/>
      <c r="AE1827" s="28"/>
    </row>
    <row r="1828" spans="3:31" x14ac:dyDescent="0.2">
      <c r="C1828" s="28"/>
      <c r="D1828" s="28"/>
      <c r="E1828" s="28"/>
      <c r="F1828" s="28"/>
      <c r="O1828" s="28"/>
      <c r="Q1828" s="28"/>
      <c r="AE1828" s="28"/>
    </row>
    <row r="1829" spans="3:31" x14ac:dyDescent="0.2">
      <c r="C1829" s="28"/>
      <c r="D1829" s="28"/>
      <c r="E1829" s="28"/>
      <c r="F1829" s="28"/>
      <c r="O1829" s="28"/>
      <c r="Q1829" s="28"/>
      <c r="AE1829" s="28"/>
    </row>
    <row r="1830" spans="3:31" x14ac:dyDescent="0.2">
      <c r="C1830" s="28"/>
      <c r="D1830" s="28"/>
      <c r="E1830" s="28"/>
      <c r="F1830" s="28"/>
      <c r="O1830" s="28"/>
      <c r="Q1830" s="28"/>
      <c r="AE1830" s="28"/>
    </row>
    <row r="1831" spans="3:31" x14ac:dyDescent="0.2">
      <c r="C1831" s="28"/>
      <c r="D1831" s="28"/>
      <c r="E1831" s="28"/>
      <c r="F1831" s="28"/>
      <c r="O1831" s="28"/>
      <c r="Q1831" s="28"/>
      <c r="AE1831" s="28"/>
    </row>
    <row r="1832" spans="3:31" x14ac:dyDescent="0.2">
      <c r="C1832" s="28"/>
      <c r="D1832" s="28"/>
      <c r="E1832" s="28"/>
      <c r="F1832" s="28"/>
      <c r="O1832" s="28"/>
      <c r="Q1832" s="28"/>
      <c r="AE1832" s="28"/>
    </row>
    <row r="1833" spans="3:31" x14ac:dyDescent="0.2">
      <c r="C1833" s="28"/>
      <c r="D1833" s="28"/>
      <c r="E1833" s="28"/>
      <c r="F1833" s="28"/>
      <c r="O1833" s="28"/>
      <c r="Q1833" s="28"/>
      <c r="AE1833" s="28"/>
    </row>
    <row r="1834" spans="3:31" x14ac:dyDescent="0.2">
      <c r="C1834" s="28"/>
      <c r="D1834" s="28"/>
      <c r="E1834" s="28"/>
      <c r="F1834" s="28"/>
      <c r="O1834" s="28"/>
      <c r="Q1834" s="28"/>
      <c r="AE1834" s="28"/>
    </row>
    <row r="1835" spans="3:31" x14ac:dyDescent="0.2">
      <c r="C1835" s="28"/>
      <c r="D1835" s="28"/>
      <c r="E1835" s="28"/>
      <c r="F1835" s="28"/>
      <c r="O1835" s="28"/>
      <c r="Q1835" s="28"/>
      <c r="AE1835" s="28"/>
    </row>
    <row r="1836" spans="3:31" x14ac:dyDescent="0.2">
      <c r="C1836" s="28"/>
      <c r="D1836" s="28"/>
      <c r="E1836" s="28"/>
      <c r="F1836" s="28"/>
      <c r="O1836" s="28"/>
      <c r="Q1836" s="28"/>
      <c r="AE1836" s="28"/>
    </row>
    <row r="1837" spans="3:31" x14ac:dyDescent="0.2">
      <c r="C1837" s="28"/>
      <c r="D1837" s="28"/>
      <c r="E1837" s="28"/>
      <c r="F1837" s="28"/>
      <c r="O1837" s="28"/>
      <c r="Q1837" s="28"/>
      <c r="AE1837" s="28"/>
    </row>
    <row r="1838" spans="3:31" x14ac:dyDescent="0.2">
      <c r="C1838" s="28"/>
      <c r="D1838" s="28"/>
      <c r="E1838" s="28"/>
      <c r="F1838" s="28"/>
      <c r="O1838" s="28"/>
      <c r="Q1838" s="28"/>
      <c r="AE1838" s="28"/>
    </row>
    <row r="1839" spans="3:31" x14ac:dyDescent="0.2">
      <c r="C1839" s="28"/>
      <c r="D1839" s="28"/>
      <c r="E1839" s="28"/>
      <c r="F1839" s="28"/>
      <c r="O1839" s="28"/>
      <c r="Q1839" s="28"/>
      <c r="AE1839" s="28"/>
    </row>
    <row r="1840" spans="3:31" x14ac:dyDescent="0.2">
      <c r="C1840" s="28"/>
      <c r="D1840" s="28"/>
      <c r="E1840" s="28"/>
      <c r="F1840" s="28"/>
      <c r="O1840" s="28"/>
      <c r="Q1840" s="28"/>
      <c r="AE1840" s="28"/>
    </row>
    <row r="1841" spans="3:31" x14ac:dyDescent="0.2">
      <c r="C1841" s="28"/>
      <c r="D1841" s="28"/>
      <c r="E1841" s="28"/>
      <c r="F1841" s="28"/>
      <c r="O1841" s="28"/>
      <c r="Q1841" s="28"/>
      <c r="AE1841" s="28"/>
    </row>
    <row r="1842" spans="3:31" x14ac:dyDescent="0.2">
      <c r="C1842" s="28"/>
      <c r="D1842" s="28"/>
      <c r="E1842" s="28"/>
      <c r="F1842" s="28"/>
      <c r="O1842" s="28"/>
      <c r="Q1842" s="28"/>
      <c r="AE1842" s="28"/>
    </row>
    <row r="1843" spans="3:31" x14ac:dyDescent="0.2">
      <c r="C1843" s="28"/>
      <c r="D1843" s="28"/>
      <c r="E1843" s="28"/>
      <c r="F1843" s="28"/>
      <c r="O1843" s="28"/>
      <c r="Q1843" s="28"/>
      <c r="AE1843" s="28"/>
    </row>
    <row r="1844" spans="3:31" x14ac:dyDescent="0.2">
      <c r="C1844" s="28"/>
      <c r="D1844" s="28"/>
      <c r="E1844" s="28"/>
      <c r="F1844" s="28"/>
      <c r="O1844" s="28"/>
      <c r="Q1844" s="28"/>
      <c r="AE1844" s="28"/>
    </row>
    <row r="1845" spans="3:31" x14ac:dyDescent="0.2">
      <c r="C1845" s="28"/>
      <c r="D1845" s="28"/>
      <c r="E1845" s="28"/>
      <c r="F1845" s="28"/>
      <c r="O1845" s="28"/>
      <c r="Q1845" s="28"/>
      <c r="AE1845" s="28"/>
    </row>
    <row r="1846" spans="3:31" x14ac:dyDescent="0.2">
      <c r="C1846" s="28"/>
      <c r="D1846" s="28"/>
      <c r="E1846" s="28"/>
      <c r="F1846" s="28"/>
      <c r="O1846" s="28"/>
      <c r="Q1846" s="28"/>
      <c r="AE1846" s="28"/>
    </row>
    <row r="1847" spans="3:31" x14ac:dyDescent="0.2">
      <c r="C1847" s="28"/>
      <c r="D1847" s="28"/>
      <c r="E1847" s="28"/>
      <c r="F1847" s="28"/>
      <c r="O1847" s="28"/>
      <c r="Q1847" s="28"/>
      <c r="AE1847" s="28"/>
    </row>
    <row r="1848" spans="3:31" x14ac:dyDescent="0.2">
      <c r="C1848" s="28"/>
      <c r="D1848" s="28"/>
      <c r="E1848" s="28"/>
      <c r="F1848" s="28"/>
      <c r="O1848" s="28"/>
      <c r="Q1848" s="28"/>
      <c r="AE1848" s="28"/>
    </row>
    <row r="1849" spans="3:31" x14ac:dyDescent="0.2">
      <c r="C1849" s="28"/>
      <c r="D1849" s="28"/>
      <c r="E1849" s="28"/>
      <c r="F1849" s="28"/>
      <c r="O1849" s="28"/>
      <c r="Q1849" s="28"/>
      <c r="AE1849" s="28"/>
    </row>
    <row r="1850" spans="3:31" x14ac:dyDescent="0.2">
      <c r="C1850" s="28"/>
      <c r="D1850" s="28"/>
      <c r="E1850" s="28"/>
      <c r="F1850" s="28"/>
      <c r="O1850" s="28"/>
      <c r="Q1850" s="28"/>
      <c r="AE1850" s="28"/>
    </row>
    <row r="1851" spans="3:31" x14ac:dyDescent="0.2">
      <c r="C1851" s="28"/>
      <c r="D1851" s="28"/>
      <c r="E1851" s="28"/>
      <c r="F1851" s="28"/>
      <c r="O1851" s="28"/>
      <c r="Q1851" s="28"/>
      <c r="AE1851" s="28"/>
    </row>
    <row r="1852" spans="3:31" x14ac:dyDescent="0.2">
      <c r="C1852" s="28"/>
      <c r="D1852" s="28"/>
      <c r="E1852" s="28"/>
      <c r="F1852" s="28"/>
      <c r="O1852" s="28"/>
      <c r="Q1852" s="28"/>
      <c r="AE1852" s="28"/>
    </row>
    <row r="1853" spans="3:31" x14ac:dyDescent="0.2">
      <c r="C1853" s="28"/>
      <c r="D1853" s="28"/>
      <c r="E1853" s="28"/>
      <c r="F1853" s="28"/>
      <c r="O1853" s="28"/>
      <c r="Q1853" s="28"/>
      <c r="AE1853" s="28"/>
    </row>
    <row r="1854" spans="3:31" x14ac:dyDescent="0.2">
      <c r="C1854" s="28"/>
      <c r="D1854" s="28"/>
      <c r="E1854" s="28"/>
      <c r="F1854" s="28"/>
      <c r="O1854" s="28"/>
      <c r="Q1854" s="28"/>
      <c r="AE1854" s="28"/>
    </row>
    <row r="1855" spans="3:31" x14ac:dyDescent="0.2">
      <c r="C1855" s="28"/>
      <c r="D1855" s="28"/>
      <c r="E1855" s="28"/>
      <c r="F1855" s="28"/>
      <c r="O1855" s="28"/>
      <c r="Q1855" s="28"/>
      <c r="AE1855" s="28"/>
    </row>
    <row r="1856" spans="3:31" x14ac:dyDescent="0.2">
      <c r="C1856" s="28"/>
      <c r="D1856" s="28"/>
      <c r="E1856" s="28"/>
      <c r="F1856" s="28"/>
      <c r="O1856" s="28"/>
      <c r="Q1856" s="28"/>
      <c r="AE1856" s="28"/>
    </row>
    <row r="1857" spans="3:31" x14ac:dyDescent="0.2">
      <c r="C1857" s="28"/>
      <c r="D1857" s="28"/>
      <c r="E1857" s="28"/>
      <c r="F1857" s="28"/>
      <c r="O1857" s="28"/>
      <c r="Q1857" s="28"/>
      <c r="AE1857" s="28"/>
    </row>
    <row r="1858" spans="3:31" x14ac:dyDescent="0.2">
      <c r="C1858" s="28"/>
      <c r="D1858" s="28"/>
      <c r="E1858" s="28"/>
      <c r="F1858" s="28"/>
      <c r="O1858" s="28"/>
      <c r="Q1858" s="28"/>
      <c r="AE1858" s="28"/>
    </row>
    <row r="1859" spans="3:31" x14ac:dyDescent="0.2">
      <c r="C1859" s="28"/>
      <c r="D1859" s="28"/>
      <c r="E1859" s="28"/>
      <c r="F1859" s="28"/>
      <c r="O1859" s="28"/>
      <c r="Q1859" s="28"/>
      <c r="AE1859" s="28"/>
    </row>
    <row r="1860" spans="3:31" x14ac:dyDescent="0.2">
      <c r="C1860" s="28"/>
      <c r="D1860" s="28"/>
      <c r="E1860" s="28"/>
      <c r="F1860" s="28"/>
      <c r="O1860" s="28"/>
      <c r="Q1860" s="28"/>
      <c r="AE1860" s="28"/>
    </row>
    <row r="1861" spans="3:31" x14ac:dyDescent="0.2">
      <c r="C1861" s="28"/>
      <c r="D1861" s="28"/>
      <c r="E1861" s="28"/>
      <c r="F1861" s="28"/>
      <c r="O1861" s="28"/>
      <c r="Q1861" s="28"/>
      <c r="AE1861" s="28"/>
    </row>
    <row r="1862" spans="3:31" x14ac:dyDescent="0.2">
      <c r="C1862" s="28"/>
      <c r="D1862" s="28"/>
      <c r="E1862" s="28"/>
      <c r="F1862" s="28"/>
      <c r="O1862" s="28"/>
      <c r="Q1862" s="28"/>
      <c r="AE1862" s="28"/>
    </row>
    <row r="1863" spans="3:31" x14ac:dyDescent="0.2">
      <c r="C1863" s="28"/>
      <c r="D1863" s="28"/>
      <c r="E1863" s="28"/>
      <c r="F1863" s="28"/>
      <c r="O1863" s="28"/>
      <c r="Q1863" s="28"/>
      <c r="AE1863" s="28"/>
    </row>
    <row r="1864" spans="3:31" x14ac:dyDescent="0.2">
      <c r="C1864" s="28"/>
      <c r="D1864" s="28"/>
      <c r="E1864" s="28"/>
      <c r="F1864" s="28"/>
      <c r="O1864" s="28"/>
      <c r="Q1864" s="28"/>
      <c r="AE1864" s="28"/>
    </row>
    <row r="1865" spans="3:31" x14ac:dyDescent="0.2">
      <c r="C1865" s="28"/>
      <c r="D1865" s="28"/>
      <c r="E1865" s="28"/>
      <c r="F1865" s="28"/>
      <c r="O1865" s="28"/>
      <c r="Q1865" s="28"/>
      <c r="AE1865" s="28"/>
    </row>
    <row r="1866" spans="3:31" x14ac:dyDescent="0.2">
      <c r="C1866" s="28"/>
      <c r="D1866" s="28"/>
      <c r="E1866" s="28"/>
      <c r="F1866" s="28"/>
      <c r="O1866" s="28"/>
      <c r="Q1866" s="28"/>
      <c r="AE1866" s="28"/>
    </row>
    <row r="1867" spans="3:31" x14ac:dyDescent="0.2">
      <c r="C1867" s="28"/>
      <c r="D1867" s="28"/>
      <c r="E1867" s="28"/>
      <c r="F1867" s="28"/>
      <c r="O1867" s="28"/>
      <c r="Q1867" s="28"/>
      <c r="AE1867" s="28"/>
    </row>
    <row r="1868" spans="3:31" x14ac:dyDescent="0.2">
      <c r="C1868" s="28"/>
      <c r="D1868" s="28"/>
      <c r="E1868" s="28"/>
      <c r="F1868" s="28"/>
      <c r="O1868" s="28"/>
      <c r="Q1868" s="28"/>
      <c r="AE1868" s="28"/>
    </row>
    <row r="1869" spans="3:31" x14ac:dyDescent="0.2">
      <c r="C1869" s="28"/>
      <c r="D1869" s="28"/>
      <c r="E1869" s="28"/>
      <c r="F1869" s="28"/>
      <c r="O1869" s="28"/>
      <c r="Q1869" s="28"/>
      <c r="AE1869" s="28"/>
    </row>
    <row r="1870" spans="3:31" x14ac:dyDescent="0.2">
      <c r="C1870" s="28"/>
      <c r="D1870" s="28"/>
      <c r="E1870" s="28"/>
      <c r="F1870" s="28"/>
      <c r="O1870" s="28"/>
      <c r="Q1870" s="28"/>
      <c r="AE1870" s="28"/>
    </row>
    <row r="1871" spans="3:31" x14ac:dyDescent="0.2">
      <c r="C1871" s="28"/>
      <c r="D1871" s="28"/>
      <c r="E1871" s="28"/>
      <c r="F1871" s="28"/>
      <c r="O1871" s="28"/>
      <c r="Q1871" s="28"/>
      <c r="AE1871" s="28"/>
    </row>
    <row r="1872" spans="3:31" x14ac:dyDescent="0.2">
      <c r="C1872" s="28"/>
      <c r="D1872" s="28"/>
      <c r="E1872" s="28"/>
      <c r="F1872" s="28"/>
      <c r="O1872" s="28"/>
      <c r="Q1872" s="28"/>
      <c r="AE1872" s="28"/>
    </row>
    <row r="1873" spans="3:31" x14ac:dyDescent="0.2">
      <c r="C1873" s="28"/>
      <c r="D1873" s="28"/>
      <c r="E1873" s="28"/>
      <c r="F1873" s="28"/>
      <c r="O1873" s="28"/>
      <c r="Q1873" s="28"/>
      <c r="AE1873" s="28"/>
    </row>
    <row r="1874" spans="3:31" x14ac:dyDescent="0.2">
      <c r="C1874" s="28"/>
      <c r="D1874" s="28"/>
      <c r="E1874" s="28"/>
      <c r="F1874" s="28"/>
      <c r="O1874" s="28"/>
      <c r="Q1874" s="28"/>
      <c r="AE1874" s="28"/>
    </row>
    <row r="1875" spans="3:31" x14ac:dyDescent="0.2">
      <c r="C1875" s="28"/>
      <c r="D1875" s="28"/>
      <c r="E1875" s="28"/>
      <c r="F1875" s="28"/>
      <c r="O1875" s="28"/>
      <c r="Q1875" s="28"/>
      <c r="AE1875" s="28"/>
    </row>
    <row r="1876" spans="3:31" x14ac:dyDescent="0.2">
      <c r="C1876" s="28"/>
      <c r="D1876" s="28"/>
      <c r="E1876" s="28"/>
      <c r="F1876" s="28"/>
      <c r="O1876" s="28"/>
      <c r="Q1876" s="28"/>
      <c r="AE1876" s="28"/>
    </row>
    <row r="1877" spans="3:31" x14ac:dyDescent="0.2">
      <c r="C1877" s="28"/>
      <c r="D1877" s="28"/>
      <c r="E1877" s="28"/>
      <c r="F1877" s="28"/>
      <c r="O1877" s="28"/>
      <c r="Q1877" s="28"/>
      <c r="AE1877" s="28"/>
    </row>
    <row r="1878" spans="3:31" x14ac:dyDescent="0.2">
      <c r="C1878" s="28"/>
      <c r="D1878" s="28"/>
      <c r="E1878" s="28"/>
      <c r="F1878" s="28"/>
      <c r="O1878" s="28"/>
      <c r="Q1878" s="28"/>
      <c r="AE1878" s="28"/>
    </row>
    <row r="1879" spans="3:31" x14ac:dyDescent="0.2">
      <c r="C1879" s="28"/>
      <c r="D1879" s="28"/>
      <c r="E1879" s="28"/>
      <c r="F1879" s="28"/>
      <c r="O1879" s="28"/>
      <c r="Q1879" s="28"/>
      <c r="AE1879" s="28"/>
    </row>
    <row r="1880" spans="3:31" x14ac:dyDescent="0.2">
      <c r="C1880" s="28"/>
      <c r="D1880" s="28"/>
      <c r="E1880" s="28"/>
      <c r="F1880" s="28"/>
      <c r="O1880" s="28"/>
      <c r="Q1880" s="28"/>
      <c r="AE1880" s="28"/>
    </row>
    <row r="1881" spans="3:31" x14ac:dyDescent="0.2">
      <c r="C1881" s="28"/>
      <c r="D1881" s="28"/>
      <c r="E1881" s="28"/>
      <c r="F1881" s="28"/>
      <c r="O1881" s="28"/>
      <c r="Q1881" s="28"/>
      <c r="AE1881" s="28"/>
    </row>
    <row r="1882" spans="3:31" x14ac:dyDescent="0.2">
      <c r="C1882" s="28"/>
      <c r="D1882" s="28"/>
      <c r="E1882" s="28"/>
      <c r="F1882" s="28"/>
      <c r="O1882" s="28"/>
      <c r="Q1882" s="28"/>
      <c r="AE1882" s="28"/>
    </row>
    <row r="1883" spans="3:31" x14ac:dyDescent="0.2">
      <c r="C1883" s="28"/>
      <c r="D1883" s="28"/>
      <c r="E1883" s="28"/>
      <c r="F1883" s="28"/>
      <c r="O1883" s="28"/>
      <c r="Q1883" s="28"/>
      <c r="AE1883" s="28"/>
    </row>
    <row r="1884" spans="3:31" x14ac:dyDescent="0.2">
      <c r="C1884" s="28"/>
      <c r="D1884" s="28"/>
      <c r="E1884" s="28"/>
      <c r="F1884" s="28"/>
      <c r="O1884" s="28"/>
      <c r="Q1884" s="28"/>
      <c r="AE1884" s="28"/>
    </row>
    <row r="1885" spans="3:31" x14ac:dyDescent="0.2">
      <c r="C1885" s="28"/>
      <c r="D1885" s="28"/>
      <c r="E1885" s="28"/>
      <c r="F1885" s="28"/>
      <c r="O1885" s="28"/>
      <c r="Q1885" s="28"/>
      <c r="AE1885" s="28"/>
    </row>
    <row r="1886" spans="3:31" x14ac:dyDescent="0.2">
      <c r="C1886" s="28"/>
      <c r="D1886" s="28"/>
      <c r="E1886" s="28"/>
      <c r="F1886" s="28"/>
      <c r="O1886" s="28"/>
      <c r="Q1886" s="28"/>
      <c r="AE1886" s="28"/>
    </row>
    <row r="1887" spans="3:31" x14ac:dyDescent="0.2">
      <c r="C1887" s="28"/>
      <c r="D1887" s="28"/>
      <c r="E1887" s="28"/>
      <c r="F1887" s="28"/>
      <c r="O1887" s="28"/>
      <c r="Q1887" s="28"/>
      <c r="AE1887" s="28"/>
    </row>
    <row r="1888" spans="3:31" x14ac:dyDescent="0.2">
      <c r="C1888" s="28"/>
      <c r="D1888" s="28"/>
      <c r="E1888" s="28"/>
      <c r="F1888" s="28"/>
      <c r="O1888" s="28"/>
      <c r="Q1888" s="28"/>
      <c r="AE1888" s="28"/>
    </row>
    <row r="1889" spans="3:31" x14ac:dyDescent="0.2">
      <c r="C1889" s="28"/>
      <c r="D1889" s="28"/>
      <c r="E1889" s="28"/>
      <c r="F1889" s="28"/>
      <c r="O1889" s="28"/>
      <c r="Q1889" s="28"/>
      <c r="AE1889" s="28"/>
    </row>
    <row r="1890" spans="3:31" x14ac:dyDescent="0.2">
      <c r="C1890" s="28"/>
      <c r="D1890" s="28"/>
      <c r="E1890" s="28"/>
      <c r="F1890" s="28"/>
      <c r="O1890" s="28"/>
      <c r="Q1890" s="28"/>
      <c r="AE1890" s="28"/>
    </row>
    <row r="1891" spans="3:31" x14ac:dyDescent="0.2">
      <c r="C1891" s="28"/>
      <c r="D1891" s="28"/>
      <c r="E1891" s="28"/>
      <c r="F1891" s="28"/>
      <c r="O1891" s="28"/>
      <c r="Q1891" s="28"/>
      <c r="AE1891" s="28"/>
    </row>
    <row r="1892" spans="3:31" x14ac:dyDescent="0.2">
      <c r="C1892" s="28"/>
      <c r="D1892" s="28"/>
      <c r="E1892" s="28"/>
      <c r="F1892" s="28"/>
      <c r="O1892" s="28"/>
      <c r="Q1892" s="28"/>
      <c r="AE1892" s="28"/>
    </row>
    <row r="1893" spans="3:31" x14ac:dyDescent="0.2">
      <c r="C1893" s="28"/>
      <c r="D1893" s="28"/>
      <c r="E1893" s="28"/>
      <c r="F1893" s="28"/>
      <c r="O1893" s="28"/>
      <c r="Q1893" s="28"/>
      <c r="AE1893" s="28"/>
    </row>
    <row r="1894" spans="3:31" x14ac:dyDescent="0.2">
      <c r="C1894" s="28"/>
      <c r="D1894" s="28"/>
      <c r="E1894" s="28"/>
      <c r="F1894" s="28"/>
      <c r="O1894" s="28"/>
      <c r="Q1894" s="28"/>
      <c r="AE1894" s="28"/>
    </row>
    <row r="1895" spans="3:31" x14ac:dyDescent="0.2">
      <c r="C1895" s="28"/>
      <c r="D1895" s="28"/>
      <c r="E1895" s="28"/>
      <c r="F1895" s="28"/>
      <c r="O1895" s="28"/>
      <c r="Q1895" s="28"/>
      <c r="AE1895" s="28"/>
    </row>
    <row r="1896" spans="3:31" x14ac:dyDescent="0.2">
      <c r="C1896" s="28"/>
      <c r="D1896" s="28"/>
      <c r="E1896" s="28"/>
      <c r="F1896" s="28"/>
      <c r="O1896" s="28"/>
      <c r="Q1896" s="28"/>
      <c r="AE1896" s="28"/>
    </row>
    <row r="1897" spans="3:31" x14ac:dyDescent="0.2">
      <c r="C1897" s="28"/>
      <c r="D1897" s="28"/>
      <c r="E1897" s="28"/>
      <c r="F1897" s="28"/>
      <c r="O1897" s="28"/>
      <c r="Q1897" s="28"/>
      <c r="AE1897" s="28"/>
    </row>
    <row r="1898" spans="3:31" x14ac:dyDescent="0.2">
      <c r="C1898" s="28"/>
      <c r="D1898" s="28"/>
      <c r="E1898" s="28"/>
      <c r="F1898" s="28"/>
      <c r="O1898" s="28"/>
      <c r="Q1898" s="28"/>
      <c r="AE1898" s="28"/>
    </row>
    <row r="1899" spans="3:31" x14ac:dyDescent="0.2">
      <c r="C1899" s="28"/>
      <c r="D1899" s="28"/>
      <c r="E1899" s="28"/>
      <c r="F1899" s="28"/>
      <c r="O1899" s="28"/>
      <c r="Q1899" s="28"/>
      <c r="AE1899" s="28"/>
    </row>
    <row r="1900" spans="3:31" x14ac:dyDescent="0.2">
      <c r="C1900" s="28"/>
      <c r="D1900" s="28"/>
      <c r="E1900" s="28"/>
      <c r="F1900" s="28"/>
      <c r="O1900" s="28"/>
      <c r="Q1900" s="28"/>
      <c r="AE1900" s="28"/>
    </row>
    <row r="1901" spans="3:31" x14ac:dyDescent="0.2">
      <c r="C1901" s="28"/>
      <c r="D1901" s="28"/>
      <c r="E1901" s="28"/>
      <c r="F1901" s="28"/>
      <c r="O1901" s="28"/>
      <c r="Q1901" s="28"/>
      <c r="AE1901" s="28"/>
    </row>
    <row r="1902" spans="3:31" x14ac:dyDescent="0.2">
      <c r="C1902" s="28"/>
      <c r="D1902" s="28"/>
      <c r="E1902" s="28"/>
      <c r="F1902" s="28"/>
      <c r="O1902" s="28"/>
      <c r="Q1902" s="28"/>
      <c r="AE1902" s="28"/>
    </row>
    <row r="1903" spans="3:31" x14ac:dyDescent="0.2">
      <c r="C1903" s="28"/>
      <c r="D1903" s="28"/>
      <c r="E1903" s="28"/>
      <c r="F1903" s="28"/>
      <c r="O1903" s="28"/>
      <c r="Q1903" s="28"/>
      <c r="AE1903" s="28"/>
    </row>
    <row r="1904" spans="3:31" x14ac:dyDescent="0.2">
      <c r="C1904" s="28"/>
      <c r="D1904" s="28"/>
      <c r="E1904" s="28"/>
      <c r="F1904" s="28"/>
      <c r="O1904" s="28"/>
      <c r="Q1904" s="28"/>
      <c r="AE1904" s="28"/>
    </row>
    <row r="1905" spans="3:31" x14ac:dyDescent="0.2">
      <c r="C1905" s="28"/>
      <c r="D1905" s="28"/>
      <c r="E1905" s="28"/>
      <c r="F1905" s="28"/>
      <c r="O1905" s="28"/>
      <c r="Q1905" s="28"/>
      <c r="AE1905" s="28"/>
    </row>
    <row r="1906" spans="3:31" x14ac:dyDescent="0.2">
      <c r="C1906" s="28"/>
      <c r="D1906" s="28"/>
      <c r="E1906" s="28"/>
      <c r="F1906" s="28"/>
      <c r="O1906" s="28"/>
      <c r="Q1906" s="28"/>
      <c r="AE1906" s="28"/>
    </row>
    <row r="1907" spans="3:31" x14ac:dyDescent="0.2">
      <c r="C1907" s="28"/>
      <c r="D1907" s="28"/>
      <c r="E1907" s="28"/>
      <c r="F1907" s="28"/>
      <c r="O1907" s="28"/>
      <c r="Q1907" s="28"/>
      <c r="AE1907" s="28"/>
    </row>
    <row r="1908" spans="3:31" x14ac:dyDescent="0.2">
      <c r="C1908" s="28"/>
      <c r="D1908" s="28"/>
      <c r="E1908" s="28"/>
      <c r="F1908" s="28"/>
      <c r="O1908" s="28"/>
      <c r="Q1908" s="28"/>
      <c r="AE1908" s="28"/>
    </row>
    <row r="1909" spans="3:31" x14ac:dyDescent="0.2">
      <c r="C1909" s="28"/>
      <c r="D1909" s="28"/>
      <c r="E1909" s="28"/>
      <c r="F1909" s="28"/>
      <c r="O1909" s="28"/>
      <c r="Q1909" s="28"/>
      <c r="AE1909" s="28"/>
    </row>
    <row r="1910" spans="3:31" x14ac:dyDescent="0.2">
      <c r="C1910" s="28"/>
      <c r="D1910" s="28"/>
      <c r="E1910" s="28"/>
      <c r="F1910" s="28"/>
      <c r="O1910" s="28"/>
      <c r="Q1910" s="28"/>
      <c r="AE1910" s="28"/>
    </row>
    <row r="1911" spans="3:31" x14ac:dyDescent="0.2">
      <c r="C1911" s="28"/>
      <c r="D1911" s="28"/>
      <c r="E1911" s="28"/>
      <c r="F1911" s="28"/>
      <c r="O1911" s="28"/>
      <c r="Q1911" s="28"/>
      <c r="AE1911" s="28"/>
    </row>
    <row r="1912" spans="3:31" x14ac:dyDescent="0.2">
      <c r="C1912" s="28"/>
      <c r="D1912" s="28"/>
      <c r="E1912" s="28"/>
      <c r="F1912" s="28"/>
      <c r="O1912" s="28"/>
      <c r="Q1912" s="28"/>
      <c r="AE1912" s="28"/>
    </row>
    <row r="1913" spans="3:31" x14ac:dyDescent="0.2">
      <c r="C1913" s="28"/>
      <c r="D1913" s="28"/>
      <c r="E1913" s="28"/>
      <c r="F1913" s="28"/>
      <c r="O1913" s="28"/>
      <c r="Q1913" s="28"/>
      <c r="AE1913" s="28"/>
    </row>
    <row r="1914" spans="3:31" x14ac:dyDescent="0.2">
      <c r="C1914" s="28"/>
      <c r="D1914" s="28"/>
      <c r="E1914" s="28"/>
      <c r="F1914" s="28"/>
      <c r="O1914" s="28"/>
      <c r="Q1914" s="28"/>
      <c r="AE1914" s="28"/>
    </row>
    <row r="1915" spans="3:31" x14ac:dyDescent="0.2">
      <c r="C1915" s="28"/>
      <c r="D1915" s="28"/>
      <c r="E1915" s="28"/>
      <c r="F1915" s="28"/>
      <c r="O1915" s="28"/>
      <c r="Q1915" s="28"/>
      <c r="AE1915" s="28"/>
    </row>
    <row r="1916" spans="3:31" x14ac:dyDescent="0.2">
      <c r="C1916" s="28"/>
      <c r="D1916" s="28"/>
      <c r="E1916" s="28"/>
      <c r="F1916" s="28"/>
      <c r="O1916" s="28"/>
      <c r="Q1916" s="28"/>
      <c r="AE1916" s="28"/>
    </row>
    <row r="1917" spans="3:31" x14ac:dyDescent="0.2">
      <c r="C1917" s="28"/>
      <c r="D1917" s="28"/>
      <c r="E1917" s="28"/>
      <c r="F1917" s="28"/>
      <c r="O1917" s="28"/>
      <c r="Q1917" s="28"/>
      <c r="AE1917" s="28"/>
    </row>
    <row r="1918" spans="3:31" x14ac:dyDescent="0.2">
      <c r="C1918" s="28"/>
      <c r="D1918" s="28"/>
      <c r="E1918" s="28"/>
      <c r="F1918" s="28"/>
      <c r="O1918" s="28"/>
      <c r="Q1918" s="28"/>
      <c r="AE1918" s="28"/>
    </row>
    <row r="1919" spans="3:31" x14ac:dyDescent="0.2">
      <c r="C1919" s="28"/>
      <c r="D1919" s="28"/>
      <c r="E1919" s="28"/>
      <c r="F1919" s="28"/>
      <c r="O1919" s="28"/>
      <c r="Q1919" s="28"/>
      <c r="AE1919" s="28"/>
    </row>
    <row r="1920" spans="3:31" x14ac:dyDescent="0.2">
      <c r="C1920" s="28"/>
      <c r="D1920" s="28"/>
      <c r="E1920" s="28"/>
      <c r="F1920" s="28"/>
      <c r="O1920" s="28"/>
      <c r="Q1920" s="28"/>
      <c r="AE1920" s="28"/>
    </row>
    <row r="1921" spans="3:31" x14ac:dyDescent="0.2">
      <c r="C1921" s="28"/>
      <c r="D1921" s="28"/>
      <c r="E1921" s="28"/>
      <c r="F1921" s="28"/>
      <c r="O1921" s="28"/>
      <c r="Q1921" s="28"/>
      <c r="AE1921" s="28"/>
    </row>
    <row r="1922" spans="3:31" x14ac:dyDescent="0.2">
      <c r="C1922" s="28"/>
      <c r="D1922" s="28"/>
      <c r="E1922" s="28"/>
      <c r="F1922" s="28"/>
      <c r="O1922" s="28"/>
      <c r="Q1922" s="28"/>
      <c r="AE1922" s="28"/>
    </row>
    <row r="1923" spans="3:31" x14ac:dyDescent="0.2">
      <c r="C1923" s="28"/>
      <c r="D1923" s="28"/>
      <c r="E1923" s="28"/>
      <c r="F1923" s="28"/>
      <c r="O1923" s="28"/>
      <c r="Q1923" s="28"/>
      <c r="AE1923" s="28"/>
    </row>
    <row r="1924" spans="3:31" x14ac:dyDescent="0.2">
      <c r="C1924" s="28"/>
      <c r="D1924" s="28"/>
      <c r="E1924" s="28"/>
      <c r="F1924" s="28"/>
      <c r="O1924" s="28"/>
      <c r="Q1924" s="28"/>
      <c r="AE1924" s="28"/>
    </row>
    <row r="1925" spans="3:31" x14ac:dyDescent="0.2">
      <c r="C1925" s="28"/>
      <c r="D1925" s="28"/>
      <c r="E1925" s="28"/>
      <c r="F1925" s="28"/>
      <c r="O1925" s="28"/>
      <c r="Q1925" s="28"/>
      <c r="AE1925" s="28"/>
    </row>
    <row r="1926" spans="3:31" x14ac:dyDescent="0.2">
      <c r="C1926" s="28"/>
      <c r="D1926" s="28"/>
      <c r="E1926" s="28"/>
      <c r="F1926" s="28"/>
      <c r="O1926" s="28"/>
      <c r="Q1926" s="28"/>
      <c r="AE1926" s="28"/>
    </row>
    <row r="1927" spans="3:31" x14ac:dyDescent="0.2">
      <c r="C1927" s="28"/>
      <c r="D1927" s="28"/>
      <c r="E1927" s="28"/>
      <c r="F1927" s="28"/>
      <c r="O1927" s="28"/>
      <c r="Q1927" s="28"/>
      <c r="AE1927" s="28"/>
    </row>
    <row r="1928" spans="3:31" x14ac:dyDescent="0.2">
      <c r="C1928" s="28"/>
      <c r="D1928" s="28"/>
      <c r="E1928" s="28"/>
      <c r="F1928" s="28"/>
      <c r="O1928" s="28"/>
      <c r="Q1928" s="28"/>
      <c r="AE1928" s="28"/>
    </row>
    <row r="1929" spans="3:31" x14ac:dyDescent="0.2">
      <c r="C1929" s="28"/>
      <c r="D1929" s="28"/>
      <c r="E1929" s="28"/>
      <c r="F1929" s="28"/>
      <c r="O1929" s="28"/>
      <c r="Q1929" s="28"/>
      <c r="AE1929" s="28"/>
    </row>
    <row r="1930" spans="3:31" x14ac:dyDescent="0.2">
      <c r="C1930" s="28"/>
      <c r="D1930" s="28"/>
      <c r="E1930" s="28"/>
      <c r="F1930" s="28"/>
      <c r="O1930" s="28"/>
      <c r="Q1930" s="28"/>
      <c r="AE1930" s="28"/>
    </row>
    <row r="1931" spans="3:31" x14ac:dyDescent="0.2">
      <c r="C1931" s="28"/>
      <c r="D1931" s="28"/>
      <c r="E1931" s="28"/>
      <c r="F1931" s="28"/>
      <c r="O1931" s="28"/>
      <c r="Q1931" s="28"/>
      <c r="AE1931" s="28"/>
    </row>
    <row r="1932" spans="3:31" x14ac:dyDescent="0.2">
      <c r="C1932" s="28"/>
      <c r="D1932" s="28"/>
      <c r="E1932" s="28"/>
      <c r="F1932" s="28"/>
      <c r="O1932" s="28"/>
      <c r="Q1932" s="28"/>
      <c r="AE1932" s="28"/>
    </row>
    <row r="1933" spans="3:31" x14ac:dyDescent="0.2">
      <c r="C1933" s="28"/>
      <c r="D1933" s="28"/>
      <c r="E1933" s="28"/>
      <c r="F1933" s="28"/>
      <c r="O1933" s="28"/>
      <c r="Q1933" s="28"/>
      <c r="AE1933" s="28"/>
    </row>
    <row r="1934" spans="3:31" x14ac:dyDescent="0.2">
      <c r="C1934" s="28"/>
      <c r="D1934" s="28"/>
      <c r="E1934" s="28"/>
      <c r="F1934" s="28"/>
      <c r="O1934" s="28"/>
      <c r="Q1934" s="28"/>
      <c r="AE1934" s="28"/>
    </row>
    <row r="1935" spans="3:31" x14ac:dyDescent="0.2">
      <c r="C1935" s="28"/>
      <c r="D1935" s="28"/>
      <c r="E1935" s="28"/>
      <c r="F1935" s="28"/>
      <c r="O1935" s="28"/>
      <c r="Q1935" s="28"/>
      <c r="AE1935" s="28"/>
    </row>
    <row r="1936" spans="3:31" x14ac:dyDescent="0.2">
      <c r="C1936" s="28"/>
      <c r="D1936" s="28"/>
      <c r="E1936" s="28"/>
      <c r="F1936" s="28"/>
      <c r="O1936" s="28"/>
      <c r="Q1936" s="28"/>
      <c r="AE1936" s="28"/>
    </row>
    <row r="1937" spans="3:31" x14ac:dyDescent="0.2">
      <c r="C1937" s="28"/>
      <c r="D1937" s="28"/>
      <c r="E1937" s="28"/>
      <c r="F1937" s="28"/>
      <c r="O1937" s="28"/>
      <c r="Q1937" s="28"/>
      <c r="AE1937" s="28"/>
    </row>
    <row r="1938" spans="3:31" x14ac:dyDescent="0.2">
      <c r="C1938" s="28"/>
      <c r="D1938" s="28"/>
      <c r="E1938" s="28"/>
      <c r="F1938" s="28"/>
      <c r="O1938" s="28"/>
      <c r="Q1938" s="28"/>
      <c r="AE1938" s="28"/>
    </row>
    <row r="1939" spans="3:31" x14ac:dyDescent="0.2">
      <c r="C1939" s="28"/>
      <c r="D1939" s="28"/>
      <c r="E1939" s="28"/>
      <c r="F1939" s="28"/>
      <c r="O1939" s="28"/>
      <c r="Q1939" s="28"/>
      <c r="AE1939" s="28"/>
    </row>
    <row r="1940" spans="3:31" x14ac:dyDescent="0.2">
      <c r="C1940" s="28"/>
      <c r="D1940" s="28"/>
      <c r="E1940" s="28"/>
      <c r="F1940" s="28"/>
      <c r="O1940" s="28"/>
      <c r="Q1940" s="28"/>
      <c r="AE1940" s="28"/>
    </row>
    <row r="1941" spans="3:31" x14ac:dyDescent="0.2">
      <c r="C1941" s="28"/>
      <c r="D1941" s="28"/>
      <c r="E1941" s="28"/>
      <c r="F1941" s="28"/>
      <c r="O1941" s="28"/>
      <c r="Q1941" s="28"/>
      <c r="AE1941" s="28"/>
    </row>
    <row r="1942" spans="3:31" x14ac:dyDescent="0.2">
      <c r="C1942" s="28"/>
      <c r="D1942" s="28"/>
      <c r="E1942" s="28"/>
      <c r="F1942" s="28"/>
      <c r="O1942" s="28"/>
      <c r="Q1942" s="28"/>
      <c r="AE1942" s="28"/>
    </row>
    <row r="1943" spans="3:31" x14ac:dyDescent="0.2">
      <c r="C1943" s="28"/>
      <c r="D1943" s="28"/>
      <c r="E1943" s="28"/>
      <c r="F1943" s="28"/>
      <c r="O1943" s="28"/>
      <c r="Q1943" s="28"/>
      <c r="AE1943" s="28"/>
    </row>
    <row r="1944" spans="3:31" x14ac:dyDescent="0.2">
      <c r="C1944" s="28"/>
      <c r="D1944" s="28"/>
      <c r="E1944" s="28"/>
      <c r="F1944" s="28"/>
      <c r="O1944" s="28"/>
      <c r="Q1944" s="28"/>
      <c r="AE1944" s="28"/>
    </row>
    <row r="1945" spans="3:31" x14ac:dyDescent="0.2">
      <c r="C1945" s="28"/>
      <c r="D1945" s="28"/>
      <c r="E1945" s="28"/>
      <c r="F1945" s="28"/>
      <c r="O1945" s="28"/>
      <c r="Q1945" s="28"/>
      <c r="AE1945" s="28"/>
    </row>
    <row r="1946" spans="3:31" x14ac:dyDescent="0.2">
      <c r="C1946" s="28"/>
      <c r="D1946" s="28"/>
      <c r="E1946" s="28"/>
      <c r="F1946" s="28"/>
      <c r="O1946" s="28"/>
      <c r="Q1946" s="28"/>
      <c r="AE1946" s="28"/>
    </row>
    <row r="1947" spans="3:31" x14ac:dyDescent="0.2">
      <c r="C1947" s="28"/>
      <c r="D1947" s="28"/>
      <c r="E1947" s="28"/>
      <c r="F1947" s="28"/>
      <c r="O1947" s="28"/>
      <c r="Q1947" s="28"/>
      <c r="AE1947" s="28"/>
    </row>
    <row r="1948" spans="3:31" x14ac:dyDescent="0.2">
      <c r="C1948" s="28"/>
      <c r="D1948" s="28"/>
      <c r="E1948" s="28"/>
      <c r="F1948" s="28"/>
      <c r="O1948" s="28"/>
      <c r="Q1948" s="28"/>
      <c r="AE1948" s="28"/>
    </row>
    <row r="1949" spans="3:31" x14ac:dyDescent="0.2">
      <c r="C1949" s="28"/>
      <c r="D1949" s="28"/>
      <c r="E1949" s="28"/>
      <c r="F1949" s="28"/>
      <c r="O1949" s="28"/>
      <c r="Q1949" s="28"/>
      <c r="AE1949" s="28"/>
    </row>
    <row r="1950" spans="3:31" x14ac:dyDescent="0.2">
      <c r="C1950" s="28"/>
      <c r="D1950" s="28"/>
      <c r="E1950" s="28"/>
      <c r="F1950" s="28"/>
      <c r="O1950" s="28"/>
      <c r="Q1950" s="28"/>
      <c r="AE1950" s="28"/>
    </row>
    <row r="1951" spans="3:31" x14ac:dyDescent="0.2">
      <c r="C1951" s="28"/>
      <c r="D1951" s="28"/>
      <c r="E1951" s="28"/>
      <c r="F1951" s="28"/>
      <c r="O1951" s="28"/>
      <c r="Q1951" s="28"/>
      <c r="AE1951" s="28"/>
    </row>
    <row r="1952" spans="3:31" x14ac:dyDescent="0.2">
      <c r="C1952" s="28"/>
      <c r="D1952" s="28"/>
      <c r="E1952" s="28"/>
      <c r="F1952" s="28"/>
      <c r="O1952" s="28"/>
      <c r="Q1952" s="28"/>
      <c r="AE1952" s="28"/>
    </row>
    <row r="1953" spans="3:31" x14ac:dyDescent="0.2">
      <c r="C1953" s="28"/>
      <c r="D1953" s="28"/>
      <c r="E1953" s="28"/>
      <c r="F1953" s="28"/>
      <c r="O1953" s="28"/>
      <c r="Q1953" s="28"/>
      <c r="AE1953" s="28"/>
    </row>
    <row r="1954" spans="3:31" x14ac:dyDescent="0.2">
      <c r="C1954" s="28"/>
      <c r="D1954" s="28"/>
      <c r="E1954" s="28"/>
      <c r="F1954" s="28"/>
      <c r="O1954" s="28"/>
      <c r="Q1954" s="28"/>
      <c r="AE1954" s="28"/>
    </row>
  </sheetData>
  <customSheetViews>
    <customSheetView guid="{39BA71BF-908C-4837-9463-6A2E214E28B5}" hiddenRows="1" topLeftCell="A2">
      <selection activeCell="O16" sqref="O16"/>
      <colBreaks count="3" manualBreakCount="3">
        <brk id="17" min="1" max="24" man="1"/>
        <brk id="38" min="1" max="24" man="1"/>
        <brk id="56" min="1" max="24" man="1"/>
      </colBreaks>
      <pageMargins left="0" right="0" top="0" bottom="0" header="0" footer="0"/>
      <printOptions horizontalCentered="1" verticalCentered="1"/>
      <pageSetup paperSize="9" scale="95" orientation="landscape" r:id="rId1"/>
    </customSheetView>
  </customSheetViews>
  <mergeCells count="72">
    <mergeCell ref="A4:A5"/>
    <mergeCell ref="BW4:BW5"/>
    <mergeCell ref="BX4:BX5"/>
    <mergeCell ref="BY4:BY5"/>
    <mergeCell ref="BZ4:BZ5"/>
    <mergeCell ref="BA4:BD4"/>
    <mergeCell ref="BE4:BE5"/>
    <mergeCell ref="BF4:BG4"/>
    <mergeCell ref="BH4:BL4"/>
    <mergeCell ref="BM4:BO4"/>
    <mergeCell ref="BP4:BP5"/>
    <mergeCell ref="AM4:AM5"/>
    <mergeCell ref="AN4:AR4"/>
    <mergeCell ref="AS4:AS5"/>
    <mergeCell ref="AT4:AV4"/>
    <mergeCell ref="AW4:AW5"/>
    <mergeCell ref="CA4:CA5"/>
    <mergeCell ref="CB4:CB5"/>
    <mergeCell ref="BQ4:BQ5"/>
    <mergeCell ref="BR4:BR5"/>
    <mergeCell ref="BS4:BS5"/>
    <mergeCell ref="BT4:BT5"/>
    <mergeCell ref="BU4:BU5"/>
    <mergeCell ref="BV4:BV5"/>
    <mergeCell ref="AZ4:AZ5"/>
    <mergeCell ref="AE4:AE5"/>
    <mergeCell ref="AF4:AF5"/>
    <mergeCell ref="AG4:AG5"/>
    <mergeCell ref="AH4:AH5"/>
    <mergeCell ref="AL4:AL5"/>
    <mergeCell ref="AI4:AK4"/>
    <mergeCell ref="AX4:AY4"/>
    <mergeCell ref="AD4:AD5"/>
    <mergeCell ref="Q4:Q5"/>
    <mergeCell ref="R4:R5"/>
    <mergeCell ref="S4:S5"/>
    <mergeCell ref="T4:T5"/>
    <mergeCell ref="U4:U5"/>
    <mergeCell ref="V4:V5"/>
    <mergeCell ref="W4:W5"/>
    <mergeCell ref="AA4:AA5"/>
    <mergeCell ref="AB4:AB5"/>
    <mergeCell ref="AC4:AC5"/>
    <mergeCell ref="X4:Z4"/>
    <mergeCell ref="P4:P5"/>
    <mergeCell ref="B4:B5"/>
    <mergeCell ref="C4:C5"/>
    <mergeCell ref="D4:D5"/>
    <mergeCell ref="E4:E5"/>
    <mergeCell ref="F4:F5"/>
    <mergeCell ref="G4:G5"/>
    <mergeCell ref="H4:H5"/>
    <mergeCell ref="I4:I5"/>
    <mergeCell ref="J4:M4"/>
    <mergeCell ref="N4:N5"/>
    <mergeCell ref="O4:O5"/>
    <mergeCell ref="BO3:BZ3"/>
    <mergeCell ref="F2:H2"/>
    <mergeCell ref="R2:T2"/>
    <mergeCell ref="U2:X2"/>
    <mergeCell ref="AQ2:AS2"/>
    <mergeCell ref="BE2:BG2"/>
    <mergeCell ref="BO2:BQ2"/>
    <mergeCell ref="K3:N3"/>
    <mergeCell ref="R3:T3"/>
    <mergeCell ref="V3:AA3"/>
    <mergeCell ref="AQ3:AT3"/>
    <mergeCell ref="BE3:BG3"/>
    <mergeCell ref="J2:K2"/>
    <mergeCell ref="Y2:AA2"/>
    <mergeCell ref="AT2:AU2"/>
    <mergeCell ref="BR2:BS2"/>
  </mergeCells>
  <conditionalFormatting sqref="AI3">
    <cfRule type="cellIs" dxfId="101" priority="194" stopIfTrue="1" operator="greaterThanOrEqual">
      <formula>274.5</formula>
    </cfRule>
  </conditionalFormatting>
  <conditionalFormatting sqref="BA6:BD100">
    <cfRule type="cellIs" dxfId="100" priority="196" stopIfTrue="1" operator="equal">
      <formula>0</formula>
    </cfRule>
  </conditionalFormatting>
  <conditionalFormatting sqref="AW6:AY100">
    <cfRule type="cellIs" dxfId="99" priority="197" stopIfTrue="1" operator="equal">
      <formula>0</formula>
    </cfRule>
  </conditionalFormatting>
  <conditionalFormatting sqref="AF6:AF100">
    <cfRule type="cellIs" dxfId="98" priority="195" stopIfTrue="1" operator="greaterThan">
      <formula>1830</formula>
    </cfRule>
  </conditionalFormatting>
  <conditionalFormatting sqref="AH6:AH100">
    <cfRule type="cellIs" dxfId="97" priority="186" operator="greaterThanOrEqual">
      <formula>2110</formula>
    </cfRule>
  </conditionalFormatting>
  <conditionalFormatting sqref="AI6:AI100">
    <cfRule type="cellIs" dxfId="96" priority="185" operator="greaterThanOrEqual">
      <formula>316.5</formula>
    </cfRule>
  </conditionalFormatting>
  <conditionalFormatting sqref="AJ6:AK100">
    <cfRule type="cellIs" dxfId="95" priority="184" operator="greaterThanOrEqual">
      <formula>21.1</formula>
    </cfRule>
  </conditionalFormatting>
  <conditionalFormatting sqref="AU6:AU100">
    <cfRule type="cellIs" dxfId="94" priority="183" operator="greaterThanOrEqual">
      <formula>21.1</formula>
    </cfRule>
  </conditionalFormatting>
  <conditionalFormatting sqref="AT6:AT100">
    <cfRule type="cellIs" dxfId="93" priority="182" operator="greaterThanOrEqual">
      <formula>316.5</formula>
    </cfRule>
  </conditionalFormatting>
  <conditionalFormatting sqref="AV6:AV100">
    <cfRule type="cellIs" dxfId="92" priority="181" operator="greaterThanOrEqual">
      <formula>211</formula>
    </cfRule>
  </conditionalFormatting>
  <conditionalFormatting sqref="BA101:BD105">
    <cfRule type="cellIs" dxfId="91" priority="179" stopIfTrue="1" operator="equal">
      <formula>0</formula>
    </cfRule>
  </conditionalFormatting>
  <conditionalFormatting sqref="AW101:AY105">
    <cfRule type="cellIs" dxfId="90" priority="180" stopIfTrue="1" operator="equal">
      <formula>0</formula>
    </cfRule>
  </conditionalFormatting>
  <conditionalFormatting sqref="AF101:AF105">
    <cfRule type="cellIs" dxfId="89" priority="178" stopIfTrue="1" operator="greaterThan">
      <formula>1830</formula>
    </cfRule>
  </conditionalFormatting>
  <conditionalFormatting sqref="AH101:AH105">
    <cfRule type="cellIs" dxfId="88" priority="177" operator="greaterThanOrEqual">
      <formula>2110</formula>
    </cfRule>
  </conditionalFormatting>
  <conditionalFormatting sqref="AI101:AI105">
    <cfRule type="cellIs" dxfId="87" priority="176" operator="greaterThanOrEqual">
      <formula>316.5</formula>
    </cfRule>
  </conditionalFormatting>
  <conditionalFormatting sqref="AJ101:AK105">
    <cfRule type="cellIs" dxfId="86" priority="175" operator="greaterThanOrEqual">
      <formula>21.1</formula>
    </cfRule>
  </conditionalFormatting>
  <conditionalFormatting sqref="AU101:AU105">
    <cfRule type="cellIs" dxfId="85" priority="174" operator="greaterThanOrEqual">
      <formula>21.1</formula>
    </cfRule>
  </conditionalFormatting>
  <conditionalFormatting sqref="AT101:AT105">
    <cfRule type="cellIs" dxfId="84" priority="173" operator="greaterThanOrEqual">
      <formula>316.5</formula>
    </cfRule>
  </conditionalFormatting>
  <conditionalFormatting sqref="AV101:AV105">
    <cfRule type="cellIs" dxfId="83" priority="172" operator="greaterThanOrEqual">
      <formula>211</formula>
    </cfRule>
  </conditionalFormatting>
  <conditionalFormatting sqref="BA90:BD91">
    <cfRule type="cellIs" dxfId="82" priority="8" stopIfTrue="1" operator="equal">
      <formula>0</formula>
    </cfRule>
  </conditionalFormatting>
  <conditionalFormatting sqref="AW90:AY91">
    <cfRule type="cellIs" dxfId="81" priority="9" stopIfTrue="1" operator="equal">
      <formula>0</formula>
    </cfRule>
  </conditionalFormatting>
  <conditionalFormatting sqref="AF90:AF91">
    <cfRule type="cellIs" dxfId="80" priority="7" stopIfTrue="1" operator="greaterThan">
      <formula>1830</formula>
    </cfRule>
  </conditionalFormatting>
  <conditionalFormatting sqref="AH90:AH91">
    <cfRule type="cellIs" dxfId="79" priority="6" operator="greaterThanOrEqual">
      <formula>2110</formula>
    </cfRule>
  </conditionalFormatting>
  <conditionalFormatting sqref="AI90:AI91">
    <cfRule type="cellIs" dxfId="78" priority="5" operator="greaterThanOrEqual">
      <formula>316.5</formula>
    </cfRule>
  </conditionalFormatting>
  <conditionalFormatting sqref="AJ90:AK91">
    <cfRule type="cellIs" dxfId="77" priority="4" operator="greaterThanOrEqual">
      <formula>21.1</formula>
    </cfRule>
  </conditionalFormatting>
  <conditionalFormatting sqref="AU90:AU91">
    <cfRule type="cellIs" dxfId="76" priority="3" operator="greaterThanOrEqual">
      <formula>21.1</formula>
    </cfRule>
  </conditionalFormatting>
  <conditionalFormatting sqref="AT90:AT91">
    <cfRule type="cellIs" dxfId="75" priority="2" operator="greaterThanOrEqual">
      <formula>316.5</formula>
    </cfRule>
  </conditionalFormatting>
  <conditionalFormatting sqref="AV90:AV91">
    <cfRule type="cellIs" dxfId="74" priority="1" operator="greaterThanOrEqual">
      <formula>211</formula>
    </cfRule>
  </conditionalFormatting>
  <printOptions horizontalCentered="1" verticalCentered="1"/>
  <pageMargins left="0" right="0" top="0" bottom="0" header="0" footer="0"/>
  <pageSetup paperSize="9" scale="95" orientation="landscape" r:id="rId2"/>
  <colBreaks count="3" manualBreakCount="3">
    <brk id="17" min="1" max="24" man="1"/>
    <brk id="39" min="1" max="24" man="1"/>
    <brk id="57" min="1" max="24" man="1"/>
  </colBreaks>
  <drawing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26"/>
  <dimension ref="A1:W169"/>
  <sheetViews>
    <sheetView rightToLeft="1" workbookViewId="0"/>
  </sheetViews>
  <sheetFormatPr defaultRowHeight="12.75" x14ac:dyDescent="0.2"/>
  <cols>
    <col min="1" max="1" width="6.42578125" style="179" customWidth="1"/>
    <col min="2" max="2" width="23.140625" style="308" customWidth="1"/>
    <col min="3" max="23" width="7.28515625" style="179" customWidth="1"/>
    <col min="24" max="16384" width="9.140625" style="179"/>
  </cols>
  <sheetData>
    <row r="1" spans="1:23" ht="30.75" thickBot="1" x14ac:dyDescent="0.25">
      <c r="A1" s="295" t="s">
        <v>6</v>
      </c>
      <c r="B1" s="307" t="str">
        <f>'اجمالى عام'!CR4</f>
        <v>الاسم</v>
      </c>
      <c r="C1" s="295" t="str">
        <f>'اجمالى عام'!CS4</f>
        <v>اخرى</v>
      </c>
      <c r="D1" s="295" t="str">
        <f>'اجمالى عام'!CT4</f>
        <v>اخرى</v>
      </c>
      <c r="E1" s="295" t="str">
        <f>'اجمالى عام'!CU4</f>
        <v>اخرى</v>
      </c>
      <c r="F1" s="295" t="str">
        <f>'اجمالى عام'!CV4</f>
        <v>اخرى</v>
      </c>
      <c r="G1" s="295" t="str">
        <f>'اجمالى عام'!CW4</f>
        <v>اخرى</v>
      </c>
      <c r="H1" s="295" t="str">
        <f>'اجمالى عام'!CX4</f>
        <v>ضرائب 2016</v>
      </c>
      <c r="I1" s="295" t="str">
        <f>'اجمالى عام'!CY4</f>
        <v>مهن اجتماعية</v>
      </c>
      <c r="J1" s="295" t="str">
        <f>'اجمالى عام'!CZ4</f>
        <v>مهن تطبيقية</v>
      </c>
      <c r="K1" s="295" t="str">
        <f>'اجمالى عام'!DA4</f>
        <v>مهن زراعية</v>
      </c>
      <c r="L1" s="295" t="str">
        <f>'اجمالى عام'!DB4</f>
        <v>بحث علمى</v>
      </c>
      <c r="M1" s="295" t="str">
        <f>'اجمالى عام'!DC4</f>
        <v>خدمات عمالية</v>
      </c>
      <c r="N1" s="295" t="str">
        <f>'اجمالى عام'!DD4</f>
        <v>معهد سرطان</v>
      </c>
      <c r="O1" s="295" t="str">
        <f>'اجمالى عام'!DE4</f>
        <v>مجلس العريش</v>
      </c>
      <c r="P1" s="295" t="str">
        <f>'اجمالى عام'!DF4</f>
        <v>مجلس الغردقة</v>
      </c>
      <c r="Q1" s="295" t="str">
        <f>'اجمالى عام'!DG4</f>
        <v>قسط اعارة</v>
      </c>
      <c r="R1" s="295" t="str">
        <f>'اجمالى عام'!DH4</f>
        <v>مدة سابقة</v>
      </c>
      <c r="S1" s="295" t="str">
        <f>'اجمالى عام'!DI4</f>
        <v>ديون حكومية</v>
      </c>
      <c r="T1" s="295" t="str">
        <f>'اجمالى عام'!DJ4</f>
        <v>قسط بنك</v>
      </c>
      <c r="U1" s="295" t="str">
        <f>'اجمالى عام'!DK4</f>
        <v>سلفة جزاءات</v>
      </c>
      <c r="V1" s="295" t="str">
        <f>'اجمالى عام'!DL4</f>
        <v>جزاءات</v>
      </c>
      <c r="W1" s="295" t="str">
        <f>'اجمالى عام'!DM4</f>
        <v>نفقة شهرية</v>
      </c>
    </row>
    <row r="2" spans="1:23" s="69" customFormat="1" ht="21.95" customHeight="1" thickBot="1" x14ac:dyDescent="0.25">
      <c r="A2" s="296">
        <f>IF(B2="","",SUBTOTAL(3,$B$2:B2))</f>
        <v>1</v>
      </c>
      <c r="B2" s="306">
        <f>'اجمالى عام'!CR5</f>
        <v>0</v>
      </c>
      <c r="C2" s="295">
        <f>'اجمالى عام'!CS5</f>
        <v>0</v>
      </c>
      <c r="D2" s="295">
        <f>'اجمالى عام'!CT5</f>
        <v>0</v>
      </c>
      <c r="E2" s="295">
        <f>'اجمالى عام'!CU5</f>
        <v>0</v>
      </c>
      <c r="F2" s="295">
        <f>'اجمالى عام'!CV5</f>
        <v>0</v>
      </c>
      <c r="G2" s="295">
        <f>'اجمالى عام'!CW5</f>
        <v>0</v>
      </c>
      <c r="H2" s="295">
        <f>'اجمالى عام'!CX5</f>
        <v>0</v>
      </c>
      <c r="I2" s="295">
        <f>'اجمالى عام'!CY5</f>
        <v>0</v>
      </c>
      <c r="J2" s="295">
        <f>'اجمالى عام'!CZ5</f>
        <v>0</v>
      </c>
      <c r="K2" s="295">
        <f>'اجمالى عام'!DA5</f>
        <v>0</v>
      </c>
      <c r="L2" s="295">
        <f>'اجمالى عام'!DB5</f>
        <v>0</v>
      </c>
      <c r="M2" s="295">
        <f>'اجمالى عام'!DC5</f>
        <v>0</v>
      </c>
      <c r="N2" s="295">
        <f>'اجمالى عام'!DD5</f>
        <v>0</v>
      </c>
      <c r="O2" s="295">
        <f>'اجمالى عام'!DE5</f>
        <v>0</v>
      </c>
      <c r="P2" s="295">
        <f>'اجمالى عام'!DF5</f>
        <v>0</v>
      </c>
      <c r="Q2" s="295">
        <f>'اجمالى عام'!DG5</f>
        <v>0</v>
      </c>
      <c r="R2" s="295">
        <f>'اجمالى عام'!DH5</f>
        <v>0</v>
      </c>
      <c r="S2" s="295">
        <f>'اجمالى عام'!DI5</f>
        <v>0</v>
      </c>
      <c r="T2" s="295">
        <f>'اجمالى عام'!DJ5</f>
        <v>0</v>
      </c>
      <c r="U2" s="295">
        <f>'اجمالى عام'!DK5</f>
        <v>0</v>
      </c>
      <c r="V2" s="295">
        <f>'اجمالى عام'!DL5</f>
        <v>0</v>
      </c>
      <c r="W2" s="295">
        <f>'اجمالى عام'!DM5</f>
        <v>0</v>
      </c>
    </row>
    <row r="3" spans="1:23" s="69" customFormat="1" ht="21.95" customHeight="1" thickBot="1" x14ac:dyDescent="0.25">
      <c r="A3" s="296">
        <f>IF(B3="","",SUBTOTAL(3,$B$2:B3))</f>
        <v>2</v>
      </c>
      <c r="B3" s="306">
        <f>'اجمالى عام'!CR6</f>
        <v>0</v>
      </c>
      <c r="C3" s="295">
        <f>'اجمالى عام'!CS6</f>
        <v>0</v>
      </c>
      <c r="D3" s="295">
        <f>'اجمالى عام'!CT6</f>
        <v>0</v>
      </c>
      <c r="E3" s="295">
        <f>'اجمالى عام'!CU6</f>
        <v>0</v>
      </c>
      <c r="F3" s="295">
        <f>'اجمالى عام'!CV6</f>
        <v>0</v>
      </c>
      <c r="G3" s="295">
        <f>'اجمالى عام'!CW6</f>
        <v>0</v>
      </c>
      <c r="H3" s="295">
        <f>'اجمالى عام'!CX6</f>
        <v>0</v>
      </c>
      <c r="I3" s="295">
        <f>'اجمالى عام'!CY6</f>
        <v>0</v>
      </c>
      <c r="J3" s="295">
        <f>'اجمالى عام'!CZ6</f>
        <v>0</v>
      </c>
      <c r="K3" s="295">
        <f>'اجمالى عام'!DA6</f>
        <v>0</v>
      </c>
      <c r="L3" s="295">
        <f>'اجمالى عام'!DB6</f>
        <v>0</v>
      </c>
      <c r="M3" s="295">
        <f>'اجمالى عام'!DC6</f>
        <v>0</v>
      </c>
      <c r="N3" s="295">
        <f>'اجمالى عام'!DD6</f>
        <v>0</v>
      </c>
      <c r="O3" s="295">
        <f>'اجمالى عام'!DE6</f>
        <v>0</v>
      </c>
      <c r="P3" s="295">
        <f>'اجمالى عام'!DF6</f>
        <v>0</v>
      </c>
      <c r="Q3" s="295">
        <f>'اجمالى عام'!DG6</f>
        <v>0</v>
      </c>
      <c r="R3" s="295">
        <f>'اجمالى عام'!DH6</f>
        <v>0</v>
      </c>
      <c r="S3" s="295">
        <f>'اجمالى عام'!DI6</f>
        <v>0</v>
      </c>
      <c r="T3" s="295">
        <f>'اجمالى عام'!DJ6</f>
        <v>0</v>
      </c>
      <c r="U3" s="295">
        <f>'اجمالى عام'!DK6</f>
        <v>0</v>
      </c>
      <c r="V3" s="295">
        <f>'اجمالى عام'!DL6</f>
        <v>0</v>
      </c>
      <c r="W3" s="295">
        <f>'اجمالى عام'!DM6</f>
        <v>0</v>
      </c>
    </row>
    <row r="4" spans="1:23" s="69" customFormat="1" ht="21.95" customHeight="1" thickBot="1" x14ac:dyDescent="0.25">
      <c r="A4" s="296">
        <f>IF(B4="","",SUBTOTAL(3,$B$2:B4))</f>
        <v>3</v>
      </c>
      <c r="B4" s="306">
        <f>'اجمالى عام'!CR7</f>
        <v>0</v>
      </c>
      <c r="C4" s="295">
        <f>'اجمالى عام'!CS7</f>
        <v>0</v>
      </c>
      <c r="D4" s="295">
        <f>'اجمالى عام'!CT7</f>
        <v>0</v>
      </c>
      <c r="E4" s="295">
        <f>'اجمالى عام'!CU7</f>
        <v>0</v>
      </c>
      <c r="F4" s="295">
        <f>'اجمالى عام'!CV7</f>
        <v>0</v>
      </c>
      <c r="G4" s="295">
        <f>'اجمالى عام'!CW7</f>
        <v>0</v>
      </c>
      <c r="H4" s="295">
        <f>'اجمالى عام'!CX7</f>
        <v>0</v>
      </c>
      <c r="I4" s="295">
        <f>'اجمالى عام'!CY7</f>
        <v>0</v>
      </c>
      <c r="J4" s="295">
        <f>'اجمالى عام'!CZ7</f>
        <v>0</v>
      </c>
      <c r="K4" s="295">
        <f>'اجمالى عام'!DA7</f>
        <v>0</v>
      </c>
      <c r="L4" s="295">
        <f>'اجمالى عام'!DB7</f>
        <v>0</v>
      </c>
      <c r="M4" s="295">
        <f>'اجمالى عام'!DC7</f>
        <v>0</v>
      </c>
      <c r="N4" s="295">
        <f>'اجمالى عام'!DD7</f>
        <v>0</v>
      </c>
      <c r="O4" s="295">
        <f>'اجمالى عام'!DE7</f>
        <v>0</v>
      </c>
      <c r="P4" s="295">
        <f>'اجمالى عام'!DF7</f>
        <v>0</v>
      </c>
      <c r="Q4" s="295">
        <f>'اجمالى عام'!DG7</f>
        <v>0</v>
      </c>
      <c r="R4" s="295">
        <f>'اجمالى عام'!DH7</f>
        <v>0</v>
      </c>
      <c r="S4" s="295">
        <f>'اجمالى عام'!DI7</f>
        <v>0</v>
      </c>
      <c r="T4" s="295">
        <f>'اجمالى عام'!DJ7</f>
        <v>0</v>
      </c>
      <c r="U4" s="295">
        <f>'اجمالى عام'!DK7</f>
        <v>0</v>
      </c>
      <c r="V4" s="295">
        <f>'اجمالى عام'!DL7</f>
        <v>0</v>
      </c>
      <c r="W4" s="295">
        <f>'اجمالى عام'!DM7</f>
        <v>0</v>
      </c>
    </row>
    <row r="5" spans="1:23" s="69" customFormat="1" ht="21.95" customHeight="1" thickBot="1" x14ac:dyDescent="0.25">
      <c r="A5" s="296">
        <f>IF(B5="","",SUBTOTAL(3,$B$2:B5))</f>
        <v>4</v>
      </c>
      <c r="B5" s="306">
        <f>'اجمالى عام'!CR8</f>
        <v>0</v>
      </c>
      <c r="C5" s="295">
        <f>'اجمالى عام'!CS8</f>
        <v>0</v>
      </c>
      <c r="D5" s="295">
        <f>'اجمالى عام'!CT8</f>
        <v>0</v>
      </c>
      <c r="E5" s="295">
        <f>'اجمالى عام'!CU8</f>
        <v>0</v>
      </c>
      <c r="F5" s="295">
        <f>'اجمالى عام'!CV8</f>
        <v>0</v>
      </c>
      <c r="G5" s="295">
        <f>'اجمالى عام'!CW8</f>
        <v>0</v>
      </c>
      <c r="H5" s="295">
        <f>'اجمالى عام'!CX8</f>
        <v>0</v>
      </c>
      <c r="I5" s="295">
        <f>'اجمالى عام'!CY8</f>
        <v>0</v>
      </c>
      <c r="J5" s="295">
        <f>'اجمالى عام'!CZ8</f>
        <v>0</v>
      </c>
      <c r="K5" s="295">
        <f>'اجمالى عام'!DA8</f>
        <v>0</v>
      </c>
      <c r="L5" s="295">
        <f>'اجمالى عام'!DB8</f>
        <v>0</v>
      </c>
      <c r="M5" s="295">
        <f>'اجمالى عام'!DC8</f>
        <v>0</v>
      </c>
      <c r="N5" s="295">
        <f>'اجمالى عام'!DD8</f>
        <v>0</v>
      </c>
      <c r="O5" s="295">
        <f>'اجمالى عام'!DE8</f>
        <v>0</v>
      </c>
      <c r="P5" s="295">
        <f>'اجمالى عام'!DF8</f>
        <v>0</v>
      </c>
      <c r="Q5" s="295">
        <f>'اجمالى عام'!DG8</f>
        <v>0</v>
      </c>
      <c r="R5" s="295">
        <f>'اجمالى عام'!DH8</f>
        <v>0</v>
      </c>
      <c r="S5" s="295">
        <f>'اجمالى عام'!DI8</f>
        <v>0</v>
      </c>
      <c r="T5" s="295">
        <f>'اجمالى عام'!DJ8</f>
        <v>0</v>
      </c>
      <c r="U5" s="295">
        <f>'اجمالى عام'!DK8</f>
        <v>0</v>
      </c>
      <c r="V5" s="295">
        <f>'اجمالى عام'!DL8</f>
        <v>0</v>
      </c>
      <c r="W5" s="295">
        <f>'اجمالى عام'!DM8</f>
        <v>0</v>
      </c>
    </row>
    <row r="6" spans="1:23" s="69" customFormat="1" ht="21.95" customHeight="1" thickBot="1" x14ac:dyDescent="0.25">
      <c r="A6" s="296">
        <f>IF(B6="","",SUBTOTAL(3,$B$2:B6))</f>
        <v>5</v>
      </c>
      <c r="B6" s="306">
        <f>'اجمالى عام'!CR9</f>
        <v>0</v>
      </c>
      <c r="C6" s="295">
        <f>'اجمالى عام'!CS9</f>
        <v>0</v>
      </c>
      <c r="D6" s="295">
        <f>'اجمالى عام'!CT9</f>
        <v>0</v>
      </c>
      <c r="E6" s="295">
        <f>'اجمالى عام'!CU9</f>
        <v>0</v>
      </c>
      <c r="F6" s="295">
        <f>'اجمالى عام'!CV9</f>
        <v>0</v>
      </c>
      <c r="G6" s="295">
        <f>'اجمالى عام'!CW9</f>
        <v>0</v>
      </c>
      <c r="H6" s="295">
        <f>'اجمالى عام'!CX9</f>
        <v>0</v>
      </c>
      <c r="I6" s="295">
        <f>'اجمالى عام'!CY9</f>
        <v>0</v>
      </c>
      <c r="J6" s="295">
        <f>'اجمالى عام'!CZ9</f>
        <v>0</v>
      </c>
      <c r="K6" s="295">
        <f>'اجمالى عام'!DA9</f>
        <v>0</v>
      </c>
      <c r="L6" s="295">
        <f>'اجمالى عام'!DB9</f>
        <v>0</v>
      </c>
      <c r="M6" s="295">
        <f>'اجمالى عام'!DC9</f>
        <v>0</v>
      </c>
      <c r="N6" s="295">
        <f>'اجمالى عام'!DD9</f>
        <v>0</v>
      </c>
      <c r="O6" s="295">
        <f>'اجمالى عام'!DE9</f>
        <v>0</v>
      </c>
      <c r="P6" s="295">
        <f>'اجمالى عام'!DF9</f>
        <v>0</v>
      </c>
      <c r="Q6" s="295">
        <f>'اجمالى عام'!DG9</f>
        <v>0</v>
      </c>
      <c r="R6" s="295">
        <f>'اجمالى عام'!DH9</f>
        <v>0</v>
      </c>
      <c r="S6" s="295">
        <f>'اجمالى عام'!DI9</f>
        <v>0</v>
      </c>
      <c r="T6" s="295">
        <f>'اجمالى عام'!DJ9</f>
        <v>0</v>
      </c>
      <c r="U6" s="295">
        <f>'اجمالى عام'!DK9</f>
        <v>0</v>
      </c>
      <c r="V6" s="295">
        <f>'اجمالى عام'!DL9</f>
        <v>0</v>
      </c>
      <c r="W6" s="295">
        <f>'اجمالى عام'!DM9</f>
        <v>0</v>
      </c>
    </row>
    <row r="7" spans="1:23" s="69" customFormat="1" ht="21.95" customHeight="1" thickBot="1" x14ac:dyDescent="0.25">
      <c r="A7" s="296">
        <f>IF(B7="","",SUBTOTAL(3,$B$2:B7))</f>
        <v>6</v>
      </c>
      <c r="B7" s="306">
        <f>'اجمالى عام'!CR10</f>
        <v>0</v>
      </c>
      <c r="C7" s="295">
        <f>'اجمالى عام'!CS10</f>
        <v>0</v>
      </c>
      <c r="D7" s="295">
        <f>'اجمالى عام'!CT10</f>
        <v>0</v>
      </c>
      <c r="E7" s="295">
        <f>'اجمالى عام'!CU10</f>
        <v>0</v>
      </c>
      <c r="F7" s="295">
        <f>'اجمالى عام'!CV10</f>
        <v>0</v>
      </c>
      <c r="G7" s="295">
        <f>'اجمالى عام'!CW10</f>
        <v>0</v>
      </c>
      <c r="H7" s="295">
        <f>'اجمالى عام'!CX10</f>
        <v>0</v>
      </c>
      <c r="I7" s="295">
        <f>'اجمالى عام'!CY10</f>
        <v>0</v>
      </c>
      <c r="J7" s="295">
        <f>'اجمالى عام'!CZ10</f>
        <v>0</v>
      </c>
      <c r="K7" s="295">
        <f>'اجمالى عام'!DA10</f>
        <v>0</v>
      </c>
      <c r="L7" s="295">
        <f>'اجمالى عام'!DB10</f>
        <v>0</v>
      </c>
      <c r="M7" s="295">
        <f>'اجمالى عام'!DC10</f>
        <v>0</v>
      </c>
      <c r="N7" s="295">
        <f>'اجمالى عام'!DD10</f>
        <v>0</v>
      </c>
      <c r="O7" s="295">
        <f>'اجمالى عام'!DE10</f>
        <v>0</v>
      </c>
      <c r="P7" s="295">
        <f>'اجمالى عام'!DF10</f>
        <v>0</v>
      </c>
      <c r="Q7" s="295">
        <f>'اجمالى عام'!DG10</f>
        <v>0</v>
      </c>
      <c r="R7" s="295">
        <f>'اجمالى عام'!DH10</f>
        <v>0</v>
      </c>
      <c r="S7" s="295">
        <f>'اجمالى عام'!DI10</f>
        <v>0</v>
      </c>
      <c r="T7" s="295">
        <f>'اجمالى عام'!DJ10</f>
        <v>0</v>
      </c>
      <c r="U7" s="295">
        <f>'اجمالى عام'!DK10</f>
        <v>0</v>
      </c>
      <c r="V7" s="295">
        <f>'اجمالى عام'!DL10</f>
        <v>0</v>
      </c>
      <c r="W7" s="295">
        <f>'اجمالى عام'!DM10</f>
        <v>0</v>
      </c>
    </row>
    <row r="8" spans="1:23" s="69" customFormat="1" ht="21.95" customHeight="1" thickBot="1" x14ac:dyDescent="0.25">
      <c r="A8" s="296">
        <f>IF(B8="","",SUBTOTAL(3,$B$2:B8))</f>
        <v>7</v>
      </c>
      <c r="B8" s="306">
        <f>'اجمالى عام'!CR11</f>
        <v>0</v>
      </c>
      <c r="C8" s="295">
        <f>'اجمالى عام'!CS11</f>
        <v>0</v>
      </c>
      <c r="D8" s="295">
        <f>'اجمالى عام'!CT11</f>
        <v>0</v>
      </c>
      <c r="E8" s="295">
        <f>'اجمالى عام'!CU11</f>
        <v>0</v>
      </c>
      <c r="F8" s="295">
        <f>'اجمالى عام'!CV11</f>
        <v>0</v>
      </c>
      <c r="G8" s="295">
        <f>'اجمالى عام'!CW11</f>
        <v>0</v>
      </c>
      <c r="H8" s="295">
        <f>'اجمالى عام'!CX11</f>
        <v>0</v>
      </c>
      <c r="I8" s="295">
        <f>'اجمالى عام'!CY11</f>
        <v>0</v>
      </c>
      <c r="J8" s="295">
        <f>'اجمالى عام'!CZ11</f>
        <v>0</v>
      </c>
      <c r="K8" s="295">
        <f>'اجمالى عام'!DA11</f>
        <v>0</v>
      </c>
      <c r="L8" s="295">
        <f>'اجمالى عام'!DB11</f>
        <v>0</v>
      </c>
      <c r="M8" s="295">
        <f>'اجمالى عام'!DC11</f>
        <v>0</v>
      </c>
      <c r="N8" s="295">
        <f>'اجمالى عام'!DD11</f>
        <v>0</v>
      </c>
      <c r="O8" s="295">
        <f>'اجمالى عام'!DE11</f>
        <v>0</v>
      </c>
      <c r="P8" s="295">
        <f>'اجمالى عام'!DF11</f>
        <v>0</v>
      </c>
      <c r="Q8" s="295">
        <f>'اجمالى عام'!DG11</f>
        <v>0</v>
      </c>
      <c r="R8" s="295">
        <f>'اجمالى عام'!DH11</f>
        <v>0</v>
      </c>
      <c r="S8" s="295">
        <f>'اجمالى عام'!DI11</f>
        <v>0</v>
      </c>
      <c r="T8" s="295">
        <f>'اجمالى عام'!DJ11</f>
        <v>0</v>
      </c>
      <c r="U8" s="295">
        <f>'اجمالى عام'!DK11</f>
        <v>0</v>
      </c>
      <c r="V8" s="295">
        <f>'اجمالى عام'!DL11</f>
        <v>0</v>
      </c>
      <c r="W8" s="295">
        <f>'اجمالى عام'!DM11</f>
        <v>0</v>
      </c>
    </row>
    <row r="9" spans="1:23" s="69" customFormat="1" ht="21.95" customHeight="1" thickBot="1" x14ac:dyDescent="0.25">
      <c r="A9" s="296">
        <f>IF(B9="","",SUBTOTAL(3,$B$2:B9))</f>
        <v>8</v>
      </c>
      <c r="B9" s="306">
        <f>'اجمالى عام'!CR12</f>
        <v>0</v>
      </c>
      <c r="C9" s="295">
        <f>'اجمالى عام'!CS12</f>
        <v>0</v>
      </c>
      <c r="D9" s="295">
        <f>'اجمالى عام'!CT12</f>
        <v>0</v>
      </c>
      <c r="E9" s="295">
        <f>'اجمالى عام'!CU12</f>
        <v>0</v>
      </c>
      <c r="F9" s="295">
        <f>'اجمالى عام'!CV12</f>
        <v>0</v>
      </c>
      <c r="G9" s="295">
        <f>'اجمالى عام'!CW12</f>
        <v>0</v>
      </c>
      <c r="H9" s="295">
        <f>'اجمالى عام'!CX12</f>
        <v>0</v>
      </c>
      <c r="I9" s="295">
        <f>'اجمالى عام'!CY12</f>
        <v>0</v>
      </c>
      <c r="J9" s="295">
        <f>'اجمالى عام'!CZ12</f>
        <v>0</v>
      </c>
      <c r="K9" s="295">
        <f>'اجمالى عام'!DA12</f>
        <v>0</v>
      </c>
      <c r="L9" s="295">
        <f>'اجمالى عام'!DB12</f>
        <v>0</v>
      </c>
      <c r="M9" s="295">
        <f>'اجمالى عام'!DC12</f>
        <v>0</v>
      </c>
      <c r="N9" s="295">
        <f>'اجمالى عام'!DD12</f>
        <v>0</v>
      </c>
      <c r="O9" s="295">
        <f>'اجمالى عام'!DE12</f>
        <v>0</v>
      </c>
      <c r="P9" s="295">
        <f>'اجمالى عام'!DF12</f>
        <v>0</v>
      </c>
      <c r="Q9" s="295">
        <f>'اجمالى عام'!DG12</f>
        <v>0</v>
      </c>
      <c r="R9" s="295">
        <f>'اجمالى عام'!DH12</f>
        <v>0</v>
      </c>
      <c r="S9" s="295">
        <f>'اجمالى عام'!DI12</f>
        <v>0</v>
      </c>
      <c r="T9" s="295">
        <f>'اجمالى عام'!DJ12</f>
        <v>0</v>
      </c>
      <c r="U9" s="295">
        <f>'اجمالى عام'!DK12</f>
        <v>0</v>
      </c>
      <c r="V9" s="295">
        <f>'اجمالى عام'!DL12</f>
        <v>0</v>
      </c>
      <c r="W9" s="295">
        <f>'اجمالى عام'!DM12</f>
        <v>0</v>
      </c>
    </row>
    <row r="10" spans="1:23" s="69" customFormat="1" ht="21.95" customHeight="1" thickBot="1" x14ac:dyDescent="0.25">
      <c r="A10" s="296">
        <f>IF(B10="","",SUBTOTAL(3,$B$2:B10))</f>
        <v>9</v>
      </c>
      <c r="B10" s="306">
        <f>'اجمالى عام'!CR13</f>
        <v>0</v>
      </c>
      <c r="C10" s="295">
        <f>'اجمالى عام'!CS13</f>
        <v>0</v>
      </c>
      <c r="D10" s="295">
        <f>'اجمالى عام'!CT13</f>
        <v>0</v>
      </c>
      <c r="E10" s="295">
        <f>'اجمالى عام'!CU13</f>
        <v>0</v>
      </c>
      <c r="F10" s="295">
        <f>'اجمالى عام'!CV13</f>
        <v>0</v>
      </c>
      <c r="G10" s="295">
        <f>'اجمالى عام'!CW13</f>
        <v>0</v>
      </c>
      <c r="H10" s="295">
        <f>'اجمالى عام'!CX13</f>
        <v>0</v>
      </c>
      <c r="I10" s="295">
        <f>'اجمالى عام'!CY13</f>
        <v>0</v>
      </c>
      <c r="J10" s="295">
        <f>'اجمالى عام'!CZ13</f>
        <v>0</v>
      </c>
      <c r="K10" s="295">
        <f>'اجمالى عام'!DA13</f>
        <v>0</v>
      </c>
      <c r="L10" s="295">
        <f>'اجمالى عام'!DB13</f>
        <v>0</v>
      </c>
      <c r="M10" s="295">
        <f>'اجمالى عام'!DC13</f>
        <v>0</v>
      </c>
      <c r="N10" s="295">
        <f>'اجمالى عام'!DD13</f>
        <v>0</v>
      </c>
      <c r="O10" s="295">
        <f>'اجمالى عام'!DE13</f>
        <v>0</v>
      </c>
      <c r="P10" s="295">
        <f>'اجمالى عام'!DF13</f>
        <v>0</v>
      </c>
      <c r="Q10" s="295">
        <f>'اجمالى عام'!DG13</f>
        <v>0</v>
      </c>
      <c r="R10" s="295">
        <f>'اجمالى عام'!DH13</f>
        <v>0</v>
      </c>
      <c r="S10" s="295">
        <f>'اجمالى عام'!DI13</f>
        <v>0</v>
      </c>
      <c r="T10" s="295">
        <f>'اجمالى عام'!DJ13</f>
        <v>0</v>
      </c>
      <c r="U10" s="295">
        <f>'اجمالى عام'!DK13</f>
        <v>0</v>
      </c>
      <c r="V10" s="295">
        <f>'اجمالى عام'!DL13</f>
        <v>0</v>
      </c>
      <c r="W10" s="295">
        <f>'اجمالى عام'!DM13</f>
        <v>0</v>
      </c>
    </row>
    <row r="11" spans="1:23" s="69" customFormat="1" ht="21.95" customHeight="1" thickBot="1" x14ac:dyDescent="0.25">
      <c r="A11" s="296">
        <f>IF(B11="","",SUBTOTAL(3,$B$2:B11))</f>
        <v>10</v>
      </c>
      <c r="B11" s="306">
        <f>'اجمالى عام'!CR14</f>
        <v>0</v>
      </c>
      <c r="C11" s="295">
        <f>'اجمالى عام'!CS14</f>
        <v>0</v>
      </c>
      <c r="D11" s="295">
        <f>'اجمالى عام'!CT14</f>
        <v>0</v>
      </c>
      <c r="E11" s="295">
        <f>'اجمالى عام'!CU14</f>
        <v>0</v>
      </c>
      <c r="F11" s="295">
        <f>'اجمالى عام'!CV14</f>
        <v>0</v>
      </c>
      <c r="G11" s="295">
        <f>'اجمالى عام'!CW14</f>
        <v>0</v>
      </c>
      <c r="H11" s="295">
        <f>'اجمالى عام'!CX14</f>
        <v>0</v>
      </c>
      <c r="I11" s="295">
        <f>'اجمالى عام'!CY14</f>
        <v>0</v>
      </c>
      <c r="J11" s="295">
        <f>'اجمالى عام'!CZ14</f>
        <v>0</v>
      </c>
      <c r="K11" s="295">
        <f>'اجمالى عام'!DA14</f>
        <v>0</v>
      </c>
      <c r="L11" s="295">
        <f>'اجمالى عام'!DB14</f>
        <v>0</v>
      </c>
      <c r="M11" s="295">
        <f>'اجمالى عام'!DC14</f>
        <v>0</v>
      </c>
      <c r="N11" s="295">
        <f>'اجمالى عام'!DD14</f>
        <v>0</v>
      </c>
      <c r="O11" s="295">
        <f>'اجمالى عام'!DE14</f>
        <v>0</v>
      </c>
      <c r="P11" s="295">
        <f>'اجمالى عام'!DF14</f>
        <v>0</v>
      </c>
      <c r="Q11" s="295">
        <f>'اجمالى عام'!DG14</f>
        <v>0</v>
      </c>
      <c r="R11" s="295">
        <f>'اجمالى عام'!DH14</f>
        <v>0</v>
      </c>
      <c r="S11" s="295">
        <f>'اجمالى عام'!DI14</f>
        <v>0</v>
      </c>
      <c r="T11" s="295">
        <f>'اجمالى عام'!DJ14</f>
        <v>0</v>
      </c>
      <c r="U11" s="295">
        <f>'اجمالى عام'!DK14</f>
        <v>0</v>
      </c>
      <c r="V11" s="295">
        <f>'اجمالى عام'!DL14</f>
        <v>0</v>
      </c>
      <c r="W11" s="295">
        <f>'اجمالى عام'!DM14</f>
        <v>0</v>
      </c>
    </row>
    <row r="12" spans="1:23" s="69" customFormat="1" ht="21.95" customHeight="1" thickBot="1" x14ac:dyDescent="0.25">
      <c r="A12" s="296">
        <f>IF(B12="","",SUBTOTAL(3,$B$2:B12))</f>
        <v>11</v>
      </c>
      <c r="B12" s="306">
        <f>'اجمالى عام'!CR15</f>
        <v>0</v>
      </c>
      <c r="C12" s="295">
        <f>'اجمالى عام'!CS15</f>
        <v>0</v>
      </c>
      <c r="D12" s="295">
        <f>'اجمالى عام'!CT15</f>
        <v>0</v>
      </c>
      <c r="E12" s="295">
        <f>'اجمالى عام'!CU15</f>
        <v>0</v>
      </c>
      <c r="F12" s="295">
        <f>'اجمالى عام'!CV15</f>
        <v>0</v>
      </c>
      <c r="G12" s="295">
        <f>'اجمالى عام'!CW15</f>
        <v>0</v>
      </c>
      <c r="H12" s="295">
        <f>'اجمالى عام'!CX15</f>
        <v>0</v>
      </c>
      <c r="I12" s="295">
        <f>'اجمالى عام'!CY15</f>
        <v>0</v>
      </c>
      <c r="J12" s="295">
        <f>'اجمالى عام'!CZ15</f>
        <v>0</v>
      </c>
      <c r="K12" s="295">
        <f>'اجمالى عام'!DA15</f>
        <v>0</v>
      </c>
      <c r="L12" s="295">
        <f>'اجمالى عام'!DB15</f>
        <v>0</v>
      </c>
      <c r="M12" s="295">
        <f>'اجمالى عام'!DC15</f>
        <v>0</v>
      </c>
      <c r="N12" s="295">
        <f>'اجمالى عام'!DD15</f>
        <v>0</v>
      </c>
      <c r="O12" s="295">
        <f>'اجمالى عام'!DE15</f>
        <v>0</v>
      </c>
      <c r="P12" s="295">
        <f>'اجمالى عام'!DF15</f>
        <v>0</v>
      </c>
      <c r="Q12" s="295">
        <f>'اجمالى عام'!DG15</f>
        <v>0</v>
      </c>
      <c r="R12" s="295">
        <f>'اجمالى عام'!DH15</f>
        <v>0</v>
      </c>
      <c r="S12" s="295">
        <f>'اجمالى عام'!DI15</f>
        <v>0</v>
      </c>
      <c r="T12" s="295">
        <f>'اجمالى عام'!DJ15</f>
        <v>0</v>
      </c>
      <c r="U12" s="295">
        <f>'اجمالى عام'!DK15</f>
        <v>0</v>
      </c>
      <c r="V12" s="295">
        <f>'اجمالى عام'!DL15</f>
        <v>0</v>
      </c>
      <c r="W12" s="295">
        <f>'اجمالى عام'!DM15</f>
        <v>0</v>
      </c>
    </row>
    <row r="13" spans="1:23" s="69" customFormat="1" ht="21.95" customHeight="1" thickBot="1" x14ac:dyDescent="0.25">
      <c r="A13" s="296">
        <f>IF(B13="","",SUBTOTAL(3,$B$2:B13))</f>
        <v>12</v>
      </c>
      <c r="B13" s="306">
        <f>'اجمالى عام'!CR16</f>
        <v>0</v>
      </c>
      <c r="C13" s="295">
        <f>'اجمالى عام'!CS16</f>
        <v>0</v>
      </c>
      <c r="D13" s="295">
        <f>'اجمالى عام'!CT16</f>
        <v>0</v>
      </c>
      <c r="E13" s="295">
        <f>'اجمالى عام'!CU16</f>
        <v>0</v>
      </c>
      <c r="F13" s="295">
        <f>'اجمالى عام'!CV16</f>
        <v>0</v>
      </c>
      <c r="G13" s="295">
        <f>'اجمالى عام'!CW16</f>
        <v>0</v>
      </c>
      <c r="H13" s="295">
        <f>'اجمالى عام'!CX16</f>
        <v>0</v>
      </c>
      <c r="I13" s="295">
        <f>'اجمالى عام'!CY16</f>
        <v>0</v>
      </c>
      <c r="J13" s="295">
        <f>'اجمالى عام'!CZ16</f>
        <v>0</v>
      </c>
      <c r="K13" s="295">
        <f>'اجمالى عام'!DA16</f>
        <v>0</v>
      </c>
      <c r="L13" s="295">
        <f>'اجمالى عام'!DB16</f>
        <v>0</v>
      </c>
      <c r="M13" s="295">
        <f>'اجمالى عام'!DC16</f>
        <v>0</v>
      </c>
      <c r="N13" s="295">
        <f>'اجمالى عام'!DD16</f>
        <v>0</v>
      </c>
      <c r="O13" s="295">
        <f>'اجمالى عام'!DE16</f>
        <v>0</v>
      </c>
      <c r="P13" s="295">
        <f>'اجمالى عام'!DF16</f>
        <v>0</v>
      </c>
      <c r="Q13" s="295">
        <f>'اجمالى عام'!DG16</f>
        <v>0</v>
      </c>
      <c r="R13" s="295">
        <f>'اجمالى عام'!DH16</f>
        <v>0</v>
      </c>
      <c r="S13" s="295">
        <f>'اجمالى عام'!DI16</f>
        <v>0</v>
      </c>
      <c r="T13" s="295">
        <f>'اجمالى عام'!DJ16</f>
        <v>0</v>
      </c>
      <c r="U13" s="295">
        <f>'اجمالى عام'!DK16</f>
        <v>0</v>
      </c>
      <c r="V13" s="295">
        <f>'اجمالى عام'!DL16</f>
        <v>0</v>
      </c>
      <c r="W13" s="295">
        <f>'اجمالى عام'!DM16</f>
        <v>0</v>
      </c>
    </row>
    <row r="14" spans="1:23" s="69" customFormat="1" ht="21.95" customHeight="1" thickBot="1" x14ac:dyDescent="0.25">
      <c r="A14" s="296">
        <f>IF(B14="","",SUBTOTAL(3,$B$2:B14))</f>
        <v>13</v>
      </c>
      <c r="B14" s="306">
        <f>'اجمالى عام'!CR17</f>
        <v>0</v>
      </c>
      <c r="C14" s="295">
        <f>'اجمالى عام'!CS17</f>
        <v>0</v>
      </c>
      <c r="D14" s="295">
        <f>'اجمالى عام'!CT17</f>
        <v>0</v>
      </c>
      <c r="E14" s="295">
        <f>'اجمالى عام'!CU17</f>
        <v>0</v>
      </c>
      <c r="F14" s="295">
        <f>'اجمالى عام'!CV17</f>
        <v>0</v>
      </c>
      <c r="G14" s="295">
        <f>'اجمالى عام'!CW17</f>
        <v>0</v>
      </c>
      <c r="H14" s="295">
        <f>'اجمالى عام'!CX17</f>
        <v>0</v>
      </c>
      <c r="I14" s="295">
        <f>'اجمالى عام'!CY17</f>
        <v>0</v>
      </c>
      <c r="J14" s="295">
        <f>'اجمالى عام'!CZ17</f>
        <v>0</v>
      </c>
      <c r="K14" s="295">
        <f>'اجمالى عام'!DA17</f>
        <v>0</v>
      </c>
      <c r="L14" s="295">
        <f>'اجمالى عام'!DB17</f>
        <v>0</v>
      </c>
      <c r="M14" s="295">
        <f>'اجمالى عام'!DC17</f>
        <v>0</v>
      </c>
      <c r="N14" s="295">
        <f>'اجمالى عام'!DD17</f>
        <v>0</v>
      </c>
      <c r="O14" s="295">
        <f>'اجمالى عام'!DE17</f>
        <v>0</v>
      </c>
      <c r="P14" s="295">
        <f>'اجمالى عام'!DF17</f>
        <v>0</v>
      </c>
      <c r="Q14" s="295">
        <f>'اجمالى عام'!DG17</f>
        <v>0</v>
      </c>
      <c r="R14" s="295">
        <f>'اجمالى عام'!DH17</f>
        <v>0</v>
      </c>
      <c r="S14" s="295">
        <f>'اجمالى عام'!DI17</f>
        <v>0</v>
      </c>
      <c r="T14" s="295">
        <f>'اجمالى عام'!DJ17</f>
        <v>0</v>
      </c>
      <c r="U14" s="295">
        <f>'اجمالى عام'!DK17</f>
        <v>0</v>
      </c>
      <c r="V14" s="295">
        <f>'اجمالى عام'!DL17</f>
        <v>0</v>
      </c>
      <c r="W14" s="295">
        <f>'اجمالى عام'!DM17</f>
        <v>0</v>
      </c>
    </row>
    <row r="15" spans="1:23" s="69" customFormat="1" ht="21.95" customHeight="1" thickBot="1" x14ac:dyDescent="0.25">
      <c r="A15" s="296">
        <f>IF(B15="","",SUBTOTAL(3,$B$2:B15))</f>
        <v>14</v>
      </c>
      <c r="B15" s="306">
        <f>'اجمالى عام'!CR18</f>
        <v>0</v>
      </c>
      <c r="C15" s="295">
        <f>'اجمالى عام'!CS18</f>
        <v>0</v>
      </c>
      <c r="D15" s="295">
        <f>'اجمالى عام'!CT18</f>
        <v>0</v>
      </c>
      <c r="E15" s="295">
        <f>'اجمالى عام'!CU18</f>
        <v>0</v>
      </c>
      <c r="F15" s="295">
        <f>'اجمالى عام'!CV18</f>
        <v>0</v>
      </c>
      <c r="G15" s="295">
        <f>'اجمالى عام'!CW18</f>
        <v>0</v>
      </c>
      <c r="H15" s="295">
        <f>'اجمالى عام'!CX18</f>
        <v>0</v>
      </c>
      <c r="I15" s="295">
        <f>'اجمالى عام'!CY18</f>
        <v>0</v>
      </c>
      <c r="J15" s="295">
        <f>'اجمالى عام'!CZ18</f>
        <v>0</v>
      </c>
      <c r="K15" s="295">
        <f>'اجمالى عام'!DA18</f>
        <v>0</v>
      </c>
      <c r="L15" s="295">
        <f>'اجمالى عام'!DB18</f>
        <v>0</v>
      </c>
      <c r="M15" s="295">
        <f>'اجمالى عام'!DC18</f>
        <v>0</v>
      </c>
      <c r="N15" s="295">
        <f>'اجمالى عام'!DD18</f>
        <v>0</v>
      </c>
      <c r="O15" s="295">
        <f>'اجمالى عام'!DE18</f>
        <v>0</v>
      </c>
      <c r="P15" s="295">
        <f>'اجمالى عام'!DF18</f>
        <v>0</v>
      </c>
      <c r="Q15" s="295">
        <f>'اجمالى عام'!DG18</f>
        <v>0</v>
      </c>
      <c r="R15" s="295">
        <f>'اجمالى عام'!DH18</f>
        <v>0</v>
      </c>
      <c r="S15" s="295">
        <f>'اجمالى عام'!DI18</f>
        <v>0</v>
      </c>
      <c r="T15" s="295">
        <f>'اجمالى عام'!DJ18</f>
        <v>0</v>
      </c>
      <c r="U15" s="295">
        <f>'اجمالى عام'!DK18</f>
        <v>0</v>
      </c>
      <c r="V15" s="295">
        <f>'اجمالى عام'!DL18</f>
        <v>0</v>
      </c>
      <c r="W15" s="295">
        <f>'اجمالى عام'!DM18</f>
        <v>0</v>
      </c>
    </row>
    <row r="16" spans="1:23" s="69" customFormat="1" ht="21.95" customHeight="1" thickBot="1" x14ac:dyDescent="0.25">
      <c r="A16" s="296">
        <f>IF(B16="","",SUBTOTAL(3,$B$2:B16))</f>
        <v>15</v>
      </c>
      <c r="B16" s="306">
        <f>'اجمالى عام'!CR19</f>
        <v>0</v>
      </c>
      <c r="C16" s="295">
        <f>'اجمالى عام'!CS19</f>
        <v>0</v>
      </c>
      <c r="D16" s="295">
        <f>'اجمالى عام'!CT19</f>
        <v>0</v>
      </c>
      <c r="E16" s="295">
        <f>'اجمالى عام'!CU19</f>
        <v>0</v>
      </c>
      <c r="F16" s="295">
        <f>'اجمالى عام'!CV19</f>
        <v>0</v>
      </c>
      <c r="G16" s="295">
        <f>'اجمالى عام'!CW19</f>
        <v>0</v>
      </c>
      <c r="H16" s="295">
        <f>'اجمالى عام'!CX19</f>
        <v>0</v>
      </c>
      <c r="I16" s="295">
        <f>'اجمالى عام'!CY19</f>
        <v>0</v>
      </c>
      <c r="J16" s="295">
        <f>'اجمالى عام'!CZ19</f>
        <v>0</v>
      </c>
      <c r="K16" s="295">
        <f>'اجمالى عام'!DA19</f>
        <v>0</v>
      </c>
      <c r="L16" s="295">
        <f>'اجمالى عام'!DB19</f>
        <v>0</v>
      </c>
      <c r="M16" s="295">
        <f>'اجمالى عام'!DC19</f>
        <v>0</v>
      </c>
      <c r="N16" s="295">
        <f>'اجمالى عام'!DD19</f>
        <v>0</v>
      </c>
      <c r="O16" s="295">
        <f>'اجمالى عام'!DE19</f>
        <v>0</v>
      </c>
      <c r="P16" s="295">
        <f>'اجمالى عام'!DF19</f>
        <v>0</v>
      </c>
      <c r="Q16" s="295">
        <f>'اجمالى عام'!DG19</f>
        <v>0</v>
      </c>
      <c r="R16" s="295">
        <f>'اجمالى عام'!DH19</f>
        <v>0</v>
      </c>
      <c r="S16" s="295">
        <f>'اجمالى عام'!DI19</f>
        <v>0</v>
      </c>
      <c r="T16" s="295">
        <f>'اجمالى عام'!DJ19</f>
        <v>0</v>
      </c>
      <c r="U16" s="295">
        <f>'اجمالى عام'!DK19</f>
        <v>0</v>
      </c>
      <c r="V16" s="295">
        <f>'اجمالى عام'!DL19</f>
        <v>0</v>
      </c>
      <c r="W16" s="295">
        <f>'اجمالى عام'!DM19</f>
        <v>0</v>
      </c>
    </row>
    <row r="17" spans="1:23" s="69" customFormat="1" ht="21.95" customHeight="1" thickBot="1" x14ac:dyDescent="0.25">
      <c r="A17" s="296">
        <f>IF(B17="","",SUBTOTAL(3,$B$2:B17))</f>
        <v>16</v>
      </c>
      <c r="B17" s="306">
        <f>'اجمالى عام'!CR20</f>
        <v>0</v>
      </c>
      <c r="C17" s="295">
        <f>'اجمالى عام'!CS20</f>
        <v>0</v>
      </c>
      <c r="D17" s="295">
        <f>'اجمالى عام'!CT20</f>
        <v>0</v>
      </c>
      <c r="E17" s="295">
        <f>'اجمالى عام'!CU20</f>
        <v>0</v>
      </c>
      <c r="F17" s="295">
        <f>'اجمالى عام'!CV20</f>
        <v>0</v>
      </c>
      <c r="G17" s="295">
        <f>'اجمالى عام'!CW20</f>
        <v>0</v>
      </c>
      <c r="H17" s="295">
        <f>'اجمالى عام'!CX20</f>
        <v>0</v>
      </c>
      <c r="I17" s="295">
        <f>'اجمالى عام'!CY20</f>
        <v>0</v>
      </c>
      <c r="J17" s="295">
        <f>'اجمالى عام'!CZ20</f>
        <v>0</v>
      </c>
      <c r="K17" s="295">
        <f>'اجمالى عام'!DA20</f>
        <v>0</v>
      </c>
      <c r="L17" s="295">
        <f>'اجمالى عام'!DB20</f>
        <v>0</v>
      </c>
      <c r="M17" s="295">
        <f>'اجمالى عام'!DC20</f>
        <v>0</v>
      </c>
      <c r="N17" s="295">
        <f>'اجمالى عام'!DD20</f>
        <v>0</v>
      </c>
      <c r="O17" s="295">
        <f>'اجمالى عام'!DE20</f>
        <v>0</v>
      </c>
      <c r="P17" s="295">
        <f>'اجمالى عام'!DF20</f>
        <v>0</v>
      </c>
      <c r="Q17" s="295">
        <f>'اجمالى عام'!DG20</f>
        <v>0</v>
      </c>
      <c r="R17" s="295">
        <f>'اجمالى عام'!DH20</f>
        <v>0</v>
      </c>
      <c r="S17" s="295">
        <f>'اجمالى عام'!DI20</f>
        <v>0</v>
      </c>
      <c r="T17" s="295">
        <f>'اجمالى عام'!DJ20</f>
        <v>0</v>
      </c>
      <c r="U17" s="295">
        <f>'اجمالى عام'!DK20</f>
        <v>0</v>
      </c>
      <c r="V17" s="295">
        <f>'اجمالى عام'!DL20</f>
        <v>0</v>
      </c>
      <c r="W17" s="295">
        <f>'اجمالى عام'!DM20</f>
        <v>0</v>
      </c>
    </row>
    <row r="18" spans="1:23" s="69" customFormat="1" ht="21.95" customHeight="1" thickBot="1" x14ac:dyDescent="0.25">
      <c r="A18" s="296">
        <f>IF(B18="","",SUBTOTAL(3,$B$2:B18))</f>
        <v>17</v>
      </c>
      <c r="B18" s="306">
        <f>'اجمالى عام'!CR21</f>
        <v>0</v>
      </c>
      <c r="C18" s="295">
        <f>'اجمالى عام'!CS21</f>
        <v>0</v>
      </c>
      <c r="D18" s="295">
        <f>'اجمالى عام'!CT21</f>
        <v>0</v>
      </c>
      <c r="E18" s="295">
        <f>'اجمالى عام'!CU21</f>
        <v>0</v>
      </c>
      <c r="F18" s="295">
        <f>'اجمالى عام'!CV21</f>
        <v>0</v>
      </c>
      <c r="G18" s="295">
        <f>'اجمالى عام'!CW21</f>
        <v>0</v>
      </c>
      <c r="H18" s="295">
        <f>'اجمالى عام'!CX21</f>
        <v>0</v>
      </c>
      <c r="I18" s="295">
        <f>'اجمالى عام'!CY21</f>
        <v>0</v>
      </c>
      <c r="J18" s="295">
        <f>'اجمالى عام'!CZ21</f>
        <v>0</v>
      </c>
      <c r="K18" s="295">
        <f>'اجمالى عام'!DA21</f>
        <v>0</v>
      </c>
      <c r="L18" s="295">
        <f>'اجمالى عام'!DB21</f>
        <v>0</v>
      </c>
      <c r="M18" s="295">
        <f>'اجمالى عام'!DC21</f>
        <v>0</v>
      </c>
      <c r="N18" s="295">
        <f>'اجمالى عام'!DD21</f>
        <v>0</v>
      </c>
      <c r="O18" s="295">
        <f>'اجمالى عام'!DE21</f>
        <v>0</v>
      </c>
      <c r="P18" s="295">
        <f>'اجمالى عام'!DF21</f>
        <v>0</v>
      </c>
      <c r="Q18" s="295">
        <f>'اجمالى عام'!DG21</f>
        <v>0</v>
      </c>
      <c r="R18" s="295">
        <f>'اجمالى عام'!DH21</f>
        <v>0</v>
      </c>
      <c r="S18" s="295">
        <f>'اجمالى عام'!DI21</f>
        <v>0</v>
      </c>
      <c r="T18" s="295">
        <f>'اجمالى عام'!DJ21</f>
        <v>0</v>
      </c>
      <c r="U18" s="295">
        <f>'اجمالى عام'!DK21</f>
        <v>0</v>
      </c>
      <c r="V18" s="295">
        <f>'اجمالى عام'!DL21</f>
        <v>0</v>
      </c>
      <c r="W18" s="295">
        <f>'اجمالى عام'!DM21</f>
        <v>0</v>
      </c>
    </row>
    <row r="19" spans="1:23" s="69" customFormat="1" ht="21.95" customHeight="1" thickBot="1" x14ac:dyDescent="0.25">
      <c r="A19" s="296">
        <f>IF(B19="","",SUBTOTAL(3,$B$2:B19))</f>
        <v>18</v>
      </c>
      <c r="B19" s="306">
        <f>'اجمالى عام'!CR22</f>
        <v>0</v>
      </c>
      <c r="C19" s="295">
        <f>'اجمالى عام'!CS22</f>
        <v>0</v>
      </c>
      <c r="D19" s="295">
        <f>'اجمالى عام'!CT22</f>
        <v>0</v>
      </c>
      <c r="E19" s="295">
        <f>'اجمالى عام'!CU22</f>
        <v>0</v>
      </c>
      <c r="F19" s="295">
        <f>'اجمالى عام'!CV22</f>
        <v>0</v>
      </c>
      <c r="G19" s="295">
        <f>'اجمالى عام'!CW22</f>
        <v>0</v>
      </c>
      <c r="H19" s="295">
        <f>'اجمالى عام'!CX22</f>
        <v>0</v>
      </c>
      <c r="I19" s="295">
        <f>'اجمالى عام'!CY22</f>
        <v>0</v>
      </c>
      <c r="J19" s="295">
        <f>'اجمالى عام'!CZ22</f>
        <v>0</v>
      </c>
      <c r="K19" s="295">
        <f>'اجمالى عام'!DA22</f>
        <v>0</v>
      </c>
      <c r="L19" s="295">
        <f>'اجمالى عام'!DB22</f>
        <v>0</v>
      </c>
      <c r="M19" s="295">
        <f>'اجمالى عام'!DC22</f>
        <v>0</v>
      </c>
      <c r="N19" s="295">
        <f>'اجمالى عام'!DD22</f>
        <v>0</v>
      </c>
      <c r="O19" s="295">
        <f>'اجمالى عام'!DE22</f>
        <v>0</v>
      </c>
      <c r="P19" s="295">
        <f>'اجمالى عام'!DF22</f>
        <v>0</v>
      </c>
      <c r="Q19" s="295">
        <f>'اجمالى عام'!DG22</f>
        <v>0</v>
      </c>
      <c r="R19" s="295">
        <f>'اجمالى عام'!DH22</f>
        <v>0</v>
      </c>
      <c r="S19" s="295">
        <f>'اجمالى عام'!DI22</f>
        <v>0</v>
      </c>
      <c r="T19" s="295">
        <f>'اجمالى عام'!DJ22</f>
        <v>0</v>
      </c>
      <c r="U19" s="295">
        <f>'اجمالى عام'!DK22</f>
        <v>0</v>
      </c>
      <c r="V19" s="295">
        <f>'اجمالى عام'!DL22</f>
        <v>0</v>
      </c>
      <c r="W19" s="295">
        <f>'اجمالى عام'!DM22</f>
        <v>0</v>
      </c>
    </row>
    <row r="20" spans="1:23" s="69" customFormat="1" ht="21.95" customHeight="1" thickBot="1" x14ac:dyDescent="0.25">
      <c r="A20" s="296">
        <f>IF(B20="","",SUBTOTAL(3,$B$2:B20))</f>
        <v>19</v>
      </c>
      <c r="B20" s="306">
        <f>'اجمالى عام'!CR23</f>
        <v>0</v>
      </c>
      <c r="C20" s="295">
        <f>'اجمالى عام'!CS23</f>
        <v>0</v>
      </c>
      <c r="D20" s="295">
        <f>'اجمالى عام'!CT23</f>
        <v>0</v>
      </c>
      <c r="E20" s="295">
        <f>'اجمالى عام'!CU23</f>
        <v>0</v>
      </c>
      <c r="F20" s="295">
        <f>'اجمالى عام'!CV23</f>
        <v>0</v>
      </c>
      <c r="G20" s="295">
        <f>'اجمالى عام'!CW23</f>
        <v>0</v>
      </c>
      <c r="H20" s="295">
        <f>'اجمالى عام'!CX23</f>
        <v>0</v>
      </c>
      <c r="I20" s="295">
        <f>'اجمالى عام'!CY23</f>
        <v>0</v>
      </c>
      <c r="J20" s="295">
        <f>'اجمالى عام'!CZ23</f>
        <v>0</v>
      </c>
      <c r="K20" s="295">
        <f>'اجمالى عام'!DA23</f>
        <v>0</v>
      </c>
      <c r="L20" s="295">
        <f>'اجمالى عام'!DB23</f>
        <v>0</v>
      </c>
      <c r="M20" s="295">
        <f>'اجمالى عام'!DC23</f>
        <v>0</v>
      </c>
      <c r="N20" s="295">
        <f>'اجمالى عام'!DD23</f>
        <v>0</v>
      </c>
      <c r="O20" s="295">
        <f>'اجمالى عام'!DE23</f>
        <v>0</v>
      </c>
      <c r="P20" s="295">
        <f>'اجمالى عام'!DF23</f>
        <v>0</v>
      </c>
      <c r="Q20" s="295">
        <f>'اجمالى عام'!DG23</f>
        <v>0</v>
      </c>
      <c r="R20" s="295">
        <f>'اجمالى عام'!DH23</f>
        <v>0</v>
      </c>
      <c r="S20" s="295">
        <f>'اجمالى عام'!DI23</f>
        <v>0</v>
      </c>
      <c r="T20" s="295">
        <f>'اجمالى عام'!DJ23</f>
        <v>0</v>
      </c>
      <c r="U20" s="295">
        <f>'اجمالى عام'!DK23</f>
        <v>0</v>
      </c>
      <c r="V20" s="295">
        <f>'اجمالى عام'!DL23</f>
        <v>0</v>
      </c>
      <c r="W20" s="295">
        <f>'اجمالى عام'!DM23</f>
        <v>0</v>
      </c>
    </row>
    <row r="21" spans="1:23" s="69" customFormat="1" ht="21.95" customHeight="1" thickBot="1" x14ac:dyDescent="0.25">
      <c r="A21" s="296">
        <f>IF(B21="","",SUBTOTAL(3,$B$2:B21))</f>
        <v>20</v>
      </c>
      <c r="B21" s="306">
        <f>'اجمالى عام'!CR24</f>
        <v>0</v>
      </c>
      <c r="C21" s="295">
        <f>'اجمالى عام'!CS24</f>
        <v>0</v>
      </c>
      <c r="D21" s="295">
        <f>'اجمالى عام'!CT24</f>
        <v>0</v>
      </c>
      <c r="E21" s="295">
        <f>'اجمالى عام'!CU24</f>
        <v>0</v>
      </c>
      <c r="F21" s="295">
        <f>'اجمالى عام'!CV24</f>
        <v>0</v>
      </c>
      <c r="G21" s="295">
        <f>'اجمالى عام'!CW24</f>
        <v>0</v>
      </c>
      <c r="H21" s="295">
        <f>'اجمالى عام'!CX24</f>
        <v>0</v>
      </c>
      <c r="I21" s="295">
        <f>'اجمالى عام'!CY24</f>
        <v>0</v>
      </c>
      <c r="J21" s="295">
        <f>'اجمالى عام'!CZ24</f>
        <v>0</v>
      </c>
      <c r="K21" s="295">
        <f>'اجمالى عام'!DA24</f>
        <v>0</v>
      </c>
      <c r="L21" s="295">
        <f>'اجمالى عام'!DB24</f>
        <v>0</v>
      </c>
      <c r="M21" s="295">
        <f>'اجمالى عام'!DC24</f>
        <v>0</v>
      </c>
      <c r="N21" s="295">
        <f>'اجمالى عام'!DD24</f>
        <v>0</v>
      </c>
      <c r="O21" s="295">
        <f>'اجمالى عام'!DE24</f>
        <v>0</v>
      </c>
      <c r="P21" s="295">
        <f>'اجمالى عام'!DF24</f>
        <v>0</v>
      </c>
      <c r="Q21" s="295">
        <f>'اجمالى عام'!DG24</f>
        <v>0</v>
      </c>
      <c r="R21" s="295">
        <f>'اجمالى عام'!DH24</f>
        <v>0</v>
      </c>
      <c r="S21" s="295">
        <f>'اجمالى عام'!DI24</f>
        <v>0</v>
      </c>
      <c r="T21" s="295">
        <f>'اجمالى عام'!DJ24</f>
        <v>0</v>
      </c>
      <c r="U21" s="295">
        <f>'اجمالى عام'!DK24</f>
        <v>0</v>
      </c>
      <c r="V21" s="295">
        <f>'اجمالى عام'!DL24</f>
        <v>0</v>
      </c>
      <c r="W21" s="295">
        <f>'اجمالى عام'!DM24</f>
        <v>0</v>
      </c>
    </row>
    <row r="22" spans="1:23" s="69" customFormat="1" ht="21.95" customHeight="1" thickBot="1" x14ac:dyDescent="0.25">
      <c r="A22" s="296">
        <f>IF(B22="","",SUBTOTAL(3,$B$2:B22))</f>
        <v>21</v>
      </c>
      <c r="B22" s="306">
        <f>'اجمالى عام'!CR25</f>
        <v>0</v>
      </c>
      <c r="C22" s="295">
        <f>'اجمالى عام'!CS25</f>
        <v>0</v>
      </c>
      <c r="D22" s="295">
        <f>'اجمالى عام'!CT25</f>
        <v>0</v>
      </c>
      <c r="E22" s="295">
        <f>'اجمالى عام'!CU25</f>
        <v>0</v>
      </c>
      <c r="F22" s="295">
        <f>'اجمالى عام'!CV25</f>
        <v>0</v>
      </c>
      <c r="G22" s="295">
        <f>'اجمالى عام'!CW25</f>
        <v>0</v>
      </c>
      <c r="H22" s="295">
        <f>'اجمالى عام'!CX25</f>
        <v>0</v>
      </c>
      <c r="I22" s="295">
        <f>'اجمالى عام'!CY25</f>
        <v>0</v>
      </c>
      <c r="J22" s="295">
        <f>'اجمالى عام'!CZ25</f>
        <v>0</v>
      </c>
      <c r="K22" s="295">
        <f>'اجمالى عام'!DA25</f>
        <v>0</v>
      </c>
      <c r="L22" s="295">
        <f>'اجمالى عام'!DB25</f>
        <v>0</v>
      </c>
      <c r="M22" s="295">
        <f>'اجمالى عام'!DC25</f>
        <v>0</v>
      </c>
      <c r="N22" s="295">
        <f>'اجمالى عام'!DD25</f>
        <v>0</v>
      </c>
      <c r="O22" s="295">
        <f>'اجمالى عام'!DE25</f>
        <v>0</v>
      </c>
      <c r="P22" s="295">
        <f>'اجمالى عام'!DF25</f>
        <v>0</v>
      </c>
      <c r="Q22" s="295">
        <f>'اجمالى عام'!DG25</f>
        <v>0</v>
      </c>
      <c r="R22" s="295">
        <f>'اجمالى عام'!DH25</f>
        <v>0</v>
      </c>
      <c r="S22" s="295">
        <f>'اجمالى عام'!DI25</f>
        <v>0</v>
      </c>
      <c r="T22" s="295">
        <f>'اجمالى عام'!DJ25</f>
        <v>0</v>
      </c>
      <c r="U22" s="295">
        <f>'اجمالى عام'!DK25</f>
        <v>0</v>
      </c>
      <c r="V22" s="295">
        <f>'اجمالى عام'!DL25</f>
        <v>0</v>
      </c>
      <c r="W22" s="295">
        <f>'اجمالى عام'!DM25</f>
        <v>0</v>
      </c>
    </row>
    <row r="23" spans="1:23" s="69" customFormat="1" ht="21.95" customHeight="1" thickBot="1" x14ac:dyDescent="0.25">
      <c r="A23" s="296">
        <f>IF(B23="","",SUBTOTAL(3,$B$2:B23))</f>
        <v>22</v>
      </c>
      <c r="B23" s="306">
        <f>'اجمالى عام'!CR26</f>
        <v>0</v>
      </c>
      <c r="C23" s="295">
        <f>'اجمالى عام'!CS26</f>
        <v>0</v>
      </c>
      <c r="D23" s="295">
        <f>'اجمالى عام'!CT26</f>
        <v>0</v>
      </c>
      <c r="E23" s="295">
        <f>'اجمالى عام'!CU26</f>
        <v>0</v>
      </c>
      <c r="F23" s="295">
        <f>'اجمالى عام'!CV26</f>
        <v>0</v>
      </c>
      <c r="G23" s="295">
        <f>'اجمالى عام'!CW26</f>
        <v>0</v>
      </c>
      <c r="H23" s="295">
        <f>'اجمالى عام'!CX26</f>
        <v>0</v>
      </c>
      <c r="I23" s="295">
        <f>'اجمالى عام'!CY26</f>
        <v>0</v>
      </c>
      <c r="J23" s="295">
        <f>'اجمالى عام'!CZ26</f>
        <v>0</v>
      </c>
      <c r="K23" s="295">
        <f>'اجمالى عام'!DA26</f>
        <v>0</v>
      </c>
      <c r="L23" s="295">
        <f>'اجمالى عام'!DB26</f>
        <v>0</v>
      </c>
      <c r="M23" s="295">
        <f>'اجمالى عام'!DC26</f>
        <v>0</v>
      </c>
      <c r="N23" s="295">
        <f>'اجمالى عام'!DD26</f>
        <v>0</v>
      </c>
      <c r="O23" s="295">
        <f>'اجمالى عام'!DE26</f>
        <v>0</v>
      </c>
      <c r="P23" s="295">
        <f>'اجمالى عام'!DF26</f>
        <v>0</v>
      </c>
      <c r="Q23" s="295">
        <f>'اجمالى عام'!DG26</f>
        <v>0</v>
      </c>
      <c r="R23" s="295">
        <f>'اجمالى عام'!DH26</f>
        <v>0</v>
      </c>
      <c r="S23" s="295">
        <f>'اجمالى عام'!DI26</f>
        <v>0</v>
      </c>
      <c r="T23" s="295">
        <f>'اجمالى عام'!DJ26</f>
        <v>0</v>
      </c>
      <c r="U23" s="295">
        <f>'اجمالى عام'!DK26</f>
        <v>0</v>
      </c>
      <c r="V23" s="295">
        <f>'اجمالى عام'!DL26</f>
        <v>0</v>
      </c>
      <c r="W23" s="295">
        <f>'اجمالى عام'!DM26</f>
        <v>0</v>
      </c>
    </row>
    <row r="24" spans="1:23" s="69" customFormat="1" ht="21.95" customHeight="1" thickBot="1" x14ac:dyDescent="0.25">
      <c r="A24" s="296">
        <f>IF(B24="","",SUBTOTAL(3,$B$2:B24))</f>
        <v>23</v>
      </c>
      <c r="B24" s="306">
        <f>'اجمالى عام'!CR27</f>
        <v>0</v>
      </c>
      <c r="C24" s="295">
        <f>'اجمالى عام'!CS27</f>
        <v>0</v>
      </c>
      <c r="D24" s="295">
        <f>'اجمالى عام'!CT27</f>
        <v>0</v>
      </c>
      <c r="E24" s="295">
        <f>'اجمالى عام'!CU27</f>
        <v>0</v>
      </c>
      <c r="F24" s="295">
        <f>'اجمالى عام'!CV27</f>
        <v>0</v>
      </c>
      <c r="G24" s="295">
        <f>'اجمالى عام'!CW27</f>
        <v>0</v>
      </c>
      <c r="H24" s="295">
        <f>'اجمالى عام'!CX27</f>
        <v>0</v>
      </c>
      <c r="I24" s="295">
        <f>'اجمالى عام'!CY27</f>
        <v>0</v>
      </c>
      <c r="J24" s="295">
        <f>'اجمالى عام'!CZ27</f>
        <v>0</v>
      </c>
      <c r="K24" s="295">
        <f>'اجمالى عام'!DA27</f>
        <v>0</v>
      </c>
      <c r="L24" s="295">
        <f>'اجمالى عام'!DB27</f>
        <v>0</v>
      </c>
      <c r="M24" s="295">
        <f>'اجمالى عام'!DC27</f>
        <v>0</v>
      </c>
      <c r="N24" s="295">
        <f>'اجمالى عام'!DD27</f>
        <v>0</v>
      </c>
      <c r="O24" s="295">
        <f>'اجمالى عام'!DE27</f>
        <v>0</v>
      </c>
      <c r="P24" s="295">
        <f>'اجمالى عام'!DF27</f>
        <v>0</v>
      </c>
      <c r="Q24" s="295">
        <f>'اجمالى عام'!DG27</f>
        <v>0</v>
      </c>
      <c r="R24" s="295">
        <f>'اجمالى عام'!DH27</f>
        <v>0</v>
      </c>
      <c r="S24" s="295">
        <f>'اجمالى عام'!DI27</f>
        <v>0</v>
      </c>
      <c r="T24" s="295">
        <f>'اجمالى عام'!DJ27</f>
        <v>0</v>
      </c>
      <c r="U24" s="295">
        <f>'اجمالى عام'!DK27</f>
        <v>0</v>
      </c>
      <c r="V24" s="295">
        <f>'اجمالى عام'!DL27</f>
        <v>0</v>
      </c>
      <c r="W24" s="295">
        <f>'اجمالى عام'!DM27</f>
        <v>0</v>
      </c>
    </row>
    <row r="25" spans="1:23" s="69" customFormat="1" ht="21.95" customHeight="1" thickBot="1" x14ac:dyDescent="0.25">
      <c r="A25" s="296">
        <f>IF(B25="","",SUBTOTAL(3,$B$2:B25))</f>
        <v>24</v>
      </c>
      <c r="B25" s="306">
        <f>'اجمالى عام'!CR28</f>
        <v>0</v>
      </c>
      <c r="C25" s="295">
        <f>'اجمالى عام'!CS28</f>
        <v>0</v>
      </c>
      <c r="D25" s="295">
        <f>'اجمالى عام'!CT28</f>
        <v>0</v>
      </c>
      <c r="E25" s="295">
        <f>'اجمالى عام'!CU28</f>
        <v>0</v>
      </c>
      <c r="F25" s="295">
        <f>'اجمالى عام'!CV28</f>
        <v>0</v>
      </c>
      <c r="G25" s="295">
        <f>'اجمالى عام'!CW28</f>
        <v>0</v>
      </c>
      <c r="H25" s="295">
        <f>'اجمالى عام'!CX28</f>
        <v>0</v>
      </c>
      <c r="I25" s="295">
        <f>'اجمالى عام'!CY28</f>
        <v>0</v>
      </c>
      <c r="J25" s="295">
        <f>'اجمالى عام'!CZ28</f>
        <v>0</v>
      </c>
      <c r="K25" s="295">
        <f>'اجمالى عام'!DA28</f>
        <v>0</v>
      </c>
      <c r="L25" s="295">
        <f>'اجمالى عام'!DB28</f>
        <v>0</v>
      </c>
      <c r="M25" s="295">
        <f>'اجمالى عام'!DC28</f>
        <v>0</v>
      </c>
      <c r="N25" s="295">
        <f>'اجمالى عام'!DD28</f>
        <v>0</v>
      </c>
      <c r="O25" s="295">
        <f>'اجمالى عام'!DE28</f>
        <v>0</v>
      </c>
      <c r="P25" s="295">
        <f>'اجمالى عام'!DF28</f>
        <v>0</v>
      </c>
      <c r="Q25" s="295">
        <f>'اجمالى عام'!DG28</f>
        <v>0</v>
      </c>
      <c r="R25" s="295">
        <f>'اجمالى عام'!DH28</f>
        <v>0</v>
      </c>
      <c r="S25" s="295">
        <f>'اجمالى عام'!DI28</f>
        <v>0</v>
      </c>
      <c r="T25" s="295">
        <f>'اجمالى عام'!DJ28</f>
        <v>0</v>
      </c>
      <c r="U25" s="295">
        <f>'اجمالى عام'!DK28</f>
        <v>0</v>
      </c>
      <c r="V25" s="295">
        <f>'اجمالى عام'!DL28</f>
        <v>0</v>
      </c>
      <c r="W25" s="295">
        <f>'اجمالى عام'!DM28</f>
        <v>0</v>
      </c>
    </row>
    <row r="26" spans="1:23" s="69" customFormat="1" ht="21.95" customHeight="1" thickBot="1" x14ac:dyDescent="0.25">
      <c r="A26" s="296">
        <f>IF(B26="","",SUBTOTAL(3,$B$2:B26))</f>
        <v>25</v>
      </c>
      <c r="B26" s="306">
        <f>'اجمالى عام'!CR29</f>
        <v>0</v>
      </c>
      <c r="C26" s="295">
        <f>'اجمالى عام'!CS29</f>
        <v>0</v>
      </c>
      <c r="D26" s="295">
        <f>'اجمالى عام'!CT29</f>
        <v>0</v>
      </c>
      <c r="E26" s="295">
        <f>'اجمالى عام'!CU29</f>
        <v>0</v>
      </c>
      <c r="F26" s="295">
        <f>'اجمالى عام'!CV29</f>
        <v>0</v>
      </c>
      <c r="G26" s="295">
        <f>'اجمالى عام'!CW29</f>
        <v>0</v>
      </c>
      <c r="H26" s="295">
        <f>'اجمالى عام'!CX29</f>
        <v>0</v>
      </c>
      <c r="I26" s="295">
        <f>'اجمالى عام'!CY29</f>
        <v>0</v>
      </c>
      <c r="J26" s="295">
        <f>'اجمالى عام'!CZ29</f>
        <v>0</v>
      </c>
      <c r="K26" s="295">
        <f>'اجمالى عام'!DA29</f>
        <v>0</v>
      </c>
      <c r="L26" s="295">
        <f>'اجمالى عام'!DB29</f>
        <v>0</v>
      </c>
      <c r="M26" s="295">
        <f>'اجمالى عام'!DC29</f>
        <v>0</v>
      </c>
      <c r="N26" s="295">
        <f>'اجمالى عام'!DD29</f>
        <v>0</v>
      </c>
      <c r="O26" s="295">
        <f>'اجمالى عام'!DE29</f>
        <v>0</v>
      </c>
      <c r="P26" s="295">
        <f>'اجمالى عام'!DF29</f>
        <v>0</v>
      </c>
      <c r="Q26" s="295">
        <f>'اجمالى عام'!DG29</f>
        <v>0</v>
      </c>
      <c r="R26" s="295">
        <f>'اجمالى عام'!DH29</f>
        <v>0</v>
      </c>
      <c r="S26" s="295">
        <f>'اجمالى عام'!DI29</f>
        <v>0</v>
      </c>
      <c r="T26" s="295">
        <f>'اجمالى عام'!DJ29</f>
        <v>0</v>
      </c>
      <c r="U26" s="295">
        <f>'اجمالى عام'!DK29</f>
        <v>0</v>
      </c>
      <c r="V26" s="295">
        <f>'اجمالى عام'!DL29</f>
        <v>0</v>
      </c>
      <c r="W26" s="295">
        <f>'اجمالى عام'!DM29</f>
        <v>0</v>
      </c>
    </row>
    <row r="27" spans="1:23" s="69" customFormat="1" ht="21.95" customHeight="1" thickBot="1" x14ac:dyDescent="0.25">
      <c r="A27" s="296">
        <f>IF(B27="","",SUBTOTAL(3,$B$2:B27))</f>
        <v>26</v>
      </c>
      <c r="B27" s="306">
        <f>'اجمالى عام'!CR30</f>
        <v>0</v>
      </c>
      <c r="C27" s="295">
        <f>'اجمالى عام'!CS30</f>
        <v>0</v>
      </c>
      <c r="D27" s="295">
        <f>'اجمالى عام'!CT30</f>
        <v>0</v>
      </c>
      <c r="E27" s="295">
        <f>'اجمالى عام'!CU30</f>
        <v>0</v>
      </c>
      <c r="F27" s="295">
        <f>'اجمالى عام'!CV30</f>
        <v>0</v>
      </c>
      <c r="G27" s="295">
        <f>'اجمالى عام'!CW30</f>
        <v>0</v>
      </c>
      <c r="H27" s="295">
        <f>'اجمالى عام'!CX30</f>
        <v>0</v>
      </c>
      <c r="I27" s="295">
        <f>'اجمالى عام'!CY30</f>
        <v>0</v>
      </c>
      <c r="J27" s="295">
        <f>'اجمالى عام'!CZ30</f>
        <v>0</v>
      </c>
      <c r="K27" s="295">
        <f>'اجمالى عام'!DA30</f>
        <v>0</v>
      </c>
      <c r="L27" s="295">
        <f>'اجمالى عام'!DB30</f>
        <v>0</v>
      </c>
      <c r="M27" s="295">
        <f>'اجمالى عام'!DC30</f>
        <v>0</v>
      </c>
      <c r="N27" s="295">
        <f>'اجمالى عام'!DD30</f>
        <v>0</v>
      </c>
      <c r="O27" s="295">
        <f>'اجمالى عام'!DE30</f>
        <v>0</v>
      </c>
      <c r="P27" s="295">
        <f>'اجمالى عام'!DF30</f>
        <v>0</v>
      </c>
      <c r="Q27" s="295">
        <f>'اجمالى عام'!DG30</f>
        <v>0</v>
      </c>
      <c r="R27" s="295">
        <f>'اجمالى عام'!DH30</f>
        <v>0</v>
      </c>
      <c r="S27" s="295">
        <f>'اجمالى عام'!DI30</f>
        <v>0</v>
      </c>
      <c r="T27" s="295">
        <f>'اجمالى عام'!DJ30</f>
        <v>0</v>
      </c>
      <c r="U27" s="295">
        <f>'اجمالى عام'!DK30</f>
        <v>0</v>
      </c>
      <c r="V27" s="295">
        <f>'اجمالى عام'!DL30</f>
        <v>0</v>
      </c>
      <c r="W27" s="295">
        <f>'اجمالى عام'!DM30</f>
        <v>0</v>
      </c>
    </row>
    <row r="28" spans="1:23" s="69" customFormat="1" ht="21.95" customHeight="1" thickBot="1" x14ac:dyDescent="0.25">
      <c r="A28" s="296">
        <f>IF(B28="","",SUBTOTAL(3,$B$2:B28))</f>
        <v>27</v>
      </c>
      <c r="B28" s="306">
        <f>'اجمالى عام'!CR31</f>
        <v>0</v>
      </c>
      <c r="C28" s="295">
        <f>'اجمالى عام'!CS31</f>
        <v>0</v>
      </c>
      <c r="D28" s="295">
        <f>'اجمالى عام'!CT31</f>
        <v>0</v>
      </c>
      <c r="E28" s="295">
        <f>'اجمالى عام'!CU31</f>
        <v>0</v>
      </c>
      <c r="F28" s="295">
        <f>'اجمالى عام'!CV31</f>
        <v>0</v>
      </c>
      <c r="G28" s="295">
        <f>'اجمالى عام'!CW31</f>
        <v>0</v>
      </c>
      <c r="H28" s="295">
        <f>'اجمالى عام'!CX31</f>
        <v>0</v>
      </c>
      <c r="I28" s="295">
        <f>'اجمالى عام'!CY31</f>
        <v>0</v>
      </c>
      <c r="J28" s="295">
        <f>'اجمالى عام'!CZ31</f>
        <v>0</v>
      </c>
      <c r="K28" s="295">
        <f>'اجمالى عام'!DA31</f>
        <v>0</v>
      </c>
      <c r="L28" s="295">
        <f>'اجمالى عام'!DB31</f>
        <v>0</v>
      </c>
      <c r="M28" s="295">
        <f>'اجمالى عام'!DC31</f>
        <v>0</v>
      </c>
      <c r="N28" s="295">
        <f>'اجمالى عام'!DD31</f>
        <v>0</v>
      </c>
      <c r="O28" s="295">
        <f>'اجمالى عام'!DE31</f>
        <v>0</v>
      </c>
      <c r="P28" s="295">
        <f>'اجمالى عام'!DF31</f>
        <v>0</v>
      </c>
      <c r="Q28" s="295">
        <f>'اجمالى عام'!DG31</f>
        <v>0</v>
      </c>
      <c r="R28" s="295">
        <f>'اجمالى عام'!DH31</f>
        <v>0</v>
      </c>
      <c r="S28" s="295">
        <f>'اجمالى عام'!DI31</f>
        <v>0</v>
      </c>
      <c r="T28" s="295">
        <f>'اجمالى عام'!DJ31</f>
        <v>0</v>
      </c>
      <c r="U28" s="295">
        <f>'اجمالى عام'!DK31</f>
        <v>0</v>
      </c>
      <c r="V28" s="295">
        <f>'اجمالى عام'!DL31</f>
        <v>0</v>
      </c>
      <c r="W28" s="295">
        <f>'اجمالى عام'!DM31</f>
        <v>0</v>
      </c>
    </row>
    <row r="29" spans="1:23" s="69" customFormat="1" ht="21.95" customHeight="1" thickBot="1" x14ac:dyDescent="0.25">
      <c r="A29" s="296">
        <f>IF(B29="","",SUBTOTAL(3,$B$2:B29))</f>
        <v>28</v>
      </c>
      <c r="B29" s="306">
        <f>'اجمالى عام'!CR32</f>
        <v>0</v>
      </c>
      <c r="C29" s="295">
        <f>'اجمالى عام'!CS32</f>
        <v>0</v>
      </c>
      <c r="D29" s="295">
        <f>'اجمالى عام'!CT32</f>
        <v>0</v>
      </c>
      <c r="E29" s="295">
        <f>'اجمالى عام'!CU32</f>
        <v>0</v>
      </c>
      <c r="F29" s="295">
        <f>'اجمالى عام'!CV32</f>
        <v>0</v>
      </c>
      <c r="G29" s="295">
        <f>'اجمالى عام'!CW32</f>
        <v>0</v>
      </c>
      <c r="H29" s="295">
        <f>'اجمالى عام'!CX32</f>
        <v>0</v>
      </c>
      <c r="I29" s="295">
        <f>'اجمالى عام'!CY32</f>
        <v>0</v>
      </c>
      <c r="J29" s="295">
        <f>'اجمالى عام'!CZ32</f>
        <v>0</v>
      </c>
      <c r="K29" s="295">
        <f>'اجمالى عام'!DA32</f>
        <v>0</v>
      </c>
      <c r="L29" s="295">
        <f>'اجمالى عام'!DB32</f>
        <v>0</v>
      </c>
      <c r="M29" s="295">
        <f>'اجمالى عام'!DC32</f>
        <v>0</v>
      </c>
      <c r="N29" s="295">
        <f>'اجمالى عام'!DD32</f>
        <v>0</v>
      </c>
      <c r="O29" s="295">
        <f>'اجمالى عام'!DE32</f>
        <v>0</v>
      </c>
      <c r="P29" s="295">
        <f>'اجمالى عام'!DF32</f>
        <v>0</v>
      </c>
      <c r="Q29" s="295">
        <f>'اجمالى عام'!DG32</f>
        <v>0</v>
      </c>
      <c r="R29" s="295">
        <f>'اجمالى عام'!DH32</f>
        <v>0</v>
      </c>
      <c r="S29" s="295">
        <f>'اجمالى عام'!DI32</f>
        <v>0</v>
      </c>
      <c r="T29" s="295">
        <f>'اجمالى عام'!DJ32</f>
        <v>0</v>
      </c>
      <c r="U29" s="295">
        <f>'اجمالى عام'!DK32</f>
        <v>0</v>
      </c>
      <c r="V29" s="295">
        <f>'اجمالى عام'!DL32</f>
        <v>0</v>
      </c>
      <c r="W29" s="295">
        <f>'اجمالى عام'!DM32</f>
        <v>0</v>
      </c>
    </row>
    <row r="30" spans="1:23" s="69" customFormat="1" ht="21.95" customHeight="1" thickBot="1" x14ac:dyDescent="0.25">
      <c r="A30" s="296">
        <f>IF(B30="","",SUBTOTAL(3,$B$2:B30))</f>
        <v>29</v>
      </c>
      <c r="B30" s="306">
        <f>'اجمالى عام'!CR33</f>
        <v>0</v>
      </c>
      <c r="C30" s="295">
        <f>'اجمالى عام'!CS33</f>
        <v>0</v>
      </c>
      <c r="D30" s="295">
        <f>'اجمالى عام'!CT33</f>
        <v>0</v>
      </c>
      <c r="E30" s="295">
        <f>'اجمالى عام'!CU33</f>
        <v>0</v>
      </c>
      <c r="F30" s="295">
        <f>'اجمالى عام'!CV33</f>
        <v>0</v>
      </c>
      <c r="G30" s="295">
        <f>'اجمالى عام'!CW33</f>
        <v>0</v>
      </c>
      <c r="H30" s="295">
        <f>'اجمالى عام'!CX33</f>
        <v>0</v>
      </c>
      <c r="I30" s="295">
        <f>'اجمالى عام'!CY33</f>
        <v>0</v>
      </c>
      <c r="J30" s="295">
        <f>'اجمالى عام'!CZ33</f>
        <v>0</v>
      </c>
      <c r="K30" s="295">
        <f>'اجمالى عام'!DA33</f>
        <v>0</v>
      </c>
      <c r="L30" s="295">
        <f>'اجمالى عام'!DB33</f>
        <v>0</v>
      </c>
      <c r="M30" s="295">
        <f>'اجمالى عام'!DC33</f>
        <v>0</v>
      </c>
      <c r="N30" s="295">
        <f>'اجمالى عام'!DD33</f>
        <v>0</v>
      </c>
      <c r="O30" s="295">
        <f>'اجمالى عام'!DE33</f>
        <v>0</v>
      </c>
      <c r="P30" s="295">
        <f>'اجمالى عام'!DF33</f>
        <v>0</v>
      </c>
      <c r="Q30" s="295">
        <f>'اجمالى عام'!DG33</f>
        <v>0</v>
      </c>
      <c r="R30" s="295">
        <f>'اجمالى عام'!DH33</f>
        <v>0</v>
      </c>
      <c r="S30" s="295">
        <f>'اجمالى عام'!DI33</f>
        <v>0</v>
      </c>
      <c r="T30" s="295">
        <f>'اجمالى عام'!DJ33</f>
        <v>0</v>
      </c>
      <c r="U30" s="295">
        <f>'اجمالى عام'!DK33</f>
        <v>0</v>
      </c>
      <c r="V30" s="295">
        <f>'اجمالى عام'!DL33</f>
        <v>0</v>
      </c>
      <c r="W30" s="295">
        <f>'اجمالى عام'!DM33</f>
        <v>0</v>
      </c>
    </row>
    <row r="31" spans="1:23" s="69" customFormat="1" ht="21.95" customHeight="1" thickBot="1" x14ac:dyDescent="0.25">
      <c r="A31" s="296">
        <f>IF(B31="","",SUBTOTAL(3,$B$2:B31))</f>
        <v>30</v>
      </c>
      <c r="B31" s="306">
        <f>'اجمالى عام'!CR34</f>
        <v>0</v>
      </c>
      <c r="C31" s="295">
        <f>'اجمالى عام'!CS34</f>
        <v>0</v>
      </c>
      <c r="D31" s="295">
        <f>'اجمالى عام'!CT34</f>
        <v>0</v>
      </c>
      <c r="E31" s="295">
        <f>'اجمالى عام'!CU34</f>
        <v>0</v>
      </c>
      <c r="F31" s="295">
        <f>'اجمالى عام'!CV34</f>
        <v>0</v>
      </c>
      <c r="G31" s="295">
        <f>'اجمالى عام'!CW34</f>
        <v>0</v>
      </c>
      <c r="H31" s="295">
        <f>'اجمالى عام'!CX34</f>
        <v>0</v>
      </c>
      <c r="I31" s="295">
        <f>'اجمالى عام'!CY34</f>
        <v>0</v>
      </c>
      <c r="J31" s="295">
        <f>'اجمالى عام'!CZ34</f>
        <v>0</v>
      </c>
      <c r="K31" s="295">
        <f>'اجمالى عام'!DA34</f>
        <v>0</v>
      </c>
      <c r="L31" s="295">
        <f>'اجمالى عام'!DB34</f>
        <v>0</v>
      </c>
      <c r="M31" s="295">
        <f>'اجمالى عام'!DC34</f>
        <v>0</v>
      </c>
      <c r="N31" s="295">
        <f>'اجمالى عام'!DD34</f>
        <v>0</v>
      </c>
      <c r="O31" s="295">
        <f>'اجمالى عام'!DE34</f>
        <v>0</v>
      </c>
      <c r="P31" s="295">
        <f>'اجمالى عام'!DF34</f>
        <v>0</v>
      </c>
      <c r="Q31" s="295">
        <f>'اجمالى عام'!DG34</f>
        <v>0</v>
      </c>
      <c r="R31" s="295">
        <f>'اجمالى عام'!DH34</f>
        <v>0</v>
      </c>
      <c r="S31" s="295">
        <f>'اجمالى عام'!DI34</f>
        <v>0</v>
      </c>
      <c r="T31" s="295">
        <f>'اجمالى عام'!DJ34</f>
        <v>0</v>
      </c>
      <c r="U31" s="295">
        <f>'اجمالى عام'!DK34</f>
        <v>0</v>
      </c>
      <c r="V31" s="295">
        <f>'اجمالى عام'!DL34</f>
        <v>0</v>
      </c>
      <c r="W31" s="295">
        <f>'اجمالى عام'!DM34</f>
        <v>0</v>
      </c>
    </row>
    <row r="32" spans="1:23" s="69" customFormat="1" ht="21.95" customHeight="1" thickBot="1" x14ac:dyDescent="0.25">
      <c r="A32" s="296">
        <f>IF(B32="","",SUBTOTAL(3,$B$2:B32))</f>
        <v>31</v>
      </c>
      <c r="B32" s="306">
        <f>'اجمالى عام'!CR35</f>
        <v>0</v>
      </c>
      <c r="C32" s="295">
        <f>'اجمالى عام'!CS35</f>
        <v>0</v>
      </c>
      <c r="D32" s="295">
        <f>'اجمالى عام'!CT35</f>
        <v>0</v>
      </c>
      <c r="E32" s="295">
        <f>'اجمالى عام'!CU35</f>
        <v>0</v>
      </c>
      <c r="F32" s="295">
        <f>'اجمالى عام'!CV35</f>
        <v>0</v>
      </c>
      <c r="G32" s="295">
        <f>'اجمالى عام'!CW35</f>
        <v>0</v>
      </c>
      <c r="H32" s="295">
        <f>'اجمالى عام'!CX35</f>
        <v>0</v>
      </c>
      <c r="I32" s="295">
        <f>'اجمالى عام'!CY35</f>
        <v>0</v>
      </c>
      <c r="J32" s="295">
        <f>'اجمالى عام'!CZ35</f>
        <v>0</v>
      </c>
      <c r="K32" s="295">
        <f>'اجمالى عام'!DA35</f>
        <v>0</v>
      </c>
      <c r="L32" s="295">
        <f>'اجمالى عام'!DB35</f>
        <v>0</v>
      </c>
      <c r="M32" s="295">
        <f>'اجمالى عام'!DC35</f>
        <v>0</v>
      </c>
      <c r="N32" s="295">
        <f>'اجمالى عام'!DD35</f>
        <v>0</v>
      </c>
      <c r="O32" s="295">
        <f>'اجمالى عام'!DE35</f>
        <v>0</v>
      </c>
      <c r="P32" s="295">
        <f>'اجمالى عام'!DF35</f>
        <v>0</v>
      </c>
      <c r="Q32" s="295">
        <f>'اجمالى عام'!DG35</f>
        <v>0</v>
      </c>
      <c r="R32" s="295">
        <f>'اجمالى عام'!DH35</f>
        <v>0</v>
      </c>
      <c r="S32" s="295">
        <f>'اجمالى عام'!DI35</f>
        <v>0</v>
      </c>
      <c r="T32" s="295">
        <f>'اجمالى عام'!DJ35</f>
        <v>0</v>
      </c>
      <c r="U32" s="295">
        <f>'اجمالى عام'!DK35</f>
        <v>0</v>
      </c>
      <c r="V32" s="295">
        <f>'اجمالى عام'!DL35</f>
        <v>0</v>
      </c>
      <c r="W32" s="295">
        <f>'اجمالى عام'!DM35</f>
        <v>0</v>
      </c>
    </row>
    <row r="33" spans="1:23" s="69" customFormat="1" ht="21.95" customHeight="1" thickBot="1" x14ac:dyDescent="0.25">
      <c r="A33" s="296">
        <f>IF(B33="","",SUBTOTAL(3,$B$2:B33))</f>
        <v>32</v>
      </c>
      <c r="B33" s="306">
        <f>'اجمالى عام'!CR36</f>
        <v>0</v>
      </c>
      <c r="C33" s="295">
        <f>'اجمالى عام'!CS36</f>
        <v>0</v>
      </c>
      <c r="D33" s="295">
        <f>'اجمالى عام'!CT36</f>
        <v>0</v>
      </c>
      <c r="E33" s="295">
        <f>'اجمالى عام'!CU36</f>
        <v>0</v>
      </c>
      <c r="F33" s="295">
        <f>'اجمالى عام'!CV36</f>
        <v>0</v>
      </c>
      <c r="G33" s="295">
        <f>'اجمالى عام'!CW36</f>
        <v>0</v>
      </c>
      <c r="H33" s="295">
        <f>'اجمالى عام'!CX36</f>
        <v>0</v>
      </c>
      <c r="I33" s="295">
        <f>'اجمالى عام'!CY36</f>
        <v>0</v>
      </c>
      <c r="J33" s="295">
        <f>'اجمالى عام'!CZ36</f>
        <v>0</v>
      </c>
      <c r="K33" s="295">
        <f>'اجمالى عام'!DA36</f>
        <v>0</v>
      </c>
      <c r="L33" s="295">
        <f>'اجمالى عام'!DB36</f>
        <v>0</v>
      </c>
      <c r="M33" s="295">
        <f>'اجمالى عام'!DC36</f>
        <v>0</v>
      </c>
      <c r="N33" s="295">
        <f>'اجمالى عام'!DD36</f>
        <v>0</v>
      </c>
      <c r="O33" s="295">
        <f>'اجمالى عام'!DE36</f>
        <v>0</v>
      </c>
      <c r="P33" s="295">
        <f>'اجمالى عام'!DF36</f>
        <v>0</v>
      </c>
      <c r="Q33" s="295">
        <f>'اجمالى عام'!DG36</f>
        <v>0</v>
      </c>
      <c r="R33" s="295">
        <f>'اجمالى عام'!DH36</f>
        <v>0</v>
      </c>
      <c r="S33" s="295">
        <f>'اجمالى عام'!DI36</f>
        <v>0</v>
      </c>
      <c r="T33" s="295">
        <f>'اجمالى عام'!DJ36</f>
        <v>0</v>
      </c>
      <c r="U33" s="295">
        <f>'اجمالى عام'!DK36</f>
        <v>0</v>
      </c>
      <c r="V33" s="295">
        <f>'اجمالى عام'!DL36</f>
        <v>0</v>
      </c>
      <c r="W33" s="295">
        <f>'اجمالى عام'!DM36</f>
        <v>0</v>
      </c>
    </row>
    <row r="34" spans="1:23" s="69" customFormat="1" ht="21.95" customHeight="1" thickBot="1" x14ac:dyDescent="0.25">
      <c r="A34" s="296">
        <f>IF(B34="","",SUBTOTAL(3,$B$2:B34))</f>
        <v>33</v>
      </c>
      <c r="B34" s="306">
        <f>'اجمالى عام'!CR37</f>
        <v>0</v>
      </c>
      <c r="C34" s="295">
        <f>'اجمالى عام'!CS37</f>
        <v>0</v>
      </c>
      <c r="D34" s="295">
        <f>'اجمالى عام'!CT37</f>
        <v>0</v>
      </c>
      <c r="E34" s="295">
        <f>'اجمالى عام'!CU37</f>
        <v>0</v>
      </c>
      <c r="F34" s="295">
        <f>'اجمالى عام'!CV37</f>
        <v>0</v>
      </c>
      <c r="G34" s="295">
        <f>'اجمالى عام'!CW37</f>
        <v>0</v>
      </c>
      <c r="H34" s="295">
        <f>'اجمالى عام'!CX37</f>
        <v>0</v>
      </c>
      <c r="I34" s="295">
        <f>'اجمالى عام'!CY37</f>
        <v>0</v>
      </c>
      <c r="J34" s="295">
        <f>'اجمالى عام'!CZ37</f>
        <v>0</v>
      </c>
      <c r="K34" s="295">
        <f>'اجمالى عام'!DA37</f>
        <v>0</v>
      </c>
      <c r="L34" s="295">
        <f>'اجمالى عام'!DB37</f>
        <v>0</v>
      </c>
      <c r="M34" s="295">
        <f>'اجمالى عام'!DC37</f>
        <v>0</v>
      </c>
      <c r="N34" s="295">
        <f>'اجمالى عام'!DD37</f>
        <v>0</v>
      </c>
      <c r="O34" s="295">
        <f>'اجمالى عام'!DE37</f>
        <v>0</v>
      </c>
      <c r="P34" s="295">
        <f>'اجمالى عام'!DF37</f>
        <v>0</v>
      </c>
      <c r="Q34" s="295">
        <f>'اجمالى عام'!DG37</f>
        <v>0</v>
      </c>
      <c r="R34" s="295">
        <f>'اجمالى عام'!DH37</f>
        <v>0</v>
      </c>
      <c r="S34" s="295">
        <f>'اجمالى عام'!DI37</f>
        <v>0</v>
      </c>
      <c r="T34" s="295">
        <f>'اجمالى عام'!DJ37</f>
        <v>0</v>
      </c>
      <c r="U34" s="295">
        <f>'اجمالى عام'!DK37</f>
        <v>0</v>
      </c>
      <c r="V34" s="295">
        <f>'اجمالى عام'!DL37</f>
        <v>0</v>
      </c>
      <c r="W34" s="295">
        <f>'اجمالى عام'!DM37</f>
        <v>0</v>
      </c>
    </row>
    <row r="35" spans="1:23" s="69" customFormat="1" ht="21.95" customHeight="1" thickBot="1" x14ac:dyDescent="0.25">
      <c r="A35" s="296">
        <f>IF(B35="","",SUBTOTAL(3,$B$2:B35))</f>
        <v>34</v>
      </c>
      <c r="B35" s="306">
        <f>'اجمالى عام'!CR38</f>
        <v>0</v>
      </c>
      <c r="C35" s="295">
        <f>'اجمالى عام'!CS38</f>
        <v>0</v>
      </c>
      <c r="D35" s="295">
        <f>'اجمالى عام'!CT38</f>
        <v>0</v>
      </c>
      <c r="E35" s="295">
        <f>'اجمالى عام'!CU38</f>
        <v>0</v>
      </c>
      <c r="F35" s="295">
        <f>'اجمالى عام'!CV38</f>
        <v>0</v>
      </c>
      <c r="G35" s="295">
        <f>'اجمالى عام'!CW38</f>
        <v>0</v>
      </c>
      <c r="H35" s="295">
        <f>'اجمالى عام'!CX38</f>
        <v>0</v>
      </c>
      <c r="I35" s="295">
        <f>'اجمالى عام'!CY38</f>
        <v>0</v>
      </c>
      <c r="J35" s="295">
        <f>'اجمالى عام'!CZ38</f>
        <v>0</v>
      </c>
      <c r="K35" s="295">
        <f>'اجمالى عام'!DA38</f>
        <v>0</v>
      </c>
      <c r="L35" s="295">
        <f>'اجمالى عام'!DB38</f>
        <v>0</v>
      </c>
      <c r="M35" s="295">
        <f>'اجمالى عام'!DC38</f>
        <v>0</v>
      </c>
      <c r="N35" s="295">
        <f>'اجمالى عام'!DD38</f>
        <v>0</v>
      </c>
      <c r="O35" s="295">
        <f>'اجمالى عام'!DE38</f>
        <v>0</v>
      </c>
      <c r="P35" s="295">
        <f>'اجمالى عام'!DF38</f>
        <v>0</v>
      </c>
      <c r="Q35" s="295">
        <f>'اجمالى عام'!DG38</f>
        <v>0</v>
      </c>
      <c r="R35" s="295">
        <f>'اجمالى عام'!DH38</f>
        <v>0</v>
      </c>
      <c r="S35" s="295">
        <f>'اجمالى عام'!DI38</f>
        <v>0</v>
      </c>
      <c r="T35" s="295">
        <f>'اجمالى عام'!DJ38</f>
        <v>0</v>
      </c>
      <c r="U35" s="295">
        <f>'اجمالى عام'!DK38</f>
        <v>0</v>
      </c>
      <c r="V35" s="295">
        <f>'اجمالى عام'!DL38</f>
        <v>0</v>
      </c>
      <c r="W35" s="295">
        <f>'اجمالى عام'!DM38</f>
        <v>0</v>
      </c>
    </row>
    <row r="36" spans="1:23" s="69" customFormat="1" ht="21.95" customHeight="1" thickBot="1" x14ac:dyDescent="0.25">
      <c r="A36" s="296">
        <f>IF(B36="","",SUBTOTAL(3,$B$2:B36))</f>
        <v>35</v>
      </c>
      <c r="B36" s="306">
        <f>'اجمالى عام'!CR39</f>
        <v>0</v>
      </c>
      <c r="C36" s="295">
        <f>'اجمالى عام'!CS39</f>
        <v>0</v>
      </c>
      <c r="D36" s="295">
        <f>'اجمالى عام'!CT39</f>
        <v>0</v>
      </c>
      <c r="E36" s="295">
        <f>'اجمالى عام'!CU39</f>
        <v>0</v>
      </c>
      <c r="F36" s="295">
        <f>'اجمالى عام'!CV39</f>
        <v>0</v>
      </c>
      <c r="G36" s="295">
        <f>'اجمالى عام'!CW39</f>
        <v>0</v>
      </c>
      <c r="H36" s="295">
        <f>'اجمالى عام'!CX39</f>
        <v>0</v>
      </c>
      <c r="I36" s="295">
        <f>'اجمالى عام'!CY39</f>
        <v>0</v>
      </c>
      <c r="J36" s="295">
        <f>'اجمالى عام'!CZ39</f>
        <v>0</v>
      </c>
      <c r="K36" s="295">
        <f>'اجمالى عام'!DA39</f>
        <v>0</v>
      </c>
      <c r="L36" s="295">
        <f>'اجمالى عام'!DB39</f>
        <v>0</v>
      </c>
      <c r="M36" s="295">
        <f>'اجمالى عام'!DC39</f>
        <v>0</v>
      </c>
      <c r="N36" s="295">
        <f>'اجمالى عام'!DD39</f>
        <v>0</v>
      </c>
      <c r="O36" s="295">
        <f>'اجمالى عام'!DE39</f>
        <v>0</v>
      </c>
      <c r="P36" s="295">
        <f>'اجمالى عام'!DF39</f>
        <v>0</v>
      </c>
      <c r="Q36" s="295">
        <f>'اجمالى عام'!DG39</f>
        <v>0</v>
      </c>
      <c r="R36" s="295">
        <f>'اجمالى عام'!DH39</f>
        <v>0</v>
      </c>
      <c r="S36" s="295">
        <f>'اجمالى عام'!DI39</f>
        <v>0</v>
      </c>
      <c r="T36" s="295">
        <f>'اجمالى عام'!DJ39</f>
        <v>0</v>
      </c>
      <c r="U36" s="295">
        <f>'اجمالى عام'!DK39</f>
        <v>0</v>
      </c>
      <c r="V36" s="295">
        <f>'اجمالى عام'!DL39</f>
        <v>0</v>
      </c>
      <c r="W36" s="295">
        <f>'اجمالى عام'!DM39</f>
        <v>0</v>
      </c>
    </row>
    <row r="37" spans="1:23" s="69" customFormat="1" ht="21.95" customHeight="1" thickBot="1" x14ac:dyDescent="0.25">
      <c r="A37" s="296">
        <f>IF(B37="","",SUBTOTAL(3,$B$2:B37))</f>
        <v>36</v>
      </c>
      <c r="B37" s="306">
        <f>'اجمالى عام'!CR40</f>
        <v>0</v>
      </c>
      <c r="C37" s="295">
        <f>'اجمالى عام'!CS40</f>
        <v>0</v>
      </c>
      <c r="D37" s="295">
        <f>'اجمالى عام'!CT40</f>
        <v>0</v>
      </c>
      <c r="E37" s="295">
        <f>'اجمالى عام'!CU40</f>
        <v>0</v>
      </c>
      <c r="F37" s="295">
        <f>'اجمالى عام'!CV40</f>
        <v>0</v>
      </c>
      <c r="G37" s="295">
        <f>'اجمالى عام'!CW40</f>
        <v>0</v>
      </c>
      <c r="H37" s="295">
        <f>'اجمالى عام'!CX40</f>
        <v>0</v>
      </c>
      <c r="I37" s="295">
        <f>'اجمالى عام'!CY40</f>
        <v>0</v>
      </c>
      <c r="J37" s="295">
        <f>'اجمالى عام'!CZ40</f>
        <v>0</v>
      </c>
      <c r="K37" s="295">
        <f>'اجمالى عام'!DA40</f>
        <v>0</v>
      </c>
      <c r="L37" s="295">
        <f>'اجمالى عام'!DB40</f>
        <v>0</v>
      </c>
      <c r="M37" s="295">
        <f>'اجمالى عام'!DC40</f>
        <v>0</v>
      </c>
      <c r="N37" s="295">
        <f>'اجمالى عام'!DD40</f>
        <v>0</v>
      </c>
      <c r="O37" s="295">
        <f>'اجمالى عام'!DE40</f>
        <v>0</v>
      </c>
      <c r="P37" s="295">
        <f>'اجمالى عام'!DF40</f>
        <v>0</v>
      </c>
      <c r="Q37" s="295">
        <f>'اجمالى عام'!DG40</f>
        <v>0</v>
      </c>
      <c r="R37" s="295">
        <f>'اجمالى عام'!DH40</f>
        <v>0</v>
      </c>
      <c r="S37" s="295">
        <f>'اجمالى عام'!DI40</f>
        <v>0</v>
      </c>
      <c r="T37" s="295">
        <f>'اجمالى عام'!DJ40</f>
        <v>0</v>
      </c>
      <c r="U37" s="295">
        <f>'اجمالى عام'!DK40</f>
        <v>0</v>
      </c>
      <c r="V37" s="295">
        <f>'اجمالى عام'!DL40</f>
        <v>0</v>
      </c>
      <c r="W37" s="295">
        <f>'اجمالى عام'!DM40</f>
        <v>0</v>
      </c>
    </row>
    <row r="38" spans="1:23" s="69" customFormat="1" ht="21.95" customHeight="1" thickBot="1" x14ac:dyDescent="0.25">
      <c r="A38" s="296">
        <f>IF(B38="","",SUBTOTAL(3,$B$2:B38))</f>
        <v>37</v>
      </c>
      <c r="B38" s="306">
        <f>'اجمالى عام'!CR41</f>
        <v>0</v>
      </c>
      <c r="C38" s="295">
        <f>'اجمالى عام'!CS41</f>
        <v>0</v>
      </c>
      <c r="D38" s="295">
        <f>'اجمالى عام'!CT41</f>
        <v>0</v>
      </c>
      <c r="E38" s="295">
        <f>'اجمالى عام'!CU41</f>
        <v>0</v>
      </c>
      <c r="F38" s="295">
        <f>'اجمالى عام'!CV41</f>
        <v>0</v>
      </c>
      <c r="G38" s="295">
        <f>'اجمالى عام'!CW41</f>
        <v>0</v>
      </c>
      <c r="H38" s="295">
        <f>'اجمالى عام'!CX41</f>
        <v>0</v>
      </c>
      <c r="I38" s="295">
        <f>'اجمالى عام'!CY41</f>
        <v>0</v>
      </c>
      <c r="J38" s="295">
        <f>'اجمالى عام'!CZ41</f>
        <v>0</v>
      </c>
      <c r="K38" s="295">
        <f>'اجمالى عام'!DA41</f>
        <v>0</v>
      </c>
      <c r="L38" s="295">
        <f>'اجمالى عام'!DB41</f>
        <v>0</v>
      </c>
      <c r="M38" s="295">
        <f>'اجمالى عام'!DC41</f>
        <v>0</v>
      </c>
      <c r="N38" s="295">
        <f>'اجمالى عام'!DD41</f>
        <v>0</v>
      </c>
      <c r="O38" s="295">
        <f>'اجمالى عام'!DE41</f>
        <v>0</v>
      </c>
      <c r="P38" s="295">
        <f>'اجمالى عام'!DF41</f>
        <v>0</v>
      </c>
      <c r="Q38" s="295">
        <f>'اجمالى عام'!DG41</f>
        <v>0</v>
      </c>
      <c r="R38" s="295">
        <f>'اجمالى عام'!DH41</f>
        <v>0</v>
      </c>
      <c r="S38" s="295">
        <f>'اجمالى عام'!DI41</f>
        <v>0</v>
      </c>
      <c r="T38" s="295">
        <f>'اجمالى عام'!DJ41</f>
        <v>0</v>
      </c>
      <c r="U38" s="295">
        <f>'اجمالى عام'!DK41</f>
        <v>0</v>
      </c>
      <c r="V38" s="295">
        <f>'اجمالى عام'!DL41</f>
        <v>0</v>
      </c>
      <c r="W38" s="295">
        <f>'اجمالى عام'!DM41</f>
        <v>0</v>
      </c>
    </row>
    <row r="39" spans="1:23" s="69" customFormat="1" ht="21.95" customHeight="1" thickBot="1" x14ac:dyDescent="0.25">
      <c r="A39" s="296">
        <f>IF(B39="","",SUBTOTAL(3,$B$2:B39))</f>
        <v>38</v>
      </c>
      <c r="B39" s="306">
        <f>'اجمالى عام'!CR42</f>
        <v>0</v>
      </c>
      <c r="C39" s="295">
        <f>'اجمالى عام'!CS42</f>
        <v>0</v>
      </c>
      <c r="D39" s="295">
        <f>'اجمالى عام'!CT42</f>
        <v>0</v>
      </c>
      <c r="E39" s="295">
        <f>'اجمالى عام'!CU42</f>
        <v>0</v>
      </c>
      <c r="F39" s="295">
        <f>'اجمالى عام'!CV42</f>
        <v>0</v>
      </c>
      <c r="G39" s="295">
        <f>'اجمالى عام'!CW42</f>
        <v>0</v>
      </c>
      <c r="H39" s="295">
        <f>'اجمالى عام'!CX42</f>
        <v>0</v>
      </c>
      <c r="I39" s="295">
        <f>'اجمالى عام'!CY42</f>
        <v>0</v>
      </c>
      <c r="J39" s="295">
        <f>'اجمالى عام'!CZ42</f>
        <v>0</v>
      </c>
      <c r="K39" s="295">
        <f>'اجمالى عام'!DA42</f>
        <v>0</v>
      </c>
      <c r="L39" s="295">
        <f>'اجمالى عام'!DB42</f>
        <v>0</v>
      </c>
      <c r="M39" s="295">
        <f>'اجمالى عام'!DC42</f>
        <v>0</v>
      </c>
      <c r="N39" s="295">
        <f>'اجمالى عام'!DD42</f>
        <v>0</v>
      </c>
      <c r="O39" s="295">
        <f>'اجمالى عام'!DE42</f>
        <v>0</v>
      </c>
      <c r="P39" s="295">
        <f>'اجمالى عام'!DF42</f>
        <v>0</v>
      </c>
      <c r="Q39" s="295">
        <f>'اجمالى عام'!DG42</f>
        <v>0</v>
      </c>
      <c r="R39" s="295">
        <f>'اجمالى عام'!DH42</f>
        <v>0</v>
      </c>
      <c r="S39" s="295">
        <f>'اجمالى عام'!DI42</f>
        <v>0</v>
      </c>
      <c r="T39" s="295">
        <f>'اجمالى عام'!DJ42</f>
        <v>0</v>
      </c>
      <c r="U39" s="295">
        <f>'اجمالى عام'!DK42</f>
        <v>0</v>
      </c>
      <c r="V39" s="295">
        <f>'اجمالى عام'!DL42</f>
        <v>0</v>
      </c>
      <c r="W39" s="295">
        <f>'اجمالى عام'!DM42</f>
        <v>0</v>
      </c>
    </row>
    <row r="40" spans="1:23" s="69" customFormat="1" ht="21.95" customHeight="1" thickBot="1" x14ac:dyDescent="0.25">
      <c r="A40" s="296">
        <f>IF(B40="","",SUBTOTAL(3,$B$2:B40))</f>
        <v>39</v>
      </c>
      <c r="B40" s="306">
        <f>'اجمالى عام'!CR43</f>
        <v>0</v>
      </c>
      <c r="C40" s="295">
        <f>'اجمالى عام'!CS43</f>
        <v>0</v>
      </c>
      <c r="D40" s="295">
        <f>'اجمالى عام'!CT43</f>
        <v>0</v>
      </c>
      <c r="E40" s="295">
        <f>'اجمالى عام'!CU43</f>
        <v>0</v>
      </c>
      <c r="F40" s="295">
        <f>'اجمالى عام'!CV43</f>
        <v>0</v>
      </c>
      <c r="G40" s="295">
        <f>'اجمالى عام'!CW43</f>
        <v>0</v>
      </c>
      <c r="H40" s="295">
        <f>'اجمالى عام'!CX43</f>
        <v>0</v>
      </c>
      <c r="I40" s="295">
        <f>'اجمالى عام'!CY43</f>
        <v>0</v>
      </c>
      <c r="J40" s="295">
        <f>'اجمالى عام'!CZ43</f>
        <v>0</v>
      </c>
      <c r="K40" s="295">
        <f>'اجمالى عام'!DA43</f>
        <v>0</v>
      </c>
      <c r="L40" s="295">
        <f>'اجمالى عام'!DB43</f>
        <v>0</v>
      </c>
      <c r="M40" s="295">
        <f>'اجمالى عام'!DC43</f>
        <v>0</v>
      </c>
      <c r="N40" s="295">
        <f>'اجمالى عام'!DD43</f>
        <v>0</v>
      </c>
      <c r="O40" s="295">
        <f>'اجمالى عام'!DE43</f>
        <v>0</v>
      </c>
      <c r="P40" s="295">
        <f>'اجمالى عام'!DF43</f>
        <v>0</v>
      </c>
      <c r="Q40" s="295">
        <f>'اجمالى عام'!DG43</f>
        <v>0</v>
      </c>
      <c r="R40" s="295">
        <f>'اجمالى عام'!DH43</f>
        <v>0</v>
      </c>
      <c r="S40" s="295">
        <f>'اجمالى عام'!DI43</f>
        <v>0</v>
      </c>
      <c r="T40" s="295">
        <f>'اجمالى عام'!DJ43</f>
        <v>0</v>
      </c>
      <c r="U40" s="295">
        <f>'اجمالى عام'!DK43</f>
        <v>0</v>
      </c>
      <c r="V40" s="295">
        <f>'اجمالى عام'!DL43</f>
        <v>0</v>
      </c>
      <c r="W40" s="295">
        <f>'اجمالى عام'!DM43</f>
        <v>0</v>
      </c>
    </row>
    <row r="41" spans="1:23" s="69" customFormat="1" ht="21.95" customHeight="1" thickBot="1" x14ac:dyDescent="0.25">
      <c r="A41" s="296">
        <f>IF(B41="","",SUBTOTAL(3,$B$2:B41))</f>
        <v>40</v>
      </c>
      <c r="B41" s="306">
        <f>'اجمالى عام'!CR44</f>
        <v>0</v>
      </c>
      <c r="C41" s="295">
        <f>'اجمالى عام'!CS44</f>
        <v>0</v>
      </c>
      <c r="D41" s="295">
        <f>'اجمالى عام'!CT44</f>
        <v>0</v>
      </c>
      <c r="E41" s="295">
        <f>'اجمالى عام'!CU44</f>
        <v>0</v>
      </c>
      <c r="F41" s="295">
        <f>'اجمالى عام'!CV44</f>
        <v>0</v>
      </c>
      <c r="G41" s="295">
        <f>'اجمالى عام'!CW44</f>
        <v>0</v>
      </c>
      <c r="H41" s="295">
        <f>'اجمالى عام'!CX44</f>
        <v>0</v>
      </c>
      <c r="I41" s="295">
        <f>'اجمالى عام'!CY44</f>
        <v>0</v>
      </c>
      <c r="J41" s="295">
        <f>'اجمالى عام'!CZ44</f>
        <v>0</v>
      </c>
      <c r="K41" s="295">
        <f>'اجمالى عام'!DA44</f>
        <v>0</v>
      </c>
      <c r="L41" s="295">
        <f>'اجمالى عام'!DB44</f>
        <v>0</v>
      </c>
      <c r="M41" s="295">
        <f>'اجمالى عام'!DC44</f>
        <v>0</v>
      </c>
      <c r="N41" s="295">
        <f>'اجمالى عام'!DD44</f>
        <v>0</v>
      </c>
      <c r="O41" s="295">
        <f>'اجمالى عام'!DE44</f>
        <v>0</v>
      </c>
      <c r="P41" s="295">
        <f>'اجمالى عام'!DF44</f>
        <v>0</v>
      </c>
      <c r="Q41" s="295">
        <f>'اجمالى عام'!DG44</f>
        <v>0</v>
      </c>
      <c r="R41" s="295">
        <f>'اجمالى عام'!DH44</f>
        <v>0</v>
      </c>
      <c r="S41" s="295">
        <f>'اجمالى عام'!DI44</f>
        <v>0</v>
      </c>
      <c r="T41" s="295">
        <f>'اجمالى عام'!DJ44</f>
        <v>0</v>
      </c>
      <c r="U41" s="295">
        <f>'اجمالى عام'!DK44</f>
        <v>0</v>
      </c>
      <c r="V41" s="295">
        <f>'اجمالى عام'!DL44</f>
        <v>0</v>
      </c>
      <c r="W41" s="295">
        <f>'اجمالى عام'!DM44</f>
        <v>0</v>
      </c>
    </row>
    <row r="42" spans="1:23" s="69" customFormat="1" ht="21.95" customHeight="1" thickBot="1" x14ac:dyDescent="0.25">
      <c r="A42" s="296">
        <f>IF(B42="","",SUBTOTAL(3,$B$2:B42))</f>
        <v>41</v>
      </c>
      <c r="B42" s="306">
        <f>'اجمالى عام'!CR45</f>
        <v>0</v>
      </c>
      <c r="C42" s="295">
        <f>'اجمالى عام'!CS45</f>
        <v>0</v>
      </c>
      <c r="D42" s="295">
        <f>'اجمالى عام'!CT45</f>
        <v>0</v>
      </c>
      <c r="E42" s="295">
        <f>'اجمالى عام'!CU45</f>
        <v>0</v>
      </c>
      <c r="F42" s="295">
        <f>'اجمالى عام'!CV45</f>
        <v>0</v>
      </c>
      <c r="G42" s="295">
        <f>'اجمالى عام'!CW45</f>
        <v>0</v>
      </c>
      <c r="H42" s="295">
        <f>'اجمالى عام'!CX45</f>
        <v>0</v>
      </c>
      <c r="I42" s="295">
        <f>'اجمالى عام'!CY45</f>
        <v>0</v>
      </c>
      <c r="J42" s="295">
        <f>'اجمالى عام'!CZ45</f>
        <v>0</v>
      </c>
      <c r="K42" s="295">
        <f>'اجمالى عام'!DA45</f>
        <v>0</v>
      </c>
      <c r="L42" s="295">
        <f>'اجمالى عام'!DB45</f>
        <v>0</v>
      </c>
      <c r="M42" s="295">
        <f>'اجمالى عام'!DC45</f>
        <v>0</v>
      </c>
      <c r="N42" s="295">
        <f>'اجمالى عام'!DD45</f>
        <v>0</v>
      </c>
      <c r="O42" s="295">
        <f>'اجمالى عام'!DE45</f>
        <v>0</v>
      </c>
      <c r="P42" s="295">
        <f>'اجمالى عام'!DF45</f>
        <v>0</v>
      </c>
      <c r="Q42" s="295">
        <f>'اجمالى عام'!DG45</f>
        <v>0</v>
      </c>
      <c r="R42" s="295">
        <f>'اجمالى عام'!DH45</f>
        <v>0</v>
      </c>
      <c r="S42" s="295">
        <f>'اجمالى عام'!DI45</f>
        <v>0</v>
      </c>
      <c r="T42" s="295">
        <f>'اجمالى عام'!DJ45</f>
        <v>0</v>
      </c>
      <c r="U42" s="295">
        <f>'اجمالى عام'!DK45</f>
        <v>0</v>
      </c>
      <c r="V42" s="295">
        <f>'اجمالى عام'!DL45</f>
        <v>0</v>
      </c>
      <c r="W42" s="295">
        <f>'اجمالى عام'!DM45</f>
        <v>0</v>
      </c>
    </row>
    <row r="43" spans="1:23" s="69" customFormat="1" ht="21.95" customHeight="1" thickBot="1" x14ac:dyDescent="0.25">
      <c r="A43" s="296">
        <f>IF(B43="","",SUBTOTAL(3,$B$2:B43))</f>
        <v>42</v>
      </c>
      <c r="B43" s="306">
        <f>'اجمالى عام'!CR46</f>
        <v>0</v>
      </c>
      <c r="C43" s="295">
        <f>'اجمالى عام'!CS46</f>
        <v>0</v>
      </c>
      <c r="D43" s="295">
        <f>'اجمالى عام'!CT46</f>
        <v>0</v>
      </c>
      <c r="E43" s="295">
        <f>'اجمالى عام'!CU46</f>
        <v>0</v>
      </c>
      <c r="F43" s="295">
        <f>'اجمالى عام'!CV46</f>
        <v>0</v>
      </c>
      <c r="G43" s="295">
        <f>'اجمالى عام'!CW46</f>
        <v>0</v>
      </c>
      <c r="H43" s="295">
        <f>'اجمالى عام'!CX46</f>
        <v>0</v>
      </c>
      <c r="I43" s="295">
        <f>'اجمالى عام'!CY46</f>
        <v>0</v>
      </c>
      <c r="J43" s="295">
        <f>'اجمالى عام'!CZ46</f>
        <v>0</v>
      </c>
      <c r="K43" s="295">
        <f>'اجمالى عام'!DA46</f>
        <v>0</v>
      </c>
      <c r="L43" s="295">
        <f>'اجمالى عام'!DB46</f>
        <v>0</v>
      </c>
      <c r="M43" s="295">
        <f>'اجمالى عام'!DC46</f>
        <v>0</v>
      </c>
      <c r="N43" s="295">
        <f>'اجمالى عام'!DD46</f>
        <v>0</v>
      </c>
      <c r="O43" s="295">
        <f>'اجمالى عام'!DE46</f>
        <v>0</v>
      </c>
      <c r="P43" s="295">
        <f>'اجمالى عام'!DF46</f>
        <v>0</v>
      </c>
      <c r="Q43" s="295">
        <f>'اجمالى عام'!DG46</f>
        <v>0</v>
      </c>
      <c r="R43" s="295">
        <f>'اجمالى عام'!DH46</f>
        <v>0</v>
      </c>
      <c r="S43" s="295">
        <f>'اجمالى عام'!DI46</f>
        <v>0</v>
      </c>
      <c r="T43" s="295">
        <f>'اجمالى عام'!DJ46</f>
        <v>0</v>
      </c>
      <c r="U43" s="295">
        <f>'اجمالى عام'!DK46</f>
        <v>0</v>
      </c>
      <c r="V43" s="295">
        <f>'اجمالى عام'!DL46</f>
        <v>0</v>
      </c>
      <c r="W43" s="295">
        <f>'اجمالى عام'!DM46</f>
        <v>0</v>
      </c>
    </row>
    <row r="44" spans="1:23" s="69" customFormat="1" ht="21.95" customHeight="1" thickBot="1" x14ac:dyDescent="0.25">
      <c r="A44" s="296">
        <f>IF(B44="","",SUBTOTAL(3,$B$2:B44))</f>
        <v>43</v>
      </c>
      <c r="B44" s="306">
        <f>'اجمالى عام'!CR47</f>
        <v>0</v>
      </c>
      <c r="C44" s="295">
        <f>'اجمالى عام'!CS47</f>
        <v>0</v>
      </c>
      <c r="D44" s="295">
        <f>'اجمالى عام'!CT47</f>
        <v>0</v>
      </c>
      <c r="E44" s="295">
        <f>'اجمالى عام'!CU47</f>
        <v>0</v>
      </c>
      <c r="F44" s="295">
        <f>'اجمالى عام'!CV47</f>
        <v>0</v>
      </c>
      <c r="G44" s="295">
        <f>'اجمالى عام'!CW47</f>
        <v>0</v>
      </c>
      <c r="H44" s="295">
        <f>'اجمالى عام'!CX47</f>
        <v>0</v>
      </c>
      <c r="I44" s="295">
        <f>'اجمالى عام'!CY47</f>
        <v>0</v>
      </c>
      <c r="J44" s="295">
        <f>'اجمالى عام'!CZ47</f>
        <v>0</v>
      </c>
      <c r="K44" s="295">
        <f>'اجمالى عام'!DA47</f>
        <v>0</v>
      </c>
      <c r="L44" s="295">
        <f>'اجمالى عام'!DB47</f>
        <v>0</v>
      </c>
      <c r="M44" s="295">
        <f>'اجمالى عام'!DC47</f>
        <v>0</v>
      </c>
      <c r="N44" s="295">
        <f>'اجمالى عام'!DD47</f>
        <v>0</v>
      </c>
      <c r="O44" s="295">
        <f>'اجمالى عام'!DE47</f>
        <v>0</v>
      </c>
      <c r="P44" s="295">
        <f>'اجمالى عام'!DF47</f>
        <v>0</v>
      </c>
      <c r="Q44" s="295">
        <f>'اجمالى عام'!DG47</f>
        <v>0</v>
      </c>
      <c r="R44" s="295">
        <f>'اجمالى عام'!DH47</f>
        <v>0</v>
      </c>
      <c r="S44" s="295">
        <f>'اجمالى عام'!DI47</f>
        <v>0</v>
      </c>
      <c r="T44" s="295">
        <f>'اجمالى عام'!DJ47</f>
        <v>0</v>
      </c>
      <c r="U44" s="295">
        <f>'اجمالى عام'!DK47</f>
        <v>0</v>
      </c>
      <c r="V44" s="295">
        <f>'اجمالى عام'!DL47</f>
        <v>0</v>
      </c>
      <c r="W44" s="295">
        <f>'اجمالى عام'!DM47</f>
        <v>0</v>
      </c>
    </row>
    <row r="45" spans="1:23" s="69" customFormat="1" ht="21.95" customHeight="1" thickBot="1" x14ac:dyDescent="0.25">
      <c r="A45" s="296">
        <f>IF(B45="","",SUBTOTAL(3,$B$2:B45))</f>
        <v>44</v>
      </c>
      <c r="B45" s="306">
        <f>'اجمالى عام'!CR48</f>
        <v>0</v>
      </c>
      <c r="C45" s="295">
        <f>'اجمالى عام'!CS48</f>
        <v>0</v>
      </c>
      <c r="D45" s="295">
        <f>'اجمالى عام'!CT48</f>
        <v>0</v>
      </c>
      <c r="E45" s="295">
        <f>'اجمالى عام'!CU48</f>
        <v>0</v>
      </c>
      <c r="F45" s="295">
        <f>'اجمالى عام'!CV48</f>
        <v>0</v>
      </c>
      <c r="G45" s="295">
        <f>'اجمالى عام'!CW48</f>
        <v>0</v>
      </c>
      <c r="H45" s="295">
        <f>'اجمالى عام'!CX48</f>
        <v>0</v>
      </c>
      <c r="I45" s="295">
        <f>'اجمالى عام'!CY48</f>
        <v>0</v>
      </c>
      <c r="J45" s="295">
        <f>'اجمالى عام'!CZ48</f>
        <v>0</v>
      </c>
      <c r="K45" s="295">
        <f>'اجمالى عام'!DA48</f>
        <v>0</v>
      </c>
      <c r="L45" s="295">
        <f>'اجمالى عام'!DB48</f>
        <v>0</v>
      </c>
      <c r="M45" s="295">
        <f>'اجمالى عام'!DC48</f>
        <v>0</v>
      </c>
      <c r="N45" s="295">
        <f>'اجمالى عام'!DD48</f>
        <v>0</v>
      </c>
      <c r="O45" s="295">
        <f>'اجمالى عام'!DE48</f>
        <v>0</v>
      </c>
      <c r="P45" s="295">
        <f>'اجمالى عام'!DF48</f>
        <v>0</v>
      </c>
      <c r="Q45" s="295">
        <f>'اجمالى عام'!DG48</f>
        <v>0</v>
      </c>
      <c r="R45" s="295">
        <f>'اجمالى عام'!DH48</f>
        <v>0</v>
      </c>
      <c r="S45" s="295">
        <f>'اجمالى عام'!DI48</f>
        <v>0</v>
      </c>
      <c r="T45" s="295">
        <f>'اجمالى عام'!DJ48</f>
        <v>0</v>
      </c>
      <c r="U45" s="295">
        <f>'اجمالى عام'!DK48</f>
        <v>0</v>
      </c>
      <c r="V45" s="295">
        <f>'اجمالى عام'!DL48</f>
        <v>0</v>
      </c>
      <c r="W45" s="295">
        <f>'اجمالى عام'!DM48</f>
        <v>0</v>
      </c>
    </row>
    <row r="46" spans="1:23" s="69" customFormat="1" ht="21.95" customHeight="1" thickBot="1" x14ac:dyDescent="0.25">
      <c r="A46" s="296">
        <f>IF(B46="","",SUBTOTAL(3,$B$2:B46))</f>
        <v>45</v>
      </c>
      <c r="B46" s="306">
        <f>'اجمالى عام'!CR49</f>
        <v>0</v>
      </c>
      <c r="C46" s="295">
        <f>'اجمالى عام'!CS49</f>
        <v>0</v>
      </c>
      <c r="D46" s="295">
        <f>'اجمالى عام'!CT49</f>
        <v>0</v>
      </c>
      <c r="E46" s="295">
        <f>'اجمالى عام'!CU49</f>
        <v>0</v>
      </c>
      <c r="F46" s="295">
        <f>'اجمالى عام'!CV49</f>
        <v>0</v>
      </c>
      <c r="G46" s="295">
        <f>'اجمالى عام'!CW49</f>
        <v>0</v>
      </c>
      <c r="H46" s="295">
        <f>'اجمالى عام'!CX49</f>
        <v>0</v>
      </c>
      <c r="I46" s="295">
        <f>'اجمالى عام'!CY49</f>
        <v>0</v>
      </c>
      <c r="J46" s="295">
        <f>'اجمالى عام'!CZ49</f>
        <v>0</v>
      </c>
      <c r="K46" s="295">
        <f>'اجمالى عام'!DA49</f>
        <v>0</v>
      </c>
      <c r="L46" s="295">
        <f>'اجمالى عام'!DB49</f>
        <v>0</v>
      </c>
      <c r="M46" s="295">
        <f>'اجمالى عام'!DC49</f>
        <v>0</v>
      </c>
      <c r="N46" s="295">
        <f>'اجمالى عام'!DD49</f>
        <v>0</v>
      </c>
      <c r="O46" s="295">
        <f>'اجمالى عام'!DE49</f>
        <v>0</v>
      </c>
      <c r="P46" s="295">
        <f>'اجمالى عام'!DF49</f>
        <v>0</v>
      </c>
      <c r="Q46" s="295">
        <f>'اجمالى عام'!DG49</f>
        <v>0</v>
      </c>
      <c r="R46" s="295">
        <f>'اجمالى عام'!DH49</f>
        <v>0</v>
      </c>
      <c r="S46" s="295">
        <f>'اجمالى عام'!DI49</f>
        <v>0</v>
      </c>
      <c r="T46" s="295">
        <f>'اجمالى عام'!DJ49</f>
        <v>0</v>
      </c>
      <c r="U46" s="295">
        <f>'اجمالى عام'!DK49</f>
        <v>0</v>
      </c>
      <c r="V46" s="295">
        <f>'اجمالى عام'!DL49</f>
        <v>0</v>
      </c>
      <c r="W46" s="295">
        <f>'اجمالى عام'!DM49</f>
        <v>0</v>
      </c>
    </row>
    <row r="47" spans="1:23" s="69" customFormat="1" ht="21.95" customHeight="1" thickBot="1" x14ac:dyDescent="0.25">
      <c r="A47" s="296">
        <f>IF(B47="","",SUBTOTAL(3,$B$2:B47))</f>
        <v>46</v>
      </c>
      <c r="B47" s="306">
        <f>'اجمالى عام'!CR50</f>
        <v>0</v>
      </c>
      <c r="C47" s="295">
        <f>'اجمالى عام'!CS50</f>
        <v>0</v>
      </c>
      <c r="D47" s="295">
        <f>'اجمالى عام'!CT50</f>
        <v>0</v>
      </c>
      <c r="E47" s="295">
        <f>'اجمالى عام'!CU50</f>
        <v>0</v>
      </c>
      <c r="F47" s="295">
        <f>'اجمالى عام'!CV50</f>
        <v>0</v>
      </c>
      <c r="G47" s="295">
        <f>'اجمالى عام'!CW50</f>
        <v>0</v>
      </c>
      <c r="H47" s="295">
        <f>'اجمالى عام'!CX50</f>
        <v>0</v>
      </c>
      <c r="I47" s="295">
        <f>'اجمالى عام'!CY50</f>
        <v>0</v>
      </c>
      <c r="J47" s="295">
        <f>'اجمالى عام'!CZ50</f>
        <v>0</v>
      </c>
      <c r="K47" s="295">
        <f>'اجمالى عام'!DA50</f>
        <v>0</v>
      </c>
      <c r="L47" s="295">
        <f>'اجمالى عام'!DB50</f>
        <v>0</v>
      </c>
      <c r="M47" s="295">
        <f>'اجمالى عام'!DC50</f>
        <v>0</v>
      </c>
      <c r="N47" s="295">
        <f>'اجمالى عام'!DD50</f>
        <v>0</v>
      </c>
      <c r="O47" s="295">
        <f>'اجمالى عام'!DE50</f>
        <v>0</v>
      </c>
      <c r="P47" s="295">
        <f>'اجمالى عام'!DF50</f>
        <v>0</v>
      </c>
      <c r="Q47" s="295">
        <f>'اجمالى عام'!DG50</f>
        <v>0</v>
      </c>
      <c r="R47" s="295">
        <f>'اجمالى عام'!DH50</f>
        <v>0</v>
      </c>
      <c r="S47" s="295">
        <f>'اجمالى عام'!DI50</f>
        <v>0</v>
      </c>
      <c r="T47" s="295">
        <f>'اجمالى عام'!DJ50</f>
        <v>0</v>
      </c>
      <c r="U47" s="295">
        <f>'اجمالى عام'!DK50</f>
        <v>0</v>
      </c>
      <c r="V47" s="295">
        <f>'اجمالى عام'!DL50</f>
        <v>0</v>
      </c>
      <c r="W47" s="295">
        <f>'اجمالى عام'!DM50</f>
        <v>0</v>
      </c>
    </row>
    <row r="48" spans="1:23" s="69" customFormat="1" ht="21.95" customHeight="1" thickBot="1" x14ac:dyDescent="0.25">
      <c r="A48" s="296">
        <f>IF(B48="","",SUBTOTAL(3,$B$2:B48))</f>
        <v>47</v>
      </c>
      <c r="B48" s="306">
        <f>'اجمالى عام'!CR51</f>
        <v>0</v>
      </c>
      <c r="C48" s="295">
        <f>'اجمالى عام'!CS51</f>
        <v>0</v>
      </c>
      <c r="D48" s="295">
        <f>'اجمالى عام'!CT51</f>
        <v>0</v>
      </c>
      <c r="E48" s="295">
        <f>'اجمالى عام'!CU51</f>
        <v>0</v>
      </c>
      <c r="F48" s="295">
        <f>'اجمالى عام'!CV51</f>
        <v>0</v>
      </c>
      <c r="G48" s="295">
        <f>'اجمالى عام'!CW51</f>
        <v>0</v>
      </c>
      <c r="H48" s="295">
        <f>'اجمالى عام'!CX51</f>
        <v>0</v>
      </c>
      <c r="I48" s="295">
        <f>'اجمالى عام'!CY51</f>
        <v>0</v>
      </c>
      <c r="J48" s="295">
        <f>'اجمالى عام'!CZ51</f>
        <v>0</v>
      </c>
      <c r="K48" s="295">
        <f>'اجمالى عام'!DA51</f>
        <v>0</v>
      </c>
      <c r="L48" s="295">
        <f>'اجمالى عام'!DB51</f>
        <v>0</v>
      </c>
      <c r="M48" s="295">
        <f>'اجمالى عام'!DC51</f>
        <v>0</v>
      </c>
      <c r="N48" s="295">
        <f>'اجمالى عام'!DD51</f>
        <v>0</v>
      </c>
      <c r="O48" s="295">
        <f>'اجمالى عام'!DE51</f>
        <v>0</v>
      </c>
      <c r="P48" s="295">
        <f>'اجمالى عام'!DF51</f>
        <v>0</v>
      </c>
      <c r="Q48" s="295">
        <f>'اجمالى عام'!DG51</f>
        <v>0</v>
      </c>
      <c r="R48" s="295">
        <f>'اجمالى عام'!DH51</f>
        <v>0</v>
      </c>
      <c r="S48" s="295">
        <f>'اجمالى عام'!DI51</f>
        <v>0</v>
      </c>
      <c r="T48" s="295">
        <f>'اجمالى عام'!DJ51</f>
        <v>0</v>
      </c>
      <c r="U48" s="295">
        <f>'اجمالى عام'!DK51</f>
        <v>0</v>
      </c>
      <c r="V48" s="295">
        <f>'اجمالى عام'!DL51</f>
        <v>0</v>
      </c>
      <c r="W48" s="295">
        <f>'اجمالى عام'!DM51</f>
        <v>0</v>
      </c>
    </row>
    <row r="49" spans="1:23" s="69" customFormat="1" ht="21.95" customHeight="1" thickBot="1" x14ac:dyDescent="0.25">
      <c r="A49" s="296">
        <f>IF(B49="","",SUBTOTAL(3,$B$2:B49))</f>
        <v>48</v>
      </c>
      <c r="B49" s="306">
        <f>'اجمالى عام'!CR52</f>
        <v>0</v>
      </c>
      <c r="C49" s="295">
        <f>'اجمالى عام'!CS52</f>
        <v>0</v>
      </c>
      <c r="D49" s="295">
        <f>'اجمالى عام'!CT52</f>
        <v>0</v>
      </c>
      <c r="E49" s="295">
        <f>'اجمالى عام'!CU52</f>
        <v>0</v>
      </c>
      <c r="F49" s="295">
        <f>'اجمالى عام'!CV52</f>
        <v>0</v>
      </c>
      <c r="G49" s="295">
        <f>'اجمالى عام'!CW52</f>
        <v>0</v>
      </c>
      <c r="H49" s="295">
        <f>'اجمالى عام'!CX52</f>
        <v>0</v>
      </c>
      <c r="I49" s="295">
        <f>'اجمالى عام'!CY52</f>
        <v>0</v>
      </c>
      <c r="J49" s="295">
        <f>'اجمالى عام'!CZ52</f>
        <v>0</v>
      </c>
      <c r="K49" s="295">
        <f>'اجمالى عام'!DA52</f>
        <v>0</v>
      </c>
      <c r="L49" s="295">
        <f>'اجمالى عام'!DB52</f>
        <v>0</v>
      </c>
      <c r="M49" s="295">
        <f>'اجمالى عام'!DC52</f>
        <v>0</v>
      </c>
      <c r="N49" s="295">
        <f>'اجمالى عام'!DD52</f>
        <v>0</v>
      </c>
      <c r="O49" s="295">
        <f>'اجمالى عام'!DE52</f>
        <v>0</v>
      </c>
      <c r="P49" s="295">
        <f>'اجمالى عام'!DF52</f>
        <v>0</v>
      </c>
      <c r="Q49" s="295">
        <f>'اجمالى عام'!DG52</f>
        <v>0</v>
      </c>
      <c r="R49" s="295">
        <f>'اجمالى عام'!DH52</f>
        <v>0</v>
      </c>
      <c r="S49" s="295">
        <f>'اجمالى عام'!DI52</f>
        <v>0</v>
      </c>
      <c r="T49" s="295">
        <f>'اجمالى عام'!DJ52</f>
        <v>0</v>
      </c>
      <c r="U49" s="295">
        <f>'اجمالى عام'!DK52</f>
        <v>0</v>
      </c>
      <c r="V49" s="295">
        <f>'اجمالى عام'!DL52</f>
        <v>0</v>
      </c>
      <c r="W49" s="295">
        <f>'اجمالى عام'!DM52</f>
        <v>0</v>
      </c>
    </row>
    <row r="50" spans="1:23" s="69" customFormat="1" ht="21.95" customHeight="1" thickBot="1" x14ac:dyDescent="0.25">
      <c r="A50" s="296">
        <f>IF(B50="","",SUBTOTAL(3,$B$2:B50))</f>
        <v>49</v>
      </c>
      <c r="B50" s="306">
        <f>'اجمالى عام'!CR53</f>
        <v>0</v>
      </c>
      <c r="C50" s="295">
        <f>'اجمالى عام'!CS53</f>
        <v>0</v>
      </c>
      <c r="D50" s="295">
        <f>'اجمالى عام'!CT53</f>
        <v>0</v>
      </c>
      <c r="E50" s="295">
        <f>'اجمالى عام'!CU53</f>
        <v>0</v>
      </c>
      <c r="F50" s="295">
        <f>'اجمالى عام'!CV53</f>
        <v>0</v>
      </c>
      <c r="G50" s="295">
        <f>'اجمالى عام'!CW53</f>
        <v>0</v>
      </c>
      <c r="H50" s="295">
        <f>'اجمالى عام'!CX53</f>
        <v>0</v>
      </c>
      <c r="I50" s="295">
        <f>'اجمالى عام'!CY53</f>
        <v>0</v>
      </c>
      <c r="J50" s="295">
        <f>'اجمالى عام'!CZ53</f>
        <v>0</v>
      </c>
      <c r="K50" s="295">
        <f>'اجمالى عام'!DA53</f>
        <v>0</v>
      </c>
      <c r="L50" s="295">
        <f>'اجمالى عام'!DB53</f>
        <v>0</v>
      </c>
      <c r="M50" s="295">
        <f>'اجمالى عام'!DC53</f>
        <v>0</v>
      </c>
      <c r="N50" s="295">
        <f>'اجمالى عام'!DD53</f>
        <v>0</v>
      </c>
      <c r="O50" s="295">
        <f>'اجمالى عام'!DE53</f>
        <v>0</v>
      </c>
      <c r="P50" s="295">
        <f>'اجمالى عام'!DF53</f>
        <v>0</v>
      </c>
      <c r="Q50" s="295">
        <f>'اجمالى عام'!DG53</f>
        <v>0</v>
      </c>
      <c r="R50" s="295">
        <f>'اجمالى عام'!DH53</f>
        <v>0</v>
      </c>
      <c r="S50" s="295">
        <f>'اجمالى عام'!DI53</f>
        <v>0</v>
      </c>
      <c r="T50" s="295">
        <f>'اجمالى عام'!DJ53</f>
        <v>0</v>
      </c>
      <c r="U50" s="295">
        <f>'اجمالى عام'!DK53</f>
        <v>0</v>
      </c>
      <c r="V50" s="295">
        <f>'اجمالى عام'!DL53</f>
        <v>0</v>
      </c>
      <c r="W50" s="295">
        <f>'اجمالى عام'!DM53</f>
        <v>0</v>
      </c>
    </row>
    <row r="51" spans="1:23" s="69" customFormat="1" ht="21.95" customHeight="1" thickBot="1" x14ac:dyDescent="0.25">
      <c r="A51" s="296">
        <f>IF(B51="","",SUBTOTAL(3,$B$2:B51))</f>
        <v>50</v>
      </c>
      <c r="B51" s="306">
        <f>'اجمالى عام'!CR54</f>
        <v>0</v>
      </c>
      <c r="C51" s="295">
        <f>'اجمالى عام'!CS54</f>
        <v>0</v>
      </c>
      <c r="D51" s="295">
        <f>'اجمالى عام'!CT54</f>
        <v>0</v>
      </c>
      <c r="E51" s="295">
        <f>'اجمالى عام'!CU54</f>
        <v>0</v>
      </c>
      <c r="F51" s="295">
        <f>'اجمالى عام'!CV54</f>
        <v>0</v>
      </c>
      <c r="G51" s="295">
        <f>'اجمالى عام'!CW54</f>
        <v>0</v>
      </c>
      <c r="H51" s="295">
        <f>'اجمالى عام'!CX54</f>
        <v>0</v>
      </c>
      <c r="I51" s="295">
        <f>'اجمالى عام'!CY54</f>
        <v>0</v>
      </c>
      <c r="J51" s="295">
        <f>'اجمالى عام'!CZ54</f>
        <v>0</v>
      </c>
      <c r="K51" s="295">
        <f>'اجمالى عام'!DA54</f>
        <v>0</v>
      </c>
      <c r="L51" s="295">
        <f>'اجمالى عام'!DB54</f>
        <v>0</v>
      </c>
      <c r="M51" s="295">
        <f>'اجمالى عام'!DC54</f>
        <v>0</v>
      </c>
      <c r="N51" s="295">
        <f>'اجمالى عام'!DD54</f>
        <v>0</v>
      </c>
      <c r="O51" s="295">
        <f>'اجمالى عام'!DE54</f>
        <v>0</v>
      </c>
      <c r="P51" s="295">
        <f>'اجمالى عام'!DF54</f>
        <v>0</v>
      </c>
      <c r="Q51" s="295">
        <f>'اجمالى عام'!DG54</f>
        <v>0</v>
      </c>
      <c r="R51" s="295">
        <f>'اجمالى عام'!DH54</f>
        <v>0</v>
      </c>
      <c r="S51" s="295">
        <f>'اجمالى عام'!DI54</f>
        <v>0</v>
      </c>
      <c r="T51" s="295">
        <f>'اجمالى عام'!DJ54</f>
        <v>0</v>
      </c>
      <c r="U51" s="295">
        <f>'اجمالى عام'!DK54</f>
        <v>0</v>
      </c>
      <c r="V51" s="295">
        <f>'اجمالى عام'!DL54</f>
        <v>0</v>
      </c>
      <c r="W51" s="295">
        <f>'اجمالى عام'!DM54</f>
        <v>0</v>
      </c>
    </row>
    <row r="52" spans="1:23" s="69" customFormat="1" ht="21.95" customHeight="1" thickBot="1" x14ac:dyDescent="0.25">
      <c r="A52" s="296">
        <f>IF(B52="","",SUBTOTAL(3,$B$2:B52))</f>
        <v>51</v>
      </c>
      <c r="B52" s="306">
        <f>'اجمالى عام'!CR55</f>
        <v>0</v>
      </c>
      <c r="C52" s="295">
        <f>'اجمالى عام'!CS55</f>
        <v>0</v>
      </c>
      <c r="D52" s="295">
        <f>'اجمالى عام'!CT55</f>
        <v>0</v>
      </c>
      <c r="E52" s="295">
        <f>'اجمالى عام'!CU55</f>
        <v>0</v>
      </c>
      <c r="F52" s="295">
        <f>'اجمالى عام'!CV55</f>
        <v>0</v>
      </c>
      <c r="G52" s="295">
        <f>'اجمالى عام'!CW55</f>
        <v>0</v>
      </c>
      <c r="H52" s="295">
        <f>'اجمالى عام'!CX55</f>
        <v>0</v>
      </c>
      <c r="I52" s="295">
        <f>'اجمالى عام'!CY55</f>
        <v>0</v>
      </c>
      <c r="J52" s="295">
        <f>'اجمالى عام'!CZ55</f>
        <v>0</v>
      </c>
      <c r="K52" s="295">
        <f>'اجمالى عام'!DA55</f>
        <v>0</v>
      </c>
      <c r="L52" s="295">
        <f>'اجمالى عام'!DB55</f>
        <v>0</v>
      </c>
      <c r="M52" s="295">
        <f>'اجمالى عام'!DC55</f>
        <v>0</v>
      </c>
      <c r="N52" s="295">
        <f>'اجمالى عام'!DD55</f>
        <v>0</v>
      </c>
      <c r="O52" s="295">
        <f>'اجمالى عام'!DE55</f>
        <v>0</v>
      </c>
      <c r="P52" s="295">
        <f>'اجمالى عام'!DF55</f>
        <v>0</v>
      </c>
      <c r="Q52" s="295">
        <f>'اجمالى عام'!DG55</f>
        <v>0</v>
      </c>
      <c r="R52" s="295">
        <f>'اجمالى عام'!DH55</f>
        <v>0</v>
      </c>
      <c r="S52" s="295">
        <f>'اجمالى عام'!DI55</f>
        <v>0</v>
      </c>
      <c r="T52" s="295">
        <f>'اجمالى عام'!DJ55</f>
        <v>0</v>
      </c>
      <c r="U52" s="295">
        <f>'اجمالى عام'!DK55</f>
        <v>0</v>
      </c>
      <c r="V52" s="295">
        <f>'اجمالى عام'!DL55</f>
        <v>0</v>
      </c>
      <c r="W52" s="295">
        <f>'اجمالى عام'!DM55</f>
        <v>0</v>
      </c>
    </row>
    <row r="53" spans="1:23" s="69" customFormat="1" ht="21.95" customHeight="1" thickBot="1" x14ac:dyDescent="0.25">
      <c r="A53" s="296">
        <f>IF(B53="","",SUBTOTAL(3,$B$2:B53))</f>
        <v>52</v>
      </c>
      <c r="B53" s="306">
        <f>'اجمالى عام'!CR56</f>
        <v>0</v>
      </c>
      <c r="C53" s="295">
        <f>'اجمالى عام'!CS56</f>
        <v>0</v>
      </c>
      <c r="D53" s="295">
        <f>'اجمالى عام'!CT56</f>
        <v>0</v>
      </c>
      <c r="E53" s="295">
        <f>'اجمالى عام'!CU56</f>
        <v>0</v>
      </c>
      <c r="F53" s="295">
        <f>'اجمالى عام'!CV56</f>
        <v>0</v>
      </c>
      <c r="G53" s="295">
        <f>'اجمالى عام'!CW56</f>
        <v>0</v>
      </c>
      <c r="H53" s="295">
        <f>'اجمالى عام'!CX56</f>
        <v>0</v>
      </c>
      <c r="I53" s="295">
        <f>'اجمالى عام'!CY56</f>
        <v>0</v>
      </c>
      <c r="J53" s="295">
        <f>'اجمالى عام'!CZ56</f>
        <v>0</v>
      </c>
      <c r="K53" s="295">
        <f>'اجمالى عام'!DA56</f>
        <v>0</v>
      </c>
      <c r="L53" s="295">
        <f>'اجمالى عام'!DB56</f>
        <v>0</v>
      </c>
      <c r="M53" s="295">
        <f>'اجمالى عام'!DC56</f>
        <v>0</v>
      </c>
      <c r="N53" s="295">
        <f>'اجمالى عام'!DD56</f>
        <v>0</v>
      </c>
      <c r="O53" s="295">
        <f>'اجمالى عام'!DE56</f>
        <v>0</v>
      </c>
      <c r="P53" s="295">
        <f>'اجمالى عام'!DF56</f>
        <v>0</v>
      </c>
      <c r="Q53" s="295">
        <f>'اجمالى عام'!DG56</f>
        <v>0</v>
      </c>
      <c r="R53" s="295">
        <f>'اجمالى عام'!DH56</f>
        <v>0</v>
      </c>
      <c r="S53" s="295">
        <f>'اجمالى عام'!DI56</f>
        <v>0</v>
      </c>
      <c r="T53" s="295">
        <f>'اجمالى عام'!DJ56</f>
        <v>0</v>
      </c>
      <c r="U53" s="295">
        <f>'اجمالى عام'!DK56</f>
        <v>0</v>
      </c>
      <c r="V53" s="295">
        <f>'اجمالى عام'!DL56</f>
        <v>0</v>
      </c>
      <c r="W53" s="295">
        <f>'اجمالى عام'!DM56</f>
        <v>0</v>
      </c>
    </row>
    <row r="54" spans="1:23" s="69" customFormat="1" ht="21.95" customHeight="1" thickBot="1" x14ac:dyDescent="0.25">
      <c r="A54" s="296">
        <f>IF(B54="","",SUBTOTAL(3,$B$2:B54))</f>
        <v>53</v>
      </c>
      <c r="B54" s="306">
        <f>'اجمالى عام'!CR57</f>
        <v>0</v>
      </c>
      <c r="C54" s="295">
        <f>'اجمالى عام'!CS57</f>
        <v>0</v>
      </c>
      <c r="D54" s="295">
        <f>'اجمالى عام'!CT57</f>
        <v>0</v>
      </c>
      <c r="E54" s="295">
        <f>'اجمالى عام'!CU57</f>
        <v>0</v>
      </c>
      <c r="F54" s="295">
        <f>'اجمالى عام'!CV57</f>
        <v>0</v>
      </c>
      <c r="G54" s="295">
        <f>'اجمالى عام'!CW57</f>
        <v>0</v>
      </c>
      <c r="H54" s="295">
        <f>'اجمالى عام'!CX57</f>
        <v>0</v>
      </c>
      <c r="I54" s="295">
        <f>'اجمالى عام'!CY57</f>
        <v>0</v>
      </c>
      <c r="J54" s="295">
        <f>'اجمالى عام'!CZ57</f>
        <v>0</v>
      </c>
      <c r="K54" s="295">
        <f>'اجمالى عام'!DA57</f>
        <v>0</v>
      </c>
      <c r="L54" s="295">
        <f>'اجمالى عام'!DB57</f>
        <v>0</v>
      </c>
      <c r="M54" s="295">
        <f>'اجمالى عام'!DC57</f>
        <v>0</v>
      </c>
      <c r="N54" s="295">
        <f>'اجمالى عام'!DD57</f>
        <v>0</v>
      </c>
      <c r="O54" s="295">
        <f>'اجمالى عام'!DE57</f>
        <v>0</v>
      </c>
      <c r="P54" s="295">
        <f>'اجمالى عام'!DF57</f>
        <v>0</v>
      </c>
      <c r="Q54" s="295">
        <f>'اجمالى عام'!DG57</f>
        <v>0</v>
      </c>
      <c r="R54" s="295">
        <f>'اجمالى عام'!DH57</f>
        <v>0</v>
      </c>
      <c r="S54" s="295">
        <f>'اجمالى عام'!DI57</f>
        <v>0</v>
      </c>
      <c r="T54" s="295">
        <f>'اجمالى عام'!DJ57</f>
        <v>0</v>
      </c>
      <c r="U54" s="295">
        <f>'اجمالى عام'!DK57</f>
        <v>0</v>
      </c>
      <c r="V54" s="295">
        <f>'اجمالى عام'!DL57</f>
        <v>0</v>
      </c>
      <c r="W54" s="295">
        <f>'اجمالى عام'!DM57</f>
        <v>0</v>
      </c>
    </row>
    <row r="55" spans="1:23" s="69" customFormat="1" ht="21.95" customHeight="1" thickBot="1" x14ac:dyDescent="0.25">
      <c r="A55" s="296">
        <f>IF(B55="","",SUBTOTAL(3,$B$2:B55))</f>
        <v>54</v>
      </c>
      <c r="B55" s="306">
        <f>'اجمالى عام'!CR58</f>
        <v>0</v>
      </c>
      <c r="C55" s="295">
        <f>'اجمالى عام'!CS58</f>
        <v>0</v>
      </c>
      <c r="D55" s="295">
        <f>'اجمالى عام'!CT58</f>
        <v>0</v>
      </c>
      <c r="E55" s="295">
        <f>'اجمالى عام'!CU58</f>
        <v>0</v>
      </c>
      <c r="F55" s="295">
        <f>'اجمالى عام'!CV58</f>
        <v>0</v>
      </c>
      <c r="G55" s="295">
        <f>'اجمالى عام'!CW58</f>
        <v>0</v>
      </c>
      <c r="H55" s="295">
        <f>'اجمالى عام'!CX58</f>
        <v>0</v>
      </c>
      <c r="I55" s="295">
        <f>'اجمالى عام'!CY58</f>
        <v>0</v>
      </c>
      <c r="J55" s="295">
        <f>'اجمالى عام'!CZ58</f>
        <v>0</v>
      </c>
      <c r="K55" s="295">
        <f>'اجمالى عام'!DA58</f>
        <v>0</v>
      </c>
      <c r="L55" s="295">
        <f>'اجمالى عام'!DB58</f>
        <v>0</v>
      </c>
      <c r="M55" s="295">
        <f>'اجمالى عام'!DC58</f>
        <v>0</v>
      </c>
      <c r="N55" s="295">
        <f>'اجمالى عام'!DD58</f>
        <v>0</v>
      </c>
      <c r="O55" s="295">
        <f>'اجمالى عام'!DE58</f>
        <v>0</v>
      </c>
      <c r="P55" s="295">
        <f>'اجمالى عام'!DF58</f>
        <v>0</v>
      </c>
      <c r="Q55" s="295">
        <f>'اجمالى عام'!DG58</f>
        <v>0</v>
      </c>
      <c r="R55" s="295">
        <f>'اجمالى عام'!DH58</f>
        <v>0</v>
      </c>
      <c r="S55" s="295">
        <f>'اجمالى عام'!DI58</f>
        <v>0</v>
      </c>
      <c r="T55" s="295">
        <f>'اجمالى عام'!DJ58</f>
        <v>0</v>
      </c>
      <c r="U55" s="295">
        <f>'اجمالى عام'!DK58</f>
        <v>0</v>
      </c>
      <c r="V55" s="295">
        <f>'اجمالى عام'!DL58</f>
        <v>0</v>
      </c>
      <c r="W55" s="295">
        <f>'اجمالى عام'!DM58</f>
        <v>0</v>
      </c>
    </row>
    <row r="56" spans="1:23" s="69" customFormat="1" ht="21.95" customHeight="1" thickBot="1" x14ac:dyDescent="0.25">
      <c r="A56" s="296">
        <f>IF(B56="","",SUBTOTAL(3,$B$2:B56))</f>
        <v>55</v>
      </c>
      <c r="B56" s="306">
        <f>'اجمالى عام'!CR59</f>
        <v>0</v>
      </c>
      <c r="C56" s="295">
        <f>'اجمالى عام'!CS59</f>
        <v>0</v>
      </c>
      <c r="D56" s="295">
        <f>'اجمالى عام'!CT59</f>
        <v>0</v>
      </c>
      <c r="E56" s="295">
        <f>'اجمالى عام'!CU59</f>
        <v>0</v>
      </c>
      <c r="F56" s="295">
        <f>'اجمالى عام'!CV59</f>
        <v>0</v>
      </c>
      <c r="G56" s="295">
        <f>'اجمالى عام'!CW59</f>
        <v>0</v>
      </c>
      <c r="H56" s="295">
        <f>'اجمالى عام'!CX59</f>
        <v>0</v>
      </c>
      <c r="I56" s="295">
        <f>'اجمالى عام'!CY59</f>
        <v>0</v>
      </c>
      <c r="J56" s="295">
        <f>'اجمالى عام'!CZ59</f>
        <v>0</v>
      </c>
      <c r="K56" s="295">
        <f>'اجمالى عام'!DA59</f>
        <v>0</v>
      </c>
      <c r="L56" s="295">
        <f>'اجمالى عام'!DB59</f>
        <v>0</v>
      </c>
      <c r="M56" s="295">
        <f>'اجمالى عام'!DC59</f>
        <v>0</v>
      </c>
      <c r="N56" s="295">
        <f>'اجمالى عام'!DD59</f>
        <v>0</v>
      </c>
      <c r="O56" s="295">
        <f>'اجمالى عام'!DE59</f>
        <v>0</v>
      </c>
      <c r="P56" s="295">
        <f>'اجمالى عام'!DF59</f>
        <v>0</v>
      </c>
      <c r="Q56" s="295">
        <f>'اجمالى عام'!DG59</f>
        <v>0</v>
      </c>
      <c r="R56" s="295">
        <f>'اجمالى عام'!DH59</f>
        <v>0</v>
      </c>
      <c r="S56" s="295">
        <f>'اجمالى عام'!DI59</f>
        <v>0</v>
      </c>
      <c r="T56" s="295">
        <f>'اجمالى عام'!DJ59</f>
        <v>0</v>
      </c>
      <c r="U56" s="295">
        <f>'اجمالى عام'!DK59</f>
        <v>0</v>
      </c>
      <c r="V56" s="295">
        <f>'اجمالى عام'!DL59</f>
        <v>0</v>
      </c>
      <c r="W56" s="295">
        <f>'اجمالى عام'!DM59</f>
        <v>0</v>
      </c>
    </row>
    <row r="57" spans="1:23" s="69" customFormat="1" ht="21.95" customHeight="1" thickBot="1" x14ac:dyDescent="0.25">
      <c r="A57" s="296">
        <f>IF(B57="","",SUBTOTAL(3,$B$2:B57))</f>
        <v>56</v>
      </c>
      <c r="B57" s="306">
        <f>'اجمالى عام'!CR60</f>
        <v>0</v>
      </c>
      <c r="C57" s="295">
        <f>'اجمالى عام'!CS60</f>
        <v>0</v>
      </c>
      <c r="D57" s="295">
        <f>'اجمالى عام'!CT60</f>
        <v>0</v>
      </c>
      <c r="E57" s="295">
        <f>'اجمالى عام'!CU60</f>
        <v>0</v>
      </c>
      <c r="F57" s="295">
        <f>'اجمالى عام'!CV60</f>
        <v>0</v>
      </c>
      <c r="G57" s="295">
        <f>'اجمالى عام'!CW60</f>
        <v>0</v>
      </c>
      <c r="H57" s="295">
        <f>'اجمالى عام'!CX60</f>
        <v>0</v>
      </c>
      <c r="I57" s="295">
        <f>'اجمالى عام'!CY60</f>
        <v>0</v>
      </c>
      <c r="J57" s="295">
        <f>'اجمالى عام'!CZ60</f>
        <v>0</v>
      </c>
      <c r="K57" s="295">
        <f>'اجمالى عام'!DA60</f>
        <v>0</v>
      </c>
      <c r="L57" s="295">
        <f>'اجمالى عام'!DB60</f>
        <v>0</v>
      </c>
      <c r="M57" s="295">
        <f>'اجمالى عام'!DC60</f>
        <v>0</v>
      </c>
      <c r="N57" s="295">
        <f>'اجمالى عام'!DD60</f>
        <v>0</v>
      </c>
      <c r="O57" s="295">
        <f>'اجمالى عام'!DE60</f>
        <v>0</v>
      </c>
      <c r="P57" s="295">
        <f>'اجمالى عام'!DF60</f>
        <v>0</v>
      </c>
      <c r="Q57" s="295">
        <f>'اجمالى عام'!DG60</f>
        <v>0</v>
      </c>
      <c r="R57" s="295">
        <f>'اجمالى عام'!DH60</f>
        <v>0</v>
      </c>
      <c r="S57" s="295">
        <f>'اجمالى عام'!DI60</f>
        <v>0</v>
      </c>
      <c r="T57" s="295">
        <f>'اجمالى عام'!DJ60</f>
        <v>0</v>
      </c>
      <c r="U57" s="295">
        <f>'اجمالى عام'!DK60</f>
        <v>0</v>
      </c>
      <c r="V57" s="295">
        <f>'اجمالى عام'!DL60</f>
        <v>0</v>
      </c>
      <c r="W57" s="295">
        <f>'اجمالى عام'!DM60</f>
        <v>0</v>
      </c>
    </row>
    <row r="58" spans="1:23" s="69" customFormat="1" ht="21.95" customHeight="1" thickBot="1" x14ac:dyDescent="0.25">
      <c r="A58" s="296">
        <f>IF(B58="","",SUBTOTAL(3,$B$2:B58))</f>
        <v>57</v>
      </c>
      <c r="B58" s="306">
        <f>'اجمالى عام'!CR61</f>
        <v>0</v>
      </c>
      <c r="C58" s="295">
        <f>'اجمالى عام'!CS61</f>
        <v>0</v>
      </c>
      <c r="D58" s="295">
        <f>'اجمالى عام'!CT61</f>
        <v>0</v>
      </c>
      <c r="E58" s="295">
        <f>'اجمالى عام'!CU61</f>
        <v>0</v>
      </c>
      <c r="F58" s="295">
        <f>'اجمالى عام'!CV61</f>
        <v>0</v>
      </c>
      <c r="G58" s="295">
        <f>'اجمالى عام'!CW61</f>
        <v>0</v>
      </c>
      <c r="H58" s="295">
        <f>'اجمالى عام'!CX61</f>
        <v>0</v>
      </c>
      <c r="I58" s="295">
        <f>'اجمالى عام'!CY61</f>
        <v>0</v>
      </c>
      <c r="J58" s="295">
        <f>'اجمالى عام'!CZ61</f>
        <v>0</v>
      </c>
      <c r="K58" s="295">
        <f>'اجمالى عام'!DA61</f>
        <v>0</v>
      </c>
      <c r="L58" s="295">
        <f>'اجمالى عام'!DB61</f>
        <v>0</v>
      </c>
      <c r="M58" s="295">
        <f>'اجمالى عام'!DC61</f>
        <v>0</v>
      </c>
      <c r="N58" s="295">
        <f>'اجمالى عام'!DD61</f>
        <v>0</v>
      </c>
      <c r="O58" s="295">
        <f>'اجمالى عام'!DE61</f>
        <v>0</v>
      </c>
      <c r="P58" s="295">
        <f>'اجمالى عام'!DF61</f>
        <v>0</v>
      </c>
      <c r="Q58" s="295">
        <f>'اجمالى عام'!DG61</f>
        <v>0</v>
      </c>
      <c r="R58" s="295">
        <f>'اجمالى عام'!DH61</f>
        <v>0</v>
      </c>
      <c r="S58" s="295">
        <f>'اجمالى عام'!DI61</f>
        <v>0</v>
      </c>
      <c r="T58" s="295">
        <f>'اجمالى عام'!DJ61</f>
        <v>0</v>
      </c>
      <c r="U58" s="295">
        <f>'اجمالى عام'!DK61</f>
        <v>0</v>
      </c>
      <c r="V58" s="295">
        <f>'اجمالى عام'!DL61</f>
        <v>0</v>
      </c>
      <c r="W58" s="295">
        <f>'اجمالى عام'!DM61</f>
        <v>0</v>
      </c>
    </row>
    <row r="59" spans="1:23" s="69" customFormat="1" ht="21.95" customHeight="1" thickBot="1" x14ac:dyDescent="0.25">
      <c r="A59" s="296">
        <f>IF(B59="","",SUBTOTAL(3,$B$2:B59))</f>
        <v>58</v>
      </c>
      <c r="B59" s="306">
        <f>'اجمالى عام'!CR62</f>
        <v>0</v>
      </c>
      <c r="C59" s="295">
        <f>'اجمالى عام'!CS62</f>
        <v>0</v>
      </c>
      <c r="D59" s="295">
        <f>'اجمالى عام'!CT62</f>
        <v>0</v>
      </c>
      <c r="E59" s="295">
        <f>'اجمالى عام'!CU62</f>
        <v>0</v>
      </c>
      <c r="F59" s="295">
        <f>'اجمالى عام'!CV62</f>
        <v>0</v>
      </c>
      <c r="G59" s="295">
        <f>'اجمالى عام'!CW62</f>
        <v>0</v>
      </c>
      <c r="H59" s="295">
        <f>'اجمالى عام'!CX62</f>
        <v>0</v>
      </c>
      <c r="I59" s="295">
        <f>'اجمالى عام'!CY62</f>
        <v>0</v>
      </c>
      <c r="J59" s="295">
        <f>'اجمالى عام'!CZ62</f>
        <v>0</v>
      </c>
      <c r="K59" s="295">
        <f>'اجمالى عام'!DA62</f>
        <v>0</v>
      </c>
      <c r="L59" s="295">
        <f>'اجمالى عام'!DB62</f>
        <v>0</v>
      </c>
      <c r="M59" s="295">
        <f>'اجمالى عام'!DC62</f>
        <v>0</v>
      </c>
      <c r="N59" s="295">
        <f>'اجمالى عام'!DD62</f>
        <v>0</v>
      </c>
      <c r="O59" s="295">
        <f>'اجمالى عام'!DE62</f>
        <v>0</v>
      </c>
      <c r="P59" s="295">
        <f>'اجمالى عام'!DF62</f>
        <v>0</v>
      </c>
      <c r="Q59" s="295">
        <f>'اجمالى عام'!DG62</f>
        <v>0</v>
      </c>
      <c r="R59" s="295">
        <f>'اجمالى عام'!DH62</f>
        <v>0</v>
      </c>
      <c r="S59" s="295">
        <f>'اجمالى عام'!DI62</f>
        <v>0</v>
      </c>
      <c r="T59" s="295">
        <f>'اجمالى عام'!DJ62</f>
        <v>0</v>
      </c>
      <c r="U59" s="295">
        <f>'اجمالى عام'!DK62</f>
        <v>0</v>
      </c>
      <c r="V59" s="295">
        <f>'اجمالى عام'!DL62</f>
        <v>0</v>
      </c>
      <c r="W59" s="295">
        <f>'اجمالى عام'!DM62</f>
        <v>0</v>
      </c>
    </row>
    <row r="60" spans="1:23" s="69" customFormat="1" ht="21.95" customHeight="1" thickBot="1" x14ac:dyDescent="0.25">
      <c r="A60" s="296">
        <f>IF(B60="","",SUBTOTAL(3,$B$2:B60))</f>
        <v>59</v>
      </c>
      <c r="B60" s="306">
        <f>'اجمالى عام'!CR63</f>
        <v>0</v>
      </c>
      <c r="C60" s="295">
        <f>'اجمالى عام'!CS63</f>
        <v>0</v>
      </c>
      <c r="D60" s="295">
        <f>'اجمالى عام'!CT63</f>
        <v>0</v>
      </c>
      <c r="E60" s="295">
        <f>'اجمالى عام'!CU63</f>
        <v>0</v>
      </c>
      <c r="F60" s="295">
        <f>'اجمالى عام'!CV63</f>
        <v>0</v>
      </c>
      <c r="G60" s="295">
        <f>'اجمالى عام'!CW63</f>
        <v>0</v>
      </c>
      <c r="H60" s="295">
        <f>'اجمالى عام'!CX63</f>
        <v>0</v>
      </c>
      <c r="I60" s="295">
        <f>'اجمالى عام'!CY63</f>
        <v>0</v>
      </c>
      <c r="J60" s="295">
        <f>'اجمالى عام'!CZ63</f>
        <v>0</v>
      </c>
      <c r="K60" s="295">
        <f>'اجمالى عام'!DA63</f>
        <v>0</v>
      </c>
      <c r="L60" s="295">
        <f>'اجمالى عام'!DB63</f>
        <v>0</v>
      </c>
      <c r="M60" s="295">
        <f>'اجمالى عام'!DC63</f>
        <v>0</v>
      </c>
      <c r="N60" s="295">
        <f>'اجمالى عام'!DD63</f>
        <v>0</v>
      </c>
      <c r="O60" s="295">
        <f>'اجمالى عام'!DE63</f>
        <v>0</v>
      </c>
      <c r="P60" s="295">
        <f>'اجمالى عام'!DF63</f>
        <v>0</v>
      </c>
      <c r="Q60" s="295">
        <f>'اجمالى عام'!DG63</f>
        <v>0</v>
      </c>
      <c r="R60" s="295">
        <f>'اجمالى عام'!DH63</f>
        <v>0</v>
      </c>
      <c r="S60" s="295">
        <f>'اجمالى عام'!DI63</f>
        <v>0</v>
      </c>
      <c r="T60" s="295">
        <f>'اجمالى عام'!DJ63</f>
        <v>0</v>
      </c>
      <c r="U60" s="295">
        <f>'اجمالى عام'!DK63</f>
        <v>0</v>
      </c>
      <c r="V60" s="295">
        <f>'اجمالى عام'!DL63</f>
        <v>0</v>
      </c>
      <c r="W60" s="295">
        <f>'اجمالى عام'!DM63</f>
        <v>0</v>
      </c>
    </row>
    <row r="61" spans="1:23" s="69" customFormat="1" ht="21.95" customHeight="1" thickBot="1" x14ac:dyDescent="0.25">
      <c r="A61" s="296">
        <f>IF(B61="","",SUBTOTAL(3,$B$2:B61))</f>
        <v>60</v>
      </c>
      <c r="B61" s="306">
        <f>'اجمالى عام'!CR64</f>
        <v>0</v>
      </c>
      <c r="C61" s="295">
        <f>'اجمالى عام'!CS64</f>
        <v>0</v>
      </c>
      <c r="D61" s="295">
        <f>'اجمالى عام'!CT64</f>
        <v>0</v>
      </c>
      <c r="E61" s="295">
        <f>'اجمالى عام'!CU64</f>
        <v>0</v>
      </c>
      <c r="F61" s="295">
        <f>'اجمالى عام'!CV64</f>
        <v>0</v>
      </c>
      <c r="G61" s="295">
        <f>'اجمالى عام'!CW64</f>
        <v>0</v>
      </c>
      <c r="H61" s="295">
        <f>'اجمالى عام'!CX64</f>
        <v>0</v>
      </c>
      <c r="I61" s="295">
        <f>'اجمالى عام'!CY64</f>
        <v>0</v>
      </c>
      <c r="J61" s="295">
        <f>'اجمالى عام'!CZ64</f>
        <v>0</v>
      </c>
      <c r="K61" s="295">
        <f>'اجمالى عام'!DA64</f>
        <v>0</v>
      </c>
      <c r="L61" s="295">
        <f>'اجمالى عام'!DB64</f>
        <v>0</v>
      </c>
      <c r="M61" s="295">
        <f>'اجمالى عام'!DC64</f>
        <v>0</v>
      </c>
      <c r="N61" s="295">
        <f>'اجمالى عام'!DD64</f>
        <v>0</v>
      </c>
      <c r="O61" s="295">
        <f>'اجمالى عام'!DE64</f>
        <v>0</v>
      </c>
      <c r="P61" s="295">
        <f>'اجمالى عام'!DF64</f>
        <v>0</v>
      </c>
      <c r="Q61" s="295">
        <f>'اجمالى عام'!DG64</f>
        <v>0</v>
      </c>
      <c r="R61" s="295">
        <f>'اجمالى عام'!DH64</f>
        <v>0</v>
      </c>
      <c r="S61" s="295">
        <f>'اجمالى عام'!DI64</f>
        <v>0</v>
      </c>
      <c r="T61" s="295">
        <f>'اجمالى عام'!DJ64</f>
        <v>0</v>
      </c>
      <c r="U61" s="295">
        <f>'اجمالى عام'!DK64</f>
        <v>0</v>
      </c>
      <c r="V61" s="295">
        <f>'اجمالى عام'!DL64</f>
        <v>0</v>
      </c>
      <c r="W61" s="295">
        <f>'اجمالى عام'!DM64</f>
        <v>0</v>
      </c>
    </row>
    <row r="62" spans="1:23" s="69" customFormat="1" ht="21.95" customHeight="1" thickBot="1" x14ac:dyDescent="0.25">
      <c r="A62" s="296">
        <f>IF(B62="","",SUBTOTAL(3,$B$2:B62))</f>
        <v>61</v>
      </c>
      <c r="B62" s="306">
        <f>'اجمالى عام'!CR65</f>
        <v>0</v>
      </c>
      <c r="C62" s="295">
        <f>'اجمالى عام'!CS65</f>
        <v>0</v>
      </c>
      <c r="D62" s="295">
        <f>'اجمالى عام'!CT65</f>
        <v>0</v>
      </c>
      <c r="E62" s="295">
        <f>'اجمالى عام'!CU65</f>
        <v>0</v>
      </c>
      <c r="F62" s="295">
        <f>'اجمالى عام'!CV65</f>
        <v>0</v>
      </c>
      <c r="G62" s="295">
        <f>'اجمالى عام'!CW65</f>
        <v>0</v>
      </c>
      <c r="H62" s="295">
        <f>'اجمالى عام'!CX65</f>
        <v>0</v>
      </c>
      <c r="I62" s="295">
        <f>'اجمالى عام'!CY65</f>
        <v>0</v>
      </c>
      <c r="J62" s="295">
        <f>'اجمالى عام'!CZ65</f>
        <v>0</v>
      </c>
      <c r="K62" s="295">
        <f>'اجمالى عام'!DA65</f>
        <v>0</v>
      </c>
      <c r="L62" s="295">
        <f>'اجمالى عام'!DB65</f>
        <v>0</v>
      </c>
      <c r="M62" s="295">
        <f>'اجمالى عام'!DC65</f>
        <v>0</v>
      </c>
      <c r="N62" s="295">
        <f>'اجمالى عام'!DD65</f>
        <v>0</v>
      </c>
      <c r="O62" s="295">
        <f>'اجمالى عام'!DE65</f>
        <v>0</v>
      </c>
      <c r="P62" s="295">
        <f>'اجمالى عام'!DF65</f>
        <v>0</v>
      </c>
      <c r="Q62" s="295">
        <f>'اجمالى عام'!DG65</f>
        <v>0</v>
      </c>
      <c r="R62" s="295">
        <f>'اجمالى عام'!DH65</f>
        <v>0</v>
      </c>
      <c r="S62" s="295">
        <f>'اجمالى عام'!DI65</f>
        <v>0</v>
      </c>
      <c r="T62" s="295">
        <f>'اجمالى عام'!DJ65</f>
        <v>0</v>
      </c>
      <c r="U62" s="295">
        <f>'اجمالى عام'!DK65</f>
        <v>0</v>
      </c>
      <c r="V62" s="295">
        <f>'اجمالى عام'!DL65</f>
        <v>0</v>
      </c>
      <c r="W62" s="295">
        <f>'اجمالى عام'!DM65</f>
        <v>0</v>
      </c>
    </row>
    <row r="63" spans="1:23" s="69" customFormat="1" ht="21.95" customHeight="1" thickBot="1" x14ac:dyDescent="0.25">
      <c r="A63" s="296">
        <f>IF(B63="","",SUBTOTAL(3,$B$2:B63))</f>
        <v>62</v>
      </c>
      <c r="B63" s="306">
        <f>'اجمالى عام'!CR66</f>
        <v>0</v>
      </c>
      <c r="C63" s="295">
        <f>'اجمالى عام'!CS66</f>
        <v>0</v>
      </c>
      <c r="D63" s="295">
        <f>'اجمالى عام'!CT66</f>
        <v>0</v>
      </c>
      <c r="E63" s="295">
        <f>'اجمالى عام'!CU66</f>
        <v>0</v>
      </c>
      <c r="F63" s="295">
        <f>'اجمالى عام'!CV66</f>
        <v>0</v>
      </c>
      <c r="G63" s="295">
        <f>'اجمالى عام'!CW66</f>
        <v>0</v>
      </c>
      <c r="H63" s="295">
        <f>'اجمالى عام'!CX66</f>
        <v>0</v>
      </c>
      <c r="I63" s="295">
        <f>'اجمالى عام'!CY66</f>
        <v>0</v>
      </c>
      <c r="J63" s="295">
        <f>'اجمالى عام'!CZ66</f>
        <v>0</v>
      </c>
      <c r="K63" s="295">
        <f>'اجمالى عام'!DA66</f>
        <v>0</v>
      </c>
      <c r="L63" s="295">
        <f>'اجمالى عام'!DB66</f>
        <v>0</v>
      </c>
      <c r="M63" s="295">
        <f>'اجمالى عام'!DC66</f>
        <v>0</v>
      </c>
      <c r="N63" s="295">
        <f>'اجمالى عام'!DD66</f>
        <v>0</v>
      </c>
      <c r="O63" s="295">
        <f>'اجمالى عام'!DE66</f>
        <v>0</v>
      </c>
      <c r="P63" s="295">
        <f>'اجمالى عام'!DF66</f>
        <v>0</v>
      </c>
      <c r="Q63" s="295">
        <f>'اجمالى عام'!DG66</f>
        <v>0</v>
      </c>
      <c r="R63" s="295">
        <f>'اجمالى عام'!DH66</f>
        <v>0</v>
      </c>
      <c r="S63" s="295">
        <f>'اجمالى عام'!DI66</f>
        <v>0</v>
      </c>
      <c r="T63" s="295">
        <f>'اجمالى عام'!DJ66</f>
        <v>0</v>
      </c>
      <c r="U63" s="295">
        <f>'اجمالى عام'!DK66</f>
        <v>0</v>
      </c>
      <c r="V63" s="295">
        <f>'اجمالى عام'!DL66</f>
        <v>0</v>
      </c>
      <c r="W63" s="295">
        <f>'اجمالى عام'!DM66</f>
        <v>0</v>
      </c>
    </row>
    <row r="64" spans="1:23" s="69" customFormat="1" ht="21.95" customHeight="1" thickBot="1" x14ac:dyDescent="0.25">
      <c r="A64" s="296">
        <f>IF(B64="","",SUBTOTAL(3,$B$2:B64))</f>
        <v>63</v>
      </c>
      <c r="B64" s="306">
        <f>'اجمالى عام'!CR67</f>
        <v>0</v>
      </c>
      <c r="C64" s="295">
        <f>'اجمالى عام'!CS67</f>
        <v>0</v>
      </c>
      <c r="D64" s="295">
        <f>'اجمالى عام'!CT67</f>
        <v>0</v>
      </c>
      <c r="E64" s="295">
        <f>'اجمالى عام'!CU67</f>
        <v>0</v>
      </c>
      <c r="F64" s="295">
        <f>'اجمالى عام'!CV67</f>
        <v>0</v>
      </c>
      <c r="G64" s="295">
        <f>'اجمالى عام'!CW67</f>
        <v>0</v>
      </c>
      <c r="H64" s="295">
        <f>'اجمالى عام'!CX67</f>
        <v>0</v>
      </c>
      <c r="I64" s="295">
        <f>'اجمالى عام'!CY67</f>
        <v>0</v>
      </c>
      <c r="J64" s="295">
        <f>'اجمالى عام'!CZ67</f>
        <v>0</v>
      </c>
      <c r="K64" s="295">
        <f>'اجمالى عام'!DA67</f>
        <v>0</v>
      </c>
      <c r="L64" s="295">
        <f>'اجمالى عام'!DB67</f>
        <v>0</v>
      </c>
      <c r="M64" s="295">
        <f>'اجمالى عام'!DC67</f>
        <v>0</v>
      </c>
      <c r="N64" s="295">
        <f>'اجمالى عام'!DD67</f>
        <v>0</v>
      </c>
      <c r="O64" s="295">
        <f>'اجمالى عام'!DE67</f>
        <v>0</v>
      </c>
      <c r="P64" s="295">
        <f>'اجمالى عام'!DF67</f>
        <v>0</v>
      </c>
      <c r="Q64" s="295">
        <f>'اجمالى عام'!DG67</f>
        <v>0</v>
      </c>
      <c r="R64" s="295">
        <f>'اجمالى عام'!DH67</f>
        <v>0</v>
      </c>
      <c r="S64" s="295">
        <f>'اجمالى عام'!DI67</f>
        <v>0</v>
      </c>
      <c r="T64" s="295">
        <f>'اجمالى عام'!DJ67</f>
        <v>0</v>
      </c>
      <c r="U64" s="295">
        <f>'اجمالى عام'!DK67</f>
        <v>0</v>
      </c>
      <c r="V64" s="295">
        <f>'اجمالى عام'!DL67</f>
        <v>0</v>
      </c>
      <c r="W64" s="295">
        <f>'اجمالى عام'!DM67</f>
        <v>0</v>
      </c>
    </row>
    <row r="65" spans="1:23" s="69" customFormat="1" ht="21.95" customHeight="1" thickBot="1" x14ac:dyDescent="0.25">
      <c r="A65" s="296">
        <f>IF(B65="","",SUBTOTAL(3,$B$2:B65))</f>
        <v>64</v>
      </c>
      <c r="B65" s="306">
        <f>'اجمالى عام'!CR68</f>
        <v>0</v>
      </c>
      <c r="C65" s="295">
        <f>'اجمالى عام'!CS68</f>
        <v>0</v>
      </c>
      <c r="D65" s="295">
        <f>'اجمالى عام'!CT68</f>
        <v>0</v>
      </c>
      <c r="E65" s="295">
        <f>'اجمالى عام'!CU68</f>
        <v>0</v>
      </c>
      <c r="F65" s="295">
        <f>'اجمالى عام'!CV68</f>
        <v>0</v>
      </c>
      <c r="G65" s="295">
        <f>'اجمالى عام'!CW68</f>
        <v>0</v>
      </c>
      <c r="H65" s="295">
        <f>'اجمالى عام'!CX68</f>
        <v>0</v>
      </c>
      <c r="I65" s="295">
        <f>'اجمالى عام'!CY68</f>
        <v>0</v>
      </c>
      <c r="J65" s="295">
        <f>'اجمالى عام'!CZ68</f>
        <v>0</v>
      </c>
      <c r="K65" s="295">
        <f>'اجمالى عام'!DA68</f>
        <v>0</v>
      </c>
      <c r="L65" s="295">
        <f>'اجمالى عام'!DB68</f>
        <v>0</v>
      </c>
      <c r="M65" s="295">
        <f>'اجمالى عام'!DC68</f>
        <v>0</v>
      </c>
      <c r="N65" s="295">
        <f>'اجمالى عام'!DD68</f>
        <v>0</v>
      </c>
      <c r="O65" s="295">
        <f>'اجمالى عام'!DE68</f>
        <v>0</v>
      </c>
      <c r="P65" s="295">
        <f>'اجمالى عام'!DF68</f>
        <v>0</v>
      </c>
      <c r="Q65" s="295">
        <f>'اجمالى عام'!DG68</f>
        <v>0</v>
      </c>
      <c r="R65" s="295">
        <f>'اجمالى عام'!DH68</f>
        <v>0</v>
      </c>
      <c r="S65" s="295">
        <f>'اجمالى عام'!DI68</f>
        <v>0</v>
      </c>
      <c r="T65" s="295">
        <f>'اجمالى عام'!DJ68</f>
        <v>0</v>
      </c>
      <c r="U65" s="295">
        <f>'اجمالى عام'!DK68</f>
        <v>0</v>
      </c>
      <c r="V65" s="295">
        <f>'اجمالى عام'!DL68</f>
        <v>0</v>
      </c>
      <c r="W65" s="295">
        <f>'اجمالى عام'!DM68</f>
        <v>0</v>
      </c>
    </row>
    <row r="66" spans="1:23" s="69" customFormat="1" ht="21.95" customHeight="1" thickBot="1" x14ac:dyDescent="0.25">
      <c r="A66" s="296">
        <f>IF(B66="","",SUBTOTAL(3,$B$2:B66))</f>
        <v>65</v>
      </c>
      <c r="B66" s="306">
        <f>'اجمالى عام'!CR69</f>
        <v>0</v>
      </c>
      <c r="C66" s="295">
        <f>'اجمالى عام'!CS69</f>
        <v>0</v>
      </c>
      <c r="D66" s="295">
        <f>'اجمالى عام'!CT69</f>
        <v>0</v>
      </c>
      <c r="E66" s="295">
        <f>'اجمالى عام'!CU69</f>
        <v>0</v>
      </c>
      <c r="F66" s="295">
        <f>'اجمالى عام'!CV69</f>
        <v>0</v>
      </c>
      <c r="G66" s="295">
        <f>'اجمالى عام'!CW69</f>
        <v>0</v>
      </c>
      <c r="H66" s="295">
        <f>'اجمالى عام'!CX69</f>
        <v>0</v>
      </c>
      <c r="I66" s="295">
        <f>'اجمالى عام'!CY69</f>
        <v>0</v>
      </c>
      <c r="J66" s="295">
        <f>'اجمالى عام'!CZ69</f>
        <v>0</v>
      </c>
      <c r="K66" s="295">
        <f>'اجمالى عام'!DA69</f>
        <v>0</v>
      </c>
      <c r="L66" s="295">
        <f>'اجمالى عام'!DB69</f>
        <v>0</v>
      </c>
      <c r="M66" s="295">
        <f>'اجمالى عام'!DC69</f>
        <v>0</v>
      </c>
      <c r="N66" s="295">
        <f>'اجمالى عام'!DD69</f>
        <v>0</v>
      </c>
      <c r="O66" s="295">
        <f>'اجمالى عام'!DE69</f>
        <v>0</v>
      </c>
      <c r="P66" s="295">
        <f>'اجمالى عام'!DF69</f>
        <v>0</v>
      </c>
      <c r="Q66" s="295">
        <f>'اجمالى عام'!DG69</f>
        <v>0</v>
      </c>
      <c r="R66" s="295">
        <f>'اجمالى عام'!DH69</f>
        <v>0</v>
      </c>
      <c r="S66" s="295">
        <f>'اجمالى عام'!DI69</f>
        <v>0</v>
      </c>
      <c r="T66" s="295">
        <f>'اجمالى عام'!DJ69</f>
        <v>0</v>
      </c>
      <c r="U66" s="295">
        <f>'اجمالى عام'!DK69</f>
        <v>0</v>
      </c>
      <c r="V66" s="295">
        <f>'اجمالى عام'!DL69</f>
        <v>0</v>
      </c>
      <c r="W66" s="295">
        <f>'اجمالى عام'!DM69</f>
        <v>0</v>
      </c>
    </row>
    <row r="67" spans="1:23" s="69" customFormat="1" ht="21.95" customHeight="1" thickBot="1" x14ac:dyDescent="0.25">
      <c r="A67" s="296">
        <f>IF(B67="","",SUBTOTAL(3,$B$2:B67))</f>
        <v>66</v>
      </c>
      <c r="B67" s="306">
        <f>'اجمالى عام'!CR70</f>
        <v>0</v>
      </c>
      <c r="C67" s="295">
        <f>'اجمالى عام'!CS70</f>
        <v>0</v>
      </c>
      <c r="D67" s="295">
        <f>'اجمالى عام'!CT70</f>
        <v>0</v>
      </c>
      <c r="E67" s="295">
        <f>'اجمالى عام'!CU70</f>
        <v>0</v>
      </c>
      <c r="F67" s="295">
        <f>'اجمالى عام'!CV70</f>
        <v>0</v>
      </c>
      <c r="G67" s="295">
        <f>'اجمالى عام'!CW70</f>
        <v>0</v>
      </c>
      <c r="H67" s="295">
        <f>'اجمالى عام'!CX70</f>
        <v>0</v>
      </c>
      <c r="I67" s="295">
        <f>'اجمالى عام'!CY70</f>
        <v>0</v>
      </c>
      <c r="J67" s="295">
        <f>'اجمالى عام'!CZ70</f>
        <v>0</v>
      </c>
      <c r="K67" s="295">
        <f>'اجمالى عام'!DA70</f>
        <v>0</v>
      </c>
      <c r="L67" s="295">
        <f>'اجمالى عام'!DB70</f>
        <v>0</v>
      </c>
      <c r="M67" s="295">
        <f>'اجمالى عام'!DC70</f>
        <v>0</v>
      </c>
      <c r="N67" s="295">
        <f>'اجمالى عام'!DD70</f>
        <v>0</v>
      </c>
      <c r="O67" s="295">
        <f>'اجمالى عام'!DE70</f>
        <v>0</v>
      </c>
      <c r="P67" s="295">
        <f>'اجمالى عام'!DF70</f>
        <v>0</v>
      </c>
      <c r="Q67" s="295">
        <f>'اجمالى عام'!DG70</f>
        <v>0</v>
      </c>
      <c r="R67" s="295">
        <f>'اجمالى عام'!DH70</f>
        <v>0</v>
      </c>
      <c r="S67" s="295">
        <f>'اجمالى عام'!DI70</f>
        <v>0</v>
      </c>
      <c r="T67" s="295">
        <f>'اجمالى عام'!DJ70</f>
        <v>0</v>
      </c>
      <c r="U67" s="295">
        <f>'اجمالى عام'!DK70</f>
        <v>0</v>
      </c>
      <c r="V67" s="295">
        <f>'اجمالى عام'!DL70</f>
        <v>0</v>
      </c>
      <c r="W67" s="295">
        <f>'اجمالى عام'!DM70</f>
        <v>0</v>
      </c>
    </row>
    <row r="68" spans="1:23" s="69" customFormat="1" ht="21.95" customHeight="1" thickBot="1" x14ac:dyDescent="0.25">
      <c r="A68" s="296">
        <f>IF(B68="","",SUBTOTAL(3,$B$2:B68))</f>
        <v>67</v>
      </c>
      <c r="B68" s="306">
        <f>'اجمالى عام'!CR71</f>
        <v>0</v>
      </c>
      <c r="C68" s="295">
        <f>'اجمالى عام'!CS71</f>
        <v>0</v>
      </c>
      <c r="D68" s="295">
        <f>'اجمالى عام'!CT71</f>
        <v>0</v>
      </c>
      <c r="E68" s="295">
        <f>'اجمالى عام'!CU71</f>
        <v>0</v>
      </c>
      <c r="F68" s="295">
        <f>'اجمالى عام'!CV71</f>
        <v>0</v>
      </c>
      <c r="G68" s="295">
        <f>'اجمالى عام'!CW71</f>
        <v>0</v>
      </c>
      <c r="H68" s="295">
        <f>'اجمالى عام'!CX71</f>
        <v>0</v>
      </c>
      <c r="I68" s="295">
        <f>'اجمالى عام'!CY71</f>
        <v>0</v>
      </c>
      <c r="J68" s="295">
        <f>'اجمالى عام'!CZ71</f>
        <v>0</v>
      </c>
      <c r="K68" s="295">
        <f>'اجمالى عام'!DA71</f>
        <v>0</v>
      </c>
      <c r="L68" s="295">
        <f>'اجمالى عام'!DB71</f>
        <v>0</v>
      </c>
      <c r="M68" s="295">
        <f>'اجمالى عام'!DC71</f>
        <v>0</v>
      </c>
      <c r="N68" s="295">
        <f>'اجمالى عام'!DD71</f>
        <v>0</v>
      </c>
      <c r="O68" s="295">
        <f>'اجمالى عام'!DE71</f>
        <v>0</v>
      </c>
      <c r="P68" s="295">
        <f>'اجمالى عام'!DF71</f>
        <v>0</v>
      </c>
      <c r="Q68" s="295">
        <f>'اجمالى عام'!DG71</f>
        <v>0</v>
      </c>
      <c r="R68" s="295">
        <f>'اجمالى عام'!DH71</f>
        <v>0</v>
      </c>
      <c r="S68" s="295">
        <f>'اجمالى عام'!DI71</f>
        <v>0</v>
      </c>
      <c r="T68" s="295">
        <f>'اجمالى عام'!DJ71</f>
        <v>0</v>
      </c>
      <c r="U68" s="295">
        <f>'اجمالى عام'!DK71</f>
        <v>0</v>
      </c>
      <c r="V68" s="295">
        <f>'اجمالى عام'!DL71</f>
        <v>0</v>
      </c>
      <c r="W68" s="295">
        <f>'اجمالى عام'!DM71</f>
        <v>0</v>
      </c>
    </row>
    <row r="69" spans="1:23" s="69" customFormat="1" ht="21.95" customHeight="1" thickBot="1" x14ac:dyDescent="0.25">
      <c r="A69" s="296">
        <f>IF(B69="","",SUBTOTAL(3,$B$2:B69))</f>
        <v>68</v>
      </c>
      <c r="B69" s="306">
        <f>'اجمالى عام'!CR72</f>
        <v>0</v>
      </c>
      <c r="C69" s="295">
        <f>'اجمالى عام'!CS72</f>
        <v>0</v>
      </c>
      <c r="D69" s="295">
        <f>'اجمالى عام'!CT72</f>
        <v>0</v>
      </c>
      <c r="E69" s="295">
        <f>'اجمالى عام'!CU72</f>
        <v>0</v>
      </c>
      <c r="F69" s="295">
        <f>'اجمالى عام'!CV72</f>
        <v>0</v>
      </c>
      <c r="G69" s="295">
        <f>'اجمالى عام'!CW72</f>
        <v>0</v>
      </c>
      <c r="H69" s="295">
        <f>'اجمالى عام'!CX72</f>
        <v>0</v>
      </c>
      <c r="I69" s="295">
        <f>'اجمالى عام'!CY72</f>
        <v>0</v>
      </c>
      <c r="J69" s="295">
        <f>'اجمالى عام'!CZ72</f>
        <v>0</v>
      </c>
      <c r="K69" s="295">
        <f>'اجمالى عام'!DA72</f>
        <v>0</v>
      </c>
      <c r="L69" s="295">
        <f>'اجمالى عام'!DB72</f>
        <v>0</v>
      </c>
      <c r="M69" s="295">
        <f>'اجمالى عام'!DC72</f>
        <v>0</v>
      </c>
      <c r="N69" s="295">
        <f>'اجمالى عام'!DD72</f>
        <v>0</v>
      </c>
      <c r="O69" s="295">
        <f>'اجمالى عام'!DE72</f>
        <v>0</v>
      </c>
      <c r="P69" s="295">
        <f>'اجمالى عام'!DF72</f>
        <v>0</v>
      </c>
      <c r="Q69" s="295">
        <f>'اجمالى عام'!DG72</f>
        <v>0</v>
      </c>
      <c r="R69" s="295">
        <f>'اجمالى عام'!DH72</f>
        <v>0</v>
      </c>
      <c r="S69" s="295">
        <f>'اجمالى عام'!DI72</f>
        <v>0</v>
      </c>
      <c r="T69" s="295">
        <f>'اجمالى عام'!DJ72</f>
        <v>0</v>
      </c>
      <c r="U69" s="295">
        <f>'اجمالى عام'!DK72</f>
        <v>0</v>
      </c>
      <c r="V69" s="295">
        <f>'اجمالى عام'!DL72</f>
        <v>0</v>
      </c>
      <c r="W69" s="295">
        <f>'اجمالى عام'!DM72</f>
        <v>0</v>
      </c>
    </row>
    <row r="70" spans="1:23" s="69" customFormat="1" ht="21.95" customHeight="1" thickBot="1" x14ac:dyDescent="0.25">
      <c r="A70" s="296">
        <f>IF(B70="","",SUBTOTAL(3,$B$2:B70))</f>
        <v>69</v>
      </c>
      <c r="B70" s="306">
        <f>'اجمالى عام'!CR73</f>
        <v>0</v>
      </c>
      <c r="C70" s="295">
        <f>'اجمالى عام'!CS73</f>
        <v>0</v>
      </c>
      <c r="D70" s="295">
        <f>'اجمالى عام'!CT73</f>
        <v>0</v>
      </c>
      <c r="E70" s="295">
        <f>'اجمالى عام'!CU73</f>
        <v>0</v>
      </c>
      <c r="F70" s="295">
        <f>'اجمالى عام'!CV73</f>
        <v>0</v>
      </c>
      <c r="G70" s="295">
        <f>'اجمالى عام'!CW73</f>
        <v>0</v>
      </c>
      <c r="H70" s="295">
        <f>'اجمالى عام'!CX73</f>
        <v>0</v>
      </c>
      <c r="I70" s="295">
        <f>'اجمالى عام'!CY73</f>
        <v>0</v>
      </c>
      <c r="J70" s="295">
        <f>'اجمالى عام'!CZ73</f>
        <v>0</v>
      </c>
      <c r="K70" s="295">
        <f>'اجمالى عام'!DA73</f>
        <v>0</v>
      </c>
      <c r="L70" s="295">
        <f>'اجمالى عام'!DB73</f>
        <v>0</v>
      </c>
      <c r="M70" s="295">
        <f>'اجمالى عام'!DC73</f>
        <v>0</v>
      </c>
      <c r="N70" s="295">
        <f>'اجمالى عام'!DD73</f>
        <v>0</v>
      </c>
      <c r="O70" s="295">
        <f>'اجمالى عام'!DE73</f>
        <v>0</v>
      </c>
      <c r="P70" s="295">
        <f>'اجمالى عام'!DF73</f>
        <v>0</v>
      </c>
      <c r="Q70" s="295">
        <f>'اجمالى عام'!DG73</f>
        <v>0</v>
      </c>
      <c r="R70" s="295">
        <f>'اجمالى عام'!DH73</f>
        <v>0</v>
      </c>
      <c r="S70" s="295">
        <f>'اجمالى عام'!DI73</f>
        <v>0</v>
      </c>
      <c r="T70" s="295">
        <f>'اجمالى عام'!DJ73</f>
        <v>0</v>
      </c>
      <c r="U70" s="295">
        <f>'اجمالى عام'!DK73</f>
        <v>0</v>
      </c>
      <c r="V70" s="295">
        <f>'اجمالى عام'!DL73</f>
        <v>0</v>
      </c>
      <c r="W70" s="295">
        <f>'اجمالى عام'!DM73</f>
        <v>0</v>
      </c>
    </row>
    <row r="71" spans="1:23" s="69" customFormat="1" ht="21.95" customHeight="1" thickBot="1" x14ac:dyDescent="0.25">
      <c r="A71" s="296">
        <f>IF(B71="","",SUBTOTAL(3,$B$2:B71))</f>
        <v>70</v>
      </c>
      <c r="B71" s="306">
        <f>'اجمالى عام'!CR74</f>
        <v>0</v>
      </c>
      <c r="C71" s="295">
        <f>'اجمالى عام'!CS74</f>
        <v>0</v>
      </c>
      <c r="D71" s="295">
        <f>'اجمالى عام'!CT74</f>
        <v>0</v>
      </c>
      <c r="E71" s="295">
        <f>'اجمالى عام'!CU74</f>
        <v>0</v>
      </c>
      <c r="F71" s="295">
        <f>'اجمالى عام'!CV74</f>
        <v>0</v>
      </c>
      <c r="G71" s="295">
        <f>'اجمالى عام'!CW74</f>
        <v>0</v>
      </c>
      <c r="H71" s="295">
        <f>'اجمالى عام'!CX74</f>
        <v>0</v>
      </c>
      <c r="I71" s="295">
        <f>'اجمالى عام'!CY74</f>
        <v>0</v>
      </c>
      <c r="J71" s="295">
        <f>'اجمالى عام'!CZ74</f>
        <v>0</v>
      </c>
      <c r="K71" s="295">
        <f>'اجمالى عام'!DA74</f>
        <v>0</v>
      </c>
      <c r="L71" s="295">
        <f>'اجمالى عام'!DB74</f>
        <v>0</v>
      </c>
      <c r="M71" s="295">
        <f>'اجمالى عام'!DC74</f>
        <v>0</v>
      </c>
      <c r="N71" s="295">
        <f>'اجمالى عام'!DD74</f>
        <v>0</v>
      </c>
      <c r="O71" s="295">
        <f>'اجمالى عام'!DE74</f>
        <v>0</v>
      </c>
      <c r="P71" s="295">
        <f>'اجمالى عام'!DF74</f>
        <v>0</v>
      </c>
      <c r="Q71" s="295">
        <f>'اجمالى عام'!DG74</f>
        <v>0</v>
      </c>
      <c r="R71" s="295">
        <f>'اجمالى عام'!DH74</f>
        <v>0</v>
      </c>
      <c r="S71" s="295">
        <f>'اجمالى عام'!DI74</f>
        <v>0</v>
      </c>
      <c r="T71" s="295">
        <f>'اجمالى عام'!DJ74</f>
        <v>0</v>
      </c>
      <c r="U71" s="295">
        <f>'اجمالى عام'!DK74</f>
        <v>0</v>
      </c>
      <c r="V71" s="295">
        <f>'اجمالى عام'!DL74</f>
        <v>0</v>
      </c>
      <c r="W71" s="295">
        <f>'اجمالى عام'!DM74</f>
        <v>0</v>
      </c>
    </row>
    <row r="72" spans="1:23" s="69" customFormat="1" ht="21.95" customHeight="1" thickBot="1" x14ac:dyDescent="0.25">
      <c r="A72" s="296">
        <f>IF(B72="","",SUBTOTAL(3,$B$2:B72))</f>
        <v>71</v>
      </c>
      <c r="B72" s="306">
        <f>'اجمالى عام'!CR75</f>
        <v>0</v>
      </c>
      <c r="C72" s="295">
        <f>'اجمالى عام'!CS75</f>
        <v>0</v>
      </c>
      <c r="D72" s="295">
        <f>'اجمالى عام'!CT75</f>
        <v>0</v>
      </c>
      <c r="E72" s="295">
        <f>'اجمالى عام'!CU75</f>
        <v>0</v>
      </c>
      <c r="F72" s="295">
        <f>'اجمالى عام'!CV75</f>
        <v>0</v>
      </c>
      <c r="G72" s="295">
        <f>'اجمالى عام'!CW75</f>
        <v>0</v>
      </c>
      <c r="H72" s="295">
        <f>'اجمالى عام'!CX75</f>
        <v>0</v>
      </c>
      <c r="I72" s="295">
        <f>'اجمالى عام'!CY75</f>
        <v>0</v>
      </c>
      <c r="J72" s="295">
        <f>'اجمالى عام'!CZ75</f>
        <v>0</v>
      </c>
      <c r="K72" s="295">
        <f>'اجمالى عام'!DA75</f>
        <v>0</v>
      </c>
      <c r="L72" s="295">
        <f>'اجمالى عام'!DB75</f>
        <v>0</v>
      </c>
      <c r="M72" s="295">
        <f>'اجمالى عام'!DC75</f>
        <v>0</v>
      </c>
      <c r="N72" s="295">
        <f>'اجمالى عام'!DD75</f>
        <v>0</v>
      </c>
      <c r="O72" s="295">
        <f>'اجمالى عام'!DE75</f>
        <v>0</v>
      </c>
      <c r="P72" s="295">
        <f>'اجمالى عام'!DF75</f>
        <v>0</v>
      </c>
      <c r="Q72" s="295">
        <f>'اجمالى عام'!DG75</f>
        <v>0</v>
      </c>
      <c r="R72" s="295">
        <f>'اجمالى عام'!DH75</f>
        <v>0</v>
      </c>
      <c r="S72" s="295">
        <f>'اجمالى عام'!DI75</f>
        <v>0</v>
      </c>
      <c r="T72" s="295">
        <f>'اجمالى عام'!DJ75</f>
        <v>0</v>
      </c>
      <c r="U72" s="295">
        <f>'اجمالى عام'!DK75</f>
        <v>0</v>
      </c>
      <c r="V72" s="295">
        <f>'اجمالى عام'!DL75</f>
        <v>0</v>
      </c>
      <c r="W72" s="295">
        <f>'اجمالى عام'!DM75</f>
        <v>0</v>
      </c>
    </row>
    <row r="73" spans="1:23" s="69" customFormat="1" ht="21.95" customHeight="1" thickBot="1" x14ac:dyDescent="0.25">
      <c r="A73" s="296">
        <f>IF(B73="","",SUBTOTAL(3,$B$2:B73))</f>
        <v>72</v>
      </c>
      <c r="B73" s="306">
        <f>'اجمالى عام'!CR76</f>
        <v>0</v>
      </c>
      <c r="C73" s="295">
        <f>'اجمالى عام'!CS76</f>
        <v>0</v>
      </c>
      <c r="D73" s="295">
        <f>'اجمالى عام'!CT76</f>
        <v>0</v>
      </c>
      <c r="E73" s="295">
        <f>'اجمالى عام'!CU76</f>
        <v>0</v>
      </c>
      <c r="F73" s="295">
        <f>'اجمالى عام'!CV76</f>
        <v>0</v>
      </c>
      <c r="G73" s="295">
        <f>'اجمالى عام'!CW76</f>
        <v>0</v>
      </c>
      <c r="H73" s="295">
        <f>'اجمالى عام'!CX76</f>
        <v>0</v>
      </c>
      <c r="I73" s="295">
        <f>'اجمالى عام'!CY76</f>
        <v>0</v>
      </c>
      <c r="J73" s="295">
        <f>'اجمالى عام'!CZ76</f>
        <v>0</v>
      </c>
      <c r="K73" s="295">
        <f>'اجمالى عام'!DA76</f>
        <v>0</v>
      </c>
      <c r="L73" s="295">
        <f>'اجمالى عام'!DB76</f>
        <v>0</v>
      </c>
      <c r="M73" s="295">
        <f>'اجمالى عام'!DC76</f>
        <v>0</v>
      </c>
      <c r="N73" s="295">
        <f>'اجمالى عام'!DD76</f>
        <v>0</v>
      </c>
      <c r="O73" s="295">
        <f>'اجمالى عام'!DE76</f>
        <v>0</v>
      </c>
      <c r="P73" s="295">
        <f>'اجمالى عام'!DF76</f>
        <v>0</v>
      </c>
      <c r="Q73" s="295">
        <f>'اجمالى عام'!DG76</f>
        <v>0</v>
      </c>
      <c r="R73" s="295">
        <f>'اجمالى عام'!DH76</f>
        <v>0</v>
      </c>
      <c r="S73" s="295">
        <f>'اجمالى عام'!DI76</f>
        <v>0</v>
      </c>
      <c r="T73" s="295">
        <f>'اجمالى عام'!DJ76</f>
        <v>0</v>
      </c>
      <c r="U73" s="295">
        <f>'اجمالى عام'!DK76</f>
        <v>0</v>
      </c>
      <c r="V73" s="295">
        <f>'اجمالى عام'!DL76</f>
        <v>0</v>
      </c>
      <c r="W73" s="295">
        <f>'اجمالى عام'!DM76</f>
        <v>0</v>
      </c>
    </row>
    <row r="74" spans="1:23" s="69" customFormat="1" ht="21.95" customHeight="1" thickBot="1" x14ac:dyDescent="0.25">
      <c r="A74" s="296">
        <f>IF(B74="","",SUBTOTAL(3,$B$2:B74))</f>
        <v>73</v>
      </c>
      <c r="B74" s="306">
        <f>'اجمالى عام'!CR77</f>
        <v>0</v>
      </c>
      <c r="C74" s="295">
        <f>'اجمالى عام'!CS77</f>
        <v>0</v>
      </c>
      <c r="D74" s="295">
        <f>'اجمالى عام'!CT77</f>
        <v>0</v>
      </c>
      <c r="E74" s="295">
        <f>'اجمالى عام'!CU77</f>
        <v>0</v>
      </c>
      <c r="F74" s="295">
        <f>'اجمالى عام'!CV77</f>
        <v>0</v>
      </c>
      <c r="G74" s="295">
        <f>'اجمالى عام'!CW77</f>
        <v>0</v>
      </c>
      <c r="H74" s="295">
        <f>'اجمالى عام'!CX77</f>
        <v>0</v>
      </c>
      <c r="I74" s="295">
        <f>'اجمالى عام'!CY77</f>
        <v>0</v>
      </c>
      <c r="J74" s="295">
        <f>'اجمالى عام'!CZ77</f>
        <v>0</v>
      </c>
      <c r="K74" s="295">
        <f>'اجمالى عام'!DA77</f>
        <v>0</v>
      </c>
      <c r="L74" s="295">
        <f>'اجمالى عام'!DB77</f>
        <v>0</v>
      </c>
      <c r="M74" s="295">
        <f>'اجمالى عام'!DC77</f>
        <v>0</v>
      </c>
      <c r="N74" s="295">
        <f>'اجمالى عام'!DD77</f>
        <v>0</v>
      </c>
      <c r="O74" s="295">
        <f>'اجمالى عام'!DE77</f>
        <v>0</v>
      </c>
      <c r="P74" s="295">
        <f>'اجمالى عام'!DF77</f>
        <v>0</v>
      </c>
      <c r="Q74" s="295">
        <f>'اجمالى عام'!DG77</f>
        <v>0</v>
      </c>
      <c r="R74" s="295">
        <f>'اجمالى عام'!DH77</f>
        <v>0</v>
      </c>
      <c r="S74" s="295">
        <f>'اجمالى عام'!DI77</f>
        <v>0</v>
      </c>
      <c r="T74" s="295">
        <f>'اجمالى عام'!DJ77</f>
        <v>0</v>
      </c>
      <c r="U74" s="295">
        <f>'اجمالى عام'!DK77</f>
        <v>0</v>
      </c>
      <c r="V74" s="295">
        <f>'اجمالى عام'!DL77</f>
        <v>0</v>
      </c>
      <c r="W74" s="295">
        <f>'اجمالى عام'!DM77</f>
        <v>0</v>
      </c>
    </row>
    <row r="75" spans="1:23" s="69" customFormat="1" ht="21.95" customHeight="1" thickBot="1" x14ac:dyDescent="0.25">
      <c r="A75" s="296">
        <f>IF(B75="","",SUBTOTAL(3,$B$2:B75))</f>
        <v>74</v>
      </c>
      <c r="B75" s="306">
        <f>'اجمالى عام'!CR78</f>
        <v>0</v>
      </c>
      <c r="C75" s="295">
        <f>'اجمالى عام'!CS78</f>
        <v>0</v>
      </c>
      <c r="D75" s="295">
        <f>'اجمالى عام'!CT78</f>
        <v>0</v>
      </c>
      <c r="E75" s="295">
        <f>'اجمالى عام'!CU78</f>
        <v>0</v>
      </c>
      <c r="F75" s="295">
        <f>'اجمالى عام'!CV78</f>
        <v>0</v>
      </c>
      <c r="G75" s="295">
        <f>'اجمالى عام'!CW78</f>
        <v>0</v>
      </c>
      <c r="H75" s="295">
        <f>'اجمالى عام'!CX78</f>
        <v>0</v>
      </c>
      <c r="I75" s="295">
        <f>'اجمالى عام'!CY78</f>
        <v>0</v>
      </c>
      <c r="J75" s="295">
        <f>'اجمالى عام'!CZ78</f>
        <v>0</v>
      </c>
      <c r="K75" s="295">
        <f>'اجمالى عام'!DA78</f>
        <v>0</v>
      </c>
      <c r="L75" s="295">
        <f>'اجمالى عام'!DB78</f>
        <v>0</v>
      </c>
      <c r="M75" s="295">
        <f>'اجمالى عام'!DC78</f>
        <v>0</v>
      </c>
      <c r="N75" s="295">
        <f>'اجمالى عام'!DD78</f>
        <v>0</v>
      </c>
      <c r="O75" s="295">
        <f>'اجمالى عام'!DE78</f>
        <v>0</v>
      </c>
      <c r="P75" s="295">
        <f>'اجمالى عام'!DF78</f>
        <v>0</v>
      </c>
      <c r="Q75" s="295">
        <f>'اجمالى عام'!DG78</f>
        <v>0</v>
      </c>
      <c r="R75" s="295">
        <f>'اجمالى عام'!DH78</f>
        <v>0</v>
      </c>
      <c r="S75" s="295">
        <f>'اجمالى عام'!DI78</f>
        <v>0</v>
      </c>
      <c r="T75" s="295">
        <f>'اجمالى عام'!DJ78</f>
        <v>0</v>
      </c>
      <c r="U75" s="295">
        <f>'اجمالى عام'!DK78</f>
        <v>0</v>
      </c>
      <c r="V75" s="295">
        <f>'اجمالى عام'!DL78</f>
        <v>0</v>
      </c>
      <c r="W75" s="295">
        <f>'اجمالى عام'!DM78</f>
        <v>0</v>
      </c>
    </row>
    <row r="76" spans="1:23" s="69" customFormat="1" ht="21.95" customHeight="1" thickBot="1" x14ac:dyDescent="0.25">
      <c r="A76" s="296">
        <f>IF(B76="","",SUBTOTAL(3,$B$2:B76))</f>
        <v>75</v>
      </c>
      <c r="B76" s="306">
        <f>'اجمالى عام'!CR79</f>
        <v>0</v>
      </c>
      <c r="C76" s="295">
        <f>'اجمالى عام'!CS79</f>
        <v>0</v>
      </c>
      <c r="D76" s="295">
        <f>'اجمالى عام'!CT79</f>
        <v>0</v>
      </c>
      <c r="E76" s="295">
        <f>'اجمالى عام'!CU79</f>
        <v>0</v>
      </c>
      <c r="F76" s="295">
        <f>'اجمالى عام'!CV79</f>
        <v>0</v>
      </c>
      <c r="G76" s="295">
        <f>'اجمالى عام'!CW79</f>
        <v>0</v>
      </c>
      <c r="H76" s="295">
        <f>'اجمالى عام'!CX79</f>
        <v>0</v>
      </c>
      <c r="I76" s="295">
        <f>'اجمالى عام'!CY79</f>
        <v>0</v>
      </c>
      <c r="J76" s="295">
        <f>'اجمالى عام'!CZ79</f>
        <v>0</v>
      </c>
      <c r="K76" s="295">
        <f>'اجمالى عام'!DA79</f>
        <v>0</v>
      </c>
      <c r="L76" s="295">
        <f>'اجمالى عام'!DB79</f>
        <v>0</v>
      </c>
      <c r="M76" s="295">
        <f>'اجمالى عام'!DC79</f>
        <v>0</v>
      </c>
      <c r="N76" s="295">
        <f>'اجمالى عام'!DD79</f>
        <v>0</v>
      </c>
      <c r="O76" s="295">
        <f>'اجمالى عام'!DE79</f>
        <v>0</v>
      </c>
      <c r="P76" s="295">
        <f>'اجمالى عام'!DF79</f>
        <v>0</v>
      </c>
      <c r="Q76" s="295">
        <f>'اجمالى عام'!DG79</f>
        <v>0</v>
      </c>
      <c r="R76" s="295">
        <f>'اجمالى عام'!DH79</f>
        <v>0</v>
      </c>
      <c r="S76" s="295">
        <f>'اجمالى عام'!DI79</f>
        <v>0</v>
      </c>
      <c r="T76" s="295">
        <f>'اجمالى عام'!DJ79</f>
        <v>0</v>
      </c>
      <c r="U76" s="295">
        <f>'اجمالى عام'!DK79</f>
        <v>0</v>
      </c>
      <c r="V76" s="295">
        <f>'اجمالى عام'!DL79</f>
        <v>0</v>
      </c>
      <c r="W76" s="295">
        <f>'اجمالى عام'!DM79</f>
        <v>0</v>
      </c>
    </row>
    <row r="77" spans="1:23" s="69" customFormat="1" ht="21.95" customHeight="1" thickBot="1" x14ac:dyDescent="0.25">
      <c r="A77" s="296">
        <f>IF(B77="","",SUBTOTAL(3,$B$2:B77))</f>
        <v>76</v>
      </c>
      <c r="B77" s="306">
        <f>'اجمالى عام'!CR80</f>
        <v>0</v>
      </c>
      <c r="C77" s="295">
        <f>'اجمالى عام'!CS80</f>
        <v>0</v>
      </c>
      <c r="D77" s="295">
        <f>'اجمالى عام'!CT80</f>
        <v>0</v>
      </c>
      <c r="E77" s="295">
        <f>'اجمالى عام'!CU80</f>
        <v>0</v>
      </c>
      <c r="F77" s="295">
        <f>'اجمالى عام'!CV80</f>
        <v>0</v>
      </c>
      <c r="G77" s="295">
        <f>'اجمالى عام'!CW80</f>
        <v>0</v>
      </c>
      <c r="H77" s="295">
        <f>'اجمالى عام'!CX80</f>
        <v>0</v>
      </c>
      <c r="I77" s="295">
        <f>'اجمالى عام'!CY80</f>
        <v>0</v>
      </c>
      <c r="J77" s="295">
        <f>'اجمالى عام'!CZ80</f>
        <v>0</v>
      </c>
      <c r="K77" s="295">
        <f>'اجمالى عام'!DA80</f>
        <v>0</v>
      </c>
      <c r="L77" s="295">
        <f>'اجمالى عام'!DB80</f>
        <v>0</v>
      </c>
      <c r="M77" s="295">
        <f>'اجمالى عام'!DC80</f>
        <v>0</v>
      </c>
      <c r="N77" s="295">
        <f>'اجمالى عام'!DD80</f>
        <v>0</v>
      </c>
      <c r="O77" s="295">
        <f>'اجمالى عام'!DE80</f>
        <v>0</v>
      </c>
      <c r="P77" s="295">
        <f>'اجمالى عام'!DF80</f>
        <v>0</v>
      </c>
      <c r="Q77" s="295">
        <f>'اجمالى عام'!DG80</f>
        <v>0</v>
      </c>
      <c r="R77" s="295">
        <f>'اجمالى عام'!DH80</f>
        <v>0</v>
      </c>
      <c r="S77" s="295">
        <f>'اجمالى عام'!DI80</f>
        <v>0</v>
      </c>
      <c r="T77" s="295">
        <f>'اجمالى عام'!DJ80</f>
        <v>0</v>
      </c>
      <c r="U77" s="295">
        <f>'اجمالى عام'!DK80</f>
        <v>0</v>
      </c>
      <c r="V77" s="295">
        <f>'اجمالى عام'!DL80</f>
        <v>0</v>
      </c>
      <c r="W77" s="295">
        <f>'اجمالى عام'!DM80</f>
        <v>0</v>
      </c>
    </row>
    <row r="78" spans="1:23" s="69" customFormat="1" ht="21.95" customHeight="1" thickBot="1" x14ac:dyDescent="0.25">
      <c r="A78" s="296">
        <f>IF(B78="","",SUBTOTAL(3,$B$2:B78))</f>
        <v>77</v>
      </c>
      <c r="B78" s="306">
        <f>'اجمالى عام'!CR81</f>
        <v>0</v>
      </c>
      <c r="C78" s="295">
        <f>'اجمالى عام'!CS81</f>
        <v>0</v>
      </c>
      <c r="D78" s="295">
        <f>'اجمالى عام'!CT81</f>
        <v>0</v>
      </c>
      <c r="E78" s="295">
        <f>'اجمالى عام'!CU81</f>
        <v>0</v>
      </c>
      <c r="F78" s="295">
        <f>'اجمالى عام'!CV81</f>
        <v>0</v>
      </c>
      <c r="G78" s="295">
        <f>'اجمالى عام'!CW81</f>
        <v>0</v>
      </c>
      <c r="H78" s="295">
        <f>'اجمالى عام'!CX81</f>
        <v>0</v>
      </c>
      <c r="I78" s="295">
        <f>'اجمالى عام'!CY81</f>
        <v>0</v>
      </c>
      <c r="J78" s="295">
        <f>'اجمالى عام'!CZ81</f>
        <v>0</v>
      </c>
      <c r="K78" s="295">
        <f>'اجمالى عام'!DA81</f>
        <v>0</v>
      </c>
      <c r="L78" s="295">
        <f>'اجمالى عام'!DB81</f>
        <v>0</v>
      </c>
      <c r="M78" s="295">
        <f>'اجمالى عام'!DC81</f>
        <v>0</v>
      </c>
      <c r="N78" s="295">
        <f>'اجمالى عام'!DD81</f>
        <v>0</v>
      </c>
      <c r="O78" s="295">
        <f>'اجمالى عام'!DE81</f>
        <v>0</v>
      </c>
      <c r="P78" s="295">
        <f>'اجمالى عام'!DF81</f>
        <v>0</v>
      </c>
      <c r="Q78" s="295">
        <f>'اجمالى عام'!DG81</f>
        <v>0</v>
      </c>
      <c r="R78" s="295">
        <f>'اجمالى عام'!DH81</f>
        <v>0</v>
      </c>
      <c r="S78" s="295">
        <f>'اجمالى عام'!DI81</f>
        <v>0</v>
      </c>
      <c r="T78" s="295">
        <f>'اجمالى عام'!DJ81</f>
        <v>0</v>
      </c>
      <c r="U78" s="295">
        <f>'اجمالى عام'!DK81</f>
        <v>0</v>
      </c>
      <c r="V78" s="295">
        <f>'اجمالى عام'!DL81</f>
        <v>0</v>
      </c>
      <c r="W78" s="295">
        <f>'اجمالى عام'!DM81</f>
        <v>0</v>
      </c>
    </row>
    <row r="79" spans="1:23" s="69" customFormat="1" ht="21.95" customHeight="1" thickBot="1" x14ac:dyDescent="0.25">
      <c r="A79" s="296">
        <f>IF(B79="","",SUBTOTAL(3,$B$2:B79))</f>
        <v>78</v>
      </c>
      <c r="B79" s="306">
        <f>'اجمالى عام'!CR82</f>
        <v>0</v>
      </c>
      <c r="C79" s="295">
        <f>'اجمالى عام'!CS82</f>
        <v>0</v>
      </c>
      <c r="D79" s="295">
        <f>'اجمالى عام'!CT82</f>
        <v>0</v>
      </c>
      <c r="E79" s="295">
        <f>'اجمالى عام'!CU82</f>
        <v>0</v>
      </c>
      <c r="F79" s="295">
        <f>'اجمالى عام'!CV82</f>
        <v>0</v>
      </c>
      <c r="G79" s="295">
        <f>'اجمالى عام'!CW82</f>
        <v>0</v>
      </c>
      <c r="H79" s="295">
        <f>'اجمالى عام'!CX82</f>
        <v>0</v>
      </c>
      <c r="I79" s="295">
        <f>'اجمالى عام'!CY82</f>
        <v>0</v>
      </c>
      <c r="J79" s="295">
        <f>'اجمالى عام'!CZ82</f>
        <v>0</v>
      </c>
      <c r="K79" s="295">
        <f>'اجمالى عام'!DA82</f>
        <v>0</v>
      </c>
      <c r="L79" s="295">
        <f>'اجمالى عام'!DB82</f>
        <v>0</v>
      </c>
      <c r="M79" s="295">
        <f>'اجمالى عام'!DC82</f>
        <v>0</v>
      </c>
      <c r="N79" s="295">
        <f>'اجمالى عام'!DD82</f>
        <v>0</v>
      </c>
      <c r="O79" s="295">
        <f>'اجمالى عام'!DE82</f>
        <v>0</v>
      </c>
      <c r="P79" s="295">
        <f>'اجمالى عام'!DF82</f>
        <v>0</v>
      </c>
      <c r="Q79" s="295">
        <f>'اجمالى عام'!DG82</f>
        <v>0</v>
      </c>
      <c r="R79" s="295">
        <f>'اجمالى عام'!DH82</f>
        <v>0</v>
      </c>
      <c r="S79" s="295">
        <f>'اجمالى عام'!DI82</f>
        <v>0</v>
      </c>
      <c r="T79" s="295">
        <f>'اجمالى عام'!DJ82</f>
        <v>0</v>
      </c>
      <c r="U79" s="295">
        <f>'اجمالى عام'!DK82</f>
        <v>0</v>
      </c>
      <c r="V79" s="295">
        <f>'اجمالى عام'!DL82</f>
        <v>0</v>
      </c>
      <c r="W79" s="295">
        <f>'اجمالى عام'!DM82</f>
        <v>0</v>
      </c>
    </row>
    <row r="80" spans="1:23" s="69" customFormat="1" ht="21.95" customHeight="1" thickBot="1" x14ac:dyDescent="0.25">
      <c r="A80" s="296">
        <f>IF(B80="","",SUBTOTAL(3,$B$2:B80))</f>
        <v>79</v>
      </c>
      <c r="B80" s="306">
        <f>'اجمالى عام'!CR83</f>
        <v>0</v>
      </c>
      <c r="C80" s="295">
        <f>'اجمالى عام'!CS83</f>
        <v>0</v>
      </c>
      <c r="D80" s="295">
        <f>'اجمالى عام'!CT83</f>
        <v>0</v>
      </c>
      <c r="E80" s="295">
        <f>'اجمالى عام'!CU83</f>
        <v>0</v>
      </c>
      <c r="F80" s="295">
        <f>'اجمالى عام'!CV83</f>
        <v>0</v>
      </c>
      <c r="G80" s="295">
        <f>'اجمالى عام'!CW83</f>
        <v>0</v>
      </c>
      <c r="H80" s="295">
        <f>'اجمالى عام'!CX83</f>
        <v>0</v>
      </c>
      <c r="I80" s="295">
        <f>'اجمالى عام'!CY83</f>
        <v>0</v>
      </c>
      <c r="J80" s="295">
        <f>'اجمالى عام'!CZ83</f>
        <v>0</v>
      </c>
      <c r="K80" s="295">
        <f>'اجمالى عام'!DA83</f>
        <v>0</v>
      </c>
      <c r="L80" s="295">
        <f>'اجمالى عام'!DB83</f>
        <v>0</v>
      </c>
      <c r="M80" s="295">
        <f>'اجمالى عام'!DC83</f>
        <v>0</v>
      </c>
      <c r="N80" s="295">
        <f>'اجمالى عام'!DD83</f>
        <v>0</v>
      </c>
      <c r="O80" s="295">
        <f>'اجمالى عام'!DE83</f>
        <v>0</v>
      </c>
      <c r="P80" s="295">
        <f>'اجمالى عام'!DF83</f>
        <v>0</v>
      </c>
      <c r="Q80" s="295">
        <f>'اجمالى عام'!DG83</f>
        <v>0</v>
      </c>
      <c r="R80" s="295">
        <f>'اجمالى عام'!DH83</f>
        <v>0</v>
      </c>
      <c r="S80" s="295">
        <f>'اجمالى عام'!DI83</f>
        <v>0</v>
      </c>
      <c r="T80" s="295">
        <f>'اجمالى عام'!DJ83</f>
        <v>0</v>
      </c>
      <c r="U80" s="295">
        <f>'اجمالى عام'!DK83</f>
        <v>0</v>
      </c>
      <c r="V80" s="295">
        <f>'اجمالى عام'!DL83</f>
        <v>0</v>
      </c>
      <c r="W80" s="295">
        <f>'اجمالى عام'!DM83</f>
        <v>0</v>
      </c>
    </row>
    <row r="81" spans="1:23" s="69" customFormat="1" ht="21.95" customHeight="1" thickBot="1" x14ac:dyDescent="0.25">
      <c r="A81" s="296">
        <f>IF(B81="","",SUBTOTAL(3,$B$2:B81))</f>
        <v>80</v>
      </c>
      <c r="B81" s="306">
        <f>'اجمالى عام'!CR84</f>
        <v>0</v>
      </c>
      <c r="C81" s="295">
        <f>'اجمالى عام'!CS84</f>
        <v>0</v>
      </c>
      <c r="D81" s="295">
        <f>'اجمالى عام'!CT84</f>
        <v>0</v>
      </c>
      <c r="E81" s="295">
        <f>'اجمالى عام'!CU84</f>
        <v>0</v>
      </c>
      <c r="F81" s="295">
        <f>'اجمالى عام'!CV84</f>
        <v>0</v>
      </c>
      <c r="G81" s="295">
        <f>'اجمالى عام'!CW84</f>
        <v>0</v>
      </c>
      <c r="H81" s="295">
        <f>'اجمالى عام'!CX84</f>
        <v>0</v>
      </c>
      <c r="I81" s="295">
        <f>'اجمالى عام'!CY84</f>
        <v>0</v>
      </c>
      <c r="J81" s="295">
        <f>'اجمالى عام'!CZ84</f>
        <v>0</v>
      </c>
      <c r="K81" s="295">
        <f>'اجمالى عام'!DA84</f>
        <v>0</v>
      </c>
      <c r="L81" s="295">
        <f>'اجمالى عام'!DB84</f>
        <v>0</v>
      </c>
      <c r="M81" s="295">
        <f>'اجمالى عام'!DC84</f>
        <v>0</v>
      </c>
      <c r="N81" s="295">
        <f>'اجمالى عام'!DD84</f>
        <v>0</v>
      </c>
      <c r="O81" s="295">
        <f>'اجمالى عام'!DE84</f>
        <v>0</v>
      </c>
      <c r="P81" s="295">
        <f>'اجمالى عام'!DF84</f>
        <v>0</v>
      </c>
      <c r="Q81" s="295">
        <f>'اجمالى عام'!DG84</f>
        <v>0</v>
      </c>
      <c r="R81" s="295">
        <f>'اجمالى عام'!DH84</f>
        <v>0</v>
      </c>
      <c r="S81" s="295">
        <f>'اجمالى عام'!DI84</f>
        <v>0</v>
      </c>
      <c r="T81" s="295">
        <f>'اجمالى عام'!DJ84</f>
        <v>0</v>
      </c>
      <c r="U81" s="295">
        <f>'اجمالى عام'!DK84</f>
        <v>0</v>
      </c>
      <c r="V81" s="295">
        <f>'اجمالى عام'!DL84</f>
        <v>0</v>
      </c>
      <c r="W81" s="295">
        <f>'اجمالى عام'!DM84</f>
        <v>0</v>
      </c>
    </row>
    <row r="82" spans="1:23" s="69" customFormat="1" ht="21.95" customHeight="1" thickBot="1" x14ac:dyDescent="0.25">
      <c r="A82" s="296">
        <f>IF(B82="","",SUBTOTAL(3,$B$2:B82))</f>
        <v>81</v>
      </c>
      <c r="B82" s="306">
        <f>'اجمالى عام'!CR85</f>
        <v>0</v>
      </c>
      <c r="C82" s="295">
        <f>'اجمالى عام'!CS85</f>
        <v>0</v>
      </c>
      <c r="D82" s="295">
        <f>'اجمالى عام'!CT85</f>
        <v>0</v>
      </c>
      <c r="E82" s="295">
        <f>'اجمالى عام'!CU85</f>
        <v>0</v>
      </c>
      <c r="F82" s="295">
        <f>'اجمالى عام'!CV85</f>
        <v>0</v>
      </c>
      <c r="G82" s="295">
        <f>'اجمالى عام'!CW85</f>
        <v>0</v>
      </c>
      <c r="H82" s="295">
        <f>'اجمالى عام'!CX85</f>
        <v>0</v>
      </c>
      <c r="I82" s="295">
        <f>'اجمالى عام'!CY85</f>
        <v>0</v>
      </c>
      <c r="J82" s="295">
        <f>'اجمالى عام'!CZ85</f>
        <v>0</v>
      </c>
      <c r="K82" s="295">
        <f>'اجمالى عام'!DA85</f>
        <v>0</v>
      </c>
      <c r="L82" s="295">
        <f>'اجمالى عام'!DB85</f>
        <v>0</v>
      </c>
      <c r="M82" s="295">
        <f>'اجمالى عام'!DC85</f>
        <v>0</v>
      </c>
      <c r="N82" s="295">
        <f>'اجمالى عام'!DD85</f>
        <v>0</v>
      </c>
      <c r="O82" s="295">
        <f>'اجمالى عام'!DE85</f>
        <v>0</v>
      </c>
      <c r="P82" s="295">
        <f>'اجمالى عام'!DF85</f>
        <v>0</v>
      </c>
      <c r="Q82" s="295">
        <f>'اجمالى عام'!DG85</f>
        <v>0</v>
      </c>
      <c r="R82" s="295">
        <f>'اجمالى عام'!DH85</f>
        <v>0</v>
      </c>
      <c r="S82" s="295">
        <f>'اجمالى عام'!DI85</f>
        <v>0</v>
      </c>
      <c r="T82" s="295">
        <f>'اجمالى عام'!DJ85</f>
        <v>0</v>
      </c>
      <c r="U82" s="295">
        <f>'اجمالى عام'!DK85</f>
        <v>0</v>
      </c>
      <c r="V82" s="295">
        <f>'اجمالى عام'!DL85</f>
        <v>0</v>
      </c>
      <c r="W82" s="295">
        <f>'اجمالى عام'!DM85</f>
        <v>0</v>
      </c>
    </row>
    <row r="83" spans="1:23" s="69" customFormat="1" ht="21.95" customHeight="1" thickBot="1" x14ac:dyDescent="0.25">
      <c r="A83" s="296">
        <f>IF(B83="","",SUBTOTAL(3,$B$2:B83))</f>
        <v>82</v>
      </c>
      <c r="B83" s="306">
        <f>'اجمالى عام'!CR86</f>
        <v>0</v>
      </c>
      <c r="C83" s="295">
        <f>'اجمالى عام'!CS86</f>
        <v>0</v>
      </c>
      <c r="D83" s="295">
        <f>'اجمالى عام'!CT86</f>
        <v>0</v>
      </c>
      <c r="E83" s="295">
        <f>'اجمالى عام'!CU86</f>
        <v>0</v>
      </c>
      <c r="F83" s="295">
        <f>'اجمالى عام'!CV86</f>
        <v>0</v>
      </c>
      <c r="G83" s="295">
        <f>'اجمالى عام'!CW86</f>
        <v>0</v>
      </c>
      <c r="H83" s="295">
        <f>'اجمالى عام'!CX86</f>
        <v>0</v>
      </c>
      <c r="I83" s="295">
        <f>'اجمالى عام'!CY86</f>
        <v>0</v>
      </c>
      <c r="J83" s="295">
        <f>'اجمالى عام'!CZ86</f>
        <v>0</v>
      </c>
      <c r="K83" s="295">
        <f>'اجمالى عام'!DA86</f>
        <v>0</v>
      </c>
      <c r="L83" s="295">
        <f>'اجمالى عام'!DB86</f>
        <v>0</v>
      </c>
      <c r="M83" s="295">
        <f>'اجمالى عام'!DC86</f>
        <v>0</v>
      </c>
      <c r="N83" s="295">
        <f>'اجمالى عام'!DD86</f>
        <v>0</v>
      </c>
      <c r="O83" s="295">
        <f>'اجمالى عام'!DE86</f>
        <v>0</v>
      </c>
      <c r="P83" s="295">
        <f>'اجمالى عام'!DF86</f>
        <v>0</v>
      </c>
      <c r="Q83" s="295">
        <f>'اجمالى عام'!DG86</f>
        <v>0</v>
      </c>
      <c r="R83" s="295">
        <f>'اجمالى عام'!DH86</f>
        <v>0</v>
      </c>
      <c r="S83" s="295">
        <f>'اجمالى عام'!DI86</f>
        <v>0</v>
      </c>
      <c r="T83" s="295">
        <f>'اجمالى عام'!DJ86</f>
        <v>0</v>
      </c>
      <c r="U83" s="295">
        <f>'اجمالى عام'!DK86</f>
        <v>0</v>
      </c>
      <c r="V83" s="295">
        <f>'اجمالى عام'!DL86</f>
        <v>0</v>
      </c>
      <c r="W83" s="295">
        <f>'اجمالى عام'!DM86</f>
        <v>0</v>
      </c>
    </row>
    <row r="84" spans="1:23" s="69" customFormat="1" ht="21.95" customHeight="1" thickBot="1" x14ac:dyDescent="0.25">
      <c r="A84" s="296">
        <f>IF(B84="","",SUBTOTAL(3,$B$2:B84))</f>
        <v>83</v>
      </c>
      <c r="B84" s="306">
        <f>'اجمالى عام'!CR87</f>
        <v>0</v>
      </c>
      <c r="C84" s="295">
        <f>'اجمالى عام'!CS87</f>
        <v>0</v>
      </c>
      <c r="D84" s="295">
        <f>'اجمالى عام'!CT87</f>
        <v>0</v>
      </c>
      <c r="E84" s="295">
        <f>'اجمالى عام'!CU87</f>
        <v>0</v>
      </c>
      <c r="F84" s="295">
        <f>'اجمالى عام'!CV87</f>
        <v>0</v>
      </c>
      <c r="G84" s="295">
        <f>'اجمالى عام'!CW87</f>
        <v>0</v>
      </c>
      <c r="H84" s="295">
        <f>'اجمالى عام'!CX87</f>
        <v>0</v>
      </c>
      <c r="I84" s="295">
        <f>'اجمالى عام'!CY87</f>
        <v>0</v>
      </c>
      <c r="J84" s="295">
        <f>'اجمالى عام'!CZ87</f>
        <v>0</v>
      </c>
      <c r="K84" s="295">
        <f>'اجمالى عام'!DA87</f>
        <v>0</v>
      </c>
      <c r="L84" s="295">
        <f>'اجمالى عام'!DB87</f>
        <v>0</v>
      </c>
      <c r="M84" s="295">
        <f>'اجمالى عام'!DC87</f>
        <v>0</v>
      </c>
      <c r="N84" s="295">
        <f>'اجمالى عام'!DD87</f>
        <v>0</v>
      </c>
      <c r="O84" s="295">
        <f>'اجمالى عام'!DE87</f>
        <v>0</v>
      </c>
      <c r="P84" s="295">
        <f>'اجمالى عام'!DF87</f>
        <v>0</v>
      </c>
      <c r="Q84" s="295">
        <f>'اجمالى عام'!DG87</f>
        <v>0</v>
      </c>
      <c r="R84" s="295">
        <f>'اجمالى عام'!DH87</f>
        <v>0</v>
      </c>
      <c r="S84" s="295">
        <f>'اجمالى عام'!DI87</f>
        <v>0</v>
      </c>
      <c r="T84" s="295">
        <f>'اجمالى عام'!DJ87</f>
        <v>0</v>
      </c>
      <c r="U84" s="295">
        <f>'اجمالى عام'!DK87</f>
        <v>0</v>
      </c>
      <c r="V84" s="295">
        <f>'اجمالى عام'!DL87</f>
        <v>0</v>
      </c>
      <c r="W84" s="295">
        <f>'اجمالى عام'!DM87</f>
        <v>0</v>
      </c>
    </row>
    <row r="85" spans="1:23" s="69" customFormat="1" ht="21.95" customHeight="1" thickBot="1" x14ac:dyDescent="0.25">
      <c r="A85" s="296">
        <f>IF(B85="","",SUBTOTAL(3,$B$2:B85))</f>
        <v>84</v>
      </c>
      <c r="B85" s="306">
        <f>'اجمالى عام'!CR88</f>
        <v>0</v>
      </c>
      <c r="C85" s="295">
        <f>'اجمالى عام'!CS88</f>
        <v>0</v>
      </c>
      <c r="D85" s="295">
        <f>'اجمالى عام'!CT88</f>
        <v>0</v>
      </c>
      <c r="E85" s="295">
        <f>'اجمالى عام'!CU88</f>
        <v>0</v>
      </c>
      <c r="F85" s="295">
        <f>'اجمالى عام'!CV88</f>
        <v>0</v>
      </c>
      <c r="G85" s="295">
        <f>'اجمالى عام'!CW88</f>
        <v>0</v>
      </c>
      <c r="H85" s="295">
        <f>'اجمالى عام'!CX88</f>
        <v>0</v>
      </c>
      <c r="I85" s="295">
        <f>'اجمالى عام'!CY88</f>
        <v>0</v>
      </c>
      <c r="J85" s="295">
        <f>'اجمالى عام'!CZ88</f>
        <v>0</v>
      </c>
      <c r="K85" s="295">
        <f>'اجمالى عام'!DA88</f>
        <v>0</v>
      </c>
      <c r="L85" s="295">
        <f>'اجمالى عام'!DB88</f>
        <v>0</v>
      </c>
      <c r="M85" s="295">
        <f>'اجمالى عام'!DC88</f>
        <v>0</v>
      </c>
      <c r="N85" s="295">
        <f>'اجمالى عام'!DD88</f>
        <v>0</v>
      </c>
      <c r="O85" s="295">
        <f>'اجمالى عام'!DE88</f>
        <v>0</v>
      </c>
      <c r="P85" s="295">
        <f>'اجمالى عام'!DF88</f>
        <v>0</v>
      </c>
      <c r="Q85" s="295">
        <f>'اجمالى عام'!DG88</f>
        <v>0</v>
      </c>
      <c r="R85" s="295">
        <f>'اجمالى عام'!DH88</f>
        <v>0</v>
      </c>
      <c r="S85" s="295">
        <f>'اجمالى عام'!DI88</f>
        <v>0</v>
      </c>
      <c r="T85" s="295">
        <f>'اجمالى عام'!DJ88</f>
        <v>0</v>
      </c>
      <c r="U85" s="295">
        <f>'اجمالى عام'!DK88</f>
        <v>0</v>
      </c>
      <c r="V85" s="295">
        <f>'اجمالى عام'!DL88</f>
        <v>0</v>
      </c>
      <c r="W85" s="295">
        <f>'اجمالى عام'!DM88</f>
        <v>0</v>
      </c>
    </row>
    <row r="86" spans="1:23" s="69" customFormat="1" ht="21.95" customHeight="1" thickBot="1" x14ac:dyDescent="0.25">
      <c r="A86" s="296">
        <f>IF(B86="","",SUBTOTAL(3,$B$2:B86))</f>
        <v>85</v>
      </c>
      <c r="B86" s="306">
        <f>'اجمالى عام'!CR89</f>
        <v>0</v>
      </c>
      <c r="C86" s="295">
        <f>'اجمالى عام'!CS89</f>
        <v>0</v>
      </c>
      <c r="D86" s="295">
        <f>'اجمالى عام'!CT89</f>
        <v>0</v>
      </c>
      <c r="E86" s="295">
        <f>'اجمالى عام'!CU89</f>
        <v>0</v>
      </c>
      <c r="F86" s="295">
        <f>'اجمالى عام'!CV89</f>
        <v>0</v>
      </c>
      <c r="G86" s="295">
        <f>'اجمالى عام'!CW89</f>
        <v>0</v>
      </c>
      <c r="H86" s="295">
        <f>'اجمالى عام'!CX89</f>
        <v>0</v>
      </c>
      <c r="I86" s="295">
        <f>'اجمالى عام'!CY89</f>
        <v>0</v>
      </c>
      <c r="J86" s="295">
        <f>'اجمالى عام'!CZ89</f>
        <v>0</v>
      </c>
      <c r="K86" s="295">
        <f>'اجمالى عام'!DA89</f>
        <v>0</v>
      </c>
      <c r="L86" s="295">
        <f>'اجمالى عام'!DB89</f>
        <v>0</v>
      </c>
      <c r="M86" s="295">
        <f>'اجمالى عام'!DC89</f>
        <v>0</v>
      </c>
      <c r="N86" s="295">
        <f>'اجمالى عام'!DD89</f>
        <v>0</v>
      </c>
      <c r="O86" s="295">
        <f>'اجمالى عام'!DE89</f>
        <v>0</v>
      </c>
      <c r="P86" s="295">
        <f>'اجمالى عام'!DF89</f>
        <v>0</v>
      </c>
      <c r="Q86" s="295">
        <f>'اجمالى عام'!DG89</f>
        <v>0</v>
      </c>
      <c r="R86" s="295">
        <f>'اجمالى عام'!DH89</f>
        <v>0</v>
      </c>
      <c r="S86" s="295">
        <f>'اجمالى عام'!DI89</f>
        <v>0</v>
      </c>
      <c r="T86" s="295">
        <f>'اجمالى عام'!DJ89</f>
        <v>0</v>
      </c>
      <c r="U86" s="295">
        <f>'اجمالى عام'!DK89</f>
        <v>0</v>
      </c>
      <c r="V86" s="295">
        <f>'اجمالى عام'!DL89</f>
        <v>0</v>
      </c>
      <c r="W86" s="295">
        <f>'اجمالى عام'!DM89</f>
        <v>0</v>
      </c>
    </row>
    <row r="87" spans="1:23" s="69" customFormat="1" ht="21.95" customHeight="1" thickBot="1" x14ac:dyDescent="0.25">
      <c r="A87" s="296">
        <f>IF(B87="","",SUBTOTAL(3,$B$2:B87))</f>
        <v>86</v>
      </c>
      <c r="B87" s="306">
        <f>'اجمالى عام'!CR90</f>
        <v>0</v>
      </c>
      <c r="C87" s="295">
        <f>'اجمالى عام'!CS90</f>
        <v>0</v>
      </c>
      <c r="D87" s="295">
        <f>'اجمالى عام'!CT90</f>
        <v>0</v>
      </c>
      <c r="E87" s="295">
        <f>'اجمالى عام'!CU90</f>
        <v>0</v>
      </c>
      <c r="F87" s="295">
        <f>'اجمالى عام'!CV90</f>
        <v>0</v>
      </c>
      <c r="G87" s="295">
        <f>'اجمالى عام'!CW90</f>
        <v>0</v>
      </c>
      <c r="H87" s="295">
        <f>'اجمالى عام'!CX90</f>
        <v>0</v>
      </c>
      <c r="I87" s="295">
        <f>'اجمالى عام'!CY90</f>
        <v>0</v>
      </c>
      <c r="J87" s="295">
        <f>'اجمالى عام'!CZ90</f>
        <v>0</v>
      </c>
      <c r="K87" s="295">
        <f>'اجمالى عام'!DA90</f>
        <v>0</v>
      </c>
      <c r="L87" s="295">
        <f>'اجمالى عام'!DB90</f>
        <v>0</v>
      </c>
      <c r="M87" s="295">
        <f>'اجمالى عام'!DC90</f>
        <v>0</v>
      </c>
      <c r="N87" s="295">
        <f>'اجمالى عام'!DD90</f>
        <v>0</v>
      </c>
      <c r="O87" s="295">
        <f>'اجمالى عام'!DE90</f>
        <v>0</v>
      </c>
      <c r="P87" s="295">
        <f>'اجمالى عام'!DF90</f>
        <v>0</v>
      </c>
      <c r="Q87" s="295">
        <f>'اجمالى عام'!DG90</f>
        <v>0</v>
      </c>
      <c r="R87" s="295">
        <f>'اجمالى عام'!DH90</f>
        <v>0</v>
      </c>
      <c r="S87" s="295">
        <f>'اجمالى عام'!DI90</f>
        <v>0</v>
      </c>
      <c r="T87" s="295">
        <f>'اجمالى عام'!DJ90</f>
        <v>0</v>
      </c>
      <c r="U87" s="295">
        <f>'اجمالى عام'!DK90</f>
        <v>0</v>
      </c>
      <c r="V87" s="295">
        <f>'اجمالى عام'!DL90</f>
        <v>0</v>
      </c>
      <c r="W87" s="295">
        <f>'اجمالى عام'!DM90</f>
        <v>0</v>
      </c>
    </row>
    <row r="88" spans="1:23" s="69" customFormat="1" ht="21.95" customHeight="1" thickBot="1" x14ac:dyDescent="0.25">
      <c r="A88" s="296">
        <f>IF(B88="","",SUBTOTAL(3,$B$2:B88))</f>
        <v>87</v>
      </c>
      <c r="B88" s="306">
        <f>'اجمالى عام'!CR91</f>
        <v>0</v>
      </c>
      <c r="C88" s="295">
        <f>'اجمالى عام'!CS91</f>
        <v>0</v>
      </c>
      <c r="D88" s="295">
        <f>'اجمالى عام'!CT91</f>
        <v>0</v>
      </c>
      <c r="E88" s="295">
        <f>'اجمالى عام'!CU91</f>
        <v>0</v>
      </c>
      <c r="F88" s="295">
        <f>'اجمالى عام'!CV91</f>
        <v>0</v>
      </c>
      <c r="G88" s="295">
        <f>'اجمالى عام'!CW91</f>
        <v>0</v>
      </c>
      <c r="H88" s="295">
        <f>'اجمالى عام'!CX91</f>
        <v>0</v>
      </c>
      <c r="I88" s="295">
        <f>'اجمالى عام'!CY91</f>
        <v>0</v>
      </c>
      <c r="J88" s="295">
        <f>'اجمالى عام'!CZ91</f>
        <v>0</v>
      </c>
      <c r="K88" s="295">
        <f>'اجمالى عام'!DA91</f>
        <v>0</v>
      </c>
      <c r="L88" s="295">
        <f>'اجمالى عام'!DB91</f>
        <v>0</v>
      </c>
      <c r="M88" s="295">
        <f>'اجمالى عام'!DC91</f>
        <v>0</v>
      </c>
      <c r="N88" s="295">
        <f>'اجمالى عام'!DD91</f>
        <v>0</v>
      </c>
      <c r="O88" s="295">
        <f>'اجمالى عام'!DE91</f>
        <v>0</v>
      </c>
      <c r="P88" s="295">
        <f>'اجمالى عام'!DF91</f>
        <v>0</v>
      </c>
      <c r="Q88" s="295">
        <f>'اجمالى عام'!DG91</f>
        <v>0</v>
      </c>
      <c r="R88" s="295">
        <f>'اجمالى عام'!DH91</f>
        <v>0</v>
      </c>
      <c r="S88" s="295">
        <f>'اجمالى عام'!DI91</f>
        <v>0</v>
      </c>
      <c r="T88" s="295">
        <f>'اجمالى عام'!DJ91</f>
        <v>0</v>
      </c>
      <c r="U88" s="295">
        <f>'اجمالى عام'!DK91</f>
        <v>0</v>
      </c>
      <c r="V88" s="295">
        <f>'اجمالى عام'!DL91</f>
        <v>0</v>
      </c>
      <c r="W88" s="295">
        <f>'اجمالى عام'!DM91</f>
        <v>0</v>
      </c>
    </row>
    <row r="89" spans="1:23" s="69" customFormat="1" ht="21.95" customHeight="1" thickBot="1" x14ac:dyDescent="0.25">
      <c r="A89" s="296">
        <f>IF(B89="","",SUBTOTAL(3,$B$2:B89))</f>
        <v>88</v>
      </c>
      <c r="B89" s="306">
        <f>'اجمالى عام'!CR92</f>
        <v>0</v>
      </c>
      <c r="C89" s="295">
        <f>'اجمالى عام'!CS92</f>
        <v>0</v>
      </c>
      <c r="D89" s="295">
        <f>'اجمالى عام'!CT92</f>
        <v>0</v>
      </c>
      <c r="E89" s="295">
        <f>'اجمالى عام'!CU92</f>
        <v>0</v>
      </c>
      <c r="F89" s="295">
        <f>'اجمالى عام'!CV92</f>
        <v>0</v>
      </c>
      <c r="G89" s="295">
        <f>'اجمالى عام'!CW92</f>
        <v>0</v>
      </c>
      <c r="H89" s="295">
        <f>'اجمالى عام'!CX92</f>
        <v>0</v>
      </c>
      <c r="I89" s="295">
        <f>'اجمالى عام'!CY92</f>
        <v>0</v>
      </c>
      <c r="J89" s="295">
        <f>'اجمالى عام'!CZ92</f>
        <v>0</v>
      </c>
      <c r="K89" s="295">
        <f>'اجمالى عام'!DA92</f>
        <v>0</v>
      </c>
      <c r="L89" s="295">
        <f>'اجمالى عام'!DB92</f>
        <v>0</v>
      </c>
      <c r="M89" s="295">
        <f>'اجمالى عام'!DC92</f>
        <v>0</v>
      </c>
      <c r="N89" s="295">
        <f>'اجمالى عام'!DD92</f>
        <v>0</v>
      </c>
      <c r="O89" s="295">
        <f>'اجمالى عام'!DE92</f>
        <v>0</v>
      </c>
      <c r="P89" s="295">
        <f>'اجمالى عام'!DF92</f>
        <v>0</v>
      </c>
      <c r="Q89" s="295">
        <f>'اجمالى عام'!DG92</f>
        <v>0</v>
      </c>
      <c r="R89" s="295">
        <f>'اجمالى عام'!DH92</f>
        <v>0</v>
      </c>
      <c r="S89" s="295">
        <f>'اجمالى عام'!DI92</f>
        <v>0</v>
      </c>
      <c r="T89" s="295">
        <f>'اجمالى عام'!DJ92</f>
        <v>0</v>
      </c>
      <c r="U89" s="295">
        <f>'اجمالى عام'!DK92</f>
        <v>0</v>
      </c>
      <c r="V89" s="295">
        <f>'اجمالى عام'!DL92</f>
        <v>0</v>
      </c>
      <c r="W89" s="295">
        <f>'اجمالى عام'!DM92</f>
        <v>0</v>
      </c>
    </row>
    <row r="90" spans="1:23" s="69" customFormat="1" ht="21.95" customHeight="1" thickBot="1" x14ac:dyDescent="0.25">
      <c r="A90" s="296">
        <f>IF(B90="","",SUBTOTAL(3,$B$2:B90))</f>
        <v>89</v>
      </c>
      <c r="B90" s="306">
        <f>'اجمالى عام'!CR93</f>
        <v>0</v>
      </c>
      <c r="C90" s="295">
        <f>'اجمالى عام'!CS93</f>
        <v>0</v>
      </c>
      <c r="D90" s="295">
        <f>'اجمالى عام'!CT93</f>
        <v>0</v>
      </c>
      <c r="E90" s="295">
        <f>'اجمالى عام'!CU93</f>
        <v>0</v>
      </c>
      <c r="F90" s="295">
        <f>'اجمالى عام'!CV93</f>
        <v>0</v>
      </c>
      <c r="G90" s="295">
        <f>'اجمالى عام'!CW93</f>
        <v>0</v>
      </c>
      <c r="H90" s="295">
        <f>'اجمالى عام'!CX93</f>
        <v>0</v>
      </c>
      <c r="I90" s="295">
        <f>'اجمالى عام'!CY93</f>
        <v>0</v>
      </c>
      <c r="J90" s="295">
        <f>'اجمالى عام'!CZ93</f>
        <v>0</v>
      </c>
      <c r="K90" s="295">
        <f>'اجمالى عام'!DA93</f>
        <v>0</v>
      </c>
      <c r="L90" s="295">
        <f>'اجمالى عام'!DB93</f>
        <v>0</v>
      </c>
      <c r="M90" s="295">
        <f>'اجمالى عام'!DC93</f>
        <v>0</v>
      </c>
      <c r="N90" s="295">
        <f>'اجمالى عام'!DD93</f>
        <v>0</v>
      </c>
      <c r="O90" s="295">
        <f>'اجمالى عام'!DE93</f>
        <v>0</v>
      </c>
      <c r="P90" s="295">
        <f>'اجمالى عام'!DF93</f>
        <v>0</v>
      </c>
      <c r="Q90" s="295">
        <f>'اجمالى عام'!DG93</f>
        <v>0</v>
      </c>
      <c r="R90" s="295">
        <f>'اجمالى عام'!DH93</f>
        <v>0</v>
      </c>
      <c r="S90" s="295">
        <f>'اجمالى عام'!DI93</f>
        <v>0</v>
      </c>
      <c r="T90" s="295">
        <f>'اجمالى عام'!DJ93</f>
        <v>0</v>
      </c>
      <c r="U90" s="295">
        <f>'اجمالى عام'!DK93</f>
        <v>0</v>
      </c>
      <c r="V90" s="295">
        <f>'اجمالى عام'!DL93</f>
        <v>0</v>
      </c>
      <c r="W90" s="295">
        <f>'اجمالى عام'!DM93</f>
        <v>0</v>
      </c>
    </row>
    <row r="91" spans="1:23" s="69" customFormat="1" ht="21.95" customHeight="1" thickBot="1" x14ac:dyDescent="0.25">
      <c r="A91" s="296">
        <f>IF(B91="","",SUBTOTAL(3,$B$2:B91))</f>
        <v>90</v>
      </c>
      <c r="B91" s="306">
        <f>'اجمالى عام'!CR94</f>
        <v>0</v>
      </c>
      <c r="C91" s="295">
        <f>'اجمالى عام'!CS94</f>
        <v>0</v>
      </c>
      <c r="D91" s="295">
        <f>'اجمالى عام'!CT94</f>
        <v>0</v>
      </c>
      <c r="E91" s="295">
        <f>'اجمالى عام'!CU94</f>
        <v>0</v>
      </c>
      <c r="F91" s="295">
        <f>'اجمالى عام'!CV94</f>
        <v>0</v>
      </c>
      <c r="G91" s="295">
        <f>'اجمالى عام'!CW94</f>
        <v>0</v>
      </c>
      <c r="H91" s="295">
        <f>'اجمالى عام'!CX94</f>
        <v>0</v>
      </c>
      <c r="I91" s="295">
        <f>'اجمالى عام'!CY94</f>
        <v>0</v>
      </c>
      <c r="J91" s="295">
        <f>'اجمالى عام'!CZ94</f>
        <v>0</v>
      </c>
      <c r="K91" s="295">
        <f>'اجمالى عام'!DA94</f>
        <v>0</v>
      </c>
      <c r="L91" s="295">
        <f>'اجمالى عام'!DB94</f>
        <v>0</v>
      </c>
      <c r="M91" s="295">
        <f>'اجمالى عام'!DC94</f>
        <v>0</v>
      </c>
      <c r="N91" s="295">
        <f>'اجمالى عام'!DD94</f>
        <v>0</v>
      </c>
      <c r="O91" s="295">
        <f>'اجمالى عام'!DE94</f>
        <v>0</v>
      </c>
      <c r="P91" s="295">
        <f>'اجمالى عام'!DF94</f>
        <v>0</v>
      </c>
      <c r="Q91" s="295">
        <f>'اجمالى عام'!DG94</f>
        <v>0</v>
      </c>
      <c r="R91" s="295">
        <f>'اجمالى عام'!DH94</f>
        <v>0</v>
      </c>
      <c r="S91" s="295">
        <f>'اجمالى عام'!DI94</f>
        <v>0</v>
      </c>
      <c r="T91" s="295">
        <f>'اجمالى عام'!DJ94</f>
        <v>0</v>
      </c>
      <c r="U91" s="295">
        <f>'اجمالى عام'!DK94</f>
        <v>0</v>
      </c>
      <c r="V91" s="295">
        <f>'اجمالى عام'!DL94</f>
        <v>0</v>
      </c>
      <c r="W91" s="295">
        <f>'اجمالى عام'!DM94</f>
        <v>0</v>
      </c>
    </row>
    <row r="92" spans="1:23" s="69" customFormat="1" ht="21.95" customHeight="1" thickBot="1" x14ac:dyDescent="0.25">
      <c r="A92" s="296">
        <f>IF(B92="","",SUBTOTAL(3,$B$2:B92))</f>
        <v>91</v>
      </c>
      <c r="B92" s="306">
        <f>'اجمالى عام'!CR95</f>
        <v>0</v>
      </c>
      <c r="C92" s="295">
        <f>'اجمالى عام'!CS95</f>
        <v>0</v>
      </c>
      <c r="D92" s="295">
        <f>'اجمالى عام'!CT95</f>
        <v>0</v>
      </c>
      <c r="E92" s="295">
        <f>'اجمالى عام'!CU95</f>
        <v>0</v>
      </c>
      <c r="F92" s="295">
        <f>'اجمالى عام'!CV95</f>
        <v>0</v>
      </c>
      <c r="G92" s="295">
        <f>'اجمالى عام'!CW95</f>
        <v>0</v>
      </c>
      <c r="H92" s="295">
        <f>'اجمالى عام'!CX95</f>
        <v>0</v>
      </c>
      <c r="I92" s="295">
        <f>'اجمالى عام'!CY95</f>
        <v>0</v>
      </c>
      <c r="J92" s="295">
        <f>'اجمالى عام'!CZ95</f>
        <v>0</v>
      </c>
      <c r="K92" s="295">
        <f>'اجمالى عام'!DA95</f>
        <v>0</v>
      </c>
      <c r="L92" s="295">
        <f>'اجمالى عام'!DB95</f>
        <v>0</v>
      </c>
      <c r="M92" s="295">
        <f>'اجمالى عام'!DC95</f>
        <v>0</v>
      </c>
      <c r="N92" s="295">
        <f>'اجمالى عام'!DD95</f>
        <v>0</v>
      </c>
      <c r="O92" s="295">
        <f>'اجمالى عام'!DE95</f>
        <v>0</v>
      </c>
      <c r="P92" s="295">
        <f>'اجمالى عام'!DF95</f>
        <v>0</v>
      </c>
      <c r="Q92" s="295">
        <f>'اجمالى عام'!DG95</f>
        <v>0</v>
      </c>
      <c r="R92" s="295">
        <f>'اجمالى عام'!DH95</f>
        <v>0</v>
      </c>
      <c r="S92" s="295">
        <f>'اجمالى عام'!DI95</f>
        <v>0</v>
      </c>
      <c r="T92" s="295">
        <f>'اجمالى عام'!DJ95</f>
        <v>0</v>
      </c>
      <c r="U92" s="295">
        <f>'اجمالى عام'!DK95</f>
        <v>0</v>
      </c>
      <c r="V92" s="295">
        <f>'اجمالى عام'!DL95</f>
        <v>0</v>
      </c>
      <c r="W92" s="295">
        <f>'اجمالى عام'!DM95</f>
        <v>0</v>
      </c>
    </row>
    <row r="93" spans="1:23" s="69" customFormat="1" ht="21.95" customHeight="1" thickBot="1" x14ac:dyDescent="0.25">
      <c r="A93" s="296">
        <f>IF(B93="","",SUBTOTAL(3,$B$2:B93))</f>
        <v>92</v>
      </c>
      <c r="B93" s="306">
        <f>'اجمالى عام'!CR96</f>
        <v>0</v>
      </c>
      <c r="C93" s="295">
        <f>'اجمالى عام'!CS96</f>
        <v>0</v>
      </c>
      <c r="D93" s="295">
        <f>'اجمالى عام'!CT96</f>
        <v>0</v>
      </c>
      <c r="E93" s="295">
        <f>'اجمالى عام'!CU96</f>
        <v>0</v>
      </c>
      <c r="F93" s="295">
        <f>'اجمالى عام'!CV96</f>
        <v>0</v>
      </c>
      <c r="G93" s="295">
        <f>'اجمالى عام'!CW96</f>
        <v>0</v>
      </c>
      <c r="H93" s="295">
        <f>'اجمالى عام'!CX96</f>
        <v>0</v>
      </c>
      <c r="I93" s="295">
        <f>'اجمالى عام'!CY96</f>
        <v>0</v>
      </c>
      <c r="J93" s="295">
        <f>'اجمالى عام'!CZ96</f>
        <v>0</v>
      </c>
      <c r="K93" s="295">
        <f>'اجمالى عام'!DA96</f>
        <v>0</v>
      </c>
      <c r="L93" s="295">
        <f>'اجمالى عام'!DB96</f>
        <v>0</v>
      </c>
      <c r="M93" s="295">
        <f>'اجمالى عام'!DC96</f>
        <v>0</v>
      </c>
      <c r="N93" s="295">
        <f>'اجمالى عام'!DD96</f>
        <v>0</v>
      </c>
      <c r="O93" s="295">
        <f>'اجمالى عام'!DE96</f>
        <v>0</v>
      </c>
      <c r="P93" s="295">
        <f>'اجمالى عام'!DF96</f>
        <v>0</v>
      </c>
      <c r="Q93" s="295">
        <f>'اجمالى عام'!DG96</f>
        <v>0</v>
      </c>
      <c r="R93" s="295">
        <f>'اجمالى عام'!DH96</f>
        <v>0</v>
      </c>
      <c r="S93" s="295">
        <f>'اجمالى عام'!DI96</f>
        <v>0</v>
      </c>
      <c r="T93" s="295">
        <f>'اجمالى عام'!DJ96</f>
        <v>0</v>
      </c>
      <c r="U93" s="295">
        <f>'اجمالى عام'!DK96</f>
        <v>0</v>
      </c>
      <c r="V93" s="295">
        <f>'اجمالى عام'!DL96</f>
        <v>0</v>
      </c>
      <c r="W93" s="295">
        <f>'اجمالى عام'!DM96</f>
        <v>0</v>
      </c>
    </row>
    <row r="94" spans="1:23" s="69" customFormat="1" ht="21.95" customHeight="1" thickBot="1" x14ac:dyDescent="0.25">
      <c r="A94" s="296">
        <f>IF(B94="","",SUBTOTAL(3,$B$2:B94))</f>
        <v>93</v>
      </c>
      <c r="B94" s="306">
        <f>'اجمالى عام'!CR97</f>
        <v>0</v>
      </c>
      <c r="C94" s="295">
        <f>'اجمالى عام'!CS97</f>
        <v>0</v>
      </c>
      <c r="D94" s="295">
        <f>'اجمالى عام'!CT97</f>
        <v>0</v>
      </c>
      <c r="E94" s="295">
        <f>'اجمالى عام'!CU97</f>
        <v>0</v>
      </c>
      <c r="F94" s="295">
        <f>'اجمالى عام'!CV97</f>
        <v>0</v>
      </c>
      <c r="G94" s="295">
        <f>'اجمالى عام'!CW97</f>
        <v>0</v>
      </c>
      <c r="H94" s="295">
        <f>'اجمالى عام'!CX97</f>
        <v>0</v>
      </c>
      <c r="I94" s="295">
        <f>'اجمالى عام'!CY97</f>
        <v>0</v>
      </c>
      <c r="J94" s="295">
        <f>'اجمالى عام'!CZ97</f>
        <v>0</v>
      </c>
      <c r="K94" s="295">
        <f>'اجمالى عام'!DA97</f>
        <v>0</v>
      </c>
      <c r="L94" s="295">
        <f>'اجمالى عام'!DB97</f>
        <v>0</v>
      </c>
      <c r="M94" s="295">
        <f>'اجمالى عام'!DC97</f>
        <v>0</v>
      </c>
      <c r="N94" s="295">
        <f>'اجمالى عام'!DD97</f>
        <v>0</v>
      </c>
      <c r="O94" s="295">
        <f>'اجمالى عام'!DE97</f>
        <v>0</v>
      </c>
      <c r="P94" s="295">
        <f>'اجمالى عام'!DF97</f>
        <v>0</v>
      </c>
      <c r="Q94" s="295">
        <f>'اجمالى عام'!DG97</f>
        <v>0</v>
      </c>
      <c r="R94" s="295">
        <f>'اجمالى عام'!DH97</f>
        <v>0</v>
      </c>
      <c r="S94" s="295">
        <f>'اجمالى عام'!DI97</f>
        <v>0</v>
      </c>
      <c r="T94" s="295">
        <f>'اجمالى عام'!DJ97</f>
        <v>0</v>
      </c>
      <c r="U94" s="295">
        <f>'اجمالى عام'!DK97</f>
        <v>0</v>
      </c>
      <c r="V94" s="295">
        <f>'اجمالى عام'!DL97</f>
        <v>0</v>
      </c>
      <c r="W94" s="295">
        <f>'اجمالى عام'!DM97</f>
        <v>0</v>
      </c>
    </row>
    <row r="95" spans="1:23" s="69" customFormat="1" ht="21.95" customHeight="1" thickBot="1" x14ac:dyDescent="0.25">
      <c r="A95" s="296">
        <f>IF(B95="","",SUBTOTAL(3,$B$2:B95))</f>
        <v>94</v>
      </c>
      <c r="B95" s="306">
        <f>'اجمالى عام'!CR98</f>
        <v>0</v>
      </c>
      <c r="C95" s="295">
        <f>'اجمالى عام'!CS98</f>
        <v>0</v>
      </c>
      <c r="D95" s="295">
        <f>'اجمالى عام'!CT98</f>
        <v>0</v>
      </c>
      <c r="E95" s="295">
        <f>'اجمالى عام'!CU98</f>
        <v>0</v>
      </c>
      <c r="F95" s="295">
        <f>'اجمالى عام'!CV98</f>
        <v>0</v>
      </c>
      <c r="G95" s="295">
        <f>'اجمالى عام'!CW98</f>
        <v>0</v>
      </c>
      <c r="H95" s="295">
        <f>'اجمالى عام'!CX98</f>
        <v>0</v>
      </c>
      <c r="I95" s="295">
        <f>'اجمالى عام'!CY98</f>
        <v>0</v>
      </c>
      <c r="J95" s="295">
        <f>'اجمالى عام'!CZ98</f>
        <v>0</v>
      </c>
      <c r="K95" s="295">
        <f>'اجمالى عام'!DA98</f>
        <v>0</v>
      </c>
      <c r="L95" s="295">
        <f>'اجمالى عام'!DB98</f>
        <v>0</v>
      </c>
      <c r="M95" s="295">
        <f>'اجمالى عام'!DC98</f>
        <v>0</v>
      </c>
      <c r="N95" s="295">
        <f>'اجمالى عام'!DD98</f>
        <v>0</v>
      </c>
      <c r="O95" s="295">
        <f>'اجمالى عام'!DE98</f>
        <v>0</v>
      </c>
      <c r="P95" s="295">
        <f>'اجمالى عام'!DF98</f>
        <v>0</v>
      </c>
      <c r="Q95" s="295">
        <f>'اجمالى عام'!DG98</f>
        <v>0</v>
      </c>
      <c r="R95" s="295">
        <f>'اجمالى عام'!DH98</f>
        <v>0</v>
      </c>
      <c r="S95" s="295">
        <f>'اجمالى عام'!DI98</f>
        <v>0</v>
      </c>
      <c r="T95" s="295">
        <f>'اجمالى عام'!DJ98</f>
        <v>0</v>
      </c>
      <c r="U95" s="295">
        <f>'اجمالى عام'!DK98</f>
        <v>0</v>
      </c>
      <c r="V95" s="295">
        <f>'اجمالى عام'!DL98</f>
        <v>0</v>
      </c>
      <c r="W95" s="295">
        <f>'اجمالى عام'!DM98</f>
        <v>0</v>
      </c>
    </row>
    <row r="96" spans="1:23" s="69" customFormat="1" ht="21.95" customHeight="1" thickBot="1" x14ac:dyDescent="0.25">
      <c r="A96" s="296">
        <f>IF(B96="","",SUBTOTAL(3,$B$2:B96))</f>
        <v>95</v>
      </c>
      <c r="B96" s="306">
        <f>'اجمالى عام'!CR99</f>
        <v>0</v>
      </c>
      <c r="C96" s="295">
        <f>'اجمالى عام'!CS99</f>
        <v>0</v>
      </c>
      <c r="D96" s="295">
        <f>'اجمالى عام'!CT99</f>
        <v>0</v>
      </c>
      <c r="E96" s="295">
        <f>'اجمالى عام'!CU99</f>
        <v>0</v>
      </c>
      <c r="F96" s="295">
        <f>'اجمالى عام'!CV99</f>
        <v>0</v>
      </c>
      <c r="G96" s="295">
        <f>'اجمالى عام'!CW99</f>
        <v>0</v>
      </c>
      <c r="H96" s="295">
        <f>'اجمالى عام'!CX99</f>
        <v>0</v>
      </c>
      <c r="I96" s="295">
        <f>'اجمالى عام'!CY99</f>
        <v>0</v>
      </c>
      <c r="J96" s="295">
        <f>'اجمالى عام'!CZ99</f>
        <v>0</v>
      </c>
      <c r="K96" s="295">
        <f>'اجمالى عام'!DA99</f>
        <v>0</v>
      </c>
      <c r="L96" s="295">
        <f>'اجمالى عام'!DB99</f>
        <v>0</v>
      </c>
      <c r="M96" s="295">
        <f>'اجمالى عام'!DC99</f>
        <v>0</v>
      </c>
      <c r="N96" s="295">
        <f>'اجمالى عام'!DD99</f>
        <v>0</v>
      </c>
      <c r="O96" s="295">
        <f>'اجمالى عام'!DE99</f>
        <v>0</v>
      </c>
      <c r="P96" s="295">
        <f>'اجمالى عام'!DF99</f>
        <v>0</v>
      </c>
      <c r="Q96" s="295">
        <f>'اجمالى عام'!DG99</f>
        <v>0</v>
      </c>
      <c r="R96" s="295">
        <f>'اجمالى عام'!DH99</f>
        <v>0</v>
      </c>
      <c r="S96" s="295">
        <f>'اجمالى عام'!DI99</f>
        <v>0</v>
      </c>
      <c r="T96" s="295">
        <f>'اجمالى عام'!DJ99</f>
        <v>0</v>
      </c>
      <c r="U96" s="295">
        <f>'اجمالى عام'!DK99</f>
        <v>0</v>
      </c>
      <c r="V96" s="295">
        <f>'اجمالى عام'!DL99</f>
        <v>0</v>
      </c>
      <c r="W96" s="295">
        <f>'اجمالى عام'!DM99</f>
        <v>0</v>
      </c>
    </row>
    <row r="97" spans="1:23" s="69" customFormat="1" ht="21.95" customHeight="1" thickBot="1" x14ac:dyDescent="0.25">
      <c r="A97" s="296">
        <f>IF(B97="","",SUBTOTAL(3,$B$2:B97))</f>
        <v>96</v>
      </c>
      <c r="B97" s="306">
        <f>'اجمالى عام'!CR100</f>
        <v>0</v>
      </c>
      <c r="C97" s="295">
        <f>'اجمالى عام'!CS100</f>
        <v>0</v>
      </c>
      <c r="D97" s="295">
        <f>'اجمالى عام'!CT100</f>
        <v>0</v>
      </c>
      <c r="E97" s="295">
        <f>'اجمالى عام'!CU100</f>
        <v>0</v>
      </c>
      <c r="F97" s="295">
        <f>'اجمالى عام'!CV100</f>
        <v>0</v>
      </c>
      <c r="G97" s="295">
        <f>'اجمالى عام'!CW100</f>
        <v>0</v>
      </c>
      <c r="H97" s="295">
        <f>'اجمالى عام'!CX100</f>
        <v>0</v>
      </c>
      <c r="I97" s="295">
        <f>'اجمالى عام'!CY100</f>
        <v>0</v>
      </c>
      <c r="J97" s="295">
        <f>'اجمالى عام'!CZ100</f>
        <v>0</v>
      </c>
      <c r="K97" s="295">
        <f>'اجمالى عام'!DA100</f>
        <v>0</v>
      </c>
      <c r="L97" s="295">
        <f>'اجمالى عام'!DB100</f>
        <v>0</v>
      </c>
      <c r="M97" s="295">
        <f>'اجمالى عام'!DC100</f>
        <v>0</v>
      </c>
      <c r="N97" s="295">
        <f>'اجمالى عام'!DD100</f>
        <v>0</v>
      </c>
      <c r="O97" s="295">
        <f>'اجمالى عام'!DE100</f>
        <v>0</v>
      </c>
      <c r="P97" s="295">
        <f>'اجمالى عام'!DF100</f>
        <v>0</v>
      </c>
      <c r="Q97" s="295">
        <f>'اجمالى عام'!DG100</f>
        <v>0</v>
      </c>
      <c r="R97" s="295">
        <f>'اجمالى عام'!DH100</f>
        <v>0</v>
      </c>
      <c r="S97" s="295">
        <f>'اجمالى عام'!DI100</f>
        <v>0</v>
      </c>
      <c r="T97" s="295">
        <f>'اجمالى عام'!DJ100</f>
        <v>0</v>
      </c>
      <c r="U97" s="295">
        <f>'اجمالى عام'!DK100</f>
        <v>0</v>
      </c>
      <c r="V97" s="295">
        <f>'اجمالى عام'!DL100</f>
        <v>0</v>
      </c>
      <c r="W97" s="295">
        <f>'اجمالى عام'!DM100</f>
        <v>0</v>
      </c>
    </row>
    <row r="98" spans="1:23" s="69" customFormat="1" ht="21.95" customHeight="1" thickBot="1" x14ac:dyDescent="0.25">
      <c r="A98" s="296">
        <f>IF(B98="","",SUBTOTAL(3,$B$2:B98))</f>
        <v>97</v>
      </c>
      <c r="B98" s="306">
        <f>'اجمالى عام'!CR101</f>
        <v>0</v>
      </c>
      <c r="C98" s="295">
        <f>'اجمالى عام'!CS101</f>
        <v>0</v>
      </c>
      <c r="D98" s="295">
        <f>'اجمالى عام'!CT101</f>
        <v>0</v>
      </c>
      <c r="E98" s="295">
        <f>'اجمالى عام'!CU101</f>
        <v>0</v>
      </c>
      <c r="F98" s="295">
        <f>'اجمالى عام'!CV101</f>
        <v>0</v>
      </c>
      <c r="G98" s="295">
        <f>'اجمالى عام'!CW101</f>
        <v>0</v>
      </c>
      <c r="H98" s="295">
        <f>'اجمالى عام'!CX101</f>
        <v>0</v>
      </c>
      <c r="I98" s="295">
        <f>'اجمالى عام'!CY101</f>
        <v>0</v>
      </c>
      <c r="J98" s="295">
        <f>'اجمالى عام'!CZ101</f>
        <v>0</v>
      </c>
      <c r="K98" s="295">
        <f>'اجمالى عام'!DA101</f>
        <v>0</v>
      </c>
      <c r="L98" s="295">
        <f>'اجمالى عام'!DB101</f>
        <v>0</v>
      </c>
      <c r="M98" s="295">
        <f>'اجمالى عام'!DC101</f>
        <v>0</v>
      </c>
      <c r="N98" s="295">
        <f>'اجمالى عام'!DD101</f>
        <v>0</v>
      </c>
      <c r="O98" s="295">
        <f>'اجمالى عام'!DE101</f>
        <v>0</v>
      </c>
      <c r="P98" s="295">
        <f>'اجمالى عام'!DF101</f>
        <v>0</v>
      </c>
      <c r="Q98" s="295">
        <f>'اجمالى عام'!DG101</f>
        <v>0</v>
      </c>
      <c r="R98" s="295">
        <f>'اجمالى عام'!DH101</f>
        <v>0</v>
      </c>
      <c r="S98" s="295">
        <f>'اجمالى عام'!DI101</f>
        <v>0</v>
      </c>
      <c r="T98" s="295">
        <f>'اجمالى عام'!DJ101</f>
        <v>0</v>
      </c>
      <c r="U98" s="295">
        <f>'اجمالى عام'!DK101</f>
        <v>0</v>
      </c>
      <c r="V98" s="295">
        <f>'اجمالى عام'!DL101</f>
        <v>0</v>
      </c>
      <c r="W98" s="295">
        <f>'اجمالى عام'!DM101</f>
        <v>0</v>
      </c>
    </row>
    <row r="99" spans="1:23" s="69" customFormat="1" ht="21.95" customHeight="1" thickBot="1" x14ac:dyDescent="0.25">
      <c r="A99" s="296">
        <f>IF(B99="","",SUBTOTAL(3,$B$2:B99))</f>
        <v>98</v>
      </c>
      <c r="B99" s="306">
        <f>'اجمالى عام'!CR102</f>
        <v>0</v>
      </c>
      <c r="C99" s="295">
        <f>'اجمالى عام'!CS102</f>
        <v>0</v>
      </c>
      <c r="D99" s="295">
        <f>'اجمالى عام'!CT102</f>
        <v>0</v>
      </c>
      <c r="E99" s="295">
        <f>'اجمالى عام'!CU102</f>
        <v>0</v>
      </c>
      <c r="F99" s="295">
        <f>'اجمالى عام'!CV102</f>
        <v>0</v>
      </c>
      <c r="G99" s="295">
        <f>'اجمالى عام'!CW102</f>
        <v>0</v>
      </c>
      <c r="H99" s="295">
        <f>'اجمالى عام'!CX102</f>
        <v>0</v>
      </c>
      <c r="I99" s="295">
        <f>'اجمالى عام'!CY102</f>
        <v>0</v>
      </c>
      <c r="J99" s="295">
        <f>'اجمالى عام'!CZ102</f>
        <v>0</v>
      </c>
      <c r="K99" s="295">
        <f>'اجمالى عام'!DA102</f>
        <v>0</v>
      </c>
      <c r="L99" s="295">
        <f>'اجمالى عام'!DB102</f>
        <v>0</v>
      </c>
      <c r="M99" s="295">
        <f>'اجمالى عام'!DC102</f>
        <v>0</v>
      </c>
      <c r="N99" s="295">
        <f>'اجمالى عام'!DD102</f>
        <v>0</v>
      </c>
      <c r="O99" s="295">
        <f>'اجمالى عام'!DE102</f>
        <v>0</v>
      </c>
      <c r="P99" s="295">
        <f>'اجمالى عام'!DF102</f>
        <v>0</v>
      </c>
      <c r="Q99" s="295">
        <f>'اجمالى عام'!DG102</f>
        <v>0</v>
      </c>
      <c r="R99" s="295">
        <f>'اجمالى عام'!DH102</f>
        <v>0</v>
      </c>
      <c r="S99" s="295">
        <f>'اجمالى عام'!DI102</f>
        <v>0</v>
      </c>
      <c r="T99" s="295">
        <f>'اجمالى عام'!DJ102</f>
        <v>0</v>
      </c>
      <c r="U99" s="295">
        <f>'اجمالى عام'!DK102</f>
        <v>0</v>
      </c>
      <c r="V99" s="295">
        <f>'اجمالى عام'!DL102</f>
        <v>0</v>
      </c>
      <c r="W99" s="295">
        <f>'اجمالى عام'!DM102</f>
        <v>0</v>
      </c>
    </row>
    <row r="100" spans="1:23" s="69" customFormat="1" ht="21.95" customHeight="1" thickBot="1" x14ac:dyDescent="0.25">
      <c r="A100" s="296">
        <f>IF(B100="","",SUBTOTAL(3,$B$2:B100))</f>
        <v>99</v>
      </c>
      <c r="B100" s="306">
        <f>'اجمالى عام'!CR103</f>
        <v>0</v>
      </c>
      <c r="C100" s="295">
        <f>'اجمالى عام'!CS103</f>
        <v>0</v>
      </c>
      <c r="D100" s="295">
        <f>'اجمالى عام'!CT103</f>
        <v>0</v>
      </c>
      <c r="E100" s="295">
        <f>'اجمالى عام'!CU103</f>
        <v>0</v>
      </c>
      <c r="F100" s="295">
        <f>'اجمالى عام'!CV103</f>
        <v>0</v>
      </c>
      <c r="G100" s="295">
        <f>'اجمالى عام'!CW103</f>
        <v>0</v>
      </c>
      <c r="H100" s="295">
        <f>'اجمالى عام'!CX103</f>
        <v>0</v>
      </c>
      <c r="I100" s="295">
        <f>'اجمالى عام'!CY103</f>
        <v>0</v>
      </c>
      <c r="J100" s="295">
        <f>'اجمالى عام'!CZ103</f>
        <v>0</v>
      </c>
      <c r="K100" s="295">
        <f>'اجمالى عام'!DA103</f>
        <v>0</v>
      </c>
      <c r="L100" s="295">
        <f>'اجمالى عام'!DB103</f>
        <v>0</v>
      </c>
      <c r="M100" s="295">
        <f>'اجمالى عام'!DC103</f>
        <v>0</v>
      </c>
      <c r="N100" s="295">
        <f>'اجمالى عام'!DD103</f>
        <v>0</v>
      </c>
      <c r="O100" s="295">
        <f>'اجمالى عام'!DE103</f>
        <v>0</v>
      </c>
      <c r="P100" s="295">
        <f>'اجمالى عام'!DF103</f>
        <v>0</v>
      </c>
      <c r="Q100" s="295">
        <f>'اجمالى عام'!DG103</f>
        <v>0</v>
      </c>
      <c r="R100" s="295">
        <f>'اجمالى عام'!DH103</f>
        <v>0</v>
      </c>
      <c r="S100" s="295">
        <f>'اجمالى عام'!DI103</f>
        <v>0</v>
      </c>
      <c r="T100" s="295">
        <f>'اجمالى عام'!DJ103</f>
        <v>0</v>
      </c>
      <c r="U100" s="295">
        <f>'اجمالى عام'!DK103</f>
        <v>0</v>
      </c>
      <c r="V100" s="295">
        <f>'اجمالى عام'!DL103</f>
        <v>0</v>
      </c>
      <c r="W100" s="295">
        <f>'اجمالى عام'!DM103</f>
        <v>0</v>
      </c>
    </row>
    <row r="101" spans="1:23" s="69" customFormat="1" ht="21.95" customHeight="1" thickBot="1" x14ac:dyDescent="0.25">
      <c r="A101" s="296">
        <f>IF(B101="","",SUBTOTAL(3,$B$2:B101))</f>
        <v>100</v>
      </c>
      <c r="B101" s="306">
        <f>'اجمالى عام'!CR104</f>
        <v>0</v>
      </c>
      <c r="C101" s="295">
        <f>'اجمالى عام'!CS104</f>
        <v>0</v>
      </c>
      <c r="D101" s="295">
        <f>'اجمالى عام'!CT104</f>
        <v>0</v>
      </c>
      <c r="E101" s="295">
        <f>'اجمالى عام'!CU104</f>
        <v>0</v>
      </c>
      <c r="F101" s="295">
        <f>'اجمالى عام'!CV104</f>
        <v>0</v>
      </c>
      <c r="G101" s="295">
        <f>'اجمالى عام'!CW104</f>
        <v>0</v>
      </c>
      <c r="H101" s="295">
        <f>'اجمالى عام'!CX104</f>
        <v>0</v>
      </c>
      <c r="I101" s="295">
        <f>'اجمالى عام'!CY104</f>
        <v>0</v>
      </c>
      <c r="J101" s="295">
        <f>'اجمالى عام'!CZ104</f>
        <v>0</v>
      </c>
      <c r="K101" s="295">
        <f>'اجمالى عام'!DA104</f>
        <v>0</v>
      </c>
      <c r="L101" s="295">
        <f>'اجمالى عام'!DB104</f>
        <v>0</v>
      </c>
      <c r="M101" s="295">
        <f>'اجمالى عام'!DC104</f>
        <v>0</v>
      </c>
      <c r="N101" s="295">
        <f>'اجمالى عام'!DD104</f>
        <v>0</v>
      </c>
      <c r="O101" s="295">
        <f>'اجمالى عام'!DE104</f>
        <v>0</v>
      </c>
      <c r="P101" s="295">
        <f>'اجمالى عام'!DF104</f>
        <v>0</v>
      </c>
      <c r="Q101" s="295">
        <f>'اجمالى عام'!DG104</f>
        <v>0</v>
      </c>
      <c r="R101" s="295">
        <f>'اجمالى عام'!DH104</f>
        <v>0</v>
      </c>
      <c r="S101" s="295">
        <f>'اجمالى عام'!DI104</f>
        <v>0</v>
      </c>
      <c r="T101" s="295">
        <f>'اجمالى عام'!DJ104</f>
        <v>0</v>
      </c>
      <c r="U101" s="295">
        <f>'اجمالى عام'!DK104</f>
        <v>0</v>
      </c>
      <c r="V101" s="295">
        <f>'اجمالى عام'!DL104</f>
        <v>0</v>
      </c>
      <c r="W101" s="295">
        <f>'اجمالى عام'!DM104</f>
        <v>0</v>
      </c>
    </row>
    <row r="102" spans="1:23" s="69" customFormat="1" ht="21.95" customHeight="1" thickBot="1" x14ac:dyDescent="0.25">
      <c r="A102" s="296">
        <f>IF(B102="","",SUBTOTAL(3,$B$2:B102))</f>
        <v>101</v>
      </c>
      <c r="B102" s="306">
        <f>'اجمالى عام'!CR105</f>
        <v>0</v>
      </c>
      <c r="C102" s="295">
        <f>'اجمالى عام'!CS105</f>
        <v>0</v>
      </c>
      <c r="D102" s="295">
        <f>'اجمالى عام'!CT105</f>
        <v>0</v>
      </c>
      <c r="E102" s="295">
        <f>'اجمالى عام'!CU105</f>
        <v>0</v>
      </c>
      <c r="F102" s="295">
        <f>'اجمالى عام'!CV105</f>
        <v>0</v>
      </c>
      <c r="G102" s="295">
        <f>'اجمالى عام'!CW105</f>
        <v>0</v>
      </c>
      <c r="H102" s="295">
        <f>'اجمالى عام'!CX105</f>
        <v>0</v>
      </c>
      <c r="I102" s="295">
        <f>'اجمالى عام'!CY105</f>
        <v>0</v>
      </c>
      <c r="J102" s="295">
        <f>'اجمالى عام'!CZ105</f>
        <v>0</v>
      </c>
      <c r="K102" s="295">
        <f>'اجمالى عام'!DA105</f>
        <v>0</v>
      </c>
      <c r="L102" s="295">
        <f>'اجمالى عام'!DB105</f>
        <v>0</v>
      </c>
      <c r="M102" s="295">
        <f>'اجمالى عام'!DC105</f>
        <v>0</v>
      </c>
      <c r="N102" s="295">
        <f>'اجمالى عام'!DD105</f>
        <v>0</v>
      </c>
      <c r="O102" s="295">
        <f>'اجمالى عام'!DE105</f>
        <v>0</v>
      </c>
      <c r="P102" s="295">
        <f>'اجمالى عام'!DF105</f>
        <v>0</v>
      </c>
      <c r="Q102" s="295">
        <f>'اجمالى عام'!DG105</f>
        <v>0</v>
      </c>
      <c r="R102" s="295">
        <f>'اجمالى عام'!DH105</f>
        <v>0</v>
      </c>
      <c r="S102" s="295">
        <f>'اجمالى عام'!DI105</f>
        <v>0</v>
      </c>
      <c r="T102" s="295">
        <f>'اجمالى عام'!DJ105</f>
        <v>0</v>
      </c>
      <c r="U102" s="295">
        <f>'اجمالى عام'!DK105</f>
        <v>0</v>
      </c>
      <c r="V102" s="295">
        <f>'اجمالى عام'!DL105</f>
        <v>0</v>
      </c>
      <c r="W102" s="295">
        <f>'اجمالى عام'!DM105</f>
        <v>0</v>
      </c>
    </row>
    <row r="103" spans="1:23" s="69" customFormat="1" ht="21.95" customHeight="1" thickBot="1" x14ac:dyDescent="0.25">
      <c r="A103" s="296">
        <f>IF(B103="","",SUBTOTAL(3,$B$2:B103))</f>
        <v>102</v>
      </c>
      <c r="B103" s="306">
        <f>'اجمالى عام'!CR106</f>
        <v>0</v>
      </c>
      <c r="C103" s="295">
        <f>'اجمالى عام'!CS106</f>
        <v>0</v>
      </c>
      <c r="D103" s="295">
        <f>'اجمالى عام'!CT106</f>
        <v>0</v>
      </c>
      <c r="E103" s="295">
        <f>'اجمالى عام'!CU106</f>
        <v>0</v>
      </c>
      <c r="F103" s="295">
        <f>'اجمالى عام'!CV106</f>
        <v>0</v>
      </c>
      <c r="G103" s="295">
        <f>'اجمالى عام'!CW106</f>
        <v>0</v>
      </c>
      <c r="H103" s="295">
        <f>'اجمالى عام'!CX106</f>
        <v>0</v>
      </c>
      <c r="I103" s="295">
        <f>'اجمالى عام'!CY106</f>
        <v>0</v>
      </c>
      <c r="J103" s="295">
        <f>'اجمالى عام'!CZ106</f>
        <v>0</v>
      </c>
      <c r="K103" s="295">
        <f>'اجمالى عام'!DA106</f>
        <v>0</v>
      </c>
      <c r="L103" s="295">
        <f>'اجمالى عام'!DB106</f>
        <v>0</v>
      </c>
      <c r="M103" s="295">
        <f>'اجمالى عام'!DC106</f>
        <v>0</v>
      </c>
      <c r="N103" s="295">
        <f>'اجمالى عام'!DD106</f>
        <v>0</v>
      </c>
      <c r="O103" s="295">
        <f>'اجمالى عام'!DE106</f>
        <v>0</v>
      </c>
      <c r="P103" s="295">
        <f>'اجمالى عام'!DF106</f>
        <v>0</v>
      </c>
      <c r="Q103" s="295">
        <f>'اجمالى عام'!DG106</f>
        <v>0</v>
      </c>
      <c r="R103" s="295">
        <f>'اجمالى عام'!DH106</f>
        <v>0</v>
      </c>
      <c r="S103" s="295">
        <f>'اجمالى عام'!DI106</f>
        <v>0</v>
      </c>
      <c r="T103" s="295">
        <f>'اجمالى عام'!DJ106</f>
        <v>0</v>
      </c>
      <c r="U103" s="295">
        <f>'اجمالى عام'!DK106</f>
        <v>0</v>
      </c>
      <c r="V103" s="295">
        <f>'اجمالى عام'!DL106</f>
        <v>0</v>
      </c>
      <c r="W103" s="295">
        <f>'اجمالى عام'!DM106</f>
        <v>0</v>
      </c>
    </row>
    <row r="104" spans="1:23" s="69" customFormat="1" ht="21.95" customHeight="1" thickBot="1" x14ac:dyDescent="0.25">
      <c r="A104" s="296">
        <f>IF(B104="","",SUBTOTAL(3,$B$2:B104))</f>
        <v>103</v>
      </c>
      <c r="B104" s="306">
        <f>'اجمالى عام'!CR107</f>
        <v>0</v>
      </c>
      <c r="C104" s="295">
        <f>'اجمالى عام'!CS107</f>
        <v>0</v>
      </c>
      <c r="D104" s="295">
        <f>'اجمالى عام'!CT107</f>
        <v>0</v>
      </c>
      <c r="E104" s="295">
        <f>'اجمالى عام'!CU107</f>
        <v>0</v>
      </c>
      <c r="F104" s="295">
        <f>'اجمالى عام'!CV107</f>
        <v>0</v>
      </c>
      <c r="G104" s="295">
        <f>'اجمالى عام'!CW107</f>
        <v>0</v>
      </c>
      <c r="H104" s="295">
        <f>'اجمالى عام'!CX107</f>
        <v>0</v>
      </c>
      <c r="I104" s="295">
        <f>'اجمالى عام'!CY107</f>
        <v>0</v>
      </c>
      <c r="J104" s="295">
        <f>'اجمالى عام'!CZ107</f>
        <v>0</v>
      </c>
      <c r="K104" s="295">
        <f>'اجمالى عام'!DA107</f>
        <v>0</v>
      </c>
      <c r="L104" s="295">
        <f>'اجمالى عام'!DB107</f>
        <v>0</v>
      </c>
      <c r="M104" s="295">
        <f>'اجمالى عام'!DC107</f>
        <v>0</v>
      </c>
      <c r="N104" s="295">
        <f>'اجمالى عام'!DD107</f>
        <v>0</v>
      </c>
      <c r="O104" s="295">
        <f>'اجمالى عام'!DE107</f>
        <v>0</v>
      </c>
      <c r="P104" s="295">
        <f>'اجمالى عام'!DF107</f>
        <v>0</v>
      </c>
      <c r="Q104" s="295">
        <f>'اجمالى عام'!DG107</f>
        <v>0</v>
      </c>
      <c r="R104" s="295">
        <f>'اجمالى عام'!DH107</f>
        <v>0</v>
      </c>
      <c r="S104" s="295">
        <f>'اجمالى عام'!DI107</f>
        <v>0</v>
      </c>
      <c r="T104" s="295">
        <f>'اجمالى عام'!DJ107</f>
        <v>0</v>
      </c>
      <c r="U104" s="295">
        <f>'اجمالى عام'!DK107</f>
        <v>0</v>
      </c>
      <c r="V104" s="295">
        <f>'اجمالى عام'!DL107</f>
        <v>0</v>
      </c>
      <c r="W104" s="295">
        <f>'اجمالى عام'!DM107</f>
        <v>0</v>
      </c>
    </row>
    <row r="105" spans="1:23" s="69" customFormat="1" ht="21.95" customHeight="1" thickBot="1" x14ac:dyDescent="0.25">
      <c r="A105" s="296">
        <f>IF(B105="","",SUBTOTAL(3,$B$2:B105))</f>
        <v>104</v>
      </c>
      <c r="B105" s="306">
        <f>'اجمالى عام'!CR108</f>
        <v>0</v>
      </c>
      <c r="C105" s="295">
        <f>'اجمالى عام'!CS108</f>
        <v>0</v>
      </c>
      <c r="D105" s="295">
        <f>'اجمالى عام'!CT108</f>
        <v>0</v>
      </c>
      <c r="E105" s="295">
        <f>'اجمالى عام'!CU108</f>
        <v>0</v>
      </c>
      <c r="F105" s="295">
        <f>'اجمالى عام'!CV108</f>
        <v>0</v>
      </c>
      <c r="G105" s="295">
        <f>'اجمالى عام'!CW108</f>
        <v>0</v>
      </c>
      <c r="H105" s="295">
        <f>'اجمالى عام'!CX108</f>
        <v>0</v>
      </c>
      <c r="I105" s="295">
        <f>'اجمالى عام'!CY108</f>
        <v>0</v>
      </c>
      <c r="J105" s="295">
        <f>'اجمالى عام'!CZ108</f>
        <v>0</v>
      </c>
      <c r="K105" s="295">
        <f>'اجمالى عام'!DA108</f>
        <v>0</v>
      </c>
      <c r="L105" s="295">
        <f>'اجمالى عام'!DB108</f>
        <v>0</v>
      </c>
      <c r="M105" s="295">
        <f>'اجمالى عام'!DC108</f>
        <v>0</v>
      </c>
      <c r="N105" s="295">
        <f>'اجمالى عام'!DD108</f>
        <v>0</v>
      </c>
      <c r="O105" s="295">
        <f>'اجمالى عام'!DE108</f>
        <v>0</v>
      </c>
      <c r="P105" s="295">
        <f>'اجمالى عام'!DF108</f>
        <v>0</v>
      </c>
      <c r="Q105" s="295">
        <f>'اجمالى عام'!DG108</f>
        <v>0</v>
      </c>
      <c r="R105" s="295">
        <f>'اجمالى عام'!DH108</f>
        <v>0</v>
      </c>
      <c r="S105" s="295">
        <f>'اجمالى عام'!DI108</f>
        <v>0</v>
      </c>
      <c r="T105" s="295">
        <f>'اجمالى عام'!DJ108</f>
        <v>0</v>
      </c>
      <c r="U105" s="295">
        <f>'اجمالى عام'!DK108</f>
        <v>0</v>
      </c>
      <c r="V105" s="295">
        <f>'اجمالى عام'!DL108</f>
        <v>0</v>
      </c>
      <c r="W105" s="295">
        <f>'اجمالى عام'!DM108</f>
        <v>0</v>
      </c>
    </row>
    <row r="106" spans="1:23" s="69" customFormat="1" ht="21.95" customHeight="1" thickBot="1" x14ac:dyDescent="0.25">
      <c r="A106" s="296">
        <f>IF(B106="","",SUBTOTAL(3,$B$2:B106))</f>
        <v>105</v>
      </c>
      <c r="B106" s="306">
        <f>'اجمالى عام'!CR109</f>
        <v>0</v>
      </c>
      <c r="C106" s="295">
        <f>'اجمالى عام'!CS109</f>
        <v>0</v>
      </c>
      <c r="D106" s="295">
        <f>'اجمالى عام'!CT109</f>
        <v>0</v>
      </c>
      <c r="E106" s="295">
        <f>'اجمالى عام'!CU109</f>
        <v>0</v>
      </c>
      <c r="F106" s="295">
        <f>'اجمالى عام'!CV109</f>
        <v>0</v>
      </c>
      <c r="G106" s="295">
        <f>'اجمالى عام'!CW109</f>
        <v>0</v>
      </c>
      <c r="H106" s="295">
        <f>'اجمالى عام'!CX109</f>
        <v>0</v>
      </c>
      <c r="I106" s="295">
        <f>'اجمالى عام'!CY109</f>
        <v>0</v>
      </c>
      <c r="J106" s="295">
        <f>'اجمالى عام'!CZ109</f>
        <v>0</v>
      </c>
      <c r="K106" s="295">
        <f>'اجمالى عام'!DA109</f>
        <v>0</v>
      </c>
      <c r="L106" s="295">
        <f>'اجمالى عام'!DB109</f>
        <v>0</v>
      </c>
      <c r="M106" s="295">
        <f>'اجمالى عام'!DC109</f>
        <v>0</v>
      </c>
      <c r="N106" s="295">
        <f>'اجمالى عام'!DD109</f>
        <v>0</v>
      </c>
      <c r="O106" s="295">
        <f>'اجمالى عام'!DE109</f>
        <v>0</v>
      </c>
      <c r="P106" s="295">
        <f>'اجمالى عام'!DF109</f>
        <v>0</v>
      </c>
      <c r="Q106" s="295">
        <f>'اجمالى عام'!DG109</f>
        <v>0</v>
      </c>
      <c r="R106" s="295">
        <f>'اجمالى عام'!DH109</f>
        <v>0</v>
      </c>
      <c r="S106" s="295">
        <f>'اجمالى عام'!DI109</f>
        <v>0</v>
      </c>
      <c r="T106" s="295">
        <f>'اجمالى عام'!DJ109</f>
        <v>0</v>
      </c>
      <c r="U106" s="295">
        <f>'اجمالى عام'!DK109</f>
        <v>0</v>
      </c>
      <c r="V106" s="295">
        <f>'اجمالى عام'!DL109</f>
        <v>0</v>
      </c>
      <c r="W106" s="295">
        <f>'اجمالى عام'!DM109</f>
        <v>0</v>
      </c>
    </row>
    <row r="107" spans="1:23" s="69" customFormat="1" ht="21.95" customHeight="1" thickBot="1" x14ac:dyDescent="0.25">
      <c r="A107" s="296">
        <f>IF(B107="","",SUBTOTAL(3,$B$2:B107))</f>
        <v>106</v>
      </c>
      <c r="B107" s="306">
        <f>'اجمالى عام'!CR110</f>
        <v>0</v>
      </c>
      <c r="C107" s="295">
        <f>'اجمالى عام'!CS110</f>
        <v>0</v>
      </c>
      <c r="D107" s="295">
        <f>'اجمالى عام'!CT110</f>
        <v>0</v>
      </c>
      <c r="E107" s="295">
        <f>'اجمالى عام'!CU110</f>
        <v>0</v>
      </c>
      <c r="F107" s="295">
        <f>'اجمالى عام'!CV110</f>
        <v>0</v>
      </c>
      <c r="G107" s="295">
        <f>'اجمالى عام'!CW110</f>
        <v>0</v>
      </c>
      <c r="H107" s="295">
        <f>'اجمالى عام'!CX110</f>
        <v>0</v>
      </c>
      <c r="I107" s="295">
        <f>'اجمالى عام'!CY110</f>
        <v>0</v>
      </c>
      <c r="J107" s="295">
        <f>'اجمالى عام'!CZ110</f>
        <v>0</v>
      </c>
      <c r="K107" s="295">
        <f>'اجمالى عام'!DA110</f>
        <v>0</v>
      </c>
      <c r="L107" s="295">
        <f>'اجمالى عام'!DB110</f>
        <v>0</v>
      </c>
      <c r="M107" s="295">
        <f>'اجمالى عام'!DC110</f>
        <v>0</v>
      </c>
      <c r="N107" s="295">
        <f>'اجمالى عام'!DD110</f>
        <v>0</v>
      </c>
      <c r="O107" s="295">
        <f>'اجمالى عام'!DE110</f>
        <v>0</v>
      </c>
      <c r="P107" s="295">
        <f>'اجمالى عام'!DF110</f>
        <v>0</v>
      </c>
      <c r="Q107" s="295">
        <f>'اجمالى عام'!DG110</f>
        <v>0</v>
      </c>
      <c r="R107" s="295">
        <f>'اجمالى عام'!DH110</f>
        <v>0</v>
      </c>
      <c r="S107" s="295">
        <f>'اجمالى عام'!DI110</f>
        <v>0</v>
      </c>
      <c r="T107" s="295">
        <f>'اجمالى عام'!DJ110</f>
        <v>0</v>
      </c>
      <c r="U107" s="295">
        <f>'اجمالى عام'!DK110</f>
        <v>0</v>
      </c>
      <c r="V107" s="295">
        <f>'اجمالى عام'!DL110</f>
        <v>0</v>
      </c>
      <c r="W107" s="295">
        <f>'اجمالى عام'!DM110</f>
        <v>0</v>
      </c>
    </row>
    <row r="108" spans="1:23" s="69" customFormat="1" ht="21.95" customHeight="1" thickBot="1" x14ac:dyDescent="0.25">
      <c r="A108" s="296">
        <f>IF(B108="","",SUBTOTAL(3,$B$2:B108))</f>
        <v>107</v>
      </c>
      <c r="B108" s="306">
        <f>'اجمالى عام'!CR111</f>
        <v>0</v>
      </c>
      <c r="C108" s="295">
        <f>'اجمالى عام'!CS111</f>
        <v>0</v>
      </c>
      <c r="D108" s="295">
        <f>'اجمالى عام'!CT111</f>
        <v>0</v>
      </c>
      <c r="E108" s="295">
        <f>'اجمالى عام'!CU111</f>
        <v>0</v>
      </c>
      <c r="F108" s="295">
        <f>'اجمالى عام'!CV111</f>
        <v>0</v>
      </c>
      <c r="G108" s="295">
        <f>'اجمالى عام'!CW111</f>
        <v>0</v>
      </c>
      <c r="H108" s="295">
        <f>'اجمالى عام'!CX111</f>
        <v>0</v>
      </c>
      <c r="I108" s="295">
        <f>'اجمالى عام'!CY111</f>
        <v>0</v>
      </c>
      <c r="J108" s="295">
        <f>'اجمالى عام'!CZ111</f>
        <v>0</v>
      </c>
      <c r="K108" s="295">
        <f>'اجمالى عام'!DA111</f>
        <v>0</v>
      </c>
      <c r="L108" s="295">
        <f>'اجمالى عام'!DB111</f>
        <v>0</v>
      </c>
      <c r="M108" s="295">
        <f>'اجمالى عام'!DC111</f>
        <v>0</v>
      </c>
      <c r="N108" s="295">
        <f>'اجمالى عام'!DD111</f>
        <v>0</v>
      </c>
      <c r="O108" s="295">
        <f>'اجمالى عام'!DE111</f>
        <v>0</v>
      </c>
      <c r="P108" s="295">
        <f>'اجمالى عام'!DF111</f>
        <v>0</v>
      </c>
      <c r="Q108" s="295">
        <f>'اجمالى عام'!DG111</f>
        <v>0</v>
      </c>
      <c r="R108" s="295">
        <f>'اجمالى عام'!DH111</f>
        <v>0</v>
      </c>
      <c r="S108" s="295">
        <f>'اجمالى عام'!DI111</f>
        <v>0</v>
      </c>
      <c r="T108" s="295">
        <f>'اجمالى عام'!DJ111</f>
        <v>0</v>
      </c>
      <c r="U108" s="295">
        <f>'اجمالى عام'!DK111</f>
        <v>0</v>
      </c>
      <c r="V108" s="295">
        <f>'اجمالى عام'!DL111</f>
        <v>0</v>
      </c>
      <c r="W108" s="295">
        <f>'اجمالى عام'!DM111</f>
        <v>0</v>
      </c>
    </row>
    <row r="109" spans="1:23" s="69" customFormat="1" ht="21.95" customHeight="1" thickBot="1" x14ac:dyDescent="0.25">
      <c r="A109" s="296">
        <f>IF(B109="","",SUBTOTAL(3,$B$2:B109))</f>
        <v>108</v>
      </c>
      <c r="B109" s="306">
        <f>'اجمالى عام'!CR112</f>
        <v>0</v>
      </c>
      <c r="C109" s="295">
        <f>'اجمالى عام'!CS112</f>
        <v>0</v>
      </c>
      <c r="D109" s="295">
        <f>'اجمالى عام'!CT112</f>
        <v>0</v>
      </c>
      <c r="E109" s="295">
        <f>'اجمالى عام'!CU112</f>
        <v>0</v>
      </c>
      <c r="F109" s="295">
        <f>'اجمالى عام'!CV112</f>
        <v>0</v>
      </c>
      <c r="G109" s="295">
        <f>'اجمالى عام'!CW112</f>
        <v>0</v>
      </c>
      <c r="H109" s="295">
        <f>'اجمالى عام'!CX112</f>
        <v>0</v>
      </c>
      <c r="I109" s="295">
        <f>'اجمالى عام'!CY112</f>
        <v>0</v>
      </c>
      <c r="J109" s="295">
        <f>'اجمالى عام'!CZ112</f>
        <v>0</v>
      </c>
      <c r="K109" s="295">
        <f>'اجمالى عام'!DA112</f>
        <v>0</v>
      </c>
      <c r="L109" s="295">
        <f>'اجمالى عام'!DB112</f>
        <v>0</v>
      </c>
      <c r="M109" s="295">
        <f>'اجمالى عام'!DC112</f>
        <v>0</v>
      </c>
      <c r="N109" s="295">
        <f>'اجمالى عام'!DD112</f>
        <v>0</v>
      </c>
      <c r="O109" s="295">
        <f>'اجمالى عام'!DE112</f>
        <v>0</v>
      </c>
      <c r="P109" s="295">
        <f>'اجمالى عام'!DF112</f>
        <v>0</v>
      </c>
      <c r="Q109" s="295">
        <f>'اجمالى عام'!DG112</f>
        <v>0</v>
      </c>
      <c r="R109" s="295">
        <f>'اجمالى عام'!DH112</f>
        <v>0</v>
      </c>
      <c r="S109" s="295">
        <f>'اجمالى عام'!DI112</f>
        <v>0</v>
      </c>
      <c r="T109" s="295">
        <f>'اجمالى عام'!DJ112</f>
        <v>0</v>
      </c>
      <c r="U109" s="295">
        <f>'اجمالى عام'!DK112</f>
        <v>0</v>
      </c>
      <c r="V109" s="295">
        <f>'اجمالى عام'!DL112</f>
        <v>0</v>
      </c>
      <c r="W109" s="295">
        <f>'اجمالى عام'!DM112</f>
        <v>0</v>
      </c>
    </row>
    <row r="110" spans="1:23" s="69" customFormat="1" ht="21.95" customHeight="1" thickBot="1" x14ac:dyDescent="0.25">
      <c r="A110" s="296">
        <f>IF(B110="","",SUBTOTAL(3,$B$2:B110))</f>
        <v>109</v>
      </c>
      <c r="B110" s="306">
        <f>'اجمالى عام'!CR113</f>
        <v>0</v>
      </c>
      <c r="C110" s="295">
        <f>'اجمالى عام'!CS113</f>
        <v>0</v>
      </c>
      <c r="D110" s="295">
        <f>'اجمالى عام'!CT113</f>
        <v>0</v>
      </c>
      <c r="E110" s="295">
        <f>'اجمالى عام'!CU113</f>
        <v>0</v>
      </c>
      <c r="F110" s="295">
        <f>'اجمالى عام'!CV113</f>
        <v>0</v>
      </c>
      <c r="G110" s="295">
        <f>'اجمالى عام'!CW113</f>
        <v>0</v>
      </c>
      <c r="H110" s="295">
        <f>'اجمالى عام'!CX113</f>
        <v>0</v>
      </c>
      <c r="I110" s="295">
        <f>'اجمالى عام'!CY113</f>
        <v>0</v>
      </c>
      <c r="J110" s="295">
        <f>'اجمالى عام'!CZ113</f>
        <v>0</v>
      </c>
      <c r="K110" s="295">
        <f>'اجمالى عام'!DA113</f>
        <v>0</v>
      </c>
      <c r="L110" s="295">
        <f>'اجمالى عام'!DB113</f>
        <v>0</v>
      </c>
      <c r="M110" s="295">
        <f>'اجمالى عام'!DC113</f>
        <v>0</v>
      </c>
      <c r="N110" s="295">
        <f>'اجمالى عام'!DD113</f>
        <v>0</v>
      </c>
      <c r="O110" s="295">
        <f>'اجمالى عام'!DE113</f>
        <v>0</v>
      </c>
      <c r="P110" s="295">
        <f>'اجمالى عام'!DF113</f>
        <v>0</v>
      </c>
      <c r="Q110" s="295">
        <f>'اجمالى عام'!DG113</f>
        <v>0</v>
      </c>
      <c r="R110" s="295">
        <f>'اجمالى عام'!DH113</f>
        <v>0</v>
      </c>
      <c r="S110" s="295">
        <f>'اجمالى عام'!DI113</f>
        <v>0</v>
      </c>
      <c r="T110" s="295">
        <f>'اجمالى عام'!DJ113</f>
        <v>0</v>
      </c>
      <c r="U110" s="295">
        <f>'اجمالى عام'!DK113</f>
        <v>0</v>
      </c>
      <c r="V110" s="295">
        <f>'اجمالى عام'!DL113</f>
        <v>0</v>
      </c>
      <c r="W110" s="295">
        <f>'اجمالى عام'!DM113</f>
        <v>0</v>
      </c>
    </row>
    <row r="111" spans="1:23" s="69" customFormat="1" ht="21.95" customHeight="1" thickBot="1" x14ac:dyDescent="0.25">
      <c r="A111" s="296">
        <f>IF(B111="","",SUBTOTAL(3,$B$2:B111))</f>
        <v>110</v>
      </c>
      <c r="B111" s="306">
        <f>'اجمالى عام'!CR114</f>
        <v>0</v>
      </c>
      <c r="C111" s="295">
        <f>'اجمالى عام'!CS114</f>
        <v>0</v>
      </c>
      <c r="D111" s="295">
        <f>'اجمالى عام'!CT114</f>
        <v>0</v>
      </c>
      <c r="E111" s="295">
        <f>'اجمالى عام'!CU114</f>
        <v>0</v>
      </c>
      <c r="F111" s="295">
        <f>'اجمالى عام'!CV114</f>
        <v>0</v>
      </c>
      <c r="G111" s="295">
        <f>'اجمالى عام'!CW114</f>
        <v>0</v>
      </c>
      <c r="H111" s="295">
        <f>'اجمالى عام'!CX114</f>
        <v>0</v>
      </c>
      <c r="I111" s="295">
        <f>'اجمالى عام'!CY114</f>
        <v>0</v>
      </c>
      <c r="J111" s="295">
        <f>'اجمالى عام'!CZ114</f>
        <v>0</v>
      </c>
      <c r="K111" s="295">
        <f>'اجمالى عام'!DA114</f>
        <v>0</v>
      </c>
      <c r="L111" s="295">
        <f>'اجمالى عام'!DB114</f>
        <v>0</v>
      </c>
      <c r="M111" s="295">
        <f>'اجمالى عام'!DC114</f>
        <v>0</v>
      </c>
      <c r="N111" s="295">
        <f>'اجمالى عام'!DD114</f>
        <v>0</v>
      </c>
      <c r="O111" s="295">
        <f>'اجمالى عام'!DE114</f>
        <v>0</v>
      </c>
      <c r="P111" s="295">
        <f>'اجمالى عام'!DF114</f>
        <v>0</v>
      </c>
      <c r="Q111" s="295">
        <f>'اجمالى عام'!DG114</f>
        <v>0</v>
      </c>
      <c r="R111" s="295">
        <f>'اجمالى عام'!DH114</f>
        <v>0</v>
      </c>
      <c r="S111" s="295">
        <f>'اجمالى عام'!DI114</f>
        <v>0</v>
      </c>
      <c r="T111" s="295">
        <f>'اجمالى عام'!DJ114</f>
        <v>0</v>
      </c>
      <c r="U111" s="295">
        <f>'اجمالى عام'!DK114</f>
        <v>0</v>
      </c>
      <c r="V111" s="295">
        <f>'اجمالى عام'!DL114</f>
        <v>0</v>
      </c>
      <c r="W111" s="295">
        <f>'اجمالى عام'!DM114</f>
        <v>0</v>
      </c>
    </row>
    <row r="112" spans="1:23" s="69" customFormat="1" ht="21.95" customHeight="1" thickBot="1" x14ac:dyDescent="0.25">
      <c r="A112" s="296">
        <f>IF(B112="","",SUBTOTAL(3,$B$2:B112))</f>
        <v>111</v>
      </c>
      <c r="B112" s="306">
        <f>'اجمالى عام'!CR115</f>
        <v>0</v>
      </c>
      <c r="C112" s="295">
        <f>'اجمالى عام'!CS115</f>
        <v>0</v>
      </c>
      <c r="D112" s="295">
        <f>'اجمالى عام'!CT115</f>
        <v>0</v>
      </c>
      <c r="E112" s="295">
        <f>'اجمالى عام'!CU115</f>
        <v>0</v>
      </c>
      <c r="F112" s="295">
        <f>'اجمالى عام'!CV115</f>
        <v>0</v>
      </c>
      <c r="G112" s="295">
        <f>'اجمالى عام'!CW115</f>
        <v>0</v>
      </c>
      <c r="H112" s="295">
        <f>'اجمالى عام'!CX115</f>
        <v>0</v>
      </c>
      <c r="I112" s="295">
        <f>'اجمالى عام'!CY115</f>
        <v>0</v>
      </c>
      <c r="J112" s="295">
        <f>'اجمالى عام'!CZ115</f>
        <v>0</v>
      </c>
      <c r="K112" s="295">
        <f>'اجمالى عام'!DA115</f>
        <v>0</v>
      </c>
      <c r="L112" s="295">
        <f>'اجمالى عام'!DB115</f>
        <v>0</v>
      </c>
      <c r="M112" s="295">
        <f>'اجمالى عام'!DC115</f>
        <v>0</v>
      </c>
      <c r="N112" s="295">
        <f>'اجمالى عام'!DD115</f>
        <v>0</v>
      </c>
      <c r="O112" s="295">
        <f>'اجمالى عام'!DE115</f>
        <v>0</v>
      </c>
      <c r="P112" s="295">
        <f>'اجمالى عام'!DF115</f>
        <v>0</v>
      </c>
      <c r="Q112" s="295">
        <f>'اجمالى عام'!DG115</f>
        <v>0</v>
      </c>
      <c r="R112" s="295">
        <f>'اجمالى عام'!DH115</f>
        <v>0</v>
      </c>
      <c r="S112" s="295">
        <f>'اجمالى عام'!DI115</f>
        <v>0</v>
      </c>
      <c r="T112" s="295">
        <f>'اجمالى عام'!DJ115</f>
        <v>0</v>
      </c>
      <c r="U112" s="295">
        <f>'اجمالى عام'!DK115</f>
        <v>0</v>
      </c>
      <c r="V112" s="295">
        <f>'اجمالى عام'!DL115</f>
        <v>0</v>
      </c>
      <c r="W112" s="295">
        <f>'اجمالى عام'!DM115</f>
        <v>0</v>
      </c>
    </row>
    <row r="113" spans="1:23" s="69" customFormat="1" ht="21.95" customHeight="1" thickBot="1" x14ac:dyDescent="0.25">
      <c r="A113" s="296">
        <f>IF(B113="","",SUBTOTAL(3,$B$2:B113))</f>
        <v>112</v>
      </c>
      <c r="B113" s="306">
        <f>'اجمالى عام'!CR116</f>
        <v>0</v>
      </c>
      <c r="C113" s="295">
        <f>'اجمالى عام'!CS116</f>
        <v>0</v>
      </c>
      <c r="D113" s="295">
        <f>'اجمالى عام'!CT116</f>
        <v>0</v>
      </c>
      <c r="E113" s="295">
        <f>'اجمالى عام'!CU116</f>
        <v>0</v>
      </c>
      <c r="F113" s="295">
        <f>'اجمالى عام'!CV116</f>
        <v>0</v>
      </c>
      <c r="G113" s="295">
        <f>'اجمالى عام'!CW116</f>
        <v>0</v>
      </c>
      <c r="H113" s="295">
        <f>'اجمالى عام'!CX116</f>
        <v>0</v>
      </c>
      <c r="I113" s="295">
        <f>'اجمالى عام'!CY116</f>
        <v>0</v>
      </c>
      <c r="J113" s="295">
        <f>'اجمالى عام'!CZ116</f>
        <v>0</v>
      </c>
      <c r="K113" s="295">
        <f>'اجمالى عام'!DA116</f>
        <v>0</v>
      </c>
      <c r="L113" s="295">
        <f>'اجمالى عام'!DB116</f>
        <v>0</v>
      </c>
      <c r="M113" s="295">
        <f>'اجمالى عام'!DC116</f>
        <v>0</v>
      </c>
      <c r="N113" s="295">
        <f>'اجمالى عام'!DD116</f>
        <v>0</v>
      </c>
      <c r="O113" s="295">
        <f>'اجمالى عام'!DE116</f>
        <v>0</v>
      </c>
      <c r="P113" s="295">
        <f>'اجمالى عام'!DF116</f>
        <v>0</v>
      </c>
      <c r="Q113" s="295">
        <f>'اجمالى عام'!DG116</f>
        <v>0</v>
      </c>
      <c r="R113" s="295">
        <f>'اجمالى عام'!DH116</f>
        <v>0</v>
      </c>
      <c r="S113" s="295">
        <f>'اجمالى عام'!DI116</f>
        <v>0</v>
      </c>
      <c r="T113" s="295">
        <f>'اجمالى عام'!DJ116</f>
        <v>0</v>
      </c>
      <c r="U113" s="295">
        <f>'اجمالى عام'!DK116</f>
        <v>0</v>
      </c>
      <c r="V113" s="295">
        <f>'اجمالى عام'!DL116</f>
        <v>0</v>
      </c>
      <c r="W113" s="295">
        <f>'اجمالى عام'!DM116</f>
        <v>0</v>
      </c>
    </row>
    <row r="114" spans="1:23" s="69" customFormat="1" ht="21.95" customHeight="1" thickBot="1" x14ac:dyDescent="0.25">
      <c r="A114" s="296">
        <f>IF(B114="","",SUBTOTAL(3,$B$2:B114))</f>
        <v>113</v>
      </c>
      <c r="B114" s="306">
        <f>'اجمالى عام'!CR117</f>
        <v>0</v>
      </c>
      <c r="C114" s="295">
        <f>'اجمالى عام'!CS117</f>
        <v>0</v>
      </c>
      <c r="D114" s="295">
        <f>'اجمالى عام'!CT117</f>
        <v>0</v>
      </c>
      <c r="E114" s="295">
        <f>'اجمالى عام'!CU117</f>
        <v>0</v>
      </c>
      <c r="F114" s="295">
        <f>'اجمالى عام'!CV117</f>
        <v>0</v>
      </c>
      <c r="G114" s="295">
        <f>'اجمالى عام'!CW117</f>
        <v>0</v>
      </c>
      <c r="H114" s="295">
        <f>'اجمالى عام'!CX117</f>
        <v>0</v>
      </c>
      <c r="I114" s="295">
        <f>'اجمالى عام'!CY117</f>
        <v>0</v>
      </c>
      <c r="J114" s="295">
        <f>'اجمالى عام'!CZ117</f>
        <v>0</v>
      </c>
      <c r="K114" s="295">
        <f>'اجمالى عام'!DA117</f>
        <v>0</v>
      </c>
      <c r="L114" s="295">
        <f>'اجمالى عام'!DB117</f>
        <v>0</v>
      </c>
      <c r="M114" s="295">
        <f>'اجمالى عام'!DC117</f>
        <v>0</v>
      </c>
      <c r="N114" s="295">
        <f>'اجمالى عام'!DD117</f>
        <v>0</v>
      </c>
      <c r="O114" s="295">
        <f>'اجمالى عام'!DE117</f>
        <v>0</v>
      </c>
      <c r="P114" s="295">
        <f>'اجمالى عام'!DF117</f>
        <v>0</v>
      </c>
      <c r="Q114" s="295">
        <f>'اجمالى عام'!DG117</f>
        <v>0</v>
      </c>
      <c r="R114" s="295">
        <f>'اجمالى عام'!DH117</f>
        <v>0</v>
      </c>
      <c r="S114" s="295">
        <f>'اجمالى عام'!DI117</f>
        <v>0</v>
      </c>
      <c r="T114" s="295">
        <f>'اجمالى عام'!DJ117</f>
        <v>0</v>
      </c>
      <c r="U114" s="295">
        <f>'اجمالى عام'!DK117</f>
        <v>0</v>
      </c>
      <c r="V114" s="295">
        <f>'اجمالى عام'!DL117</f>
        <v>0</v>
      </c>
      <c r="W114" s="295">
        <f>'اجمالى عام'!DM117</f>
        <v>0</v>
      </c>
    </row>
    <row r="115" spans="1:23" s="69" customFormat="1" ht="21.95" customHeight="1" thickBot="1" x14ac:dyDescent="0.25">
      <c r="A115" s="296">
        <f>IF(B115="","",SUBTOTAL(3,$B$2:B115))</f>
        <v>114</v>
      </c>
      <c r="B115" s="306">
        <f>'اجمالى عام'!CR118</f>
        <v>0</v>
      </c>
      <c r="C115" s="295">
        <f>'اجمالى عام'!CS118</f>
        <v>0</v>
      </c>
      <c r="D115" s="295">
        <f>'اجمالى عام'!CT118</f>
        <v>0</v>
      </c>
      <c r="E115" s="295">
        <f>'اجمالى عام'!CU118</f>
        <v>0</v>
      </c>
      <c r="F115" s="295">
        <f>'اجمالى عام'!CV118</f>
        <v>0</v>
      </c>
      <c r="G115" s="295">
        <f>'اجمالى عام'!CW118</f>
        <v>0</v>
      </c>
      <c r="H115" s="295">
        <f>'اجمالى عام'!CX118</f>
        <v>0</v>
      </c>
      <c r="I115" s="295">
        <f>'اجمالى عام'!CY118</f>
        <v>0</v>
      </c>
      <c r="J115" s="295">
        <f>'اجمالى عام'!CZ118</f>
        <v>0</v>
      </c>
      <c r="K115" s="295">
        <f>'اجمالى عام'!DA118</f>
        <v>0</v>
      </c>
      <c r="L115" s="295">
        <f>'اجمالى عام'!DB118</f>
        <v>0</v>
      </c>
      <c r="M115" s="295">
        <f>'اجمالى عام'!DC118</f>
        <v>0</v>
      </c>
      <c r="N115" s="295">
        <f>'اجمالى عام'!DD118</f>
        <v>0</v>
      </c>
      <c r="O115" s="295">
        <f>'اجمالى عام'!DE118</f>
        <v>0</v>
      </c>
      <c r="P115" s="295">
        <f>'اجمالى عام'!DF118</f>
        <v>0</v>
      </c>
      <c r="Q115" s="295">
        <f>'اجمالى عام'!DG118</f>
        <v>0</v>
      </c>
      <c r="R115" s="295">
        <f>'اجمالى عام'!DH118</f>
        <v>0</v>
      </c>
      <c r="S115" s="295">
        <f>'اجمالى عام'!DI118</f>
        <v>0</v>
      </c>
      <c r="T115" s="295">
        <f>'اجمالى عام'!DJ118</f>
        <v>0</v>
      </c>
      <c r="U115" s="295">
        <f>'اجمالى عام'!DK118</f>
        <v>0</v>
      </c>
      <c r="V115" s="295">
        <f>'اجمالى عام'!DL118</f>
        <v>0</v>
      </c>
      <c r="W115" s="295">
        <f>'اجمالى عام'!DM118</f>
        <v>0</v>
      </c>
    </row>
    <row r="116" spans="1:23" s="69" customFormat="1" ht="21.95" customHeight="1" thickBot="1" x14ac:dyDescent="0.25">
      <c r="A116" s="296">
        <f>IF(B116="","",SUBTOTAL(3,$B$2:B116))</f>
        <v>115</v>
      </c>
      <c r="B116" s="306">
        <f>'اجمالى عام'!CR119</f>
        <v>0</v>
      </c>
      <c r="C116" s="295">
        <f>'اجمالى عام'!CS119</f>
        <v>0</v>
      </c>
      <c r="D116" s="295">
        <f>'اجمالى عام'!CT119</f>
        <v>0</v>
      </c>
      <c r="E116" s="295">
        <f>'اجمالى عام'!CU119</f>
        <v>0</v>
      </c>
      <c r="F116" s="295">
        <f>'اجمالى عام'!CV119</f>
        <v>0</v>
      </c>
      <c r="G116" s="295">
        <f>'اجمالى عام'!CW119</f>
        <v>0</v>
      </c>
      <c r="H116" s="295">
        <f>'اجمالى عام'!CX119</f>
        <v>0</v>
      </c>
      <c r="I116" s="295">
        <f>'اجمالى عام'!CY119</f>
        <v>0</v>
      </c>
      <c r="J116" s="295">
        <f>'اجمالى عام'!CZ119</f>
        <v>0</v>
      </c>
      <c r="K116" s="295">
        <f>'اجمالى عام'!DA119</f>
        <v>0</v>
      </c>
      <c r="L116" s="295">
        <f>'اجمالى عام'!DB119</f>
        <v>0</v>
      </c>
      <c r="M116" s="295">
        <f>'اجمالى عام'!DC119</f>
        <v>0</v>
      </c>
      <c r="N116" s="295">
        <f>'اجمالى عام'!DD119</f>
        <v>0</v>
      </c>
      <c r="O116" s="295">
        <f>'اجمالى عام'!DE119</f>
        <v>0</v>
      </c>
      <c r="P116" s="295">
        <f>'اجمالى عام'!DF119</f>
        <v>0</v>
      </c>
      <c r="Q116" s="295">
        <f>'اجمالى عام'!DG119</f>
        <v>0</v>
      </c>
      <c r="R116" s="295">
        <f>'اجمالى عام'!DH119</f>
        <v>0</v>
      </c>
      <c r="S116" s="295">
        <f>'اجمالى عام'!DI119</f>
        <v>0</v>
      </c>
      <c r="T116" s="295">
        <f>'اجمالى عام'!DJ119</f>
        <v>0</v>
      </c>
      <c r="U116" s="295">
        <f>'اجمالى عام'!DK119</f>
        <v>0</v>
      </c>
      <c r="V116" s="295">
        <f>'اجمالى عام'!DL119</f>
        <v>0</v>
      </c>
      <c r="W116" s="295">
        <f>'اجمالى عام'!DM119</f>
        <v>0</v>
      </c>
    </row>
    <row r="117" spans="1:23" s="69" customFormat="1" ht="21.95" customHeight="1" thickBot="1" x14ac:dyDescent="0.25">
      <c r="A117" s="296">
        <f>IF(B117="","",SUBTOTAL(3,$B$2:B117))</f>
        <v>116</v>
      </c>
      <c r="B117" s="306">
        <f>'اجمالى عام'!CR120</f>
        <v>0</v>
      </c>
      <c r="C117" s="295">
        <f>'اجمالى عام'!CS120</f>
        <v>0</v>
      </c>
      <c r="D117" s="295">
        <f>'اجمالى عام'!CT120</f>
        <v>0</v>
      </c>
      <c r="E117" s="295">
        <f>'اجمالى عام'!CU120</f>
        <v>0</v>
      </c>
      <c r="F117" s="295">
        <f>'اجمالى عام'!CV120</f>
        <v>0</v>
      </c>
      <c r="G117" s="295">
        <f>'اجمالى عام'!CW120</f>
        <v>0</v>
      </c>
      <c r="H117" s="295">
        <f>'اجمالى عام'!CX120</f>
        <v>0</v>
      </c>
      <c r="I117" s="295">
        <f>'اجمالى عام'!CY120</f>
        <v>0</v>
      </c>
      <c r="J117" s="295">
        <f>'اجمالى عام'!CZ120</f>
        <v>0</v>
      </c>
      <c r="K117" s="295">
        <f>'اجمالى عام'!DA120</f>
        <v>0</v>
      </c>
      <c r="L117" s="295">
        <f>'اجمالى عام'!DB120</f>
        <v>0</v>
      </c>
      <c r="M117" s="295">
        <f>'اجمالى عام'!DC120</f>
        <v>0</v>
      </c>
      <c r="N117" s="295">
        <f>'اجمالى عام'!DD120</f>
        <v>0</v>
      </c>
      <c r="O117" s="295">
        <f>'اجمالى عام'!DE120</f>
        <v>0</v>
      </c>
      <c r="P117" s="295">
        <f>'اجمالى عام'!DF120</f>
        <v>0</v>
      </c>
      <c r="Q117" s="295">
        <f>'اجمالى عام'!DG120</f>
        <v>0</v>
      </c>
      <c r="R117" s="295">
        <f>'اجمالى عام'!DH120</f>
        <v>0</v>
      </c>
      <c r="S117" s="295">
        <f>'اجمالى عام'!DI120</f>
        <v>0</v>
      </c>
      <c r="T117" s="295">
        <f>'اجمالى عام'!DJ120</f>
        <v>0</v>
      </c>
      <c r="U117" s="295">
        <f>'اجمالى عام'!DK120</f>
        <v>0</v>
      </c>
      <c r="V117" s="295">
        <f>'اجمالى عام'!DL120</f>
        <v>0</v>
      </c>
      <c r="W117" s="295">
        <f>'اجمالى عام'!DM120</f>
        <v>0</v>
      </c>
    </row>
    <row r="118" spans="1:23" s="69" customFormat="1" ht="21.95" customHeight="1" thickBot="1" x14ac:dyDescent="0.25">
      <c r="A118" s="296">
        <f>IF(B118="","",SUBTOTAL(3,$B$2:B118))</f>
        <v>117</v>
      </c>
      <c r="B118" s="306">
        <f>'اجمالى عام'!CR121</f>
        <v>0</v>
      </c>
      <c r="C118" s="295">
        <f>'اجمالى عام'!CS121</f>
        <v>0</v>
      </c>
      <c r="D118" s="295">
        <f>'اجمالى عام'!CT121</f>
        <v>0</v>
      </c>
      <c r="E118" s="295">
        <f>'اجمالى عام'!CU121</f>
        <v>0</v>
      </c>
      <c r="F118" s="295">
        <f>'اجمالى عام'!CV121</f>
        <v>0</v>
      </c>
      <c r="G118" s="295">
        <f>'اجمالى عام'!CW121</f>
        <v>0</v>
      </c>
      <c r="H118" s="295">
        <f>'اجمالى عام'!CX121</f>
        <v>0</v>
      </c>
      <c r="I118" s="295">
        <f>'اجمالى عام'!CY121</f>
        <v>0</v>
      </c>
      <c r="J118" s="295">
        <f>'اجمالى عام'!CZ121</f>
        <v>0</v>
      </c>
      <c r="K118" s="295">
        <f>'اجمالى عام'!DA121</f>
        <v>0</v>
      </c>
      <c r="L118" s="295">
        <f>'اجمالى عام'!DB121</f>
        <v>0</v>
      </c>
      <c r="M118" s="295">
        <f>'اجمالى عام'!DC121</f>
        <v>0</v>
      </c>
      <c r="N118" s="295">
        <f>'اجمالى عام'!DD121</f>
        <v>0</v>
      </c>
      <c r="O118" s="295">
        <f>'اجمالى عام'!DE121</f>
        <v>0</v>
      </c>
      <c r="P118" s="295">
        <f>'اجمالى عام'!DF121</f>
        <v>0</v>
      </c>
      <c r="Q118" s="295">
        <f>'اجمالى عام'!DG121</f>
        <v>0</v>
      </c>
      <c r="R118" s="295">
        <f>'اجمالى عام'!DH121</f>
        <v>0</v>
      </c>
      <c r="S118" s="295">
        <f>'اجمالى عام'!DI121</f>
        <v>0</v>
      </c>
      <c r="T118" s="295">
        <f>'اجمالى عام'!DJ121</f>
        <v>0</v>
      </c>
      <c r="U118" s="295">
        <f>'اجمالى عام'!DK121</f>
        <v>0</v>
      </c>
      <c r="V118" s="295">
        <f>'اجمالى عام'!DL121</f>
        <v>0</v>
      </c>
      <c r="W118" s="295">
        <f>'اجمالى عام'!DM121</f>
        <v>0</v>
      </c>
    </row>
    <row r="119" spans="1:23" s="69" customFormat="1" ht="21.95" customHeight="1" thickBot="1" x14ac:dyDescent="0.25">
      <c r="A119" s="296">
        <f>IF(B119="","",SUBTOTAL(3,$B$2:B119))</f>
        <v>118</v>
      </c>
      <c r="B119" s="306">
        <f>'اجمالى عام'!CR122</f>
        <v>0</v>
      </c>
      <c r="C119" s="295">
        <f>'اجمالى عام'!CS122</f>
        <v>0</v>
      </c>
      <c r="D119" s="295">
        <f>'اجمالى عام'!CT122</f>
        <v>0</v>
      </c>
      <c r="E119" s="295">
        <f>'اجمالى عام'!CU122</f>
        <v>0</v>
      </c>
      <c r="F119" s="295">
        <f>'اجمالى عام'!CV122</f>
        <v>0</v>
      </c>
      <c r="G119" s="295">
        <f>'اجمالى عام'!CW122</f>
        <v>0</v>
      </c>
      <c r="H119" s="295">
        <f>'اجمالى عام'!CX122</f>
        <v>0</v>
      </c>
      <c r="I119" s="295">
        <f>'اجمالى عام'!CY122</f>
        <v>0</v>
      </c>
      <c r="J119" s="295">
        <f>'اجمالى عام'!CZ122</f>
        <v>0</v>
      </c>
      <c r="K119" s="295">
        <f>'اجمالى عام'!DA122</f>
        <v>0</v>
      </c>
      <c r="L119" s="295">
        <f>'اجمالى عام'!DB122</f>
        <v>0</v>
      </c>
      <c r="M119" s="295">
        <f>'اجمالى عام'!DC122</f>
        <v>0</v>
      </c>
      <c r="N119" s="295">
        <f>'اجمالى عام'!DD122</f>
        <v>0</v>
      </c>
      <c r="O119" s="295">
        <f>'اجمالى عام'!DE122</f>
        <v>0</v>
      </c>
      <c r="P119" s="295">
        <f>'اجمالى عام'!DF122</f>
        <v>0</v>
      </c>
      <c r="Q119" s="295">
        <f>'اجمالى عام'!DG122</f>
        <v>0</v>
      </c>
      <c r="R119" s="295">
        <f>'اجمالى عام'!DH122</f>
        <v>0</v>
      </c>
      <c r="S119" s="295">
        <f>'اجمالى عام'!DI122</f>
        <v>0</v>
      </c>
      <c r="T119" s="295">
        <f>'اجمالى عام'!DJ122</f>
        <v>0</v>
      </c>
      <c r="U119" s="295">
        <f>'اجمالى عام'!DK122</f>
        <v>0</v>
      </c>
      <c r="V119" s="295">
        <f>'اجمالى عام'!DL122</f>
        <v>0</v>
      </c>
      <c r="W119" s="295">
        <f>'اجمالى عام'!DM122</f>
        <v>0</v>
      </c>
    </row>
    <row r="120" spans="1:23" s="69" customFormat="1" ht="21.95" customHeight="1" thickBot="1" x14ac:dyDescent="0.25">
      <c r="A120" s="296">
        <f>IF(B120="","",SUBTOTAL(3,$B$2:B120))</f>
        <v>119</v>
      </c>
      <c r="B120" s="306">
        <f>'اجمالى عام'!CR123</f>
        <v>0</v>
      </c>
      <c r="C120" s="295">
        <f>'اجمالى عام'!CS123</f>
        <v>0</v>
      </c>
      <c r="D120" s="295">
        <f>'اجمالى عام'!CT123</f>
        <v>0</v>
      </c>
      <c r="E120" s="295">
        <f>'اجمالى عام'!CU123</f>
        <v>0</v>
      </c>
      <c r="F120" s="295">
        <f>'اجمالى عام'!CV123</f>
        <v>0</v>
      </c>
      <c r="G120" s="295">
        <f>'اجمالى عام'!CW123</f>
        <v>0</v>
      </c>
      <c r="H120" s="295">
        <f>'اجمالى عام'!CX123</f>
        <v>0</v>
      </c>
      <c r="I120" s="295">
        <f>'اجمالى عام'!CY123</f>
        <v>0</v>
      </c>
      <c r="J120" s="295">
        <f>'اجمالى عام'!CZ123</f>
        <v>0</v>
      </c>
      <c r="K120" s="295">
        <f>'اجمالى عام'!DA123</f>
        <v>0</v>
      </c>
      <c r="L120" s="295">
        <f>'اجمالى عام'!DB123</f>
        <v>0</v>
      </c>
      <c r="M120" s="295">
        <f>'اجمالى عام'!DC123</f>
        <v>0</v>
      </c>
      <c r="N120" s="295">
        <f>'اجمالى عام'!DD123</f>
        <v>0</v>
      </c>
      <c r="O120" s="295">
        <f>'اجمالى عام'!DE123</f>
        <v>0</v>
      </c>
      <c r="P120" s="295">
        <f>'اجمالى عام'!DF123</f>
        <v>0</v>
      </c>
      <c r="Q120" s="295">
        <f>'اجمالى عام'!DG123</f>
        <v>0</v>
      </c>
      <c r="R120" s="295">
        <f>'اجمالى عام'!DH123</f>
        <v>0</v>
      </c>
      <c r="S120" s="295">
        <f>'اجمالى عام'!DI123</f>
        <v>0</v>
      </c>
      <c r="T120" s="295">
        <f>'اجمالى عام'!DJ123</f>
        <v>0</v>
      </c>
      <c r="U120" s="295">
        <f>'اجمالى عام'!DK123</f>
        <v>0</v>
      </c>
      <c r="V120" s="295">
        <f>'اجمالى عام'!DL123</f>
        <v>0</v>
      </c>
      <c r="W120" s="295">
        <f>'اجمالى عام'!DM123</f>
        <v>0</v>
      </c>
    </row>
    <row r="121" spans="1:23" s="69" customFormat="1" ht="21.95" customHeight="1" thickBot="1" x14ac:dyDescent="0.25">
      <c r="A121" s="296">
        <f>IF(B121="","",SUBTOTAL(3,$B$2:B121))</f>
        <v>120</v>
      </c>
      <c r="B121" s="306">
        <f>'اجمالى عام'!CR124</f>
        <v>0</v>
      </c>
      <c r="C121" s="295">
        <f>'اجمالى عام'!CS124</f>
        <v>0</v>
      </c>
      <c r="D121" s="295">
        <f>'اجمالى عام'!CT124</f>
        <v>0</v>
      </c>
      <c r="E121" s="295">
        <f>'اجمالى عام'!CU124</f>
        <v>0</v>
      </c>
      <c r="F121" s="295">
        <f>'اجمالى عام'!CV124</f>
        <v>0</v>
      </c>
      <c r="G121" s="295">
        <f>'اجمالى عام'!CW124</f>
        <v>0</v>
      </c>
      <c r="H121" s="295">
        <f>'اجمالى عام'!CX124</f>
        <v>0</v>
      </c>
      <c r="I121" s="295">
        <f>'اجمالى عام'!CY124</f>
        <v>0</v>
      </c>
      <c r="J121" s="295">
        <f>'اجمالى عام'!CZ124</f>
        <v>0</v>
      </c>
      <c r="K121" s="295">
        <f>'اجمالى عام'!DA124</f>
        <v>0</v>
      </c>
      <c r="L121" s="295">
        <f>'اجمالى عام'!DB124</f>
        <v>0</v>
      </c>
      <c r="M121" s="295">
        <f>'اجمالى عام'!DC124</f>
        <v>0</v>
      </c>
      <c r="N121" s="295">
        <f>'اجمالى عام'!DD124</f>
        <v>0</v>
      </c>
      <c r="O121" s="295">
        <f>'اجمالى عام'!DE124</f>
        <v>0</v>
      </c>
      <c r="P121" s="295">
        <f>'اجمالى عام'!DF124</f>
        <v>0</v>
      </c>
      <c r="Q121" s="295">
        <f>'اجمالى عام'!DG124</f>
        <v>0</v>
      </c>
      <c r="R121" s="295">
        <f>'اجمالى عام'!DH124</f>
        <v>0</v>
      </c>
      <c r="S121" s="295">
        <f>'اجمالى عام'!DI124</f>
        <v>0</v>
      </c>
      <c r="T121" s="295">
        <f>'اجمالى عام'!DJ124</f>
        <v>0</v>
      </c>
      <c r="U121" s="295">
        <f>'اجمالى عام'!DK124</f>
        <v>0</v>
      </c>
      <c r="V121" s="295">
        <f>'اجمالى عام'!DL124</f>
        <v>0</v>
      </c>
      <c r="W121" s="295">
        <f>'اجمالى عام'!DM124</f>
        <v>0</v>
      </c>
    </row>
    <row r="122" spans="1:23" s="69" customFormat="1" ht="21.95" customHeight="1" thickBot="1" x14ac:dyDescent="0.25">
      <c r="A122" s="296">
        <f>IF(B122="","",SUBTOTAL(3,$B$2:B122))</f>
        <v>121</v>
      </c>
      <c r="B122" s="306">
        <f>'اجمالى عام'!CR125</f>
        <v>0</v>
      </c>
      <c r="C122" s="295">
        <f>'اجمالى عام'!CS125</f>
        <v>0</v>
      </c>
      <c r="D122" s="295">
        <f>'اجمالى عام'!CT125</f>
        <v>0</v>
      </c>
      <c r="E122" s="295">
        <f>'اجمالى عام'!CU125</f>
        <v>0</v>
      </c>
      <c r="F122" s="295">
        <f>'اجمالى عام'!CV125</f>
        <v>0</v>
      </c>
      <c r="G122" s="295">
        <f>'اجمالى عام'!CW125</f>
        <v>0</v>
      </c>
      <c r="H122" s="295">
        <f>'اجمالى عام'!CX125</f>
        <v>0</v>
      </c>
      <c r="I122" s="295">
        <f>'اجمالى عام'!CY125</f>
        <v>0</v>
      </c>
      <c r="J122" s="295">
        <f>'اجمالى عام'!CZ125</f>
        <v>0</v>
      </c>
      <c r="K122" s="295">
        <f>'اجمالى عام'!DA125</f>
        <v>0</v>
      </c>
      <c r="L122" s="295">
        <f>'اجمالى عام'!DB125</f>
        <v>0</v>
      </c>
      <c r="M122" s="295">
        <f>'اجمالى عام'!DC125</f>
        <v>0</v>
      </c>
      <c r="N122" s="295">
        <f>'اجمالى عام'!DD125</f>
        <v>0</v>
      </c>
      <c r="O122" s="295">
        <f>'اجمالى عام'!DE125</f>
        <v>0</v>
      </c>
      <c r="P122" s="295">
        <f>'اجمالى عام'!DF125</f>
        <v>0</v>
      </c>
      <c r="Q122" s="295">
        <f>'اجمالى عام'!DG125</f>
        <v>0</v>
      </c>
      <c r="R122" s="295">
        <f>'اجمالى عام'!DH125</f>
        <v>0</v>
      </c>
      <c r="S122" s="295">
        <f>'اجمالى عام'!DI125</f>
        <v>0</v>
      </c>
      <c r="T122" s="295">
        <f>'اجمالى عام'!DJ125</f>
        <v>0</v>
      </c>
      <c r="U122" s="295">
        <f>'اجمالى عام'!DK125</f>
        <v>0</v>
      </c>
      <c r="V122" s="295">
        <f>'اجمالى عام'!DL125</f>
        <v>0</v>
      </c>
      <c r="W122" s="295">
        <f>'اجمالى عام'!DM125</f>
        <v>0</v>
      </c>
    </row>
    <row r="123" spans="1:23" s="69" customFormat="1" ht="21.95" customHeight="1" thickBot="1" x14ac:dyDescent="0.25">
      <c r="A123" s="296">
        <f>IF(B123="","",SUBTOTAL(3,$B$2:B123))</f>
        <v>122</v>
      </c>
      <c r="B123" s="306">
        <f>'اجمالى عام'!CR126</f>
        <v>0</v>
      </c>
      <c r="C123" s="295">
        <f>'اجمالى عام'!CS126</f>
        <v>0</v>
      </c>
      <c r="D123" s="295">
        <f>'اجمالى عام'!CT126</f>
        <v>0</v>
      </c>
      <c r="E123" s="295">
        <f>'اجمالى عام'!CU126</f>
        <v>0</v>
      </c>
      <c r="F123" s="295">
        <f>'اجمالى عام'!CV126</f>
        <v>0</v>
      </c>
      <c r="G123" s="295">
        <f>'اجمالى عام'!CW126</f>
        <v>0</v>
      </c>
      <c r="H123" s="295">
        <f>'اجمالى عام'!CX126</f>
        <v>0</v>
      </c>
      <c r="I123" s="295">
        <f>'اجمالى عام'!CY126</f>
        <v>0</v>
      </c>
      <c r="J123" s="295">
        <f>'اجمالى عام'!CZ126</f>
        <v>0</v>
      </c>
      <c r="K123" s="295">
        <f>'اجمالى عام'!DA126</f>
        <v>0</v>
      </c>
      <c r="L123" s="295">
        <f>'اجمالى عام'!DB126</f>
        <v>0</v>
      </c>
      <c r="M123" s="295">
        <f>'اجمالى عام'!DC126</f>
        <v>0</v>
      </c>
      <c r="N123" s="295">
        <f>'اجمالى عام'!DD126</f>
        <v>0</v>
      </c>
      <c r="O123" s="295">
        <f>'اجمالى عام'!DE126</f>
        <v>0</v>
      </c>
      <c r="P123" s="295">
        <f>'اجمالى عام'!DF126</f>
        <v>0</v>
      </c>
      <c r="Q123" s="295">
        <f>'اجمالى عام'!DG126</f>
        <v>0</v>
      </c>
      <c r="R123" s="295">
        <f>'اجمالى عام'!DH126</f>
        <v>0</v>
      </c>
      <c r="S123" s="295">
        <f>'اجمالى عام'!DI126</f>
        <v>0</v>
      </c>
      <c r="T123" s="295">
        <f>'اجمالى عام'!DJ126</f>
        <v>0</v>
      </c>
      <c r="U123" s="295">
        <f>'اجمالى عام'!DK126</f>
        <v>0</v>
      </c>
      <c r="V123" s="295">
        <f>'اجمالى عام'!DL126</f>
        <v>0</v>
      </c>
      <c r="W123" s="295">
        <f>'اجمالى عام'!DM126</f>
        <v>0</v>
      </c>
    </row>
    <row r="124" spans="1:23" s="69" customFormat="1" ht="21.95" customHeight="1" thickBot="1" x14ac:dyDescent="0.25">
      <c r="A124" s="296">
        <f>IF(B124="","",SUBTOTAL(3,$B$2:B124))</f>
        <v>123</v>
      </c>
      <c r="B124" s="306">
        <f>'اجمالى عام'!CR127</f>
        <v>0</v>
      </c>
      <c r="C124" s="295">
        <f>'اجمالى عام'!CS127</f>
        <v>0</v>
      </c>
      <c r="D124" s="295">
        <f>'اجمالى عام'!CT127</f>
        <v>0</v>
      </c>
      <c r="E124" s="295">
        <f>'اجمالى عام'!CU127</f>
        <v>0</v>
      </c>
      <c r="F124" s="295">
        <f>'اجمالى عام'!CV127</f>
        <v>0</v>
      </c>
      <c r="G124" s="295">
        <f>'اجمالى عام'!CW127</f>
        <v>0</v>
      </c>
      <c r="H124" s="295">
        <f>'اجمالى عام'!CX127</f>
        <v>0</v>
      </c>
      <c r="I124" s="295">
        <f>'اجمالى عام'!CY127</f>
        <v>0</v>
      </c>
      <c r="J124" s="295">
        <f>'اجمالى عام'!CZ127</f>
        <v>0</v>
      </c>
      <c r="K124" s="295">
        <f>'اجمالى عام'!DA127</f>
        <v>0</v>
      </c>
      <c r="L124" s="295">
        <f>'اجمالى عام'!DB127</f>
        <v>0</v>
      </c>
      <c r="M124" s="295">
        <f>'اجمالى عام'!DC127</f>
        <v>0</v>
      </c>
      <c r="N124" s="295">
        <f>'اجمالى عام'!DD127</f>
        <v>0</v>
      </c>
      <c r="O124" s="295">
        <f>'اجمالى عام'!DE127</f>
        <v>0</v>
      </c>
      <c r="P124" s="295">
        <f>'اجمالى عام'!DF127</f>
        <v>0</v>
      </c>
      <c r="Q124" s="295">
        <f>'اجمالى عام'!DG127</f>
        <v>0</v>
      </c>
      <c r="R124" s="295">
        <f>'اجمالى عام'!DH127</f>
        <v>0</v>
      </c>
      <c r="S124" s="295">
        <f>'اجمالى عام'!DI127</f>
        <v>0</v>
      </c>
      <c r="T124" s="295">
        <f>'اجمالى عام'!DJ127</f>
        <v>0</v>
      </c>
      <c r="U124" s="295">
        <f>'اجمالى عام'!DK127</f>
        <v>0</v>
      </c>
      <c r="V124" s="295">
        <f>'اجمالى عام'!DL127</f>
        <v>0</v>
      </c>
      <c r="W124" s="295">
        <f>'اجمالى عام'!DM127</f>
        <v>0</v>
      </c>
    </row>
    <row r="125" spans="1:23" s="69" customFormat="1" ht="21.95" customHeight="1" thickBot="1" x14ac:dyDescent="0.25">
      <c r="A125" s="296">
        <f>IF(B125="","",SUBTOTAL(3,$B$2:B125))</f>
        <v>124</v>
      </c>
      <c r="B125" s="306">
        <f>'اجمالى عام'!CR128</f>
        <v>0</v>
      </c>
      <c r="C125" s="295">
        <f>'اجمالى عام'!CS128</f>
        <v>0</v>
      </c>
      <c r="D125" s="295">
        <f>'اجمالى عام'!CT128</f>
        <v>0</v>
      </c>
      <c r="E125" s="295">
        <f>'اجمالى عام'!CU128</f>
        <v>0</v>
      </c>
      <c r="F125" s="295">
        <f>'اجمالى عام'!CV128</f>
        <v>0</v>
      </c>
      <c r="G125" s="295">
        <f>'اجمالى عام'!CW128</f>
        <v>0</v>
      </c>
      <c r="H125" s="295">
        <f>'اجمالى عام'!CX128</f>
        <v>0</v>
      </c>
      <c r="I125" s="295">
        <f>'اجمالى عام'!CY128</f>
        <v>0</v>
      </c>
      <c r="J125" s="295">
        <f>'اجمالى عام'!CZ128</f>
        <v>0</v>
      </c>
      <c r="K125" s="295">
        <f>'اجمالى عام'!DA128</f>
        <v>0</v>
      </c>
      <c r="L125" s="295">
        <f>'اجمالى عام'!DB128</f>
        <v>0</v>
      </c>
      <c r="M125" s="295">
        <f>'اجمالى عام'!DC128</f>
        <v>0</v>
      </c>
      <c r="N125" s="295">
        <f>'اجمالى عام'!DD128</f>
        <v>0</v>
      </c>
      <c r="O125" s="295">
        <f>'اجمالى عام'!DE128</f>
        <v>0</v>
      </c>
      <c r="P125" s="295">
        <f>'اجمالى عام'!DF128</f>
        <v>0</v>
      </c>
      <c r="Q125" s="295">
        <f>'اجمالى عام'!DG128</f>
        <v>0</v>
      </c>
      <c r="R125" s="295">
        <f>'اجمالى عام'!DH128</f>
        <v>0</v>
      </c>
      <c r="S125" s="295">
        <f>'اجمالى عام'!DI128</f>
        <v>0</v>
      </c>
      <c r="T125" s="295">
        <f>'اجمالى عام'!DJ128</f>
        <v>0</v>
      </c>
      <c r="U125" s="295">
        <f>'اجمالى عام'!DK128</f>
        <v>0</v>
      </c>
      <c r="V125" s="295">
        <f>'اجمالى عام'!DL128</f>
        <v>0</v>
      </c>
      <c r="W125" s="295">
        <f>'اجمالى عام'!DM128</f>
        <v>0</v>
      </c>
    </row>
    <row r="126" spans="1:23" s="69" customFormat="1" ht="21.95" customHeight="1" thickBot="1" x14ac:dyDescent="0.25">
      <c r="A126" s="296">
        <f>IF(B126="","",SUBTOTAL(3,$B$2:B126))</f>
        <v>125</v>
      </c>
      <c r="B126" s="306">
        <f>'اجمالى عام'!CR129</f>
        <v>0</v>
      </c>
      <c r="C126" s="295">
        <f>'اجمالى عام'!CS129</f>
        <v>0</v>
      </c>
      <c r="D126" s="295">
        <f>'اجمالى عام'!CT129</f>
        <v>0</v>
      </c>
      <c r="E126" s="295">
        <f>'اجمالى عام'!CU129</f>
        <v>0</v>
      </c>
      <c r="F126" s="295">
        <f>'اجمالى عام'!CV129</f>
        <v>0</v>
      </c>
      <c r="G126" s="295">
        <f>'اجمالى عام'!CW129</f>
        <v>0</v>
      </c>
      <c r="H126" s="295">
        <f>'اجمالى عام'!CX129</f>
        <v>0</v>
      </c>
      <c r="I126" s="295">
        <f>'اجمالى عام'!CY129</f>
        <v>0</v>
      </c>
      <c r="J126" s="295">
        <f>'اجمالى عام'!CZ129</f>
        <v>0</v>
      </c>
      <c r="K126" s="295">
        <f>'اجمالى عام'!DA129</f>
        <v>0</v>
      </c>
      <c r="L126" s="295">
        <f>'اجمالى عام'!DB129</f>
        <v>0</v>
      </c>
      <c r="M126" s="295">
        <f>'اجمالى عام'!DC129</f>
        <v>0</v>
      </c>
      <c r="N126" s="295">
        <f>'اجمالى عام'!DD129</f>
        <v>0</v>
      </c>
      <c r="O126" s="295">
        <f>'اجمالى عام'!DE129</f>
        <v>0</v>
      </c>
      <c r="P126" s="295">
        <f>'اجمالى عام'!DF129</f>
        <v>0</v>
      </c>
      <c r="Q126" s="295">
        <f>'اجمالى عام'!DG129</f>
        <v>0</v>
      </c>
      <c r="R126" s="295">
        <f>'اجمالى عام'!DH129</f>
        <v>0</v>
      </c>
      <c r="S126" s="295">
        <f>'اجمالى عام'!DI129</f>
        <v>0</v>
      </c>
      <c r="T126" s="295">
        <f>'اجمالى عام'!DJ129</f>
        <v>0</v>
      </c>
      <c r="U126" s="295">
        <f>'اجمالى عام'!DK129</f>
        <v>0</v>
      </c>
      <c r="V126" s="295">
        <f>'اجمالى عام'!DL129</f>
        <v>0</v>
      </c>
      <c r="W126" s="295">
        <f>'اجمالى عام'!DM129</f>
        <v>0</v>
      </c>
    </row>
    <row r="127" spans="1:23" s="69" customFormat="1" ht="21.95" customHeight="1" thickBot="1" x14ac:dyDescent="0.25">
      <c r="A127" s="296">
        <f>IF(B127="","",SUBTOTAL(3,$B$2:B127))</f>
        <v>126</v>
      </c>
      <c r="B127" s="306">
        <f>'اجمالى عام'!CR130</f>
        <v>0</v>
      </c>
      <c r="C127" s="295">
        <f>'اجمالى عام'!CS130</f>
        <v>0</v>
      </c>
      <c r="D127" s="295">
        <f>'اجمالى عام'!CT130</f>
        <v>0</v>
      </c>
      <c r="E127" s="295">
        <f>'اجمالى عام'!CU130</f>
        <v>0</v>
      </c>
      <c r="F127" s="295">
        <f>'اجمالى عام'!CV130</f>
        <v>0</v>
      </c>
      <c r="G127" s="295">
        <f>'اجمالى عام'!CW130</f>
        <v>0</v>
      </c>
      <c r="H127" s="295">
        <f>'اجمالى عام'!CX130</f>
        <v>0</v>
      </c>
      <c r="I127" s="295">
        <f>'اجمالى عام'!CY130</f>
        <v>0</v>
      </c>
      <c r="J127" s="295">
        <f>'اجمالى عام'!CZ130</f>
        <v>0</v>
      </c>
      <c r="K127" s="295">
        <f>'اجمالى عام'!DA130</f>
        <v>0</v>
      </c>
      <c r="L127" s="295">
        <f>'اجمالى عام'!DB130</f>
        <v>0</v>
      </c>
      <c r="M127" s="295">
        <f>'اجمالى عام'!DC130</f>
        <v>0</v>
      </c>
      <c r="N127" s="295">
        <f>'اجمالى عام'!DD130</f>
        <v>0</v>
      </c>
      <c r="O127" s="295">
        <f>'اجمالى عام'!DE130</f>
        <v>0</v>
      </c>
      <c r="P127" s="295">
        <f>'اجمالى عام'!DF130</f>
        <v>0</v>
      </c>
      <c r="Q127" s="295">
        <f>'اجمالى عام'!DG130</f>
        <v>0</v>
      </c>
      <c r="R127" s="295">
        <f>'اجمالى عام'!DH130</f>
        <v>0</v>
      </c>
      <c r="S127" s="295">
        <f>'اجمالى عام'!DI130</f>
        <v>0</v>
      </c>
      <c r="T127" s="295">
        <f>'اجمالى عام'!DJ130</f>
        <v>0</v>
      </c>
      <c r="U127" s="295">
        <f>'اجمالى عام'!DK130</f>
        <v>0</v>
      </c>
      <c r="V127" s="295">
        <f>'اجمالى عام'!DL130</f>
        <v>0</v>
      </c>
      <c r="W127" s="295">
        <f>'اجمالى عام'!DM130</f>
        <v>0</v>
      </c>
    </row>
    <row r="128" spans="1:23" s="69" customFormat="1" ht="21.95" customHeight="1" thickBot="1" x14ac:dyDescent="0.25">
      <c r="A128" s="296">
        <f>IF(B128="","",SUBTOTAL(3,$B$2:B128))</f>
        <v>127</v>
      </c>
      <c r="B128" s="306">
        <f>'اجمالى عام'!CR131</f>
        <v>0</v>
      </c>
      <c r="C128" s="295">
        <f>'اجمالى عام'!CS131</f>
        <v>0</v>
      </c>
      <c r="D128" s="295">
        <f>'اجمالى عام'!CT131</f>
        <v>0</v>
      </c>
      <c r="E128" s="295">
        <f>'اجمالى عام'!CU131</f>
        <v>0</v>
      </c>
      <c r="F128" s="295">
        <f>'اجمالى عام'!CV131</f>
        <v>0</v>
      </c>
      <c r="G128" s="295">
        <f>'اجمالى عام'!CW131</f>
        <v>0</v>
      </c>
      <c r="H128" s="295">
        <f>'اجمالى عام'!CX131</f>
        <v>0</v>
      </c>
      <c r="I128" s="295">
        <f>'اجمالى عام'!CY131</f>
        <v>0</v>
      </c>
      <c r="J128" s="295">
        <f>'اجمالى عام'!CZ131</f>
        <v>0</v>
      </c>
      <c r="K128" s="295">
        <f>'اجمالى عام'!DA131</f>
        <v>0</v>
      </c>
      <c r="L128" s="295">
        <f>'اجمالى عام'!DB131</f>
        <v>0</v>
      </c>
      <c r="M128" s="295">
        <f>'اجمالى عام'!DC131</f>
        <v>0</v>
      </c>
      <c r="N128" s="295">
        <f>'اجمالى عام'!DD131</f>
        <v>0</v>
      </c>
      <c r="O128" s="295">
        <f>'اجمالى عام'!DE131</f>
        <v>0</v>
      </c>
      <c r="P128" s="295">
        <f>'اجمالى عام'!DF131</f>
        <v>0</v>
      </c>
      <c r="Q128" s="295">
        <f>'اجمالى عام'!DG131</f>
        <v>0</v>
      </c>
      <c r="R128" s="295">
        <f>'اجمالى عام'!DH131</f>
        <v>0</v>
      </c>
      <c r="S128" s="295">
        <f>'اجمالى عام'!DI131</f>
        <v>0</v>
      </c>
      <c r="T128" s="295">
        <f>'اجمالى عام'!DJ131</f>
        <v>0</v>
      </c>
      <c r="U128" s="295">
        <f>'اجمالى عام'!DK131</f>
        <v>0</v>
      </c>
      <c r="V128" s="295">
        <f>'اجمالى عام'!DL131</f>
        <v>0</v>
      </c>
      <c r="W128" s="295">
        <f>'اجمالى عام'!DM131</f>
        <v>0</v>
      </c>
    </row>
    <row r="129" spans="1:23" s="69" customFormat="1" ht="21.95" customHeight="1" thickBot="1" x14ac:dyDescent="0.25">
      <c r="A129" s="296">
        <f>IF(B129="","",SUBTOTAL(3,$B$2:B129))</f>
        <v>128</v>
      </c>
      <c r="B129" s="306">
        <f>'اجمالى عام'!CR132</f>
        <v>0</v>
      </c>
      <c r="C129" s="295">
        <f>'اجمالى عام'!CS132</f>
        <v>0</v>
      </c>
      <c r="D129" s="295">
        <f>'اجمالى عام'!CT132</f>
        <v>0</v>
      </c>
      <c r="E129" s="295">
        <f>'اجمالى عام'!CU132</f>
        <v>0</v>
      </c>
      <c r="F129" s="295">
        <f>'اجمالى عام'!CV132</f>
        <v>0</v>
      </c>
      <c r="G129" s="295">
        <f>'اجمالى عام'!CW132</f>
        <v>0</v>
      </c>
      <c r="H129" s="295">
        <f>'اجمالى عام'!CX132</f>
        <v>0</v>
      </c>
      <c r="I129" s="295">
        <f>'اجمالى عام'!CY132</f>
        <v>0</v>
      </c>
      <c r="J129" s="295">
        <f>'اجمالى عام'!CZ132</f>
        <v>0</v>
      </c>
      <c r="K129" s="295">
        <f>'اجمالى عام'!DA132</f>
        <v>0</v>
      </c>
      <c r="L129" s="295">
        <f>'اجمالى عام'!DB132</f>
        <v>0</v>
      </c>
      <c r="M129" s="295">
        <f>'اجمالى عام'!DC132</f>
        <v>0</v>
      </c>
      <c r="N129" s="295">
        <f>'اجمالى عام'!DD132</f>
        <v>0</v>
      </c>
      <c r="O129" s="295">
        <f>'اجمالى عام'!DE132</f>
        <v>0</v>
      </c>
      <c r="P129" s="295">
        <f>'اجمالى عام'!DF132</f>
        <v>0</v>
      </c>
      <c r="Q129" s="295">
        <f>'اجمالى عام'!DG132</f>
        <v>0</v>
      </c>
      <c r="R129" s="295">
        <f>'اجمالى عام'!DH132</f>
        <v>0</v>
      </c>
      <c r="S129" s="295">
        <f>'اجمالى عام'!DI132</f>
        <v>0</v>
      </c>
      <c r="T129" s="295">
        <f>'اجمالى عام'!DJ132</f>
        <v>0</v>
      </c>
      <c r="U129" s="295">
        <f>'اجمالى عام'!DK132</f>
        <v>0</v>
      </c>
      <c r="V129" s="295">
        <f>'اجمالى عام'!DL132</f>
        <v>0</v>
      </c>
      <c r="W129" s="295">
        <f>'اجمالى عام'!DM132</f>
        <v>0</v>
      </c>
    </row>
    <row r="130" spans="1:23" s="69" customFormat="1" ht="21.95" customHeight="1" thickBot="1" x14ac:dyDescent="0.25">
      <c r="A130" s="296">
        <f>IF(B130="","",SUBTOTAL(3,$B$2:B130))</f>
        <v>129</v>
      </c>
      <c r="B130" s="306">
        <f>'اجمالى عام'!CR133</f>
        <v>0</v>
      </c>
      <c r="C130" s="295">
        <f>'اجمالى عام'!CS133</f>
        <v>0</v>
      </c>
      <c r="D130" s="295">
        <f>'اجمالى عام'!CT133</f>
        <v>0</v>
      </c>
      <c r="E130" s="295">
        <f>'اجمالى عام'!CU133</f>
        <v>0</v>
      </c>
      <c r="F130" s="295">
        <f>'اجمالى عام'!CV133</f>
        <v>0</v>
      </c>
      <c r="G130" s="295">
        <f>'اجمالى عام'!CW133</f>
        <v>0</v>
      </c>
      <c r="H130" s="295">
        <f>'اجمالى عام'!CX133</f>
        <v>0</v>
      </c>
      <c r="I130" s="295">
        <f>'اجمالى عام'!CY133</f>
        <v>0</v>
      </c>
      <c r="J130" s="295">
        <f>'اجمالى عام'!CZ133</f>
        <v>0</v>
      </c>
      <c r="K130" s="295">
        <f>'اجمالى عام'!DA133</f>
        <v>0</v>
      </c>
      <c r="L130" s="295">
        <f>'اجمالى عام'!DB133</f>
        <v>0</v>
      </c>
      <c r="M130" s="295">
        <f>'اجمالى عام'!DC133</f>
        <v>0</v>
      </c>
      <c r="N130" s="295">
        <f>'اجمالى عام'!DD133</f>
        <v>0</v>
      </c>
      <c r="O130" s="295">
        <f>'اجمالى عام'!DE133</f>
        <v>0</v>
      </c>
      <c r="P130" s="295">
        <f>'اجمالى عام'!DF133</f>
        <v>0</v>
      </c>
      <c r="Q130" s="295">
        <f>'اجمالى عام'!DG133</f>
        <v>0</v>
      </c>
      <c r="R130" s="295">
        <f>'اجمالى عام'!DH133</f>
        <v>0</v>
      </c>
      <c r="S130" s="295">
        <f>'اجمالى عام'!DI133</f>
        <v>0</v>
      </c>
      <c r="T130" s="295">
        <f>'اجمالى عام'!DJ133</f>
        <v>0</v>
      </c>
      <c r="U130" s="295">
        <f>'اجمالى عام'!DK133</f>
        <v>0</v>
      </c>
      <c r="V130" s="295">
        <f>'اجمالى عام'!DL133</f>
        <v>0</v>
      </c>
      <c r="W130" s="295">
        <f>'اجمالى عام'!DM133</f>
        <v>0</v>
      </c>
    </row>
    <row r="131" spans="1:23" s="69" customFormat="1" ht="21.95" customHeight="1" thickBot="1" x14ac:dyDescent="0.25">
      <c r="A131" s="296">
        <f>IF(B131="","",SUBTOTAL(3,$B$2:B131))</f>
        <v>130</v>
      </c>
      <c r="B131" s="306">
        <f>'اجمالى عام'!CR134</f>
        <v>0</v>
      </c>
      <c r="C131" s="295">
        <f>'اجمالى عام'!CS134</f>
        <v>0</v>
      </c>
      <c r="D131" s="295">
        <f>'اجمالى عام'!CT134</f>
        <v>0</v>
      </c>
      <c r="E131" s="295">
        <f>'اجمالى عام'!CU134</f>
        <v>0</v>
      </c>
      <c r="F131" s="295">
        <f>'اجمالى عام'!CV134</f>
        <v>0</v>
      </c>
      <c r="G131" s="295">
        <f>'اجمالى عام'!CW134</f>
        <v>0</v>
      </c>
      <c r="H131" s="295">
        <f>'اجمالى عام'!CX134</f>
        <v>0</v>
      </c>
      <c r="I131" s="295">
        <f>'اجمالى عام'!CY134</f>
        <v>0</v>
      </c>
      <c r="J131" s="295">
        <f>'اجمالى عام'!CZ134</f>
        <v>0</v>
      </c>
      <c r="K131" s="295">
        <f>'اجمالى عام'!DA134</f>
        <v>0</v>
      </c>
      <c r="L131" s="295">
        <f>'اجمالى عام'!DB134</f>
        <v>0</v>
      </c>
      <c r="M131" s="295">
        <f>'اجمالى عام'!DC134</f>
        <v>0</v>
      </c>
      <c r="N131" s="295">
        <f>'اجمالى عام'!DD134</f>
        <v>0</v>
      </c>
      <c r="O131" s="295">
        <f>'اجمالى عام'!DE134</f>
        <v>0</v>
      </c>
      <c r="P131" s="295">
        <f>'اجمالى عام'!DF134</f>
        <v>0</v>
      </c>
      <c r="Q131" s="295">
        <f>'اجمالى عام'!DG134</f>
        <v>0</v>
      </c>
      <c r="R131" s="295">
        <f>'اجمالى عام'!DH134</f>
        <v>0</v>
      </c>
      <c r="S131" s="295">
        <f>'اجمالى عام'!DI134</f>
        <v>0</v>
      </c>
      <c r="T131" s="295">
        <f>'اجمالى عام'!DJ134</f>
        <v>0</v>
      </c>
      <c r="U131" s="295">
        <f>'اجمالى عام'!DK134</f>
        <v>0</v>
      </c>
      <c r="V131" s="295">
        <f>'اجمالى عام'!DL134</f>
        <v>0</v>
      </c>
      <c r="W131" s="295">
        <f>'اجمالى عام'!DM134</f>
        <v>0</v>
      </c>
    </row>
    <row r="132" spans="1:23" s="69" customFormat="1" ht="21.95" customHeight="1" thickBot="1" x14ac:dyDescent="0.25">
      <c r="A132" s="296">
        <f>IF(B132="","",SUBTOTAL(3,$B$2:B132))</f>
        <v>131</v>
      </c>
      <c r="B132" s="306">
        <f>'اجمالى عام'!CR135</f>
        <v>0</v>
      </c>
      <c r="C132" s="295">
        <f>'اجمالى عام'!CS135</f>
        <v>0</v>
      </c>
      <c r="D132" s="295">
        <f>'اجمالى عام'!CT135</f>
        <v>0</v>
      </c>
      <c r="E132" s="295">
        <f>'اجمالى عام'!CU135</f>
        <v>0</v>
      </c>
      <c r="F132" s="295">
        <f>'اجمالى عام'!CV135</f>
        <v>0</v>
      </c>
      <c r="G132" s="295">
        <f>'اجمالى عام'!CW135</f>
        <v>0</v>
      </c>
      <c r="H132" s="295">
        <f>'اجمالى عام'!CX135</f>
        <v>0</v>
      </c>
      <c r="I132" s="295">
        <f>'اجمالى عام'!CY135</f>
        <v>0</v>
      </c>
      <c r="J132" s="295">
        <f>'اجمالى عام'!CZ135</f>
        <v>0</v>
      </c>
      <c r="K132" s="295">
        <f>'اجمالى عام'!DA135</f>
        <v>0</v>
      </c>
      <c r="L132" s="295">
        <f>'اجمالى عام'!DB135</f>
        <v>0</v>
      </c>
      <c r="M132" s="295">
        <f>'اجمالى عام'!DC135</f>
        <v>0</v>
      </c>
      <c r="N132" s="295">
        <f>'اجمالى عام'!DD135</f>
        <v>0</v>
      </c>
      <c r="O132" s="295">
        <f>'اجمالى عام'!DE135</f>
        <v>0</v>
      </c>
      <c r="P132" s="295">
        <f>'اجمالى عام'!DF135</f>
        <v>0</v>
      </c>
      <c r="Q132" s="295">
        <f>'اجمالى عام'!DG135</f>
        <v>0</v>
      </c>
      <c r="R132" s="295">
        <f>'اجمالى عام'!DH135</f>
        <v>0</v>
      </c>
      <c r="S132" s="295">
        <f>'اجمالى عام'!DI135</f>
        <v>0</v>
      </c>
      <c r="T132" s="295">
        <f>'اجمالى عام'!DJ135</f>
        <v>0</v>
      </c>
      <c r="U132" s="295">
        <f>'اجمالى عام'!DK135</f>
        <v>0</v>
      </c>
      <c r="V132" s="295">
        <f>'اجمالى عام'!DL135</f>
        <v>0</v>
      </c>
      <c r="W132" s="295">
        <f>'اجمالى عام'!DM135</f>
        <v>0</v>
      </c>
    </row>
    <row r="133" spans="1:23" s="69" customFormat="1" ht="21.95" customHeight="1" thickBot="1" x14ac:dyDescent="0.25">
      <c r="A133" s="296">
        <f>IF(B133="","",SUBTOTAL(3,$B$2:B133))</f>
        <v>132</v>
      </c>
      <c r="B133" s="306">
        <f>'اجمالى عام'!CR136</f>
        <v>0</v>
      </c>
      <c r="C133" s="295">
        <f>'اجمالى عام'!CS136</f>
        <v>0</v>
      </c>
      <c r="D133" s="295">
        <f>'اجمالى عام'!CT136</f>
        <v>0</v>
      </c>
      <c r="E133" s="295">
        <f>'اجمالى عام'!CU136</f>
        <v>0</v>
      </c>
      <c r="F133" s="295">
        <f>'اجمالى عام'!CV136</f>
        <v>0</v>
      </c>
      <c r="G133" s="295">
        <f>'اجمالى عام'!CW136</f>
        <v>0</v>
      </c>
      <c r="H133" s="295">
        <f>'اجمالى عام'!CX136</f>
        <v>0</v>
      </c>
      <c r="I133" s="295">
        <f>'اجمالى عام'!CY136</f>
        <v>0</v>
      </c>
      <c r="J133" s="295">
        <f>'اجمالى عام'!CZ136</f>
        <v>0</v>
      </c>
      <c r="K133" s="295">
        <f>'اجمالى عام'!DA136</f>
        <v>0</v>
      </c>
      <c r="L133" s="295">
        <f>'اجمالى عام'!DB136</f>
        <v>0</v>
      </c>
      <c r="M133" s="295">
        <f>'اجمالى عام'!DC136</f>
        <v>0</v>
      </c>
      <c r="N133" s="295">
        <f>'اجمالى عام'!DD136</f>
        <v>0</v>
      </c>
      <c r="O133" s="295">
        <f>'اجمالى عام'!DE136</f>
        <v>0</v>
      </c>
      <c r="P133" s="295">
        <f>'اجمالى عام'!DF136</f>
        <v>0</v>
      </c>
      <c r="Q133" s="295">
        <f>'اجمالى عام'!DG136</f>
        <v>0</v>
      </c>
      <c r="R133" s="295">
        <f>'اجمالى عام'!DH136</f>
        <v>0</v>
      </c>
      <c r="S133" s="295">
        <f>'اجمالى عام'!DI136</f>
        <v>0</v>
      </c>
      <c r="T133" s="295">
        <f>'اجمالى عام'!DJ136</f>
        <v>0</v>
      </c>
      <c r="U133" s="295">
        <f>'اجمالى عام'!DK136</f>
        <v>0</v>
      </c>
      <c r="V133" s="295">
        <f>'اجمالى عام'!DL136</f>
        <v>0</v>
      </c>
      <c r="W133" s="295">
        <f>'اجمالى عام'!DM136</f>
        <v>0</v>
      </c>
    </row>
    <row r="134" spans="1:23" s="69" customFormat="1" ht="21.95" customHeight="1" thickBot="1" x14ac:dyDescent="0.25">
      <c r="A134" s="296">
        <f>IF(B134="","",SUBTOTAL(3,$B$2:B134))</f>
        <v>133</v>
      </c>
      <c r="B134" s="306">
        <f>'اجمالى عام'!CR137</f>
        <v>0</v>
      </c>
      <c r="C134" s="295">
        <f>'اجمالى عام'!CS137</f>
        <v>0</v>
      </c>
      <c r="D134" s="295">
        <f>'اجمالى عام'!CT137</f>
        <v>0</v>
      </c>
      <c r="E134" s="295">
        <f>'اجمالى عام'!CU137</f>
        <v>0</v>
      </c>
      <c r="F134" s="295">
        <f>'اجمالى عام'!CV137</f>
        <v>0</v>
      </c>
      <c r="G134" s="295">
        <f>'اجمالى عام'!CW137</f>
        <v>0</v>
      </c>
      <c r="H134" s="295">
        <f>'اجمالى عام'!CX137</f>
        <v>0</v>
      </c>
      <c r="I134" s="295">
        <f>'اجمالى عام'!CY137</f>
        <v>0</v>
      </c>
      <c r="J134" s="295">
        <f>'اجمالى عام'!CZ137</f>
        <v>0</v>
      </c>
      <c r="K134" s="295">
        <f>'اجمالى عام'!DA137</f>
        <v>0</v>
      </c>
      <c r="L134" s="295">
        <f>'اجمالى عام'!DB137</f>
        <v>0</v>
      </c>
      <c r="M134" s="295">
        <f>'اجمالى عام'!DC137</f>
        <v>0</v>
      </c>
      <c r="N134" s="295">
        <f>'اجمالى عام'!DD137</f>
        <v>0</v>
      </c>
      <c r="O134" s="295">
        <f>'اجمالى عام'!DE137</f>
        <v>0</v>
      </c>
      <c r="P134" s="295">
        <f>'اجمالى عام'!DF137</f>
        <v>0</v>
      </c>
      <c r="Q134" s="295">
        <f>'اجمالى عام'!DG137</f>
        <v>0</v>
      </c>
      <c r="R134" s="295">
        <f>'اجمالى عام'!DH137</f>
        <v>0</v>
      </c>
      <c r="S134" s="295">
        <f>'اجمالى عام'!DI137</f>
        <v>0</v>
      </c>
      <c r="T134" s="295">
        <f>'اجمالى عام'!DJ137</f>
        <v>0</v>
      </c>
      <c r="U134" s="295">
        <f>'اجمالى عام'!DK137</f>
        <v>0</v>
      </c>
      <c r="V134" s="295">
        <f>'اجمالى عام'!DL137</f>
        <v>0</v>
      </c>
      <c r="W134" s="295">
        <f>'اجمالى عام'!DM137</f>
        <v>0</v>
      </c>
    </row>
    <row r="135" spans="1:23" s="69" customFormat="1" ht="21.95" customHeight="1" thickBot="1" x14ac:dyDescent="0.25">
      <c r="A135" s="296">
        <f>IF(B135="","",SUBTOTAL(3,$B$2:B135))</f>
        <v>134</v>
      </c>
      <c r="B135" s="306">
        <f>'اجمالى عام'!CR138</f>
        <v>0</v>
      </c>
      <c r="C135" s="295">
        <f>'اجمالى عام'!CS138</f>
        <v>0</v>
      </c>
      <c r="D135" s="295">
        <f>'اجمالى عام'!CT138</f>
        <v>0</v>
      </c>
      <c r="E135" s="295">
        <f>'اجمالى عام'!CU138</f>
        <v>0</v>
      </c>
      <c r="F135" s="295">
        <f>'اجمالى عام'!CV138</f>
        <v>0</v>
      </c>
      <c r="G135" s="295">
        <f>'اجمالى عام'!CW138</f>
        <v>0</v>
      </c>
      <c r="H135" s="295">
        <f>'اجمالى عام'!CX138</f>
        <v>0</v>
      </c>
      <c r="I135" s="295">
        <f>'اجمالى عام'!CY138</f>
        <v>0</v>
      </c>
      <c r="J135" s="295">
        <f>'اجمالى عام'!CZ138</f>
        <v>0</v>
      </c>
      <c r="K135" s="295">
        <f>'اجمالى عام'!DA138</f>
        <v>0</v>
      </c>
      <c r="L135" s="295">
        <f>'اجمالى عام'!DB138</f>
        <v>0</v>
      </c>
      <c r="M135" s="295">
        <f>'اجمالى عام'!DC138</f>
        <v>0</v>
      </c>
      <c r="N135" s="295">
        <f>'اجمالى عام'!DD138</f>
        <v>0</v>
      </c>
      <c r="O135" s="295">
        <f>'اجمالى عام'!DE138</f>
        <v>0</v>
      </c>
      <c r="P135" s="295">
        <f>'اجمالى عام'!DF138</f>
        <v>0</v>
      </c>
      <c r="Q135" s="295">
        <f>'اجمالى عام'!DG138</f>
        <v>0</v>
      </c>
      <c r="R135" s="295">
        <f>'اجمالى عام'!DH138</f>
        <v>0</v>
      </c>
      <c r="S135" s="295">
        <f>'اجمالى عام'!DI138</f>
        <v>0</v>
      </c>
      <c r="T135" s="295">
        <f>'اجمالى عام'!DJ138</f>
        <v>0</v>
      </c>
      <c r="U135" s="295">
        <f>'اجمالى عام'!DK138</f>
        <v>0</v>
      </c>
      <c r="V135" s="295">
        <f>'اجمالى عام'!DL138</f>
        <v>0</v>
      </c>
      <c r="W135" s="295">
        <f>'اجمالى عام'!DM138</f>
        <v>0</v>
      </c>
    </row>
    <row r="136" spans="1:23" s="69" customFormat="1" ht="21.95" customHeight="1" thickBot="1" x14ac:dyDescent="0.25">
      <c r="A136" s="296">
        <f>IF(B136="","",SUBTOTAL(3,$B$2:B136))</f>
        <v>135</v>
      </c>
      <c r="B136" s="306">
        <f>'اجمالى عام'!CR139</f>
        <v>0</v>
      </c>
      <c r="C136" s="295">
        <f>'اجمالى عام'!CS139</f>
        <v>0</v>
      </c>
      <c r="D136" s="295">
        <f>'اجمالى عام'!CT139</f>
        <v>0</v>
      </c>
      <c r="E136" s="295">
        <f>'اجمالى عام'!CU139</f>
        <v>0</v>
      </c>
      <c r="F136" s="295">
        <f>'اجمالى عام'!CV139</f>
        <v>0</v>
      </c>
      <c r="G136" s="295">
        <f>'اجمالى عام'!CW139</f>
        <v>0</v>
      </c>
      <c r="H136" s="295">
        <f>'اجمالى عام'!CX139</f>
        <v>0</v>
      </c>
      <c r="I136" s="295">
        <f>'اجمالى عام'!CY139</f>
        <v>0</v>
      </c>
      <c r="J136" s="295">
        <f>'اجمالى عام'!CZ139</f>
        <v>0</v>
      </c>
      <c r="K136" s="295">
        <f>'اجمالى عام'!DA139</f>
        <v>0</v>
      </c>
      <c r="L136" s="295">
        <f>'اجمالى عام'!DB139</f>
        <v>0</v>
      </c>
      <c r="M136" s="295">
        <f>'اجمالى عام'!DC139</f>
        <v>0</v>
      </c>
      <c r="N136" s="295">
        <f>'اجمالى عام'!DD139</f>
        <v>0</v>
      </c>
      <c r="O136" s="295">
        <f>'اجمالى عام'!DE139</f>
        <v>0</v>
      </c>
      <c r="P136" s="295">
        <f>'اجمالى عام'!DF139</f>
        <v>0</v>
      </c>
      <c r="Q136" s="295">
        <f>'اجمالى عام'!DG139</f>
        <v>0</v>
      </c>
      <c r="R136" s="295">
        <f>'اجمالى عام'!DH139</f>
        <v>0</v>
      </c>
      <c r="S136" s="295">
        <f>'اجمالى عام'!DI139</f>
        <v>0</v>
      </c>
      <c r="T136" s="295">
        <f>'اجمالى عام'!DJ139</f>
        <v>0</v>
      </c>
      <c r="U136" s="295">
        <f>'اجمالى عام'!DK139</f>
        <v>0</v>
      </c>
      <c r="V136" s="295">
        <f>'اجمالى عام'!DL139</f>
        <v>0</v>
      </c>
      <c r="W136" s="295">
        <f>'اجمالى عام'!DM139</f>
        <v>0</v>
      </c>
    </row>
    <row r="137" spans="1:23" s="69" customFormat="1" ht="21.95" customHeight="1" thickBot="1" x14ac:dyDescent="0.25">
      <c r="A137" s="296">
        <f>IF(B137="","",SUBTOTAL(3,$B$2:B137))</f>
        <v>136</v>
      </c>
      <c r="B137" s="306">
        <f>'اجمالى عام'!CR140</f>
        <v>0</v>
      </c>
      <c r="C137" s="295">
        <f>'اجمالى عام'!CS140</f>
        <v>0</v>
      </c>
      <c r="D137" s="295">
        <f>'اجمالى عام'!CT140</f>
        <v>0</v>
      </c>
      <c r="E137" s="295">
        <f>'اجمالى عام'!CU140</f>
        <v>0</v>
      </c>
      <c r="F137" s="295">
        <f>'اجمالى عام'!CV140</f>
        <v>0</v>
      </c>
      <c r="G137" s="295">
        <f>'اجمالى عام'!CW140</f>
        <v>0</v>
      </c>
      <c r="H137" s="295">
        <f>'اجمالى عام'!CX140</f>
        <v>0</v>
      </c>
      <c r="I137" s="295">
        <f>'اجمالى عام'!CY140</f>
        <v>0</v>
      </c>
      <c r="J137" s="295">
        <f>'اجمالى عام'!CZ140</f>
        <v>0</v>
      </c>
      <c r="K137" s="295">
        <f>'اجمالى عام'!DA140</f>
        <v>0</v>
      </c>
      <c r="L137" s="295">
        <f>'اجمالى عام'!DB140</f>
        <v>0</v>
      </c>
      <c r="M137" s="295">
        <f>'اجمالى عام'!DC140</f>
        <v>0</v>
      </c>
      <c r="N137" s="295">
        <f>'اجمالى عام'!DD140</f>
        <v>0</v>
      </c>
      <c r="O137" s="295">
        <f>'اجمالى عام'!DE140</f>
        <v>0</v>
      </c>
      <c r="P137" s="295">
        <f>'اجمالى عام'!DF140</f>
        <v>0</v>
      </c>
      <c r="Q137" s="295">
        <f>'اجمالى عام'!DG140</f>
        <v>0</v>
      </c>
      <c r="R137" s="295">
        <f>'اجمالى عام'!DH140</f>
        <v>0</v>
      </c>
      <c r="S137" s="295">
        <f>'اجمالى عام'!DI140</f>
        <v>0</v>
      </c>
      <c r="T137" s="295">
        <f>'اجمالى عام'!DJ140</f>
        <v>0</v>
      </c>
      <c r="U137" s="295">
        <f>'اجمالى عام'!DK140</f>
        <v>0</v>
      </c>
      <c r="V137" s="295">
        <f>'اجمالى عام'!DL140</f>
        <v>0</v>
      </c>
      <c r="W137" s="295">
        <f>'اجمالى عام'!DM140</f>
        <v>0</v>
      </c>
    </row>
    <row r="138" spans="1:23" s="69" customFormat="1" ht="21.95" customHeight="1" thickBot="1" x14ac:dyDescent="0.25">
      <c r="A138" s="296">
        <f>IF(B138="","",SUBTOTAL(3,$B$2:B138))</f>
        <v>137</v>
      </c>
      <c r="B138" s="306">
        <f>'اجمالى عام'!CR141</f>
        <v>0</v>
      </c>
      <c r="C138" s="295">
        <f>'اجمالى عام'!CS141</f>
        <v>0</v>
      </c>
      <c r="D138" s="295">
        <f>'اجمالى عام'!CT141</f>
        <v>0</v>
      </c>
      <c r="E138" s="295">
        <f>'اجمالى عام'!CU141</f>
        <v>0</v>
      </c>
      <c r="F138" s="295">
        <f>'اجمالى عام'!CV141</f>
        <v>0</v>
      </c>
      <c r="G138" s="295">
        <f>'اجمالى عام'!CW141</f>
        <v>0</v>
      </c>
      <c r="H138" s="295">
        <f>'اجمالى عام'!CX141</f>
        <v>0</v>
      </c>
      <c r="I138" s="295">
        <f>'اجمالى عام'!CY141</f>
        <v>0</v>
      </c>
      <c r="J138" s="295">
        <f>'اجمالى عام'!CZ141</f>
        <v>0</v>
      </c>
      <c r="K138" s="295">
        <f>'اجمالى عام'!DA141</f>
        <v>0</v>
      </c>
      <c r="L138" s="295">
        <f>'اجمالى عام'!DB141</f>
        <v>0</v>
      </c>
      <c r="M138" s="295">
        <f>'اجمالى عام'!DC141</f>
        <v>0</v>
      </c>
      <c r="N138" s="295">
        <f>'اجمالى عام'!DD141</f>
        <v>0</v>
      </c>
      <c r="O138" s="295">
        <f>'اجمالى عام'!DE141</f>
        <v>0</v>
      </c>
      <c r="P138" s="295">
        <f>'اجمالى عام'!DF141</f>
        <v>0</v>
      </c>
      <c r="Q138" s="295">
        <f>'اجمالى عام'!DG141</f>
        <v>0</v>
      </c>
      <c r="R138" s="295">
        <f>'اجمالى عام'!DH141</f>
        <v>0</v>
      </c>
      <c r="S138" s="295">
        <f>'اجمالى عام'!DI141</f>
        <v>0</v>
      </c>
      <c r="T138" s="295">
        <f>'اجمالى عام'!DJ141</f>
        <v>0</v>
      </c>
      <c r="U138" s="295">
        <f>'اجمالى عام'!DK141</f>
        <v>0</v>
      </c>
      <c r="V138" s="295">
        <f>'اجمالى عام'!DL141</f>
        <v>0</v>
      </c>
      <c r="W138" s="295">
        <f>'اجمالى عام'!DM141</f>
        <v>0</v>
      </c>
    </row>
    <row r="139" spans="1:23" s="69" customFormat="1" ht="21.95" customHeight="1" thickBot="1" x14ac:dyDescent="0.25">
      <c r="A139" s="296">
        <f>IF(B139="","",SUBTOTAL(3,$B$2:B139))</f>
        <v>138</v>
      </c>
      <c r="B139" s="306">
        <f>'اجمالى عام'!CR142</f>
        <v>0</v>
      </c>
      <c r="C139" s="295">
        <f>'اجمالى عام'!CS142</f>
        <v>0</v>
      </c>
      <c r="D139" s="295">
        <f>'اجمالى عام'!CT142</f>
        <v>0</v>
      </c>
      <c r="E139" s="295">
        <f>'اجمالى عام'!CU142</f>
        <v>0</v>
      </c>
      <c r="F139" s="295">
        <f>'اجمالى عام'!CV142</f>
        <v>0</v>
      </c>
      <c r="G139" s="295">
        <f>'اجمالى عام'!CW142</f>
        <v>0</v>
      </c>
      <c r="H139" s="295">
        <f>'اجمالى عام'!CX142</f>
        <v>0</v>
      </c>
      <c r="I139" s="295">
        <f>'اجمالى عام'!CY142</f>
        <v>0</v>
      </c>
      <c r="J139" s="295">
        <f>'اجمالى عام'!CZ142</f>
        <v>0</v>
      </c>
      <c r="K139" s="295">
        <f>'اجمالى عام'!DA142</f>
        <v>0</v>
      </c>
      <c r="L139" s="295">
        <f>'اجمالى عام'!DB142</f>
        <v>0</v>
      </c>
      <c r="M139" s="295">
        <f>'اجمالى عام'!DC142</f>
        <v>0</v>
      </c>
      <c r="N139" s="295">
        <f>'اجمالى عام'!DD142</f>
        <v>0</v>
      </c>
      <c r="O139" s="295">
        <f>'اجمالى عام'!DE142</f>
        <v>0</v>
      </c>
      <c r="P139" s="295">
        <f>'اجمالى عام'!DF142</f>
        <v>0</v>
      </c>
      <c r="Q139" s="295">
        <f>'اجمالى عام'!DG142</f>
        <v>0</v>
      </c>
      <c r="R139" s="295">
        <f>'اجمالى عام'!DH142</f>
        <v>0</v>
      </c>
      <c r="S139" s="295">
        <f>'اجمالى عام'!DI142</f>
        <v>0</v>
      </c>
      <c r="T139" s="295">
        <f>'اجمالى عام'!DJ142</f>
        <v>0</v>
      </c>
      <c r="U139" s="295">
        <f>'اجمالى عام'!DK142</f>
        <v>0</v>
      </c>
      <c r="V139" s="295">
        <f>'اجمالى عام'!DL142</f>
        <v>0</v>
      </c>
      <c r="W139" s="295">
        <f>'اجمالى عام'!DM142</f>
        <v>0</v>
      </c>
    </row>
    <row r="140" spans="1:23" s="69" customFormat="1" ht="21.95" customHeight="1" thickBot="1" x14ac:dyDescent="0.25">
      <c r="A140" s="296">
        <f>IF(B140="","",SUBTOTAL(3,$B$2:B140))</f>
        <v>139</v>
      </c>
      <c r="B140" s="306">
        <f>'اجمالى عام'!CR143</f>
        <v>0</v>
      </c>
      <c r="C140" s="295">
        <f>'اجمالى عام'!CS143</f>
        <v>0</v>
      </c>
      <c r="D140" s="295">
        <f>'اجمالى عام'!CT143</f>
        <v>0</v>
      </c>
      <c r="E140" s="295">
        <f>'اجمالى عام'!CU143</f>
        <v>0</v>
      </c>
      <c r="F140" s="295">
        <f>'اجمالى عام'!CV143</f>
        <v>0</v>
      </c>
      <c r="G140" s="295">
        <f>'اجمالى عام'!CW143</f>
        <v>0</v>
      </c>
      <c r="H140" s="295">
        <f>'اجمالى عام'!CX143</f>
        <v>0</v>
      </c>
      <c r="I140" s="295">
        <f>'اجمالى عام'!CY143</f>
        <v>0</v>
      </c>
      <c r="J140" s="295">
        <f>'اجمالى عام'!CZ143</f>
        <v>0</v>
      </c>
      <c r="K140" s="295">
        <f>'اجمالى عام'!DA143</f>
        <v>0</v>
      </c>
      <c r="L140" s="295">
        <f>'اجمالى عام'!DB143</f>
        <v>0</v>
      </c>
      <c r="M140" s="295">
        <f>'اجمالى عام'!DC143</f>
        <v>0</v>
      </c>
      <c r="N140" s="295">
        <f>'اجمالى عام'!DD143</f>
        <v>0</v>
      </c>
      <c r="O140" s="295">
        <f>'اجمالى عام'!DE143</f>
        <v>0</v>
      </c>
      <c r="P140" s="295">
        <f>'اجمالى عام'!DF143</f>
        <v>0</v>
      </c>
      <c r="Q140" s="295">
        <f>'اجمالى عام'!DG143</f>
        <v>0</v>
      </c>
      <c r="R140" s="295">
        <f>'اجمالى عام'!DH143</f>
        <v>0</v>
      </c>
      <c r="S140" s="295">
        <f>'اجمالى عام'!DI143</f>
        <v>0</v>
      </c>
      <c r="T140" s="295">
        <f>'اجمالى عام'!DJ143</f>
        <v>0</v>
      </c>
      <c r="U140" s="295">
        <f>'اجمالى عام'!DK143</f>
        <v>0</v>
      </c>
      <c r="V140" s="295">
        <f>'اجمالى عام'!DL143</f>
        <v>0</v>
      </c>
      <c r="W140" s="295">
        <f>'اجمالى عام'!DM143</f>
        <v>0</v>
      </c>
    </row>
    <row r="141" spans="1:23" s="69" customFormat="1" ht="21.95" customHeight="1" thickBot="1" x14ac:dyDescent="0.25">
      <c r="A141" s="296">
        <f>IF(B141="","",SUBTOTAL(3,$B$2:B141))</f>
        <v>140</v>
      </c>
      <c r="B141" s="306">
        <f>'اجمالى عام'!CR144</f>
        <v>0</v>
      </c>
      <c r="C141" s="295">
        <f>'اجمالى عام'!CS144</f>
        <v>0</v>
      </c>
      <c r="D141" s="295">
        <f>'اجمالى عام'!CT144</f>
        <v>0</v>
      </c>
      <c r="E141" s="295">
        <f>'اجمالى عام'!CU144</f>
        <v>0</v>
      </c>
      <c r="F141" s="295">
        <f>'اجمالى عام'!CV144</f>
        <v>0</v>
      </c>
      <c r="G141" s="295">
        <f>'اجمالى عام'!CW144</f>
        <v>0</v>
      </c>
      <c r="H141" s="295">
        <f>'اجمالى عام'!CX144</f>
        <v>0</v>
      </c>
      <c r="I141" s="295">
        <f>'اجمالى عام'!CY144</f>
        <v>0</v>
      </c>
      <c r="J141" s="295">
        <f>'اجمالى عام'!CZ144</f>
        <v>0</v>
      </c>
      <c r="K141" s="295">
        <f>'اجمالى عام'!DA144</f>
        <v>0</v>
      </c>
      <c r="L141" s="295">
        <f>'اجمالى عام'!DB144</f>
        <v>0</v>
      </c>
      <c r="M141" s="295">
        <f>'اجمالى عام'!DC144</f>
        <v>0</v>
      </c>
      <c r="N141" s="295">
        <f>'اجمالى عام'!DD144</f>
        <v>0</v>
      </c>
      <c r="O141" s="295">
        <f>'اجمالى عام'!DE144</f>
        <v>0</v>
      </c>
      <c r="P141" s="295">
        <f>'اجمالى عام'!DF144</f>
        <v>0</v>
      </c>
      <c r="Q141" s="295">
        <f>'اجمالى عام'!DG144</f>
        <v>0</v>
      </c>
      <c r="R141" s="295">
        <f>'اجمالى عام'!DH144</f>
        <v>0</v>
      </c>
      <c r="S141" s="295">
        <f>'اجمالى عام'!DI144</f>
        <v>0</v>
      </c>
      <c r="T141" s="295">
        <f>'اجمالى عام'!DJ144</f>
        <v>0</v>
      </c>
      <c r="U141" s="295">
        <f>'اجمالى عام'!DK144</f>
        <v>0</v>
      </c>
      <c r="V141" s="295">
        <f>'اجمالى عام'!DL144</f>
        <v>0</v>
      </c>
      <c r="W141" s="295">
        <f>'اجمالى عام'!DM144</f>
        <v>0</v>
      </c>
    </row>
    <row r="142" spans="1:23" s="69" customFormat="1" ht="21.95" customHeight="1" thickBot="1" x14ac:dyDescent="0.25">
      <c r="A142" s="296">
        <f>IF(B142="","",SUBTOTAL(3,$B$2:B142))</f>
        <v>141</v>
      </c>
      <c r="B142" s="306">
        <f>'اجمالى عام'!CR145</f>
        <v>0</v>
      </c>
      <c r="C142" s="295">
        <f>'اجمالى عام'!CS145</f>
        <v>0</v>
      </c>
      <c r="D142" s="295">
        <f>'اجمالى عام'!CT145</f>
        <v>0</v>
      </c>
      <c r="E142" s="295">
        <f>'اجمالى عام'!CU145</f>
        <v>0</v>
      </c>
      <c r="F142" s="295">
        <f>'اجمالى عام'!CV145</f>
        <v>0</v>
      </c>
      <c r="G142" s="295">
        <f>'اجمالى عام'!CW145</f>
        <v>0</v>
      </c>
      <c r="H142" s="295">
        <f>'اجمالى عام'!CX145</f>
        <v>0</v>
      </c>
      <c r="I142" s="295">
        <f>'اجمالى عام'!CY145</f>
        <v>0</v>
      </c>
      <c r="J142" s="295">
        <f>'اجمالى عام'!CZ145</f>
        <v>0</v>
      </c>
      <c r="K142" s="295">
        <f>'اجمالى عام'!DA145</f>
        <v>0</v>
      </c>
      <c r="L142" s="295">
        <f>'اجمالى عام'!DB145</f>
        <v>0</v>
      </c>
      <c r="M142" s="295">
        <f>'اجمالى عام'!DC145</f>
        <v>0</v>
      </c>
      <c r="N142" s="295">
        <f>'اجمالى عام'!DD145</f>
        <v>0</v>
      </c>
      <c r="O142" s="295">
        <f>'اجمالى عام'!DE145</f>
        <v>0</v>
      </c>
      <c r="P142" s="295">
        <f>'اجمالى عام'!DF145</f>
        <v>0</v>
      </c>
      <c r="Q142" s="295">
        <f>'اجمالى عام'!DG145</f>
        <v>0</v>
      </c>
      <c r="R142" s="295">
        <f>'اجمالى عام'!DH145</f>
        <v>0</v>
      </c>
      <c r="S142" s="295">
        <f>'اجمالى عام'!DI145</f>
        <v>0</v>
      </c>
      <c r="T142" s="295">
        <f>'اجمالى عام'!DJ145</f>
        <v>0</v>
      </c>
      <c r="U142" s="295">
        <f>'اجمالى عام'!DK145</f>
        <v>0</v>
      </c>
      <c r="V142" s="295">
        <f>'اجمالى عام'!DL145</f>
        <v>0</v>
      </c>
      <c r="W142" s="295">
        <f>'اجمالى عام'!DM145</f>
        <v>0</v>
      </c>
    </row>
    <row r="143" spans="1:23" s="69" customFormat="1" ht="21.95" customHeight="1" thickBot="1" x14ac:dyDescent="0.25">
      <c r="A143" s="296">
        <f>IF(B143="","",SUBTOTAL(3,$B$2:B143))</f>
        <v>142</v>
      </c>
      <c r="B143" s="306">
        <f>'اجمالى عام'!CR146</f>
        <v>0</v>
      </c>
      <c r="C143" s="295">
        <f>'اجمالى عام'!CS146</f>
        <v>0</v>
      </c>
      <c r="D143" s="295">
        <f>'اجمالى عام'!CT146</f>
        <v>0</v>
      </c>
      <c r="E143" s="295">
        <f>'اجمالى عام'!CU146</f>
        <v>0</v>
      </c>
      <c r="F143" s="295">
        <f>'اجمالى عام'!CV146</f>
        <v>0</v>
      </c>
      <c r="G143" s="295">
        <f>'اجمالى عام'!CW146</f>
        <v>0</v>
      </c>
      <c r="H143" s="295">
        <f>'اجمالى عام'!CX146</f>
        <v>0</v>
      </c>
      <c r="I143" s="295">
        <f>'اجمالى عام'!CY146</f>
        <v>0</v>
      </c>
      <c r="J143" s="295">
        <f>'اجمالى عام'!CZ146</f>
        <v>0</v>
      </c>
      <c r="K143" s="295">
        <f>'اجمالى عام'!DA146</f>
        <v>0</v>
      </c>
      <c r="L143" s="295">
        <f>'اجمالى عام'!DB146</f>
        <v>0</v>
      </c>
      <c r="M143" s="295">
        <f>'اجمالى عام'!DC146</f>
        <v>0</v>
      </c>
      <c r="N143" s="295">
        <f>'اجمالى عام'!DD146</f>
        <v>0</v>
      </c>
      <c r="O143" s="295">
        <f>'اجمالى عام'!DE146</f>
        <v>0</v>
      </c>
      <c r="P143" s="295">
        <f>'اجمالى عام'!DF146</f>
        <v>0</v>
      </c>
      <c r="Q143" s="295">
        <f>'اجمالى عام'!DG146</f>
        <v>0</v>
      </c>
      <c r="R143" s="295">
        <f>'اجمالى عام'!DH146</f>
        <v>0</v>
      </c>
      <c r="S143" s="295">
        <f>'اجمالى عام'!DI146</f>
        <v>0</v>
      </c>
      <c r="T143" s="295">
        <f>'اجمالى عام'!DJ146</f>
        <v>0</v>
      </c>
      <c r="U143" s="295">
        <f>'اجمالى عام'!DK146</f>
        <v>0</v>
      </c>
      <c r="V143" s="295">
        <f>'اجمالى عام'!DL146</f>
        <v>0</v>
      </c>
      <c r="W143" s="295">
        <f>'اجمالى عام'!DM146</f>
        <v>0</v>
      </c>
    </row>
    <row r="144" spans="1:23" s="69" customFormat="1" ht="21.95" customHeight="1" thickBot="1" x14ac:dyDescent="0.25">
      <c r="A144" s="296">
        <f>IF(B144="","",SUBTOTAL(3,$B$2:B144))</f>
        <v>143</v>
      </c>
      <c r="B144" s="306">
        <f>'اجمالى عام'!CR147</f>
        <v>0</v>
      </c>
      <c r="C144" s="295">
        <f>'اجمالى عام'!CS147</f>
        <v>0</v>
      </c>
      <c r="D144" s="295">
        <f>'اجمالى عام'!CT147</f>
        <v>0</v>
      </c>
      <c r="E144" s="295">
        <f>'اجمالى عام'!CU147</f>
        <v>0</v>
      </c>
      <c r="F144" s="295">
        <f>'اجمالى عام'!CV147</f>
        <v>0</v>
      </c>
      <c r="G144" s="295">
        <f>'اجمالى عام'!CW147</f>
        <v>0</v>
      </c>
      <c r="H144" s="295">
        <f>'اجمالى عام'!CX147</f>
        <v>0</v>
      </c>
      <c r="I144" s="295">
        <f>'اجمالى عام'!CY147</f>
        <v>0</v>
      </c>
      <c r="J144" s="295">
        <f>'اجمالى عام'!CZ147</f>
        <v>0</v>
      </c>
      <c r="K144" s="295">
        <f>'اجمالى عام'!DA147</f>
        <v>0</v>
      </c>
      <c r="L144" s="295">
        <f>'اجمالى عام'!DB147</f>
        <v>0</v>
      </c>
      <c r="M144" s="295">
        <f>'اجمالى عام'!DC147</f>
        <v>0</v>
      </c>
      <c r="N144" s="295">
        <f>'اجمالى عام'!DD147</f>
        <v>0</v>
      </c>
      <c r="O144" s="295">
        <f>'اجمالى عام'!DE147</f>
        <v>0</v>
      </c>
      <c r="P144" s="295">
        <f>'اجمالى عام'!DF147</f>
        <v>0</v>
      </c>
      <c r="Q144" s="295">
        <f>'اجمالى عام'!DG147</f>
        <v>0</v>
      </c>
      <c r="R144" s="295">
        <f>'اجمالى عام'!DH147</f>
        <v>0</v>
      </c>
      <c r="S144" s="295">
        <f>'اجمالى عام'!DI147</f>
        <v>0</v>
      </c>
      <c r="T144" s="295">
        <f>'اجمالى عام'!DJ147</f>
        <v>0</v>
      </c>
      <c r="U144" s="295">
        <f>'اجمالى عام'!DK147</f>
        <v>0</v>
      </c>
      <c r="V144" s="295">
        <f>'اجمالى عام'!DL147</f>
        <v>0</v>
      </c>
      <c r="W144" s="295">
        <f>'اجمالى عام'!DM147</f>
        <v>0</v>
      </c>
    </row>
    <row r="145" spans="1:23" s="69" customFormat="1" ht="21.95" customHeight="1" thickBot="1" x14ac:dyDescent="0.25">
      <c r="A145" s="296">
        <f>IF(B145="","",SUBTOTAL(3,$B$2:B145))</f>
        <v>144</v>
      </c>
      <c r="B145" s="306">
        <f>'اجمالى عام'!CR148</f>
        <v>0</v>
      </c>
      <c r="C145" s="295">
        <f>'اجمالى عام'!CS148</f>
        <v>0</v>
      </c>
      <c r="D145" s="295">
        <f>'اجمالى عام'!CT148</f>
        <v>0</v>
      </c>
      <c r="E145" s="295">
        <f>'اجمالى عام'!CU148</f>
        <v>0</v>
      </c>
      <c r="F145" s="295">
        <f>'اجمالى عام'!CV148</f>
        <v>0</v>
      </c>
      <c r="G145" s="295">
        <f>'اجمالى عام'!CW148</f>
        <v>0</v>
      </c>
      <c r="H145" s="295">
        <f>'اجمالى عام'!CX148</f>
        <v>0</v>
      </c>
      <c r="I145" s="295">
        <f>'اجمالى عام'!CY148</f>
        <v>0</v>
      </c>
      <c r="J145" s="295">
        <f>'اجمالى عام'!CZ148</f>
        <v>0</v>
      </c>
      <c r="K145" s="295">
        <f>'اجمالى عام'!DA148</f>
        <v>0</v>
      </c>
      <c r="L145" s="295">
        <f>'اجمالى عام'!DB148</f>
        <v>0</v>
      </c>
      <c r="M145" s="295">
        <f>'اجمالى عام'!DC148</f>
        <v>0</v>
      </c>
      <c r="N145" s="295">
        <f>'اجمالى عام'!DD148</f>
        <v>0</v>
      </c>
      <c r="O145" s="295">
        <f>'اجمالى عام'!DE148</f>
        <v>0</v>
      </c>
      <c r="P145" s="295">
        <f>'اجمالى عام'!DF148</f>
        <v>0</v>
      </c>
      <c r="Q145" s="295">
        <f>'اجمالى عام'!DG148</f>
        <v>0</v>
      </c>
      <c r="R145" s="295">
        <f>'اجمالى عام'!DH148</f>
        <v>0</v>
      </c>
      <c r="S145" s="295">
        <f>'اجمالى عام'!DI148</f>
        <v>0</v>
      </c>
      <c r="T145" s="295">
        <f>'اجمالى عام'!DJ148</f>
        <v>0</v>
      </c>
      <c r="U145" s="295">
        <f>'اجمالى عام'!DK148</f>
        <v>0</v>
      </c>
      <c r="V145" s="295">
        <f>'اجمالى عام'!DL148</f>
        <v>0</v>
      </c>
      <c r="W145" s="295">
        <f>'اجمالى عام'!DM148</f>
        <v>0</v>
      </c>
    </row>
    <row r="146" spans="1:23" s="69" customFormat="1" ht="21.95" customHeight="1" thickBot="1" x14ac:dyDescent="0.25">
      <c r="A146" s="296">
        <f>IF(B146="","",SUBTOTAL(3,$B$2:B146))</f>
        <v>145</v>
      </c>
      <c r="B146" s="306">
        <f>'اجمالى عام'!CR149</f>
        <v>0</v>
      </c>
      <c r="C146" s="295">
        <f>'اجمالى عام'!CS149</f>
        <v>0</v>
      </c>
      <c r="D146" s="295">
        <f>'اجمالى عام'!CT149</f>
        <v>0</v>
      </c>
      <c r="E146" s="295">
        <f>'اجمالى عام'!CU149</f>
        <v>0</v>
      </c>
      <c r="F146" s="295">
        <f>'اجمالى عام'!CV149</f>
        <v>0</v>
      </c>
      <c r="G146" s="295">
        <f>'اجمالى عام'!CW149</f>
        <v>0</v>
      </c>
      <c r="H146" s="295">
        <f>'اجمالى عام'!CX149</f>
        <v>0</v>
      </c>
      <c r="I146" s="295">
        <f>'اجمالى عام'!CY149</f>
        <v>0</v>
      </c>
      <c r="J146" s="295">
        <f>'اجمالى عام'!CZ149</f>
        <v>0</v>
      </c>
      <c r="K146" s="295">
        <f>'اجمالى عام'!DA149</f>
        <v>0</v>
      </c>
      <c r="L146" s="295">
        <f>'اجمالى عام'!DB149</f>
        <v>0</v>
      </c>
      <c r="M146" s="295">
        <f>'اجمالى عام'!DC149</f>
        <v>0</v>
      </c>
      <c r="N146" s="295">
        <f>'اجمالى عام'!DD149</f>
        <v>0</v>
      </c>
      <c r="O146" s="295">
        <f>'اجمالى عام'!DE149</f>
        <v>0</v>
      </c>
      <c r="P146" s="295">
        <f>'اجمالى عام'!DF149</f>
        <v>0</v>
      </c>
      <c r="Q146" s="295">
        <f>'اجمالى عام'!DG149</f>
        <v>0</v>
      </c>
      <c r="R146" s="295">
        <f>'اجمالى عام'!DH149</f>
        <v>0</v>
      </c>
      <c r="S146" s="295">
        <f>'اجمالى عام'!DI149</f>
        <v>0</v>
      </c>
      <c r="T146" s="295">
        <f>'اجمالى عام'!DJ149</f>
        <v>0</v>
      </c>
      <c r="U146" s="295">
        <f>'اجمالى عام'!DK149</f>
        <v>0</v>
      </c>
      <c r="V146" s="295">
        <f>'اجمالى عام'!DL149</f>
        <v>0</v>
      </c>
      <c r="W146" s="295">
        <f>'اجمالى عام'!DM149</f>
        <v>0</v>
      </c>
    </row>
    <row r="147" spans="1:23" s="69" customFormat="1" ht="21.95" customHeight="1" thickBot="1" x14ac:dyDescent="0.25">
      <c r="A147" s="296">
        <f>IF(B147="","",SUBTOTAL(3,$B$2:B147))</f>
        <v>146</v>
      </c>
      <c r="B147" s="306">
        <f>'اجمالى عام'!CR150</f>
        <v>0</v>
      </c>
      <c r="C147" s="295">
        <f>'اجمالى عام'!CS150</f>
        <v>0</v>
      </c>
      <c r="D147" s="295">
        <f>'اجمالى عام'!CT150</f>
        <v>0</v>
      </c>
      <c r="E147" s="295">
        <f>'اجمالى عام'!CU150</f>
        <v>0</v>
      </c>
      <c r="F147" s="295">
        <f>'اجمالى عام'!CV150</f>
        <v>0</v>
      </c>
      <c r="G147" s="295">
        <f>'اجمالى عام'!CW150</f>
        <v>0</v>
      </c>
      <c r="H147" s="295">
        <f>'اجمالى عام'!CX150</f>
        <v>0</v>
      </c>
      <c r="I147" s="295">
        <f>'اجمالى عام'!CY150</f>
        <v>0</v>
      </c>
      <c r="J147" s="295">
        <f>'اجمالى عام'!CZ150</f>
        <v>0</v>
      </c>
      <c r="K147" s="295">
        <f>'اجمالى عام'!DA150</f>
        <v>0</v>
      </c>
      <c r="L147" s="295">
        <f>'اجمالى عام'!DB150</f>
        <v>0</v>
      </c>
      <c r="M147" s="295">
        <f>'اجمالى عام'!DC150</f>
        <v>0</v>
      </c>
      <c r="N147" s="295">
        <f>'اجمالى عام'!DD150</f>
        <v>0</v>
      </c>
      <c r="O147" s="295">
        <f>'اجمالى عام'!DE150</f>
        <v>0</v>
      </c>
      <c r="P147" s="295">
        <f>'اجمالى عام'!DF150</f>
        <v>0</v>
      </c>
      <c r="Q147" s="295">
        <f>'اجمالى عام'!DG150</f>
        <v>0</v>
      </c>
      <c r="R147" s="295">
        <f>'اجمالى عام'!DH150</f>
        <v>0</v>
      </c>
      <c r="S147" s="295">
        <f>'اجمالى عام'!DI150</f>
        <v>0</v>
      </c>
      <c r="T147" s="295">
        <f>'اجمالى عام'!DJ150</f>
        <v>0</v>
      </c>
      <c r="U147" s="295">
        <f>'اجمالى عام'!DK150</f>
        <v>0</v>
      </c>
      <c r="V147" s="295">
        <f>'اجمالى عام'!DL150</f>
        <v>0</v>
      </c>
      <c r="W147" s="295">
        <f>'اجمالى عام'!DM150</f>
        <v>0</v>
      </c>
    </row>
    <row r="148" spans="1:23" s="69" customFormat="1" ht="21.95" customHeight="1" thickBot="1" x14ac:dyDescent="0.25">
      <c r="A148" s="296">
        <f>IF(B148="","",SUBTOTAL(3,$B$2:B148))</f>
        <v>147</v>
      </c>
      <c r="B148" s="306">
        <f>'اجمالى عام'!CR151</f>
        <v>0</v>
      </c>
      <c r="C148" s="295">
        <f>'اجمالى عام'!CS151</f>
        <v>0</v>
      </c>
      <c r="D148" s="295">
        <f>'اجمالى عام'!CT151</f>
        <v>0</v>
      </c>
      <c r="E148" s="295">
        <f>'اجمالى عام'!CU151</f>
        <v>0</v>
      </c>
      <c r="F148" s="295">
        <f>'اجمالى عام'!CV151</f>
        <v>0</v>
      </c>
      <c r="G148" s="295">
        <f>'اجمالى عام'!CW151</f>
        <v>0</v>
      </c>
      <c r="H148" s="295">
        <f>'اجمالى عام'!CX151</f>
        <v>0</v>
      </c>
      <c r="I148" s="295">
        <f>'اجمالى عام'!CY151</f>
        <v>0</v>
      </c>
      <c r="J148" s="295">
        <f>'اجمالى عام'!CZ151</f>
        <v>0</v>
      </c>
      <c r="K148" s="295">
        <f>'اجمالى عام'!DA151</f>
        <v>0</v>
      </c>
      <c r="L148" s="295">
        <f>'اجمالى عام'!DB151</f>
        <v>0</v>
      </c>
      <c r="M148" s="295">
        <f>'اجمالى عام'!DC151</f>
        <v>0</v>
      </c>
      <c r="N148" s="295">
        <f>'اجمالى عام'!DD151</f>
        <v>0</v>
      </c>
      <c r="O148" s="295">
        <f>'اجمالى عام'!DE151</f>
        <v>0</v>
      </c>
      <c r="P148" s="295">
        <f>'اجمالى عام'!DF151</f>
        <v>0</v>
      </c>
      <c r="Q148" s="295">
        <f>'اجمالى عام'!DG151</f>
        <v>0</v>
      </c>
      <c r="R148" s="295">
        <f>'اجمالى عام'!DH151</f>
        <v>0</v>
      </c>
      <c r="S148" s="295">
        <f>'اجمالى عام'!DI151</f>
        <v>0</v>
      </c>
      <c r="T148" s="295">
        <f>'اجمالى عام'!DJ151</f>
        <v>0</v>
      </c>
      <c r="U148" s="295">
        <f>'اجمالى عام'!DK151</f>
        <v>0</v>
      </c>
      <c r="V148" s="295">
        <f>'اجمالى عام'!DL151</f>
        <v>0</v>
      </c>
      <c r="W148" s="295">
        <f>'اجمالى عام'!DM151</f>
        <v>0</v>
      </c>
    </row>
    <row r="149" spans="1:23" s="69" customFormat="1" ht="21.95" customHeight="1" thickBot="1" x14ac:dyDescent="0.25">
      <c r="A149" s="296">
        <f>IF(B149="","",SUBTOTAL(3,$B$2:B149))</f>
        <v>148</v>
      </c>
      <c r="B149" s="306">
        <f>'اجمالى عام'!CR152</f>
        <v>0</v>
      </c>
      <c r="C149" s="295">
        <f>'اجمالى عام'!CS152</f>
        <v>0</v>
      </c>
      <c r="D149" s="295">
        <f>'اجمالى عام'!CT152</f>
        <v>0</v>
      </c>
      <c r="E149" s="295">
        <f>'اجمالى عام'!CU152</f>
        <v>0</v>
      </c>
      <c r="F149" s="295">
        <f>'اجمالى عام'!CV152</f>
        <v>0</v>
      </c>
      <c r="G149" s="295">
        <f>'اجمالى عام'!CW152</f>
        <v>0</v>
      </c>
      <c r="H149" s="295">
        <f>'اجمالى عام'!CX152</f>
        <v>0</v>
      </c>
      <c r="I149" s="295">
        <f>'اجمالى عام'!CY152</f>
        <v>0</v>
      </c>
      <c r="J149" s="295">
        <f>'اجمالى عام'!CZ152</f>
        <v>0</v>
      </c>
      <c r="K149" s="295">
        <f>'اجمالى عام'!DA152</f>
        <v>0</v>
      </c>
      <c r="L149" s="295">
        <f>'اجمالى عام'!DB152</f>
        <v>0</v>
      </c>
      <c r="M149" s="295">
        <f>'اجمالى عام'!DC152</f>
        <v>0</v>
      </c>
      <c r="N149" s="295">
        <f>'اجمالى عام'!DD152</f>
        <v>0</v>
      </c>
      <c r="O149" s="295">
        <f>'اجمالى عام'!DE152</f>
        <v>0</v>
      </c>
      <c r="P149" s="295">
        <f>'اجمالى عام'!DF152</f>
        <v>0</v>
      </c>
      <c r="Q149" s="295">
        <f>'اجمالى عام'!DG152</f>
        <v>0</v>
      </c>
      <c r="R149" s="295">
        <f>'اجمالى عام'!DH152</f>
        <v>0</v>
      </c>
      <c r="S149" s="295">
        <f>'اجمالى عام'!DI152</f>
        <v>0</v>
      </c>
      <c r="T149" s="295">
        <f>'اجمالى عام'!DJ152</f>
        <v>0</v>
      </c>
      <c r="U149" s="295">
        <f>'اجمالى عام'!DK152</f>
        <v>0</v>
      </c>
      <c r="V149" s="295">
        <f>'اجمالى عام'!DL152</f>
        <v>0</v>
      </c>
      <c r="W149" s="295">
        <f>'اجمالى عام'!DM152</f>
        <v>0</v>
      </c>
    </row>
    <row r="150" spans="1:23" s="69" customFormat="1" ht="21.95" customHeight="1" thickBot="1" x14ac:dyDescent="0.25">
      <c r="A150" s="296">
        <f>IF(B150="","",SUBTOTAL(3,$B$2:B150))</f>
        <v>149</v>
      </c>
      <c r="B150" s="306">
        <f>'اجمالى عام'!CR153</f>
        <v>0</v>
      </c>
      <c r="C150" s="295">
        <f>'اجمالى عام'!CS153</f>
        <v>0</v>
      </c>
      <c r="D150" s="295">
        <f>'اجمالى عام'!CT153</f>
        <v>0</v>
      </c>
      <c r="E150" s="295">
        <f>'اجمالى عام'!CU153</f>
        <v>0</v>
      </c>
      <c r="F150" s="295">
        <f>'اجمالى عام'!CV153</f>
        <v>0</v>
      </c>
      <c r="G150" s="295">
        <f>'اجمالى عام'!CW153</f>
        <v>0</v>
      </c>
      <c r="H150" s="295">
        <f>'اجمالى عام'!CX153</f>
        <v>0</v>
      </c>
      <c r="I150" s="295">
        <f>'اجمالى عام'!CY153</f>
        <v>0</v>
      </c>
      <c r="J150" s="295">
        <f>'اجمالى عام'!CZ153</f>
        <v>0</v>
      </c>
      <c r="K150" s="295">
        <f>'اجمالى عام'!DA153</f>
        <v>0</v>
      </c>
      <c r="L150" s="295">
        <f>'اجمالى عام'!DB153</f>
        <v>0</v>
      </c>
      <c r="M150" s="295">
        <f>'اجمالى عام'!DC153</f>
        <v>0</v>
      </c>
      <c r="N150" s="295">
        <f>'اجمالى عام'!DD153</f>
        <v>0</v>
      </c>
      <c r="O150" s="295">
        <f>'اجمالى عام'!DE153</f>
        <v>0</v>
      </c>
      <c r="P150" s="295">
        <f>'اجمالى عام'!DF153</f>
        <v>0</v>
      </c>
      <c r="Q150" s="295">
        <f>'اجمالى عام'!DG153</f>
        <v>0</v>
      </c>
      <c r="R150" s="295">
        <f>'اجمالى عام'!DH153</f>
        <v>0</v>
      </c>
      <c r="S150" s="295">
        <f>'اجمالى عام'!DI153</f>
        <v>0</v>
      </c>
      <c r="T150" s="295">
        <f>'اجمالى عام'!DJ153</f>
        <v>0</v>
      </c>
      <c r="U150" s="295">
        <f>'اجمالى عام'!DK153</f>
        <v>0</v>
      </c>
      <c r="V150" s="295">
        <f>'اجمالى عام'!DL153</f>
        <v>0</v>
      </c>
      <c r="W150" s="295">
        <f>'اجمالى عام'!DM153</f>
        <v>0</v>
      </c>
    </row>
    <row r="151" spans="1:23" s="69" customFormat="1" ht="21.95" customHeight="1" thickBot="1" x14ac:dyDescent="0.25">
      <c r="A151" s="296">
        <f>IF(B151="","",SUBTOTAL(3,$B$2:B151))</f>
        <v>150</v>
      </c>
      <c r="B151" s="306">
        <f>'اجمالى عام'!CR154</f>
        <v>0</v>
      </c>
      <c r="C151" s="295">
        <f>'اجمالى عام'!CS154</f>
        <v>0</v>
      </c>
      <c r="D151" s="295">
        <f>'اجمالى عام'!CT154</f>
        <v>0</v>
      </c>
      <c r="E151" s="295">
        <f>'اجمالى عام'!CU154</f>
        <v>0</v>
      </c>
      <c r="F151" s="295">
        <f>'اجمالى عام'!CV154</f>
        <v>0</v>
      </c>
      <c r="G151" s="295">
        <f>'اجمالى عام'!CW154</f>
        <v>0</v>
      </c>
      <c r="H151" s="295">
        <f>'اجمالى عام'!CX154</f>
        <v>0</v>
      </c>
      <c r="I151" s="295">
        <f>'اجمالى عام'!CY154</f>
        <v>0</v>
      </c>
      <c r="J151" s="295">
        <f>'اجمالى عام'!CZ154</f>
        <v>0</v>
      </c>
      <c r="K151" s="295">
        <f>'اجمالى عام'!DA154</f>
        <v>0</v>
      </c>
      <c r="L151" s="295">
        <f>'اجمالى عام'!DB154</f>
        <v>0</v>
      </c>
      <c r="M151" s="295">
        <f>'اجمالى عام'!DC154</f>
        <v>0</v>
      </c>
      <c r="N151" s="295">
        <f>'اجمالى عام'!DD154</f>
        <v>0</v>
      </c>
      <c r="O151" s="295">
        <f>'اجمالى عام'!DE154</f>
        <v>0</v>
      </c>
      <c r="P151" s="295">
        <f>'اجمالى عام'!DF154</f>
        <v>0</v>
      </c>
      <c r="Q151" s="295">
        <f>'اجمالى عام'!DG154</f>
        <v>0</v>
      </c>
      <c r="R151" s="295">
        <f>'اجمالى عام'!DH154</f>
        <v>0</v>
      </c>
      <c r="S151" s="295">
        <f>'اجمالى عام'!DI154</f>
        <v>0</v>
      </c>
      <c r="T151" s="295">
        <f>'اجمالى عام'!DJ154</f>
        <v>0</v>
      </c>
      <c r="U151" s="295">
        <f>'اجمالى عام'!DK154</f>
        <v>0</v>
      </c>
      <c r="V151" s="295">
        <f>'اجمالى عام'!DL154</f>
        <v>0</v>
      </c>
      <c r="W151" s="295">
        <f>'اجمالى عام'!DM154</f>
        <v>0</v>
      </c>
    </row>
    <row r="152" spans="1:23" s="69" customFormat="1" ht="21.95" customHeight="1" thickBot="1" x14ac:dyDescent="0.25">
      <c r="A152" s="296">
        <f>IF(B152="","",SUBTOTAL(3,$B$2:B152))</f>
        <v>151</v>
      </c>
      <c r="B152" s="306">
        <f>'اجمالى عام'!CR155</f>
        <v>0</v>
      </c>
      <c r="C152" s="295">
        <f>'اجمالى عام'!CS155</f>
        <v>0</v>
      </c>
      <c r="D152" s="295">
        <f>'اجمالى عام'!CT155</f>
        <v>0</v>
      </c>
      <c r="E152" s="295">
        <f>'اجمالى عام'!CU155</f>
        <v>0</v>
      </c>
      <c r="F152" s="295">
        <f>'اجمالى عام'!CV155</f>
        <v>0</v>
      </c>
      <c r="G152" s="295">
        <f>'اجمالى عام'!CW155</f>
        <v>0</v>
      </c>
      <c r="H152" s="295">
        <f>'اجمالى عام'!CX155</f>
        <v>0</v>
      </c>
      <c r="I152" s="295">
        <f>'اجمالى عام'!CY155</f>
        <v>0</v>
      </c>
      <c r="J152" s="295">
        <f>'اجمالى عام'!CZ155</f>
        <v>0</v>
      </c>
      <c r="K152" s="295">
        <f>'اجمالى عام'!DA155</f>
        <v>0</v>
      </c>
      <c r="L152" s="295">
        <f>'اجمالى عام'!DB155</f>
        <v>0</v>
      </c>
      <c r="M152" s="295">
        <f>'اجمالى عام'!DC155</f>
        <v>0</v>
      </c>
      <c r="N152" s="295">
        <f>'اجمالى عام'!DD155</f>
        <v>0</v>
      </c>
      <c r="O152" s="295">
        <f>'اجمالى عام'!DE155</f>
        <v>0</v>
      </c>
      <c r="P152" s="295">
        <f>'اجمالى عام'!DF155</f>
        <v>0</v>
      </c>
      <c r="Q152" s="295">
        <f>'اجمالى عام'!DG155</f>
        <v>0</v>
      </c>
      <c r="R152" s="295">
        <f>'اجمالى عام'!DH155</f>
        <v>0</v>
      </c>
      <c r="S152" s="295">
        <f>'اجمالى عام'!DI155</f>
        <v>0</v>
      </c>
      <c r="T152" s="295">
        <f>'اجمالى عام'!DJ155</f>
        <v>0</v>
      </c>
      <c r="U152" s="295">
        <f>'اجمالى عام'!DK155</f>
        <v>0</v>
      </c>
      <c r="V152" s="295">
        <f>'اجمالى عام'!DL155</f>
        <v>0</v>
      </c>
      <c r="W152" s="295">
        <f>'اجمالى عام'!DM155</f>
        <v>0</v>
      </c>
    </row>
    <row r="153" spans="1:23" s="69" customFormat="1" ht="21.95" customHeight="1" thickBot="1" x14ac:dyDescent="0.25">
      <c r="A153" s="296">
        <f>IF(B153="","",SUBTOTAL(3,$B$2:B153))</f>
        <v>152</v>
      </c>
      <c r="B153" s="306">
        <f>'اجمالى عام'!CR156</f>
        <v>0</v>
      </c>
      <c r="C153" s="295">
        <f>'اجمالى عام'!CS156</f>
        <v>0</v>
      </c>
      <c r="D153" s="295">
        <f>'اجمالى عام'!CT156</f>
        <v>0</v>
      </c>
      <c r="E153" s="295">
        <f>'اجمالى عام'!CU156</f>
        <v>0</v>
      </c>
      <c r="F153" s="295">
        <f>'اجمالى عام'!CV156</f>
        <v>0</v>
      </c>
      <c r="G153" s="295">
        <f>'اجمالى عام'!CW156</f>
        <v>0</v>
      </c>
      <c r="H153" s="295">
        <f>'اجمالى عام'!CX156</f>
        <v>0</v>
      </c>
      <c r="I153" s="295">
        <f>'اجمالى عام'!CY156</f>
        <v>0</v>
      </c>
      <c r="J153" s="295">
        <f>'اجمالى عام'!CZ156</f>
        <v>0</v>
      </c>
      <c r="K153" s="295">
        <f>'اجمالى عام'!DA156</f>
        <v>0</v>
      </c>
      <c r="L153" s="295">
        <f>'اجمالى عام'!DB156</f>
        <v>0</v>
      </c>
      <c r="M153" s="295">
        <f>'اجمالى عام'!DC156</f>
        <v>0</v>
      </c>
      <c r="N153" s="295">
        <f>'اجمالى عام'!DD156</f>
        <v>0</v>
      </c>
      <c r="O153" s="295">
        <f>'اجمالى عام'!DE156</f>
        <v>0</v>
      </c>
      <c r="P153" s="295">
        <f>'اجمالى عام'!DF156</f>
        <v>0</v>
      </c>
      <c r="Q153" s="295">
        <f>'اجمالى عام'!DG156</f>
        <v>0</v>
      </c>
      <c r="R153" s="295">
        <f>'اجمالى عام'!DH156</f>
        <v>0</v>
      </c>
      <c r="S153" s="295">
        <f>'اجمالى عام'!DI156</f>
        <v>0</v>
      </c>
      <c r="T153" s="295">
        <f>'اجمالى عام'!DJ156</f>
        <v>0</v>
      </c>
      <c r="U153" s="295">
        <f>'اجمالى عام'!DK156</f>
        <v>0</v>
      </c>
      <c r="V153" s="295">
        <f>'اجمالى عام'!DL156</f>
        <v>0</v>
      </c>
      <c r="W153" s="295">
        <f>'اجمالى عام'!DM156</f>
        <v>0</v>
      </c>
    </row>
    <row r="154" spans="1:23" s="69" customFormat="1" ht="21.95" customHeight="1" thickBot="1" x14ac:dyDescent="0.25">
      <c r="A154" s="296">
        <f>IF(B154="","",SUBTOTAL(3,$B$2:B154))</f>
        <v>153</v>
      </c>
      <c r="B154" s="306">
        <f>'اجمالى عام'!CR157</f>
        <v>0</v>
      </c>
      <c r="C154" s="295">
        <f>'اجمالى عام'!CS157</f>
        <v>0</v>
      </c>
      <c r="D154" s="295">
        <f>'اجمالى عام'!CT157</f>
        <v>0</v>
      </c>
      <c r="E154" s="295">
        <f>'اجمالى عام'!CU157</f>
        <v>0</v>
      </c>
      <c r="F154" s="295">
        <f>'اجمالى عام'!CV157</f>
        <v>0</v>
      </c>
      <c r="G154" s="295">
        <f>'اجمالى عام'!CW157</f>
        <v>0</v>
      </c>
      <c r="H154" s="295">
        <f>'اجمالى عام'!CX157</f>
        <v>0</v>
      </c>
      <c r="I154" s="295">
        <f>'اجمالى عام'!CY157</f>
        <v>0</v>
      </c>
      <c r="J154" s="295">
        <f>'اجمالى عام'!CZ157</f>
        <v>0</v>
      </c>
      <c r="K154" s="295">
        <f>'اجمالى عام'!DA157</f>
        <v>0</v>
      </c>
      <c r="L154" s="295">
        <f>'اجمالى عام'!DB157</f>
        <v>0</v>
      </c>
      <c r="M154" s="295">
        <f>'اجمالى عام'!DC157</f>
        <v>0</v>
      </c>
      <c r="N154" s="295">
        <f>'اجمالى عام'!DD157</f>
        <v>0</v>
      </c>
      <c r="O154" s="295">
        <f>'اجمالى عام'!DE157</f>
        <v>0</v>
      </c>
      <c r="P154" s="295">
        <f>'اجمالى عام'!DF157</f>
        <v>0</v>
      </c>
      <c r="Q154" s="295">
        <f>'اجمالى عام'!DG157</f>
        <v>0</v>
      </c>
      <c r="R154" s="295">
        <f>'اجمالى عام'!DH157</f>
        <v>0</v>
      </c>
      <c r="S154" s="295">
        <f>'اجمالى عام'!DI157</f>
        <v>0</v>
      </c>
      <c r="T154" s="295">
        <f>'اجمالى عام'!DJ157</f>
        <v>0</v>
      </c>
      <c r="U154" s="295">
        <f>'اجمالى عام'!DK157</f>
        <v>0</v>
      </c>
      <c r="V154" s="295">
        <f>'اجمالى عام'!DL157</f>
        <v>0</v>
      </c>
      <c r="W154" s="295">
        <f>'اجمالى عام'!DM157</f>
        <v>0</v>
      </c>
    </row>
    <row r="155" spans="1:23" s="69" customFormat="1" ht="21.95" customHeight="1" thickBot="1" x14ac:dyDescent="0.25">
      <c r="A155" s="296">
        <f>IF(B155="","",SUBTOTAL(3,$B$2:B155))</f>
        <v>154</v>
      </c>
      <c r="B155" s="306">
        <f>'اجمالى عام'!CR158</f>
        <v>0</v>
      </c>
      <c r="C155" s="295">
        <f>'اجمالى عام'!CS158</f>
        <v>0</v>
      </c>
      <c r="D155" s="295">
        <f>'اجمالى عام'!CT158</f>
        <v>0</v>
      </c>
      <c r="E155" s="295">
        <f>'اجمالى عام'!CU158</f>
        <v>0</v>
      </c>
      <c r="F155" s="295">
        <f>'اجمالى عام'!CV158</f>
        <v>0</v>
      </c>
      <c r="G155" s="295">
        <f>'اجمالى عام'!CW158</f>
        <v>0</v>
      </c>
      <c r="H155" s="295">
        <f>'اجمالى عام'!CX158</f>
        <v>0</v>
      </c>
      <c r="I155" s="295">
        <f>'اجمالى عام'!CY158</f>
        <v>0</v>
      </c>
      <c r="J155" s="295">
        <f>'اجمالى عام'!CZ158</f>
        <v>0</v>
      </c>
      <c r="K155" s="295">
        <f>'اجمالى عام'!DA158</f>
        <v>0</v>
      </c>
      <c r="L155" s="295">
        <f>'اجمالى عام'!DB158</f>
        <v>0</v>
      </c>
      <c r="M155" s="295">
        <f>'اجمالى عام'!DC158</f>
        <v>0</v>
      </c>
      <c r="N155" s="295">
        <f>'اجمالى عام'!DD158</f>
        <v>0</v>
      </c>
      <c r="O155" s="295">
        <f>'اجمالى عام'!DE158</f>
        <v>0</v>
      </c>
      <c r="P155" s="295">
        <f>'اجمالى عام'!DF158</f>
        <v>0</v>
      </c>
      <c r="Q155" s="295">
        <f>'اجمالى عام'!DG158</f>
        <v>0</v>
      </c>
      <c r="R155" s="295">
        <f>'اجمالى عام'!DH158</f>
        <v>0</v>
      </c>
      <c r="S155" s="295">
        <f>'اجمالى عام'!DI158</f>
        <v>0</v>
      </c>
      <c r="T155" s="295">
        <f>'اجمالى عام'!DJ158</f>
        <v>0</v>
      </c>
      <c r="U155" s="295">
        <f>'اجمالى عام'!DK158</f>
        <v>0</v>
      </c>
      <c r="V155" s="295">
        <f>'اجمالى عام'!DL158</f>
        <v>0</v>
      </c>
      <c r="W155" s="295">
        <f>'اجمالى عام'!DM158</f>
        <v>0</v>
      </c>
    </row>
    <row r="156" spans="1:23" s="69" customFormat="1" ht="21.95" customHeight="1" thickBot="1" x14ac:dyDescent="0.25">
      <c r="A156" s="296">
        <f>IF(B156="","",SUBTOTAL(3,$B$2:B156))</f>
        <v>155</v>
      </c>
      <c r="B156" s="306">
        <f>'اجمالى عام'!CR159</f>
        <v>0</v>
      </c>
      <c r="C156" s="295">
        <f>'اجمالى عام'!CS159</f>
        <v>0</v>
      </c>
      <c r="D156" s="295">
        <f>'اجمالى عام'!CT159</f>
        <v>0</v>
      </c>
      <c r="E156" s="295">
        <f>'اجمالى عام'!CU159</f>
        <v>0</v>
      </c>
      <c r="F156" s="295">
        <f>'اجمالى عام'!CV159</f>
        <v>0</v>
      </c>
      <c r="G156" s="295">
        <f>'اجمالى عام'!CW159</f>
        <v>0</v>
      </c>
      <c r="H156" s="295">
        <f>'اجمالى عام'!CX159</f>
        <v>0</v>
      </c>
      <c r="I156" s="295">
        <f>'اجمالى عام'!CY159</f>
        <v>0</v>
      </c>
      <c r="J156" s="295">
        <f>'اجمالى عام'!CZ159</f>
        <v>0</v>
      </c>
      <c r="K156" s="295">
        <f>'اجمالى عام'!DA159</f>
        <v>0</v>
      </c>
      <c r="L156" s="295">
        <f>'اجمالى عام'!DB159</f>
        <v>0</v>
      </c>
      <c r="M156" s="295">
        <f>'اجمالى عام'!DC159</f>
        <v>0</v>
      </c>
      <c r="N156" s="295">
        <f>'اجمالى عام'!DD159</f>
        <v>0</v>
      </c>
      <c r="O156" s="295">
        <f>'اجمالى عام'!DE159</f>
        <v>0</v>
      </c>
      <c r="P156" s="295">
        <f>'اجمالى عام'!DF159</f>
        <v>0</v>
      </c>
      <c r="Q156" s="295">
        <f>'اجمالى عام'!DG159</f>
        <v>0</v>
      </c>
      <c r="R156" s="295">
        <f>'اجمالى عام'!DH159</f>
        <v>0</v>
      </c>
      <c r="S156" s="295">
        <f>'اجمالى عام'!DI159</f>
        <v>0</v>
      </c>
      <c r="T156" s="295">
        <f>'اجمالى عام'!DJ159</f>
        <v>0</v>
      </c>
      <c r="U156" s="295">
        <f>'اجمالى عام'!DK159</f>
        <v>0</v>
      </c>
      <c r="V156" s="295">
        <f>'اجمالى عام'!DL159</f>
        <v>0</v>
      </c>
      <c r="W156" s="295">
        <f>'اجمالى عام'!DM159</f>
        <v>0</v>
      </c>
    </row>
    <row r="157" spans="1:23" s="69" customFormat="1" ht="21.95" customHeight="1" thickBot="1" x14ac:dyDescent="0.25">
      <c r="A157" s="296">
        <f>IF(B157="","",SUBTOTAL(3,$B$2:B157))</f>
        <v>156</v>
      </c>
      <c r="B157" s="306">
        <f>'اجمالى عام'!CR160</f>
        <v>0</v>
      </c>
      <c r="C157" s="295">
        <f>'اجمالى عام'!CS160</f>
        <v>0</v>
      </c>
      <c r="D157" s="295">
        <f>'اجمالى عام'!CT160</f>
        <v>0</v>
      </c>
      <c r="E157" s="295">
        <f>'اجمالى عام'!CU160</f>
        <v>0</v>
      </c>
      <c r="F157" s="295">
        <f>'اجمالى عام'!CV160</f>
        <v>0</v>
      </c>
      <c r="G157" s="295">
        <f>'اجمالى عام'!CW160</f>
        <v>0</v>
      </c>
      <c r="H157" s="295">
        <f>'اجمالى عام'!CX160</f>
        <v>0</v>
      </c>
      <c r="I157" s="295">
        <f>'اجمالى عام'!CY160</f>
        <v>0</v>
      </c>
      <c r="J157" s="295">
        <f>'اجمالى عام'!CZ160</f>
        <v>0</v>
      </c>
      <c r="K157" s="295">
        <f>'اجمالى عام'!DA160</f>
        <v>0</v>
      </c>
      <c r="L157" s="295">
        <f>'اجمالى عام'!DB160</f>
        <v>0</v>
      </c>
      <c r="M157" s="295">
        <f>'اجمالى عام'!DC160</f>
        <v>0</v>
      </c>
      <c r="N157" s="295">
        <f>'اجمالى عام'!DD160</f>
        <v>0</v>
      </c>
      <c r="O157" s="295">
        <f>'اجمالى عام'!DE160</f>
        <v>0</v>
      </c>
      <c r="P157" s="295">
        <f>'اجمالى عام'!DF160</f>
        <v>0</v>
      </c>
      <c r="Q157" s="295">
        <f>'اجمالى عام'!DG160</f>
        <v>0</v>
      </c>
      <c r="R157" s="295">
        <f>'اجمالى عام'!DH160</f>
        <v>0</v>
      </c>
      <c r="S157" s="295">
        <f>'اجمالى عام'!DI160</f>
        <v>0</v>
      </c>
      <c r="T157" s="295">
        <f>'اجمالى عام'!DJ160</f>
        <v>0</v>
      </c>
      <c r="U157" s="295">
        <f>'اجمالى عام'!DK160</f>
        <v>0</v>
      </c>
      <c r="V157" s="295">
        <f>'اجمالى عام'!DL160</f>
        <v>0</v>
      </c>
      <c r="W157" s="295">
        <f>'اجمالى عام'!DM160</f>
        <v>0</v>
      </c>
    </row>
    <row r="158" spans="1:23" s="69" customFormat="1" ht="21.95" customHeight="1" thickBot="1" x14ac:dyDescent="0.25">
      <c r="A158" s="296">
        <f>IF(B158="","",SUBTOTAL(3,$B$2:B158))</f>
        <v>157</v>
      </c>
      <c r="B158" s="306">
        <f>'اجمالى عام'!CR161</f>
        <v>0</v>
      </c>
      <c r="C158" s="295">
        <f>'اجمالى عام'!CS161</f>
        <v>0</v>
      </c>
      <c r="D158" s="295">
        <f>'اجمالى عام'!CT161</f>
        <v>0</v>
      </c>
      <c r="E158" s="295">
        <f>'اجمالى عام'!CU161</f>
        <v>0</v>
      </c>
      <c r="F158" s="295">
        <f>'اجمالى عام'!CV161</f>
        <v>0</v>
      </c>
      <c r="G158" s="295">
        <f>'اجمالى عام'!CW161</f>
        <v>0</v>
      </c>
      <c r="H158" s="295">
        <f>'اجمالى عام'!CX161</f>
        <v>0</v>
      </c>
      <c r="I158" s="295">
        <f>'اجمالى عام'!CY161</f>
        <v>0</v>
      </c>
      <c r="J158" s="295">
        <f>'اجمالى عام'!CZ161</f>
        <v>0</v>
      </c>
      <c r="K158" s="295">
        <f>'اجمالى عام'!DA161</f>
        <v>0</v>
      </c>
      <c r="L158" s="295">
        <f>'اجمالى عام'!DB161</f>
        <v>0</v>
      </c>
      <c r="M158" s="295">
        <f>'اجمالى عام'!DC161</f>
        <v>0</v>
      </c>
      <c r="N158" s="295">
        <f>'اجمالى عام'!DD161</f>
        <v>0</v>
      </c>
      <c r="O158" s="295">
        <f>'اجمالى عام'!DE161</f>
        <v>0</v>
      </c>
      <c r="P158" s="295">
        <f>'اجمالى عام'!DF161</f>
        <v>0</v>
      </c>
      <c r="Q158" s="295">
        <f>'اجمالى عام'!DG161</f>
        <v>0</v>
      </c>
      <c r="R158" s="295">
        <f>'اجمالى عام'!DH161</f>
        <v>0</v>
      </c>
      <c r="S158" s="295">
        <f>'اجمالى عام'!DI161</f>
        <v>0</v>
      </c>
      <c r="T158" s="295">
        <f>'اجمالى عام'!DJ161</f>
        <v>0</v>
      </c>
      <c r="U158" s="295">
        <f>'اجمالى عام'!DK161</f>
        <v>0</v>
      </c>
      <c r="V158" s="295">
        <f>'اجمالى عام'!DL161</f>
        <v>0</v>
      </c>
      <c r="W158" s="295">
        <f>'اجمالى عام'!DM161</f>
        <v>0</v>
      </c>
    </row>
    <row r="159" spans="1:23" s="69" customFormat="1" ht="21.95" customHeight="1" thickBot="1" x14ac:dyDescent="0.25">
      <c r="A159" s="296">
        <f>IF(B159="","",SUBTOTAL(3,$B$2:B159))</f>
        <v>158</v>
      </c>
      <c r="B159" s="306">
        <f>'اجمالى عام'!CR162</f>
        <v>0</v>
      </c>
      <c r="C159" s="295">
        <f>'اجمالى عام'!CS162</f>
        <v>0</v>
      </c>
      <c r="D159" s="295">
        <f>'اجمالى عام'!CT162</f>
        <v>0</v>
      </c>
      <c r="E159" s="295">
        <f>'اجمالى عام'!CU162</f>
        <v>0</v>
      </c>
      <c r="F159" s="295">
        <f>'اجمالى عام'!CV162</f>
        <v>0</v>
      </c>
      <c r="G159" s="295">
        <f>'اجمالى عام'!CW162</f>
        <v>0</v>
      </c>
      <c r="H159" s="295">
        <f>'اجمالى عام'!CX162</f>
        <v>0</v>
      </c>
      <c r="I159" s="295">
        <f>'اجمالى عام'!CY162</f>
        <v>0</v>
      </c>
      <c r="J159" s="295">
        <f>'اجمالى عام'!CZ162</f>
        <v>0</v>
      </c>
      <c r="K159" s="295">
        <f>'اجمالى عام'!DA162</f>
        <v>0</v>
      </c>
      <c r="L159" s="295">
        <f>'اجمالى عام'!DB162</f>
        <v>0</v>
      </c>
      <c r="M159" s="295">
        <f>'اجمالى عام'!DC162</f>
        <v>0</v>
      </c>
      <c r="N159" s="295">
        <f>'اجمالى عام'!DD162</f>
        <v>0</v>
      </c>
      <c r="O159" s="295">
        <f>'اجمالى عام'!DE162</f>
        <v>0</v>
      </c>
      <c r="P159" s="295">
        <f>'اجمالى عام'!DF162</f>
        <v>0</v>
      </c>
      <c r="Q159" s="295">
        <f>'اجمالى عام'!DG162</f>
        <v>0</v>
      </c>
      <c r="R159" s="295">
        <f>'اجمالى عام'!DH162</f>
        <v>0</v>
      </c>
      <c r="S159" s="295">
        <f>'اجمالى عام'!DI162</f>
        <v>0</v>
      </c>
      <c r="T159" s="295">
        <f>'اجمالى عام'!DJ162</f>
        <v>0</v>
      </c>
      <c r="U159" s="295">
        <f>'اجمالى عام'!DK162</f>
        <v>0</v>
      </c>
      <c r="V159" s="295">
        <f>'اجمالى عام'!DL162</f>
        <v>0</v>
      </c>
      <c r="W159" s="295">
        <f>'اجمالى عام'!DM162</f>
        <v>0</v>
      </c>
    </row>
    <row r="160" spans="1:23" s="69" customFormat="1" ht="21.95" customHeight="1" thickBot="1" x14ac:dyDescent="0.25">
      <c r="A160" s="296">
        <f>IF(B160="","",SUBTOTAL(3,$B$2:B160))</f>
        <v>159</v>
      </c>
      <c r="B160" s="306">
        <f>'اجمالى عام'!CR163</f>
        <v>0</v>
      </c>
      <c r="C160" s="295">
        <f>'اجمالى عام'!CS163</f>
        <v>0</v>
      </c>
      <c r="D160" s="295">
        <f>'اجمالى عام'!CT163</f>
        <v>0</v>
      </c>
      <c r="E160" s="295">
        <f>'اجمالى عام'!CU163</f>
        <v>0</v>
      </c>
      <c r="F160" s="295">
        <f>'اجمالى عام'!CV163</f>
        <v>0</v>
      </c>
      <c r="G160" s="295">
        <f>'اجمالى عام'!CW163</f>
        <v>0</v>
      </c>
      <c r="H160" s="295">
        <f>'اجمالى عام'!CX163</f>
        <v>0</v>
      </c>
      <c r="I160" s="295">
        <f>'اجمالى عام'!CY163</f>
        <v>0</v>
      </c>
      <c r="J160" s="295">
        <f>'اجمالى عام'!CZ163</f>
        <v>0</v>
      </c>
      <c r="K160" s="295">
        <f>'اجمالى عام'!DA163</f>
        <v>0</v>
      </c>
      <c r="L160" s="295">
        <f>'اجمالى عام'!DB163</f>
        <v>0</v>
      </c>
      <c r="M160" s="295">
        <f>'اجمالى عام'!DC163</f>
        <v>0</v>
      </c>
      <c r="N160" s="295">
        <f>'اجمالى عام'!DD163</f>
        <v>0</v>
      </c>
      <c r="O160" s="295">
        <f>'اجمالى عام'!DE163</f>
        <v>0</v>
      </c>
      <c r="P160" s="295">
        <f>'اجمالى عام'!DF163</f>
        <v>0</v>
      </c>
      <c r="Q160" s="295">
        <f>'اجمالى عام'!DG163</f>
        <v>0</v>
      </c>
      <c r="R160" s="295">
        <f>'اجمالى عام'!DH163</f>
        <v>0</v>
      </c>
      <c r="S160" s="295">
        <f>'اجمالى عام'!DI163</f>
        <v>0</v>
      </c>
      <c r="T160" s="295">
        <f>'اجمالى عام'!DJ163</f>
        <v>0</v>
      </c>
      <c r="U160" s="295">
        <f>'اجمالى عام'!DK163</f>
        <v>0</v>
      </c>
      <c r="V160" s="295">
        <f>'اجمالى عام'!DL163</f>
        <v>0</v>
      </c>
      <c r="W160" s="295">
        <f>'اجمالى عام'!DM163</f>
        <v>0</v>
      </c>
    </row>
    <row r="161" spans="1:23" s="69" customFormat="1" ht="21.95" customHeight="1" thickBot="1" x14ac:dyDescent="0.25">
      <c r="A161" s="296">
        <f>IF(B161="","",SUBTOTAL(3,$B$2:B161))</f>
        <v>160</v>
      </c>
      <c r="B161" s="306">
        <f>'اجمالى عام'!CR164</f>
        <v>0</v>
      </c>
      <c r="C161" s="295">
        <f>'اجمالى عام'!CS164</f>
        <v>0</v>
      </c>
      <c r="D161" s="295">
        <f>'اجمالى عام'!CT164</f>
        <v>0</v>
      </c>
      <c r="E161" s="295">
        <f>'اجمالى عام'!CU164</f>
        <v>0</v>
      </c>
      <c r="F161" s="295">
        <f>'اجمالى عام'!CV164</f>
        <v>0</v>
      </c>
      <c r="G161" s="295">
        <f>'اجمالى عام'!CW164</f>
        <v>0</v>
      </c>
      <c r="H161" s="295">
        <f>'اجمالى عام'!CX164</f>
        <v>0</v>
      </c>
      <c r="I161" s="295">
        <f>'اجمالى عام'!CY164</f>
        <v>0</v>
      </c>
      <c r="J161" s="295">
        <f>'اجمالى عام'!CZ164</f>
        <v>0</v>
      </c>
      <c r="K161" s="295">
        <f>'اجمالى عام'!DA164</f>
        <v>0</v>
      </c>
      <c r="L161" s="295">
        <f>'اجمالى عام'!DB164</f>
        <v>0</v>
      </c>
      <c r="M161" s="295">
        <f>'اجمالى عام'!DC164</f>
        <v>0</v>
      </c>
      <c r="N161" s="295">
        <f>'اجمالى عام'!DD164</f>
        <v>0</v>
      </c>
      <c r="O161" s="295">
        <f>'اجمالى عام'!DE164</f>
        <v>0</v>
      </c>
      <c r="P161" s="295">
        <f>'اجمالى عام'!DF164</f>
        <v>0</v>
      </c>
      <c r="Q161" s="295">
        <f>'اجمالى عام'!DG164</f>
        <v>0</v>
      </c>
      <c r="R161" s="295">
        <f>'اجمالى عام'!DH164</f>
        <v>0</v>
      </c>
      <c r="S161" s="295">
        <f>'اجمالى عام'!DI164</f>
        <v>0</v>
      </c>
      <c r="T161" s="295">
        <f>'اجمالى عام'!DJ164</f>
        <v>0</v>
      </c>
      <c r="U161" s="295">
        <f>'اجمالى عام'!DK164</f>
        <v>0</v>
      </c>
      <c r="V161" s="295">
        <f>'اجمالى عام'!DL164</f>
        <v>0</v>
      </c>
      <c r="W161" s="295">
        <f>'اجمالى عام'!DM164</f>
        <v>0</v>
      </c>
    </row>
    <row r="162" spans="1:23" s="69" customFormat="1" ht="21.95" customHeight="1" thickBot="1" x14ac:dyDescent="0.25">
      <c r="A162" s="296">
        <f>IF(B162="","",SUBTOTAL(3,$B$2:B162))</f>
        <v>161</v>
      </c>
      <c r="B162" s="306">
        <f>'اجمالى عام'!CR165</f>
        <v>0</v>
      </c>
      <c r="C162" s="295">
        <f>'اجمالى عام'!CS165</f>
        <v>0</v>
      </c>
      <c r="D162" s="295">
        <f>'اجمالى عام'!CT165</f>
        <v>0</v>
      </c>
      <c r="E162" s="295">
        <f>'اجمالى عام'!CU165</f>
        <v>0</v>
      </c>
      <c r="F162" s="295">
        <f>'اجمالى عام'!CV165</f>
        <v>0</v>
      </c>
      <c r="G162" s="295">
        <f>'اجمالى عام'!CW165</f>
        <v>0</v>
      </c>
      <c r="H162" s="295">
        <f>'اجمالى عام'!CX165</f>
        <v>0</v>
      </c>
      <c r="I162" s="295">
        <f>'اجمالى عام'!CY165</f>
        <v>0</v>
      </c>
      <c r="J162" s="295">
        <f>'اجمالى عام'!CZ165</f>
        <v>0</v>
      </c>
      <c r="K162" s="295">
        <f>'اجمالى عام'!DA165</f>
        <v>0</v>
      </c>
      <c r="L162" s="295">
        <f>'اجمالى عام'!DB165</f>
        <v>0</v>
      </c>
      <c r="M162" s="295">
        <f>'اجمالى عام'!DC165</f>
        <v>0</v>
      </c>
      <c r="N162" s="295">
        <f>'اجمالى عام'!DD165</f>
        <v>0</v>
      </c>
      <c r="O162" s="295">
        <f>'اجمالى عام'!DE165</f>
        <v>0</v>
      </c>
      <c r="P162" s="295">
        <f>'اجمالى عام'!DF165</f>
        <v>0</v>
      </c>
      <c r="Q162" s="295">
        <f>'اجمالى عام'!DG165</f>
        <v>0</v>
      </c>
      <c r="R162" s="295">
        <f>'اجمالى عام'!DH165</f>
        <v>0</v>
      </c>
      <c r="S162" s="295">
        <f>'اجمالى عام'!DI165</f>
        <v>0</v>
      </c>
      <c r="T162" s="295">
        <f>'اجمالى عام'!DJ165</f>
        <v>0</v>
      </c>
      <c r="U162" s="295">
        <f>'اجمالى عام'!DK165</f>
        <v>0</v>
      </c>
      <c r="V162" s="295">
        <f>'اجمالى عام'!DL165</f>
        <v>0</v>
      </c>
      <c r="W162" s="295">
        <f>'اجمالى عام'!DM165</f>
        <v>0</v>
      </c>
    </row>
    <row r="163" spans="1:23" s="69" customFormat="1" ht="21.95" customHeight="1" thickBot="1" x14ac:dyDescent="0.25">
      <c r="A163" s="296">
        <f>IF(B163="","",SUBTOTAL(3,$B$2:B163))</f>
        <v>162</v>
      </c>
      <c r="B163" s="306">
        <f>'اجمالى عام'!CR166</f>
        <v>0</v>
      </c>
      <c r="C163" s="295">
        <f>'اجمالى عام'!CS166</f>
        <v>0</v>
      </c>
      <c r="D163" s="295">
        <f>'اجمالى عام'!CT166</f>
        <v>0</v>
      </c>
      <c r="E163" s="295">
        <f>'اجمالى عام'!CU166</f>
        <v>0</v>
      </c>
      <c r="F163" s="295">
        <f>'اجمالى عام'!CV166</f>
        <v>0</v>
      </c>
      <c r="G163" s="295">
        <f>'اجمالى عام'!CW166</f>
        <v>0</v>
      </c>
      <c r="H163" s="295">
        <f>'اجمالى عام'!CX166</f>
        <v>0</v>
      </c>
      <c r="I163" s="295">
        <f>'اجمالى عام'!CY166</f>
        <v>0</v>
      </c>
      <c r="J163" s="295">
        <f>'اجمالى عام'!CZ166</f>
        <v>0</v>
      </c>
      <c r="K163" s="295">
        <f>'اجمالى عام'!DA166</f>
        <v>0</v>
      </c>
      <c r="L163" s="295">
        <f>'اجمالى عام'!DB166</f>
        <v>0</v>
      </c>
      <c r="M163" s="295">
        <f>'اجمالى عام'!DC166</f>
        <v>0</v>
      </c>
      <c r="N163" s="295">
        <f>'اجمالى عام'!DD166</f>
        <v>0</v>
      </c>
      <c r="O163" s="295">
        <f>'اجمالى عام'!DE166</f>
        <v>0</v>
      </c>
      <c r="P163" s="295">
        <f>'اجمالى عام'!DF166</f>
        <v>0</v>
      </c>
      <c r="Q163" s="295">
        <f>'اجمالى عام'!DG166</f>
        <v>0</v>
      </c>
      <c r="R163" s="295">
        <f>'اجمالى عام'!DH166</f>
        <v>0</v>
      </c>
      <c r="S163" s="295">
        <f>'اجمالى عام'!DI166</f>
        <v>0</v>
      </c>
      <c r="T163" s="295">
        <f>'اجمالى عام'!DJ166</f>
        <v>0</v>
      </c>
      <c r="U163" s="295">
        <f>'اجمالى عام'!DK166</f>
        <v>0</v>
      </c>
      <c r="V163" s="295">
        <f>'اجمالى عام'!DL166</f>
        <v>0</v>
      </c>
      <c r="W163" s="295">
        <f>'اجمالى عام'!DM166</f>
        <v>0</v>
      </c>
    </row>
    <row r="164" spans="1:23" s="69" customFormat="1" ht="21.95" customHeight="1" thickBot="1" x14ac:dyDescent="0.25">
      <c r="A164" s="296">
        <f>IF(B164="","",SUBTOTAL(3,$B$2:B164))</f>
        <v>163</v>
      </c>
      <c r="B164" s="306">
        <f>'اجمالى عام'!CR167</f>
        <v>0</v>
      </c>
      <c r="C164" s="295">
        <f>'اجمالى عام'!CS167</f>
        <v>0</v>
      </c>
      <c r="D164" s="295">
        <f>'اجمالى عام'!CT167</f>
        <v>0</v>
      </c>
      <c r="E164" s="295">
        <f>'اجمالى عام'!CU167</f>
        <v>0</v>
      </c>
      <c r="F164" s="295">
        <f>'اجمالى عام'!CV167</f>
        <v>0</v>
      </c>
      <c r="G164" s="295">
        <f>'اجمالى عام'!CW167</f>
        <v>0</v>
      </c>
      <c r="H164" s="295">
        <f>'اجمالى عام'!CX167</f>
        <v>0</v>
      </c>
      <c r="I164" s="295">
        <f>'اجمالى عام'!CY167</f>
        <v>0</v>
      </c>
      <c r="J164" s="295">
        <f>'اجمالى عام'!CZ167</f>
        <v>0</v>
      </c>
      <c r="K164" s="295">
        <f>'اجمالى عام'!DA167</f>
        <v>0</v>
      </c>
      <c r="L164" s="295">
        <f>'اجمالى عام'!DB167</f>
        <v>0</v>
      </c>
      <c r="M164" s="295">
        <f>'اجمالى عام'!DC167</f>
        <v>0</v>
      </c>
      <c r="N164" s="295">
        <f>'اجمالى عام'!DD167</f>
        <v>0</v>
      </c>
      <c r="O164" s="295">
        <f>'اجمالى عام'!DE167</f>
        <v>0</v>
      </c>
      <c r="P164" s="295">
        <f>'اجمالى عام'!DF167</f>
        <v>0</v>
      </c>
      <c r="Q164" s="295">
        <f>'اجمالى عام'!DG167</f>
        <v>0</v>
      </c>
      <c r="R164" s="295">
        <f>'اجمالى عام'!DH167</f>
        <v>0</v>
      </c>
      <c r="S164" s="295">
        <f>'اجمالى عام'!DI167</f>
        <v>0</v>
      </c>
      <c r="T164" s="295">
        <f>'اجمالى عام'!DJ167</f>
        <v>0</v>
      </c>
      <c r="U164" s="295">
        <f>'اجمالى عام'!DK167</f>
        <v>0</v>
      </c>
      <c r="V164" s="295">
        <f>'اجمالى عام'!DL167</f>
        <v>0</v>
      </c>
      <c r="W164" s="295">
        <f>'اجمالى عام'!DM167</f>
        <v>0</v>
      </c>
    </row>
    <row r="165" spans="1:23" s="69" customFormat="1" ht="21.95" customHeight="1" thickBot="1" x14ac:dyDescent="0.25">
      <c r="A165" s="296">
        <f>IF(B165="","",SUBTOTAL(3,$B$2:B165))</f>
        <v>164</v>
      </c>
      <c r="B165" s="306">
        <f>'اجمالى عام'!CR168</f>
        <v>0</v>
      </c>
      <c r="C165" s="295">
        <f>'اجمالى عام'!CS168</f>
        <v>0</v>
      </c>
      <c r="D165" s="295">
        <f>'اجمالى عام'!CT168</f>
        <v>0</v>
      </c>
      <c r="E165" s="295">
        <f>'اجمالى عام'!CU168</f>
        <v>0</v>
      </c>
      <c r="F165" s="295">
        <f>'اجمالى عام'!CV168</f>
        <v>0</v>
      </c>
      <c r="G165" s="295">
        <f>'اجمالى عام'!CW168</f>
        <v>0</v>
      </c>
      <c r="H165" s="295">
        <f>'اجمالى عام'!CX168</f>
        <v>0</v>
      </c>
      <c r="I165" s="295">
        <f>'اجمالى عام'!CY168</f>
        <v>0</v>
      </c>
      <c r="J165" s="295">
        <f>'اجمالى عام'!CZ168</f>
        <v>0</v>
      </c>
      <c r="K165" s="295">
        <f>'اجمالى عام'!DA168</f>
        <v>0</v>
      </c>
      <c r="L165" s="295">
        <f>'اجمالى عام'!DB168</f>
        <v>0</v>
      </c>
      <c r="M165" s="295">
        <f>'اجمالى عام'!DC168</f>
        <v>0</v>
      </c>
      <c r="N165" s="295">
        <f>'اجمالى عام'!DD168</f>
        <v>0</v>
      </c>
      <c r="O165" s="295">
        <f>'اجمالى عام'!DE168</f>
        <v>0</v>
      </c>
      <c r="P165" s="295">
        <f>'اجمالى عام'!DF168</f>
        <v>0</v>
      </c>
      <c r="Q165" s="295">
        <f>'اجمالى عام'!DG168</f>
        <v>0</v>
      </c>
      <c r="R165" s="295">
        <f>'اجمالى عام'!DH168</f>
        <v>0</v>
      </c>
      <c r="S165" s="295">
        <f>'اجمالى عام'!DI168</f>
        <v>0</v>
      </c>
      <c r="T165" s="295">
        <f>'اجمالى عام'!DJ168</f>
        <v>0</v>
      </c>
      <c r="U165" s="295">
        <f>'اجمالى عام'!DK168</f>
        <v>0</v>
      </c>
      <c r="V165" s="295">
        <f>'اجمالى عام'!DL168</f>
        <v>0</v>
      </c>
      <c r="W165" s="295">
        <f>'اجمالى عام'!DM168</f>
        <v>0</v>
      </c>
    </row>
    <row r="166" spans="1:23" s="69" customFormat="1" ht="21.95" customHeight="1" thickBot="1" x14ac:dyDescent="0.25">
      <c r="A166" s="296">
        <f>IF(B166="","",SUBTOTAL(3,$B$2:B166))</f>
        <v>165</v>
      </c>
      <c r="B166" s="306">
        <f>'اجمالى عام'!CR169</f>
        <v>0</v>
      </c>
      <c r="C166" s="295">
        <f>'اجمالى عام'!CS169</f>
        <v>0</v>
      </c>
      <c r="D166" s="295">
        <f>'اجمالى عام'!CT169</f>
        <v>0</v>
      </c>
      <c r="E166" s="295">
        <f>'اجمالى عام'!CU169</f>
        <v>0</v>
      </c>
      <c r="F166" s="295">
        <f>'اجمالى عام'!CV169</f>
        <v>0</v>
      </c>
      <c r="G166" s="295">
        <f>'اجمالى عام'!CW169</f>
        <v>0</v>
      </c>
      <c r="H166" s="295">
        <f>'اجمالى عام'!CX169</f>
        <v>0</v>
      </c>
      <c r="I166" s="295">
        <f>'اجمالى عام'!CY169</f>
        <v>0</v>
      </c>
      <c r="J166" s="295">
        <f>'اجمالى عام'!CZ169</f>
        <v>0</v>
      </c>
      <c r="K166" s="295">
        <f>'اجمالى عام'!DA169</f>
        <v>0</v>
      </c>
      <c r="L166" s="295">
        <f>'اجمالى عام'!DB169</f>
        <v>0</v>
      </c>
      <c r="M166" s="295">
        <f>'اجمالى عام'!DC169</f>
        <v>0</v>
      </c>
      <c r="N166" s="295">
        <f>'اجمالى عام'!DD169</f>
        <v>0</v>
      </c>
      <c r="O166" s="295">
        <f>'اجمالى عام'!DE169</f>
        <v>0</v>
      </c>
      <c r="P166" s="295">
        <f>'اجمالى عام'!DF169</f>
        <v>0</v>
      </c>
      <c r="Q166" s="295">
        <f>'اجمالى عام'!DG169</f>
        <v>0</v>
      </c>
      <c r="R166" s="295">
        <f>'اجمالى عام'!DH169</f>
        <v>0</v>
      </c>
      <c r="S166" s="295">
        <f>'اجمالى عام'!DI169</f>
        <v>0</v>
      </c>
      <c r="T166" s="295">
        <f>'اجمالى عام'!DJ169</f>
        <v>0</v>
      </c>
      <c r="U166" s="295">
        <f>'اجمالى عام'!DK169</f>
        <v>0</v>
      </c>
      <c r="V166" s="295">
        <f>'اجمالى عام'!DL169</f>
        <v>0</v>
      </c>
      <c r="W166" s="295">
        <f>'اجمالى عام'!DM169</f>
        <v>0</v>
      </c>
    </row>
    <row r="167" spans="1:23" s="69" customFormat="1" ht="21.95" customHeight="1" thickBot="1" x14ac:dyDescent="0.25">
      <c r="A167" s="296">
        <f>IF(B167="","",SUBTOTAL(3,$B$2:B167))</f>
        <v>166</v>
      </c>
      <c r="B167" s="306">
        <f>'اجمالى عام'!CR170</f>
        <v>0</v>
      </c>
      <c r="C167" s="295">
        <f>'اجمالى عام'!CS170</f>
        <v>0</v>
      </c>
      <c r="D167" s="295">
        <f>'اجمالى عام'!CT170</f>
        <v>0</v>
      </c>
      <c r="E167" s="295">
        <f>'اجمالى عام'!CU170</f>
        <v>0</v>
      </c>
      <c r="F167" s="295">
        <f>'اجمالى عام'!CV170</f>
        <v>0</v>
      </c>
      <c r="G167" s="295">
        <f>'اجمالى عام'!CW170</f>
        <v>0</v>
      </c>
      <c r="H167" s="295">
        <f>'اجمالى عام'!CX170</f>
        <v>0</v>
      </c>
      <c r="I167" s="295">
        <f>'اجمالى عام'!CY170</f>
        <v>0</v>
      </c>
      <c r="J167" s="295">
        <f>'اجمالى عام'!CZ170</f>
        <v>0</v>
      </c>
      <c r="K167" s="295">
        <f>'اجمالى عام'!DA170</f>
        <v>0</v>
      </c>
      <c r="L167" s="295">
        <f>'اجمالى عام'!DB170</f>
        <v>0</v>
      </c>
      <c r="M167" s="295">
        <f>'اجمالى عام'!DC170</f>
        <v>0</v>
      </c>
      <c r="N167" s="295">
        <f>'اجمالى عام'!DD170</f>
        <v>0</v>
      </c>
      <c r="O167" s="295">
        <f>'اجمالى عام'!DE170</f>
        <v>0</v>
      </c>
      <c r="P167" s="295">
        <f>'اجمالى عام'!DF170</f>
        <v>0</v>
      </c>
      <c r="Q167" s="295">
        <f>'اجمالى عام'!DG170</f>
        <v>0</v>
      </c>
      <c r="R167" s="295">
        <f>'اجمالى عام'!DH170</f>
        <v>0</v>
      </c>
      <c r="S167" s="295">
        <f>'اجمالى عام'!DI170</f>
        <v>0</v>
      </c>
      <c r="T167" s="295">
        <f>'اجمالى عام'!DJ170</f>
        <v>0</v>
      </c>
      <c r="U167" s="295">
        <f>'اجمالى عام'!DK170</f>
        <v>0</v>
      </c>
      <c r="V167" s="295">
        <f>'اجمالى عام'!DL170</f>
        <v>0</v>
      </c>
      <c r="W167" s="295">
        <f>'اجمالى عام'!DM170</f>
        <v>0</v>
      </c>
    </row>
    <row r="168" spans="1:23" s="69" customFormat="1" ht="21.95" customHeight="1" thickBot="1" x14ac:dyDescent="0.25">
      <c r="A168" s="296">
        <f>IF(B168="","",SUBTOTAL(3,$B$2:B168))</f>
        <v>167</v>
      </c>
      <c r="B168" s="306">
        <f>'اجمالى عام'!CR171</f>
        <v>0</v>
      </c>
      <c r="C168" s="295">
        <f>'اجمالى عام'!CS171</f>
        <v>0</v>
      </c>
      <c r="D168" s="295">
        <f>'اجمالى عام'!CT171</f>
        <v>0</v>
      </c>
      <c r="E168" s="295">
        <f>'اجمالى عام'!CU171</f>
        <v>0</v>
      </c>
      <c r="F168" s="295">
        <f>'اجمالى عام'!CV171</f>
        <v>0</v>
      </c>
      <c r="G168" s="295">
        <f>'اجمالى عام'!CW171</f>
        <v>0</v>
      </c>
      <c r="H168" s="295">
        <f>'اجمالى عام'!CX171</f>
        <v>0</v>
      </c>
      <c r="I168" s="295">
        <f>'اجمالى عام'!CY171</f>
        <v>0</v>
      </c>
      <c r="J168" s="295">
        <f>'اجمالى عام'!CZ171</f>
        <v>0</v>
      </c>
      <c r="K168" s="295">
        <f>'اجمالى عام'!DA171</f>
        <v>0</v>
      </c>
      <c r="L168" s="295">
        <f>'اجمالى عام'!DB171</f>
        <v>0</v>
      </c>
      <c r="M168" s="295">
        <f>'اجمالى عام'!DC171</f>
        <v>0</v>
      </c>
      <c r="N168" s="295">
        <f>'اجمالى عام'!DD171</f>
        <v>0</v>
      </c>
      <c r="O168" s="295">
        <f>'اجمالى عام'!DE171</f>
        <v>0</v>
      </c>
      <c r="P168" s="295">
        <f>'اجمالى عام'!DF171</f>
        <v>0</v>
      </c>
      <c r="Q168" s="295">
        <f>'اجمالى عام'!DG171</f>
        <v>0</v>
      </c>
      <c r="R168" s="295">
        <f>'اجمالى عام'!DH171</f>
        <v>0</v>
      </c>
      <c r="S168" s="295">
        <f>'اجمالى عام'!DI171</f>
        <v>0</v>
      </c>
      <c r="T168" s="295">
        <f>'اجمالى عام'!DJ171</f>
        <v>0</v>
      </c>
      <c r="U168" s="295">
        <f>'اجمالى عام'!DK171</f>
        <v>0</v>
      </c>
      <c r="V168" s="295">
        <f>'اجمالى عام'!DL171</f>
        <v>0</v>
      </c>
      <c r="W168" s="295">
        <f>'اجمالى عام'!DM171</f>
        <v>0</v>
      </c>
    </row>
    <row r="169" spans="1:23" s="69" customFormat="1" ht="21.95" customHeight="1" thickBot="1" x14ac:dyDescent="0.25">
      <c r="A169" s="296">
        <f>IF(B169="","",SUBTOTAL(3,$B$2:B169))</f>
        <v>168</v>
      </c>
      <c r="B169" s="306">
        <f>'اجمالى عام'!CR172</f>
        <v>0</v>
      </c>
      <c r="C169" s="295">
        <f>'اجمالى عام'!CS172</f>
        <v>0</v>
      </c>
      <c r="D169" s="295">
        <f>'اجمالى عام'!CT172</f>
        <v>0</v>
      </c>
      <c r="E169" s="295">
        <f>'اجمالى عام'!CU172</f>
        <v>0</v>
      </c>
      <c r="F169" s="295">
        <f>'اجمالى عام'!CV172</f>
        <v>0</v>
      </c>
      <c r="G169" s="295">
        <f>'اجمالى عام'!CW172</f>
        <v>0</v>
      </c>
      <c r="H169" s="295">
        <f>'اجمالى عام'!CX172</f>
        <v>0</v>
      </c>
      <c r="I169" s="295">
        <f>'اجمالى عام'!CY172</f>
        <v>0</v>
      </c>
      <c r="J169" s="295">
        <f>'اجمالى عام'!CZ172</f>
        <v>0</v>
      </c>
      <c r="K169" s="295">
        <f>'اجمالى عام'!DA172</f>
        <v>0</v>
      </c>
      <c r="L169" s="295">
        <f>'اجمالى عام'!DB172</f>
        <v>0</v>
      </c>
      <c r="M169" s="295">
        <f>'اجمالى عام'!DC172</f>
        <v>0</v>
      </c>
      <c r="N169" s="295">
        <f>'اجمالى عام'!DD172</f>
        <v>0</v>
      </c>
      <c r="O169" s="295">
        <f>'اجمالى عام'!DE172</f>
        <v>0</v>
      </c>
      <c r="P169" s="295">
        <f>'اجمالى عام'!DF172</f>
        <v>0</v>
      </c>
      <c r="Q169" s="295">
        <f>'اجمالى عام'!DG172</f>
        <v>0</v>
      </c>
      <c r="R169" s="295">
        <f>'اجمالى عام'!DH172</f>
        <v>0</v>
      </c>
      <c r="S169" s="295">
        <f>'اجمالى عام'!DI172</f>
        <v>0</v>
      </c>
      <c r="T169" s="295">
        <f>'اجمالى عام'!DJ172</f>
        <v>0</v>
      </c>
      <c r="U169" s="295">
        <f>'اجمالى عام'!DK172</f>
        <v>0</v>
      </c>
      <c r="V169" s="295">
        <f>'اجمالى عام'!DL172</f>
        <v>0</v>
      </c>
      <c r="W169" s="295">
        <f>'اجمالى عام'!DM172</f>
        <v>0</v>
      </c>
    </row>
  </sheetData>
  <conditionalFormatting sqref="C2:W169">
    <cfRule type="cellIs" dxfId="73" priority="1" operator="greaterThan">
      <formula>0</formula>
    </cfRule>
  </conditionalFormatting>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21"/>
  <dimension ref="A1:W169"/>
  <sheetViews>
    <sheetView rightToLeft="1" workbookViewId="0"/>
  </sheetViews>
  <sheetFormatPr defaultRowHeight="12.75" x14ac:dyDescent="0.2"/>
  <cols>
    <col min="1" max="1" width="6.42578125" style="179" customWidth="1"/>
    <col min="2" max="2" width="23.140625" style="308" customWidth="1"/>
    <col min="3" max="23" width="7.28515625" style="179" customWidth="1"/>
    <col min="24" max="16384" width="9.140625" style="179"/>
  </cols>
  <sheetData>
    <row r="1" spans="1:23" ht="30.75" thickBot="1" x14ac:dyDescent="0.25">
      <c r="A1" s="295" t="s">
        <v>6</v>
      </c>
      <c r="B1" s="307" t="str">
        <f>'اجمالى عام'!CR4</f>
        <v>الاسم</v>
      </c>
      <c r="C1" s="295" t="str">
        <f>'اجمالى عام'!CS4</f>
        <v>اخرى</v>
      </c>
      <c r="D1" s="295" t="str">
        <f>'اجمالى عام'!CT4</f>
        <v>اخرى</v>
      </c>
      <c r="E1" s="295" t="str">
        <f>'اجمالى عام'!CU4</f>
        <v>اخرى</v>
      </c>
      <c r="F1" s="295" t="str">
        <f>'اجمالى عام'!CV4</f>
        <v>اخرى</v>
      </c>
      <c r="G1" s="295" t="str">
        <f>'اجمالى عام'!CW4</f>
        <v>اخرى</v>
      </c>
      <c r="H1" s="295" t="str">
        <f>'اجمالى عام'!CX4</f>
        <v>ضرائب 2016</v>
      </c>
      <c r="I1" s="295" t="str">
        <f>'اجمالى عام'!CY4</f>
        <v>مهن اجتماعية</v>
      </c>
      <c r="J1" s="295" t="str">
        <f>'اجمالى عام'!CZ4</f>
        <v>مهن تطبيقية</v>
      </c>
      <c r="K1" s="295" t="str">
        <f>'اجمالى عام'!DA4</f>
        <v>مهن زراعية</v>
      </c>
      <c r="L1" s="295" t="str">
        <f>'اجمالى عام'!DB4</f>
        <v>بحث علمى</v>
      </c>
      <c r="M1" s="295" t="str">
        <f>'اجمالى عام'!DC4</f>
        <v>خدمات عمالية</v>
      </c>
      <c r="N1" s="295" t="str">
        <f>'اجمالى عام'!DD4</f>
        <v>معهد سرطان</v>
      </c>
      <c r="O1" s="295" t="str">
        <f>'اجمالى عام'!DE4</f>
        <v>مجلس العريش</v>
      </c>
      <c r="P1" s="295" t="str">
        <f>'اجمالى عام'!DF4</f>
        <v>مجلس الغردقة</v>
      </c>
      <c r="Q1" s="295" t="str">
        <f>'اجمالى عام'!DG4</f>
        <v>قسط اعارة</v>
      </c>
      <c r="R1" s="295" t="str">
        <f>'اجمالى عام'!DH4</f>
        <v>مدة سابقة</v>
      </c>
      <c r="S1" s="295" t="str">
        <f>'اجمالى عام'!DI4</f>
        <v>ديون حكومية</v>
      </c>
      <c r="T1" s="295" t="str">
        <f>'اجمالى عام'!DJ4</f>
        <v>قسط بنك</v>
      </c>
      <c r="U1" s="295" t="str">
        <f>'اجمالى عام'!DK4</f>
        <v>سلفة جزاءات</v>
      </c>
      <c r="V1" s="295" t="str">
        <f>'اجمالى عام'!DL4</f>
        <v>جزاءات</v>
      </c>
      <c r="W1" s="295" t="str">
        <f>'اجمالى عام'!DM4</f>
        <v>نفقة شهرية</v>
      </c>
    </row>
    <row r="2" spans="1:23" s="69" customFormat="1" ht="21.95" customHeight="1" thickBot="1" x14ac:dyDescent="0.25">
      <c r="A2" s="296">
        <f>IF(B2="","",SUBTOTAL(3,$B$2:B2))</f>
        <v>1</v>
      </c>
      <c r="B2" s="306">
        <f>'اجمالى عام'!CR173</f>
        <v>0</v>
      </c>
      <c r="C2" s="295">
        <f>'اجمالى عام'!CS173</f>
        <v>0</v>
      </c>
      <c r="D2" s="295">
        <f>'اجمالى عام'!CT173</f>
        <v>0</v>
      </c>
      <c r="E2" s="295">
        <f>'اجمالى عام'!CU173</f>
        <v>0</v>
      </c>
      <c r="F2" s="295">
        <f>'اجمالى عام'!CV173</f>
        <v>0</v>
      </c>
      <c r="G2" s="295">
        <f>'اجمالى عام'!CW173</f>
        <v>0</v>
      </c>
      <c r="H2" s="295">
        <f>'اجمالى عام'!CX173</f>
        <v>0</v>
      </c>
      <c r="I2" s="295">
        <f>'اجمالى عام'!CY173</f>
        <v>0</v>
      </c>
      <c r="J2" s="295">
        <f>'اجمالى عام'!CZ173</f>
        <v>0</v>
      </c>
      <c r="K2" s="295">
        <f>'اجمالى عام'!DA173</f>
        <v>0</v>
      </c>
      <c r="L2" s="295">
        <f>'اجمالى عام'!DB173</f>
        <v>0</v>
      </c>
      <c r="M2" s="295">
        <f>'اجمالى عام'!DC173</f>
        <v>0</v>
      </c>
      <c r="N2" s="295">
        <f>'اجمالى عام'!DD173</f>
        <v>0</v>
      </c>
      <c r="O2" s="295">
        <f>'اجمالى عام'!DE173</f>
        <v>0</v>
      </c>
      <c r="P2" s="295">
        <f>'اجمالى عام'!DF173</f>
        <v>0</v>
      </c>
      <c r="Q2" s="295">
        <f>'اجمالى عام'!DG173</f>
        <v>0</v>
      </c>
      <c r="R2" s="295">
        <f>'اجمالى عام'!DH173</f>
        <v>0</v>
      </c>
      <c r="S2" s="295">
        <f>'اجمالى عام'!DI173</f>
        <v>0</v>
      </c>
      <c r="T2" s="295">
        <f>'اجمالى عام'!DJ173</f>
        <v>0</v>
      </c>
      <c r="U2" s="295">
        <f>'اجمالى عام'!DK173</f>
        <v>0</v>
      </c>
      <c r="V2" s="295">
        <f>'اجمالى عام'!DL173</f>
        <v>0</v>
      </c>
      <c r="W2" s="295">
        <f>'اجمالى عام'!DM173</f>
        <v>0</v>
      </c>
    </row>
    <row r="3" spans="1:23" s="69" customFormat="1" ht="21.95" customHeight="1" thickBot="1" x14ac:dyDescent="0.25">
      <c r="A3" s="296">
        <f>IF(B3="","",SUBTOTAL(3,$B$2:B3))</f>
        <v>2</v>
      </c>
      <c r="B3" s="306">
        <f>'اجمالى عام'!CR174</f>
        <v>0</v>
      </c>
      <c r="C3" s="295">
        <f>'اجمالى عام'!CS174</f>
        <v>0</v>
      </c>
      <c r="D3" s="295">
        <f>'اجمالى عام'!CT174</f>
        <v>0</v>
      </c>
      <c r="E3" s="295">
        <f>'اجمالى عام'!CU174</f>
        <v>0</v>
      </c>
      <c r="F3" s="295">
        <f>'اجمالى عام'!CV174</f>
        <v>0</v>
      </c>
      <c r="G3" s="295">
        <f>'اجمالى عام'!CW174</f>
        <v>0</v>
      </c>
      <c r="H3" s="295">
        <f>'اجمالى عام'!CX174</f>
        <v>0</v>
      </c>
      <c r="I3" s="295">
        <f>'اجمالى عام'!CY174</f>
        <v>0</v>
      </c>
      <c r="J3" s="295">
        <f>'اجمالى عام'!CZ174</f>
        <v>0</v>
      </c>
      <c r="K3" s="295">
        <f>'اجمالى عام'!DA174</f>
        <v>0</v>
      </c>
      <c r="L3" s="295">
        <f>'اجمالى عام'!DB174</f>
        <v>0</v>
      </c>
      <c r="M3" s="295">
        <f>'اجمالى عام'!DC174</f>
        <v>0</v>
      </c>
      <c r="N3" s="295">
        <f>'اجمالى عام'!DD174</f>
        <v>0</v>
      </c>
      <c r="O3" s="295">
        <f>'اجمالى عام'!DE174</f>
        <v>0</v>
      </c>
      <c r="P3" s="295">
        <f>'اجمالى عام'!DF174</f>
        <v>0</v>
      </c>
      <c r="Q3" s="295">
        <f>'اجمالى عام'!DG174</f>
        <v>0</v>
      </c>
      <c r="R3" s="295">
        <f>'اجمالى عام'!DH174</f>
        <v>0</v>
      </c>
      <c r="S3" s="295">
        <f>'اجمالى عام'!DI174</f>
        <v>0</v>
      </c>
      <c r="T3" s="295">
        <f>'اجمالى عام'!DJ174</f>
        <v>0</v>
      </c>
      <c r="U3" s="295">
        <f>'اجمالى عام'!DK174</f>
        <v>0</v>
      </c>
      <c r="V3" s="295">
        <f>'اجمالى عام'!DL174</f>
        <v>0</v>
      </c>
      <c r="W3" s="295">
        <f>'اجمالى عام'!DM174</f>
        <v>0</v>
      </c>
    </row>
    <row r="4" spans="1:23" s="69" customFormat="1" ht="21.95" customHeight="1" thickBot="1" x14ac:dyDescent="0.25">
      <c r="A4" s="296">
        <f>IF(B4="","",SUBTOTAL(3,$B$2:B4))</f>
        <v>3</v>
      </c>
      <c r="B4" s="306">
        <f>'اجمالى عام'!CR175</f>
        <v>0</v>
      </c>
      <c r="C4" s="295">
        <f>'اجمالى عام'!CS175</f>
        <v>0</v>
      </c>
      <c r="D4" s="295">
        <f>'اجمالى عام'!CT175</f>
        <v>0</v>
      </c>
      <c r="E4" s="295">
        <f>'اجمالى عام'!CU175</f>
        <v>0</v>
      </c>
      <c r="F4" s="295">
        <f>'اجمالى عام'!CV175</f>
        <v>0</v>
      </c>
      <c r="G4" s="295">
        <f>'اجمالى عام'!CW175</f>
        <v>0</v>
      </c>
      <c r="H4" s="295">
        <f>'اجمالى عام'!CX175</f>
        <v>0</v>
      </c>
      <c r="I4" s="295">
        <f>'اجمالى عام'!CY175</f>
        <v>0</v>
      </c>
      <c r="J4" s="295">
        <f>'اجمالى عام'!CZ175</f>
        <v>0</v>
      </c>
      <c r="K4" s="295">
        <f>'اجمالى عام'!DA175</f>
        <v>0</v>
      </c>
      <c r="L4" s="295">
        <f>'اجمالى عام'!DB175</f>
        <v>0</v>
      </c>
      <c r="M4" s="295">
        <f>'اجمالى عام'!DC175</f>
        <v>0</v>
      </c>
      <c r="N4" s="295">
        <f>'اجمالى عام'!DD175</f>
        <v>0</v>
      </c>
      <c r="O4" s="295">
        <f>'اجمالى عام'!DE175</f>
        <v>0</v>
      </c>
      <c r="P4" s="295">
        <f>'اجمالى عام'!DF175</f>
        <v>0</v>
      </c>
      <c r="Q4" s="295">
        <f>'اجمالى عام'!DG175</f>
        <v>0</v>
      </c>
      <c r="R4" s="295">
        <f>'اجمالى عام'!DH175</f>
        <v>0</v>
      </c>
      <c r="S4" s="295">
        <f>'اجمالى عام'!DI175</f>
        <v>0</v>
      </c>
      <c r="T4" s="295">
        <f>'اجمالى عام'!DJ175</f>
        <v>0</v>
      </c>
      <c r="U4" s="295">
        <f>'اجمالى عام'!DK175</f>
        <v>0</v>
      </c>
      <c r="V4" s="295">
        <f>'اجمالى عام'!DL175</f>
        <v>0</v>
      </c>
      <c r="W4" s="295">
        <f>'اجمالى عام'!DM175</f>
        <v>0</v>
      </c>
    </row>
    <row r="5" spans="1:23" s="69" customFormat="1" ht="21.95" customHeight="1" thickBot="1" x14ac:dyDescent="0.25">
      <c r="A5" s="296">
        <f>IF(B5="","",SUBTOTAL(3,$B$2:B5))</f>
        <v>4</v>
      </c>
      <c r="B5" s="306">
        <f>'اجمالى عام'!CR176</f>
        <v>0</v>
      </c>
      <c r="C5" s="295">
        <f>'اجمالى عام'!CS176</f>
        <v>0</v>
      </c>
      <c r="D5" s="295">
        <f>'اجمالى عام'!CT176</f>
        <v>0</v>
      </c>
      <c r="E5" s="295">
        <f>'اجمالى عام'!CU176</f>
        <v>0</v>
      </c>
      <c r="F5" s="295">
        <f>'اجمالى عام'!CV176</f>
        <v>0</v>
      </c>
      <c r="G5" s="295">
        <f>'اجمالى عام'!CW176</f>
        <v>0</v>
      </c>
      <c r="H5" s="295">
        <f>'اجمالى عام'!CX176</f>
        <v>0</v>
      </c>
      <c r="I5" s="295">
        <f>'اجمالى عام'!CY176</f>
        <v>0</v>
      </c>
      <c r="J5" s="295">
        <f>'اجمالى عام'!CZ176</f>
        <v>0</v>
      </c>
      <c r="K5" s="295">
        <f>'اجمالى عام'!DA176</f>
        <v>0</v>
      </c>
      <c r="L5" s="295">
        <f>'اجمالى عام'!DB176</f>
        <v>0</v>
      </c>
      <c r="M5" s="295">
        <f>'اجمالى عام'!DC176</f>
        <v>0</v>
      </c>
      <c r="N5" s="295">
        <f>'اجمالى عام'!DD176</f>
        <v>0</v>
      </c>
      <c r="O5" s="295">
        <f>'اجمالى عام'!DE176</f>
        <v>0</v>
      </c>
      <c r="P5" s="295">
        <f>'اجمالى عام'!DF176</f>
        <v>0</v>
      </c>
      <c r="Q5" s="295">
        <f>'اجمالى عام'!DG176</f>
        <v>0</v>
      </c>
      <c r="R5" s="295">
        <f>'اجمالى عام'!DH176</f>
        <v>0</v>
      </c>
      <c r="S5" s="295">
        <f>'اجمالى عام'!DI176</f>
        <v>0</v>
      </c>
      <c r="T5" s="295">
        <f>'اجمالى عام'!DJ176</f>
        <v>0</v>
      </c>
      <c r="U5" s="295">
        <f>'اجمالى عام'!DK176</f>
        <v>0</v>
      </c>
      <c r="V5" s="295">
        <f>'اجمالى عام'!DL176</f>
        <v>0</v>
      </c>
      <c r="W5" s="295">
        <f>'اجمالى عام'!DM176</f>
        <v>0</v>
      </c>
    </row>
    <row r="6" spans="1:23" s="69" customFormat="1" ht="21.95" customHeight="1" thickBot="1" x14ac:dyDescent="0.25">
      <c r="A6" s="296">
        <f>IF(B6="","",SUBTOTAL(3,$B$2:B6))</f>
        <v>5</v>
      </c>
      <c r="B6" s="306">
        <f>'اجمالى عام'!CR177</f>
        <v>0</v>
      </c>
      <c r="C6" s="295">
        <f>'اجمالى عام'!CS177</f>
        <v>0</v>
      </c>
      <c r="D6" s="295">
        <f>'اجمالى عام'!CT177</f>
        <v>0</v>
      </c>
      <c r="E6" s="295">
        <f>'اجمالى عام'!CU177</f>
        <v>0</v>
      </c>
      <c r="F6" s="295">
        <f>'اجمالى عام'!CV177</f>
        <v>0</v>
      </c>
      <c r="G6" s="295">
        <f>'اجمالى عام'!CW177</f>
        <v>0</v>
      </c>
      <c r="H6" s="295">
        <f>'اجمالى عام'!CX177</f>
        <v>0</v>
      </c>
      <c r="I6" s="295">
        <f>'اجمالى عام'!CY177</f>
        <v>0</v>
      </c>
      <c r="J6" s="295">
        <f>'اجمالى عام'!CZ177</f>
        <v>0</v>
      </c>
      <c r="K6" s="295">
        <f>'اجمالى عام'!DA177</f>
        <v>0</v>
      </c>
      <c r="L6" s="295">
        <f>'اجمالى عام'!DB177</f>
        <v>0</v>
      </c>
      <c r="M6" s="295">
        <f>'اجمالى عام'!DC177</f>
        <v>0</v>
      </c>
      <c r="N6" s="295">
        <f>'اجمالى عام'!DD177</f>
        <v>0</v>
      </c>
      <c r="O6" s="295">
        <f>'اجمالى عام'!DE177</f>
        <v>0</v>
      </c>
      <c r="P6" s="295">
        <f>'اجمالى عام'!DF177</f>
        <v>0</v>
      </c>
      <c r="Q6" s="295">
        <f>'اجمالى عام'!DG177</f>
        <v>0</v>
      </c>
      <c r="R6" s="295">
        <f>'اجمالى عام'!DH177</f>
        <v>0</v>
      </c>
      <c r="S6" s="295">
        <f>'اجمالى عام'!DI177</f>
        <v>0</v>
      </c>
      <c r="T6" s="295">
        <f>'اجمالى عام'!DJ177</f>
        <v>0</v>
      </c>
      <c r="U6" s="295">
        <f>'اجمالى عام'!DK177</f>
        <v>0</v>
      </c>
      <c r="V6" s="295">
        <f>'اجمالى عام'!DL177</f>
        <v>0</v>
      </c>
      <c r="W6" s="295">
        <f>'اجمالى عام'!DM177</f>
        <v>0</v>
      </c>
    </row>
    <row r="7" spans="1:23" s="69" customFormat="1" ht="21.95" customHeight="1" thickBot="1" x14ac:dyDescent="0.25">
      <c r="A7" s="296">
        <f>IF(B7="","",SUBTOTAL(3,$B$2:B7))</f>
        <v>6</v>
      </c>
      <c r="B7" s="306">
        <f>'اجمالى عام'!CR178</f>
        <v>0</v>
      </c>
      <c r="C7" s="295">
        <f>'اجمالى عام'!CS178</f>
        <v>0</v>
      </c>
      <c r="D7" s="295">
        <f>'اجمالى عام'!CT178</f>
        <v>0</v>
      </c>
      <c r="E7" s="295">
        <f>'اجمالى عام'!CU178</f>
        <v>0</v>
      </c>
      <c r="F7" s="295">
        <f>'اجمالى عام'!CV178</f>
        <v>0</v>
      </c>
      <c r="G7" s="295">
        <f>'اجمالى عام'!CW178</f>
        <v>0</v>
      </c>
      <c r="H7" s="295">
        <f>'اجمالى عام'!CX178</f>
        <v>0</v>
      </c>
      <c r="I7" s="295">
        <f>'اجمالى عام'!CY178</f>
        <v>0</v>
      </c>
      <c r="J7" s="295">
        <f>'اجمالى عام'!CZ178</f>
        <v>0</v>
      </c>
      <c r="K7" s="295">
        <f>'اجمالى عام'!DA178</f>
        <v>0</v>
      </c>
      <c r="L7" s="295">
        <f>'اجمالى عام'!DB178</f>
        <v>0</v>
      </c>
      <c r="M7" s="295">
        <f>'اجمالى عام'!DC178</f>
        <v>0</v>
      </c>
      <c r="N7" s="295">
        <f>'اجمالى عام'!DD178</f>
        <v>0</v>
      </c>
      <c r="O7" s="295">
        <f>'اجمالى عام'!DE178</f>
        <v>0</v>
      </c>
      <c r="P7" s="295">
        <f>'اجمالى عام'!DF178</f>
        <v>0</v>
      </c>
      <c r="Q7" s="295">
        <f>'اجمالى عام'!DG178</f>
        <v>0</v>
      </c>
      <c r="R7" s="295">
        <f>'اجمالى عام'!DH178</f>
        <v>0</v>
      </c>
      <c r="S7" s="295">
        <f>'اجمالى عام'!DI178</f>
        <v>0</v>
      </c>
      <c r="T7" s="295">
        <f>'اجمالى عام'!DJ178</f>
        <v>0</v>
      </c>
      <c r="U7" s="295">
        <f>'اجمالى عام'!DK178</f>
        <v>0</v>
      </c>
      <c r="V7" s="295">
        <f>'اجمالى عام'!DL178</f>
        <v>0</v>
      </c>
      <c r="W7" s="295">
        <f>'اجمالى عام'!DM178</f>
        <v>0</v>
      </c>
    </row>
    <row r="8" spans="1:23" s="69" customFormat="1" ht="21.95" customHeight="1" thickBot="1" x14ac:dyDescent="0.25">
      <c r="A8" s="296">
        <f>IF(B8="","",SUBTOTAL(3,$B$2:B8))</f>
        <v>7</v>
      </c>
      <c r="B8" s="306">
        <f>'اجمالى عام'!CR179</f>
        <v>0</v>
      </c>
      <c r="C8" s="295">
        <f>'اجمالى عام'!CS179</f>
        <v>0</v>
      </c>
      <c r="D8" s="295">
        <f>'اجمالى عام'!CT179</f>
        <v>0</v>
      </c>
      <c r="E8" s="295">
        <f>'اجمالى عام'!CU179</f>
        <v>0</v>
      </c>
      <c r="F8" s="295">
        <f>'اجمالى عام'!CV179</f>
        <v>0</v>
      </c>
      <c r="G8" s="295">
        <f>'اجمالى عام'!CW179</f>
        <v>0</v>
      </c>
      <c r="H8" s="295">
        <f>'اجمالى عام'!CX179</f>
        <v>0</v>
      </c>
      <c r="I8" s="295">
        <f>'اجمالى عام'!CY179</f>
        <v>0</v>
      </c>
      <c r="J8" s="295">
        <f>'اجمالى عام'!CZ179</f>
        <v>0</v>
      </c>
      <c r="K8" s="295">
        <f>'اجمالى عام'!DA179</f>
        <v>0</v>
      </c>
      <c r="L8" s="295">
        <f>'اجمالى عام'!DB179</f>
        <v>0</v>
      </c>
      <c r="M8" s="295">
        <f>'اجمالى عام'!DC179</f>
        <v>0</v>
      </c>
      <c r="N8" s="295">
        <f>'اجمالى عام'!DD179</f>
        <v>0</v>
      </c>
      <c r="O8" s="295">
        <f>'اجمالى عام'!DE179</f>
        <v>0</v>
      </c>
      <c r="P8" s="295">
        <f>'اجمالى عام'!DF179</f>
        <v>0</v>
      </c>
      <c r="Q8" s="295">
        <f>'اجمالى عام'!DG179</f>
        <v>0</v>
      </c>
      <c r="R8" s="295">
        <f>'اجمالى عام'!DH179</f>
        <v>0</v>
      </c>
      <c r="S8" s="295">
        <f>'اجمالى عام'!DI179</f>
        <v>0</v>
      </c>
      <c r="T8" s="295">
        <f>'اجمالى عام'!DJ179</f>
        <v>0</v>
      </c>
      <c r="U8" s="295">
        <f>'اجمالى عام'!DK179</f>
        <v>0</v>
      </c>
      <c r="V8" s="295">
        <f>'اجمالى عام'!DL179</f>
        <v>0</v>
      </c>
      <c r="W8" s="295">
        <f>'اجمالى عام'!DM179</f>
        <v>0</v>
      </c>
    </row>
    <row r="9" spans="1:23" s="69" customFormat="1" ht="21.95" customHeight="1" thickBot="1" x14ac:dyDescent="0.25">
      <c r="A9" s="296">
        <f>IF(B9="","",SUBTOTAL(3,$B$2:B9))</f>
        <v>8</v>
      </c>
      <c r="B9" s="306">
        <f>'اجمالى عام'!CR180</f>
        <v>0</v>
      </c>
      <c r="C9" s="295">
        <f>'اجمالى عام'!CS180</f>
        <v>0</v>
      </c>
      <c r="D9" s="295">
        <f>'اجمالى عام'!CT180</f>
        <v>0</v>
      </c>
      <c r="E9" s="295">
        <f>'اجمالى عام'!CU180</f>
        <v>0</v>
      </c>
      <c r="F9" s="295">
        <f>'اجمالى عام'!CV180</f>
        <v>0</v>
      </c>
      <c r="G9" s="295">
        <f>'اجمالى عام'!CW180</f>
        <v>0</v>
      </c>
      <c r="H9" s="295">
        <f>'اجمالى عام'!CX180</f>
        <v>0</v>
      </c>
      <c r="I9" s="295">
        <f>'اجمالى عام'!CY180</f>
        <v>0</v>
      </c>
      <c r="J9" s="295">
        <f>'اجمالى عام'!CZ180</f>
        <v>0</v>
      </c>
      <c r="K9" s="295">
        <f>'اجمالى عام'!DA180</f>
        <v>0</v>
      </c>
      <c r="L9" s="295">
        <f>'اجمالى عام'!DB180</f>
        <v>0</v>
      </c>
      <c r="M9" s="295">
        <f>'اجمالى عام'!DC180</f>
        <v>0</v>
      </c>
      <c r="N9" s="295">
        <f>'اجمالى عام'!DD180</f>
        <v>0</v>
      </c>
      <c r="O9" s="295">
        <f>'اجمالى عام'!DE180</f>
        <v>0</v>
      </c>
      <c r="P9" s="295">
        <f>'اجمالى عام'!DF180</f>
        <v>0</v>
      </c>
      <c r="Q9" s="295">
        <f>'اجمالى عام'!DG180</f>
        <v>0</v>
      </c>
      <c r="R9" s="295">
        <f>'اجمالى عام'!DH180</f>
        <v>0</v>
      </c>
      <c r="S9" s="295">
        <f>'اجمالى عام'!DI180</f>
        <v>0</v>
      </c>
      <c r="T9" s="295">
        <f>'اجمالى عام'!DJ180</f>
        <v>0</v>
      </c>
      <c r="U9" s="295">
        <f>'اجمالى عام'!DK180</f>
        <v>0</v>
      </c>
      <c r="V9" s="295">
        <f>'اجمالى عام'!DL180</f>
        <v>0</v>
      </c>
      <c r="W9" s="295">
        <f>'اجمالى عام'!DM180</f>
        <v>0</v>
      </c>
    </row>
    <row r="10" spans="1:23" s="69" customFormat="1" ht="21.95" customHeight="1" thickBot="1" x14ac:dyDescent="0.25">
      <c r="A10" s="296">
        <f>IF(B10="","",SUBTOTAL(3,$B$2:B10))</f>
        <v>9</v>
      </c>
      <c r="B10" s="306">
        <f>'اجمالى عام'!CR181</f>
        <v>0</v>
      </c>
      <c r="C10" s="295">
        <f>'اجمالى عام'!CS181</f>
        <v>0</v>
      </c>
      <c r="D10" s="295">
        <f>'اجمالى عام'!CT181</f>
        <v>0</v>
      </c>
      <c r="E10" s="295">
        <f>'اجمالى عام'!CU181</f>
        <v>0</v>
      </c>
      <c r="F10" s="295">
        <f>'اجمالى عام'!CV181</f>
        <v>0</v>
      </c>
      <c r="G10" s="295">
        <f>'اجمالى عام'!CW181</f>
        <v>0</v>
      </c>
      <c r="H10" s="295">
        <f>'اجمالى عام'!CX181</f>
        <v>0</v>
      </c>
      <c r="I10" s="295">
        <f>'اجمالى عام'!CY181</f>
        <v>0</v>
      </c>
      <c r="J10" s="295">
        <f>'اجمالى عام'!CZ181</f>
        <v>0</v>
      </c>
      <c r="K10" s="295">
        <f>'اجمالى عام'!DA181</f>
        <v>0</v>
      </c>
      <c r="L10" s="295">
        <f>'اجمالى عام'!DB181</f>
        <v>0</v>
      </c>
      <c r="M10" s="295">
        <f>'اجمالى عام'!DC181</f>
        <v>0</v>
      </c>
      <c r="N10" s="295">
        <f>'اجمالى عام'!DD181</f>
        <v>0</v>
      </c>
      <c r="O10" s="295">
        <f>'اجمالى عام'!DE181</f>
        <v>0</v>
      </c>
      <c r="P10" s="295">
        <f>'اجمالى عام'!DF181</f>
        <v>0</v>
      </c>
      <c r="Q10" s="295">
        <f>'اجمالى عام'!DG181</f>
        <v>0</v>
      </c>
      <c r="R10" s="295">
        <f>'اجمالى عام'!DH181</f>
        <v>0</v>
      </c>
      <c r="S10" s="295">
        <f>'اجمالى عام'!DI181</f>
        <v>0</v>
      </c>
      <c r="T10" s="295">
        <f>'اجمالى عام'!DJ181</f>
        <v>0</v>
      </c>
      <c r="U10" s="295">
        <f>'اجمالى عام'!DK181</f>
        <v>0</v>
      </c>
      <c r="V10" s="295">
        <f>'اجمالى عام'!DL181</f>
        <v>0</v>
      </c>
      <c r="W10" s="295">
        <f>'اجمالى عام'!DM181</f>
        <v>0</v>
      </c>
    </row>
    <row r="11" spans="1:23" s="69" customFormat="1" ht="21.95" customHeight="1" thickBot="1" x14ac:dyDescent="0.25">
      <c r="A11" s="296">
        <f>IF(B11="","",SUBTOTAL(3,$B$2:B11))</f>
        <v>10</v>
      </c>
      <c r="B11" s="306">
        <f>'اجمالى عام'!CR182</f>
        <v>0</v>
      </c>
      <c r="C11" s="295">
        <f>'اجمالى عام'!CS182</f>
        <v>0</v>
      </c>
      <c r="D11" s="295">
        <f>'اجمالى عام'!CT182</f>
        <v>0</v>
      </c>
      <c r="E11" s="295">
        <f>'اجمالى عام'!CU182</f>
        <v>0</v>
      </c>
      <c r="F11" s="295">
        <f>'اجمالى عام'!CV182</f>
        <v>0</v>
      </c>
      <c r="G11" s="295">
        <f>'اجمالى عام'!CW182</f>
        <v>0</v>
      </c>
      <c r="H11" s="295">
        <f>'اجمالى عام'!CX182</f>
        <v>0</v>
      </c>
      <c r="I11" s="295">
        <f>'اجمالى عام'!CY182</f>
        <v>0</v>
      </c>
      <c r="J11" s="295">
        <f>'اجمالى عام'!CZ182</f>
        <v>0</v>
      </c>
      <c r="K11" s="295">
        <f>'اجمالى عام'!DA182</f>
        <v>0</v>
      </c>
      <c r="L11" s="295">
        <f>'اجمالى عام'!DB182</f>
        <v>0</v>
      </c>
      <c r="M11" s="295">
        <f>'اجمالى عام'!DC182</f>
        <v>0</v>
      </c>
      <c r="N11" s="295">
        <f>'اجمالى عام'!DD182</f>
        <v>0</v>
      </c>
      <c r="O11" s="295">
        <f>'اجمالى عام'!DE182</f>
        <v>0</v>
      </c>
      <c r="P11" s="295">
        <f>'اجمالى عام'!DF182</f>
        <v>0</v>
      </c>
      <c r="Q11" s="295">
        <f>'اجمالى عام'!DG182</f>
        <v>0</v>
      </c>
      <c r="R11" s="295">
        <f>'اجمالى عام'!DH182</f>
        <v>0</v>
      </c>
      <c r="S11" s="295">
        <f>'اجمالى عام'!DI182</f>
        <v>0</v>
      </c>
      <c r="T11" s="295">
        <f>'اجمالى عام'!DJ182</f>
        <v>0</v>
      </c>
      <c r="U11" s="295">
        <f>'اجمالى عام'!DK182</f>
        <v>0</v>
      </c>
      <c r="V11" s="295">
        <f>'اجمالى عام'!DL182</f>
        <v>0</v>
      </c>
      <c r="W11" s="295">
        <f>'اجمالى عام'!DM182</f>
        <v>0</v>
      </c>
    </row>
    <row r="12" spans="1:23" s="69" customFormat="1" ht="21.95" customHeight="1" thickBot="1" x14ac:dyDescent="0.25">
      <c r="A12" s="296">
        <f>IF(B12="","",SUBTOTAL(3,$B$2:B12))</f>
        <v>11</v>
      </c>
      <c r="B12" s="306">
        <f>'اجمالى عام'!CR183</f>
        <v>0</v>
      </c>
      <c r="C12" s="295">
        <f>'اجمالى عام'!CS183</f>
        <v>0</v>
      </c>
      <c r="D12" s="295">
        <f>'اجمالى عام'!CT183</f>
        <v>0</v>
      </c>
      <c r="E12" s="295">
        <f>'اجمالى عام'!CU183</f>
        <v>0</v>
      </c>
      <c r="F12" s="295">
        <f>'اجمالى عام'!CV183</f>
        <v>0</v>
      </c>
      <c r="G12" s="295">
        <f>'اجمالى عام'!CW183</f>
        <v>0</v>
      </c>
      <c r="H12" s="295">
        <f>'اجمالى عام'!CX183</f>
        <v>0</v>
      </c>
      <c r="I12" s="295">
        <f>'اجمالى عام'!CY183</f>
        <v>0</v>
      </c>
      <c r="J12" s="295">
        <f>'اجمالى عام'!CZ183</f>
        <v>0</v>
      </c>
      <c r="K12" s="295">
        <f>'اجمالى عام'!DA183</f>
        <v>0</v>
      </c>
      <c r="L12" s="295">
        <f>'اجمالى عام'!DB183</f>
        <v>0</v>
      </c>
      <c r="M12" s="295">
        <f>'اجمالى عام'!DC183</f>
        <v>0</v>
      </c>
      <c r="N12" s="295">
        <f>'اجمالى عام'!DD183</f>
        <v>0</v>
      </c>
      <c r="O12" s="295">
        <f>'اجمالى عام'!DE183</f>
        <v>0</v>
      </c>
      <c r="P12" s="295">
        <f>'اجمالى عام'!DF183</f>
        <v>0</v>
      </c>
      <c r="Q12" s="295">
        <f>'اجمالى عام'!DG183</f>
        <v>0</v>
      </c>
      <c r="R12" s="295">
        <f>'اجمالى عام'!DH183</f>
        <v>0</v>
      </c>
      <c r="S12" s="295">
        <f>'اجمالى عام'!DI183</f>
        <v>0</v>
      </c>
      <c r="T12" s="295">
        <f>'اجمالى عام'!DJ183</f>
        <v>0</v>
      </c>
      <c r="U12" s="295">
        <f>'اجمالى عام'!DK183</f>
        <v>0</v>
      </c>
      <c r="V12" s="295">
        <f>'اجمالى عام'!DL183</f>
        <v>0</v>
      </c>
      <c r="W12" s="295">
        <f>'اجمالى عام'!DM183</f>
        <v>0</v>
      </c>
    </row>
    <row r="13" spans="1:23" s="69" customFormat="1" ht="21.95" customHeight="1" thickBot="1" x14ac:dyDescent="0.25">
      <c r="A13" s="296">
        <f>IF(B13="","",SUBTOTAL(3,$B$2:B13))</f>
        <v>12</v>
      </c>
      <c r="B13" s="306">
        <f>'اجمالى عام'!CR184</f>
        <v>0</v>
      </c>
      <c r="C13" s="295">
        <f>'اجمالى عام'!CS184</f>
        <v>0</v>
      </c>
      <c r="D13" s="295">
        <f>'اجمالى عام'!CT184</f>
        <v>0</v>
      </c>
      <c r="E13" s="295">
        <f>'اجمالى عام'!CU184</f>
        <v>0</v>
      </c>
      <c r="F13" s="295">
        <f>'اجمالى عام'!CV184</f>
        <v>0</v>
      </c>
      <c r="G13" s="295">
        <f>'اجمالى عام'!CW184</f>
        <v>0</v>
      </c>
      <c r="H13" s="295">
        <f>'اجمالى عام'!CX184</f>
        <v>0</v>
      </c>
      <c r="I13" s="295">
        <f>'اجمالى عام'!CY184</f>
        <v>0</v>
      </c>
      <c r="J13" s="295">
        <f>'اجمالى عام'!CZ184</f>
        <v>0</v>
      </c>
      <c r="K13" s="295">
        <f>'اجمالى عام'!DA184</f>
        <v>0</v>
      </c>
      <c r="L13" s="295">
        <f>'اجمالى عام'!DB184</f>
        <v>0</v>
      </c>
      <c r="M13" s="295">
        <f>'اجمالى عام'!DC184</f>
        <v>0</v>
      </c>
      <c r="N13" s="295">
        <f>'اجمالى عام'!DD184</f>
        <v>0</v>
      </c>
      <c r="O13" s="295">
        <f>'اجمالى عام'!DE184</f>
        <v>0</v>
      </c>
      <c r="P13" s="295">
        <f>'اجمالى عام'!DF184</f>
        <v>0</v>
      </c>
      <c r="Q13" s="295">
        <f>'اجمالى عام'!DG184</f>
        <v>0</v>
      </c>
      <c r="R13" s="295">
        <f>'اجمالى عام'!DH184</f>
        <v>0</v>
      </c>
      <c r="S13" s="295">
        <f>'اجمالى عام'!DI184</f>
        <v>0</v>
      </c>
      <c r="T13" s="295">
        <f>'اجمالى عام'!DJ184</f>
        <v>0</v>
      </c>
      <c r="U13" s="295">
        <f>'اجمالى عام'!DK184</f>
        <v>0</v>
      </c>
      <c r="V13" s="295">
        <f>'اجمالى عام'!DL184</f>
        <v>0</v>
      </c>
      <c r="W13" s="295">
        <f>'اجمالى عام'!DM184</f>
        <v>0</v>
      </c>
    </row>
    <row r="14" spans="1:23" s="69" customFormat="1" ht="21.95" customHeight="1" thickBot="1" x14ac:dyDescent="0.25">
      <c r="A14" s="296">
        <f>IF(B14="","",SUBTOTAL(3,$B$2:B14))</f>
        <v>13</v>
      </c>
      <c r="B14" s="306">
        <f>'اجمالى عام'!CR185</f>
        <v>0</v>
      </c>
      <c r="C14" s="295">
        <f>'اجمالى عام'!CS185</f>
        <v>0</v>
      </c>
      <c r="D14" s="295">
        <f>'اجمالى عام'!CT185</f>
        <v>0</v>
      </c>
      <c r="E14" s="295">
        <f>'اجمالى عام'!CU185</f>
        <v>0</v>
      </c>
      <c r="F14" s="295">
        <f>'اجمالى عام'!CV185</f>
        <v>0</v>
      </c>
      <c r="G14" s="295">
        <f>'اجمالى عام'!CW185</f>
        <v>0</v>
      </c>
      <c r="H14" s="295">
        <f>'اجمالى عام'!CX185</f>
        <v>0</v>
      </c>
      <c r="I14" s="295">
        <f>'اجمالى عام'!CY185</f>
        <v>0</v>
      </c>
      <c r="J14" s="295">
        <f>'اجمالى عام'!CZ185</f>
        <v>0</v>
      </c>
      <c r="K14" s="295">
        <f>'اجمالى عام'!DA185</f>
        <v>0</v>
      </c>
      <c r="L14" s="295">
        <f>'اجمالى عام'!DB185</f>
        <v>0</v>
      </c>
      <c r="M14" s="295">
        <f>'اجمالى عام'!DC185</f>
        <v>0</v>
      </c>
      <c r="N14" s="295">
        <f>'اجمالى عام'!DD185</f>
        <v>0</v>
      </c>
      <c r="O14" s="295">
        <f>'اجمالى عام'!DE185</f>
        <v>0</v>
      </c>
      <c r="P14" s="295">
        <f>'اجمالى عام'!DF185</f>
        <v>0</v>
      </c>
      <c r="Q14" s="295">
        <f>'اجمالى عام'!DG185</f>
        <v>0</v>
      </c>
      <c r="R14" s="295">
        <f>'اجمالى عام'!DH185</f>
        <v>0</v>
      </c>
      <c r="S14" s="295">
        <f>'اجمالى عام'!DI185</f>
        <v>0</v>
      </c>
      <c r="T14" s="295">
        <f>'اجمالى عام'!DJ185</f>
        <v>0</v>
      </c>
      <c r="U14" s="295">
        <f>'اجمالى عام'!DK185</f>
        <v>0</v>
      </c>
      <c r="V14" s="295">
        <f>'اجمالى عام'!DL185</f>
        <v>0</v>
      </c>
      <c r="W14" s="295">
        <f>'اجمالى عام'!DM185</f>
        <v>0</v>
      </c>
    </row>
    <row r="15" spans="1:23" s="69" customFormat="1" ht="21.95" customHeight="1" thickBot="1" x14ac:dyDescent="0.25">
      <c r="A15" s="296">
        <f>IF(B15="","",SUBTOTAL(3,$B$2:B15))</f>
        <v>14</v>
      </c>
      <c r="B15" s="306">
        <f>'اجمالى عام'!CR186</f>
        <v>0</v>
      </c>
      <c r="C15" s="295">
        <f>'اجمالى عام'!CS186</f>
        <v>0</v>
      </c>
      <c r="D15" s="295">
        <f>'اجمالى عام'!CT186</f>
        <v>0</v>
      </c>
      <c r="E15" s="295">
        <f>'اجمالى عام'!CU186</f>
        <v>0</v>
      </c>
      <c r="F15" s="295">
        <f>'اجمالى عام'!CV186</f>
        <v>0</v>
      </c>
      <c r="G15" s="295">
        <f>'اجمالى عام'!CW186</f>
        <v>0</v>
      </c>
      <c r="H15" s="295">
        <f>'اجمالى عام'!CX186</f>
        <v>0</v>
      </c>
      <c r="I15" s="295">
        <f>'اجمالى عام'!CY186</f>
        <v>0</v>
      </c>
      <c r="J15" s="295">
        <f>'اجمالى عام'!CZ186</f>
        <v>0</v>
      </c>
      <c r="K15" s="295">
        <f>'اجمالى عام'!DA186</f>
        <v>0</v>
      </c>
      <c r="L15" s="295">
        <f>'اجمالى عام'!DB186</f>
        <v>0</v>
      </c>
      <c r="M15" s="295">
        <f>'اجمالى عام'!DC186</f>
        <v>0</v>
      </c>
      <c r="N15" s="295">
        <f>'اجمالى عام'!DD186</f>
        <v>0</v>
      </c>
      <c r="O15" s="295">
        <f>'اجمالى عام'!DE186</f>
        <v>0</v>
      </c>
      <c r="P15" s="295">
        <f>'اجمالى عام'!DF186</f>
        <v>0</v>
      </c>
      <c r="Q15" s="295">
        <f>'اجمالى عام'!DG186</f>
        <v>0</v>
      </c>
      <c r="R15" s="295">
        <f>'اجمالى عام'!DH186</f>
        <v>0</v>
      </c>
      <c r="S15" s="295">
        <f>'اجمالى عام'!DI186</f>
        <v>0</v>
      </c>
      <c r="T15" s="295">
        <f>'اجمالى عام'!DJ186</f>
        <v>0</v>
      </c>
      <c r="U15" s="295">
        <f>'اجمالى عام'!DK186</f>
        <v>0</v>
      </c>
      <c r="V15" s="295">
        <f>'اجمالى عام'!DL186</f>
        <v>0</v>
      </c>
      <c r="W15" s="295">
        <f>'اجمالى عام'!DM186</f>
        <v>0</v>
      </c>
    </row>
    <row r="16" spans="1:23" s="69" customFormat="1" ht="21.95" customHeight="1" thickBot="1" x14ac:dyDescent="0.25">
      <c r="A16" s="296">
        <f>IF(B16="","",SUBTOTAL(3,$B$2:B16))</f>
        <v>15</v>
      </c>
      <c r="B16" s="306">
        <f>'اجمالى عام'!CR187</f>
        <v>0</v>
      </c>
      <c r="C16" s="295">
        <f>'اجمالى عام'!CS187</f>
        <v>0</v>
      </c>
      <c r="D16" s="295">
        <f>'اجمالى عام'!CT187</f>
        <v>0</v>
      </c>
      <c r="E16" s="295">
        <f>'اجمالى عام'!CU187</f>
        <v>0</v>
      </c>
      <c r="F16" s="295">
        <f>'اجمالى عام'!CV187</f>
        <v>0</v>
      </c>
      <c r="G16" s="295">
        <f>'اجمالى عام'!CW187</f>
        <v>0</v>
      </c>
      <c r="H16" s="295">
        <f>'اجمالى عام'!CX187</f>
        <v>0</v>
      </c>
      <c r="I16" s="295">
        <f>'اجمالى عام'!CY187</f>
        <v>0</v>
      </c>
      <c r="J16" s="295">
        <f>'اجمالى عام'!CZ187</f>
        <v>0</v>
      </c>
      <c r="K16" s="295">
        <f>'اجمالى عام'!DA187</f>
        <v>0</v>
      </c>
      <c r="L16" s="295">
        <f>'اجمالى عام'!DB187</f>
        <v>0</v>
      </c>
      <c r="M16" s="295">
        <f>'اجمالى عام'!DC187</f>
        <v>0</v>
      </c>
      <c r="N16" s="295">
        <f>'اجمالى عام'!DD187</f>
        <v>0</v>
      </c>
      <c r="O16" s="295">
        <f>'اجمالى عام'!DE187</f>
        <v>0</v>
      </c>
      <c r="P16" s="295">
        <f>'اجمالى عام'!DF187</f>
        <v>0</v>
      </c>
      <c r="Q16" s="295">
        <f>'اجمالى عام'!DG187</f>
        <v>0</v>
      </c>
      <c r="R16" s="295">
        <f>'اجمالى عام'!DH187</f>
        <v>0</v>
      </c>
      <c r="S16" s="295">
        <f>'اجمالى عام'!DI187</f>
        <v>0</v>
      </c>
      <c r="T16" s="295">
        <f>'اجمالى عام'!DJ187</f>
        <v>0</v>
      </c>
      <c r="U16" s="295">
        <f>'اجمالى عام'!DK187</f>
        <v>0</v>
      </c>
      <c r="V16" s="295">
        <f>'اجمالى عام'!DL187</f>
        <v>0</v>
      </c>
      <c r="W16" s="295">
        <f>'اجمالى عام'!DM187</f>
        <v>0</v>
      </c>
    </row>
    <row r="17" spans="1:23" s="69" customFormat="1" ht="21.95" customHeight="1" thickBot="1" x14ac:dyDescent="0.25">
      <c r="A17" s="296">
        <f>IF(B17="","",SUBTOTAL(3,$B$2:B17))</f>
        <v>16</v>
      </c>
      <c r="B17" s="306">
        <f>'اجمالى عام'!CR188</f>
        <v>0</v>
      </c>
      <c r="C17" s="295">
        <f>'اجمالى عام'!CS188</f>
        <v>0</v>
      </c>
      <c r="D17" s="295">
        <f>'اجمالى عام'!CT188</f>
        <v>0</v>
      </c>
      <c r="E17" s="295">
        <f>'اجمالى عام'!CU188</f>
        <v>0</v>
      </c>
      <c r="F17" s="295">
        <f>'اجمالى عام'!CV188</f>
        <v>0</v>
      </c>
      <c r="G17" s="295">
        <f>'اجمالى عام'!CW188</f>
        <v>0</v>
      </c>
      <c r="H17" s="295">
        <f>'اجمالى عام'!CX188</f>
        <v>0</v>
      </c>
      <c r="I17" s="295">
        <f>'اجمالى عام'!CY188</f>
        <v>0</v>
      </c>
      <c r="J17" s="295">
        <f>'اجمالى عام'!CZ188</f>
        <v>0</v>
      </c>
      <c r="K17" s="295">
        <f>'اجمالى عام'!DA188</f>
        <v>0</v>
      </c>
      <c r="L17" s="295">
        <f>'اجمالى عام'!DB188</f>
        <v>0</v>
      </c>
      <c r="M17" s="295">
        <f>'اجمالى عام'!DC188</f>
        <v>0</v>
      </c>
      <c r="N17" s="295">
        <f>'اجمالى عام'!DD188</f>
        <v>0</v>
      </c>
      <c r="O17" s="295">
        <f>'اجمالى عام'!DE188</f>
        <v>0</v>
      </c>
      <c r="P17" s="295">
        <f>'اجمالى عام'!DF188</f>
        <v>0</v>
      </c>
      <c r="Q17" s="295">
        <f>'اجمالى عام'!DG188</f>
        <v>0</v>
      </c>
      <c r="R17" s="295">
        <f>'اجمالى عام'!DH188</f>
        <v>0</v>
      </c>
      <c r="S17" s="295">
        <f>'اجمالى عام'!DI188</f>
        <v>0</v>
      </c>
      <c r="T17" s="295">
        <f>'اجمالى عام'!DJ188</f>
        <v>0</v>
      </c>
      <c r="U17" s="295">
        <f>'اجمالى عام'!DK188</f>
        <v>0</v>
      </c>
      <c r="V17" s="295">
        <f>'اجمالى عام'!DL188</f>
        <v>0</v>
      </c>
      <c r="W17" s="295">
        <f>'اجمالى عام'!DM188</f>
        <v>0</v>
      </c>
    </row>
    <row r="18" spans="1:23" s="69" customFormat="1" ht="21.95" customHeight="1" thickBot="1" x14ac:dyDescent="0.25">
      <c r="A18" s="296">
        <f>IF(B18="","",SUBTOTAL(3,$B$2:B18))</f>
        <v>17</v>
      </c>
      <c r="B18" s="306">
        <f>'اجمالى عام'!CR189</f>
        <v>0</v>
      </c>
      <c r="C18" s="295">
        <f>'اجمالى عام'!CS189</f>
        <v>0</v>
      </c>
      <c r="D18" s="295">
        <f>'اجمالى عام'!CT189</f>
        <v>0</v>
      </c>
      <c r="E18" s="295">
        <f>'اجمالى عام'!CU189</f>
        <v>0</v>
      </c>
      <c r="F18" s="295">
        <f>'اجمالى عام'!CV189</f>
        <v>0</v>
      </c>
      <c r="G18" s="295">
        <f>'اجمالى عام'!CW189</f>
        <v>0</v>
      </c>
      <c r="H18" s="295">
        <f>'اجمالى عام'!CX189</f>
        <v>0</v>
      </c>
      <c r="I18" s="295">
        <f>'اجمالى عام'!CY189</f>
        <v>0</v>
      </c>
      <c r="J18" s="295">
        <f>'اجمالى عام'!CZ189</f>
        <v>0</v>
      </c>
      <c r="K18" s="295">
        <f>'اجمالى عام'!DA189</f>
        <v>0</v>
      </c>
      <c r="L18" s="295">
        <f>'اجمالى عام'!DB189</f>
        <v>0</v>
      </c>
      <c r="M18" s="295">
        <f>'اجمالى عام'!DC189</f>
        <v>0</v>
      </c>
      <c r="N18" s="295">
        <f>'اجمالى عام'!DD189</f>
        <v>0</v>
      </c>
      <c r="O18" s="295">
        <f>'اجمالى عام'!DE189</f>
        <v>0</v>
      </c>
      <c r="P18" s="295">
        <f>'اجمالى عام'!DF189</f>
        <v>0</v>
      </c>
      <c r="Q18" s="295">
        <f>'اجمالى عام'!DG189</f>
        <v>0</v>
      </c>
      <c r="R18" s="295">
        <f>'اجمالى عام'!DH189</f>
        <v>0</v>
      </c>
      <c r="S18" s="295">
        <f>'اجمالى عام'!DI189</f>
        <v>0</v>
      </c>
      <c r="T18" s="295">
        <f>'اجمالى عام'!DJ189</f>
        <v>0</v>
      </c>
      <c r="U18" s="295">
        <f>'اجمالى عام'!DK189</f>
        <v>0</v>
      </c>
      <c r="V18" s="295">
        <f>'اجمالى عام'!DL189</f>
        <v>0</v>
      </c>
      <c r="W18" s="295">
        <f>'اجمالى عام'!DM189</f>
        <v>0</v>
      </c>
    </row>
    <row r="19" spans="1:23" s="69" customFormat="1" ht="21.95" customHeight="1" thickBot="1" x14ac:dyDescent="0.25">
      <c r="A19" s="296">
        <f>IF(B19="","",SUBTOTAL(3,$B$2:B19))</f>
        <v>18</v>
      </c>
      <c r="B19" s="306">
        <f>'اجمالى عام'!CR190</f>
        <v>0</v>
      </c>
      <c r="C19" s="295">
        <f>'اجمالى عام'!CS190</f>
        <v>0</v>
      </c>
      <c r="D19" s="295">
        <f>'اجمالى عام'!CT190</f>
        <v>0</v>
      </c>
      <c r="E19" s="295">
        <f>'اجمالى عام'!CU190</f>
        <v>0</v>
      </c>
      <c r="F19" s="295">
        <f>'اجمالى عام'!CV190</f>
        <v>0</v>
      </c>
      <c r="G19" s="295">
        <f>'اجمالى عام'!CW190</f>
        <v>0</v>
      </c>
      <c r="H19" s="295">
        <f>'اجمالى عام'!CX190</f>
        <v>0</v>
      </c>
      <c r="I19" s="295">
        <f>'اجمالى عام'!CY190</f>
        <v>0</v>
      </c>
      <c r="J19" s="295">
        <f>'اجمالى عام'!CZ190</f>
        <v>0</v>
      </c>
      <c r="K19" s="295">
        <f>'اجمالى عام'!DA190</f>
        <v>0</v>
      </c>
      <c r="L19" s="295">
        <f>'اجمالى عام'!DB190</f>
        <v>0</v>
      </c>
      <c r="M19" s="295">
        <f>'اجمالى عام'!DC190</f>
        <v>0</v>
      </c>
      <c r="N19" s="295">
        <f>'اجمالى عام'!DD190</f>
        <v>0</v>
      </c>
      <c r="O19" s="295">
        <f>'اجمالى عام'!DE190</f>
        <v>0</v>
      </c>
      <c r="P19" s="295">
        <f>'اجمالى عام'!DF190</f>
        <v>0</v>
      </c>
      <c r="Q19" s="295">
        <f>'اجمالى عام'!DG190</f>
        <v>0</v>
      </c>
      <c r="R19" s="295">
        <f>'اجمالى عام'!DH190</f>
        <v>0</v>
      </c>
      <c r="S19" s="295">
        <f>'اجمالى عام'!DI190</f>
        <v>0</v>
      </c>
      <c r="T19" s="295">
        <f>'اجمالى عام'!DJ190</f>
        <v>0</v>
      </c>
      <c r="U19" s="295">
        <f>'اجمالى عام'!DK190</f>
        <v>0</v>
      </c>
      <c r="V19" s="295">
        <f>'اجمالى عام'!DL190</f>
        <v>0</v>
      </c>
      <c r="W19" s="295">
        <f>'اجمالى عام'!DM190</f>
        <v>0</v>
      </c>
    </row>
    <row r="20" spans="1:23" s="69" customFormat="1" ht="21.95" customHeight="1" thickBot="1" x14ac:dyDescent="0.25">
      <c r="A20" s="296">
        <f>IF(B20="","",SUBTOTAL(3,$B$2:B20))</f>
        <v>19</v>
      </c>
      <c r="B20" s="306">
        <f>'اجمالى عام'!CR191</f>
        <v>0</v>
      </c>
      <c r="C20" s="295">
        <f>'اجمالى عام'!CS191</f>
        <v>0</v>
      </c>
      <c r="D20" s="295">
        <f>'اجمالى عام'!CT191</f>
        <v>0</v>
      </c>
      <c r="E20" s="295">
        <f>'اجمالى عام'!CU191</f>
        <v>0</v>
      </c>
      <c r="F20" s="295">
        <f>'اجمالى عام'!CV191</f>
        <v>0</v>
      </c>
      <c r="G20" s="295">
        <f>'اجمالى عام'!CW191</f>
        <v>0</v>
      </c>
      <c r="H20" s="295">
        <f>'اجمالى عام'!CX191</f>
        <v>0</v>
      </c>
      <c r="I20" s="295">
        <f>'اجمالى عام'!CY191</f>
        <v>0</v>
      </c>
      <c r="J20" s="295">
        <f>'اجمالى عام'!CZ191</f>
        <v>0</v>
      </c>
      <c r="K20" s="295">
        <f>'اجمالى عام'!DA191</f>
        <v>0</v>
      </c>
      <c r="L20" s="295">
        <f>'اجمالى عام'!DB191</f>
        <v>0</v>
      </c>
      <c r="M20" s="295">
        <f>'اجمالى عام'!DC191</f>
        <v>0</v>
      </c>
      <c r="N20" s="295">
        <f>'اجمالى عام'!DD191</f>
        <v>0</v>
      </c>
      <c r="O20" s="295">
        <f>'اجمالى عام'!DE191</f>
        <v>0</v>
      </c>
      <c r="P20" s="295">
        <f>'اجمالى عام'!DF191</f>
        <v>0</v>
      </c>
      <c r="Q20" s="295">
        <f>'اجمالى عام'!DG191</f>
        <v>0</v>
      </c>
      <c r="R20" s="295">
        <f>'اجمالى عام'!DH191</f>
        <v>0</v>
      </c>
      <c r="S20" s="295">
        <f>'اجمالى عام'!DI191</f>
        <v>0</v>
      </c>
      <c r="T20" s="295">
        <f>'اجمالى عام'!DJ191</f>
        <v>0</v>
      </c>
      <c r="U20" s="295">
        <f>'اجمالى عام'!DK191</f>
        <v>0</v>
      </c>
      <c r="V20" s="295">
        <f>'اجمالى عام'!DL191</f>
        <v>0</v>
      </c>
      <c r="W20" s="295">
        <f>'اجمالى عام'!DM191</f>
        <v>0</v>
      </c>
    </row>
    <row r="21" spans="1:23" s="69" customFormat="1" ht="21.95" customHeight="1" thickBot="1" x14ac:dyDescent="0.25">
      <c r="A21" s="296">
        <f>IF(B21="","",SUBTOTAL(3,$B$2:B21))</f>
        <v>20</v>
      </c>
      <c r="B21" s="306">
        <f>'اجمالى عام'!CR192</f>
        <v>0</v>
      </c>
      <c r="C21" s="295">
        <f>'اجمالى عام'!CS192</f>
        <v>0</v>
      </c>
      <c r="D21" s="295">
        <f>'اجمالى عام'!CT192</f>
        <v>0</v>
      </c>
      <c r="E21" s="295">
        <f>'اجمالى عام'!CU192</f>
        <v>0</v>
      </c>
      <c r="F21" s="295">
        <f>'اجمالى عام'!CV192</f>
        <v>0</v>
      </c>
      <c r="G21" s="295">
        <f>'اجمالى عام'!CW192</f>
        <v>0</v>
      </c>
      <c r="H21" s="295">
        <f>'اجمالى عام'!CX192</f>
        <v>0</v>
      </c>
      <c r="I21" s="295">
        <f>'اجمالى عام'!CY192</f>
        <v>0</v>
      </c>
      <c r="J21" s="295">
        <f>'اجمالى عام'!CZ192</f>
        <v>0</v>
      </c>
      <c r="K21" s="295">
        <f>'اجمالى عام'!DA192</f>
        <v>0</v>
      </c>
      <c r="L21" s="295">
        <f>'اجمالى عام'!DB192</f>
        <v>0</v>
      </c>
      <c r="M21" s="295">
        <f>'اجمالى عام'!DC192</f>
        <v>0</v>
      </c>
      <c r="N21" s="295">
        <f>'اجمالى عام'!DD192</f>
        <v>0</v>
      </c>
      <c r="O21" s="295">
        <f>'اجمالى عام'!DE192</f>
        <v>0</v>
      </c>
      <c r="P21" s="295">
        <f>'اجمالى عام'!DF192</f>
        <v>0</v>
      </c>
      <c r="Q21" s="295">
        <f>'اجمالى عام'!DG192</f>
        <v>0</v>
      </c>
      <c r="R21" s="295">
        <f>'اجمالى عام'!DH192</f>
        <v>0</v>
      </c>
      <c r="S21" s="295">
        <f>'اجمالى عام'!DI192</f>
        <v>0</v>
      </c>
      <c r="T21" s="295">
        <f>'اجمالى عام'!DJ192</f>
        <v>0</v>
      </c>
      <c r="U21" s="295">
        <f>'اجمالى عام'!DK192</f>
        <v>0</v>
      </c>
      <c r="V21" s="295">
        <f>'اجمالى عام'!DL192</f>
        <v>0</v>
      </c>
      <c r="W21" s="295">
        <f>'اجمالى عام'!DM192</f>
        <v>0</v>
      </c>
    </row>
    <row r="22" spans="1:23" s="69" customFormat="1" ht="21.95" customHeight="1" thickBot="1" x14ac:dyDescent="0.25">
      <c r="A22" s="296">
        <f>IF(B22="","",SUBTOTAL(3,$B$2:B22))</f>
        <v>21</v>
      </c>
      <c r="B22" s="306">
        <f>'اجمالى عام'!CR193</f>
        <v>0</v>
      </c>
      <c r="C22" s="295">
        <f>'اجمالى عام'!CS193</f>
        <v>0</v>
      </c>
      <c r="D22" s="295">
        <f>'اجمالى عام'!CT193</f>
        <v>0</v>
      </c>
      <c r="E22" s="295">
        <f>'اجمالى عام'!CU193</f>
        <v>0</v>
      </c>
      <c r="F22" s="295">
        <f>'اجمالى عام'!CV193</f>
        <v>0</v>
      </c>
      <c r="G22" s="295">
        <f>'اجمالى عام'!CW193</f>
        <v>0</v>
      </c>
      <c r="H22" s="295">
        <f>'اجمالى عام'!CX193</f>
        <v>0</v>
      </c>
      <c r="I22" s="295">
        <f>'اجمالى عام'!CY193</f>
        <v>0</v>
      </c>
      <c r="J22" s="295">
        <f>'اجمالى عام'!CZ193</f>
        <v>0</v>
      </c>
      <c r="K22" s="295">
        <f>'اجمالى عام'!DA193</f>
        <v>0</v>
      </c>
      <c r="L22" s="295">
        <f>'اجمالى عام'!DB193</f>
        <v>0</v>
      </c>
      <c r="M22" s="295">
        <f>'اجمالى عام'!DC193</f>
        <v>0</v>
      </c>
      <c r="N22" s="295">
        <f>'اجمالى عام'!DD193</f>
        <v>0</v>
      </c>
      <c r="O22" s="295">
        <f>'اجمالى عام'!DE193</f>
        <v>0</v>
      </c>
      <c r="P22" s="295">
        <f>'اجمالى عام'!DF193</f>
        <v>0</v>
      </c>
      <c r="Q22" s="295">
        <f>'اجمالى عام'!DG193</f>
        <v>0</v>
      </c>
      <c r="R22" s="295">
        <f>'اجمالى عام'!DH193</f>
        <v>0</v>
      </c>
      <c r="S22" s="295">
        <f>'اجمالى عام'!DI193</f>
        <v>0</v>
      </c>
      <c r="T22" s="295">
        <f>'اجمالى عام'!DJ193</f>
        <v>0</v>
      </c>
      <c r="U22" s="295">
        <f>'اجمالى عام'!DK193</f>
        <v>0</v>
      </c>
      <c r="V22" s="295">
        <f>'اجمالى عام'!DL193</f>
        <v>0</v>
      </c>
      <c r="W22" s="295">
        <f>'اجمالى عام'!DM193</f>
        <v>0</v>
      </c>
    </row>
    <row r="23" spans="1:23" s="69" customFormat="1" ht="21.95" customHeight="1" thickBot="1" x14ac:dyDescent="0.25">
      <c r="A23" s="296">
        <f>IF(B23="","",SUBTOTAL(3,$B$2:B23))</f>
        <v>22</v>
      </c>
      <c r="B23" s="306">
        <f>'اجمالى عام'!CR194</f>
        <v>0</v>
      </c>
      <c r="C23" s="295">
        <f>'اجمالى عام'!CS194</f>
        <v>0</v>
      </c>
      <c r="D23" s="295">
        <f>'اجمالى عام'!CT194</f>
        <v>0</v>
      </c>
      <c r="E23" s="295">
        <f>'اجمالى عام'!CU194</f>
        <v>0</v>
      </c>
      <c r="F23" s="295">
        <f>'اجمالى عام'!CV194</f>
        <v>0</v>
      </c>
      <c r="G23" s="295">
        <f>'اجمالى عام'!CW194</f>
        <v>0</v>
      </c>
      <c r="H23" s="295">
        <f>'اجمالى عام'!CX194</f>
        <v>0</v>
      </c>
      <c r="I23" s="295">
        <f>'اجمالى عام'!CY194</f>
        <v>0</v>
      </c>
      <c r="J23" s="295">
        <f>'اجمالى عام'!CZ194</f>
        <v>0</v>
      </c>
      <c r="K23" s="295">
        <f>'اجمالى عام'!DA194</f>
        <v>0</v>
      </c>
      <c r="L23" s="295">
        <f>'اجمالى عام'!DB194</f>
        <v>0</v>
      </c>
      <c r="M23" s="295">
        <f>'اجمالى عام'!DC194</f>
        <v>0</v>
      </c>
      <c r="N23" s="295">
        <f>'اجمالى عام'!DD194</f>
        <v>0</v>
      </c>
      <c r="O23" s="295">
        <f>'اجمالى عام'!DE194</f>
        <v>0</v>
      </c>
      <c r="P23" s="295">
        <f>'اجمالى عام'!DF194</f>
        <v>0</v>
      </c>
      <c r="Q23" s="295">
        <f>'اجمالى عام'!DG194</f>
        <v>0</v>
      </c>
      <c r="R23" s="295">
        <f>'اجمالى عام'!DH194</f>
        <v>0</v>
      </c>
      <c r="S23" s="295">
        <f>'اجمالى عام'!DI194</f>
        <v>0</v>
      </c>
      <c r="T23" s="295">
        <f>'اجمالى عام'!DJ194</f>
        <v>0</v>
      </c>
      <c r="U23" s="295">
        <f>'اجمالى عام'!DK194</f>
        <v>0</v>
      </c>
      <c r="V23" s="295">
        <f>'اجمالى عام'!DL194</f>
        <v>0</v>
      </c>
      <c r="W23" s="295">
        <f>'اجمالى عام'!DM194</f>
        <v>0</v>
      </c>
    </row>
    <row r="24" spans="1:23" s="69" customFormat="1" ht="21.95" customHeight="1" thickBot="1" x14ac:dyDescent="0.25">
      <c r="A24" s="296">
        <f>IF(B24="","",SUBTOTAL(3,$B$2:B24))</f>
        <v>23</v>
      </c>
      <c r="B24" s="306">
        <f>'اجمالى عام'!CR195</f>
        <v>0</v>
      </c>
      <c r="C24" s="295">
        <f>'اجمالى عام'!CS195</f>
        <v>0</v>
      </c>
      <c r="D24" s="295">
        <f>'اجمالى عام'!CT195</f>
        <v>0</v>
      </c>
      <c r="E24" s="295">
        <f>'اجمالى عام'!CU195</f>
        <v>0</v>
      </c>
      <c r="F24" s="295">
        <f>'اجمالى عام'!CV195</f>
        <v>0</v>
      </c>
      <c r="G24" s="295">
        <f>'اجمالى عام'!CW195</f>
        <v>0</v>
      </c>
      <c r="H24" s="295">
        <f>'اجمالى عام'!CX195</f>
        <v>0</v>
      </c>
      <c r="I24" s="295">
        <f>'اجمالى عام'!CY195</f>
        <v>0</v>
      </c>
      <c r="J24" s="295">
        <f>'اجمالى عام'!CZ195</f>
        <v>0</v>
      </c>
      <c r="K24" s="295">
        <f>'اجمالى عام'!DA195</f>
        <v>0</v>
      </c>
      <c r="L24" s="295">
        <f>'اجمالى عام'!DB195</f>
        <v>0</v>
      </c>
      <c r="M24" s="295">
        <f>'اجمالى عام'!DC195</f>
        <v>0</v>
      </c>
      <c r="N24" s="295">
        <f>'اجمالى عام'!DD195</f>
        <v>0</v>
      </c>
      <c r="O24" s="295">
        <f>'اجمالى عام'!DE195</f>
        <v>0</v>
      </c>
      <c r="P24" s="295">
        <f>'اجمالى عام'!DF195</f>
        <v>0</v>
      </c>
      <c r="Q24" s="295">
        <f>'اجمالى عام'!DG195</f>
        <v>0</v>
      </c>
      <c r="R24" s="295">
        <f>'اجمالى عام'!DH195</f>
        <v>0</v>
      </c>
      <c r="S24" s="295">
        <f>'اجمالى عام'!DI195</f>
        <v>0</v>
      </c>
      <c r="T24" s="295">
        <f>'اجمالى عام'!DJ195</f>
        <v>0</v>
      </c>
      <c r="U24" s="295">
        <f>'اجمالى عام'!DK195</f>
        <v>0</v>
      </c>
      <c r="V24" s="295">
        <f>'اجمالى عام'!DL195</f>
        <v>0</v>
      </c>
      <c r="W24" s="295">
        <f>'اجمالى عام'!DM195</f>
        <v>0</v>
      </c>
    </row>
    <row r="25" spans="1:23" s="69" customFormat="1" ht="21.95" customHeight="1" thickBot="1" x14ac:dyDescent="0.25">
      <c r="A25" s="296">
        <f>IF(B25="","",SUBTOTAL(3,$B$2:B25))</f>
        <v>24</v>
      </c>
      <c r="B25" s="306">
        <f>'اجمالى عام'!CR196</f>
        <v>0</v>
      </c>
      <c r="C25" s="295">
        <f>'اجمالى عام'!CS196</f>
        <v>0</v>
      </c>
      <c r="D25" s="295">
        <f>'اجمالى عام'!CT196</f>
        <v>0</v>
      </c>
      <c r="E25" s="295">
        <f>'اجمالى عام'!CU196</f>
        <v>0</v>
      </c>
      <c r="F25" s="295">
        <f>'اجمالى عام'!CV196</f>
        <v>0</v>
      </c>
      <c r="G25" s="295">
        <f>'اجمالى عام'!CW196</f>
        <v>0</v>
      </c>
      <c r="H25" s="295">
        <f>'اجمالى عام'!CX196</f>
        <v>0</v>
      </c>
      <c r="I25" s="295">
        <f>'اجمالى عام'!CY196</f>
        <v>0</v>
      </c>
      <c r="J25" s="295">
        <f>'اجمالى عام'!CZ196</f>
        <v>0</v>
      </c>
      <c r="K25" s="295">
        <f>'اجمالى عام'!DA196</f>
        <v>0</v>
      </c>
      <c r="L25" s="295">
        <f>'اجمالى عام'!DB196</f>
        <v>0</v>
      </c>
      <c r="M25" s="295">
        <f>'اجمالى عام'!DC196</f>
        <v>0</v>
      </c>
      <c r="N25" s="295">
        <f>'اجمالى عام'!DD196</f>
        <v>0</v>
      </c>
      <c r="O25" s="295">
        <f>'اجمالى عام'!DE196</f>
        <v>0</v>
      </c>
      <c r="P25" s="295">
        <f>'اجمالى عام'!DF196</f>
        <v>0</v>
      </c>
      <c r="Q25" s="295">
        <f>'اجمالى عام'!DG196</f>
        <v>0</v>
      </c>
      <c r="R25" s="295">
        <f>'اجمالى عام'!DH196</f>
        <v>0</v>
      </c>
      <c r="S25" s="295">
        <f>'اجمالى عام'!DI196</f>
        <v>0</v>
      </c>
      <c r="T25" s="295">
        <f>'اجمالى عام'!DJ196</f>
        <v>0</v>
      </c>
      <c r="U25" s="295">
        <f>'اجمالى عام'!DK196</f>
        <v>0</v>
      </c>
      <c r="V25" s="295">
        <f>'اجمالى عام'!DL196</f>
        <v>0</v>
      </c>
      <c r="W25" s="295">
        <f>'اجمالى عام'!DM196</f>
        <v>0</v>
      </c>
    </row>
    <row r="26" spans="1:23" s="69" customFormat="1" ht="21.95" customHeight="1" thickBot="1" x14ac:dyDescent="0.25">
      <c r="A26" s="296">
        <f>IF(B26="","",SUBTOTAL(3,$B$2:B26))</f>
        <v>25</v>
      </c>
      <c r="B26" s="306">
        <f>'اجمالى عام'!CR197</f>
        <v>0</v>
      </c>
      <c r="C26" s="295">
        <f>'اجمالى عام'!CS197</f>
        <v>0</v>
      </c>
      <c r="D26" s="295">
        <f>'اجمالى عام'!CT197</f>
        <v>0</v>
      </c>
      <c r="E26" s="295">
        <f>'اجمالى عام'!CU197</f>
        <v>0</v>
      </c>
      <c r="F26" s="295">
        <f>'اجمالى عام'!CV197</f>
        <v>0</v>
      </c>
      <c r="G26" s="295">
        <f>'اجمالى عام'!CW197</f>
        <v>0</v>
      </c>
      <c r="H26" s="295">
        <f>'اجمالى عام'!CX197</f>
        <v>0</v>
      </c>
      <c r="I26" s="295">
        <f>'اجمالى عام'!CY197</f>
        <v>0</v>
      </c>
      <c r="J26" s="295">
        <f>'اجمالى عام'!CZ197</f>
        <v>0</v>
      </c>
      <c r="K26" s="295">
        <f>'اجمالى عام'!DA197</f>
        <v>0</v>
      </c>
      <c r="L26" s="295">
        <f>'اجمالى عام'!DB197</f>
        <v>0</v>
      </c>
      <c r="M26" s="295">
        <f>'اجمالى عام'!DC197</f>
        <v>0</v>
      </c>
      <c r="N26" s="295">
        <f>'اجمالى عام'!DD197</f>
        <v>0</v>
      </c>
      <c r="O26" s="295">
        <f>'اجمالى عام'!DE197</f>
        <v>0</v>
      </c>
      <c r="P26" s="295">
        <f>'اجمالى عام'!DF197</f>
        <v>0</v>
      </c>
      <c r="Q26" s="295">
        <f>'اجمالى عام'!DG197</f>
        <v>0</v>
      </c>
      <c r="R26" s="295">
        <f>'اجمالى عام'!DH197</f>
        <v>0</v>
      </c>
      <c r="S26" s="295">
        <f>'اجمالى عام'!DI197</f>
        <v>0</v>
      </c>
      <c r="T26" s="295">
        <f>'اجمالى عام'!DJ197</f>
        <v>0</v>
      </c>
      <c r="U26" s="295">
        <f>'اجمالى عام'!DK197</f>
        <v>0</v>
      </c>
      <c r="V26" s="295">
        <f>'اجمالى عام'!DL197</f>
        <v>0</v>
      </c>
      <c r="W26" s="295">
        <f>'اجمالى عام'!DM197</f>
        <v>0</v>
      </c>
    </row>
    <row r="27" spans="1:23" s="69" customFormat="1" ht="21.95" customHeight="1" thickBot="1" x14ac:dyDescent="0.25">
      <c r="A27" s="296">
        <f>IF(B27="","",SUBTOTAL(3,$B$2:B27))</f>
        <v>26</v>
      </c>
      <c r="B27" s="306">
        <f>'اجمالى عام'!CR198</f>
        <v>0</v>
      </c>
      <c r="C27" s="295">
        <f>'اجمالى عام'!CS198</f>
        <v>0</v>
      </c>
      <c r="D27" s="295">
        <f>'اجمالى عام'!CT198</f>
        <v>0</v>
      </c>
      <c r="E27" s="295">
        <f>'اجمالى عام'!CU198</f>
        <v>0</v>
      </c>
      <c r="F27" s="295">
        <f>'اجمالى عام'!CV198</f>
        <v>0</v>
      </c>
      <c r="G27" s="295">
        <f>'اجمالى عام'!CW198</f>
        <v>0</v>
      </c>
      <c r="H27" s="295">
        <f>'اجمالى عام'!CX198</f>
        <v>0</v>
      </c>
      <c r="I27" s="295">
        <f>'اجمالى عام'!CY198</f>
        <v>0</v>
      </c>
      <c r="J27" s="295">
        <f>'اجمالى عام'!CZ198</f>
        <v>0</v>
      </c>
      <c r="K27" s="295">
        <f>'اجمالى عام'!DA198</f>
        <v>0</v>
      </c>
      <c r="L27" s="295">
        <f>'اجمالى عام'!DB198</f>
        <v>0</v>
      </c>
      <c r="M27" s="295">
        <f>'اجمالى عام'!DC198</f>
        <v>0</v>
      </c>
      <c r="N27" s="295">
        <f>'اجمالى عام'!DD198</f>
        <v>0</v>
      </c>
      <c r="O27" s="295">
        <f>'اجمالى عام'!DE198</f>
        <v>0</v>
      </c>
      <c r="P27" s="295">
        <f>'اجمالى عام'!DF198</f>
        <v>0</v>
      </c>
      <c r="Q27" s="295">
        <f>'اجمالى عام'!DG198</f>
        <v>0</v>
      </c>
      <c r="R27" s="295">
        <f>'اجمالى عام'!DH198</f>
        <v>0</v>
      </c>
      <c r="S27" s="295">
        <f>'اجمالى عام'!DI198</f>
        <v>0</v>
      </c>
      <c r="T27" s="295">
        <f>'اجمالى عام'!DJ198</f>
        <v>0</v>
      </c>
      <c r="U27" s="295">
        <f>'اجمالى عام'!DK198</f>
        <v>0</v>
      </c>
      <c r="V27" s="295">
        <f>'اجمالى عام'!DL198</f>
        <v>0</v>
      </c>
      <c r="W27" s="295">
        <f>'اجمالى عام'!DM198</f>
        <v>0</v>
      </c>
    </row>
    <row r="28" spans="1:23" s="69" customFormat="1" ht="21.95" customHeight="1" thickBot="1" x14ac:dyDescent="0.25">
      <c r="A28" s="296">
        <f>IF(B28="","",SUBTOTAL(3,$B$2:B28))</f>
        <v>27</v>
      </c>
      <c r="B28" s="306">
        <f>'اجمالى عام'!CR199</f>
        <v>0</v>
      </c>
      <c r="C28" s="295">
        <f>'اجمالى عام'!CS199</f>
        <v>0</v>
      </c>
      <c r="D28" s="295">
        <f>'اجمالى عام'!CT199</f>
        <v>0</v>
      </c>
      <c r="E28" s="295">
        <f>'اجمالى عام'!CU199</f>
        <v>0</v>
      </c>
      <c r="F28" s="295">
        <f>'اجمالى عام'!CV199</f>
        <v>0</v>
      </c>
      <c r="G28" s="295">
        <f>'اجمالى عام'!CW199</f>
        <v>0</v>
      </c>
      <c r="H28" s="295">
        <f>'اجمالى عام'!CX199</f>
        <v>0</v>
      </c>
      <c r="I28" s="295">
        <f>'اجمالى عام'!CY199</f>
        <v>0</v>
      </c>
      <c r="J28" s="295">
        <f>'اجمالى عام'!CZ199</f>
        <v>0</v>
      </c>
      <c r="K28" s="295">
        <f>'اجمالى عام'!DA199</f>
        <v>0</v>
      </c>
      <c r="L28" s="295">
        <f>'اجمالى عام'!DB199</f>
        <v>0</v>
      </c>
      <c r="M28" s="295">
        <f>'اجمالى عام'!DC199</f>
        <v>0</v>
      </c>
      <c r="N28" s="295">
        <f>'اجمالى عام'!DD199</f>
        <v>0</v>
      </c>
      <c r="O28" s="295">
        <f>'اجمالى عام'!DE199</f>
        <v>0</v>
      </c>
      <c r="P28" s="295">
        <f>'اجمالى عام'!DF199</f>
        <v>0</v>
      </c>
      <c r="Q28" s="295">
        <f>'اجمالى عام'!DG199</f>
        <v>0</v>
      </c>
      <c r="R28" s="295">
        <f>'اجمالى عام'!DH199</f>
        <v>0</v>
      </c>
      <c r="S28" s="295">
        <f>'اجمالى عام'!DI199</f>
        <v>0</v>
      </c>
      <c r="T28" s="295">
        <f>'اجمالى عام'!DJ199</f>
        <v>0</v>
      </c>
      <c r="U28" s="295">
        <f>'اجمالى عام'!DK199</f>
        <v>0</v>
      </c>
      <c r="V28" s="295">
        <f>'اجمالى عام'!DL199</f>
        <v>0</v>
      </c>
      <c r="W28" s="295">
        <f>'اجمالى عام'!DM199</f>
        <v>0</v>
      </c>
    </row>
    <row r="29" spans="1:23" s="69" customFormat="1" ht="21.95" customHeight="1" thickBot="1" x14ac:dyDescent="0.25">
      <c r="A29" s="296">
        <f>IF(B29="","",SUBTOTAL(3,$B$2:B29))</f>
        <v>28</v>
      </c>
      <c r="B29" s="306">
        <f>'اجمالى عام'!CR200</f>
        <v>0</v>
      </c>
      <c r="C29" s="295">
        <f>'اجمالى عام'!CS200</f>
        <v>0</v>
      </c>
      <c r="D29" s="295">
        <f>'اجمالى عام'!CT200</f>
        <v>0</v>
      </c>
      <c r="E29" s="295">
        <f>'اجمالى عام'!CU200</f>
        <v>0</v>
      </c>
      <c r="F29" s="295">
        <f>'اجمالى عام'!CV200</f>
        <v>0</v>
      </c>
      <c r="G29" s="295">
        <f>'اجمالى عام'!CW200</f>
        <v>0</v>
      </c>
      <c r="H29" s="295">
        <f>'اجمالى عام'!CX200</f>
        <v>0</v>
      </c>
      <c r="I29" s="295">
        <f>'اجمالى عام'!CY200</f>
        <v>0</v>
      </c>
      <c r="J29" s="295">
        <f>'اجمالى عام'!CZ200</f>
        <v>0</v>
      </c>
      <c r="K29" s="295">
        <f>'اجمالى عام'!DA200</f>
        <v>0</v>
      </c>
      <c r="L29" s="295">
        <f>'اجمالى عام'!DB200</f>
        <v>0</v>
      </c>
      <c r="M29" s="295">
        <f>'اجمالى عام'!DC200</f>
        <v>0</v>
      </c>
      <c r="N29" s="295">
        <f>'اجمالى عام'!DD200</f>
        <v>0</v>
      </c>
      <c r="O29" s="295">
        <f>'اجمالى عام'!DE200</f>
        <v>0</v>
      </c>
      <c r="P29" s="295">
        <f>'اجمالى عام'!DF200</f>
        <v>0</v>
      </c>
      <c r="Q29" s="295">
        <f>'اجمالى عام'!DG200</f>
        <v>0</v>
      </c>
      <c r="R29" s="295">
        <f>'اجمالى عام'!DH200</f>
        <v>0</v>
      </c>
      <c r="S29" s="295">
        <f>'اجمالى عام'!DI200</f>
        <v>0</v>
      </c>
      <c r="T29" s="295">
        <f>'اجمالى عام'!DJ200</f>
        <v>0</v>
      </c>
      <c r="U29" s="295">
        <f>'اجمالى عام'!DK200</f>
        <v>0</v>
      </c>
      <c r="V29" s="295">
        <f>'اجمالى عام'!DL200</f>
        <v>0</v>
      </c>
      <c r="W29" s="295">
        <f>'اجمالى عام'!DM200</f>
        <v>0</v>
      </c>
    </row>
    <row r="30" spans="1:23" s="69" customFormat="1" ht="21.95" customHeight="1" thickBot="1" x14ac:dyDescent="0.25">
      <c r="A30" s="296">
        <f>IF(B30="","",SUBTOTAL(3,$B$2:B30))</f>
        <v>29</v>
      </c>
      <c r="B30" s="306">
        <f>'اجمالى عام'!CR201</f>
        <v>0</v>
      </c>
      <c r="C30" s="295">
        <f>'اجمالى عام'!CS201</f>
        <v>0</v>
      </c>
      <c r="D30" s="295">
        <f>'اجمالى عام'!CT201</f>
        <v>0</v>
      </c>
      <c r="E30" s="295">
        <f>'اجمالى عام'!CU201</f>
        <v>0</v>
      </c>
      <c r="F30" s="295">
        <f>'اجمالى عام'!CV201</f>
        <v>0</v>
      </c>
      <c r="G30" s="295">
        <f>'اجمالى عام'!CW201</f>
        <v>0</v>
      </c>
      <c r="H30" s="295">
        <f>'اجمالى عام'!CX201</f>
        <v>0</v>
      </c>
      <c r="I30" s="295">
        <f>'اجمالى عام'!CY201</f>
        <v>0</v>
      </c>
      <c r="J30" s="295">
        <f>'اجمالى عام'!CZ201</f>
        <v>0</v>
      </c>
      <c r="K30" s="295">
        <f>'اجمالى عام'!DA201</f>
        <v>0</v>
      </c>
      <c r="L30" s="295">
        <f>'اجمالى عام'!DB201</f>
        <v>0</v>
      </c>
      <c r="M30" s="295">
        <f>'اجمالى عام'!DC201</f>
        <v>0</v>
      </c>
      <c r="N30" s="295">
        <f>'اجمالى عام'!DD201</f>
        <v>0</v>
      </c>
      <c r="O30" s="295">
        <f>'اجمالى عام'!DE201</f>
        <v>0</v>
      </c>
      <c r="P30" s="295">
        <f>'اجمالى عام'!DF201</f>
        <v>0</v>
      </c>
      <c r="Q30" s="295">
        <f>'اجمالى عام'!DG201</f>
        <v>0</v>
      </c>
      <c r="R30" s="295">
        <f>'اجمالى عام'!DH201</f>
        <v>0</v>
      </c>
      <c r="S30" s="295">
        <f>'اجمالى عام'!DI201</f>
        <v>0</v>
      </c>
      <c r="T30" s="295">
        <f>'اجمالى عام'!DJ201</f>
        <v>0</v>
      </c>
      <c r="U30" s="295">
        <f>'اجمالى عام'!DK201</f>
        <v>0</v>
      </c>
      <c r="V30" s="295">
        <f>'اجمالى عام'!DL201</f>
        <v>0</v>
      </c>
      <c r="W30" s="295">
        <f>'اجمالى عام'!DM201</f>
        <v>0</v>
      </c>
    </row>
    <row r="31" spans="1:23" s="69" customFormat="1" ht="21.95" customHeight="1" thickBot="1" x14ac:dyDescent="0.25">
      <c r="A31" s="296">
        <f>IF(B31="","",SUBTOTAL(3,$B$2:B31))</f>
        <v>30</v>
      </c>
      <c r="B31" s="306">
        <f>'اجمالى عام'!CR202</f>
        <v>0</v>
      </c>
      <c r="C31" s="295">
        <f>'اجمالى عام'!CS202</f>
        <v>0</v>
      </c>
      <c r="D31" s="295">
        <f>'اجمالى عام'!CT202</f>
        <v>0</v>
      </c>
      <c r="E31" s="295">
        <f>'اجمالى عام'!CU202</f>
        <v>0</v>
      </c>
      <c r="F31" s="295">
        <f>'اجمالى عام'!CV202</f>
        <v>0</v>
      </c>
      <c r="G31" s="295">
        <f>'اجمالى عام'!CW202</f>
        <v>0</v>
      </c>
      <c r="H31" s="295">
        <f>'اجمالى عام'!CX202</f>
        <v>0</v>
      </c>
      <c r="I31" s="295">
        <f>'اجمالى عام'!CY202</f>
        <v>0</v>
      </c>
      <c r="J31" s="295">
        <f>'اجمالى عام'!CZ202</f>
        <v>0</v>
      </c>
      <c r="K31" s="295">
        <f>'اجمالى عام'!DA202</f>
        <v>0</v>
      </c>
      <c r="L31" s="295">
        <f>'اجمالى عام'!DB202</f>
        <v>0</v>
      </c>
      <c r="M31" s="295">
        <f>'اجمالى عام'!DC202</f>
        <v>0</v>
      </c>
      <c r="N31" s="295">
        <f>'اجمالى عام'!DD202</f>
        <v>0</v>
      </c>
      <c r="O31" s="295">
        <f>'اجمالى عام'!DE202</f>
        <v>0</v>
      </c>
      <c r="P31" s="295">
        <f>'اجمالى عام'!DF202</f>
        <v>0</v>
      </c>
      <c r="Q31" s="295">
        <f>'اجمالى عام'!DG202</f>
        <v>0</v>
      </c>
      <c r="R31" s="295">
        <f>'اجمالى عام'!DH202</f>
        <v>0</v>
      </c>
      <c r="S31" s="295">
        <f>'اجمالى عام'!DI202</f>
        <v>0</v>
      </c>
      <c r="T31" s="295">
        <f>'اجمالى عام'!DJ202</f>
        <v>0</v>
      </c>
      <c r="U31" s="295">
        <f>'اجمالى عام'!DK202</f>
        <v>0</v>
      </c>
      <c r="V31" s="295">
        <f>'اجمالى عام'!DL202</f>
        <v>0</v>
      </c>
      <c r="W31" s="295">
        <f>'اجمالى عام'!DM202</f>
        <v>0</v>
      </c>
    </row>
    <row r="32" spans="1:23" s="69" customFormat="1" ht="21.95" customHeight="1" thickBot="1" x14ac:dyDescent="0.25">
      <c r="A32" s="296">
        <f>IF(B32="","",SUBTOTAL(3,$B$2:B32))</f>
        <v>31</v>
      </c>
      <c r="B32" s="306">
        <f>'اجمالى عام'!CR203</f>
        <v>0</v>
      </c>
      <c r="C32" s="295">
        <f>'اجمالى عام'!CS203</f>
        <v>0</v>
      </c>
      <c r="D32" s="295">
        <f>'اجمالى عام'!CT203</f>
        <v>0</v>
      </c>
      <c r="E32" s="295">
        <f>'اجمالى عام'!CU203</f>
        <v>0</v>
      </c>
      <c r="F32" s="295">
        <f>'اجمالى عام'!CV203</f>
        <v>0</v>
      </c>
      <c r="G32" s="295">
        <f>'اجمالى عام'!CW203</f>
        <v>0</v>
      </c>
      <c r="H32" s="295">
        <f>'اجمالى عام'!CX203</f>
        <v>0</v>
      </c>
      <c r="I32" s="295">
        <f>'اجمالى عام'!CY203</f>
        <v>0</v>
      </c>
      <c r="J32" s="295">
        <f>'اجمالى عام'!CZ203</f>
        <v>0</v>
      </c>
      <c r="K32" s="295">
        <f>'اجمالى عام'!DA203</f>
        <v>0</v>
      </c>
      <c r="L32" s="295">
        <f>'اجمالى عام'!DB203</f>
        <v>0</v>
      </c>
      <c r="M32" s="295">
        <f>'اجمالى عام'!DC203</f>
        <v>0</v>
      </c>
      <c r="N32" s="295">
        <f>'اجمالى عام'!DD203</f>
        <v>0</v>
      </c>
      <c r="O32" s="295">
        <f>'اجمالى عام'!DE203</f>
        <v>0</v>
      </c>
      <c r="P32" s="295">
        <f>'اجمالى عام'!DF203</f>
        <v>0</v>
      </c>
      <c r="Q32" s="295">
        <f>'اجمالى عام'!DG203</f>
        <v>0</v>
      </c>
      <c r="R32" s="295">
        <f>'اجمالى عام'!DH203</f>
        <v>0</v>
      </c>
      <c r="S32" s="295">
        <f>'اجمالى عام'!DI203</f>
        <v>0</v>
      </c>
      <c r="T32" s="295">
        <f>'اجمالى عام'!DJ203</f>
        <v>0</v>
      </c>
      <c r="U32" s="295">
        <f>'اجمالى عام'!DK203</f>
        <v>0</v>
      </c>
      <c r="V32" s="295">
        <f>'اجمالى عام'!DL203</f>
        <v>0</v>
      </c>
      <c r="W32" s="295">
        <f>'اجمالى عام'!DM203</f>
        <v>0</v>
      </c>
    </row>
    <row r="33" spans="1:23" s="69" customFormat="1" ht="21.95" customHeight="1" thickBot="1" x14ac:dyDescent="0.25">
      <c r="A33" s="296">
        <f>IF(B33="","",SUBTOTAL(3,$B$2:B33))</f>
        <v>32</v>
      </c>
      <c r="B33" s="306">
        <f>'اجمالى عام'!CR204</f>
        <v>0</v>
      </c>
      <c r="C33" s="295">
        <f>'اجمالى عام'!CS204</f>
        <v>0</v>
      </c>
      <c r="D33" s="295">
        <f>'اجمالى عام'!CT204</f>
        <v>0</v>
      </c>
      <c r="E33" s="295">
        <f>'اجمالى عام'!CU204</f>
        <v>0</v>
      </c>
      <c r="F33" s="295">
        <f>'اجمالى عام'!CV204</f>
        <v>0</v>
      </c>
      <c r="G33" s="295">
        <f>'اجمالى عام'!CW204</f>
        <v>0</v>
      </c>
      <c r="H33" s="295">
        <f>'اجمالى عام'!CX204</f>
        <v>0</v>
      </c>
      <c r="I33" s="295">
        <f>'اجمالى عام'!CY204</f>
        <v>0</v>
      </c>
      <c r="J33" s="295">
        <f>'اجمالى عام'!CZ204</f>
        <v>0</v>
      </c>
      <c r="K33" s="295">
        <f>'اجمالى عام'!DA204</f>
        <v>0</v>
      </c>
      <c r="L33" s="295">
        <f>'اجمالى عام'!DB204</f>
        <v>0</v>
      </c>
      <c r="M33" s="295">
        <f>'اجمالى عام'!DC204</f>
        <v>0</v>
      </c>
      <c r="N33" s="295">
        <f>'اجمالى عام'!DD204</f>
        <v>0</v>
      </c>
      <c r="O33" s="295">
        <f>'اجمالى عام'!DE204</f>
        <v>0</v>
      </c>
      <c r="P33" s="295">
        <f>'اجمالى عام'!DF204</f>
        <v>0</v>
      </c>
      <c r="Q33" s="295">
        <f>'اجمالى عام'!DG204</f>
        <v>0</v>
      </c>
      <c r="R33" s="295">
        <f>'اجمالى عام'!DH204</f>
        <v>0</v>
      </c>
      <c r="S33" s="295">
        <f>'اجمالى عام'!DI204</f>
        <v>0</v>
      </c>
      <c r="T33" s="295">
        <f>'اجمالى عام'!DJ204</f>
        <v>0</v>
      </c>
      <c r="U33" s="295">
        <f>'اجمالى عام'!DK204</f>
        <v>0</v>
      </c>
      <c r="V33" s="295">
        <f>'اجمالى عام'!DL204</f>
        <v>0</v>
      </c>
      <c r="W33" s="295">
        <f>'اجمالى عام'!DM204</f>
        <v>0</v>
      </c>
    </row>
    <row r="34" spans="1:23" s="69" customFormat="1" ht="21.95" customHeight="1" thickBot="1" x14ac:dyDescent="0.25">
      <c r="A34" s="296">
        <f>IF(B34="","",SUBTOTAL(3,$B$2:B34))</f>
        <v>33</v>
      </c>
      <c r="B34" s="306">
        <f>'اجمالى عام'!CR205</f>
        <v>0</v>
      </c>
      <c r="C34" s="295">
        <f>'اجمالى عام'!CS205</f>
        <v>0</v>
      </c>
      <c r="D34" s="295">
        <f>'اجمالى عام'!CT205</f>
        <v>0</v>
      </c>
      <c r="E34" s="295">
        <f>'اجمالى عام'!CU205</f>
        <v>0</v>
      </c>
      <c r="F34" s="295">
        <f>'اجمالى عام'!CV205</f>
        <v>0</v>
      </c>
      <c r="G34" s="295">
        <f>'اجمالى عام'!CW205</f>
        <v>0</v>
      </c>
      <c r="H34" s="295">
        <f>'اجمالى عام'!CX205</f>
        <v>0</v>
      </c>
      <c r="I34" s="295">
        <f>'اجمالى عام'!CY205</f>
        <v>0</v>
      </c>
      <c r="J34" s="295">
        <f>'اجمالى عام'!CZ205</f>
        <v>0</v>
      </c>
      <c r="K34" s="295">
        <f>'اجمالى عام'!DA205</f>
        <v>0</v>
      </c>
      <c r="L34" s="295">
        <f>'اجمالى عام'!DB205</f>
        <v>0</v>
      </c>
      <c r="M34" s="295">
        <f>'اجمالى عام'!DC205</f>
        <v>0</v>
      </c>
      <c r="N34" s="295">
        <f>'اجمالى عام'!DD205</f>
        <v>0</v>
      </c>
      <c r="O34" s="295">
        <f>'اجمالى عام'!DE205</f>
        <v>0</v>
      </c>
      <c r="P34" s="295">
        <f>'اجمالى عام'!DF205</f>
        <v>0</v>
      </c>
      <c r="Q34" s="295">
        <f>'اجمالى عام'!DG205</f>
        <v>0</v>
      </c>
      <c r="R34" s="295">
        <f>'اجمالى عام'!DH205</f>
        <v>0</v>
      </c>
      <c r="S34" s="295">
        <f>'اجمالى عام'!DI205</f>
        <v>0</v>
      </c>
      <c r="T34" s="295">
        <f>'اجمالى عام'!DJ205</f>
        <v>0</v>
      </c>
      <c r="U34" s="295">
        <f>'اجمالى عام'!DK205</f>
        <v>0</v>
      </c>
      <c r="V34" s="295">
        <f>'اجمالى عام'!DL205</f>
        <v>0</v>
      </c>
      <c r="W34" s="295">
        <f>'اجمالى عام'!DM205</f>
        <v>0</v>
      </c>
    </row>
    <row r="35" spans="1:23" s="69" customFormat="1" ht="21.95" customHeight="1" thickBot="1" x14ac:dyDescent="0.25">
      <c r="A35" s="296">
        <f>IF(B35="","",SUBTOTAL(3,$B$2:B35))</f>
        <v>34</v>
      </c>
      <c r="B35" s="306">
        <f>'اجمالى عام'!CR206</f>
        <v>0</v>
      </c>
      <c r="C35" s="295">
        <f>'اجمالى عام'!CS206</f>
        <v>0</v>
      </c>
      <c r="D35" s="295">
        <f>'اجمالى عام'!CT206</f>
        <v>0</v>
      </c>
      <c r="E35" s="295">
        <f>'اجمالى عام'!CU206</f>
        <v>0</v>
      </c>
      <c r="F35" s="295">
        <f>'اجمالى عام'!CV206</f>
        <v>0</v>
      </c>
      <c r="G35" s="295">
        <f>'اجمالى عام'!CW206</f>
        <v>0</v>
      </c>
      <c r="H35" s="295">
        <f>'اجمالى عام'!CX206</f>
        <v>0</v>
      </c>
      <c r="I35" s="295">
        <f>'اجمالى عام'!CY206</f>
        <v>0</v>
      </c>
      <c r="J35" s="295">
        <f>'اجمالى عام'!CZ206</f>
        <v>0</v>
      </c>
      <c r="K35" s="295">
        <f>'اجمالى عام'!DA206</f>
        <v>0</v>
      </c>
      <c r="L35" s="295">
        <f>'اجمالى عام'!DB206</f>
        <v>0</v>
      </c>
      <c r="M35" s="295">
        <f>'اجمالى عام'!DC206</f>
        <v>0</v>
      </c>
      <c r="N35" s="295">
        <f>'اجمالى عام'!DD206</f>
        <v>0</v>
      </c>
      <c r="O35" s="295">
        <f>'اجمالى عام'!DE206</f>
        <v>0</v>
      </c>
      <c r="P35" s="295">
        <f>'اجمالى عام'!DF206</f>
        <v>0</v>
      </c>
      <c r="Q35" s="295">
        <f>'اجمالى عام'!DG206</f>
        <v>0</v>
      </c>
      <c r="R35" s="295">
        <f>'اجمالى عام'!DH206</f>
        <v>0</v>
      </c>
      <c r="S35" s="295">
        <f>'اجمالى عام'!DI206</f>
        <v>0</v>
      </c>
      <c r="T35" s="295">
        <f>'اجمالى عام'!DJ206</f>
        <v>0</v>
      </c>
      <c r="U35" s="295">
        <f>'اجمالى عام'!DK206</f>
        <v>0</v>
      </c>
      <c r="V35" s="295">
        <f>'اجمالى عام'!DL206</f>
        <v>0</v>
      </c>
      <c r="W35" s="295">
        <f>'اجمالى عام'!DM206</f>
        <v>0</v>
      </c>
    </row>
    <row r="36" spans="1:23" s="69" customFormat="1" ht="21.95" customHeight="1" thickBot="1" x14ac:dyDescent="0.25">
      <c r="A36" s="296">
        <f>IF(B36="","",SUBTOTAL(3,$B$2:B36))</f>
        <v>35</v>
      </c>
      <c r="B36" s="306">
        <f>'اجمالى عام'!CR207</f>
        <v>0</v>
      </c>
      <c r="C36" s="295">
        <f>'اجمالى عام'!CS207</f>
        <v>0</v>
      </c>
      <c r="D36" s="295">
        <f>'اجمالى عام'!CT207</f>
        <v>0</v>
      </c>
      <c r="E36" s="295">
        <f>'اجمالى عام'!CU207</f>
        <v>0</v>
      </c>
      <c r="F36" s="295">
        <f>'اجمالى عام'!CV207</f>
        <v>0</v>
      </c>
      <c r="G36" s="295">
        <f>'اجمالى عام'!CW207</f>
        <v>0</v>
      </c>
      <c r="H36" s="295">
        <f>'اجمالى عام'!CX207</f>
        <v>0</v>
      </c>
      <c r="I36" s="295">
        <f>'اجمالى عام'!CY207</f>
        <v>0</v>
      </c>
      <c r="J36" s="295">
        <f>'اجمالى عام'!CZ207</f>
        <v>0</v>
      </c>
      <c r="K36" s="295">
        <f>'اجمالى عام'!DA207</f>
        <v>0</v>
      </c>
      <c r="L36" s="295">
        <f>'اجمالى عام'!DB207</f>
        <v>0</v>
      </c>
      <c r="M36" s="295">
        <f>'اجمالى عام'!DC207</f>
        <v>0</v>
      </c>
      <c r="N36" s="295">
        <f>'اجمالى عام'!DD207</f>
        <v>0</v>
      </c>
      <c r="O36" s="295">
        <f>'اجمالى عام'!DE207</f>
        <v>0</v>
      </c>
      <c r="P36" s="295">
        <f>'اجمالى عام'!DF207</f>
        <v>0</v>
      </c>
      <c r="Q36" s="295">
        <f>'اجمالى عام'!DG207</f>
        <v>0</v>
      </c>
      <c r="R36" s="295">
        <f>'اجمالى عام'!DH207</f>
        <v>0</v>
      </c>
      <c r="S36" s="295">
        <f>'اجمالى عام'!DI207</f>
        <v>0</v>
      </c>
      <c r="T36" s="295">
        <f>'اجمالى عام'!DJ207</f>
        <v>0</v>
      </c>
      <c r="U36" s="295">
        <f>'اجمالى عام'!DK207</f>
        <v>0</v>
      </c>
      <c r="V36" s="295">
        <f>'اجمالى عام'!DL207</f>
        <v>0</v>
      </c>
      <c r="W36" s="295">
        <f>'اجمالى عام'!DM207</f>
        <v>0</v>
      </c>
    </row>
    <row r="37" spans="1:23" s="69" customFormat="1" ht="21.95" customHeight="1" thickBot="1" x14ac:dyDescent="0.25">
      <c r="A37" s="296">
        <f>IF(B37="","",SUBTOTAL(3,$B$2:B37))</f>
        <v>36</v>
      </c>
      <c r="B37" s="306">
        <f>'اجمالى عام'!CR208</f>
        <v>0</v>
      </c>
      <c r="C37" s="295">
        <f>'اجمالى عام'!CS208</f>
        <v>0</v>
      </c>
      <c r="D37" s="295">
        <f>'اجمالى عام'!CT208</f>
        <v>0</v>
      </c>
      <c r="E37" s="295">
        <f>'اجمالى عام'!CU208</f>
        <v>0</v>
      </c>
      <c r="F37" s="295">
        <f>'اجمالى عام'!CV208</f>
        <v>0</v>
      </c>
      <c r="G37" s="295">
        <f>'اجمالى عام'!CW208</f>
        <v>0</v>
      </c>
      <c r="H37" s="295">
        <f>'اجمالى عام'!CX208</f>
        <v>0</v>
      </c>
      <c r="I37" s="295">
        <f>'اجمالى عام'!CY208</f>
        <v>0</v>
      </c>
      <c r="J37" s="295">
        <f>'اجمالى عام'!CZ208</f>
        <v>0</v>
      </c>
      <c r="K37" s="295">
        <f>'اجمالى عام'!DA208</f>
        <v>0</v>
      </c>
      <c r="L37" s="295">
        <f>'اجمالى عام'!DB208</f>
        <v>0</v>
      </c>
      <c r="M37" s="295">
        <f>'اجمالى عام'!DC208</f>
        <v>0</v>
      </c>
      <c r="N37" s="295">
        <f>'اجمالى عام'!DD208</f>
        <v>0</v>
      </c>
      <c r="O37" s="295">
        <f>'اجمالى عام'!DE208</f>
        <v>0</v>
      </c>
      <c r="P37" s="295">
        <f>'اجمالى عام'!DF208</f>
        <v>0</v>
      </c>
      <c r="Q37" s="295">
        <f>'اجمالى عام'!DG208</f>
        <v>0</v>
      </c>
      <c r="R37" s="295">
        <f>'اجمالى عام'!DH208</f>
        <v>0</v>
      </c>
      <c r="S37" s="295">
        <f>'اجمالى عام'!DI208</f>
        <v>0</v>
      </c>
      <c r="T37" s="295">
        <f>'اجمالى عام'!DJ208</f>
        <v>0</v>
      </c>
      <c r="U37" s="295">
        <f>'اجمالى عام'!DK208</f>
        <v>0</v>
      </c>
      <c r="V37" s="295">
        <f>'اجمالى عام'!DL208</f>
        <v>0</v>
      </c>
      <c r="W37" s="295">
        <f>'اجمالى عام'!DM208</f>
        <v>0</v>
      </c>
    </row>
    <row r="38" spans="1:23" s="69" customFormat="1" ht="21.95" customHeight="1" thickBot="1" x14ac:dyDescent="0.25">
      <c r="A38" s="296">
        <f>IF(B38="","",SUBTOTAL(3,$B$2:B38))</f>
        <v>37</v>
      </c>
      <c r="B38" s="306">
        <f>'اجمالى عام'!CR209</f>
        <v>0</v>
      </c>
      <c r="C38" s="295">
        <f>'اجمالى عام'!CS209</f>
        <v>0</v>
      </c>
      <c r="D38" s="295">
        <f>'اجمالى عام'!CT209</f>
        <v>0</v>
      </c>
      <c r="E38" s="295">
        <f>'اجمالى عام'!CU209</f>
        <v>0</v>
      </c>
      <c r="F38" s="295">
        <f>'اجمالى عام'!CV209</f>
        <v>0</v>
      </c>
      <c r="G38" s="295">
        <f>'اجمالى عام'!CW209</f>
        <v>0</v>
      </c>
      <c r="H38" s="295">
        <f>'اجمالى عام'!CX209</f>
        <v>0</v>
      </c>
      <c r="I38" s="295">
        <f>'اجمالى عام'!CY209</f>
        <v>0</v>
      </c>
      <c r="J38" s="295">
        <f>'اجمالى عام'!CZ209</f>
        <v>0</v>
      </c>
      <c r="K38" s="295">
        <f>'اجمالى عام'!DA209</f>
        <v>0</v>
      </c>
      <c r="L38" s="295">
        <f>'اجمالى عام'!DB209</f>
        <v>0</v>
      </c>
      <c r="M38" s="295">
        <f>'اجمالى عام'!DC209</f>
        <v>0</v>
      </c>
      <c r="N38" s="295">
        <f>'اجمالى عام'!DD209</f>
        <v>0</v>
      </c>
      <c r="O38" s="295">
        <f>'اجمالى عام'!DE209</f>
        <v>0</v>
      </c>
      <c r="P38" s="295">
        <f>'اجمالى عام'!DF209</f>
        <v>0</v>
      </c>
      <c r="Q38" s="295">
        <f>'اجمالى عام'!DG209</f>
        <v>0</v>
      </c>
      <c r="R38" s="295">
        <f>'اجمالى عام'!DH209</f>
        <v>0</v>
      </c>
      <c r="S38" s="295">
        <f>'اجمالى عام'!DI209</f>
        <v>0</v>
      </c>
      <c r="T38" s="295">
        <f>'اجمالى عام'!DJ209</f>
        <v>0</v>
      </c>
      <c r="U38" s="295">
        <f>'اجمالى عام'!DK209</f>
        <v>0</v>
      </c>
      <c r="V38" s="295">
        <f>'اجمالى عام'!DL209</f>
        <v>0</v>
      </c>
      <c r="W38" s="295">
        <f>'اجمالى عام'!DM209</f>
        <v>0</v>
      </c>
    </row>
    <row r="39" spans="1:23" s="69" customFormat="1" ht="21.95" customHeight="1" thickBot="1" x14ac:dyDescent="0.25">
      <c r="A39" s="296">
        <f>IF(B39="","",SUBTOTAL(3,$B$2:B39))</f>
        <v>38</v>
      </c>
      <c r="B39" s="306">
        <f>'اجمالى عام'!CR210</f>
        <v>0</v>
      </c>
      <c r="C39" s="295">
        <f>'اجمالى عام'!CS210</f>
        <v>0</v>
      </c>
      <c r="D39" s="295">
        <f>'اجمالى عام'!CT210</f>
        <v>0</v>
      </c>
      <c r="E39" s="295">
        <f>'اجمالى عام'!CU210</f>
        <v>0</v>
      </c>
      <c r="F39" s="295">
        <f>'اجمالى عام'!CV210</f>
        <v>0</v>
      </c>
      <c r="G39" s="295">
        <f>'اجمالى عام'!CW210</f>
        <v>0</v>
      </c>
      <c r="H39" s="295">
        <f>'اجمالى عام'!CX210</f>
        <v>0</v>
      </c>
      <c r="I39" s="295">
        <f>'اجمالى عام'!CY210</f>
        <v>0</v>
      </c>
      <c r="J39" s="295">
        <f>'اجمالى عام'!CZ210</f>
        <v>0</v>
      </c>
      <c r="K39" s="295">
        <f>'اجمالى عام'!DA210</f>
        <v>0</v>
      </c>
      <c r="L39" s="295">
        <f>'اجمالى عام'!DB210</f>
        <v>0</v>
      </c>
      <c r="M39" s="295">
        <f>'اجمالى عام'!DC210</f>
        <v>0</v>
      </c>
      <c r="N39" s="295">
        <f>'اجمالى عام'!DD210</f>
        <v>0</v>
      </c>
      <c r="O39" s="295">
        <f>'اجمالى عام'!DE210</f>
        <v>0</v>
      </c>
      <c r="P39" s="295">
        <f>'اجمالى عام'!DF210</f>
        <v>0</v>
      </c>
      <c r="Q39" s="295">
        <f>'اجمالى عام'!DG210</f>
        <v>0</v>
      </c>
      <c r="R39" s="295">
        <f>'اجمالى عام'!DH210</f>
        <v>0</v>
      </c>
      <c r="S39" s="295">
        <f>'اجمالى عام'!DI210</f>
        <v>0</v>
      </c>
      <c r="T39" s="295">
        <f>'اجمالى عام'!DJ210</f>
        <v>0</v>
      </c>
      <c r="U39" s="295">
        <f>'اجمالى عام'!DK210</f>
        <v>0</v>
      </c>
      <c r="V39" s="295">
        <f>'اجمالى عام'!DL210</f>
        <v>0</v>
      </c>
      <c r="W39" s="295">
        <f>'اجمالى عام'!DM210</f>
        <v>0</v>
      </c>
    </row>
    <row r="40" spans="1:23" s="69" customFormat="1" ht="21.95" customHeight="1" thickBot="1" x14ac:dyDescent="0.25">
      <c r="A40" s="296">
        <f>IF(B40="","",SUBTOTAL(3,$B$2:B40))</f>
        <v>39</v>
      </c>
      <c r="B40" s="306">
        <f>'اجمالى عام'!CR211</f>
        <v>0</v>
      </c>
      <c r="C40" s="295">
        <f>'اجمالى عام'!CS211</f>
        <v>0</v>
      </c>
      <c r="D40" s="295">
        <f>'اجمالى عام'!CT211</f>
        <v>0</v>
      </c>
      <c r="E40" s="295">
        <f>'اجمالى عام'!CU211</f>
        <v>0</v>
      </c>
      <c r="F40" s="295">
        <f>'اجمالى عام'!CV211</f>
        <v>0</v>
      </c>
      <c r="G40" s="295">
        <f>'اجمالى عام'!CW211</f>
        <v>0</v>
      </c>
      <c r="H40" s="295">
        <f>'اجمالى عام'!CX211</f>
        <v>0</v>
      </c>
      <c r="I40" s="295">
        <f>'اجمالى عام'!CY211</f>
        <v>0</v>
      </c>
      <c r="J40" s="295">
        <f>'اجمالى عام'!CZ211</f>
        <v>0</v>
      </c>
      <c r="K40" s="295">
        <f>'اجمالى عام'!DA211</f>
        <v>0</v>
      </c>
      <c r="L40" s="295">
        <f>'اجمالى عام'!DB211</f>
        <v>0</v>
      </c>
      <c r="M40" s="295">
        <f>'اجمالى عام'!DC211</f>
        <v>0</v>
      </c>
      <c r="N40" s="295">
        <f>'اجمالى عام'!DD211</f>
        <v>0</v>
      </c>
      <c r="O40" s="295">
        <f>'اجمالى عام'!DE211</f>
        <v>0</v>
      </c>
      <c r="P40" s="295">
        <f>'اجمالى عام'!DF211</f>
        <v>0</v>
      </c>
      <c r="Q40" s="295">
        <f>'اجمالى عام'!DG211</f>
        <v>0</v>
      </c>
      <c r="R40" s="295">
        <f>'اجمالى عام'!DH211</f>
        <v>0</v>
      </c>
      <c r="S40" s="295">
        <f>'اجمالى عام'!DI211</f>
        <v>0</v>
      </c>
      <c r="T40" s="295">
        <f>'اجمالى عام'!DJ211</f>
        <v>0</v>
      </c>
      <c r="U40" s="295">
        <f>'اجمالى عام'!DK211</f>
        <v>0</v>
      </c>
      <c r="V40" s="295">
        <f>'اجمالى عام'!DL211</f>
        <v>0</v>
      </c>
      <c r="W40" s="295">
        <f>'اجمالى عام'!DM211</f>
        <v>0</v>
      </c>
    </row>
    <row r="41" spans="1:23" s="69" customFormat="1" ht="21.95" customHeight="1" thickBot="1" x14ac:dyDescent="0.25">
      <c r="A41" s="296">
        <f>IF(B41="","",SUBTOTAL(3,$B$2:B41))</f>
        <v>40</v>
      </c>
      <c r="B41" s="306">
        <f>'اجمالى عام'!CR212</f>
        <v>0</v>
      </c>
      <c r="C41" s="295">
        <f>'اجمالى عام'!CS212</f>
        <v>0</v>
      </c>
      <c r="D41" s="295">
        <f>'اجمالى عام'!CT212</f>
        <v>0</v>
      </c>
      <c r="E41" s="295">
        <f>'اجمالى عام'!CU212</f>
        <v>0</v>
      </c>
      <c r="F41" s="295">
        <f>'اجمالى عام'!CV212</f>
        <v>0</v>
      </c>
      <c r="G41" s="295">
        <f>'اجمالى عام'!CW212</f>
        <v>0</v>
      </c>
      <c r="H41" s="295">
        <f>'اجمالى عام'!CX212</f>
        <v>0</v>
      </c>
      <c r="I41" s="295">
        <f>'اجمالى عام'!CY212</f>
        <v>0</v>
      </c>
      <c r="J41" s="295">
        <f>'اجمالى عام'!CZ212</f>
        <v>0</v>
      </c>
      <c r="K41" s="295">
        <f>'اجمالى عام'!DA212</f>
        <v>0</v>
      </c>
      <c r="L41" s="295">
        <f>'اجمالى عام'!DB212</f>
        <v>0</v>
      </c>
      <c r="M41" s="295">
        <f>'اجمالى عام'!DC212</f>
        <v>0</v>
      </c>
      <c r="N41" s="295">
        <f>'اجمالى عام'!DD212</f>
        <v>0</v>
      </c>
      <c r="O41" s="295">
        <f>'اجمالى عام'!DE212</f>
        <v>0</v>
      </c>
      <c r="P41" s="295">
        <f>'اجمالى عام'!DF212</f>
        <v>0</v>
      </c>
      <c r="Q41" s="295">
        <f>'اجمالى عام'!DG212</f>
        <v>0</v>
      </c>
      <c r="R41" s="295">
        <f>'اجمالى عام'!DH212</f>
        <v>0</v>
      </c>
      <c r="S41" s="295">
        <f>'اجمالى عام'!DI212</f>
        <v>0</v>
      </c>
      <c r="T41" s="295">
        <f>'اجمالى عام'!DJ212</f>
        <v>0</v>
      </c>
      <c r="U41" s="295">
        <f>'اجمالى عام'!DK212</f>
        <v>0</v>
      </c>
      <c r="V41" s="295">
        <f>'اجمالى عام'!DL212</f>
        <v>0</v>
      </c>
      <c r="W41" s="295">
        <f>'اجمالى عام'!DM212</f>
        <v>0</v>
      </c>
    </row>
    <row r="42" spans="1:23" s="69" customFormat="1" ht="21.95" customHeight="1" thickBot="1" x14ac:dyDescent="0.25">
      <c r="A42" s="296">
        <f>IF(B42="","",SUBTOTAL(3,$B$2:B42))</f>
        <v>41</v>
      </c>
      <c r="B42" s="306">
        <f>'اجمالى عام'!CR213</f>
        <v>0</v>
      </c>
      <c r="C42" s="295">
        <f>'اجمالى عام'!CS213</f>
        <v>0</v>
      </c>
      <c r="D42" s="295">
        <f>'اجمالى عام'!CT213</f>
        <v>0</v>
      </c>
      <c r="E42" s="295">
        <f>'اجمالى عام'!CU213</f>
        <v>0</v>
      </c>
      <c r="F42" s="295">
        <f>'اجمالى عام'!CV213</f>
        <v>0</v>
      </c>
      <c r="G42" s="295">
        <f>'اجمالى عام'!CW213</f>
        <v>0</v>
      </c>
      <c r="H42" s="295">
        <f>'اجمالى عام'!CX213</f>
        <v>0</v>
      </c>
      <c r="I42" s="295">
        <f>'اجمالى عام'!CY213</f>
        <v>0</v>
      </c>
      <c r="J42" s="295">
        <f>'اجمالى عام'!CZ213</f>
        <v>0</v>
      </c>
      <c r="K42" s="295">
        <f>'اجمالى عام'!DA213</f>
        <v>0</v>
      </c>
      <c r="L42" s="295">
        <f>'اجمالى عام'!DB213</f>
        <v>0</v>
      </c>
      <c r="M42" s="295">
        <f>'اجمالى عام'!DC213</f>
        <v>0</v>
      </c>
      <c r="N42" s="295">
        <f>'اجمالى عام'!DD213</f>
        <v>0</v>
      </c>
      <c r="O42" s="295">
        <f>'اجمالى عام'!DE213</f>
        <v>0</v>
      </c>
      <c r="P42" s="295">
        <f>'اجمالى عام'!DF213</f>
        <v>0</v>
      </c>
      <c r="Q42" s="295">
        <f>'اجمالى عام'!DG213</f>
        <v>0</v>
      </c>
      <c r="R42" s="295">
        <f>'اجمالى عام'!DH213</f>
        <v>0</v>
      </c>
      <c r="S42" s="295">
        <f>'اجمالى عام'!DI213</f>
        <v>0</v>
      </c>
      <c r="T42" s="295">
        <f>'اجمالى عام'!DJ213</f>
        <v>0</v>
      </c>
      <c r="U42" s="295">
        <f>'اجمالى عام'!DK213</f>
        <v>0</v>
      </c>
      <c r="V42" s="295">
        <f>'اجمالى عام'!DL213</f>
        <v>0</v>
      </c>
      <c r="W42" s="295">
        <f>'اجمالى عام'!DM213</f>
        <v>0</v>
      </c>
    </row>
    <row r="43" spans="1:23" s="69" customFormat="1" ht="21.95" customHeight="1" thickBot="1" x14ac:dyDescent="0.25">
      <c r="A43" s="296">
        <f>IF(B43="","",SUBTOTAL(3,$B$2:B43))</f>
        <v>42</v>
      </c>
      <c r="B43" s="306">
        <f>'اجمالى عام'!CR214</f>
        <v>0</v>
      </c>
      <c r="C43" s="295">
        <f>'اجمالى عام'!CS214</f>
        <v>0</v>
      </c>
      <c r="D43" s="295">
        <f>'اجمالى عام'!CT214</f>
        <v>0</v>
      </c>
      <c r="E43" s="295">
        <f>'اجمالى عام'!CU214</f>
        <v>0</v>
      </c>
      <c r="F43" s="295">
        <f>'اجمالى عام'!CV214</f>
        <v>0</v>
      </c>
      <c r="G43" s="295">
        <f>'اجمالى عام'!CW214</f>
        <v>0</v>
      </c>
      <c r="H43" s="295">
        <f>'اجمالى عام'!CX214</f>
        <v>0</v>
      </c>
      <c r="I43" s="295">
        <f>'اجمالى عام'!CY214</f>
        <v>0</v>
      </c>
      <c r="J43" s="295">
        <f>'اجمالى عام'!CZ214</f>
        <v>0</v>
      </c>
      <c r="K43" s="295">
        <f>'اجمالى عام'!DA214</f>
        <v>0</v>
      </c>
      <c r="L43" s="295">
        <f>'اجمالى عام'!DB214</f>
        <v>0</v>
      </c>
      <c r="M43" s="295">
        <f>'اجمالى عام'!DC214</f>
        <v>0</v>
      </c>
      <c r="N43" s="295">
        <f>'اجمالى عام'!DD214</f>
        <v>0</v>
      </c>
      <c r="O43" s="295">
        <f>'اجمالى عام'!DE214</f>
        <v>0</v>
      </c>
      <c r="P43" s="295">
        <f>'اجمالى عام'!DF214</f>
        <v>0</v>
      </c>
      <c r="Q43" s="295">
        <f>'اجمالى عام'!DG214</f>
        <v>0</v>
      </c>
      <c r="R43" s="295">
        <f>'اجمالى عام'!DH214</f>
        <v>0</v>
      </c>
      <c r="S43" s="295">
        <f>'اجمالى عام'!DI214</f>
        <v>0</v>
      </c>
      <c r="T43" s="295">
        <f>'اجمالى عام'!DJ214</f>
        <v>0</v>
      </c>
      <c r="U43" s="295">
        <f>'اجمالى عام'!DK214</f>
        <v>0</v>
      </c>
      <c r="V43" s="295">
        <f>'اجمالى عام'!DL214</f>
        <v>0</v>
      </c>
      <c r="W43" s="295">
        <f>'اجمالى عام'!DM214</f>
        <v>0</v>
      </c>
    </row>
    <row r="44" spans="1:23" s="69" customFormat="1" ht="21.95" customHeight="1" thickBot="1" x14ac:dyDescent="0.25">
      <c r="A44" s="296">
        <f>IF(B44="","",SUBTOTAL(3,$B$2:B44))</f>
        <v>43</v>
      </c>
      <c r="B44" s="306">
        <f>'اجمالى عام'!CR215</f>
        <v>0</v>
      </c>
      <c r="C44" s="295">
        <f>'اجمالى عام'!CS215</f>
        <v>0</v>
      </c>
      <c r="D44" s="295">
        <f>'اجمالى عام'!CT215</f>
        <v>0</v>
      </c>
      <c r="E44" s="295">
        <f>'اجمالى عام'!CU215</f>
        <v>0</v>
      </c>
      <c r="F44" s="295">
        <f>'اجمالى عام'!CV215</f>
        <v>0</v>
      </c>
      <c r="G44" s="295">
        <f>'اجمالى عام'!CW215</f>
        <v>0</v>
      </c>
      <c r="H44" s="295">
        <f>'اجمالى عام'!CX215</f>
        <v>0</v>
      </c>
      <c r="I44" s="295">
        <f>'اجمالى عام'!CY215</f>
        <v>0</v>
      </c>
      <c r="J44" s="295">
        <f>'اجمالى عام'!CZ215</f>
        <v>0</v>
      </c>
      <c r="K44" s="295">
        <f>'اجمالى عام'!DA215</f>
        <v>0</v>
      </c>
      <c r="L44" s="295">
        <f>'اجمالى عام'!DB215</f>
        <v>0</v>
      </c>
      <c r="M44" s="295">
        <f>'اجمالى عام'!DC215</f>
        <v>0</v>
      </c>
      <c r="N44" s="295">
        <f>'اجمالى عام'!DD215</f>
        <v>0</v>
      </c>
      <c r="O44" s="295">
        <f>'اجمالى عام'!DE215</f>
        <v>0</v>
      </c>
      <c r="P44" s="295">
        <f>'اجمالى عام'!DF215</f>
        <v>0</v>
      </c>
      <c r="Q44" s="295">
        <f>'اجمالى عام'!DG215</f>
        <v>0</v>
      </c>
      <c r="R44" s="295">
        <f>'اجمالى عام'!DH215</f>
        <v>0</v>
      </c>
      <c r="S44" s="295">
        <f>'اجمالى عام'!DI215</f>
        <v>0</v>
      </c>
      <c r="T44" s="295">
        <f>'اجمالى عام'!DJ215</f>
        <v>0</v>
      </c>
      <c r="U44" s="295">
        <f>'اجمالى عام'!DK215</f>
        <v>0</v>
      </c>
      <c r="V44" s="295">
        <f>'اجمالى عام'!DL215</f>
        <v>0</v>
      </c>
      <c r="W44" s="295">
        <f>'اجمالى عام'!DM215</f>
        <v>0</v>
      </c>
    </row>
    <row r="45" spans="1:23" s="69" customFormat="1" ht="21.95" customHeight="1" thickBot="1" x14ac:dyDescent="0.25">
      <c r="A45" s="296">
        <f>IF(B45="","",SUBTOTAL(3,$B$2:B45))</f>
        <v>44</v>
      </c>
      <c r="B45" s="306">
        <f>'اجمالى عام'!CR216</f>
        <v>0</v>
      </c>
      <c r="C45" s="295">
        <f>'اجمالى عام'!CS216</f>
        <v>0</v>
      </c>
      <c r="D45" s="295">
        <f>'اجمالى عام'!CT216</f>
        <v>0</v>
      </c>
      <c r="E45" s="295">
        <f>'اجمالى عام'!CU216</f>
        <v>0</v>
      </c>
      <c r="F45" s="295">
        <f>'اجمالى عام'!CV216</f>
        <v>0</v>
      </c>
      <c r="G45" s="295">
        <f>'اجمالى عام'!CW216</f>
        <v>0</v>
      </c>
      <c r="H45" s="295">
        <f>'اجمالى عام'!CX216</f>
        <v>0</v>
      </c>
      <c r="I45" s="295">
        <f>'اجمالى عام'!CY216</f>
        <v>0</v>
      </c>
      <c r="J45" s="295">
        <f>'اجمالى عام'!CZ216</f>
        <v>0</v>
      </c>
      <c r="K45" s="295">
        <f>'اجمالى عام'!DA216</f>
        <v>0</v>
      </c>
      <c r="L45" s="295">
        <f>'اجمالى عام'!DB216</f>
        <v>0</v>
      </c>
      <c r="M45" s="295">
        <f>'اجمالى عام'!DC216</f>
        <v>0</v>
      </c>
      <c r="N45" s="295">
        <f>'اجمالى عام'!DD216</f>
        <v>0</v>
      </c>
      <c r="O45" s="295">
        <f>'اجمالى عام'!DE216</f>
        <v>0</v>
      </c>
      <c r="P45" s="295">
        <f>'اجمالى عام'!DF216</f>
        <v>0</v>
      </c>
      <c r="Q45" s="295">
        <f>'اجمالى عام'!DG216</f>
        <v>0</v>
      </c>
      <c r="R45" s="295">
        <f>'اجمالى عام'!DH216</f>
        <v>0</v>
      </c>
      <c r="S45" s="295">
        <f>'اجمالى عام'!DI216</f>
        <v>0</v>
      </c>
      <c r="T45" s="295">
        <f>'اجمالى عام'!DJ216</f>
        <v>0</v>
      </c>
      <c r="U45" s="295">
        <f>'اجمالى عام'!DK216</f>
        <v>0</v>
      </c>
      <c r="V45" s="295">
        <f>'اجمالى عام'!DL216</f>
        <v>0</v>
      </c>
      <c r="W45" s="295">
        <f>'اجمالى عام'!DM216</f>
        <v>0</v>
      </c>
    </row>
    <row r="46" spans="1:23" s="69" customFormat="1" ht="21.95" customHeight="1" thickBot="1" x14ac:dyDescent="0.25">
      <c r="A46" s="296">
        <f>IF(B46="","",SUBTOTAL(3,$B$2:B46))</f>
        <v>45</v>
      </c>
      <c r="B46" s="306">
        <f>'اجمالى عام'!CR217</f>
        <v>0</v>
      </c>
      <c r="C46" s="295">
        <f>'اجمالى عام'!CS217</f>
        <v>0</v>
      </c>
      <c r="D46" s="295">
        <f>'اجمالى عام'!CT217</f>
        <v>0</v>
      </c>
      <c r="E46" s="295">
        <f>'اجمالى عام'!CU217</f>
        <v>0</v>
      </c>
      <c r="F46" s="295">
        <f>'اجمالى عام'!CV217</f>
        <v>0</v>
      </c>
      <c r="G46" s="295">
        <f>'اجمالى عام'!CW217</f>
        <v>0</v>
      </c>
      <c r="H46" s="295">
        <f>'اجمالى عام'!CX217</f>
        <v>0</v>
      </c>
      <c r="I46" s="295">
        <f>'اجمالى عام'!CY217</f>
        <v>0</v>
      </c>
      <c r="J46" s="295">
        <f>'اجمالى عام'!CZ217</f>
        <v>0</v>
      </c>
      <c r="K46" s="295">
        <f>'اجمالى عام'!DA217</f>
        <v>0</v>
      </c>
      <c r="L46" s="295">
        <f>'اجمالى عام'!DB217</f>
        <v>0</v>
      </c>
      <c r="M46" s="295">
        <f>'اجمالى عام'!DC217</f>
        <v>0</v>
      </c>
      <c r="N46" s="295">
        <f>'اجمالى عام'!DD217</f>
        <v>0</v>
      </c>
      <c r="O46" s="295">
        <f>'اجمالى عام'!DE217</f>
        <v>0</v>
      </c>
      <c r="P46" s="295">
        <f>'اجمالى عام'!DF217</f>
        <v>0</v>
      </c>
      <c r="Q46" s="295">
        <f>'اجمالى عام'!DG217</f>
        <v>0</v>
      </c>
      <c r="R46" s="295">
        <f>'اجمالى عام'!DH217</f>
        <v>0</v>
      </c>
      <c r="S46" s="295">
        <f>'اجمالى عام'!DI217</f>
        <v>0</v>
      </c>
      <c r="T46" s="295">
        <f>'اجمالى عام'!DJ217</f>
        <v>0</v>
      </c>
      <c r="U46" s="295">
        <f>'اجمالى عام'!DK217</f>
        <v>0</v>
      </c>
      <c r="V46" s="295">
        <f>'اجمالى عام'!DL217</f>
        <v>0</v>
      </c>
      <c r="W46" s="295">
        <f>'اجمالى عام'!DM217</f>
        <v>0</v>
      </c>
    </row>
    <row r="47" spans="1:23" s="69" customFormat="1" ht="21.95" customHeight="1" thickBot="1" x14ac:dyDescent="0.25">
      <c r="A47" s="296">
        <f>IF(B47="","",SUBTOTAL(3,$B$2:B47))</f>
        <v>46</v>
      </c>
      <c r="B47" s="306">
        <f>'اجمالى عام'!CR218</f>
        <v>0</v>
      </c>
      <c r="C47" s="295">
        <f>'اجمالى عام'!CS218</f>
        <v>0</v>
      </c>
      <c r="D47" s="295">
        <f>'اجمالى عام'!CT218</f>
        <v>0</v>
      </c>
      <c r="E47" s="295">
        <f>'اجمالى عام'!CU218</f>
        <v>0</v>
      </c>
      <c r="F47" s="295">
        <f>'اجمالى عام'!CV218</f>
        <v>0</v>
      </c>
      <c r="G47" s="295">
        <f>'اجمالى عام'!CW218</f>
        <v>0</v>
      </c>
      <c r="H47" s="295">
        <f>'اجمالى عام'!CX218</f>
        <v>0</v>
      </c>
      <c r="I47" s="295">
        <f>'اجمالى عام'!CY218</f>
        <v>0</v>
      </c>
      <c r="J47" s="295">
        <f>'اجمالى عام'!CZ218</f>
        <v>0</v>
      </c>
      <c r="K47" s="295">
        <f>'اجمالى عام'!DA218</f>
        <v>0</v>
      </c>
      <c r="L47" s="295">
        <f>'اجمالى عام'!DB218</f>
        <v>0</v>
      </c>
      <c r="M47" s="295">
        <f>'اجمالى عام'!DC218</f>
        <v>0</v>
      </c>
      <c r="N47" s="295">
        <f>'اجمالى عام'!DD218</f>
        <v>0</v>
      </c>
      <c r="O47" s="295">
        <f>'اجمالى عام'!DE218</f>
        <v>0</v>
      </c>
      <c r="P47" s="295">
        <f>'اجمالى عام'!DF218</f>
        <v>0</v>
      </c>
      <c r="Q47" s="295">
        <f>'اجمالى عام'!DG218</f>
        <v>0</v>
      </c>
      <c r="R47" s="295">
        <f>'اجمالى عام'!DH218</f>
        <v>0</v>
      </c>
      <c r="S47" s="295">
        <f>'اجمالى عام'!DI218</f>
        <v>0</v>
      </c>
      <c r="T47" s="295">
        <f>'اجمالى عام'!DJ218</f>
        <v>0</v>
      </c>
      <c r="U47" s="295">
        <f>'اجمالى عام'!DK218</f>
        <v>0</v>
      </c>
      <c r="V47" s="295">
        <f>'اجمالى عام'!DL218</f>
        <v>0</v>
      </c>
      <c r="W47" s="295">
        <f>'اجمالى عام'!DM218</f>
        <v>0</v>
      </c>
    </row>
    <row r="48" spans="1:23" s="69" customFormat="1" ht="21.95" customHeight="1" thickBot="1" x14ac:dyDescent="0.25">
      <c r="A48" s="296">
        <f>IF(B48="","",SUBTOTAL(3,$B$2:B48))</f>
        <v>47</v>
      </c>
      <c r="B48" s="306">
        <f>'اجمالى عام'!CR219</f>
        <v>0</v>
      </c>
      <c r="C48" s="295">
        <f>'اجمالى عام'!CS219</f>
        <v>0</v>
      </c>
      <c r="D48" s="295">
        <f>'اجمالى عام'!CT219</f>
        <v>0</v>
      </c>
      <c r="E48" s="295">
        <f>'اجمالى عام'!CU219</f>
        <v>0</v>
      </c>
      <c r="F48" s="295">
        <f>'اجمالى عام'!CV219</f>
        <v>0</v>
      </c>
      <c r="G48" s="295">
        <f>'اجمالى عام'!CW219</f>
        <v>0</v>
      </c>
      <c r="H48" s="295">
        <f>'اجمالى عام'!CX219</f>
        <v>0</v>
      </c>
      <c r="I48" s="295">
        <f>'اجمالى عام'!CY219</f>
        <v>0</v>
      </c>
      <c r="J48" s="295">
        <f>'اجمالى عام'!CZ219</f>
        <v>0</v>
      </c>
      <c r="K48" s="295">
        <f>'اجمالى عام'!DA219</f>
        <v>0</v>
      </c>
      <c r="L48" s="295">
        <f>'اجمالى عام'!DB219</f>
        <v>0</v>
      </c>
      <c r="M48" s="295">
        <f>'اجمالى عام'!DC219</f>
        <v>0</v>
      </c>
      <c r="N48" s="295">
        <f>'اجمالى عام'!DD219</f>
        <v>0</v>
      </c>
      <c r="O48" s="295">
        <f>'اجمالى عام'!DE219</f>
        <v>0</v>
      </c>
      <c r="P48" s="295">
        <f>'اجمالى عام'!DF219</f>
        <v>0</v>
      </c>
      <c r="Q48" s="295">
        <f>'اجمالى عام'!DG219</f>
        <v>0</v>
      </c>
      <c r="R48" s="295">
        <f>'اجمالى عام'!DH219</f>
        <v>0</v>
      </c>
      <c r="S48" s="295">
        <f>'اجمالى عام'!DI219</f>
        <v>0</v>
      </c>
      <c r="T48" s="295">
        <f>'اجمالى عام'!DJ219</f>
        <v>0</v>
      </c>
      <c r="U48" s="295">
        <f>'اجمالى عام'!DK219</f>
        <v>0</v>
      </c>
      <c r="V48" s="295">
        <f>'اجمالى عام'!DL219</f>
        <v>0</v>
      </c>
      <c r="W48" s="295">
        <f>'اجمالى عام'!DM219</f>
        <v>0</v>
      </c>
    </row>
    <row r="49" spans="1:23" s="69" customFormat="1" ht="21.95" customHeight="1" thickBot="1" x14ac:dyDescent="0.25">
      <c r="A49" s="296">
        <f>IF(B49="","",SUBTOTAL(3,$B$2:B49))</f>
        <v>48</v>
      </c>
      <c r="B49" s="306">
        <f>'اجمالى عام'!CR220</f>
        <v>0</v>
      </c>
      <c r="C49" s="295">
        <f>'اجمالى عام'!CS220</f>
        <v>0</v>
      </c>
      <c r="D49" s="295">
        <f>'اجمالى عام'!CT220</f>
        <v>0</v>
      </c>
      <c r="E49" s="295">
        <f>'اجمالى عام'!CU220</f>
        <v>0</v>
      </c>
      <c r="F49" s="295">
        <f>'اجمالى عام'!CV220</f>
        <v>0</v>
      </c>
      <c r="G49" s="295">
        <f>'اجمالى عام'!CW220</f>
        <v>0</v>
      </c>
      <c r="H49" s="295">
        <f>'اجمالى عام'!CX220</f>
        <v>0</v>
      </c>
      <c r="I49" s="295">
        <f>'اجمالى عام'!CY220</f>
        <v>0</v>
      </c>
      <c r="J49" s="295">
        <f>'اجمالى عام'!CZ220</f>
        <v>0</v>
      </c>
      <c r="K49" s="295">
        <f>'اجمالى عام'!DA220</f>
        <v>0</v>
      </c>
      <c r="L49" s="295">
        <f>'اجمالى عام'!DB220</f>
        <v>0</v>
      </c>
      <c r="M49" s="295">
        <f>'اجمالى عام'!DC220</f>
        <v>0</v>
      </c>
      <c r="N49" s="295">
        <f>'اجمالى عام'!DD220</f>
        <v>0</v>
      </c>
      <c r="O49" s="295">
        <f>'اجمالى عام'!DE220</f>
        <v>0</v>
      </c>
      <c r="P49" s="295">
        <f>'اجمالى عام'!DF220</f>
        <v>0</v>
      </c>
      <c r="Q49" s="295">
        <f>'اجمالى عام'!DG220</f>
        <v>0</v>
      </c>
      <c r="R49" s="295">
        <f>'اجمالى عام'!DH220</f>
        <v>0</v>
      </c>
      <c r="S49" s="295">
        <f>'اجمالى عام'!DI220</f>
        <v>0</v>
      </c>
      <c r="T49" s="295">
        <f>'اجمالى عام'!DJ220</f>
        <v>0</v>
      </c>
      <c r="U49" s="295">
        <f>'اجمالى عام'!DK220</f>
        <v>0</v>
      </c>
      <c r="V49" s="295">
        <f>'اجمالى عام'!DL220</f>
        <v>0</v>
      </c>
      <c r="W49" s="295">
        <f>'اجمالى عام'!DM220</f>
        <v>0</v>
      </c>
    </row>
    <row r="50" spans="1:23" s="69" customFormat="1" ht="21.95" customHeight="1" thickBot="1" x14ac:dyDescent="0.25">
      <c r="A50" s="296">
        <f>IF(B50="","",SUBTOTAL(3,$B$2:B50))</f>
        <v>49</v>
      </c>
      <c r="B50" s="306">
        <f>'اجمالى عام'!CR221</f>
        <v>0</v>
      </c>
      <c r="C50" s="295">
        <f>'اجمالى عام'!CS221</f>
        <v>0</v>
      </c>
      <c r="D50" s="295">
        <f>'اجمالى عام'!CT221</f>
        <v>0</v>
      </c>
      <c r="E50" s="295">
        <f>'اجمالى عام'!CU221</f>
        <v>0</v>
      </c>
      <c r="F50" s="295">
        <f>'اجمالى عام'!CV221</f>
        <v>0</v>
      </c>
      <c r="G50" s="295">
        <f>'اجمالى عام'!CW221</f>
        <v>0</v>
      </c>
      <c r="H50" s="295">
        <f>'اجمالى عام'!CX221</f>
        <v>0</v>
      </c>
      <c r="I50" s="295">
        <f>'اجمالى عام'!CY221</f>
        <v>0</v>
      </c>
      <c r="J50" s="295">
        <f>'اجمالى عام'!CZ221</f>
        <v>0</v>
      </c>
      <c r="K50" s="295">
        <f>'اجمالى عام'!DA221</f>
        <v>0</v>
      </c>
      <c r="L50" s="295">
        <f>'اجمالى عام'!DB221</f>
        <v>0</v>
      </c>
      <c r="M50" s="295">
        <f>'اجمالى عام'!DC221</f>
        <v>0</v>
      </c>
      <c r="N50" s="295">
        <f>'اجمالى عام'!DD221</f>
        <v>0</v>
      </c>
      <c r="O50" s="295">
        <f>'اجمالى عام'!DE221</f>
        <v>0</v>
      </c>
      <c r="P50" s="295">
        <f>'اجمالى عام'!DF221</f>
        <v>0</v>
      </c>
      <c r="Q50" s="295">
        <f>'اجمالى عام'!DG221</f>
        <v>0</v>
      </c>
      <c r="R50" s="295">
        <f>'اجمالى عام'!DH221</f>
        <v>0</v>
      </c>
      <c r="S50" s="295">
        <f>'اجمالى عام'!DI221</f>
        <v>0</v>
      </c>
      <c r="T50" s="295">
        <f>'اجمالى عام'!DJ221</f>
        <v>0</v>
      </c>
      <c r="U50" s="295">
        <f>'اجمالى عام'!DK221</f>
        <v>0</v>
      </c>
      <c r="V50" s="295">
        <f>'اجمالى عام'!DL221</f>
        <v>0</v>
      </c>
      <c r="W50" s="295">
        <f>'اجمالى عام'!DM221</f>
        <v>0</v>
      </c>
    </row>
    <row r="51" spans="1:23" s="69" customFormat="1" ht="21.95" customHeight="1" thickBot="1" x14ac:dyDescent="0.25">
      <c r="A51" s="296">
        <f>IF(B51="","",SUBTOTAL(3,$B$2:B51))</f>
        <v>50</v>
      </c>
      <c r="B51" s="306">
        <f>'اجمالى عام'!CR222</f>
        <v>0</v>
      </c>
      <c r="C51" s="295">
        <f>'اجمالى عام'!CS222</f>
        <v>0</v>
      </c>
      <c r="D51" s="295">
        <f>'اجمالى عام'!CT222</f>
        <v>0</v>
      </c>
      <c r="E51" s="295">
        <f>'اجمالى عام'!CU222</f>
        <v>0</v>
      </c>
      <c r="F51" s="295">
        <f>'اجمالى عام'!CV222</f>
        <v>0</v>
      </c>
      <c r="G51" s="295">
        <f>'اجمالى عام'!CW222</f>
        <v>0</v>
      </c>
      <c r="H51" s="295">
        <f>'اجمالى عام'!CX222</f>
        <v>0</v>
      </c>
      <c r="I51" s="295">
        <f>'اجمالى عام'!CY222</f>
        <v>0</v>
      </c>
      <c r="J51" s="295">
        <f>'اجمالى عام'!CZ222</f>
        <v>0</v>
      </c>
      <c r="K51" s="295">
        <f>'اجمالى عام'!DA222</f>
        <v>0</v>
      </c>
      <c r="L51" s="295">
        <f>'اجمالى عام'!DB222</f>
        <v>0</v>
      </c>
      <c r="M51" s="295">
        <f>'اجمالى عام'!DC222</f>
        <v>0</v>
      </c>
      <c r="N51" s="295">
        <f>'اجمالى عام'!DD222</f>
        <v>0</v>
      </c>
      <c r="O51" s="295">
        <f>'اجمالى عام'!DE222</f>
        <v>0</v>
      </c>
      <c r="P51" s="295">
        <f>'اجمالى عام'!DF222</f>
        <v>0</v>
      </c>
      <c r="Q51" s="295">
        <f>'اجمالى عام'!DG222</f>
        <v>0</v>
      </c>
      <c r="R51" s="295">
        <f>'اجمالى عام'!DH222</f>
        <v>0</v>
      </c>
      <c r="S51" s="295">
        <f>'اجمالى عام'!DI222</f>
        <v>0</v>
      </c>
      <c r="T51" s="295">
        <f>'اجمالى عام'!DJ222</f>
        <v>0</v>
      </c>
      <c r="U51" s="295">
        <f>'اجمالى عام'!DK222</f>
        <v>0</v>
      </c>
      <c r="V51" s="295">
        <f>'اجمالى عام'!DL222</f>
        <v>0</v>
      </c>
      <c r="W51" s="295">
        <f>'اجمالى عام'!DM222</f>
        <v>0</v>
      </c>
    </row>
    <row r="52" spans="1:23" s="69" customFormat="1" ht="21.95" customHeight="1" thickBot="1" x14ac:dyDescent="0.25">
      <c r="A52" s="296">
        <f>IF(B52="","",SUBTOTAL(3,$B$2:B52))</f>
        <v>51</v>
      </c>
      <c r="B52" s="306">
        <f>'اجمالى عام'!CR223</f>
        <v>0</v>
      </c>
      <c r="C52" s="295">
        <f>'اجمالى عام'!CS223</f>
        <v>0</v>
      </c>
      <c r="D52" s="295">
        <f>'اجمالى عام'!CT223</f>
        <v>0</v>
      </c>
      <c r="E52" s="295">
        <f>'اجمالى عام'!CU223</f>
        <v>0</v>
      </c>
      <c r="F52" s="295">
        <f>'اجمالى عام'!CV223</f>
        <v>0</v>
      </c>
      <c r="G52" s="295">
        <f>'اجمالى عام'!CW223</f>
        <v>0</v>
      </c>
      <c r="H52" s="295">
        <f>'اجمالى عام'!CX223</f>
        <v>0</v>
      </c>
      <c r="I52" s="295">
        <f>'اجمالى عام'!CY223</f>
        <v>0</v>
      </c>
      <c r="J52" s="295">
        <f>'اجمالى عام'!CZ223</f>
        <v>0</v>
      </c>
      <c r="K52" s="295">
        <f>'اجمالى عام'!DA223</f>
        <v>0</v>
      </c>
      <c r="L52" s="295">
        <f>'اجمالى عام'!DB223</f>
        <v>0</v>
      </c>
      <c r="M52" s="295">
        <f>'اجمالى عام'!DC223</f>
        <v>0</v>
      </c>
      <c r="N52" s="295">
        <f>'اجمالى عام'!DD223</f>
        <v>0</v>
      </c>
      <c r="O52" s="295">
        <f>'اجمالى عام'!DE223</f>
        <v>0</v>
      </c>
      <c r="P52" s="295">
        <f>'اجمالى عام'!DF223</f>
        <v>0</v>
      </c>
      <c r="Q52" s="295">
        <f>'اجمالى عام'!DG223</f>
        <v>0</v>
      </c>
      <c r="R52" s="295">
        <f>'اجمالى عام'!DH223</f>
        <v>0</v>
      </c>
      <c r="S52" s="295">
        <f>'اجمالى عام'!DI223</f>
        <v>0</v>
      </c>
      <c r="T52" s="295">
        <f>'اجمالى عام'!DJ223</f>
        <v>0</v>
      </c>
      <c r="U52" s="295">
        <f>'اجمالى عام'!DK223</f>
        <v>0</v>
      </c>
      <c r="V52" s="295">
        <f>'اجمالى عام'!DL223</f>
        <v>0</v>
      </c>
      <c r="W52" s="295">
        <f>'اجمالى عام'!DM223</f>
        <v>0</v>
      </c>
    </row>
    <row r="53" spans="1:23" s="69" customFormat="1" ht="21.95" customHeight="1" thickBot="1" x14ac:dyDescent="0.25">
      <c r="A53" s="296">
        <f>IF(B53="","",SUBTOTAL(3,$B$2:B53))</f>
        <v>52</v>
      </c>
      <c r="B53" s="306">
        <f>'اجمالى عام'!CR224</f>
        <v>0</v>
      </c>
      <c r="C53" s="295">
        <f>'اجمالى عام'!CS224</f>
        <v>0</v>
      </c>
      <c r="D53" s="295">
        <f>'اجمالى عام'!CT224</f>
        <v>0</v>
      </c>
      <c r="E53" s="295">
        <f>'اجمالى عام'!CU224</f>
        <v>0</v>
      </c>
      <c r="F53" s="295">
        <f>'اجمالى عام'!CV224</f>
        <v>0</v>
      </c>
      <c r="G53" s="295">
        <f>'اجمالى عام'!CW224</f>
        <v>0</v>
      </c>
      <c r="H53" s="295">
        <f>'اجمالى عام'!CX224</f>
        <v>0</v>
      </c>
      <c r="I53" s="295">
        <f>'اجمالى عام'!CY224</f>
        <v>0</v>
      </c>
      <c r="J53" s="295">
        <f>'اجمالى عام'!CZ224</f>
        <v>0</v>
      </c>
      <c r="K53" s="295">
        <f>'اجمالى عام'!DA224</f>
        <v>0</v>
      </c>
      <c r="L53" s="295">
        <f>'اجمالى عام'!DB224</f>
        <v>0</v>
      </c>
      <c r="M53" s="295">
        <f>'اجمالى عام'!DC224</f>
        <v>0</v>
      </c>
      <c r="N53" s="295">
        <f>'اجمالى عام'!DD224</f>
        <v>0</v>
      </c>
      <c r="O53" s="295">
        <f>'اجمالى عام'!DE224</f>
        <v>0</v>
      </c>
      <c r="P53" s="295">
        <f>'اجمالى عام'!DF224</f>
        <v>0</v>
      </c>
      <c r="Q53" s="295">
        <f>'اجمالى عام'!DG224</f>
        <v>0</v>
      </c>
      <c r="R53" s="295">
        <f>'اجمالى عام'!DH224</f>
        <v>0</v>
      </c>
      <c r="S53" s="295">
        <f>'اجمالى عام'!DI224</f>
        <v>0</v>
      </c>
      <c r="T53" s="295">
        <f>'اجمالى عام'!DJ224</f>
        <v>0</v>
      </c>
      <c r="U53" s="295">
        <f>'اجمالى عام'!DK224</f>
        <v>0</v>
      </c>
      <c r="V53" s="295">
        <f>'اجمالى عام'!DL224</f>
        <v>0</v>
      </c>
      <c r="W53" s="295">
        <f>'اجمالى عام'!DM224</f>
        <v>0</v>
      </c>
    </row>
    <row r="54" spans="1:23" s="69" customFormat="1" ht="21.95" customHeight="1" thickBot="1" x14ac:dyDescent="0.25">
      <c r="A54" s="296">
        <f>IF(B54="","",SUBTOTAL(3,$B$2:B54))</f>
        <v>53</v>
      </c>
      <c r="B54" s="306">
        <f>'اجمالى عام'!CR225</f>
        <v>0</v>
      </c>
      <c r="C54" s="295">
        <f>'اجمالى عام'!CS225</f>
        <v>0</v>
      </c>
      <c r="D54" s="295">
        <f>'اجمالى عام'!CT225</f>
        <v>0</v>
      </c>
      <c r="E54" s="295">
        <f>'اجمالى عام'!CU225</f>
        <v>0</v>
      </c>
      <c r="F54" s="295">
        <f>'اجمالى عام'!CV225</f>
        <v>0</v>
      </c>
      <c r="G54" s="295">
        <f>'اجمالى عام'!CW225</f>
        <v>0</v>
      </c>
      <c r="H54" s="295">
        <f>'اجمالى عام'!CX225</f>
        <v>0</v>
      </c>
      <c r="I54" s="295">
        <f>'اجمالى عام'!CY225</f>
        <v>0</v>
      </c>
      <c r="J54" s="295">
        <f>'اجمالى عام'!CZ225</f>
        <v>0</v>
      </c>
      <c r="K54" s="295">
        <f>'اجمالى عام'!DA225</f>
        <v>0</v>
      </c>
      <c r="L54" s="295">
        <f>'اجمالى عام'!DB225</f>
        <v>0</v>
      </c>
      <c r="M54" s="295">
        <f>'اجمالى عام'!DC225</f>
        <v>0</v>
      </c>
      <c r="N54" s="295">
        <f>'اجمالى عام'!DD225</f>
        <v>0</v>
      </c>
      <c r="O54" s="295">
        <f>'اجمالى عام'!DE225</f>
        <v>0</v>
      </c>
      <c r="P54" s="295">
        <f>'اجمالى عام'!DF225</f>
        <v>0</v>
      </c>
      <c r="Q54" s="295">
        <f>'اجمالى عام'!DG225</f>
        <v>0</v>
      </c>
      <c r="R54" s="295">
        <f>'اجمالى عام'!DH225</f>
        <v>0</v>
      </c>
      <c r="S54" s="295">
        <f>'اجمالى عام'!DI225</f>
        <v>0</v>
      </c>
      <c r="T54" s="295">
        <f>'اجمالى عام'!DJ225</f>
        <v>0</v>
      </c>
      <c r="U54" s="295">
        <f>'اجمالى عام'!DK225</f>
        <v>0</v>
      </c>
      <c r="V54" s="295">
        <f>'اجمالى عام'!DL225</f>
        <v>0</v>
      </c>
      <c r="W54" s="295">
        <f>'اجمالى عام'!DM225</f>
        <v>0</v>
      </c>
    </row>
    <row r="55" spans="1:23" s="69" customFormat="1" ht="21.95" customHeight="1" thickBot="1" x14ac:dyDescent="0.25">
      <c r="A55" s="296">
        <f>IF(B55="","",SUBTOTAL(3,$B$2:B55))</f>
        <v>54</v>
      </c>
      <c r="B55" s="306">
        <f>'اجمالى عام'!CR226</f>
        <v>0</v>
      </c>
      <c r="C55" s="295">
        <f>'اجمالى عام'!CS226</f>
        <v>0</v>
      </c>
      <c r="D55" s="295">
        <f>'اجمالى عام'!CT226</f>
        <v>0</v>
      </c>
      <c r="E55" s="295">
        <f>'اجمالى عام'!CU226</f>
        <v>0</v>
      </c>
      <c r="F55" s="295">
        <f>'اجمالى عام'!CV226</f>
        <v>0</v>
      </c>
      <c r="G55" s="295">
        <f>'اجمالى عام'!CW226</f>
        <v>0</v>
      </c>
      <c r="H55" s="295">
        <f>'اجمالى عام'!CX226</f>
        <v>0</v>
      </c>
      <c r="I55" s="295">
        <f>'اجمالى عام'!CY226</f>
        <v>0</v>
      </c>
      <c r="J55" s="295">
        <f>'اجمالى عام'!CZ226</f>
        <v>0</v>
      </c>
      <c r="K55" s="295">
        <f>'اجمالى عام'!DA226</f>
        <v>0</v>
      </c>
      <c r="L55" s="295">
        <f>'اجمالى عام'!DB226</f>
        <v>0</v>
      </c>
      <c r="M55" s="295">
        <f>'اجمالى عام'!DC226</f>
        <v>0</v>
      </c>
      <c r="N55" s="295">
        <f>'اجمالى عام'!DD226</f>
        <v>0</v>
      </c>
      <c r="O55" s="295">
        <f>'اجمالى عام'!DE226</f>
        <v>0</v>
      </c>
      <c r="P55" s="295">
        <f>'اجمالى عام'!DF226</f>
        <v>0</v>
      </c>
      <c r="Q55" s="295">
        <f>'اجمالى عام'!DG226</f>
        <v>0</v>
      </c>
      <c r="R55" s="295">
        <f>'اجمالى عام'!DH226</f>
        <v>0</v>
      </c>
      <c r="S55" s="295">
        <f>'اجمالى عام'!DI226</f>
        <v>0</v>
      </c>
      <c r="T55" s="295">
        <f>'اجمالى عام'!DJ226</f>
        <v>0</v>
      </c>
      <c r="U55" s="295">
        <f>'اجمالى عام'!DK226</f>
        <v>0</v>
      </c>
      <c r="V55" s="295">
        <f>'اجمالى عام'!DL226</f>
        <v>0</v>
      </c>
      <c r="W55" s="295">
        <f>'اجمالى عام'!DM226</f>
        <v>0</v>
      </c>
    </row>
    <row r="56" spans="1:23" s="69" customFormat="1" ht="21.95" customHeight="1" thickBot="1" x14ac:dyDescent="0.25">
      <c r="A56" s="296">
        <f>IF(B56="","",SUBTOTAL(3,$B$2:B56))</f>
        <v>55</v>
      </c>
      <c r="B56" s="306">
        <f>'اجمالى عام'!CR227</f>
        <v>0</v>
      </c>
      <c r="C56" s="295">
        <f>'اجمالى عام'!CS227</f>
        <v>0</v>
      </c>
      <c r="D56" s="295">
        <f>'اجمالى عام'!CT227</f>
        <v>0</v>
      </c>
      <c r="E56" s="295">
        <f>'اجمالى عام'!CU227</f>
        <v>0</v>
      </c>
      <c r="F56" s="295">
        <f>'اجمالى عام'!CV227</f>
        <v>0</v>
      </c>
      <c r="G56" s="295">
        <f>'اجمالى عام'!CW227</f>
        <v>0</v>
      </c>
      <c r="H56" s="295">
        <f>'اجمالى عام'!CX227</f>
        <v>0</v>
      </c>
      <c r="I56" s="295">
        <f>'اجمالى عام'!CY227</f>
        <v>0</v>
      </c>
      <c r="J56" s="295">
        <f>'اجمالى عام'!CZ227</f>
        <v>0</v>
      </c>
      <c r="K56" s="295">
        <f>'اجمالى عام'!DA227</f>
        <v>0</v>
      </c>
      <c r="L56" s="295">
        <f>'اجمالى عام'!DB227</f>
        <v>0</v>
      </c>
      <c r="M56" s="295">
        <f>'اجمالى عام'!DC227</f>
        <v>0</v>
      </c>
      <c r="N56" s="295">
        <f>'اجمالى عام'!DD227</f>
        <v>0</v>
      </c>
      <c r="O56" s="295">
        <f>'اجمالى عام'!DE227</f>
        <v>0</v>
      </c>
      <c r="P56" s="295">
        <f>'اجمالى عام'!DF227</f>
        <v>0</v>
      </c>
      <c r="Q56" s="295">
        <f>'اجمالى عام'!DG227</f>
        <v>0</v>
      </c>
      <c r="R56" s="295">
        <f>'اجمالى عام'!DH227</f>
        <v>0</v>
      </c>
      <c r="S56" s="295">
        <f>'اجمالى عام'!DI227</f>
        <v>0</v>
      </c>
      <c r="T56" s="295">
        <f>'اجمالى عام'!DJ227</f>
        <v>0</v>
      </c>
      <c r="U56" s="295">
        <f>'اجمالى عام'!DK227</f>
        <v>0</v>
      </c>
      <c r="V56" s="295">
        <f>'اجمالى عام'!DL227</f>
        <v>0</v>
      </c>
      <c r="W56" s="295">
        <f>'اجمالى عام'!DM227</f>
        <v>0</v>
      </c>
    </row>
    <row r="57" spans="1:23" s="69" customFormat="1" ht="21.95" customHeight="1" thickBot="1" x14ac:dyDescent="0.25">
      <c r="A57" s="296">
        <f>IF(B57="","",SUBTOTAL(3,$B$2:B57))</f>
        <v>56</v>
      </c>
      <c r="B57" s="306">
        <f>'اجمالى عام'!CR228</f>
        <v>0</v>
      </c>
      <c r="C57" s="295">
        <f>'اجمالى عام'!CS228</f>
        <v>0</v>
      </c>
      <c r="D57" s="295">
        <f>'اجمالى عام'!CT228</f>
        <v>0</v>
      </c>
      <c r="E57" s="295">
        <f>'اجمالى عام'!CU228</f>
        <v>0</v>
      </c>
      <c r="F57" s="295">
        <f>'اجمالى عام'!CV228</f>
        <v>0</v>
      </c>
      <c r="G57" s="295">
        <f>'اجمالى عام'!CW228</f>
        <v>0</v>
      </c>
      <c r="H57" s="295">
        <f>'اجمالى عام'!CX228</f>
        <v>0</v>
      </c>
      <c r="I57" s="295">
        <f>'اجمالى عام'!CY228</f>
        <v>0</v>
      </c>
      <c r="J57" s="295">
        <f>'اجمالى عام'!CZ228</f>
        <v>0</v>
      </c>
      <c r="K57" s="295">
        <f>'اجمالى عام'!DA228</f>
        <v>0</v>
      </c>
      <c r="L57" s="295">
        <f>'اجمالى عام'!DB228</f>
        <v>0</v>
      </c>
      <c r="M57" s="295">
        <f>'اجمالى عام'!DC228</f>
        <v>0</v>
      </c>
      <c r="N57" s="295">
        <f>'اجمالى عام'!DD228</f>
        <v>0</v>
      </c>
      <c r="O57" s="295">
        <f>'اجمالى عام'!DE228</f>
        <v>0</v>
      </c>
      <c r="P57" s="295">
        <f>'اجمالى عام'!DF228</f>
        <v>0</v>
      </c>
      <c r="Q57" s="295">
        <f>'اجمالى عام'!DG228</f>
        <v>0</v>
      </c>
      <c r="R57" s="295">
        <f>'اجمالى عام'!DH228</f>
        <v>0</v>
      </c>
      <c r="S57" s="295">
        <f>'اجمالى عام'!DI228</f>
        <v>0</v>
      </c>
      <c r="T57" s="295">
        <f>'اجمالى عام'!DJ228</f>
        <v>0</v>
      </c>
      <c r="U57" s="295">
        <f>'اجمالى عام'!DK228</f>
        <v>0</v>
      </c>
      <c r="V57" s="295">
        <f>'اجمالى عام'!DL228</f>
        <v>0</v>
      </c>
      <c r="W57" s="295">
        <f>'اجمالى عام'!DM228</f>
        <v>0</v>
      </c>
    </row>
    <row r="58" spans="1:23" s="69" customFormat="1" ht="21.95" customHeight="1" thickBot="1" x14ac:dyDescent="0.25">
      <c r="A58" s="296">
        <f>IF(B58="","",SUBTOTAL(3,$B$2:B58))</f>
        <v>57</v>
      </c>
      <c r="B58" s="306">
        <f>'اجمالى عام'!CR229</f>
        <v>0</v>
      </c>
      <c r="C58" s="295">
        <f>'اجمالى عام'!CS229</f>
        <v>0</v>
      </c>
      <c r="D58" s="295">
        <f>'اجمالى عام'!CT229</f>
        <v>0</v>
      </c>
      <c r="E58" s="295">
        <f>'اجمالى عام'!CU229</f>
        <v>0</v>
      </c>
      <c r="F58" s="295">
        <f>'اجمالى عام'!CV229</f>
        <v>0</v>
      </c>
      <c r="G58" s="295">
        <f>'اجمالى عام'!CW229</f>
        <v>0</v>
      </c>
      <c r="H58" s="295">
        <f>'اجمالى عام'!CX229</f>
        <v>0</v>
      </c>
      <c r="I58" s="295">
        <f>'اجمالى عام'!CY229</f>
        <v>0</v>
      </c>
      <c r="J58" s="295">
        <f>'اجمالى عام'!CZ229</f>
        <v>0</v>
      </c>
      <c r="K58" s="295">
        <f>'اجمالى عام'!DA229</f>
        <v>0</v>
      </c>
      <c r="L58" s="295">
        <f>'اجمالى عام'!DB229</f>
        <v>0</v>
      </c>
      <c r="M58" s="295">
        <f>'اجمالى عام'!DC229</f>
        <v>0</v>
      </c>
      <c r="N58" s="295">
        <f>'اجمالى عام'!DD229</f>
        <v>0</v>
      </c>
      <c r="O58" s="295">
        <f>'اجمالى عام'!DE229</f>
        <v>0</v>
      </c>
      <c r="P58" s="295">
        <f>'اجمالى عام'!DF229</f>
        <v>0</v>
      </c>
      <c r="Q58" s="295">
        <f>'اجمالى عام'!DG229</f>
        <v>0</v>
      </c>
      <c r="R58" s="295">
        <f>'اجمالى عام'!DH229</f>
        <v>0</v>
      </c>
      <c r="S58" s="295">
        <f>'اجمالى عام'!DI229</f>
        <v>0</v>
      </c>
      <c r="T58" s="295">
        <f>'اجمالى عام'!DJ229</f>
        <v>0</v>
      </c>
      <c r="U58" s="295">
        <f>'اجمالى عام'!DK229</f>
        <v>0</v>
      </c>
      <c r="V58" s="295">
        <f>'اجمالى عام'!DL229</f>
        <v>0</v>
      </c>
      <c r="W58" s="295">
        <f>'اجمالى عام'!DM229</f>
        <v>0</v>
      </c>
    </row>
    <row r="59" spans="1:23" s="69" customFormat="1" ht="21.95" customHeight="1" thickBot="1" x14ac:dyDescent="0.25">
      <c r="A59" s="296">
        <f>IF(B59="","",SUBTOTAL(3,$B$2:B59))</f>
        <v>58</v>
      </c>
      <c r="B59" s="306">
        <f>'اجمالى عام'!CR230</f>
        <v>0</v>
      </c>
      <c r="C59" s="295">
        <f>'اجمالى عام'!CS230</f>
        <v>0</v>
      </c>
      <c r="D59" s="295">
        <f>'اجمالى عام'!CT230</f>
        <v>0</v>
      </c>
      <c r="E59" s="295">
        <f>'اجمالى عام'!CU230</f>
        <v>0</v>
      </c>
      <c r="F59" s="295">
        <f>'اجمالى عام'!CV230</f>
        <v>0</v>
      </c>
      <c r="G59" s="295">
        <f>'اجمالى عام'!CW230</f>
        <v>0</v>
      </c>
      <c r="H59" s="295">
        <f>'اجمالى عام'!CX230</f>
        <v>0</v>
      </c>
      <c r="I59" s="295">
        <f>'اجمالى عام'!CY230</f>
        <v>0</v>
      </c>
      <c r="J59" s="295">
        <f>'اجمالى عام'!CZ230</f>
        <v>0</v>
      </c>
      <c r="K59" s="295">
        <f>'اجمالى عام'!DA230</f>
        <v>0</v>
      </c>
      <c r="L59" s="295">
        <f>'اجمالى عام'!DB230</f>
        <v>0</v>
      </c>
      <c r="M59" s="295">
        <f>'اجمالى عام'!DC230</f>
        <v>0</v>
      </c>
      <c r="N59" s="295">
        <f>'اجمالى عام'!DD230</f>
        <v>0</v>
      </c>
      <c r="O59" s="295">
        <f>'اجمالى عام'!DE230</f>
        <v>0</v>
      </c>
      <c r="P59" s="295">
        <f>'اجمالى عام'!DF230</f>
        <v>0</v>
      </c>
      <c r="Q59" s="295">
        <f>'اجمالى عام'!DG230</f>
        <v>0</v>
      </c>
      <c r="R59" s="295">
        <f>'اجمالى عام'!DH230</f>
        <v>0</v>
      </c>
      <c r="S59" s="295">
        <f>'اجمالى عام'!DI230</f>
        <v>0</v>
      </c>
      <c r="T59" s="295">
        <f>'اجمالى عام'!DJ230</f>
        <v>0</v>
      </c>
      <c r="U59" s="295">
        <f>'اجمالى عام'!DK230</f>
        <v>0</v>
      </c>
      <c r="V59" s="295">
        <f>'اجمالى عام'!DL230</f>
        <v>0</v>
      </c>
      <c r="W59" s="295">
        <f>'اجمالى عام'!DM230</f>
        <v>0</v>
      </c>
    </row>
    <row r="60" spans="1:23" s="69" customFormat="1" ht="21.95" customHeight="1" thickBot="1" x14ac:dyDescent="0.25">
      <c r="A60" s="296">
        <f>IF(B60="","",SUBTOTAL(3,$B$2:B60))</f>
        <v>59</v>
      </c>
      <c r="B60" s="306">
        <f>'اجمالى عام'!CR231</f>
        <v>0</v>
      </c>
      <c r="C60" s="295">
        <f>'اجمالى عام'!CS231</f>
        <v>0</v>
      </c>
      <c r="D60" s="295">
        <f>'اجمالى عام'!CT231</f>
        <v>0</v>
      </c>
      <c r="E60" s="295">
        <f>'اجمالى عام'!CU231</f>
        <v>0</v>
      </c>
      <c r="F60" s="295">
        <f>'اجمالى عام'!CV231</f>
        <v>0</v>
      </c>
      <c r="G60" s="295">
        <f>'اجمالى عام'!CW231</f>
        <v>0</v>
      </c>
      <c r="H60" s="295">
        <f>'اجمالى عام'!CX231</f>
        <v>0</v>
      </c>
      <c r="I60" s="295">
        <f>'اجمالى عام'!CY231</f>
        <v>0</v>
      </c>
      <c r="J60" s="295">
        <f>'اجمالى عام'!CZ231</f>
        <v>0</v>
      </c>
      <c r="K60" s="295">
        <f>'اجمالى عام'!DA231</f>
        <v>0</v>
      </c>
      <c r="L60" s="295">
        <f>'اجمالى عام'!DB231</f>
        <v>0</v>
      </c>
      <c r="M60" s="295">
        <f>'اجمالى عام'!DC231</f>
        <v>0</v>
      </c>
      <c r="N60" s="295">
        <f>'اجمالى عام'!DD231</f>
        <v>0</v>
      </c>
      <c r="O60" s="295">
        <f>'اجمالى عام'!DE231</f>
        <v>0</v>
      </c>
      <c r="P60" s="295">
        <f>'اجمالى عام'!DF231</f>
        <v>0</v>
      </c>
      <c r="Q60" s="295">
        <f>'اجمالى عام'!DG231</f>
        <v>0</v>
      </c>
      <c r="R60" s="295">
        <f>'اجمالى عام'!DH231</f>
        <v>0</v>
      </c>
      <c r="S60" s="295">
        <f>'اجمالى عام'!DI231</f>
        <v>0</v>
      </c>
      <c r="T60" s="295">
        <f>'اجمالى عام'!DJ231</f>
        <v>0</v>
      </c>
      <c r="U60" s="295">
        <f>'اجمالى عام'!DK231</f>
        <v>0</v>
      </c>
      <c r="V60" s="295">
        <f>'اجمالى عام'!DL231</f>
        <v>0</v>
      </c>
      <c r="W60" s="295">
        <f>'اجمالى عام'!DM231</f>
        <v>0</v>
      </c>
    </row>
    <row r="61" spans="1:23" s="69" customFormat="1" ht="21.95" customHeight="1" thickBot="1" x14ac:dyDescent="0.25">
      <c r="A61" s="296">
        <f>IF(B61="","",SUBTOTAL(3,$B$2:B61))</f>
        <v>60</v>
      </c>
      <c r="B61" s="306">
        <f>'اجمالى عام'!CR232</f>
        <v>0</v>
      </c>
      <c r="C61" s="295">
        <f>'اجمالى عام'!CS232</f>
        <v>0</v>
      </c>
      <c r="D61" s="295">
        <f>'اجمالى عام'!CT232</f>
        <v>0</v>
      </c>
      <c r="E61" s="295">
        <f>'اجمالى عام'!CU232</f>
        <v>0</v>
      </c>
      <c r="F61" s="295">
        <f>'اجمالى عام'!CV232</f>
        <v>0</v>
      </c>
      <c r="G61" s="295">
        <f>'اجمالى عام'!CW232</f>
        <v>0</v>
      </c>
      <c r="H61" s="295">
        <f>'اجمالى عام'!CX232</f>
        <v>0</v>
      </c>
      <c r="I61" s="295">
        <f>'اجمالى عام'!CY232</f>
        <v>0</v>
      </c>
      <c r="J61" s="295">
        <f>'اجمالى عام'!CZ232</f>
        <v>0</v>
      </c>
      <c r="K61" s="295">
        <f>'اجمالى عام'!DA232</f>
        <v>0</v>
      </c>
      <c r="L61" s="295">
        <f>'اجمالى عام'!DB232</f>
        <v>0</v>
      </c>
      <c r="M61" s="295">
        <f>'اجمالى عام'!DC232</f>
        <v>0</v>
      </c>
      <c r="N61" s="295">
        <f>'اجمالى عام'!DD232</f>
        <v>0</v>
      </c>
      <c r="O61" s="295">
        <f>'اجمالى عام'!DE232</f>
        <v>0</v>
      </c>
      <c r="P61" s="295">
        <f>'اجمالى عام'!DF232</f>
        <v>0</v>
      </c>
      <c r="Q61" s="295">
        <f>'اجمالى عام'!DG232</f>
        <v>0</v>
      </c>
      <c r="R61" s="295">
        <f>'اجمالى عام'!DH232</f>
        <v>0</v>
      </c>
      <c r="S61" s="295">
        <f>'اجمالى عام'!DI232</f>
        <v>0</v>
      </c>
      <c r="T61" s="295">
        <f>'اجمالى عام'!DJ232</f>
        <v>0</v>
      </c>
      <c r="U61" s="295">
        <f>'اجمالى عام'!DK232</f>
        <v>0</v>
      </c>
      <c r="V61" s="295">
        <f>'اجمالى عام'!DL232</f>
        <v>0</v>
      </c>
      <c r="W61" s="295">
        <f>'اجمالى عام'!DM232</f>
        <v>0</v>
      </c>
    </row>
    <row r="62" spans="1:23" s="69" customFormat="1" ht="21.95" customHeight="1" thickBot="1" x14ac:dyDescent="0.25">
      <c r="A62" s="296">
        <f>IF(B62="","",SUBTOTAL(3,$B$2:B62))</f>
        <v>61</v>
      </c>
      <c r="B62" s="306">
        <f>'اجمالى عام'!CR233</f>
        <v>0</v>
      </c>
      <c r="C62" s="295">
        <f>'اجمالى عام'!CS233</f>
        <v>0</v>
      </c>
      <c r="D62" s="295">
        <f>'اجمالى عام'!CT233</f>
        <v>0</v>
      </c>
      <c r="E62" s="295">
        <f>'اجمالى عام'!CU233</f>
        <v>0</v>
      </c>
      <c r="F62" s="295">
        <f>'اجمالى عام'!CV233</f>
        <v>0</v>
      </c>
      <c r="G62" s="295">
        <f>'اجمالى عام'!CW233</f>
        <v>0</v>
      </c>
      <c r="H62" s="295">
        <f>'اجمالى عام'!CX233</f>
        <v>0</v>
      </c>
      <c r="I62" s="295">
        <f>'اجمالى عام'!CY233</f>
        <v>0</v>
      </c>
      <c r="J62" s="295">
        <f>'اجمالى عام'!CZ233</f>
        <v>0</v>
      </c>
      <c r="K62" s="295">
        <f>'اجمالى عام'!DA233</f>
        <v>0</v>
      </c>
      <c r="L62" s="295">
        <f>'اجمالى عام'!DB233</f>
        <v>0</v>
      </c>
      <c r="M62" s="295">
        <f>'اجمالى عام'!DC233</f>
        <v>0</v>
      </c>
      <c r="N62" s="295">
        <f>'اجمالى عام'!DD233</f>
        <v>0</v>
      </c>
      <c r="O62" s="295">
        <f>'اجمالى عام'!DE233</f>
        <v>0</v>
      </c>
      <c r="P62" s="295">
        <f>'اجمالى عام'!DF233</f>
        <v>0</v>
      </c>
      <c r="Q62" s="295">
        <f>'اجمالى عام'!DG233</f>
        <v>0</v>
      </c>
      <c r="R62" s="295">
        <f>'اجمالى عام'!DH233</f>
        <v>0</v>
      </c>
      <c r="S62" s="295">
        <f>'اجمالى عام'!DI233</f>
        <v>0</v>
      </c>
      <c r="T62" s="295">
        <f>'اجمالى عام'!DJ233</f>
        <v>0</v>
      </c>
      <c r="U62" s="295">
        <f>'اجمالى عام'!DK233</f>
        <v>0</v>
      </c>
      <c r="V62" s="295">
        <f>'اجمالى عام'!DL233</f>
        <v>0</v>
      </c>
      <c r="W62" s="295">
        <f>'اجمالى عام'!DM233</f>
        <v>0</v>
      </c>
    </row>
    <row r="63" spans="1:23" s="69" customFormat="1" ht="21.95" customHeight="1" thickBot="1" x14ac:dyDescent="0.25">
      <c r="A63" s="296">
        <f>IF(B63="","",SUBTOTAL(3,$B$2:B63))</f>
        <v>62</v>
      </c>
      <c r="B63" s="306">
        <f>'اجمالى عام'!CR234</f>
        <v>0</v>
      </c>
      <c r="C63" s="295">
        <f>'اجمالى عام'!CS234</f>
        <v>0</v>
      </c>
      <c r="D63" s="295">
        <f>'اجمالى عام'!CT234</f>
        <v>0</v>
      </c>
      <c r="E63" s="295">
        <f>'اجمالى عام'!CU234</f>
        <v>0</v>
      </c>
      <c r="F63" s="295">
        <f>'اجمالى عام'!CV234</f>
        <v>0</v>
      </c>
      <c r="G63" s="295">
        <f>'اجمالى عام'!CW234</f>
        <v>0</v>
      </c>
      <c r="H63" s="295">
        <f>'اجمالى عام'!CX234</f>
        <v>0</v>
      </c>
      <c r="I63" s="295">
        <f>'اجمالى عام'!CY234</f>
        <v>0</v>
      </c>
      <c r="J63" s="295">
        <f>'اجمالى عام'!CZ234</f>
        <v>0</v>
      </c>
      <c r="K63" s="295">
        <f>'اجمالى عام'!DA234</f>
        <v>0</v>
      </c>
      <c r="L63" s="295">
        <f>'اجمالى عام'!DB234</f>
        <v>0</v>
      </c>
      <c r="M63" s="295">
        <f>'اجمالى عام'!DC234</f>
        <v>0</v>
      </c>
      <c r="N63" s="295">
        <f>'اجمالى عام'!DD234</f>
        <v>0</v>
      </c>
      <c r="O63" s="295">
        <f>'اجمالى عام'!DE234</f>
        <v>0</v>
      </c>
      <c r="P63" s="295">
        <f>'اجمالى عام'!DF234</f>
        <v>0</v>
      </c>
      <c r="Q63" s="295">
        <f>'اجمالى عام'!DG234</f>
        <v>0</v>
      </c>
      <c r="R63" s="295">
        <f>'اجمالى عام'!DH234</f>
        <v>0</v>
      </c>
      <c r="S63" s="295">
        <f>'اجمالى عام'!DI234</f>
        <v>0</v>
      </c>
      <c r="T63" s="295">
        <f>'اجمالى عام'!DJ234</f>
        <v>0</v>
      </c>
      <c r="U63" s="295">
        <f>'اجمالى عام'!DK234</f>
        <v>0</v>
      </c>
      <c r="V63" s="295">
        <f>'اجمالى عام'!DL234</f>
        <v>0</v>
      </c>
      <c r="W63" s="295">
        <f>'اجمالى عام'!DM234</f>
        <v>0</v>
      </c>
    </row>
    <row r="64" spans="1:23" s="69" customFormat="1" ht="21.95" customHeight="1" thickBot="1" x14ac:dyDescent="0.25">
      <c r="A64" s="296">
        <f>IF(B64="","",SUBTOTAL(3,$B$2:B64))</f>
        <v>63</v>
      </c>
      <c r="B64" s="306">
        <f>'اجمالى عام'!CR235</f>
        <v>0</v>
      </c>
      <c r="C64" s="295">
        <f>'اجمالى عام'!CS235</f>
        <v>0</v>
      </c>
      <c r="D64" s="295">
        <f>'اجمالى عام'!CT235</f>
        <v>0</v>
      </c>
      <c r="E64" s="295">
        <f>'اجمالى عام'!CU235</f>
        <v>0</v>
      </c>
      <c r="F64" s="295">
        <f>'اجمالى عام'!CV235</f>
        <v>0</v>
      </c>
      <c r="G64" s="295">
        <f>'اجمالى عام'!CW235</f>
        <v>0</v>
      </c>
      <c r="H64" s="295">
        <f>'اجمالى عام'!CX235</f>
        <v>0</v>
      </c>
      <c r="I64" s="295">
        <f>'اجمالى عام'!CY235</f>
        <v>0</v>
      </c>
      <c r="J64" s="295">
        <f>'اجمالى عام'!CZ235</f>
        <v>0</v>
      </c>
      <c r="K64" s="295">
        <f>'اجمالى عام'!DA235</f>
        <v>0</v>
      </c>
      <c r="L64" s="295">
        <f>'اجمالى عام'!DB235</f>
        <v>0</v>
      </c>
      <c r="M64" s="295">
        <f>'اجمالى عام'!DC235</f>
        <v>0</v>
      </c>
      <c r="N64" s="295">
        <f>'اجمالى عام'!DD235</f>
        <v>0</v>
      </c>
      <c r="O64" s="295">
        <f>'اجمالى عام'!DE235</f>
        <v>0</v>
      </c>
      <c r="P64" s="295">
        <f>'اجمالى عام'!DF235</f>
        <v>0</v>
      </c>
      <c r="Q64" s="295">
        <f>'اجمالى عام'!DG235</f>
        <v>0</v>
      </c>
      <c r="R64" s="295">
        <f>'اجمالى عام'!DH235</f>
        <v>0</v>
      </c>
      <c r="S64" s="295">
        <f>'اجمالى عام'!DI235</f>
        <v>0</v>
      </c>
      <c r="T64" s="295">
        <f>'اجمالى عام'!DJ235</f>
        <v>0</v>
      </c>
      <c r="U64" s="295">
        <f>'اجمالى عام'!DK235</f>
        <v>0</v>
      </c>
      <c r="V64" s="295">
        <f>'اجمالى عام'!DL235</f>
        <v>0</v>
      </c>
      <c r="W64" s="295">
        <f>'اجمالى عام'!DM235</f>
        <v>0</v>
      </c>
    </row>
    <row r="65" spans="1:23" s="69" customFormat="1" ht="21.95" customHeight="1" thickBot="1" x14ac:dyDescent="0.25">
      <c r="A65" s="296">
        <f>IF(B65="","",SUBTOTAL(3,$B$2:B65))</f>
        <v>64</v>
      </c>
      <c r="B65" s="306">
        <f>'اجمالى عام'!CR236</f>
        <v>0</v>
      </c>
      <c r="C65" s="295">
        <f>'اجمالى عام'!CS236</f>
        <v>0</v>
      </c>
      <c r="D65" s="295">
        <f>'اجمالى عام'!CT236</f>
        <v>0</v>
      </c>
      <c r="E65" s="295">
        <f>'اجمالى عام'!CU236</f>
        <v>0</v>
      </c>
      <c r="F65" s="295">
        <f>'اجمالى عام'!CV236</f>
        <v>0</v>
      </c>
      <c r="G65" s="295">
        <f>'اجمالى عام'!CW236</f>
        <v>0</v>
      </c>
      <c r="H65" s="295">
        <f>'اجمالى عام'!CX236</f>
        <v>0</v>
      </c>
      <c r="I65" s="295">
        <f>'اجمالى عام'!CY236</f>
        <v>0</v>
      </c>
      <c r="J65" s="295">
        <f>'اجمالى عام'!CZ236</f>
        <v>0</v>
      </c>
      <c r="K65" s="295">
        <f>'اجمالى عام'!DA236</f>
        <v>0</v>
      </c>
      <c r="L65" s="295">
        <f>'اجمالى عام'!DB236</f>
        <v>0</v>
      </c>
      <c r="M65" s="295">
        <f>'اجمالى عام'!DC236</f>
        <v>0</v>
      </c>
      <c r="N65" s="295">
        <f>'اجمالى عام'!DD236</f>
        <v>0</v>
      </c>
      <c r="O65" s="295">
        <f>'اجمالى عام'!DE236</f>
        <v>0</v>
      </c>
      <c r="P65" s="295">
        <f>'اجمالى عام'!DF236</f>
        <v>0</v>
      </c>
      <c r="Q65" s="295">
        <f>'اجمالى عام'!DG236</f>
        <v>0</v>
      </c>
      <c r="R65" s="295">
        <f>'اجمالى عام'!DH236</f>
        <v>0</v>
      </c>
      <c r="S65" s="295">
        <f>'اجمالى عام'!DI236</f>
        <v>0</v>
      </c>
      <c r="T65" s="295">
        <f>'اجمالى عام'!DJ236</f>
        <v>0</v>
      </c>
      <c r="U65" s="295">
        <f>'اجمالى عام'!DK236</f>
        <v>0</v>
      </c>
      <c r="V65" s="295">
        <f>'اجمالى عام'!DL236</f>
        <v>0</v>
      </c>
      <c r="W65" s="295">
        <f>'اجمالى عام'!DM236</f>
        <v>0</v>
      </c>
    </row>
    <row r="66" spans="1:23" s="69" customFormat="1" ht="21.95" customHeight="1" thickBot="1" x14ac:dyDescent="0.25">
      <c r="A66" s="296">
        <f>IF(B66="","",SUBTOTAL(3,$B$2:B66))</f>
        <v>65</v>
      </c>
      <c r="B66" s="306">
        <f>'اجمالى عام'!CR237</f>
        <v>0</v>
      </c>
      <c r="C66" s="295">
        <f>'اجمالى عام'!CS237</f>
        <v>0</v>
      </c>
      <c r="D66" s="295">
        <f>'اجمالى عام'!CT237</f>
        <v>0</v>
      </c>
      <c r="E66" s="295">
        <f>'اجمالى عام'!CU237</f>
        <v>0</v>
      </c>
      <c r="F66" s="295">
        <f>'اجمالى عام'!CV237</f>
        <v>0</v>
      </c>
      <c r="G66" s="295">
        <f>'اجمالى عام'!CW237</f>
        <v>0</v>
      </c>
      <c r="H66" s="295">
        <f>'اجمالى عام'!CX237</f>
        <v>0</v>
      </c>
      <c r="I66" s="295">
        <f>'اجمالى عام'!CY237</f>
        <v>0</v>
      </c>
      <c r="J66" s="295">
        <f>'اجمالى عام'!CZ237</f>
        <v>0</v>
      </c>
      <c r="K66" s="295">
        <f>'اجمالى عام'!DA237</f>
        <v>0</v>
      </c>
      <c r="L66" s="295">
        <f>'اجمالى عام'!DB237</f>
        <v>0</v>
      </c>
      <c r="M66" s="295">
        <f>'اجمالى عام'!DC237</f>
        <v>0</v>
      </c>
      <c r="N66" s="295">
        <f>'اجمالى عام'!DD237</f>
        <v>0</v>
      </c>
      <c r="O66" s="295">
        <f>'اجمالى عام'!DE237</f>
        <v>0</v>
      </c>
      <c r="P66" s="295">
        <f>'اجمالى عام'!DF237</f>
        <v>0</v>
      </c>
      <c r="Q66" s="295">
        <f>'اجمالى عام'!DG237</f>
        <v>0</v>
      </c>
      <c r="R66" s="295">
        <f>'اجمالى عام'!DH237</f>
        <v>0</v>
      </c>
      <c r="S66" s="295">
        <f>'اجمالى عام'!DI237</f>
        <v>0</v>
      </c>
      <c r="T66" s="295">
        <f>'اجمالى عام'!DJ237</f>
        <v>0</v>
      </c>
      <c r="U66" s="295">
        <f>'اجمالى عام'!DK237</f>
        <v>0</v>
      </c>
      <c r="V66" s="295">
        <f>'اجمالى عام'!DL237</f>
        <v>0</v>
      </c>
      <c r="W66" s="295">
        <f>'اجمالى عام'!DM237</f>
        <v>0</v>
      </c>
    </row>
    <row r="67" spans="1:23" s="69" customFormat="1" ht="21.95" customHeight="1" thickBot="1" x14ac:dyDescent="0.25">
      <c r="A67" s="296">
        <f>IF(B67="","",SUBTOTAL(3,$B$2:B67))</f>
        <v>66</v>
      </c>
      <c r="B67" s="306">
        <f>'اجمالى عام'!CR238</f>
        <v>0</v>
      </c>
      <c r="C67" s="295">
        <f>'اجمالى عام'!CS238</f>
        <v>0</v>
      </c>
      <c r="D67" s="295">
        <f>'اجمالى عام'!CT238</f>
        <v>0</v>
      </c>
      <c r="E67" s="295">
        <f>'اجمالى عام'!CU238</f>
        <v>0</v>
      </c>
      <c r="F67" s="295">
        <f>'اجمالى عام'!CV238</f>
        <v>0</v>
      </c>
      <c r="G67" s="295">
        <f>'اجمالى عام'!CW238</f>
        <v>0</v>
      </c>
      <c r="H67" s="295">
        <f>'اجمالى عام'!CX238</f>
        <v>0</v>
      </c>
      <c r="I67" s="295">
        <f>'اجمالى عام'!CY238</f>
        <v>0</v>
      </c>
      <c r="J67" s="295">
        <f>'اجمالى عام'!CZ238</f>
        <v>0</v>
      </c>
      <c r="K67" s="295">
        <f>'اجمالى عام'!DA238</f>
        <v>0</v>
      </c>
      <c r="L67" s="295">
        <f>'اجمالى عام'!DB238</f>
        <v>0</v>
      </c>
      <c r="M67" s="295">
        <f>'اجمالى عام'!DC238</f>
        <v>0</v>
      </c>
      <c r="N67" s="295">
        <f>'اجمالى عام'!DD238</f>
        <v>0</v>
      </c>
      <c r="O67" s="295">
        <f>'اجمالى عام'!DE238</f>
        <v>0</v>
      </c>
      <c r="P67" s="295">
        <f>'اجمالى عام'!DF238</f>
        <v>0</v>
      </c>
      <c r="Q67" s="295">
        <f>'اجمالى عام'!DG238</f>
        <v>0</v>
      </c>
      <c r="R67" s="295">
        <f>'اجمالى عام'!DH238</f>
        <v>0</v>
      </c>
      <c r="S67" s="295">
        <f>'اجمالى عام'!DI238</f>
        <v>0</v>
      </c>
      <c r="T67" s="295">
        <f>'اجمالى عام'!DJ238</f>
        <v>0</v>
      </c>
      <c r="U67" s="295">
        <f>'اجمالى عام'!DK238</f>
        <v>0</v>
      </c>
      <c r="V67" s="295">
        <f>'اجمالى عام'!DL238</f>
        <v>0</v>
      </c>
      <c r="W67" s="295">
        <f>'اجمالى عام'!DM238</f>
        <v>0</v>
      </c>
    </row>
    <row r="68" spans="1:23" s="69" customFormat="1" ht="21.95" customHeight="1" thickBot="1" x14ac:dyDescent="0.25">
      <c r="A68" s="296">
        <f>IF(B68="","",SUBTOTAL(3,$B$2:B68))</f>
        <v>67</v>
      </c>
      <c r="B68" s="306">
        <f>'اجمالى عام'!CR239</f>
        <v>0</v>
      </c>
      <c r="C68" s="295">
        <f>'اجمالى عام'!CS239</f>
        <v>0</v>
      </c>
      <c r="D68" s="295">
        <f>'اجمالى عام'!CT239</f>
        <v>0</v>
      </c>
      <c r="E68" s="295">
        <f>'اجمالى عام'!CU239</f>
        <v>0</v>
      </c>
      <c r="F68" s="295">
        <f>'اجمالى عام'!CV239</f>
        <v>0</v>
      </c>
      <c r="G68" s="295">
        <f>'اجمالى عام'!CW239</f>
        <v>0</v>
      </c>
      <c r="H68" s="295">
        <f>'اجمالى عام'!CX239</f>
        <v>0</v>
      </c>
      <c r="I68" s="295">
        <f>'اجمالى عام'!CY239</f>
        <v>0</v>
      </c>
      <c r="J68" s="295">
        <f>'اجمالى عام'!CZ239</f>
        <v>0</v>
      </c>
      <c r="K68" s="295">
        <f>'اجمالى عام'!DA239</f>
        <v>0</v>
      </c>
      <c r="L68" s="295">
        <f>'اجمالى عام'!DB239</f>
        <v>0</v>
      </c>
      <c r="M68" s="295">
        <f>'اجمالى عام'!DC239</f>
        <v>0</v>
      </c>
      <c r="N68" s="295">
        <f>'اجمالى عام'!DD239</f>
        <v>0</v>
      </c>
      <c r="O68" s="295">
        <f>'اجمالى عام'!DE239</f>
        <v>0</v>
      </c>
      <c r="P68" s="295">
        <f>'اجمالى عام'!DF239</f>
        <v>0</v>
      </c>
      <c r="Q68" s="295">
        <f>'اجمالى عام'!DG239</f>
        <v>0</v>
      </c>
      <c r="R68" s="295">
        <f>'اجمالى عام'!DH239</f>
        <v>0</v>
      </c>
      <c r="S68" s="295">
        <f>'اجمالى عام'!DI239</f>
        <v>0</v>
      </c>
      <c r="T68" s="295">
        <f>'اجمالى عام'!DJ239</f>
        <v>0</v>
      </c>
      <c r="U68" s="295">
        <f>'اجمالى عام'!DK239</f>
        <v>0</v>
      </c>
      <c r="V68" s="295">
        <f>'اجمالى عام'!DL239</f>
        <v>0</v>
      </c>
      <c r="W68" s="295">
        <f>'اجمالى عام'!DM239</f>
        <v>0</v>
      </c>
    </row>
    <row r="69" spans="1:23" s="69" customFormat="1" ht="21.95" customHeight="1" thickBot="1" x14ac:dyDescent="0.25">
      <c r="A69" s="296">
        <f>IF(B69="","",SUBTOTAL(3,$B$2:B69))</f>
        <v>68</v>
      </c>
      <c r="B69" s="306">
        <f>'اجمالى عام'!CR240</f>
        <v>0</v>
      </c>
      <c r="C69" s="295">
        <f>'اجمالى عام'!CS240</f>
        <v>0</v>
      </c>
      <c r="D69" s="295">
        <f>'اجمالى عام'!CT240</f>
        <v>0</v>
      </c>
      <c r="E69" s="295">
        <f>'اجمالى عام'!CU240</f>
        <v>0</v>
      </c>
      <c r="F69" s="295">
        <f>'اجمالى عام'!CV240</f>
        <v>0</v>
      </c>
      <c r="G69" s="295">
        <f>'اجمالى عام'!CW240</f>
        <v>0</v>
      </c>
      <c r="H69" s="295">
        <f>'اجمالى عام'!CX240</f>
        <v>0</v>
      </c>
      <c r="I69" s="295">
        <f>'اجمالى عام'!CY240</f>
        <v>0</v>
      </c>
      <c r="J69" s="295">
        <f>'اجمالى عام'!CZ240</f>
        <v>0</v>
      </c>
      <c r="K69" s="295">
        <f>'اجمالى عام'!DA240</f>
        <v>0</v>
      </c>
      <c r="L69" s="295">
        <f>'اجمالى عام'!DB240</f>
        <v>0</v>
      </c>
      <c r="M69" s="295">
        <f>'اجمالى عام'!DC240</f>
        <v>0</v>
      </c>
      <c r="N69" s="295">
        <f>'اجمالى عام'!DD240</f>
        <v>0</v>
      </c>
      <c r="O69" s="295">
        <f>'اجمالى عام'!DE240</f>
        <v>0</v>
      </c>
      <c r="P69" s="295">
        <f>'اجمالى عام'!DF240</f>
        <v>0</v>
      </c>
      <c r="Q69" s="295">
        <f>'اجمالى عام'!DG240</f>
        <v>0</v>
      </c>
      <c r="R69" s="295">
        <f>'اجمالى عام'!DH240</f>
        <v>0</v>
      </c>
      <c r="S69" s="295">
        <f>'اجمالى عام'!DI240</f>
        <v>0</v>
      </c>
      <c r="T69" s="295">
        <f>'اجمالى عام'!DJ240</f>
        <v>0</v>
      </c>
      <c r="U69" s="295">
        <f>'اجمالى عام'!DK240</f>
        <v>0</v>
      </c>
      <c r="V69" s="295">
        <f>'اجمالى عام'!DL240</f>
        <v>0</v>
      </c>
      <c r="W69" s="295">
        <f>'اجمالى عام'!DM240</f>
        <v>0</v>
      </c>
    </row>
    <row r="70" spans="1:23" s="69" customFormat="1" ht="21.95" customHeight="1" thickBot="1" x14ac:dyDescent="0.25">
      <c r="A70" s="296">
        <f>IF(B70="","",SUBTOTAL(3,$B$2:B70))</f>
        <v>69</v>
      </c>
      <c r="B70" s="306">
        <f>'اجمالى عام'!CR241</f>
        <v>0</v>
      </c>
      <c r="C70" s="295">
        <f>'اجمالى عام'!CS241</f>
        <v>0</v>
      </c>
      <c r="D70" s="295">
        <f>'اجمالى عام'!CT241</f>
        <v>0</v>
      </c>
      <c r="E70" s="295">
        <f>'اجمالى عام'!CU241</f>
        <v>0</v>
      </c>
      <c r="F70" s="295">
        <f>'اجمالى عام'!CV241</f>
        <v>0</v>
      </c>
      <c r="G70" s="295">
        <f>'اجمالى عام'!CW241</f>
        <v>0</v>
      </c>
      <c r="H70" s="295">
        <f>'اجمالى عام'!CX241</f>
        <v>0</v>
      </c>
      <c r="I70" s="295">
        <f>'اجمالى عام'!CY241</f>
        <v>0</v>
      </c>
      <c r="J70" s="295">
        <f>'اجمالى عام'!CZ241</f>
        <v>0</v>
      </c>
      <c r="K70" s="295">
        <f>'اجمالى عام'!DA241</f>
        <v>0</v>
      </c>
      <c r="L70" s="295">
        <f>'اجمالى عام'!DB241</f>
        <v>0</v>
      </c>
      <c r="M70" s="295">
        <f>'اجمالى عام'!DC241</f>
        <v>0</v>
      </c>
      <c r="N70" s="295">
        <f>'اجمالى عام'!DD241</f>
        <v>0</v>
      </c>
      <c r="O70" s="295">
        <f>'اجمالى عام'!DE241</f>
        <v>0</v>
      </c>
      <c r="P70" s="295">
        <f>'اجمالى عام'!DF241</f>
        <v>0</v>
      </c>
      <c r="Q70" s="295">
        <f>'اجمالى عام'!DG241</f>
        <v>0</v>
      </c>
      <c r="R70" s="295">
        <f>'اجمالى عام'!DH241</f>
        <v>0</v>
      </c>
      <c r="S70" s="295">
        <f>'اجمالى عام'!DI241</f>
        <v>0</v>
      </c>
      <c r="T70" s="295">
        <f>'اجمالى عام'!DJ241</f>
        <v>0</v>
      </c>
      <c r="U70" s="295">
        <f>'اجمالى عام'!DK241</f>
        <v>0</v>
      </c>
      <c r="V70" s="295">
        <f>'اجمالى عام'!DL241</f>
        <v>0</v>
      </c>
      <c r="W70" s="295">
        <f>'اجمالى عام'!DM241</f>
        <v>0</v>
      </c>
    </row>
    <row r="71" spans="1:23" s="69" customFormat="1" ht="21.95" customHeight="1" thickBot="1" x14ac:dyDescent="0.25">
      <c r="A71" s="296">
        <f>IF(B71="","",SUBTOTAL(3,$B$2:B71))</f>
        <v>70</v>
      </c>
      <c r="B71" s="306">
        <f>'اجمالى عام'!CR242</f>
        <v>0</v>
      </c>
      <c r="C71" s="295">
        <f>'اجمالى عام'!CS242</f>
        <v>0</v>
      </c>
      <c r="D71" s="295">
        <f>'اجمالى عام'!CT242</f>
        <v>0</v>
      </c>
      <c r="E71" s="295">
        <f>'اجمالى عام'!CU242</f>
        <v>0</v>
      </c>
      <c r="F71" s="295">
        <f>'اجمالى عام'!CV242</f>
        <v>0</v>
      </c>
      <c r="G71" s="295">
        <f>'اجمالى عام'!CW242</f>
        <v>0</v>
      </c>
      <c r="H71" s="295">
        <f>'اجمالى عام'!CX242</f>
        <v>0</v>
      </c>
      <c r="I71" s="295">
        <f>'اجمالى عام'!CY242</f>
        <v>0</v>
      </c>
      <c r="J71" s="295">
        <f>'اجمالى عام'!CZ242</f>
        <v>0</v>
      </c>
      <c r="K71" s="295">
        <f>'اجمالى عام'!DA242</f>
        <v>0</v>
      </c>
      <c r="L71" s="295">
        <f>'اجمالى عام'!DB242</f>
        <v>0</v>
      </c>
      <c r="M71" s="295">
        <f>'اجمالى عام'!DC242</f>
        <v>0</v>
      </c>
      <c r="N71" s="295">
        <f>'اجمالى عام'!DD242</f>
        <v>0</v>
      </c>
      <c r="O71" s="295">
        <f>'اجمالى عام'!DE242</f>
        <v>0</v>
      </c>
      <c r="P71" s="295">
        <f>'اجمالى عام'!DF242</f>
        <v>0</v>
      </c>
      <c r="Q71" s="295">
        <f>'اجمالى عام'!DG242</f>
        <v>0</v>
      </c>
      <c r="R71" s="295">
        <f>'اجمالى عام'!DH242</f>
        <v>0</v>
      </c>
      <c r="S71" s="295">
        <f>'اجمالى عام'!DI242</f>
        <v>0</v>
      </c>
      <c r="T71" s="295">
        <f>'اجمالى عام'!DJ242</f>
        <v>0</v>
      </c>
      <c r="U71" s="295">
        <f>'اجمالى عام'!DK242</f>
        <v>0</v>
      </c>
      <c r="V71" s="295">
        <f>'اجمالى عام'!DL242</f>
        <v>0</v>
      </c>
      <c r="W71" s="295">
        <f>'اجمالى عام'!DM242</f>
        <v>0</v>
      </c>
    </row>
    <row r="72" spans="1:23" s="69" customFormat="1" ht="21.95" customHeight="1" thickBot="1" x14ac:dyDescent="0.25">
      <c r="A72" s="296">
        <f>IF(B72="","",SUBTOTAL(3,$B$2:B72))</f>
        <v>71</v>
      </c>
      <c r="B72" s="306">
        <f>'اجمالى عام'!CR243</f>
        <v>0</v>
      </c>
      <c r="C72" s="295">
        <f>'اجمالى عام'!CS243</f>
        <v>0</v>
      </c>
      <c r="D72" s="295">
        <f>'اجمالى عام'!CT243</f>
        <v>0</v>
      </c>
      <c r="E72" s="295">
        <f>'اجمالى عام'!CU243</f>
        <v>0</v>
      </c>
      <c r="F72" s="295">
        <f>'اجمالى عام'!CV243</f>
        <v>0</v>
      </c>
      <c r="G72" s="295">
        <f>'اجمالى عام'!CW243</f>
        <v>0</v>
      </c>
      <c r="H72" s="295">
        <f>'اجمالى عام'!CX243</f>
        <v>0</v>
      </c>
      <c r="I72" s="295">
        <f>'اجمالى عام'!CY243</f>
        <v>0</v>
      </c>
      <c r="J72" s="295">
        <f>'اجمالى عام'!CZ243</f>
        <v>0</v>
      </c>
      <c r="K72" s="295">
        <f>'اجمالى عام'!DA243</f>
        <v>0</v>
      </c>
      <c r="L72" s="295">
        <f>'اجمالى عام'!DB243</f>
        <v>0</v>
      </c>
      <c r="M72" s="295">
        <f>'اجمالى عام'!DC243</f>
        <v>0</v>
      </c>
      <c r="N72" s="295">
        <f>'اجمالى عام'!DD243</f>
        <v>0</v>
      </c>
      <c r="O72" s="295">
        <f>'اجمالى عام'!DE243</f>
        <v>0</v>
      </c>
      <c r="P72" s="295">
        <f>'اجمالى عام'!DF243</f>
        <v>0</v>
      </c>
      <c r="Q72" s="295">
        <f>'اجمالى عام'!DG243</f>
        <v>0</v>
      </c>
      <c r="R72" s="295">
        <f>'اجمالى عام'!DH243</f>
        <v>0</v>
      </c>
      <c r="S72" s="295">
        <f>'اجمالى عام'!DI243</f>
        <v>0</v>
      </c>
      <c r="T72" s="295">
        <f>'اجمالى عام'!DJ243</f>
        <v>0</v>
      </c>
      <c r="U72" s="295">
        <f>'اجمالى عام'!DK243</f>
        <v>0</v>
      </c>
      <c r="V72" s="295">
        <f>'اجمالى عام'!DL243</f>
        <v>0</v>
      </c>
      <c r="W72" s="295">
        <f>'اجمالى عام'!DM243</f>
        <v>0</v>
      </c>
    </row>
    <row r="73" spans="1:23" s="69" customFormat="1" ht="21.95" customHeight="1" thickBot="1" x14ac:dyDescent="0.25">
      <c r="A73" s="296">
        <f>IF(B73="","",SUBTOTAL(3,$B$2:B73))</f>
        <v>72</v>
      </c>
      <c r="B73" s="306">
        <f>'اجمالى عام'!CR244</f>
        <v>0</v>
      </c>
      <c r="C73" s="295">
        <f>'اجمالى عام'!CS244</f>
        <v>0</v>
      </c>
      <c r="D73" s="295">
        <f>'اجمالى عام'!CT244</f>
        <v>0</v>
      </c>
      <c r="E73" s="295">
        <f>'اجمالى عام'!CU244</f>
        <v>0</v>
      </c>
      <c r="F73" s="295">
        <f>'اجمالى عام'!CV244</f>
        <v>0</v>
      </c>
      <c r="G73" s="295">
        <f>'اجمالى عام'!CW244</f>
        <v>0</v>
      </c>
      <c r="H73" s="295">
        <f>'اجمالى عام'!CX244</f>
        <v>0</v>
      </c>
      <c r="I73" s="295">
        <f>'اجمالى عام'!CY244</f>
        <v>0</v>
      </c>
      <c r="J73" s="295">
        <f>'اجمالى عام'!CZ244</f>
        <v>0</v>
      </c>
      <c r="K73" s="295">
        <f>'اجمالى عام'!DA244</f>
        <v>0</v>
      </c>
      <c r="L73" s="295">
        <f>'اجمالى عام'!DB244</f>
        <v>0</v>
      </c>
      <c r="M73" s="295">
        <f>'اجمالى عام'!DC244</f>
        <v>0</v>
      </c>
      <c r="N73" s="295">
        <f>'اجمالى عام'!DD244</f>
        <v>0</v>
      </c>
      <c r="O73" s="295">
        <f>'اجمالى عام'!DE244</f>
        <v>0</v>
      </c>
      <c r="P73" s="295">
        <f>'اجمالى عام'!DF244</f>
        <v>0</v>
      </c>
      <c r="Q73" s="295">
        <f>'اجمالى عام'!DG244</f>
        <v>0</v>
      </c>
      <c r="R73" s="295">
        <f>'اجمالى عام'!DH244</f>
        <v>0</v>
      </c>
      <c r="S73" s="295">
        <f>'اجمالى عام'!DI244</f>
        <v>0</v>
      </c>
      <c r="T73" s="295">
        <f>'اجمالى عام'!DJ244</f>
        <v>0</v>
      </c>
      <c r="U73" s="295">
        <f>'اجمالى عام'!DK244</f>
        <v>0</v>
      </c>
      <c r="V73" s="295">
        <f>'اجمالى عام'!DL244</f>
        <v>0</v>
      </c>
      <c r="W73" s="295">
        <f>'اجمالى عام'!DM244</f>
        <v>0</v>
      </c>
    </row>
    <row r="74" spans="1:23" s="69" customFormat="1" ht="21.95" customHeight="1" thickBot="1" x14ac:dyDescent="0.25">
      <c r="A74" s="296">
        <f>IF(B74="","",SUBTOTAL(3,$B$2:B74))</f>
        <v>73</v>
      </c>
      <c r="B74" s="306">
        <f>'اجمالى عام'!CR245</f>
        <v>0</v>
      </c>
      <c r="C74" s="295">
        <f>'اجمالى عام'!CS245</f>
        <v>0</v>
      </c>
      <c r="D74" s="295">
        <f>'اجمالى عام'!CT245</f>
        <v>0</v>
      </c>
      <c r="E74" s="295">
        <f>'اجمالى عام'!CU245</f>
        <v>0</v>
      </c>
      <c r="F74" s="295">
        <f>'اجمالى عام'!CV245</f>
        <v>0</v>
      </c>
      <c r="G74" s="295">
        <f>'اجمالى عام'!CW245</f>
        <v>0</v>
      </c>
      <c r="H74" s="295">
        <f>'اجمالى عام'!CX245</f>
        <v>0</v>
      </c>
      <c r="I74" s="295">
        <f>'اجمالى عام'!CY245</f>
        <v>0</v>
      </c>
      <c r="J74" s="295">
        <f>'اجمالى عام'!CZ245</f>
        <v>0</v>
      </c>
      <c r="K74" s="295">
        <f>'اجمالى عام'!DA245</f>
        <v>0</v>
      </c>
      <c r="L74" s="295">
        <f>'اجمالى عام'!DB245</f>
        <v>0</v>
      </c>
      <c r="M74" s="295">
        <f>'اجمالى عام'!DC245</f>
        <v>0</v>
      </c>
      <c r="N74" s="295">
        <f>'اجمالى عام'!DD245</f>
        <v>0</v>
      </c>
      <c r="O74" s="295">
        <f>'اجمالى عام'!DE245</f>
        <v>0</v>
      </c>
      <c r="P74" s="295">
        <f>'اجمالى عام'!DF245</f>
        <v>0</v>
      </c>
      <c r="Q74" s="295">
        <f>'اجمالى عام'!DG245</f>
        <v>0</v>
      </c>
      <c r="R74" s="295">
        <f>'اجمالى عام'!DH245</f>
        <v>0</v>
      </c>
      <c r="S74" s="295">
        <f>'اجمالى عام'!DI245</f>
        <v>0</v>
      </c>
      <c r="T74" s="295">
        <f>'اجمالى عام'!DJ245</f>
        <v>0</v>
      </c>
      <c r="U74" s="295">
        <f>'اجمالى عام'!DK245</f>
        <v>0</v>
      </c>
      <c r="V74" s="295">
        <f>'اجمالى عام'!DL245</f>
        <v>0</v>
      </c>
      <c r="W74" s="295">
        <f>'اجمالى عام'!DM245</f>
        <v>0</v>
      </c>
    </row>
    <row r="75" spans="1:23" s="69" customFormat="1" ht="21.95" customHeight="1" thickBot="1" x14ac:dyDescent="0.25">
      <c r="A75" s="296">
        <f>IF(B75="","",SUBTOTAL(3,$B$2:B75))</f>
        <v>74</v>
      </c>
      <c r="B75" s="306">
        <f>'اجمالى عام'!CR246</f>
        <v>0</v>
      </c>
      <c r="C75" s="295">
        <f>'اجمالى عام'!CS246</f>
        <v>0</v>
      </c>
      <c r="D75" s="295">
        <f>'اجمالى عام'!CT246</f>
        <v>0</v>
      </c>
      <c r="E75" s="295">
        <f>'اجمالى عام'!CU246</f>
        <v>0</v>
      </c>
      <c r="F75" s="295">
        <f>'اجمالى عام'!CV246</f>
        <v>0</v>
      </c>
      <c r="G75" s="295">
        <f>'اجمالى عام'!CW246</f>
        <v>0</v>
      </c>
      <c r="H75" s="295">
        <f>'اجمالى عام'!CX246</f>
        <v>0</v>
      </c>
      <c r="I75" s="295">
        <f>'اجمالى عام'!CY246</f>
        <v>0</v>
      </c>
      <c r="J75" s="295">
        <f>'اجمالى عام'!CZ246</f>
        <v>0</v>
      </c>
      <c r="K75" s="295">
        <f>'اجمالى عام'!DA246</f>
        <v>0</v>
      </c>
      <c r="L75" s="295">
        <f>'اجمالى عام'!DB246</f>
        <v>0</v>
      </c>
      <c r="M75" s="295">
        <f>'اجمالى عام'!DC246</f>
        <v>0</v>
      </c>
      <c r="N75" s="295">
        <f>'اجمالى عام'!DD246</f>
        <v>0</v>
      </c>
      <c r="O75" s="295">
        <f>'اجمالى عام'!DE246</f>
        <v>0</v>
      </c>
      <c r="P75" s="295">
        <f>'اجمالى عام'!DF246</f>
        <v>0</v>
      </c>
      <c r="Q75" s="295">
        <f>'اجمالى عام'!DG246</f>
        <v>0</v>
      </c>
      <c r="R75" s="295">
        <f>'اجمالى عام'!DH246</f>
        <v>0</v>
      </c>
      <c r="S75" s="295">
        <f>'اجمالى عام'!DI246</f>
        <v>0</v>
      </c>
      <c r="T75" s="295">
        <f>'اجمالى عام'!DJ246</f>
        <v>0</v>
      </c>
      <c r="U75" s="295">
        <f>'اجمالى عام'!DK246</f>
        <v>0</v>
      </c>
      <c r="V75" s="295">
        <f>'اجمالى عام'!DL246</f>
        <v>0</v>
      </c>
      <c r="W75" s="295">
        <f>'اجمالى عام'!DM246</f>
        <v>0</v>
      </c>
    </row>
    <row r="76" spans="1:23" s="69" customFormat="1" ht="21.95" customHeight="1" thickBot="1" x14ac:dyDescent="0.25">
      <c r="A76" s="296">
        <f>IF(B76="","",SUBTOTAL(3,$B$2:B76))</f>
        <v>75</v>
      </c>
      <c r="B76" s="306">
        <f>'اجمالى عام'!CR247</f>
        <v>0</v>
      </c>
      <c r="C76" s="295">
        <f>'اجمالى عام'!CS247</f>
        <v>0</v>
      </c>
      <c r="D76" s="295">
        <f>'اجمالى عام'!CT247</f>
        <v>0</v>
      </c>
      <c r="E76" s="295">
        <f>'اجمالى عام'!CU247</f>
        <v>0</v>
      </c>
      <c r="F76" s="295">
        <f>'اجمالى عام'!CV247</f>
        <v>0</v>
      </c>
      <c r="G76" s="295">
        <f>'اجمالى عام'!CW247</f>
        <v>0</v>
      </c>
      <c r="H76" s="295">
        <f>'اجمالى عام'!CX247</f>
        <v>0</v>
      </c>
      <c r="I76" s="295">
        <f>'اجمالى عام'!CY247</f>
        <v>0</v>
      </c>
      <c r="J76" s="295">
        <f>'اجمالى عام'!CZ247</f>
        <v>0</v>
      </c>
      <c r="K76" s="295">
        <f>'اجمالى عام'!DA247</f>
        <v>0</v>
      </c>
      <c r="L76" s="295">
        <f>'اجمالى عام'!DB247</f>
        <v>0</v>
      </c>
      <c r="M76" s="295">
        <f>'اجمالى عام'!DC247</f>
        <v>0</v>
      </c>
      <c r="N76" s="295">
        <f>'اجمالى عام'!DD247</f>
        <v>0</v>
      </c>
      <c r="O76" s="295">
        <f>'اجمالى عام'!DE247</f>
        <v>0</v>
      </c>
      <c r="P76" s="295">
        <f>'اجمالى عام'!DF247</f>
        <v>0</v>
      </c>
      <c r="Q76" s="295">
        <f>'اجمالى عام'!DG247</f>
        <v>0</v>
      </c>
      <c r="R76" s="295">
        <f>'اجمالى عام'!DH247</f>
        <v>0</v>
      </c>
      <c r="S76" s="295">
        <f>'اجمالى عام'!DI247</f>
        <v>0</v>
      </c>
      <c r="T76" s="295">
        <f>'اجمالى عام'!DJ247</f>
        <v>0</v>
      </c>
      <c r="U76" s="295">
        <f>'اجمالى عام'!DK247</f>
        <v>0</v>
      </c>
      <c r="V76" s="295">
        <f>'اجمالى عام'!DL247</f>
        <v>0</v>
      </c>
      <c r="W76" s="295">
        <f>'اجمالى عام'!DM247</f>
        <v>0</v>
      </c>
    </row>
    <row r="77" spans="1:23" s="69" customFormat="1" ht="21.95" customHeight="1" thickBot="1" x14ac:dyDescent="0.25">
      <c r="A77" s="296">
        <f>IF(B77="","",SUBTOTAL(3,$B$2:B77))</f>
        <v>76</v>
      </c>
      <c r="B77" s="306">
        <f>'اجمالى عام'!CR248</f>
        <v>0</v>
      </c>
      <c r="C77" s="295">
        <f>'اجمالى عام'!CS248</f>
        <v>0</v>
      </c>
      <c r="D77" s="295">
        <f>'اجمالى عام'!CT248</f>
        <v>0</v>
      </c>
      <c r="E77" s="295">
        <f>'اجمالى عام'!CU248</f>
        <v>0</v>
      </c>
      <c r="F77" s="295">
        <f>'اجمالى عام'!CV248</f>
        <v>0</v>
      </c>
      <c r="G77" s="295">
        <f>'اجمالى عام'!CW248</f>
        <v>0</v>
      </c>
      <c r="H77" s="295">
        <f>'اجمالى عام'!CX248</f>
        <v>0</v>
      </c>
      <c r="I77" s="295">
        <f>'اجمالى عام'!CY248</f>
        <v>0</v>
      </c>
      <c r="J77" s="295">
        <f>'اجمالى عام'!CZ248</f>
        <v>0</v>
      </c>
      <c r="K77" s="295">
        <f>'اجمالى عام'!DA248</f>
        <v>0</v>
      </c>
      <c r="L77" s="295">
        <f>'اجمالى عام'!DB248</f>
        <v>0</v>
      </c>
      <c r="M77" s="295">
        <f>'اجمالى عام'!DC248</f>
        <v>0</v>
      </c>
      <c r="N77" s="295">
        <f>'اجمالى عام'!DD248</f>
        <v>0</v>
      </c>
      <c r="O77" s="295">
        <f>'اجمالى عام'!DE248</f>
        <v>0</v>
      </c>
      <c r="P77" s="295">
        <f>'اجمالى عام'!DF248</f>
        <v>0</v>
      </c>
      <c r="Q77" s="295">
        <f>'اجمالى عام'!DG248</f>
        <v>0</v>
      </c>
      <c r="R77" s="295">
        <f>'اجمالى عام'!DH248</f>
        <v>0</v>
      </c>
      <c r="S77" s="295">
        <f>'اجمالى عام'!DI248</f>
        <v>0</v>
      </c>
      <c r="T77" s="295">
        <f>'اجمالى عام'!DJ248</f>
        <v>0</v>
      </c>
      <c r="U77" s="295">
        <f>'اجمالى عام'!DK248</f>
        <v>0</v>
      </c>
      <c r="V77" s="295">
        <f>'اجمالى عام'!DL248</f>
        <v>0</v>
      </c>
      <c r="W77" s="295">
        <f>'اجمالى عام'!DM248</f>
        <v>0</v>
      </c>
    </row>
    <row r="78" spans="1:23" s="69" customFormat="1" ht="21.95" customHeight="1" thickBot="1" x14ac:dyDescent="0.25">
      <c r="A78" s="296">
        <f>IF(B78="","",SUBTOTAL(3,$B$2:B78))</f>
        <v>77</v>
      </c>
      <c r="B78" s="306">
        <f>'اجمالى عام'!CR249</f>
        <v>0</v>
      </c>
      <c r="C78" s="295">
        <f>'اجمالى عام'!CS249</f>
        <v>0</v>
      </c>
      <c r="D78" s="295">
        <f>'اجمالى عام'!CT249</f>
        <v>0</v>
      </c>
      <c r="E78" s="295">
        <f>'اجمالى عام'!CU249</f>
        <v>0</v>
      </c>
      <c r="F78" s="295">
        <f>'اجمالى عام'!CV249</f>
        <v>0</v>
      </c>
      <c r="G78" s="295">
        <f>'اجمالى عام'!CW249</f>
        <v>0</v>
      </c>
      <c r="H78" s="295">
        <f>'اجمالى عام'!CX249</f>
        <v>0</v>
      </c>
      <c r="I78" s="295">
        <f>'اجمالى عام'!CY249</f>
        <v>0</v>
      </c>
      <c r="J78" s="295">
        <f>'اجمالى عام'!CZ249</f>
        <v>0</v>
      </c>
      <c r="K78" s="295">
        <f>'اجمالى عام'!DA249</f>
        <v>0</v>
      </c>
      <c r="L78" s="295">
        <f>'اجمالى عام'!DB249</f>
        <v>0</v>
      </c>
      <c r="M78" s="295">
        <f>'اجمالى عام'!DC249</f>
        <v>0</v>
      </c>
      <c r="N78" s="295">
        <f>'اجمالى عام'!DD249</f>
        <v>0</v>
      </c>
      <c r="O78" s="295">
        <f>'اجمالى عام'!DE249</f>
        <v>0</v>
      </c>
      <c r="P78" s="295">
        <f>'اجمالى عام'!DF249</f>
        <v>0</v>
      </c>
      <c r="Q78" s="295">
        <f>'اجمالى عام'!DG249</f>
        <v>0</v>
      </c>
      <c r="R78" s="295">
        <f>'اجمالى عام'!DH249</f>
        <v>0</v>
      </c>
      <c r="S78" s="295">
        <f>'اجمالى عام'!DI249</f>
        <v>0</v>
      </c>
      <c r="T78" s="295">
        <f>'اجمالى عام'!DJ249</f>
        <v>0</v>
      </c>
      <c r="U78" s="295">
        <f>'اجمالى عام'!DK249</f>
        <v>0</v>
      </c>
      <c r="V78" s="295">
        <f>'اجمالى عام'!DL249</f>
        <v>0</v>
      </c>
      <c r="W78" s="295">
        <f>'اجمالى عام'!DM249</f>
        <v>0</v>
      </c>
    </row>
    <row r="79" spans="1:23" s="69" customFormat="1" ht="21.95" customHeight="1" thickBot="1" x14ac:dyDescent="0.25">
      <c r="A79" s="296">
        <f>IF(B79="","",SUBTOTAL(3,$B$2:B79))</f>
        <v>78</v>
      </c>
      <c r="B79" s="306">
        <f>'اجمالى عام'!CR250</f>
        <v>0</v>
      </c>
      <c r="C79" s="295">
        <f>'اجمالى عام'!CS250</f>
        <v>0</v>
      </c>
      <c r="D79" s="295">
        <f>'اجمالى عام'!CT250</f>
        <v>0</v>
      </c>
      <c r="E79" s="295">
        <f>'اجمالى عام'!CU250</f>
        <v>0</v>
      </c>
      <c r="F79" s="295">
        <f>'اجمالى عام'!CV250</f>
        <v>0</v>
      </c>
      <c r="G79" s="295">
        <f>'اجمالى عام'!CW250</f>
        <v>0</v>
      </c>
      <c r="H79" s="295">
        <f>'اجمالى عام'!CX250</f>
        <v>0</v>
      </c>
      <c r="I79" s="295">
        <f>'اجمالى عام'!CY250</f>
        <v>0</v>
      </c>
      <c r="J79" s="295">
        <f>'اجمالى عام'!CZ250</f>
        <v>0</v>
      </c>
      <c r="K79" s="295">
        <f>'اجمالى عام'!DA250</f>
        <v>0</v>
      </c>
      <c r="L79" s="295">
        <f>'اجمالى عام'!DB250</f>
        <v>0</v>
      </c>
      <c r="M79" s="295">
        <f>'اجمالى عام'!DC250</f>
        <v>0</v>
      </c>
      <c r="N79" s="295">
        <f>'اجمالى عام'!DD250</f>
        <v>0</v>
      </c>
      <c r="O79" s="295">
        <f>'اجمالى عام'!DE250</f>
        <v>0</v>
      </c>
      <c r="P79" s="295">
        <f>'اجمالى عام'!DF250</f>
        <v>0</v>
      </c>
      <c r="Q79" s="295">
        <f>'اجمالى عام'!DG250</f>
        <v>0</v>
      </c>
      <c r="R79" s="295">
        <f>'اجمالى عام'!DH250</f>
        <v>0</v>
      </c>
      <c r="S79" s="295">
        <f>'اجمالى عام'!DI250</f>
        <v>0</v>
      </c>
      <c r="T79" s="295">
        <f>'اجمالى عام'!DJ250</f>
        <v>0</v>
      </c>
      <c r="U79" s="295">
        <f>'اجمالى عام'!DK250</f>
        <v>0</v>
      </c>
      <c r="V79" s="295">
        <f>'اجمالى عام'!DL250</f>
        <v>0</v>
      </c>
      <c r="W79" s="295">
        <f>'اجمالى عام'!DM250</f>
        <v>0</v>
      </c>
    </row>
    <row r="80" spans="1:23" s="69" customFormat="1" ht="21.95" customHeight="1" thickBot="1" x14ac:dyDescent="0.25">
      <c r="A80" s="296">
        <f>IF(B80="","",SUBTOTAL(3,$B$2:B80))</f>
        <v>79</v>
      </c>
      <c r="B80" s="306">
        <f>'اجمالى عام'!CR251</f>
        <v>0</v>
      </c>
      <c r="C80" s="295">
        <f>'اجمالى عام'!CS251</f>
        <v>0</v>
      </c>
      <c r="D80" s="295">
        <f>'اجمالى عام'!CT251</f>
        <v>0</v>
      </c>
      <c r="E80" s="295">
        <f>'اجمالى عام'!CU251</f>
        <v>0</v>
      </c>
      <c r="F80" s="295">
        <f>'اجمالى عام'!CV251</f>
        <v>0</v>
      </c>
      <c r="G80" s="295">
        <f>'اجمالى عام'!CW251</f>
        <v>0</v>
      </c>
      <c r="H80" s="295">
        <f>'اجمالى عام'!CX251</f>
        <v>0</v>
      </c>
      <c r="I80" s="295">
        <f>'اجمالى عام'!CY251</f>
        <v>0</v>
      </c>
      <c r="J80" s="295">
        <f>'اجمالى عام'!CZ251</f>
        <v>0</v>
      </c>
      <c r="K80" s="295">
        <f>'اجمالى عام'!DA251</f>
        <v>0</v>
      </c>
      <c r="L80" s="295">
        <f>'اجمالى عام'!DB251</f>
        <v>0</v>
      </c>
      <c r="M80" s="295">
        <f>'اجمالى عام'!DC251</f>
        <v>0</v>
      </c>
      <c r="N80" s="295">
        <f>'اجمالى عام'!DD251</f>
        <v>0</v>
      </c>
      <c r="O80" s="295">
        <f>'اجمالى عام'!DE251</f>
        <v>0</v>
      </c>
      <c r="P80" s="295">
        <f>'اجمالى عام'!DF251</f>
        <v>0</v>
      </c>
      <c r="Q80" s="295">
        <f>'اجمالى عام'!DG251</f>
        <v>0</v>
      </c>
      <c r="R80" s="295">
        <f>'اجمالى عام'!DH251</f>
        <v>0</v>
      </c>
      <c r="S80" s="295">
        <f>'اجمالى عام'!DI251</f>
        <v>0</v>
      </c>
      <c r="T80" s="295">
        <f>'اجمالى عام'!DJ251</f>
        <v>0</v>
      </c>
      <c r="U80" s="295">
        <f>'اجمالى عام'!DK251</f>
        <v>0</v>
      </c>
      <c r="V80" s="295">
        <f>'اجمالى عام'!DL251</f>
        <v>0</v>
      </c>
      <c r="W80" s="295">
        <f>'اجمالى عام'!DM251</f>
        <v>0</v>
      </c>
    </row>
    <row r="81" spans="1:23" s="69" customFormat="1" ht="21.95" customHeight="1" thickBot="1" x14ac:dyDescent="0.25">
      <c r="A81" s="296">
        <f>IF(B81="","",SUBTOTAL(3,$B$2:B81))</f>
        <v>80</v>
      </c>
      <c r="B81" s="306">
        <f>'اجمالى عام'!CR252</f>
        <v>0</v>
      </c>
      <c r="C81" s="295">
        <f>'اجمالى عام'!CS252</f>
        <v>0</v>
      </c>
      <c r="D81" s="295">
        <f>'اجمالى عام'!CT252</f>
        <v>0</v>
      </c>
      <c r="E81" s="295">
        <f>'اجمالى عام'!CU252</f>
        <v>0</v>
      </c>
      <c r="F81" s="295">
        <f>'اجمالى عام'!CV252</f>
        <v>0</v>
      </c>
      <c r="G81" s="295">
        <f>'اجمالى عام'!CW252</f>
        <v>0</v>
      </c>
      <c r="H81" s="295">
        <f>'اجمالى عام'!CX252</f>
        <v>0</v>
      </c>
      <c r="I81" s="295">
        <f>'اجمالى عام'!CY252</f>
        <v>0</v>
      </c>
      <c r="J81" s="295">
        <f>'اجمالى عام'!CZ252</f>
        <v>0</v>
      </c>
      <c r="K81" s="295">
        <f>'اجمالى عام'!DA252</f>
        <v>0</v>
      </c>
      <c r="L81" s="295">
        <f>'اجمالى عام'!DB252</f>
        <v>0</v>
      </c>
      <c r="M81" s="295">
        <f>'اجمالى عام'!DC252</f>
        <v>0</v>
      </c>
      <c r="N81" s="295">
        <f>'اجمالى عام'!DD252</f>
        <v>0</v>
      </c>
      <c r="O81" s="295">
        <f>'اجمالى عام'!DE252</f>
        <v>0</v>
      </c>
      <c r="P81" s="295">
        <f>'اجمالى عام'!DF252</f>
        <v>0</v>
      </c>
      <c r="Q81" s="295">
        <f>'اجمالى عام'!DG252</f>
        <v>0</v>
      </c>
      <c r="R81" s="295">
        <f>'اجمالى عام'!DH252</f>
        <v>0</v>
      </c>
      <c r="S81" s="295">
        <f>'اجمالى عام'!DI252</f>
        <v>0</v>
      </c>
      <c r="T81" s="295">
        <f>'اجمالى عام'!DJ252</f>
        <v>0</v>
      </c>
      <c r="U81" s="295">
        <f>'اجمالى عام'!DK252</f>
        <v>0</v>
      </c>
      <c r="V81" s="295">
        <f>'اجمالى عام'!DL252</f>
        <v>0</v>
      </c>
      <c r="W81" s="295">
        <f>'اجمالى عام'!DM252</f>
        <v>0</v>
      </c>
    </row>
    <row r="82" spans="1:23" s="69" customFormat="1" ht="21.95" customHeight="1" thickBot="1" x14ac:dyDescent="0.25">
      <c r="A82" s="296">
        <f>IF(B82="","",SUBTOTAL(3,$B$2:B82))</f>
        <v>81</v>
      </c>
      <c r="B82" s="306">
        <f>'اجمالى عام'!CR253</f>
        <v>0</v>
      </c>
      <c r="C82" s="295">
        <f>'اجمالى عام'!CS253</f>
        <v>0</v>
      </c>
      <c r="D82" s="295">
        <f>'اجمالى عام'!CT253</f>
        <v>0</v>
      </c>
      <c r="E82" s="295">
        <f>'اجمالى عام'!CU253</f>
        <v>0</v>
      </c>
      <c r="F82" s="295">
        <f>'اجمالى عام'!CV253</f>
        <v>0</v>
      </c>
      <c r="G82" s="295">
        <f>'اجمالى عام'!CW253</f>
        <v>0</v>
      </c>
      <c r="H82" s="295">
        <f>'اجمالى عام'!CX253</f>
        <v>0</v>
      </c>
      <c r="I82" s="295">
        <f>'اجمالى عام'!CY253</f>
        <v>0</v>
      </c>
      <c r="J82" s="295">
        <f>'اجمالى عام'!CZ253</f>
        <v>0</v>
      </c>
      <c r="K82" s="295">
        <f>'اجمالى عام'!DA253</f>
        <v>0</v>
      </c>
      <c r="L82" s="295">
        <f>'اجمالى عام'!DB253</f>
        <v>0</v>
      </c>
      <c r="M82" s="295">
        <f>'اجمالى عام'!DC253</f>
        <v>0</v>
      </c>
      <c r="N82" s="295">
        <f>'اجمالى عام'!DD253</f>
        <v>0</v>
      </c>
      <c r="O82" s="295">
        <f>'اجمالى عام'!DE253</f>
        <v>0</v>
      </c>
      <c r="P82" s="295">
        <f>'اجمالى عام'!DF253</f>
        <v>0</v>
      </c>
      <c r="Q82" s="295">
        <f>'اجمالى عام'!DG253</f>
        <v>0</v>
      </c>
      <c r="R82" s="295">
        <f>'اجمالى عام'!DH253</f>
        <v>0</v>
      </c>
      <c r="S82" s="295">
        <f>'اجمالى عام'!DI253</f>
        <v>0</v>
      </c>
      <c r="T82" s="295">
        <f>'اجمالى عام'!DJ253</f>
        <v>0</v>
      </c>
      <c r="U82" s="295">
        <f>'اجمالى عام'!DK253</f>
        <v>0</v>
      </c>
      <c r="V82" s="295">
        <f>'اجمالى عام'!DL253</f>
        <v>0</v>
      </c>
      <c r="W82" s="295">
        <f>'اجمالى عام'!DM253</f>
        <v>0</v>
      </c>
    </row>
    <row r="83" spans="1:23" ht="18.75" thickBot="1" x14ac:dyDescent="0.25">
      <c r="A83" s="296" t="str">
        <f>IF(B83="","",SUBTOTAL(3,$B$2:B83))</f>
        <v/>
      </c>
      <c r="B83" s="306"/>
      <c r="C83" s="295"/>
      <c r="D83" s="295"/>
      <c r="E83" s="295"/>
      <c r="F83" s="295"/>
      <c r="G83" s="295"/>
      <c r="H83" s="295"/>
      <c r="I83" s="295"/>
      <c r="J83" s="295"/>
      <c r="K83" s="295"/>
      <c r="L83" s="295"/>
      <c r="M83" s="295"/>
      <c r="N83" s="295"/>
      <c r="O83" s="295"/>
      <c r="P83" s="295"/>
      <c r="Q83" s="295"/>
      <c r="R83" s="295"/>
      <c r="S83" s="295"/>
      <c r="T83" s="295"/>
      <c r="U83" s="295"/>
      <c r="V83" s="295"/>
      <c r="W83" s="295"/>
    </row>
    <row r="84" spans="1:23" ht="18.75" thickBot="1" x14ac:dyDescent="0.25">
      <c r="A84" s="296" t="str">
        <f>IF(B84="","",SUBTOTAL(3,$B$2:B84))</f>
        <v/>
      </c>
      <c r="B84" s="306"/>
      <c r="C84" s="295"/>
      <c r="D84" s="295"/>
      <c r="E84" s="295"/>
      <c r="F84" s="295"/>
      <c r="G84" s="295"/>
      <c r="H84" s="295"/>
      <c r="I84" s="295"/>
      <c r="J84" s="295"/>
      <c r="K84" s="295"/>
      <c r="L84" s="295"/>
      <c r="M84" s="295"/>
      <c r="N84" s="295"/>
      <c r="O84" s="295"/>
      <c r="P84" s="295"/>
      <c r="Q84" s="295"/>
      <c r="R84" s="295"/>
      <c r="S84" s="295"/>
      <c r="T84" s="295"/>
      <c r="U84" s="295"/>
      <c r="V84" s="295"/>
      <c r="W84" s="295"/>
    </row>
    <row r="85" spans="1:23" ht="18.75" thickBot="1" x14ac:dyDescent="0.25">
      <c r="A85" s="296" t="str">
        <f>IF(B85="","",SUBTOTAL(3,$B$2:B85))</f>
        <v/>
      </c>
      <c r="B85" s="306"/>
      <c r="C85" s="295"/>
      <c r="D85" s="295"/>
      <c r="E85" s="295"/>
      <c r="F85" s="295"/>
      <c r="G85" s="295"/>
      <c r="H85" s="295"/>
      <c r="I85" s="295"/>
      <c r="J85" s="295"/>
      <c r="K85" s="295"/>
      <c r="L85" s="295"/>
      <c r="M85" s="295"/>
      <c r="N85" s="295"/>
      <c r="O85" s="295"/>
      <c r="P85" s="295"/>
      <c r="Q85" s="295"/>
      <c r="R85" s="295"/>
      <c r="S85" s="295"/>
      <c r="T85" s="295"/>
      <c r="U85" s="295"/>
      <c r="V85" s="295"/>
      <c r="W85" s="295"/>
    </row>
    <row r="86" spans="1:23" ht="18.75" thickBot="1" x14ac:dyDescent="0.25">
      <c r="A86" s="296" t="str">
        <f>IF(B86="","",SUBTOTAL(3,$B$2:B86))</f>
        <v/>
      </c>
      <c r="B86" s="306"/>
      <c r="C86" s="295"/>
      <c r="D86" s="295"/>
      <c r="E86" s="295"/>
      <c r="F86" s="295"/>
      <c r="G86" s="295"/>
      <c r="H86" s="295"/>
      <c r="I86" s="295"/>
      <c r="J86" s="295"/>
      <c r="K86" s="295"/>
      <c r="L86" s="295"/>
      <c r="M86" s="295"/>
      <c r="N86" s="295"/>
      <c r="O86" s="295"/>
      <c r="P86" s="295"/>
      <c r="Q86" s="295"/>
      <c r="R86" s="295"/>
      <c r="S86" s="295"/>
      <c r="T86" s="295"/>
      <c r="U86" s="295"/>
      <c r="V86" s="295"/>
      <c r="W86" s="295"/>
    </row>
    <row r="87" spans="1:23" ht="18.75" thickBot="1" x14ac:dyDescent="0.25">
      <c r="A87" s="296" t="str">
        <f>IF(B87="","",SUBTOTAL(3,$B$2:B87))</f>
        <v/>
      </c>
      <c r="B87" s="306"/>
      <c r="C87" s="295"/>
      <c r="D87" s="295"/>
      <c r="E87" s="295"/>
      <c r="F87" s="295"/>
      <c r="G87" s="295"/>
      <c r="H87" s="295"/>
      <c r="I87" s="295"/>
      <c r="J87" s="295"/>
      <c r="K87" s="295"/>
      <c r="L87" s="295"/>
      <c r="M87" s="295"/>
      <c r="N87" s="295"/>
      <c r="O87" s="295"/>
      <c r="P87" s="295"/>
      <c r="Q87" s="295"/>
      <c r="R87" s="295"/>
      <c r="S87" s="295"/>
      <c r="T87" s="295"/>
      <c r="U87" s="295"/>
      <c r="V87" s="295"/>
      <c r="W87" s="295"/>
    </row>
    <row r="88" spans="1:23" ht="18.75" thickBot="1" x14ac:dyDescent="0.25">
      <c r="A88" s="296" t="str">
        <f>IF(B88="","",SUBTOTAL(3,$B$2:B88))</f>
        <v/>
      </c>
      <c r="B88" s="306"/>
      <c r="C88" s="295"/>
      <c r="D88" s="295"/>
      <c r="E88" s="295"/>
      <c r="F88" s="295"/>
      <c r="G88" s="295"/>
      <c r="H88" s="295"/>
      <c r="I88" s="295"/>
      <c r="J88" s="295"/>
      <c r="K88" s="295"/>
      <c r="L88" s="295"/>
      <c r="M88" s="295"/>
      <c r="N88" s="295"/>
      <c r="O88" s="295"/>
      <c r="P88" s="295"/>
      <c r="Q88" s="295"/>
      <c r="R88" s="295"/>
      <c r="S88" s="295"/>
      <c r="T88" s="295"/>
      <c r="U88" s="295"/>
      <c r="V88" s="295"/>
      <c r="W88" s="295"/>
    </row>
    <row r="89" spans="1:23" ht="18.75" thickBot="1" x14ac:dyDescent="0.25">
      <c r="A89" s="296" t="str">
        <f>IF(B89="","",SUBTOTAL(3,$B$2:B89))</f>
        <v/>
      </c>
      <c r="B89" s="306"/>
      <c r="C89" s="295"/>
      <c r="D89" s="295"/>
      <c r="E89" s="295"/>
      <c r="F89" s="295"/>
      <c r="G89" s="295"/>
      <c r="H89" s="295"/>
      <c r="I89" s="295"/>
      <c r="J89" s="295"/>
      <c r="K89" s="295"/>
      <c r="L89" s="295"/>
      <c r="M89" s="295"/>
      <c r="N89" s="295"/>
      <c r="O89" s="295"/>
      <c r="P89" s="295"/>
      <c r="Q89" s="295"/>
      <c r="R89" s="295"/>
      <c r="S89" s="295"/>
      <c r="T89" s="295"/>
      <c r="U89" s="295"/>
      <c r="V89" s="295"/>
      <c r="W89" s="295"/>
    </row>
    <row r="90" spans="1:23" ht="18.75" thickBot="1" x14ac:dyDescent="0.25">
      <c r="A90" s="296" t="str">
        <f>IF(B90="","",SUBTOTAL(3,$B$2:B90))</f>
        <v/>
      </c>
      <c r="B90" s="306"/>
      <c r="C90" s="295"/>
      <c r="D90" s="295"/>
      <c r="E90" s="295"/>
      <c r="F90" s="295"/>
      <c r="G90" s="295"/>
      <c r="H90" s="295"/>
      <c r="I90" s="295"/>
      <c r="J90" s="295"/>
      <c r="K90" s="295"/>
      <c r="L90" s="295"/>
      <c r="M90" s="295"/>
      <c r="N90" s="295"/>
      <c r="O90" s="295"/>
      <c r="P90" s="295"/>
      <c r="Q90" s="295"/>
      <c r="R90" s="295"/>
      <c r="S90" s="295"/>
      <c r="T90" s="295"/>
      <c r="U90" s="295"/>
      <c r="V90" s="295"/>
      <c r="W90" s="295"/>
    </row>
    <row r="91" spans="1:23" ht="18.75" thickBot="1" x14ac:dyDescent="0.25">
      <c r="A91" s="296" t="str">
        <f>IF(B91="","",SUBTOTAL(3,$B$2:B91))</f>
        <v/>
      </c>
      <c r="B91" s="306"/>
      <c r="C91" s="295"/>
      <c r="D91" s="295"/>
      <c r="E91" s="295"/>
      <c r="F91" s="295"/>
      <c r="G91" s="295"/>
      <c r="H91" s="295"/>
      <c r="I91" s="295"/>
      <c r="J91" s="295"/>
      <c r="K91" s="295"/>
      <c r="L91" s="295"/>
      <c r="M91" s="295"/>
      <c r="N91" s="295"/>
      <c r="O91" s="295"/>
      <c r="P91" s="295"/>
      <c r="Q91" s="295"/>
      <c r="R91" s="295"/>
      <c r="S91" s="295"/>
      <c r="T91" s="295"/>
      <c r="U91" s="295"/>
      <c r="V91" s="295"/>
      <c r="W91" s="295"/>
    </row>
    <row r="92" spans="1:23" ht="18.75" thickBot="1" x14ac:dyDescent="0.25">
      <c r="A92" s="296" t="str">
        <f>IF(B92="","",SUBTOTAL(3,$B$2:B92))</f>
        <v/>
      </c>
      <c r="B92" s="306"/>
      <c r="C92" s="295"/>
      <c r="D92" s="295"/>
      <c r="E92" s="295"/>
      <c r="F92" s="295"/>
      <c r="G92" s="295"/>
      <c r="H92" s="295"/>
      <c r="I92" s="295"/>
      <c r="J92" s="295"/>
      <c r="K92" s="295"/>
      <c r="L92" s="295"/>
      <c r="M92" s="295"/>
      <c r="N92" s="295"/>
      <c r="O92" s="295"/>
      <c r="P92" s="295"/>
      <c r="Q92" s="295"/>
      <c r="R92" s="295"/>
      <c r="S92" s="295"/>
      <c r="T92" s="295"/>
      <c r="U92" s="295"/>
      <c r="V92" s="295"/>
      <c r="W92" s="295"/>
    </row>
    <row r="93" spans="1:23" ht="18.75" thickBot="1" x14ac:dyDescent="0.25">
      <c r="A93" s="296" t="str">
        <f>IF(B93="","",SUBTOTAL(3,$B$2:B93))</f>
        <v/>
      </c>
      <c r="B93" s="306"/>
      <c r="C93" s="295"/>
      <c r="D93" s="295"/>
      <c r="E93" s="295"/>
      <c r="F93" s="295"/>
      <c r="G93" s="295"/>
      <c r="H93" s="295"/>
      <c r="I93" s="295"/>
      <c r="J93" s="295"/>
      <c r="K93" s="295"/>
      <c r="L93" s="295"/>
      <c r="M93" s="295"/>
      <c r="N93" s="295"/>
      <c r="O93" s="295"/>
      <c r="P93" s="295"/>
      <c r="Q93" s="295"/>
      <c r="R93" s="295"/>
      <c r="S93" s="295"/>
      <c r="T93" s="295"/>
      <c r="U93" s="295"/>
      <c r="V93" s="295"/>
      <c r="W93" s="295"/>
    </row>
    <row r="94" spans="1:23" ht="18.75" thickBot="1" x14ac:dyDescent="0.25">
      <c r="A94" s="296" t="str">
        <f>IF(B94="","",SUBTOTAL(3,$B$2:B94))</f>
        <v/>
      </c>
      <c r="B94" s="306"/>
      <c r="C94" s="295"/>
      <c r="D94" s="295"/>
      <c r="E94" s="295"/>
      <c r="F94" s="295"/>
      <c r="G94" s="295"/>
      <c r="H94" s="295"/>
      <c r="I94" s="295"/>
      <c r="J94" s="295"/>
      <c r="K94" s="295"/>
      <c r="L94" s="295"/>
      <c r="M94" s="295"/>
      <c r="N94" s="295"/>
      <c r="O94" s="295"/>
      <c r="P94" s="295"/>
      <c r="Q94" s="295"/>
      <c r="R94" s="295"/>
      <c r="S94" s="295"/>
      <c r="T94" s="295"/>
      <c r="U94" s="295"/>
      <c r="V94" s="295"/>
      <c r="W94" s="295"/>
    </row>
    <row r="95" spans="1:23" ht="18.75" thickBot="1" x14ac:dyDescent="0.25">
      <c r="A95" s="296" t="str">
        <f>IF(B95="","",SUBTOTAL(3,$B$2:B95))</f>
        <v/>
      </c>
      <c r="B95" s="306"/>
      <c r="C95" s="295"/>
      <c r="D95" s="295"/>
      <c r="E95" s="295"/>
      <c r="F95" s="295"/>
      <c r="G95" s="295"/>
      <c r="H95" s="295"/>
      <c r="I95" s="295"/>
      <c r="J95" s="295"/>
      <c r="K95" s="295"/>
      <c r="L95" s="295"/>
      <c r="M95" s="295"/>
      <c r="N95" s="295"/>
      <c r="O95" s="295"/>
      <c r="P95" s="295"/>
      <c r="Q95" s="295"/>
      <c r="R95" s="295"/>
      <c r="S95" s="295"/>
      <c r="T95" s="295"/>
      <c r="U95" s="295"/>
      <c r="V95" s="295"/>
      <c r="W95" s="295"/>
    </row>
    <row r="96" spans="1:23" ht="18.75" thickBot="1" x14ac:dyDescent="0.25">
      <c r="A96" s="296" t="str">
        <f>IF(B96="","",SUBTOTAL(3,$B$2:B96))</f>
        <v/>
      </c>
      <c r="B96" s="306"/>
      <c r="C96" s="295"/>
      <c r="D96" s="295"/>
      <c r="E96" s="295"/>
      <c r="F96" s="295"/>
      <c r="G96" s="295"/>
      <c r="H96" s="295"/>
      <c r="I96" s="295"/>
      <c r="J96" s="295"/>
      <c r="K96" s="295"/>
      <c r="L96" s="295"/>
      <c r="M96" s="295"/>
      <c r="N96" s="295"/>
      <c r="O96" s="295"/>
      <c r="P96" s="295"/>
      <c r="Q96" s="295"/>
      <c r="R96" s="295"/>
      <c r="S96" s="295"/>
      <c r="T96" s="295"/>
      <c r="U96" s="295"/>
      <c r="V96" s="295"/>
      <c r="W96" s="295"/>
    </row>
    <row r="97" spans="1:23" ht="18.75" thickBot="1" x14ac:dyDescent="0.25">
      <c r="A97" s="296" t="str">
        <f>IF(B97="","",SUBTOTAL(3,$B$2:B97))</f>
        <v/>
      </c>
      <c r="B97" s="306"/>
      <c r="C97" s="295"/>
      <c r="D97" s="295"/>
      <c r="E97" s="295"/>
      <c r="F97" s="295"/>
      <c r="G97" s="295"/>
      <c r="H97" s="295"/>
      <c r="I97" s="295"/>
      <c r="J97" s="295"/>
      <c r="K97" s="295"/>
      <c r="L97" s="295"/>
      <c r="M97" s="295"/>
      <c r="N97" s="295"/>
      <c r="O97" s="295"/>
      <c r="P97" s="295"/>
      <c r="Q97" s="295"/>
      <c r="R97" s="295"/>
      <c r="S97" s="295"/>
      <c r="T97" s="295"/>
      <c r="U97" s="295"/>
      <c r="V97" s="295"/>
      <c r="W97" s="295"/>
    </row>
    <row r="98" spans="1:23" ht="18.75" thickBot="1" x14ac:dyDescent="0.25">
      <c r="A98" s="296" t="str">
        <f>IF(B98="","",SUBTOTAL(3,$B$2:B98))</f>
        <v/>
      </c>
      <c r="B98" s="306"/>
      <c r="C98" s="295"/>
      <c r="D98" s="295"/>
      <c r="E98" s="295"/>
      <c r="F98" s="295"/>
      <c r="G98" s="295"/>
      <c r="H98" s="295"/>
      <c r="I98" s="295"/>
      <c r="J98" s="295"/>
      <c r="K98" s="295"/>
      <c r="L98" s="295"/>
      <c r="M98" s="295"/>
      <c r="N98" s="295"/>
      <c r="O98" s="295"/>
      <c r="P98" s="295"/>
      <c r="Q98" s="295"/>
      <c r="R98" s="295"/>
      <c r="S98" s="295"/>
      <c r="T98" s="295"/>
      <c r="U98" s="295"/>
      <c r="V98" s="295"/>
      <c r="W98" s="295"/>
    </row>
    <row r="99" spans="1:23" ht="18.75" thickBot="1" x14ac:dyDescent="0.25">
      <c r="A99" s="296" t="str">
        <f>IF(B99="","",SUBTOTAL(3,$B$2:B99))</f>
        <v/>
      </c>
      <c r="B99" s="306"/>
      <c r="C99" s="295"/>
      <c r="D99" s="295"/>
      <c r="E99" s="295"/>
      <c r="F99" s="295"/>
      <c r="G99" s="295"/>
      <c r="H99" s="295"/>
      <c r="I99" s="295"/>
      <c r="J99" s="295"/>
      <c r="K99" s="295"/>
      <c r="L99" s="295"/>
      <c r="M99" s="295"/>
      <c r="N99" s="295"/>
      <c r="O99" s="295"/>
      <c r="P99" s="295"/>
      <c r="Q99" s="295"/>
      <c r="R99" s="295"/>
      <c r="S99" s="295"/>
      <c r="T99" s="295"/>
      <c r="U99" s="295"/>
      <c r="V99" s="295"/>
      <c r="W99" s="295"/>
    </row>
    <row r="100" spans="1:23" ht="18.75" thickBot="1" x14ac:dyDescent="0.25">
      <c r="A100" s="296" t="str">
        <f>IF(B100="","",SUBTOTAL(3,$B$2:B100))</f>
        <v/>
      </c>
      <c r="B100" s="306"/>
      <c r="C100" s="295"/>
      <c r="D100" s="295"/>
      <c r="E100" s="295"/>
      <c r="F100" s="295"/>
      <c r="G100" s="295"/>
      <c r="H100" s="295"/>
      <c r="I100" s="295"/>
      <c r="J100" s="295"/>
      <c r="K100" s="295"/>
      <c r="L100" s="295"/>
      <c r="M100" s="295"/>
      <c r="N100" s="295"/>
      <c r="O100" s="295"/>
      <c r="P100" s="295"/>
      <c r="Q100" s="295"/>
      <c r="R100" s="295"/>
      <c r="S100" s="295"/>
      <c r="T100" s="295"/>
      <c r="U100" s="295"/>
      <c r="V100" s="295"/>
      <c r="W100" s="295"/>
    </row>
    <row r="101" spans="1:23" ht="18.75" thickBot="1" x14ac:dyDescent="0.25">
      <c r="A101" s="296" t="str">
        <f>IF(B101="","",SUBTOTAL(3,$B$2:B101))</f>
        <v/>
      </c>
      <c r="B101" s="306"/>
      <c r="C101" s="295"/>
      <c r="D101" s="295"/>
      <c r="E101" s="295"/>
      <c r="F101" s="295"/>
      <c r="G101" s="295"/>
      <c r="H101" s="295"/>
      <c r="I101" s="295"/>
      <c r="J101" s="295"/>
      <c r="K101" s="295"/>
      <c r="L101" s="295"/>
      <c r="M101" s="295"/>
      <c r="N101" s="295"/>
      <c r="O101" s="295"/>
      <c r="P101" s="295"/>
      <c r="Q101" s="295"/>
      <c r="R101" s="295"/>
      <c r="S101" s="295"/>
      <c r="T101" s="295"/>
      <c r="U101" s="295"/>
      <c r="V101" s="295"/>
      <c r="W101" s="295"/>
    </row>
    <row r="102" spans="1:23" ht="18.75" thickBot="1" x14ac:dyDescent="0.25">
      <c r="A102" s="296" t="str">
        <f>IF(B102="","",SUBTOTAL(3,$B$2:B102))</f>
        <v/>
      </c>
      <c r="B102" s="306"/>
      <c r="C102" s="295"/>
      <c r="D102" s="295"/>
      <c r="E102" s="295"/>
      <c r="F102" s="295"/>
      <c r="G102" s="295"/>
      <c r="H102" s="295"/>
      <c r="I102" s="295"/>
      <c r="J102" s="295"/>
      <c r="K102" s="295"/>
      <c r="L102" s="295"/>
      <c r="M102" s="295"/>
      <c r="N102" s="295"/>
      <c r="O102" s="295"/>
      <c r="P102" s="295"/>
      <c r="Q102" s="295"/>
      <c r="R102" s="295"/>
      <c r="S102" s="295"/>
      <c r="T102" s="295"/>
      <c r="U102" s="295"/>
      <c r="V102" s="295"/>
      <c r="W102" s="295"/>
    </row>
    <row r="103" spans="1:23" ht="18.75" thickBot="1" x14ac:dyDescent="0.25">
      <c r="A103" s="296" t="str">
        <f>IF(B103="","",SUBTOTAL(3,$B$2:B103))</f>
        <v/>
      </c>
      <c r="B103" s="306"/>
      <c r="C103" s="295"/>
      <c r="D103" s="295"/>
      <c r="E103" s="295"/>
      <c r="F103" s="295"/>
      <c r="G103" s="295"/>
      <c r="H103" s="295"/>
      <c r="I103" s="295"/>
      <c r="J103" s="295"/>
      <c r="K103" s="295"/>
      <c r="L103" s="295"/>
      <c r="M103" s="295"/>
      <c r="N103" s="295"/>
      <c r="O103" s="295"/>
      <c r="P103" s="295"/>
      <c r="Q103" s="295"/>
      <c r="R103" s="295"/>
      <c r="S103" s="295"/>
      <c r="T103" s="295"/>
      <c r="U103" s="295"/>
      <c r="V103" s="295"/>
      <c r="W103" s="295"/>
    </row>
    <row r="104" spans="1:23" ht="18.75" thickBot="1" x14ac:dyDescent="0.25">
      <c r="A104" s="296" t="str">
        <f>IF(B104="","",SUBTOTAL(3,$B$2:B104))</f>
        <v/>
      </c>
      <c r="B104" s="306"/>
      <c r="C104" s="295"/>
      <c r="D104" s="295"/>
      <c r="E104" s="295"/>
      <c r="F104" s="295"/>
      <c r="G104" s="295"/>
      <c r="H104" s="295"/>
      <c r="I104" s="295"/>
      <c r="J104" s="295"/>
      <c r="K104" s="295"/>
      <c r="L104" s="295"/>
      <c r="M104" s="295"/>
      <c r="N104" s="295"/>
      <c r="O104" s="295"/>
      <c r="P104" s="295"/>
      <c r="Q104" s="295"/>
      <c r="R104" s="295"/>
      <c r="S104" s="295"/>
      <c r="T104" s="295"/>
      <c r="U104" s="295"/>
      <c r="V104" s="295"/>
      <c r="W104" s="295"/>
    </row>
    <row r="105" spans="1:23" ht="18.75" thickBot="1" x14ac:dyDescent="0.25">
      <c r="A105" s="296" t="str">
        <f>IF(B105="","",SUBTOTAL(3,$B$2:B105))</f>
        <v/>
      </c>
      <c r="B105" s="306"/>
      <c r="C105" s="295"/>
      <c r="D105" s="295"/>
      <c r="E105" s="295"/>
      <c r="F105" s="295"/>
      <c r="G105" s="295"/>
      <c r="H105" s="295"/>
      <c r="I105" s="295"/>
      <c r="J105" s="295"/>
      <c r="K105" s="295"/>
      <c r="L105" s="295"/>
      <c r="M105" s="295"/>
      <c r="N105" s="295"/>
      <c r="O105" s="295"/>
      <c r="P105" s="295"/>
      <c r="Q105" s="295"/>
      <c r="R105" s="295"/>
      <c r="S105" s="295"/>
      <c r="T105" s="295"/>
      <c r="U105" s="295"/>
      <c r="V105" s="295"/>
      <c r="W105" s="295"/>
    </row>
    <row r="106" spans="1:23" ht="18.75" thickBot="1" x14ac:dyDescent="0.25">
      <c r="A106" s="296" t="str">
        <f>IF(B106="","",SUBTOTAL(3,$B$2:B106))</f>
        <v/>
      </c>
      <c r="B106" s="306"/>
      <c r="C106" s="295"/>
      <c r="D106" s="295"/>
      <c r="E106" s="295"/>
      <c r="F106" s="295"/>
      <c r="G106" s="295"/>
      <c r="H106" s="295"/>
      <c r="I106" s="295"/>
      <c r="J106" s="295"/>
      <c r="K106" s="295"/>
      <c r="L106" s="295"/>
      <c r="M106" s="295"/>
      <c r="N106" s="295"/>
      <c r="O106" s="295"/>
      <c r="P106" s="295"/>
      <c r="Q106" s="295"/>
      <c r="R106" s="295"/>
      <c r="S106" s="295"/>
      <c r="T106" s="295"/>
      <c r="U106" s="295"/>
      <c r="V106" s="295"/>
      <c r="W106" s="295"/>
    </row>
    <row r="107" spans="1:23" ht="18.75" thickBot="1" x14ac:dyDescent="0.25">
      <c r="A107" s="296" t="str">
        <f>IF(B107="","",SUBTOTAL(3,$B$2:B107))</f>
        <v/>
      </c>
      <c r="B107" s="306"/>
      <c r="C107" s="295"/>
      <c r="D107" s="295"/>
      <c r="E107" s="295"/>
      <c r="F107" s="295"/>
      <c r="G107" s="295"/>
      <c r="H107" s="295"/>
      <c r="I107" s="295"/>
      <c r="J107" s="295"/>
      <c r="K107" s="295"/>
      <c r="L107" s="295"/>
      <c r="M107" s="295"/>
      <c r="N107" s="295"/>
      <c r="O107" s="295"/>
      <c r="P107" s="295"/>
      <c r="Q107" s="295"/>
      <c r="R107" s="295"/>
      <c r="S107" s="295"/>
      <c r="T107" s="295"/>
      <c r="U107" s="295"/>
      <c r="V107" s="295"/>
      <c r="W107" s="295"/>
    </row>
    <row r="108" spans="1:23" ht="18.75" thickBot="1" x14ac:dyDescent="0.25">
      <c r="A108" s="296" t="str">
        <f>IF(B108="","",SUBTOTAL(3,$B$2:B108))</f>
        <v/>
      </c>
      <c r="B108" s="306"/>
      <c r="C108" s="295"/>
      <c r="D108" s="295"/>
      <c r="E108" s="295"/>
      <c r="F108" s="295"/>
      <c r="G108" s="295"/>
      <c r="H108" s="295"/>
      <c r="I108" s="295"/>
      <c r="J108" s="295"/>
      <c r="K108" s="295"/>
      <c r="L108" s="295"/>
      <c r="M108" s="295"/>
      <c r="N108" s="295"/>
      <c r="O108" s="295"/>
      <c r="P108" s="295"/>
      <c r="Q108" s="295"/>
      <c r="R108" s="295"/>
      <c r="S108" s="295"/>
      <c r="T108" s="295"/>
      <c r="U108" s="295"/>
      <c r="V108" s="295"/>
      <c r="W108" s="295"/>
    </row>
    <row r="109" spans="1:23" ht="18.75" thickBot="1" x14ac:dyDescent="0.25">
      <c r="A109" s="296" t="str">
        <f>IF(B109="","",SUBTOTAL(3,$B$2:B109))</f>
        <v/>
      </c>
      <c r="B109" s="306"/>
      <c r="C109" s="295"/>
      <c r="D109" s="295"/>
      <c r="E109" s="295"/>
      <c r="F109" s="295"/>
      <c r="G109" s="295"/>
      <c r="H109" s="295"/>
      <c r="I109" s="295"/>
      <c r="J109" s="295"/>
      <c r="K109" s="295"/>
      <c r="L109" s="295"/>
      <c r="M109" s="295"/>
      <c r="N109" s="295"/>
      <c r="O109" s="295"/>
      <c r="P109" s="295"/>
      <c r="Q109" s="295"/>
      <c r="R109" s="295"/>
      <c r="S109" s="295"/>
      <c r="T109" s="295"/>
      <c r="U109" s="295"/>
      <c r="V109" s="295"/>
      <c r="W109" s="295"/>
    </row>
    <row r="110" spans="1:23" ht="18.75" thickBot="1" x14ac:dyDescent="0.25">
      <c r="A110" s="296" t="str">
        <f>IF(B110="","",SUBTOTAL(3,$B$2:B110))</f>
        <v/>
      </c>
      <c r="B110" s="306"/>
      <c r="C110" s="295"/>
      <c r="D110" s="295"/>
      <c r="E110" s="295"/>
      <c r="F110" s="295"/>
      <c r="G110" s="295"/>
      <c r="H110" s="295"/>
      <c r="I110" s="295"/>
      <c r="J110" s="295"/>
      <c r="K110" s="295"/>
      <c r="L110" s="295"/>
      <c r="M110" s="295"/>
      <c r="N110" s="295"/>
      <c r="O110" s="295"/>
      <c r="P110" s="295"/>
      <c r="Q110" s="295"/>
      <c r="R110" s="295"/>
      <c r="S110" s="295"/>
      <c r="T110" s="295"/>
      <c r="U110" s="295"/>
      <c r="V110" s="295"/>
      <c r="W110" s="295"/>
    </row>
    <row r="111" spans="1:23" ht="18.75" thickBot="1" x14ac:dyDescent="0.25">
      <c r="A111" s="296" t="str">
        <f>IF(B111="","",SUBTOTAL(3,$B$2:B111))</f>
        <v/>
      </c>
      <c r="B111" s="306"/>
      <c r="C111" s="295"/>
      <c r="D111" s="295"/>
      <c r="E111" s="295"/>
      <c r="F111" s="295"/>
      <c r="G111" s="295"/>
      <c r="H111" s="295"/>
      <c r="I111" s="295"/>
      <c r="J111" s="295"/>
      <c r="K111" s="295"/>
      <c r="L111" s="295"/>
      <c r="M111" s="295"/>
      <c r="N111" s="295"/>
      <c r="O111" s="295"/>
      <c r="P111" s="295"/>
      <c r="Q111" s="295"/>
      <c r="R111" s="295"/>
      <c r="S111" s="295"/>
      <c r="T111" s="295"/>
      <c r="U111" s="295"/>
      <c r="V111" s="295"/>
      <c r="W111" s="295"/>
    </row>
    <row r="112" spans="1:23" ht="18.75" thickBot="1" x14ac:dyDescent="0.25">
      <c r="A112" s="296" t="str">
        <f>IF(B112="","",SUBTOTAL(3,$B$2:B112))</f>
        <v/>
      </c>
      <c r="B112" s="306"/>
      <c r="C112" s="295"/>
      <c r="D112" s="295"/>
      <c r="E112" s="295"/>
      <c r="F112" s="295"/>
      <c r="G112" s="295"/>
      <c r="H112" s="295"/>
      <c r="I112" s="295"/>
      <c r="J112" s="295"/>
      <c r="K112" s="295"/>
      <c r="L112" s="295"/>
      <c r="M112" s="295"/>
      <c r="N112" s="295"/>
      <c r="O112" s="295"/>
      <c r="P112" s="295"/>
      <c r="Q112" s="295"/>
      <c r="R112" s="295"/>
      <c r="S112" s="295"/>
      <c r="T112" s="295"/>
      <c r="U112" s="295"/>
      <c r="V112" s="295"/>
      <c r="W112" s="295"/>
    </row>
    <row r="113" spans="1:23" ht="18.75" thickBot="1" x14ac:dyDescent="0.25">
      <c r="A113" s="296" t="str">
        <f>IF(B113="","",SUBTOTAL(3,$B$2:B113))</f>
        <v/>
      </c>
      <c r="B113" s="306"/>
      <c r="C113" s="295"/>
      <c r="D113" s="295"/>
      <c r="E113" s="295"/>
      <c r="F113" s="295"/>
      <c r="G113" s="295"/>
      <c r="H113" s="295"/>
      <c r="I113" s="295"/>
      <c r="J113" s="295"/>
      <c r="K113" s="295"/>
      <c r="L113" s="295"/>
      <c r="M113" s="295"/>
      <c r="N113" s="295"/>
      <c r="O113" s="295"/>
      <c r="P113" s="295"/>
      <c r="Q113" s="295"/>
      <c r="R113" s="295"/>
      <c r="S113" s="295"/>
      <c r="T113" s="295"/>
      <c r="U113" s="295"/>
      <c r="V113" s="295"/>
      <c r="W113" s="295"/>
    </row>
    <row r="114" spans="1:23" ht="18.75" thickBot="1" x14ac:dyDescent="0.25">
      <c r="A114" s="296" t="str">
        <f>IF(B114="","",SUBTOTAL(3,$B$2:B114))</f>
        <v/>
      </c>
      <c r="B114" s="306"/>
      <c r="C114" s="295"/>
      <c r="D114" s="295"/>
      <c r="E114" s="295"/>
      <c r="F114" s="295"/>
      <c r="G114" s="295"/>
      <c r="H114" s="295"/>
      <c r="I114" s="295"/>
      <c r="J114" s="295"/>
      <c r="K114" s="295"/>
      <c r="L114" s="295"/>
      <c r="M114" s="295"/>
      <c r="N114" s="295"/>
      <c r="O114" s="295"/>
      <c r="P114" s="295"/>
      <c r="Q114" s="295"/>
      <c r="R114" s="295"/>
      <c r="S114" s="295"/>
      <c r="T114" s="295"/>
      <c r="U114" s="295"/>
      <c r="V114" s="295"/>
      <c r="W114" s="295"/>
    </row>
    <row r="115" spans="1:23" ht="18.75" thickBot="1" x14ac:dyDescent="0.25">
      <c r="A115" s="296" t="str">
        <f>IF(B115="","",SUBTOTAL(3,$B$2:B115))</f>
        <v/>
      </c>
      <c r="B115" s="306"/>
      <c r="C115" s="295"/>
      <c r="D115" s="295"/>
      <c r="E115" s="295"/>
      <c r="F115" s="295"/>
      <c r="G115" s="295"/>
      <c r="H115" s="295"/>
      <c r="I115" s="295"/>
      <c r="J115" s="295"/>
      <c r="K115" s="295"/>
      <c r="L115" s="295"/>
      <c r="M115" s="295"/>
      <c r="N115" s="295"/>
      <c r="O115" s="295"/>
      <c r="P115" s="295"/>
      <c r="Q115" s="295"/>
      <c r="R115" s="295"/>
      <c r="S115" s="295"/>
      <c r="T115" s="295"/>
      <c r="U115" s="295"/>
      <c r="V115" s="295"/>
      <c r="W115" s="295"/>
    </row>
    <row r="116" spans="1:23" ht="18.75" thickBot="1" x14ac:dyDescent="0.25">
      <c r="A116" s="296" t="str">
        <f>IF(B116="","",SUBTOTAL(3,$B$2:B116))</f>
        <v/>
      </c>
      <c r="B116" s="306"/>
      <c r="C116" s="295"/>
      <c r="D116" s="295"/>
      <c r="E116" s="295"/>
      <c r="F116" s="295"/>
      <c r="G116" s="295"/>
      <c r="H116" s="295"/>
      <c r="I116" s="295"/>
      <c r="J116" s="295"/>
      <c r="K116" s="295"/>
      <c r="L116" s="295"/>
      <c r="M116" s="295"/>
      <c r="N116" s="295"/>
      <c r="O116" s="295"/>
      <c r="P116" s="295"/>
      <c r="Q116" s="295"/>
      <c r="R116" s="295"/>
      <c r="S116" s="295"/>
      <c r="T116" s="295"/>
      <c r="U116" s="295"/>
      <c r="V116" s="295"/>
      <c r="W116" s="295"/>
    </row>
    <row r="117" spans="1:23" ht="18.75" thickBot="1" x14ac:dyDescent="0.25">
      <c r="A117" s="296" t="str">
        <f>IF(B117="","",SUBTOTAL(3,$B$2:B117))</f>
        <v/>
      </c>
      <c r="B117" s="306"/>
      <c r="C117" s="295"/>
      <c r="D117" s="295"/>
      <c r="E117" s="295"/>
      <c r="F117" s="295"/>
      <c r="G117" s="295"/>
      <c r="H117" s="295"/>
      <c r="I117" s="295"/>
      <c r="J117" s="295"/>
      <c r="K117" s="295"/>
      <c r="L117" s="295"/>
      <c r="M117" s="295"/>
      <c r="N117" s="295"/>
      <c r="O117" s="295"/>
      <c r="P117" s="295"/>
      <c r="Q117" s="295"/>
      <c r="R117" s="295"/>
      <c r="S117" s="295"/>
      <c r="T117" s="295"/>
      <c r="U117" s="295"/>
      <c r="V117" s="295"/>
      <c r="W117" s="295"/>
    </row>
    <row r="118" spans="1:23" ht="18.75" thickBot="1" x14ac:dyDescent="0.25">
      <c r="A118" s="296" t="str">
        <f>IF(B118="","",SUBTOTAL(3,$B$2:B118))</f>
        <v/>
      </c>
      <c r="B118" s="306"/>
      <c r="C118" s="295"/>
      <c r="D118" s="295"/>
      <c r="E118" s="295"/>
      <c r="F118" s="295"/>
      <c r="G118" s="295"/>
      <c r="H118" s="295"/>
      <c r="I118" s="295"/>
      <c r="J118" s="295"/>
      <c r="K118" s="295"/>
      <c r="L118" s="295"/>
      <c r="M118" s="295"/>
      <c r="N118" s="295"/>
      <c r="O118" s="295"/>
      <c r="P118" s="295"/>
      <c r="Q118" s="295"/>
      <c r="R118" s="295"/>
      <c r="S118" s="295"/>
      <c r="T118" s="295"/>
      <c r="U118" s="295"/>
      <c r="V118" s="295"/>
      <c r="W118" s="295"/>
    </row>
    <row r="119" spans="1:23" ht="18.75" thickBot="1" x14ac:dyDescent="0.25">
      <c r="A119" s="296" t="str">
        <f>IF(B119="","",SUBTOTAL(3,$B$2:B119))</f>
        <v/>
      </c>
      <c r="B119" s="306"/>
      <c r="C119" s="295"/>
      <c r="D119" s="295"/>
      <c r="E119" s="295"/>
      <c r="F119" s="295"/>
      <c r="G119" s="295"/>
      <c r="H119" s="295"/>
      <c r="I119" s="295"/>
      <c r="J119" s="295"/>
      <c r="K119" s="295"/>
      <c r="L119" s="295"/>
      <c r="M119" s="295"/>
      <c r="N119" s="295"/>
      <c r="O119" s="295"/>
      <c r="P119" s="295"/>
      <c r="Q119" s="295"/>
      <c r="R119" s="295"/>
      <c r="S119" s="295"/>
      <c r="T119" s="295"/>
      <c r="U119" s="295"/>
      <c r="V119" s="295"/>
      <c r="W119" s="295"/>
    </row>
    <row r="120" spans="1:23" ht="18.75" thickBot="1" x14ac:dyDescent="0.25">
      <c r="A120" s="296" t="str">
        <f>IF(B120="","",SUBTOTAL(3,$B$2:B120))</f>
        <v/>
      </c>
      <c r="B120" s="306"/>
      <c r="C120" s="295"/>
      <c r="D120" s="295"/>
      <c r="E120" s="295"/>
      <c r="F120" s="295"/>
      <c r="G120" s="295"/>
      <c r="H120" s="295"/>
      <c r="I120" s="295"/>
      <c r="J120" s="295"/>
      <c r="K120" s="295"/>
      <c r="L120" s="295"/>
      <c r="M120" s="295"/>
      <c r="N120" s="295"/>
      <c r="O120" s="295"/>
      <c r="P120" s="295"/>
      <c r="Q120" s="295"/>
      <c r="R120" s="295"/>
      <c r="S120" s="295"/>
      <c r="T120" s="295"/>
      <c r="U120" s="295"/>
      <c r="V120" s="295"/>
      <c r="W120" s="295"/>
    </row>
    <row r="121" spans="1:23" ht="18.75" thickBot="1" x14ac:dyDescent="0.25">
      <c r="A121" s="296" t="str">
        <f>IF(B121="","",SUBTOTAL(3,$B$2:B121))</f>
        <v/>
      </c>
      <c r="B121" s="306"/>
      <c r="C121" s="295"/>
      <c r="D121" s="295"/>
      <c r="E121" s="295"/>
      <c r="F121" s="295"/>
      <c r="G121" s="295"/>
      <c r="H121" s="295"/>
      <c r="I121" s="295"/>
      <c r="J121" s="295"/>
      <c r="K121" s="295"/>
      <c r="L121" s="295"/>
      <c r="M121" s="295"/>
      <c r="N121" s="295"/>
      <c r="O121" s="295"/>
      <c r="P121" s="295"/>
      <c r="Q121" s="295"/>
      <c r="R121" s="295"/>
      <c r="S121" s="295"/>
      <c r="T121" s="295"/>
      <c r="U121" s="295"/>
      <c r="V121" s="295"/>
      <c r="W121" s="295"/>
    </row>
    <row r="122" spans="1:23" ht="18.75" thickBot="1" x14ac:dyDescent="0.25">
      <c r="A122" s="296" t="str">
        <f>IF(B122="","",SUBTOTAL(3,$B$2:B122))</f>
        <v/>
      </c>
      <c r="B122" s="306"/>
      <c r="C122" s="295"/>
      <c r="D122" s="295"/>
      <c r="E122" s="295"/>
      <c r="F122" s="295"/>
      <c r="G122" s="295"/>
      <c r="H122" s="295"/>
      <c r="I122" s="295"/>
      <c r="J122" s="295"/>
      <c r="K122" s="295"/>
      <c r="L122" s="295"/>
      <c r="M122" s="295"/>
      <c r="N122" s="295"/>
      <c r="O122" s="295"/>
      <c r="P122" s="295"/>
      <c r="Q122" s="295"/>
      <c r="R122" s="295"/>
      <c r="S122" s="295"/>
      <c r="T122" s="295"/>
      <c r="U122" s="295"/>
      <c r="V122" s="295"/>
      <c r="W122" s="295"/>
    </row>
    <row r="123" spans="1:23" ht="18.75" thickBot="1" x14ac:dyDescent="0.25">
      <c r="A123" s="296" t="str">
        <f>IF(B123="","",SUBTOTAL(3,$B$2:B123))</f>
        <v/>
      </c>
      <c r="B123" s="306"/>
      <c r="C123" s="295"/>
      <c r="D123" s="295"/>
      <c r="E123" s="295"/>
      <c r="F123" s="295"/>
      <c r="G123" s="295"/>
      <c r="H123" s="295"/>
      <c r="I123" s="295"/>
      <c r="J123" s="295"/>
      <c r="K123" s="295"/>
      <c r="L123" s="295"/>
      <c r="M123" s="295"/>
      <c r="N123" s="295"/>
      <c r="O123" s="295"/>
      <c r="P123" s="295"/>
      <c r="Q123" s="295"/>
      <c r="R123" s="295"/>
      <c r="S123" s="295"/>
      <c r="T123" s="295"/>
      <c r="U123" s="295"/>
      <c r="V123" s="295"/>
      <c r="W123" s="295"/>
    </row>
    <row r="124" spans="1:23" ht="18.75" thickBot="1" x14ac:dyDescent="0.25">
      <c r="A124" s="296" t="str">
        <f>IF(B124="","",SUBTOTAL(3,$B$2:B124))</f>
        <v/>
      </c>
      <c r="B124" s="306"/>
      <c r="C124" s="295"/>
      <c r="D124" s="295"/>
      <c r="E124" s="295"/>
      <c r="F124" s="295"/>
      <c r="G124" s="295"/>
      <c r="H124" s="295"/>
      <c r="I124" s="295"/>
      <c r="J124" s="295"/>
      <c r="K124" s="295"/>
      <c r="L124" s="295"/>
      <c r="M124" s="295"/>
      <c r="N124" s="295"/>
      <c r="O124" s="295"/>
      <c r="P124" s="295"/>
      <c r="Q124" s="295"/>
      <c r="R124" s="295"/>
      <c r="S124" s="295"/>
      <c r="T124" s="295"/>
      <c r="U124" s="295"/>
      <c r="V124" s="295"/>
      <c r="W124" s="295"/>
    </row>
    <row r="125" spans="1:23" ht="18.75" thickBot="1" x14ac:dyDescent="0.25">
      <c r="A125" s="296" t="str">
        <f>IF(B125="","",SUBTOTAL(3,$B$2:B125))</f>
        <v/>
      </c>
      <c r="B125" s="306"/>
      <c r="C125" s="295"/>
      <c r="D125" s="295"/>
      <c r="E125" s="295"/>
      <c r="F125" s="295"/>
      <c r="G125" s="295"/>
      <c r="H125" s="295"/>
      <c r="I125" s="295"/>
      <c r="J125" s="295"/>
      <c r="K125" s="295"/>
      <c r="L125" s="295"/>
      <c r="M125" s="295"/>
      <c r="N125" s="295"/>
      <c r="O125" s="295"/>
      <c r="P125" s="295"/>
      <c r="Q125" s="295"/>
      <c r="R125" s="295"/>
      <c r="S125" s="295"/>
      <c r="T125" s="295"/>
      <c r="U125" s="295"/>
      <c r="V125" s="295"/>
      <c r="W125" s="295"/>
    </row>
    <row r="126" spans="1:23" ht="18.75" thickBot="1" x14ac:dyDescent="0.25">
      <c r="A126" s="296" t="str">
        <f>IF(B126="","",SUBTOTAL(3,$B$2:B126))</f>
        <v/>
      </c>
      <c r="B126" s="306"/>
      <c r="C126" s="295"/>
      <c r="D126" s="295"/>
      <c r="E126" s="295"/>
      <c r="F126" s="295"/>
      <c r="G126" s="295"/>
      <c r="H126" s="295"/>
      <c r="I126" s="295"/>
      <c r="J126" s="295"/>
      <c r="K126" s="295"/>
      <c r="L126" s="295"/>
      <c r="M126" s="295"/>
      <c r="N126" s="295"/>
      <c r="O126" s="295"/>
      <c r="P126" s="295"/>
      <c r="Q126" s="295"/>
      <c r="R126" s="295"/>
      <c r="S126" s="295"/>
      <c r="T126" s="295"/>
      <c r="U126" s="295"/>
      <c r="V126" s="295"/>
      <c r="W126" s="295"/>
    </row>
    <row r="127" spans="1:23" ht="18.75" thickBot="1" x14ac:dyDescent="0.25">
      <c r="A127" s="296" t="str">
        <f>IF(B127="","",SUBTOTAL(3,$B$2:B127))</f>
        <v/>
      </c>
      <c r="B127" s="306"/>
      <c r="C127" s="295"/>
      <c r="D127" s="295"/>
      <c r="E127" s="295"/>
      <c r="F127" s="295"/>
      <c r="G127" s="295"/>
      <c r="H127" s="295"/>
      <c r="I127" s="295"/>
      <c r="J127" s="295"/>
      <c r="K127" s="295"/>
      <c r="L127" s="295"/>
      <c r="M127" s="295"/>
      <c r="N127" s="295"/>
      <c r="O127" s="295"/>
      <c r="P127" s="295"/>
      <c r="Q127" s="295"/>
      <c r="R127" s="295"/>
      <c r="S127" s="295"/>
      <c r="T127" s="295"/>
      <c r="U127" s="295"/>
      <c r="V127" s="295"/>
      <c r="W127" s="295"/>
    </row>
    <row r="128" spans="1:23" ht="18.75" thickBot="1" x14ac:dyDescent="0.25">
      <c r="A128" s="296" t="str">
        <f>IF(B128="","",SUBTOTAL(3,$B$2:B128))</f>
        <v/>
      </c>
      <c r="B128" s="306"/>
      <c r="C128" s="295"/>
      <c r="D128" s="295"/>
      <c r="E128" s="295"/>
      <c r="F128" s="295"/>
      <c r="G128" s="295"/>
      <c r="H128" s="295"/>
      <c r="I128" s="295"/>
      <c r="J128" s="295"/>
      <c r="K128" s="295"/>
      <c r="L128" s="295"/>
      <c r="M128" s="295"/>
      <c r="N128" s="295"/>
      <c r="O128" s="295"/>
      <c r="P128" s="295"/>
      <c r="Q128" s="295"/>
      <c r="R128" s="295"/>
      <c r="S128" s="295"/>
      <c r="T128" s="295"/>
      <c r="U128" s="295"/>
      <c r="V128" s="295"/>
      <c r="W128" s="295"/>
    </row>
    <row r="129" spans="1:23" ht="18.75" thickBot="1" x14ac:dyDescent="0.25">
      <c r="A129" s="296" t="str">
        <f>IF(B129="","",SUBTOTAL(3,$B$2:B129))</f>
        <v/>
      </c>
      <c r="B129" s="306"/>
      <c r="C129" s="295"/>
      <c r="D129" s="295"/>
      <c r="E129" s="295"/>
      <c r="F129" s="295"/>
      <c r="G129" s="295"/>
      <c r="H129" s="295"/>
      <c r="I129" s="295"/>
      <c r="J129" s="295"/>
      <c r="K129" s="295"/>
      <c r="L129" s="295"/>
      <c r="M129" s="295"/>
      <c r="N129" s="295"/>
      <c r="O129" s="295"/>
      <c r="P129" s="295"/>
      <c r="Q129" s="295"/>
      <c r="R129" s="295"/>
      <c r="S129" s="295"/>
      <c r="T129" s="295"/>
      <c r="U129" s="295"/>
      <c r="V129" s="295"/>
      <c r="W129" s="295"/>
    </row>
    <row r="130" spans="1:23" ht="18.75" thickBot="1" x14ac:dyDescent="0.25">
      <c r="A130" s="296" t="str">
        <f>IF(B130="","",SUBTOTAL(3,$B$2:B130))</f>
        <v/>
      </c>
      <c r="B130" s="306"/>
      <c r="C130" s="295"/>
      <c r="D130" s="295"/>
      <c r="E130" s="295"/>
      <c r="F130" s="295"/>
      <c r="G130" s="295"/>
      <c r="H130" s="295"/>
      <c r="I130" s="295"/>
      <c r="J130" s="295"/>
      <c r="K130" s="295"/>
      <c r="L130" s="295"/>
      <c r="M130" s="295"/>
      <c r="N130" s="295"/>
      <c r="O130" s="295"/>
      <c r="P130" s="295"/>
      <c r="Q130" s="295"/>
      <c r="R130" s="295"/>
      <c r="S130" s="295"/>
      <c r="T130" s="295"/>
      <c r="U130" s="295"/>
      <c r="V130" s="295"/>
      <c r="W130" s="295"/>
    </row>
    <row r="131" spans="1:23" ht="18.75" thickBot="1" x14ac:dyDescent="0.25">
      <c r="A131" s="296" t="str">
        <f>IF(B131="","",SUBTOTAL(3,$B$2:B131))</f>
        <v/>
      </c>
      <c r="B131" s="306"/>
      <c r="C131" s="295"/>
      <c r="D131" s="295"/>
      <c r="E131" s="295"/>
      <c r="F131" s="295"/>
      <c r="G131" s="295"/>
      <c r="H131" s="295"/>
      <c r="I131" s="295"/>
      <c r="J131" s="295"/>
      <c r="K131" s="295"/>
      <c r="L131" s="295"/>
      <c r="M131" s="295"/>
      <c r="N131" s="295"/>
      <c r="O131" s="295"/>
      <c r="P131" s="295"/>
      <c r="Q131" s="295"/>
      <c r="R131" s="295"/>
      <c r="S131" s="295"/>
      <c r="T131" s="295"/>
      <c r="U131" s="295"/>
      <c r="V131" s="295"/>
      <c r="W131" s="295"/>
    </row>
    <row r="132" spans="1:23" ht="18.75" thickBot="1" x14ac:dyDescent="0.25">
      <c r="A132" s="296" t="str">
        <f>IF(B132="","",SUBTOTAL(3,$B$2:B132))</f>
        <v/>
      </c>
      <c r="B132" s="306"/>
      <c r="C132" s="295"/>
      <c r="D132" s="295"/>
      <c r="E132" s="295"/>
      <c r="F132" s="295"/>
      <c r="G132" s="295"/>
      <c r="H132" s="295"/>
      <c r="I132" s="295"/>
      <c r="J132" s="295"/>
      <c r="K132" s="295"/>
      <c r="L132" s="295"/>
      <c r="M132" s="295"/>
      <c r="N132" s="295"/>
      <c r="O132" s="295"/>
      <c r="P132" s="295"/>
      <c r="Q132" s="295"/>
      <c r="R132" s="295"/>
      <c r="S132" s="295"/>
      <c r="T132" s="295"/>
      <c r="U132" s="295"/>
      <c r="V132" s="295"/>
      <c r="W132" s="295"/>
    </row>
    <row r="133" spans="1:23" ht="18.75" thickBot="1" x14ac:dyDescent="0.25">
      <c r="A133" s="296" t="str">
        <f>IF(B133="","",SUBTOTAL(3,$B$2:B133))</f>
        <v/>
      </c>
      <c r="B133" s="306"/>
      <c r="C133" s="295"/>
      <c r="D133" s="295"/>
      <c r="E133" s="295"/>
      <c r="F133" s="295"/>
      <c r="G133" s="295"/>
      <c r="H133" s="295"/>
      <c r="I133" s="295"/>
      <c r="J133" s="295"/>
      <c r="K133" s="295"/>
      <c r="L133" s="295"/>
      <c r="M133" s="295"/>
      <c r="N133" s="295"/>
      <c r="O133" s="295"/>
      <c r="P133" s="295"/>
      <c r="Q133" s="295"/>
      <c r="R133" s="295"/>
      <c r="S133" s="295"/>
      <c r="T133" s="295"/>
      <c r="U133" s="295"/>
      <c r="V133" s="295"/>
      <c r="W133" s="295"/>
    </row>
    <row r="134" spans="1:23" ht="18.75" thickBot="1" x14ac:dyDescent="0.25">
      <c r="A134" s="296" t="str">
        <f>IF(B134="","",SUBTOTAL(3,$B$2:B134))</f>
        <v/>
      </c>
      <c r="B134" s="306"/>
      <c r="C134" s="295"/>
      <c r="D134" s="295"/>
      <c r="E134" s="295"/>
      <c r="F134" s="295"/>
      <c r="G134" s="295"/>
      <c r="H134" s="295"/>
      <c r="I134" s="295"/>
      <c r="J134" s="295"/>
      <c r="K134" s="295"/>
      <c r="L134" s="295"/>
      <c r="M134" s="295"/>
      <c r="N134" s="295"/>
      <c r="O134" s="295"/>
      <c r="P134" s="295"/>
      <c r="Q134" s="295"/>
      <c r="R134" s="295"/>
      <c r="S134" s="295"/>
      <c r="T134" s="295"/>
      <c r="U134" s="295"/>
      <c r="V134" s="295"/>
      <c r="W134" s="295"/>
    </row>
    <row r="135" spans="1:23" ht="18.75" thickBot="1" x14ac:dyDescent="0.25">
      <c r="A135" s="296" t="str">
        <f>IF(B135="","",SUBTOTAL(3,$B$2:B135))</f>
        <v/>
      </c>
      <c r="B135" s="306"/>
      <c r="C135" s="295"/>
      <c r="D135" s="295"/>
      <c r="E135" s="295"/>
      <c r="F135" s="295"/>
      <c r="G135" s="295"/>
      <c r="H135" s="295"/>
      <c r="I135" s="295"/>
      <c r="J135" s="295"/>
      <c r="K135" s="295"/>
      <c r="L135" s="295"/>
      <c r="M135" s="295"/>
      <c r="N135" s="295"/>
      <c r="O135" s="295"/>
      <c r="P135" s="295"/>
      <c r="Q135" s="295"/>
      <c r="R135" s="295"/>
      <c r="S135" s="295"/>
      <c r="T135" s="295"/>
      <c r="U135" s="295"/>
      <c r="V135" s="295"/>
      <c r="W135" s="295"/>
    </row>
    <row r="136" spans="1:23" ht="18.75" thickBot="1" x14ac:dyDescent="0.25">
      <c r="A136" s="296" t="str">
        <f>IF(B136="","",SUBTOTAL(3,$B$2:B136))</f>
        <v/>
      </c>
      <c r="B136" s="306"/>
      <c r="C136" s="295"/>
      <c r="D136" s="295"/>
      <c r="E136" s="295"/>
      <c r="F136" s="295"/>
      <c r="G136" s="295"/>
      <c r="H136" s="295"/>
      <c r="I136" s="295"/>
      <c r="J136" s="295"/>
      <c r="K136" s="295"/>
      <c r="L136" s="295"/>
      <c r="M136" s="295"/>
      <c r="N136" s="295"/>
      <c r="O136" s="295"/>
      <c r="P136" s="295"/>
      <c r="Q136" s="295"/>
      <c r="R136" s="295"/>
      <c r="S136" s="295"/>
      <c r="T136" s="295"/>
      <c r="U136" s="295"/>
      <c r="V136" s="295"/>
      <c r="W136" s="295"/>
    </row>
    <row r="137" spans="1:23" ht="18.75" thickBot="1" x14ac:dyDescent="0.25">
      <c r="A137" s="296" t="str">
        <f>IF(B137="","",SUBTOTAL(3,$B$2:B137))</f>
        <v/>
      </c>
      <c r="B137" s="306"/>
      <c r="C137" s="295"/>
      <c r="D137" s="295"/>
      <c r="E137" s="295"/>
      <c r="F137" s="295"/>
      <c r="G137" s="295"/>
      <c r="H137" s="295"/>
      <c r="I137" s="295"/>
      <c r="J137" s="295"/>
      <c r="K137" s="295"/>
      <c r="L137" s="295"/>
      <c r="M137" s="295"/>
      <c r="N137" s="295"/>
      <c r="O137" s="295"/>
      <c r="P137" s="295"/>
      <c r="Q137" s="295"/>
      <c r="R137" s="295"/>
      <c r="S137" s="295"/>
      <c r="T137" s="295"/>
      <c r="U137" s="295"/>
      <c r="V137" s="295"/>
      <c r="W137" s="295"/>
    </row>
    <row r="138" spans="1:23" ht="18.75" thickBot="1" x14ac:dyDescent="0.25">
      <c r="A138" s="296" t="str">
        <f>IF(B138="","",SUBTOTAL(3,$B$2:B138))</f>
        <v/>
      </c>
      <c r="B138" s="306"/>
      <c r="C138" s="295"/>
      <c r="D138" s="295"/>
      <c r="E138" s="295"/>
      <c r="F138" s="295"/>
      <c r="G138" s="295"/>
      <c r="H138" s="295"/>
      <c r="I138" s="295"/>
      <c r="J138" s="295"/>
      <c r="K138" s="295"/>
      <c r="L138" s="295"/>
      <c r="M138" s="295"/>
      <c r="N138" s="295"/>
      <c r="O138" s="295"/>
      <c r="P138" s="295"/>
      <c r="Q138" s="295"/>
      <c r="R138" s="295"/>
      <c r="S138" s="295"/>
      <c r="T138" s="295"/>
      <c r="U138" s="295"/>
      <c r="V138" s="295"/>
      <c r="W138" s="295"/>
    </row>
    <row r="139" spans="1:23" ht="18.75" thickBot="1" x14ac:dyDescent="0.25">
      <c r="A139" s="296" t="str">
        <f>IF(B139="","",SUBTOTAL(3,$B$2:B139))</f>
        <v/>
      </c>
      <c r="B139" s="306"/>
      <c r="C139" s="295"/>
      <c r="D139" s="295"/>
      <c r="E139" s="295"/>
      <c r="F139" s="295"/>
      <c r="G139" s="295"/>
      <c r="H139" s="295"/>
      <c r="I139" s="295"/>
      <c r="J139" s="295"/>
      <c r="K139" s="295"/>
      <c r="L139" s="295"/>
      <c r="M139" s="295"/>
      <c r="N139" s="295"/>
      <c r="O139" s="295"/>
      <c r="P139" s="295"/>
      <c r="Q139" s="295"/>
      <c r="R139" s="295"/>
      <c r="S139" s="295"/>
      <c r="T139" s="295"/>
      <c r="U139" s="295"/>
      <c r="V139" s="295"/>
      <c r="W139" s="295"/>
    </row>
    <row r="140" spans="1:23" ht="18.75" thickBot="1" x14ac:dyDescent="0.25">
      <c r="A140" s="296" t="str">
        <f>IF(B140="","",SUBTOTAL(3,$B$2:B140))</f>
        <v/>
      </c>
      <c r="B140" s="306"/>
      <c r="C140" s="295"/>
      <c r="D140" s="295"/>
      <c r="E140" s="295"/>
      <c r="F140" s="295"/>
      <c r="G140" s="295"/>
      <c r="H140" s="295"/>
      <c r="I140" s="295"/>
      <c r="J140" s="295"/>
      <c r="K140" s="295"/>
      <c r="L140" s="295"/>
      <c r="M140" s="295"/>
      <c r="N140" s="295"/>
      <c r="O140" s="295"/>
      <c r="P140" s="295"/>
      <c r="Q140" s="295"/>
      <c r="R140" s="295"/>
      <c r="S140" s="295"/>
      <c r="T140" s="295"/>
      <c r="U140" s="295"/>
      <c r="V140" s="295"/>
      <c r="W140" s="295"/>
    </row>
    <row r="141" spans="1:23" ht="18.75" thickBot="1" x14ac:dyDescent="0.25">
      <c r="A141" s="296" t="str">
        <f>IF(B141="","",SUBTOTAL(3,$B$2:B141))</f>
        <v/>
      </c>
      <c r="B141" s="306"/>
      <c r="C141" s="295"/>
      <c r="D141" s="295"/>
      <c r="E141" s="295"/>
      <c r="F141" s="295"/>
      <c r="G141" s="295"/>
      <c r="H141" s="295"/>
      <c r="I141" s="295"/>
      <c r="J141" s="295"/>
      <c r="K141" s="295"/>
      <c r="L141" s="295"/>
      <c r="M141" s="295"/>
      <c r="N141" s="295"/>
      <c r="O141" s="295"/>
      <c r="P141" s="295"/>
      <c r="Q141" s="295"/>
      <c r="R141" s="295"/>
      <c r="S141" s="295"/>
      <c r="T141" s="295"/>
      <c r="U141" s="295"/>
      <c r="V141" s="295"/>
      <c r="W141" s="295"/>
    </row>
    <row r="142" spans="1:23" ht="18.75" thickBot="1" x14ac:dyDescent="0.25">
      <c r="A142" s="296" t="str">
        <f>IF(B142="","",SUBTOTAL(3,$B$2:B142))</f>
        <v/>
      </c>
      <c r="B142" s="306"/>
      <c r="C142" s="295"/>
      <c r="D142" s="295"/>
      <c r="E142" s="295"/>
      <c r="F142" s="295"/>
      <c r="G142" s="295"/>
      <c r="H142" s="295"/>
      <c r="I142" s="295"/>
      <c r="J142" s="295"/>
      <c r="K142" s="295"/>
      <c r="L142" s="295"/>
      <c r="M142" s="295"/>
      <c r="N142" s="295"/>
      <c r="O142" s="295"/>
      <c r="P142" s="295"/>
      <c r="Q142" s="295"/>
      <c r="R142" s="295"/>
      <c r="S142" s="295"/>
      <c r="T142" s="295"/>
      <c r="U142" s="295"/>
      <c r="V142" s="295"/>
      <c r="W142" s="295"/>
    </row>
    <row r="143" spans="1:23" ht="18.75" thickBot="1" x14ac:dyDescent="0.25">
      <c r="A143" s="296" t="str">
        <f>IF(B143="","",SUBTOTAL(3,$B$2:B143))</f>
        <v/>
      </c>
      <c r="B143" s="306"/>
      <c r="C143" s="295"/>
      <c r="D143" s="295"/>
      <c r="E143" s="295"/>
      <c r="F143" s="295"/>
      <c r="G143" s="295"/>
      <c r="H143" s="295"/>
      <c r="I143" s="295"/>
      <c r="J143" s="295"/>
      <c r="K143" s="295"/>
      <c r="L143" s="295"/>
      <c r="M143" s="295"/>
      <c r="N143" s="295"/>
      <c r="O143" s="295"/>
      <c r="P143" s="295"/>
      <c r="Q143" s="295"/>
      <c r="R143" s="295"/>
      <c r="S143" s="295"/>
      <c r="T143" s="295"/>
      <c r="U143" s="295"/>
      <c r="V143" s="295"/>
      <c r="W143" s="295"/>
    </row>
    <row r="144" spans="1:23" ht="18.75" thickBot="1" x14ac:dyDescent="0.25">
      <c r="A144" s="296" t="str">
        <f>IF(B144="","",SUBTOTAL(3,$B$2:B144))</f>
        <v/>
      </c>
      <c r="B144" s="306"/>
      <c r="C144" s="295"/>
      <c r="D144" s="295"/>
      <c r="E144" s="295"/>
      <c r="F144" s="295"/>
      <c r="G144" s="295"/>
      <c r="H144" s="295"/>
      <c r="I144" s="295"/>
      <c r="J144" s="295"/>
      <c r="K144" s="295"/>
      <c r="L144" s="295"/>
      <c r="M144" s="295"/>
      <c r="N144" s="295"/>
      <c r="O144" s="295"/>
      <c r="P144" s="295"/>
      <c r="Q144" s="295"/>
      <c r="R144" s="295"/>
      <c r="S144" s="295"/>
      <c r="T144" s="295"/>
      <c r="U144" s="295"/>
      <c r="V144" s="295"/>
      <c r="W144" s="295"/>
    </row>
    <row r="145" spans="1:23" ht="18.75" thickBot="1" x14ac:dyDescent="0.25">
      <c r="A145" s="296" t="str">
        <f>IF(B145="","",SUBTOTAL(3,$B$2:B145))</f>
        <v/>
      </c>
      <c r="B145" s="306"/>
      <c r="C145" s="295"/>
      <c r="D145" s="295"/>
      <c r="E145" s="295"/>
      <c r="F145" s="295"/>
      <c r="G145" s="295"/>
      <c r="H145" s="295"/>
      <c r="I145" s="295"/>
      <c r="J145" s="295"/>
      <c r="K145" s="295"/>
      <c r="L145" s="295"/>
      <c r="M145" s="295"/>
      <c r="N145" s="295"/>
      <c r="O145" s="295"/>
      <c r="P145" s="295"/>
      <c r="Q145" s="295"/>
      <c r="R145" s="295"/>
      <c r="S145" s="295"/>
      <c r="T145" s="295"/>
      <c r="U145" s="295"/>
      <c r="V145" s="295"/>
      <c r="W145" s="295"/>
    </row>
    <row r="146" spans="1:23" ht="18.75" thickBot="1" x14ac:dyDescent="0.25">
      <c r="A146" s="296" t="str">
        <f>IF(B146="","",SUBTOTAL(3,$B$2:B146))</f>
        <v/>
      </c>
      <c r="B146" s="306"/>
      <c r="C146" s="295"/>
      <c r="D146" s="295"/>
      <c r="E146" s="295"/>
      <c r="F146" s="295"/>
      <c r="G146" s="295"/>
      <c r="H146" s="295"/>
      <c r="I146" s="295"/>
      <c r="J146" s="295"/>
      <c r="K146" s="295"/>
      <c r="L146" s="295"/>
      <c r="M146" s="295"/>
      <c r="N146" s="295"/>
      <c r="O146" s="295"/>
      <c r="P146" s="295"/>
      <c r="Q146" s="295"/>
      <c r="R146" s="295"/>
      <c r="S146" s="295"/>
      <c r="T146" s="295"/>
      <c r="U146" s="295"/>
      <c r="V146" s="295"/>
      <c r="W146" s="295"/>
    </row>
    <row r="147" spans="1:23" ht="18.75" thickBot="1" x14ac:dyDescent="0.25">
      <c r="A147" s="296" t="str">
        <f>IF(B147="","",SUBTOTAL(3,$B$2:B147))</f>
        <v/>
      </c>
      <c r="B147" s="306"/>
      <c r="C147" s="295"/>
      <c r="D147" s="295"/>
      <c r="E147" s="295"/>
      <c r="F147" s="295"/>
      <c r="G147" s="295"/>
      <c r="H147" s="295"/>
      <c r="I147" s="295"/>
      <c r="J147" s="295"/>
      <c r="K147" s="295"/>
      <c r="L147" s="295"/>
      <c r="M147" s="295"/>
      <c r="N147" s="295"/>
      <c r="O147" s="295"/>
      <c r="P147" s="295"/>
      <c r="Q147" s="295"/>
      <c r="R147" s="295"/>
      <c r="S147" s="295"/>
      <c r="T147" s="295"/>
      <c r="U147" s="295"/>
      <c r="V147" s="295"/>
      <c r="W147" s="295"/>
    </row>
    <row r="148" spans="1:23" ht="18.75" thickBot="1" x14ac:dyDescent="0.25">
      <c r="A148" s="296" t="str">
        <f>IF(B148="","",SUBTOTAL(3,$B$2:B148))</f>
        <v/>
      </c>
      <c r="B148" s="306"/>
      <c r="C148" s="295"/>
      <c r="D148" s="295"/>
      <c r="E148" s="295"/>
      <c r="F148" s="295"/>
      <c r="G148" s="295"/>
      <c r="H148" s="295"/>
      <c r="I148" s="295"/>
      <c r="J148" s="295"/>
      <c r="K148" s="295"/>
      <c r="L148" s="295"/>
      <c r="M148" s="295"/>
      <c r="N148" s="295"/>
      <c r="O148" s="295"/>
      <c r="P148" s="295"/>
      <c r="Q148" s="295"/>
      <c r="R148" s="295"/>
      <c r="S148" s="295"/>
      <c r="T148" s="295"/>
      <c r="U148" s="295"/>
      <c r="V148" s="295"/>
      <c r="W148" s="295"/>
    </row>
    <row r="149" spans="1:23" ht="18.75" thickBot="1" x14ac:dyDescent="0.25">
      <c r="A149" s="296" t="str">
        <f>IF(B149="","",SUBTOTAL(3,$B$2:B149))</f>
        <v/>
      </c>
      <c r="B149" s="306"/>
      <c r="C149" s="295"/>
      <c r="D149" s="295"/>
      <c r="E149" s="295"/>
      <c r="F149" s="295"/>
      <c r="G149" s="295"/>
      <c r="H149" s="295"/>
      <c r="I149" s="295"/>
      <c r="J149" s="295"/>
      <c r="K149" s="295"/>
      <c r="L149" s="295"/>
      <c r="M149" s="295"/>
      <c r="N149" s="295"/>
      <c r="O149" s="295"/>
      <c r="P149" s="295"/>
      <c r="Q149" s="295"/>
      <c r="R149" s="295"/>
      <c r="S149" s="295"/>
      <c r="T149" s="295"/>
      <c r="U149" s="295"/>
      <c r="V149" s="295"/>
      <c r="W149" s="295"/>
    </row>
    <row r="150" spans="1:23" ht="18.75" thickBot="1" x14ac:dyDescent="0.25">
      <c r="A150" s="296" t="str">
        <f>IF(B150="","",SUBTOTAL(3,$B$2:B150))</f>
        <v/>
      </c>
      <c r="B150" s="306"/>
      <c r="C150" s="295"/>
      <c r="D150" s="295"/>
      <c r="E150" s="295"/>
      <c r="F150" s="295"/>
      <c r="G150" s="295"/>
      <c r="H150" s="295"/>
      <c r="I150" s="295"/>
      <c r="J150" s="295"/>
      <c r="K150" s="295"/>
      <c r="L150" s="295"/>
      <c r="M150" s="295"/>
      <c r="N150" s="295"/>
      <c r="O150" s="295"/>
      <c r="P150" s="295"/>
      <c r="Q150" s="295"/>
      <c r="R150" s="295"/>
      <c r="S150" s="295"/>
      <c r="T150" s="295"/>
      <c r="U150" s="295"/>
      <c r="V150" s="295"/>
      <c r="W150" s="295"/>
    </row>
    <row r="151" spans="1:23" ht="18.75" thickBot="1" x14ac:dyDescent="0.25">
      <c r="A151" s="296" t="str">
        <f>IF(B151="","",SUBTOTAL(3,$B$2:B151))</f>
        <v/>
      </c>
      <c r="B151" s="306"/>
      <c r="C151" s="295"/>
      <c r="D151" s="295"/>
      <c r="E151" s="295"/>
      <c r="F151" s="295"/>
      <c r="G151" s="295"/>
      <c r="H151" s="295"/>
      <c r="I151" s="295"/>
      <c r="J151" s="295"/>
      <c r="K151" s="295"/>
      <c r="L151" s="295"/>
      <c r="M151" s="295"/>
      <c r="N151" s="295"/>
      <c r="O151" s="295"/>
      <c r="P151" s="295"/>
      <c r="Q151" s="295"/>
      <c r="R151" s="295"/>
      <c r="S151" s="295"/>
      <c r="T151" s="295"/>
      <c r="U151" s="295"/>
      <c r="V151" s="295"/>
      <c r="W151" s="295"/>
    </row>
    <row r="152" spans="1:23" ht="18.75" thickBot="1" x14ac:dyDescent="0.25">
      <c r="A152" s="296" t="str">
        <f>IF(B152="","",SUBTOTAL(3,$B$2:B152))</f>
        <v/>
      </c>
      <c r="B152" s="306"/>
      <c r="C152" s="295"/>
      <c r="D152" s="295"/>
      <c r="E152" s="295"/>
      <c r="F152" s="295"/>
      <c r="G152" s="295"/>
      <c r="H152" s="295"/>
      <c r="I152" s="295"/>
      <c r="J152" s="295"/>
      <c r="K152" s="295"/>
      <c r="L152" s="295"/>
      <c r="M152" s="295"/>
      <c r="N152" s="295"/>
      <c r="O152" s="295"/>
      <c r="P152" s="295"/>
      <c r="Q152" s="295"/>
      <c r="R152" s="295"/>
      <c r="S152" s="295"/>
      <c r="T152" s="295"/>
      <c r="U152" s="295"/>
      <c r="V152" s="295"/>
      <c r="W152" s="295"/>
    </row>
    <row r="153" spans="1:23" ht="18.75" thickBot="1" x14ac:dyDescent="0.25">
      <c r="A153" s="296" t="str">
        <f>IF(B153="","",SUBTOTAL(3,$B$2:B153))</f>
        <v/>
      </c>
      <c r="B153" s="306"/>
      <c r="C153" s="295"/>
      <c r="D153" s="295"/>
      <c r="E153" s="295"/>
      <c r="F153" s="295"/>
      <c r="G153" s="295"/>
      <c r="H153" s="295"/>
      <c r="I153" s="295"/>
      <c r="J153" s="295"/>
      <c r="K153" s="295"/>
      <c r="L153" s="295"/>
      <c r="M153" s="295"/>
      <c r="N153" s="295"/>
      <c r="O153" s="295"/>
      <c r="P153" s="295"/>
      <c r="Q153" s="295"/>
      <c r="R153" s="295"/>
      <c r="S153" s="295"/>
      <c r="T153" s="295"/>
      <c r="U153" s="295"/>
      <c r="V153" s="295"/>
      <c r="W153" s="295"/>
    </row>
    <row r="154" spans="1:23" ht="18.75" thickBot="1" x14ac:dyDescent="0.25">
      <c r="A154" s="296" t="str">
        <f>IF(B154="","",SUBTOTAL(3,$B$2:B154))</f>
        <v/>
      </c>
      <c r="B154" s="306"/>
      <c r="C154" s="295"/>
      <c r="D154" s="295"/>
      <c r="E154" s="295"/>
      <c r="F154" s="295"/>
      <c r="G154" s="295"/>
      <c r="H154" s="295"/>
      <c r="I154" s="295"/>
      <c r="J154" s="295"/>
      <c r="K154" s="295"/>
      <c r="L154" s="295"/>
      <c r="M154" s="295"/>
      <c r="N154" s="295"/>
      <c r="O154" s="295"/>
      <c r="P154" s="295"/>
      <c r="Q154" s="295"/>
      <c r="R154" s="295"/>
      <c r="S154" s="295"/>
      <c r="T154" s="295"/>
      <c r="U154" s="295"/>
      <c r="V154" s="295"/>
      <c r="W154" s="295"/>
    </row>
    <row r="155" spans="1:23" ht="18.75" thickBot="1" x14ac:dyDescent="0.25">
      <c r="A155" s="296" t="str">
        <f>IF(B155="","",SUBTOTAL(3,$B$2:B155))</f>
        <v/>
      </c>
      <c r="B155" s="306"/>
      <c r="C155" s="295"/>
      <c r="D155" s="295"/>
      <c r="E155" s="295"/>
      <c r="F155" s="295"/>
      <c r="G155" s="295"/>
      <c r="H155" s="295"/>
      <c r="I155" s="295"/>
      <c r="J155" s="295"/>
      <c r="K155" s="295"/>
      <c r="L155" s="295"/>
      <c r="M155" s="295"/>
      <c r="N155" s="295"/>
      <c r="O155" s="295"/>
      <c r="P155" s="295"/>
      <c r="Q155" s="295"/>
      <c r="R155" s="295"/>
      <c r="S155" s="295"/>
      <c r="T155" s="295"/>
      <c r="U155" s="295"/>
      <c r="V155" s="295"/>
      <c r="W155" s="295"/>
    </row>
    <row r="156" spans="1:23" ht="18.75" thickBot="1" x14ac:dyDescent="0.25">
      <c r="A156" s="296" t="str">
        <f>IF(B156="","",SUBTOTAL(3,$B$2:B156))</f>
        <v/>
      </c>
      <c r="B156" s="306"/>
      <c r="C156" s="295"/>
      <c r="D156" s="295"/>
      <c r="E156" s="295"/>
      <c r="F156" s="295"/>
      <c r="G156" s="295"/>
      <c r="H156" s="295"/>
      <c r="I156" s="295"/>
      <c r="J156" s="295"/>
      <c r="K156" s="295"/>
      <c r="L156" s="295"/>
      <c r="M156" s="295"/>
      <c r="N156" s="295"/>
      <c r="O156" s="295"/>
      <c r="P156" s="295"/>
      <c r="Q156" s="295"/>
      <c r="R156" s="295"/>
      <c r="S156" s="295"/>
      <c r="T156" s="295"/>
      <c r="U156" s="295"/>
      <c r="V156" s="295"/>
      <c r="W156" s="295"/>
    </row>
    <row r="157" spans="1:23" ht="18.75" thickBot="1" x14ac:dyDescent="0.25">
      <c r="A157" s="296" t="str">
        <f>IF(B157="","",SUBTOTAL(3,$B$2:B157))</f>
        <v/>
      </c>
      <c r="B157" s="306"/>
      <c r="C157" s="295"/>
      <c r="D157" s="295"/>
      <c r="E157" s="295"/>
      <c r="F157" s="295"/>
      <c r="G157" s="295"/>
      <c r="H157" s="295"/>
      <c r="I157" s="295"/>
      <c r="J157" s="295"/>
      <c r="K157" s="295"/>
      <c r="L157" s="295"/>
      <c r="M157" s="295"/>
      <c r="N157" s="295"/>
      <c r="O157" s="295"/>
      <c r="P157" s="295"/>
      <c r="Q157" s="295"/>
      <c r="R157" s="295"/>
      <c r="S157" s="295"/>
      <c r="T157" s="295"/>
      <c r="U157" s="295"/>
      <c r="V157" s="295"/>
      <c r="W157" s="295"/>
    </row>
    <row r="158" spans="1:23" ht="18.75" thickBot="1" x14ac:dyDescent="0.25">
      <c r="A158" s="296" t="str">
        <f>IF(B158="","",SUBTOTAL(3,$B$2:B158))</f>
        <v/>
      </c>
      <c r="B158" s="306"/>
      <c r="C158" s="295"/>
      <c r="D158" s="295"/>
      <c r="E158" s="295"/>
      <c r="F158" s="295"/>
      <c r="G158" s="295"/>
      <c r="H158" s="295"/>
      <c r="I158" s="295"/>
      <c r="J158" s="295"/>
      <c r="K158" s="295"/>
      <c r="L158" s="295"/>
      <c r="M158" s="295"/>
      <c r="N158" s="295"/>
      <c r="O158" s="295"/>
      <c r="P158" s="295"/>
      <c r="Q158" s="295"/>
      <c r="R158" s="295"/>
      <c r="S158" s="295"/>
      <c r="T158" s="295"/>
      <c r="U158" s="295"/>
      <c r="V158" s="295"/>
      <c r="W158" s="295"/>
    </row>
    <row r="159" spans="1:23" ht="18.75" thickBot="1" x14ac:dyDescent="0.25">
      <c r="A159" s="296" t="str">
        <f>IF(B159="","",SUBTOTAL(3,$B$2:B159))</f>
        <v/>
      </c>
      <c r="B159" s="306"/>
      <c r="C159" s="295"/>
      <c r="D159" s="295"/>
      <c r="E159" s="295"/>
      <c r="F159" s="295"/>
      <c r="G159" s="295"/>
      <c r="H159" s="295"/>
      <c r="I159" s="295"/>
      <c r="J159" s="295"/>
      <c r="K159" s="295"/>
      <c r="L159" s="295"/>
      <c r="M159" s="295"/>
      <c r="N159" s="295"/>
      <c r="O159" s="295"/>
      <c r="P159" s="295"/>
      <c r="Q159" s="295"/>
      <c r="R159" s="295"/>
      <c r="S159" s="295"/>
      <c r="T159" s="295"/>
      <c r="U159" s="295"/>
      <c r="V159" s="295"/>
      <c r="W159" s="295"/>
    </row>
    <row r="160" spans="1:23" ht="18.75" thickBot="1" x14ac:dyDescent="0.25">
      <c r="A160" s="296" t="str">
        <f>IF(B160="","",SUBTOTAL(3,$B$2:B160))</f>
        <v/>
      </c>
      <c r="B160" s="306"/>
      <c r="C160" s="295"/>
      <c r="D160" s="295"/>
      <c r="E160" s="295"/>
      <c r="F160" s="295"/>
      <c r="G160" s="295"/>
      <c r="H160" s="295"/>
      <c r="I160" s="295"/>
      <c r="J160" s="295"/>
      <c r="K160" s="295"/>
      <c r="L160" s="295"/>
      <c r="M160" s="295"/>
      <c r="N160" s="295"/>
      <c r="O160" s="295"/>
      <c r="P160" s="295"/>
      <c r="Q160" s="295"/>
      <c r="R160" s="295"/>
      <c r="S160" s="295"/>
      <c r="T160" s="295"/>
      <c r="U160" s="295"/>
      <c r="V160" s="295"/>
      <c r="W160" s="295"/>
    </row>
    <row r="161" spans="1:23" ht="18.75" thickBot="1" x14ac:dyDescent="0.25">
      <c r="A161" s="296" t="str">
        <f>IF(B161="","",SUBTOTAL(3,$B$2:B161))</f>
        <v/>
      </c>
      <c r="B161" s="306"/>
      <c r="C161" s="295"/>
      <c r="D161" s="295"/>
      <c r="E161" s="295"/>
      <c r="F161" s="295"/>
      <c r="G161" s="295"/>
      <c r="H161" s="295"/>
      <c r="I161" s="295"/>
      <c r="J161" s="295"/>
      <c r="K161" s="295"/>
      <c r="L161" s="295"/>
      <c r="M161" s="295"/>
      <c r="N161" s="295"/>
      <c r="O161" s="295"/>
      <c r="P161" s="295"/>
      <c r="Q161" s="295"/>
      <c r="R161" s="295"/>
      <c r="S161" s="295"/>
      <c r="T161" s="295"/>
      <c r="U161" s="295"/>
      <c r="V161" s="295"/>
      <c r="W161" s="295"/>
    </row>
    <row r="162" spans="1:23" ht="18.75" thickBot="1" x14ac:dyDescent="0.25">
      <c r="A162" s="296" t="str">
        <f>IF(B162="","",SUBTOTAL(3,$B$2:B162))</f>
        <v/>
      </c>
      <c r="B162" s="306"/>
      <c r="C162" s="295"/>
      <c r="D162" s="295"/>
      <c r="E162" s="295"/>
      <c r="F162" s="295"/>
      <c r="G162" s="295"/>
      <c r="H162" s="295"/>
      <c r="I162" s="295"/>
      <c r="J162" s="295"/>
      <c r="K162" s="295"/>
      <c r="L162" s="295"/>
      <c r="M162" s="295"/>
      <c r="N162" s="295"/>
      <c r="O162" s="295"/>
      <c r="P162" s="295"/>
      <c r="Q162" s="295"/>
      <c r="R162" s="295"/>
      <c r="S162" s="295"/>
      <c r="T162" s="295"/>
      <c r="U162" s="295"/>
      <c r="V162" s="295"/>
      <c r="W162" s="295"/>
    </row>
    <row r="163" spans="1:23" ht="18.75" thickBot="1" x14ac:dyDescent="0.25">
      <c r="A163" s="296" t="str">
        <f>IF(B163="","",SUBTOTAL(3,$B$2:B163))</f>
        <v/>
      </c>
      <c r="B163" s="306"/>
      <c r="C163" s="295"/>
      <c r="D163" s="295"/>
      <c r="E163" s="295"/>
      <c r="F163" s="295"/>
      <c r="G163" s="295"/>
      <c r="H163" s="295"/>
      <c r="I163" s="295"/>
      <c r="J163" s="295"/>
      <c r="K163" s="295"/>
      <c r="L163" s="295"/>
      <c r="M163" s="295"/>
      <c r="N163" s="295"/>
      <c r="O163" s="295"/>
      <c r="P163" s="295"/>
      <c r="Q163" s="295"/>
      <c r="R163" s="295"/>
      <c r="S163" s="295"/>
      <c r="T163" s="295"/>
      <c r="U163" s="295"/>
      <c r="V163" s="295"/>
      <c r="W163" s="295"/>
    </row>
    <row r="164" spans="1:23" ht="18.75" thickBot="1" x14ac:dyDescent="0.25">
      <c r="A164" s="296" t="str">
        <f>IF(B164="","",SUBTOTAL(3,$B$2:B164))</f>
        <v/>
      </c>
      <c r="B164" s="306"/>
      <c r="C164" s="295"/>
      <c r="D164" s="295"/>
      <c r="E164" s="295"/>
      <c r="F164" s="295"/>
      <c r="G164" s="295"/>
      <c r="H164" s="295"/>
      <c r="I164" s="295"/>
      <c r="J164" s="295"/>
      <c r="K164" s="295"/>
      <c r="L164" s="295"/>
      <c r="M164" s="295"/>
      <c r="N164" s="295"/>
      <c r="O164" s="295"/>
      <c r="P164" s="295"/>
      <c r="Q164" s="295"/>
      <c r="R164" s="295"/>
      <c r="S164" s="295"/>
      <c r="T164" s="295"/>
      <c r="U164" s="295"/>
      <c r="V164" s="295"/>
      <c r="W164" s="295"/>
    </row>
    <row r="165" spans="1:23" ht="18.75" thickBot="1" x14ac:dyDescent="0.25">
      <c r="A165" s="296" t="str">
        <f>IF(B165="","",SUBTOTAL(3,$B$2:B165))</f>
        <v/>
      </c>
      <c r="B165" s="306"/>
      <c r="C165" s="295"/>
      <c r="D165" s="295"/>
      <c r="E165" s="295"/>
      <c r="F165" s="295"/>
      <c r="G165" s="295"/>
      <c r="H165" s="295"/>
      <c r="I165" s="295"/>
      <c r="J165" s="295"/>
      <c r="K165" s="295"/>
      <c r="L165" s="295"/>
      <c r="M165" s="295"/>
      <c r="N165" s="295"/>
      <c r="O165" s="295"/>
      <c r="P165" s="295"/>
      <c r="Q165" s="295"/>
      <c r="R165" s="295"/>
      <c r="S165" s="295"/>
      <c r="T165" s="295"/>
      <c r="U165" s="295"/>
      <c r="V165" s="295"/>
      <c r="W165" s="295"/>
    </row>
    <row r="166" spans="1:23" ht="18.75" thickBot="1" x14ac:dyDescent="0.25">
      <c r="A166" s="296" t="str">
        <f>IF(B166="","",SUBTOTAL(3,$B$2:B166))</f>
        <v/>
      </c>
      <c r="B166" s="306"/>
      <c r="C166" s="295"/>
      <c r="D166" s="295"/>
      <c r="E166" s="295"/>
      <c r="F166" s="295"/>
      <c r="G166" s="295"/>
      <c r="H166" s="295"/>
      <c r="I166" s="295"/>
      <c r="J166" s="295"/>
      <c r="K166" s="295"/>
      <c r="L166" s="295"/>
      <c r="M166" s="295"/>
      <c r="N166" s="295"/>
      <c r="O166" s="295"/>
      <c r="P166" s="295"/>
      <c r="Q166" s="295"/>
      <c r="R166" s="295"/>
      <c r="S166" s="295"/>
      <c r="T166" s="295"/>
      <c r="U166" s="295"/>
      <c r="V166" s="295"/>
      <c r="W166" s="295"/>
    </row>
    <row r="167" spans="1:23" ht="18.75" thickBot="1" x14ac:dyDescent="0.25">
      <c r="A167" s="296" t="str">
        <f>IF(B167="","",SUBTOTAL(3,$B$2:B167))</f>
        <v/>
      </c>
      <c r="B167" s="306"/>
      <c r="C167" s="295"/>
      <c r="D167" s="295"/>
      <c r="E167" s="295"/>
      <c r="F167" s="295"/>
      <c r="G167" s="295"/>
      <c r="H167" s="295"/>
      <c r="I167" s="295"/>
      <c r="J167" s="295"/>
      <c r="K167" s="295"/>
      <c r="L167" s="295"/>
      <c r="M167" s="295"/>
      <c r="N167" s="295"/>
      <c r="O167" s="295"/>
      <c r="P167" s="295"/>
      <c r="Q167" s="295"/>
      <c r="R167" s="295"/>
      <c r="S167" s="295"/>
      <c r="T167" s="295"/>
      <c r="U167" s="295"/>
      <c r="V167" s="295"/>
      <c r="W167" s="295"/>
    </row>
    <row r="168" spans="1:23" ht="18.75" thickBot="1" x14ac:dyDescent="0.25">
      <c r="A168" s="296" t="str">
        <f>IF(B168="","",SUBTOTAL(3,$B$2:B168))</f>
        <v/>
      </c>
      <c r="B168" s="306"/>
      <c r="C168" s="295"/>
      <c r="D168" s="295"/>
      <c r="E168" s="295"/>
      <c r="F168" s="295"/>
      <c r="G168" s="295"/>
      <c r="H168" s="295"/>
      <c r="I168" s="295"/>
      <c r="J168" s="295"/>
      <c r="K168" s="295"/>
      <c r="L168" s="295"/>
      <c r="M168" s="295"/>
      <c r="N168" s="295"/>
      <c r="O168" s="295"/>
      <c r="P168" s="295"/>
      <c r="Q168" s="295"/>
      <c r="R168" s="295"/>
      <c r="S168" s="295"/>
      <c r="T168" s="295"/>
      <c r="U168" s="295"/>
      <c r="V168" s="295"/>
      <c r="W168" s="295"/>
    </row>
    <row r="169" spans="1:23" ht="18.75" thickBot="1" x14ac:dyDescent="0.25">
      <c r="A169" s="296" t="str">
        <f>IF(B169="","",SUBTOTAL(3,$B$2:B169))</f>
        <v/>
      </c>
      <c r="B169" s="306"/>
      <c r="C169" s="295"/>
      <c r="D169" s="295"/>
      <c r="E169" s="295"/>
      <c r="F169" s="295"/>
      <c r="G169" s="295"/>
      <c r="H169" s="295"/>
      <c r="I169" s="295"/>
      <c r="J169" s="295"/>
      <c r="K169" s="295"/>
      <c r="L169" s="295"/>
      <c r="M169" s="295"/>
      <c r="N169" s="295"/>
      <c r="O169" s="295"/>
      <c r="P169" s="295"/>
      <c r="Q169" s="295"/>
      <c r="R169" s="295"/>
      <c r="S169" s="295"/>
      <c r="T169" s="295"/>
      <c r="U169" s="295"/>
      <c r="V169" s="295"/>
      <c r="W169" s="295"/>
    </row>
  </sheetData>
  <conditionalFormatting sqref="C2:W169">
    <cfRule type="cellIs" dxfId="72" priority="1" operator="greaterThan">
      <formula>0</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3"/>
  <dimension ref="A1:DH66"/>
  <sheetViews>
    <sheetView rightToLeft="1" view="pageBreakPreview" topLeftCell="A7" zoomScale="60" zoomScaleNormal="100" workbookViewId="0"/>
  </sheetViews>
  <sheetFormatPr defaultRowHeight="12.75" x14ac:dyDescent="0.2"/>
  <cols>
    <col min="1" max="1" width="7.7109375" customWidth="1"/>
    <col min="2" max="2" width="13.140625" hidden="1" customWidth="1"/>
    <col min="3" max="3" width="43.7109375" customWidth="1"/>
    <col min="4" max="4" width="16.7109375" customWidth="1"/>
    <col min="5" max="6" width="13.7109375" customWidth="1"/>
    <col min="7" max="7" width="16.5703125" customWidth="1"/>
    <col min="8" max="8" width="13.7109375" customWidth="1"/>
    <col min="9" max="9" width="18.28515625" customWidth="1"/>
    <col min="10" max="10" width="16.140625" customWidth="1"/>
    <col min="11" max="13" width="13.7109375" customWidth="1"/>
    <col min="14" max="14" width="11.28515625" customWidth="1"/>
    <col min="15" max="15" width="13.7109375" customWidth="1"/>
    <col min="16" max="16" width="13.7109375" hidden="1" customWidth="1"/>
    <col min="17" max="19" width="13.7109375" customWidth="1"/>
    <col min="20" max="22" width="13.7109375" hidden="1" customWidth="1"/>
    <col min="23" max="23" width="13.7109375" customWidth="1"/>
    <col min="24" max="24" width="18" customWidth="1"/>
    <col min="25" max="25" width="14" customWidth="1"/>
    <col min="26" max="26" width="13.7109375" customWidth="1"/>
    <col min="27" max="27" width="13.42578125" customWidth="1"/>
    <col min="28" max="28" width="13.5703125" customWidth="1"/>
    <col min="29" max="29" width="17" customWidth="1"/>
    <col min="30" max="30" width="15.5703125" customWidth="1"/>
    <col min="31" max="31" width="16.140625" customWidth="1"/>
    <col min="32" max="33" width="15.5703125" customWidth="1"/>
    <col min="34" max="34" width="15.28515625" customWidth="1"/>
    <col min="35" max="35" width="13.42578125" customWidth="1"/>
    <col min="36" max="36" width="14" style="227" customWidth="1"/>
    <col min="37" max="37" width="15.7109375" customWidth="1"/>
    <col min="38" max="38" width="14.42578125" style="227" customWidth="1"/>
    <col min="39" max="39" width="19.28515625" customWidth="1"/>
    <col min="40" max="40" width="19.42578125" customWidth="1"/>
    <col min="41" max="41" width="17.5703125" customWidth="1"/>
    <col min="42" max="42" width="16" customWidth="1"/>
    <col min="43" max="44" width="13.7109375" customWidth="1"/>
    <col min="45" max="45" width="10.28515625" customWidth="1"/>
    <col min="46" max="46" width="19" customWidth="1"/>
    <col min="47" max="47" width="15.85546875" customWidth="1"/>
    <col min="48" max="49" width="13.7109375" customWidth="1"/>
    <col min="50" max="50" width="15.5703125" customWidth="1"/>
    <col min="51" max="51" width="15.140625" customWidth="1"/>
    <col min="52" max="52" width="13.7109375" customWidth="1"/>
    <col min="53" max="53" width="16.28515625" customWidth="1"/>
    <col min="54" max="54" width="13.7109375" customWidth="1"/>
    <col min="55" max="55" width="17.140625" customWidth="1"/>
    <col min="56" max="59" width="13.7109375" customWidth="1"/>
    <col min="60" max="61" width="11.85546875" customWidth="1"/>
    <col min="62" max="62" width="13.85546875" customWidth="1"/>
    <col min="63" max="64" width="11.85546875" customWidth="1"/>
    <col min="65" max="66" width="13.7109375" customWidth="1"/>
    <col min="67" max="67" width="15.140625" customWidth="1"/>
    <col min="68" max="68" width="13.7109375" customWidth="1"/>
    <col min="69" max="74" width="13.7109375" hidden="1" customWidth="1"/>
    <col min="75" max="81" width="13.7109375" customWidth="1"/>
    <col min="82" max="82" width="15.42578125" customWidth="1"/>
    <col min="83" max="89" width="13.7109375" customWidth="1"/>
    <col min="90" max="90" width="12" customWidth="1"/>
    <col min="91" max="91" width="22.7109375" customWidth="1"/>
    <col min="92" max="92" width="24.140625" customWidth="1"/>
    <col min="93" max="93" width="37.7109375" customWidth="1"/>
    <col min="94" max="94" width="34.42578125" customWidth="1"/>
    <col min="95" max="98" width="15.7109375" customWidth="1"/>
    <col min="99" max="106" width="15.7109375" style="4" customWidth="1"/>
    <col min="107" max="108" width="15.7109375" customWidth="1"/>
    <col min="109" max="109" width="15.7109375" style="566" customWidth="1"/>
    <col min="110" max="110" width="15.7109375" style="4" customWidth="1"/>
    <col min="111" max="111" width="15.7109375" style="566" customWidth="1"/>
    <col min="112" max="113" width="15.7109375" customWidth="1"/>
  </cols>
  <sheetData>
    <row r="1" spans="1:112" s="384" customFormat="1" ht="69.95" customHeight="1" x14ac:dyDescent="0.2">
      <c r="A1" s="376"/>
      <c r="B1" s="377" t="str">
        <f>بيانات!IZ10</f>
        <v>يناير لسنة  2018 م</v>
      </c>
      <c r="C1" s="378"/>
      <c r="D1" s="378" t="s">
        <v>0</v>
      </c>
      <c r="E1" s="379"/>
      <c r="F1" s="379"/>
      <c r="G1" s="378"/>
      <c r="H1" s="380"/>
      <c r="I1" s="380"/>
      <c r="J1" s="380"/>
      <c r="K1" s="684"/>
      <c r="L1" s="684"/>
      <c r="M1" s="684"/>
      <c r="N1" s="684"/>
      <c r="O1" s="381"/>
      <c r="P1" s="376">
        <f>A1</f>
        <v>0</v>
      </c>
      <c r="Q1" s="385" t="s">
        <v>183</v>
      </c>
      <c r="R1" s="385"/>
      <c r="S1" s="385"/>
      <c r="T1" s="385"/>
      <c r="U1" s="385"/>
      <c r="V1" s="385"/>
      <c r="W1" s="385"/>
      <c r="X1" s="385"/>
      <c r="Y1" s="385"/>
      <c r="Z1" s="385"/>
      <c r="AA1" s="385"/>
      <c r="AB1" s="382" t="str">
        <f>B1</f>
        <v>يناير لسنة  2018 م</v>
      </c>
      <c r="AC1" s="382"/>
      <c r="AD1" s="382"/>
      <c r="AE1" s="382"/>
      <c r="AF1" s="382"/>
      <c r="AG1" s="382"/>
      <c r="AH1" s="382"/>
      <c r="AI1" s="381"/>
      <c r="AJ1" s="383"/>
      <c r="AK1" s="684"/>
      <c r="AL1" s="684"/>
      <c r="AM1" s="684"/>
      <c r="AN1" s="684"/>
      <c r="AO1" s="684"/>
      <c r="AP1" s="686" t="s">
        <v>184</v>
      </c>
      <c r="AQ1" s="686"/>
      <c r="AR1" s="686"/>
      <c r="AS1" s="686"/>
      <c r="AU1" s="376"/>
      <c r="AV1" s="381"/>
      <c r="AW1" s="378"/>
      <c r="AX1" s="378" t="s">
        <v>0</v>
      </c>
      <c r="AY1" s="379"/>
      <c r="AZ1" s="379"/>
      <c r="BA1" s="378"/>
      <c r="BB1" s="380"/>
      <c r="BC1" s="380"/>
      <c r="BD1" s="380"/>
      <c r="BE1" s="684"/>
      <c r="BF1" s="684"/>
      <c r="BG1" s="684"/>
      <c r="BH1" s="684"/>
      <c r="BI1" s="381"/>
      <c r="BJ1" s="376"/>
      <c r="BK1" s="385" t="s">
        <v>183</v>
      </c>
      <c r="BL1" s="385"/>
      <c r="BM1" s="385"/>
      <c r="BN1" s="385"/>
      <c r="BO1" s="385"/>
      <c r="BP1" s="385"/>
      <c r="BQ1" s="385"/>
      <c r="BR1" s="385"/>
      <c r="BS1" s="385"/>
      <c r="BT1" s="385"/>
      <c r="BU1" s="385"/>
      <c r="BV1" s="385"/>
      <c r="BW1" s="385"/>
      <c r="BX1" s="385"/>
      <c r="BY1" s="685" t="str">
        <f>B1</f>
        <v>يناير لسنة  2018 م</v>
      </c>
      <c r="BZ1" s="685"/>
      <c r="CA1" s="685"/>
      <c r="CB1" s="685"/>
      <c r="CC1" s="685"/>
      <c r="CD1" s="685"/>
      <c r="CE1" s="685"/>
      <c r="CF1" s="685"/>
      <c r="CG1" s="685"/>
      <c r="CH1" s="685"/>
      <c r="CI1" s="385"/>
      <c r="CJ1" s="381"/>
      <c r="CK1" s="376"/>
      <c r="CL1" s="376"/>
      <c r="CM1" s="686" t="s">
        <v>184</v>
      </c>
      <c r="CN1" s="686"/>
      <c r="CO1" s="686"/>
      <c r="CP1" s="555"/>
      <c r="CQ1" s="556"/>
      <c r="CR1" s="557"/>
      <c r="CS1" s="557"/>
      <c r="CT1" s="556"/>
      <c r="CU1" s="556"/>
      <c r="CV1" s="556"/>
      <c r="CW1" s="557"/>
      <c r="CX1" s="557"/>
      <c r="CY1" s="557"/>
      <c r="CZ1" s="558"/>
      <c r="DA1" s="558"/>
      <c r="DB1" s="558"/>
      <c r="DC1" s="558"/>
      <c r="DD1" s="557"/>
      <c r="DE1" s="557"/>
      <c r="DF1" s="558"/>
      <c r="DG1" s="557"/>
    </row>
    <row r="2" spans="1:112" s="384" customFormat="1" ht="69.95" customHeight="1" x14ac:dyDescent="0.2">
      <c r="A2" s="376"/>
      <c r="B2" s="377"/>
      <c r="C2" s="378"/>
      <c r="D2" s="387" t="str">
        <f>بيانات!IZ7</f>
        <v>مدرسة منشأة سلطان الثانوية بنين</v>
      </c>
      <c r="E2" s="379"/>
      <c r="F2" s="379"/>
      <c r="G2" s="378"/>
      <c r="H2" s="380"/>
      <c r="I2" s="380"/>
      <c r="J2" s="380"/>
      <c r="K2" s="388"/>
      <c r="L2" s="388"/>
      <c r="M2" s="388"/>
      <c r="N2" s="388"/>
      <c r="O2" s="381"/>
      <c r="P2" s="376"/>
      <c r="Q2" s="376"/>
      <c r="R2" s="381"/>
      <c r="S2" s="388"/>
      <c r="T2" s="388"/>
      <c r="U2" s="388"/>
      <c r="V2" s="388"/>
      <c r="W2" s="509" t="str">
        <f>C34</f>
        <v>كشف 1</v>
      </c>
      <c r="X2" s="510"/>
      <c r="Y2" s="389"/>
      <c r="Z2" s="687" t="s">
        <v>2</v>
      </c>
      <c r="AA2" s="687"/>
      <c r="AB2" s="687"/>
      <c r="AC2" s="381"/>
      <c r="AD2" s="381"/>
      <c r="AE2" s="381"/>
      <c r="AF2" s="381"/>
      <c r="AG2" s="381"/>
      <c r="AH2" s="381"/>
      <c r="AI2" s="381"/>
      <c r="AJ2" s="383"/>
      <c r="AK2" s="388"/>
      <c r="AL2" s="390"/>
      <c r="AM2" s="388"/>
      <c r="AN2" s="388"/>
      <c r="AO2" s="388"/>
      <c r="AP2" s="381"/>
      <c r="AQ2" s="386"/>
      <c r="AR2" s="386"/>
      <c r="AS2" s="386"/>
      <c r="AT2" s="386"/>
      <c r="AU2" s="376"/>
      <c r="AV2" s="381"/>
      <c r="AW2" s="378"/>
      <c r="AX2" s="387"/>
      <c r="AY2" s="547" t="str">
        <f>D2</f>
        <v>مدرسة منشأة سلطان الثانوية بنين</v>
      </c>
      <c r="AZ2" s="379"/>
      <c r="BA2" s="378"/>
      <c r="BB2" s="380"/>
      <c r="BC2" s="380"/>
      <c r="BD2" s="380"/>
      <c r="BE2" s="388"/>
      <c r="BF2" s="388"/>
      <c r="BG2" s="388"/>
      <c r="BH2" s="388"/>
      <c r="BI2" s="381"/>
      <c r="BJ2" s="376"/>
      <c r="BK2" s="376"/>
      <c r="BL2" s="381"/>
      <c r="BM2" s="388"/>
      <c r="BN2" s="388"/>
      <c r="BO2" s="509" t="str">
        <f>W2</f>
        <v>كشف 1</v>
      </c>
      <c r="BP2" s="510"/>
      <c r="BQ2" s="388"/>
      <c r="BR2" s="388"/>
      <c r="BS2" s="388"/>
      <c r="BT2" s="687" t="str">
        <f>W2</f>
        <v>كشف 1</v>
      </c>
      <c r="BU2" s="688"/>
      <c r="BV2" s="387"/>
      <c r="BW2" s="387"/>
      <c r="BX2" s="687" t="s">
        <v>3</v>
      </c>
      <c r="BY2" s="687"/>
      <c r="BZ2" s="687"/>
      <c r="CA2" s="381"/>
      <c r="CB2" s="381"/>
      <c r="CC2" s="381"/>
      <c r="CD2" s="381"/>
      <c r="CE2" s="381"/>
      <c r="CF2" s="381"/>
      <c r="CG2" s="381"/>
      <c r="CH2" s="381"/>
      <c r="CI2" s="385"/>
      <c r="CJ2" s="381"/>
      <c r="CK2" s="376"/>
      <c r="CL2" s="376"/>
      <c r="CM2" s="386"/>
      <c r="CN2" s="386"/>
      <c r="CO2" s="386"/>
      <c r="CP2" s="555"/>
      <c r="CQ2" s="557"/>
      <c r="CR2" s="557"/>
      <c r="CS2" s="557"/>
      <c r="CT2" s="556"/>
      <c r="CU2" s="557"/>
      <c r="CV2" s="557"/>
      <c r="CW2" s="557"/>
      <c r="CX2" s="557"/>
      <c r="CY2" s="557"/>
      <c r="CZ2" s="558"/>
      <c r="DA2" s="558"/>
      <c r="DB2" s="558"/>
      <c r="DC2" s="558"/>
      <c r="DD2" s="557"/>
      <c r="DE2" s="557"/>
      <c r="DF2" s="558"/>
      <c r="DG2" s="557"/>
    </row>
    <row r="3" spans="1:112" s="162" customFormat="1" ht="69.95" customHeight="1" thickBot="1" x14ac:dyDescent="0.25">
      <c r="A3" s="314"/>
      <c r="B3" s="314"/>
      <c r="C3" s="163"/>
      <c r="D3" s="314"/>
      <c r="E3" s="314"/>
      <c r="F3" s="315"/>
      <c r="G3" s="314"/>
      <c r="H3" s="315"/>
      <c r="I3" s="315"/>
      <c r="J3" s="164">
        <v>1370</v>
      </c>
      <c r="K3" s="659"/>
      <c r="L3" s="660"/>
      <c r="M3" s="314"/>
      <c r="N3" s="315"/>
      <c r="O3" s="314"/>
      <c r="P3" s="315"/>
      <c r="Q3" s="314"/>
      <c r="R3" s="314"/>
      <c r="W3" s="675"/>
      <c r="X3" s="675"/>
      <c r="Z3" s="659"/>
      <c r="AA3" s="659"/>
      <c r="AB3" s="659"/>
      <c r="AC3" s="314"/>
      <c r="AD3" s="314"/>
      <c r="AE3" s="314"/>
      <c r="AF3" s="314"/>
      <c r="AG3" s="314"/>
      <c r="AH3" s="314"/>
      <c r="AI3" s="314"/>
      <c r="AJ3" s="369"/>
      <c r="AK3" s="314"/>
      <c r="AL3" s="166"/>
      <c r="AM3" s="314"/>
      <c r="AN3" s="659"/>
      <c r="AO3" s="660"/>
      <c r="AP3" s="164">
        <v>2800</v>
      </c>
      <c r="AQ3" s="315"/>
      <c r="AR3" s="315"/>
      <c r="AS3" s="314"/>
      <c r="AT3" s="314"/>
      <c r="AU3" s="314"/>
      <c r="AV3" s="314"/>
      <c r="AW3" s="163"/>
      <c r="AX3" s="314"/>
      <c r="AY3" s="314"/>
      <c r="AZ3" s="315"/>
      <c r="BA3" s="314"/>
      <c r="BB3" s="315"/>
      <c r="BC3" s="315"/>
      <c r="BD3" s="166"/>
      <c r="BE3" s="659"/>
      <c r="BF3" s="660"/>
      <c r="BG3" s="314"/>
      <c r="BH3" s="315"/>
      <c r="BI3" s="314"/>
      <c r="BJ3" s="315"/>
      <c r="BK3" s="314"/>
      <c r="BL3" s="314"/>
      <c r="BO3" s="675"/>
      <c r="BP3" s="675"/>
      <c r="BT3" s="675"/>
      <c r="BU3" s="675"/>
      <c r="BV3" s="314"/>
      <c r="BW3" s="314"/>
      <c r="BX3" s="659"/>
      <c r="BY3" s="659"/>
      <c r="BZ3" s="659"/>
      <c r="CA3" s="314"/>
      <c r="CB3" s="314"/>
      <c r="CC3" s="314"/>
      <c r="CD3" s="314"/>
      <c r="CE3" s="314"/>
      <c r="CF3" s="165"/>
      <c r="CG3" s="314"/>
      <c r="CH3" s="167"/>
      <c r="CI3" s="168"/>
      <c r="CJ3" s="166"/>
      <c r="CK3" s="315"/>
      <c r="CL3" s="315"/>
      <c r="CM3" s="314"/>
      <c r="CN3" s="314"/>
      <c r="CO3" s="315"/>
      <c r="CP3" s="554"/>
      <c r="CQ3" s="173"/>
      <c r="CR3" s="173"/>
      <c r="DB3" s="554"/>
      <c r="DC3" s="554"/>
    </row>
    <row r="4" spans="1:112" s="493" customFormat="1" ht="68.099999999999994" customHeight="1" x14ac:dyDescent="0.2">
      <c r="A4" s="676" t="s">
        <v>6</v>
      </c>
      <c r="B4" s="678" t="s">
        <v>7</v>
      </c>
      <c r="C4" s="678" t="s">
        <v>8</v>
      </c>
      <c r="D4" s="678" t="s">
        <v>9</v>
      </c>
      <c r="E4" s="680" t="s">
        <v>185</v>
      </c>
      <c r="F4" s="637" t="s">
        <v>468</v>
      </c>
      <c r="G4" s="661" t="s">
        <v>136</v>
      </c>
      <c r="H4" s="673" t="s">
        <v>359</v>
      </c>
      <c r="I4" s="661" t="s">
        <v>187</v>
      </c>
      <c r="J4" s="663" t="s">
        <v>13</v>
      </c>
      <c r="K4" s="664"/>
      <c r="L4" s="664"/>
      <c r="M4" s="664"/>
      <c r="N4" s="665"/>
      <c r="O4" s="666" t="s">
        <v>14</v>
      </c>
      <c r="P4" s="668" t="s">
        <v>15</v>
      </c>
      <c r="Q4" s="669"/>
      <c r="R4" s="669"/>
      <c r="S4" s="669"/>
      <c r="T4" s="670"/>
      <c r="U4" s="492"/>
      <c r="V4" s="492"/>
      <c r="W4" s="671" t="s">
        <v>159</v>
      </c>
      <c r="X4" s="671" t="s">
        <v>92</v>
      </c>
      <c r="Y4" s="643" t="s">
        <v>17</v>
      </c>
      <c r="Z4" s="645" t="s">
        <v>18</v>
      </c>
      <c r="AA4" s="646"/>
      <c r="AB4" s="646"/>
      <c r="AC4" s="646"/>
      <c r="AD4" s="646"/>
      <c r="AE4" s="646"/>
      <c r="AF4" s="646"/>
      <c r="AG4" s="646"/>
      <c r="AH4" s="646"/>
      <c r="AI4" s="646"/>
      <c r="AJ4" s="646"/>
      <c r="AK4" s="646"/>
      <c r="AL4" s="646"/>
      <c r="AM4" s="646"/>
      <c r="AN4" s="647"/>
      <c r="AO4" s="648" t="s">
        <v>158</v>
      </c>
      <c r="AP4" s="635" t="s">
        <v>19</v>
      </c>
      <c r="AQ4" s="650"/>
      <c r="AR4" s="636"/>
      <c r="AS4" s="651" t="s">
        <v>20</v>
      </c>
      <c r="AT4" s="653" t="s">
        <v>21</v>
      </c>
      <c r="AU4" s="645" t="s">
        <v>22</v>
      </c>
      <c r="AV4" s="646"/>
      <c r="AW4" s="646"/>
      <c r="AX4" s="646"/>
      <c r="AY4" s="647"/>
      <c r="AZ4" s="641" t="s">
        <v>14</v>
      </c>
      <c r="BA4" s="645" t="s">
        <v>23</v>
      </c>
      <c r="BB4" s="646"/>
      <c r="BC4" s="647"/>
      <c r="BD4" s="655">
        <v>7.0000000000000007E-2</v>
      </c>
      <c r="BE4" s="657" t="s">
        <v>153</v>
      </c>
      <c r="BF4" s="658"/>
      <c r="BG4" s="641" t="s">
        <v>14</v>
      </c>
      <c r="BH4" s="630" t="s">
        <v>24</v>
      </c>
      <c r="BI4" s="631"/>
      <c r="BJ4" s="631"/>
      <c r="BK4" s="632"/>
      <c r="BL4" s="633" t="s">
        <v>25</v>
      </c>
      <c r="BM4" s="635" t="s">
        <v>157</v>
      </c>
      <c r="BN4" s="636"/>
      <c r="BO4" s="637" t="s">
        <v>27</v>
      </c>
      <c r="BP4" s="1093" t="s">
        <v>378</v>
      </c>
      <c r="BQ4" s="639" t="s">
        <v>189</v>
      </c>
      <c r="BR4" s="639" t="s">
        <v>189</v>
      </c>
      <c r="BS4" s="639" t="s">
        <v>189</v>
      </c>
      <c r="BT4" s="639" t="s">
        <v>189</v>
      </c>
      <c r="BU4" s="639" t="s">
        <v>189</v>
      </c>
      <c r="BV4" s="611" t="s">
        <v>144</v>
      </c>
      <c r="BW4" s="628" t="s">
        <v>28</v>
      </c>
      <c r="BX4" s="611" t="s">
        <v>29</v>
      </c>
      <c r="BY4" s="613" t="s">
        <v>30</v>
      </c>
      <c r="BZ4" s="613" t="s">
        <v>137</v>
      </c>
      <c r="CA4" s="613" t="s">
        <v>138</v>
      </c>
      <c r="CB4" s="615" t="s">
        <v>139</v>
      </c>
      <c r="CC4" s="615" t="s">
        <v>173</v>
      </c>
      <c r="CD4" s="624" t="s">
        <v>172</v>
      </c>
      <c r="CE4" s="626" t="s">
        <v>31</v>
      </c>
      <c r="CF4" s="626" t="s">
        <v>32</v>
      </c>
      <c r="CG4" s="611" t="s">
        <v>33</v>
      </c>
      <c r="CH4" s="624" t="s">
        <v>340</v>
      </c>
      <c r="CI4" s="611" t="s">
        <v>145</v>
      </c>
      <c r="CJ4" s="611" t="s">
        <v>34</v>
      </c>
      <c r="CK4" s="613" t="s">
        <v>35</v>
      </c>
      <c r="CL4" s="615" t="s">
        <v>188</v>
      </c>
      <c r="CM4" s="617" t="s">
        <v>36</v>
      </c>
      <c r="CN4" s="619" t="s">
        <v>37</v>
      </c>
      <c r="CO4" s="621" t="s">
        <v>8</v>
      </c>
      <c r="CP4" s="621" t="s">
        <v>377</v>
      </c>
      <c r="CQ4" s="623" t="s">
        <v>38</v>
      </c>
      <c r="CR4" s="605"/>
      <c r="CS4" s="605"/>
      <c r="CT4" s="605"/>
      <c r="CU4" s="605"/>
      <c r="CV4" s="605"/>
      <c r="CW4" s="605"/>
      <c r="CX4" s="605"/>
      <c r="CY4" s="606"/>
      <c r="CZ4" s="609" t="s">
        <v>459</v>
      </c>
      <c r="DA4" s="609" t="s">
        <v>174</v>
      </c>
      <c r="DB4" s="605" t="s">
        <v>39</v>
      </c>
      <c r="DC4" s="605"/>
      <c r="DD4" s="606"/>
      <c r="DE4" s="607" t="s">
        <v>65</v>
      </c>
      <c r="DF4" s="609" t="s">
        <v>457</v>
      </c>
      <c r="DG4" s="682" t="s">
        <v>449</v>
      </c>
    </row>
    <row r="5" spans="1:112" s="499" customFormat="1" ht="68.099999999999994" customHeight="1" thickBot="1" x14ac:dyDescent="0.25">
      <c r="A5" s="677"/>
      <c r="B5" s="679"/>
      <c r="C5" s="679"/>
      <c r="D5" s="679"/>
      <c r="E5" s="681"/>
      <c r="F5" s="638"/>
      <c r="G5" s="662"/>
      <c r="H5" s="674"/>
      <c r="I5" s="662"/>
      <c r="J5" s="501">
        <v>0.15</v>
      </c>
      <c r="K5" s="501">
        <v>0.01</v>
      </c>
      <c r="L5" s="501">
        <v>0.02</v>
      </c>
      <c r="M5" s="501">
        <v>0.03</v>
      </c>
      <c r="N5" s="488" t="s">
        <v>40</v>
      </c>
      <c r="O5" s="667"/>
      <c r="P5" s="489"/>
      <c r="Q5" s="489" t="s">
        <v>44</v>
      </c>
      <c r="R5" s="489" t="s">
        <v>45</v>
      </c>
      <c r="S5" s="489" t="s">
        <v>41</v>
      </c>
      <c r="T5" s="489"/>
      <c r="U5" s="494"/>
      <c r="V5" s="494"/>
      <c r="W5" s="672"/>
      <c r="X5" s="672"/>
      <c r="Y5" s="644"/>
      <c r="Z5" s="495" t="s">
        <v>14</v>
      </c>
      <c r="AA5" s="500" t="s">
        <v>46</v>
      </c>
      <c r="AB5" s="489" t="s">
        <v>182</v>
      </c>
      <c r="AC5" s="502" t="s">
        <v>48</v>
      </c>
      <c r="AD5" s="502" t="s">
        <v>52</v>
      </c>
      <c r="AE5" s="503">
        <v>0.1666</v>
      </c>
      <c r="AF5" s="504">
        <v>0.5</v>
      </c>
      <c r="AG5" s="503">
        <v>0.33329999999999999</v>
      </c>
      <c r="AH5" s="503">
        <v>0.91659999999999997</v>
      </c>
      <c r="AI5" s="504" t="s">
        <v>93</v>
      </c>
      <c r="AJ5" s="490" t="s">
        <v>186</v>
      </c>
      <c r="AK5" s="491" t="s">
        <v>162</v>
      </c>
      <c r="AL5" s="506" t="s">
        <v>364</v>
      </c>
      <c r="AM5" s="505" t="s">
        <v>53</v>
      </c>
      <c r="AN5" s="496" t="s">
        <v>54</v>
      </c>
      <c r="AO5" s="649"/>
      <c r="AP5" s="507">
        <v>0.15</v>
      </c>
      <c r="AQ5" s="507">
        <v>0.01</v>
      </c>
      <c r="AR5" s="507">
        <v>0.03</v>
      </c>
      <c r="AS5" s="652" t="s">
        <v>55</v>
      </c>
      <c r="AT5" s="654"/>
      <c r="AU5" s="507">
        <v>0.15</v>
      </c>
      <c r="AV5" s="507">
        <v>0.01</v>
      </c>
      <c r="AW5" s="507">
        <v>0.02</v>
      </c>
      <c r="AX5" s="507">
        <v>0.1</v>
      </c>
      <c r="AY5" s="507">
        <v>0.08</v>
      </c>
      <c r="AZ5" s="642"/>
      <c r="BA5" s="507">
        <v>0.15</v>
      </c>
      <c r="BB5" s="507">
        <v>0.01</v>
      </c>
      <c r="BC5" s="507">
        <v>0.1</v>
      </c>
      <c r="BD5" s="656"/>
      <c r="BE5" s="507">
        <v>0.03</v>
      </c>
      <c r="BF5" s="507">
        <v>0.01</v>
      </c>
      <c r="BG5" s="642"/>
      <c r="BH5" s="494" t="s">
        <v>56</v>
      </c>
      <c r="BI5" s="508" t="s">
        <v>57</v>
      </c>
      <c r="BJ5" s="494" t="s">
        <v>58</v>
      </c>
      <c r="BK5" s="494" t="s">
        <v>59</v>
      </c>
      <c r="BL5" s="634"/>
      <c r="BM5" s="507">
        <v>0.03</v>
      </c>
      <c r="BN5" s="507">
        <v>0.01</v>
      </c>
      <c r="BO5" s="638"/>
      <c r="BP5" s="1094"/>
      <c r="BQ5" s="640"/>
      <c r="BR5" s="640"/>
      <c r="BS5" s="640"/>
      <c r="BT5" s="640"/>
      <c r="BU5" s="640"/>
      <c r="BV5" s="612"/>
      <c r="BW5" s="629"/>
      <c r="BX5" s="612"/>
      <c r="BY5" s="614"/>
      <c r="BZ5" s="614"/>
      <c r="CA5" s="614"/>
      <c r="CB5" s="616"/>
      <c r="CC5" s="616"/>
      <c r="CD5" s="625"/>
      <c r="CE5" s="627"/>
      <c r="CF5" s="627"/>
      <c r="CG5" s="612"/>
      <c r="CH5" s="625"/>
      <c r="CI5" s="612"/>
      <c r="CJ5" s="612"/>
      <c r="CK5" s="614"/>
      <c r="CL5" s="616"/>
      <c r="CM5" s="618"/>
      <c r="CN5" s="620"/>
      <c r="CO5" s="622"/>
      <c r="CP5" s="622"/>
      <c r="CQ5" s="497" t="s">
        <v>175</v>
      </c>
      <c r="CR5" s="323" t="s">
        <v>450</v>
      </c>
      <c r="CS5" s="497" t="s">
        <v>60</v>
      </c>
      <c r="CT5" s="323" t="s">
        <v>61</v>
      </c>
      <c r="CU5" s="497" t="s">
        <v>62</v>
      </c>
      <c r="CV5" s="498" t="s">
        <v>63</v>
      </c>
      <c r="CW5" s="498" t="s">
        <v>126</v>
      </c>
      <c r="CX5" s="498" t="s">
        <v>160</v>
      </c>
      <c r="CY5" s="498" t="s">
        <v>161</v>
      </c>
      <c r="CZ5" s="610" t="s">
        <v>126</v>
      </c>
      <c r="DA5" s="610"/>
      <c r="DB5" s="323" t="s">
        <v>61</v>
      </c>
      <c r="DC5" s="323" t="s">
        <v>62</v>
      </c>
      <c r="DD5" s="323" t="s">
        <v>63</v>
      </c>
      <c r="DE5" s="608"/>
      <c r="DF5" s="610"/>
      <c r="DG5" s="683"/>
      <c r="DH5" s="497"/>
    </row>
    <row r="6" spans="1:112" s="159" customFormat="1" ht="68.099999999999994" customHeight="1" x14ac:dyDescent="0.2">
      <c r="A6" s="324" t="str">
        <f>IF(C6="","",SUBTOTAL(3,$C$6:C6))</f>
        <v/>
      </c>
      <c r="B6" s="325"/>
      <c r="C6" s="325"/>
      <c r="D6" s="325"/>
      <c r="E6" s="325"/>
      <c r="F6" s="325"/>
      <c r="G6" s="325"/>
      <c r="H6" s="325"/>
      <c r="I6" s="325"/>
      <c r="J6" s="326">
        <f t="shared" ref="J6:J33" si="0">ROUND(IF(I6&lt;$J$3,I6*$J$5,IF(I6&gt;=$J$3,$J$5*$J$3)),2)</f>
        <v>0</v>
      </c>
      <c r="K6" s="326">
        <f t="shared" ref="K6:K33" si="1">ROUND(IF(I6&lt;$J$3,I6*$K$5,IF(I6&gt;=$J$3,$K$5*$J$3)),2)</f>
        <v>0</v>
      </c>
      <c r="L6" s="326">
        <f t="shared" ref="L6:L33" si="2">ROUND(IF(I6&lt;$J$3,I6*$L$5,IF(I6&gt;=$J$3,$L$5*$J$3)),2)</f>
        <v>0</v>
      </c>
      <c r="M6" s="326">
        <f t="shared" ref="M6:M33" si="3">ROUND(IF(I6&lt;$J$3,I6*$M$5,IF(I6&gt;=$J$3,$M$5*$J$3)),2)</f>
        <v>0</v>
      </c>
      <c r="N6" s="327">
        <v>0</v>
      </c>
      <c r="O6" s="328">
        <f>SUM(I6:N6)</f>
        <v>0</v>
      </c>
      <c r="P6" s="325"/>
      <c r="Q6" s="325"/>
      <c r="R6" s="325"/>
      <c r="S6" s="325"/>
      <c r="T6" s="325"/>
      <c r="U6" s="326"/>
      <c r="V6" s="326"/>
      <c r="W6" s="331">
        <f>IF(D6="عامل تعاقد",225,IF(D6="معلم تعاقد",300,0))</f>
        <v>0</v>
      </c>
      <c r="X6" s="325"/>
      <c r="Y6" s="329">
        <f t="shared" ref="Y6:Y33" si="4">INT(IF(E6="إدارى",0,IF(E6="معلم مساعد",425,IF(E6="معلم",400,IF(E6="معلم أول",375,IF(E6="معلم أول أ",350,IF(E6="خبير",325,IF(E6="كبير",300,IF(E6="مرافق",0,0)))))))))</f>
        <v>0</v>
      </c>
      <c r="Z6" s="328">
        <f t="shared" ref="Z6:Z33" si="5">SUM(P6:Y6)</f>
        <v>0</v>
      </c>
      <c r="AA6" s="330"/>
      <c r="AB6" s="330"/>
      <c r="AC6" s="331">
        <f>INT(IF(D6="عامل تعاقد",G6*25/100,IF(D6="معلم تعاقد",G6*25/100,IF(D6="معلم مساعد",G6*25/100,IF(D6="معلم",G6*25/100,IF(D6="معلم أول",G6*25/100,IF(D6="معلم أول أ",G6*25/100,IF(D6="خبير",G6*25/100,IF(D6="كبير",G6*25/100,IF(D6="عامل",I6*25/100,0))))))))))</f>
        <v>0</v>
      </c>
      <c r="AD6" s="331">
        <f t="shared" ref="AD6:AD33" si="6">INT(IF(D6="إدارى",G6*0/100,IF(D6="معلم مساعد",G6*75/100,IF(D6="معلم",G6*75/100,IF(D6="معلم أول",G6*50/100,IF(D6="معلم أول أ",G6*25/100,IF(D6="خبير",G6*25/100,IF(D6="كبير",G6*25/100,IF(D6="عامل",G6*0/100,0)))))))))</f>
        <v>0</v>
      </c>
      <c r="AE6" s="331">
        <v>0</v>
      </c>
      <c r="AF6" s="331">
        <f>INT(IF(D6="عامل تعاقد",G6*0.5,IF(D6="معلم تعاقد",G6*0.5,0)))</f>
        <v>0</v>
      </c>
      <c r="AG6" s="331">
        <f>INT(IF(F6=1,G6*0.3333,0))</f>
        <v>0</v>
      </c>
      <c r="AH6" s="148">
        <f t="shared" ref="AH6:AH33" si="7">INT(IF(D6="عامل تعاقد",G6*0.9166,IF(D6="معلم تعاقد",G6*0.9166,0)))</f>
        <v>0</v>
      </c>
      <c r="AI6" s="332">
        <v>0</v>
      </c>
      <c r="AJ6" s="337">
        <v>0</v>
      </c>
      <c r="AK6" s="332">
        <v>0</v>
      </c>
      <c r="AL6" s="364">
        <v>0</v>
      </c>
      <c r="AM6" s="326">
        <f t="shared" ref="AM6:AM33" si="8">FLOOR(IF(D6="إدارى",G6*0,IF(D6="معلم مساعد",G6*50/100,IF(D6="معلم",G6*50/100,IF(D6="معلم أول",G6*50/100,IF(D6="معلم أول أ",G6*50/100,IF(D6="خبير",G6*50/100,IF(D6="كبير",G6*50/100,IF(D6="عامل",G6*0/100,0)))))))),0.05)</f>
        <v>0</v>
      </c>
      <c r="AN6" s="326">
        <f t="shared" ref="AN6:AN33" si="9">FLOOR(IF(D6="إدارى",G6*0,IF(D6="معلم مساعد",G6*50/100,IF(D6="معلم",G6*100/100,IF(D6="معلم أول",G6*125/100,IF(D6="معلم أول أ",G6*150/100,IF(D6="خبير",G6*175/100,IF(D6="كبير",G6*200/100,IF(D6="عامل",G6*0/100,0)))))))),0.05)</f>
        <v>0</v>
      </c>
      <c r="AO6" s="151">
        <f t="shared" ref="AO6:AO33" si="10">SUM(Z6:AN6,N6)</f>
        <v>0</v>
      </c>
      <c r="AP6" s="326">
        <f t="shared" ref="AP6:AP33" si="11">ROUND(IF(AO6&lt;$AP$3,AO6*$AP$5,IF(AO6&gt;=$AP$3,$AP$3*$AP$5)),2)</f>
        <v>0</v>
      </c>
      <c r="AQ6" s="326">
        <f t="shared" ref="AQ6:AQ33" si="12">ROUND(IF(AO6&lt;$AP$3,AO6*$AQ$5,IF(AO6&gt;=$AP$3,$AP$3*$AQ$5)),2)</f>
        <v>0</v>
      </c>
      <c r="AR6" s="326">
        <f t="shared" ref="AR6:AR33" si="13">ROUND(IF(AO6&lt;$AP$3,AO6*$AR$5,IF(AO6&gt;=$AP$3,$AP$3*$AR$5)),2)</f>
        <v>0</v>
      </c>
      <c r="AS6" s="147">
        <f>IF(D6="عامل تعاقد",0,IF(D6="معلم تعاقد",0,IF(D6="معلم مساعد",10,IF(D6="معلم",10,IF(D6="معلم أول",10,IF(D6="معلم أول أ",10,IF(D6="خبير",10,IF(D6="كبير",10,0))))))))</f>
        <v>0</v>
      </c>
      <c r="AT6" s="326">
        <f>SUM(O6,Z6:AN6,AP6:AS6)</f>
        <v>0</v>
      </c>
      <c r="AU6" s="326">
        <f t="shared" ref="AU6:AU33" si="14">ROUND(IF(I6&lt;$J$3,I6*$AU$5,IF(I6&gt;=$J$3,$AU$5*$J$3)),2)</f>
        <v>0</v>
      </c>
      <c r="AV6" s="326">
        <f t="shared" ref="AV6:AV33" si="15">ROUND(IF(I6&lt;$J$3,I6*$AV$5,IF(I6&gt;=$J$3,$AV$5*$J$3)),2)</f>
        <v>0</v>
      </c>
      <c r="AW6" s="326">
        <f t="shared" ref="AW6:AW33" si="16">ROUND(IF(I6&lt;$J$3,I6*$AW$5,IF(I6&gt;=$J$3,$AW$5*$J$3)),2)</f>
        <v>0</v>
      </c>
      <c r="AX6" s="326">
        <f t="shared" ref="AX6:AX33" si="17">ROUND(IF(I6&lt;$J$3,I6*$AX$5,IF(I6&gt;=$J$3,$AX$5*$J$3)),2)</f>
        <v>0</v>
      </c>
      <c r="AY6" s="326">
        <f t="shared" ref="AY6:AY33" si="18">ROUND(IF(I6&lt;$J$3,I6*$AY$5,IF(I6&gt;=$J$3,$AY$5*$J$3)),2)</f>
        <v>0</v>
      </c>
      <c r="AZ6" s="328">
        <f>SUM(AU6:AY6)</f>
        <v>0</v>
      </c>
      <c r="BA6" s="326">
        <f t="shared" ref="BA6:BA33" si="19">ROUND(IF(AO6&lt;$AP$3,AO6*$BA$5,IF(AO6&gt;=$AP$3,$AP$3*$BA$5)),2)</f>
        <v>0</v>
      </c>
      <c r="BB6" s="326">
        <f t="shared" ref="BB6:BB33" si="20">ROUND(IF(AO6&lt;$AP$3,AO6*$BB$5,IF(AO6&gt;=$AP$3,$AP$3*$BB$5)),2)</f>
        <v>0</v>
      </c>
      <c r="BC6" s="326">
        <f t="shared" ref="BC6:BC33" si="21">ROUND(IF(AO6&lt;$AP$3,AO6*$BC$5,IF(AO6&gt;=$AP$3,$AP$3*$BC$5)),2)</f>
        <v>0</v>
      </c>
      <c r="BD6" s="326">
        <f>ROUND(IF(D6="إدارى",I6*0,IF(D6="معلم مساعد",I6*7/100,IF(D6="معلم",I6*7/100,IF(D6="معلم أول",I6*7/100,IF(D6="معلم أول أ",I6*7/100,IF(D6="خبير",I6*7/100,IF(D6="كبير",I6*7/100))))))),2)</f>
        <v>0</v>
      </c>
      <c r="BE6" s="326">
        <f t="shared" ref="BE6:BE33" si="22">ROUND(IF(AO6&lt;$AP$3,AO6*$BE$5,IF(AO6&gt;=$AP$3,$AP$3*$BE$5)),2)</f>
        <v>0</v>
      </c>
      <c r="BF6" s="326">
        <f t="shared" ref="BF6:BF33" si="23">ROUND(IF(AO6&lt;$AP$3,AO6*$BF$5,IF(AO6&gt;=$AP$3,$AP$3*$BF$5)),2)</f>
        <v>0</v>
      </c>
      <c r="BG6" s="328">
        <f>SUM(BA6:BF6)</f>
        <v>0</v>
      </c>
      <c r="BH6" s="551">
        <f>IF(D6="عامل تعاقد",0,IF(D6="معلم تعاقد",0,IF(D6="معلم مساعد",0.1,IF(D6="معلم",0.1,IF(D6="معلم أول",0.1,IF(D6="معلم أول أ",0.1,IF(D6="خبير",0.1,IF(D6="كبير",0.1,0))))))))</f>
        <v>0</v>
      </c>
      <c r="BI6" s="551">
        <f>IF(D6="عامل تعاقد",0,IF(D6="معلم تعاقد",0,IF(D6="معلم مساعد",0.5,IF(D6="معلم",0.5,IF(D6="معلم أول",0.5,IF(D6="معلم أول أ",0.5,IF(D6="خبير",0.5,IF(D6="كبير",0.5,0))))))))</f>
        <v>0</v>
      </c>
      <c r="BJ6" s="551">
        <f>IF(D6="عامل تعاقد",0,IF(D6="معلم تعاقد",0,IF(D6="معلم مساعد",4.5,IF(D6="معلم",4.5,IF(D6="معلم أول",4.5,IF(D6="معلم أول أ",4.5,IF(D6="خبير",4.5,IF(D6="كبير",4.5,0))))))))</f>
        <v>0</v>
      </c>
      <c r="BK6" s="551">
        <f>IF(D6="عامل تعاقد",0,IF(D6="معلم تعاقد",0,IF(D6="معلم مساعد",0.2,IF(D6="معلم",0.2,IF(D6="معلم أول",0.2,IF(D6="معلم أول أ",0.2,IF(D6="خبير",0.2,IF(D6="كبير",0.2,0))))))))</f>
        <v>0</v>
      </c>
      <c r="BL6" s="327">
        <v>0</v>
      </c>
      <c r="BM6" s="326">
        <f t="shared" ref="BM6:BM33" si="24">ROUND(IF(I6&lt;$J$3,I6*$BM$5,IF(I6&gt;=$J$3,$BM$5*$J$3)),2)</f>
        <v>0</v>
      </c>
      <c r="BN6" s="326">
        <f t="shared" ref="BN6:BN33" si="25">ROUND(IF(I6&lt;$J$3,I6*$BN$5,IF(I6&gt;=$J$3,$BN$5*$J$3)),2)</f>
        <v>0</v>
      </c>
      <c r="BO6" s="325">
        <f>CEILING(IF(DE6&gt;0,DE6,0),0.05)</f>
        <v>0</v>
      </c>
      <c r="BP6" s="1095">
        <f>CEILING(IF(DA6&gt;0,DA6,0),0.05)</f>
        <v>0</v>
      </c>
      <c r="BQ6" s="333"/>
      <c r="BR6" s="333"/>
      <c r="BS6" s="333"/>
      <c r="BT6" s="333"/>
      <c r="BU6" s="333"/>
      <c r="BV6" s="333"/>
      <c r="BW6" s="327"/>
      <c r="BX6" s="327"/>
      <c r="BY6" s="333"/>
      <c r="BZ6" s="333">
        <f t="shared" ref="BZ6:BZ33" si="26">ROUND(IF(CA6=4,I6*0.05,0),2)</f>
        <v>0</v>
      </c>
      <c r="CA6" s="327"/>
      <c r="CB6" s="333"/>
      <c r="CC6" s="333"/>
      <c r="CD6" s="333"/>
      <c r="CE6" s="334"/>
      <c r="CF6" s="334"/>
      <c r="CG6" s="333"/>
      <c r="CH6" s="333"/>
      <c r="CI6" s="333"/>
      <c r="CJ6" s="333"/>
      <c r="CK6" s="333"/>
      <c r="CL6" s="333"/>
      <c r="CM6" s="326">
        <f>SUM(AZ6,BG6:BN6,BO6:CL6)</f>
        <v>0</v>
      </c>
      <c r="CN6" s="326">
        <f t="shared" ref="CN6:CN33" si="27">AT6-CM6</f>
        <v>0</v>
      </c>
      <c r="CO6" s="335">
        <f t="shared" ref="CO6:CO33" si="28">C6</f>
        <v>0</v>
      </c>
      <c r="CP6" s="335"/>
      <c r="CQ6" s="326">
        <f>ROUND(G6*10/12,2)</f>
        <v>0</v>
      </c>
      <c r="CR6" s="333">
        <f>ROUND(IF(AND(DF6&gt;=1,DF6&lt;=500),DF6*30/100,IF(AND(DF6&gt;500,DF6&lt;=10000),DF6*28/100,)),2)</f>
        <v>0</v>
      </c>
      <c r="CS6" s="332">
        <f>IF(CR6&gt;=216,216,CR6)</f>
        <v>0</v>
      </c>
      <c r="CT6" s="333">
        <f>SUM(CS6,R6:Y6,AC6:AN6,AS6,CQ6,DG6)</f>
        <v>0</v>
      </c>
      <c r="CU6" s="332">
        <f>SUM(AX6,AY6,BC6,BF6,BN6,BO6,CE6,CF6,BZ6,1183.33)</f>
        <v>1183.33</v>
      </c>
      <c r="CV6" s="336">
        <f>CT6-CU6</f>
        <v>-1183.33</v>
      </c>
      <c r="CW6" s="336">
        <f>IF(CV6&lt;=1900,CV6*0.1,190)</f>
        <v>-118.333</v>
      </c>
      <c r="CX6" s="336">
        <f>CV6-1900</f>
        <v>-3083.33</v>
      </c>
      <c r="CY6" s="336">
        <f>IF(CX6&gt;0,CX6*0.15,0)</f>
        <v>0</v>
      </c>
      <c r="CZ6" s="336">
        <f>CW6+CY6</f>
        <v>-118.333</v>
      </c>
      <c r="DA6" s="336">
        <f>IF(CY6&lt;=0,CZ6*0.2,CZ6*0.6)</f>
        <v>-23.666600000000003</v>
      </c>
      <c r="DB6" s="333">
        <f>CT6-(CQ6+DG6)</f>
        <v>0</v>
      </c>
      <c r="DC6" s="333">
        <f>SUM(AX6:AY6,BC6,BF6,BN6,CE6,CF6,50)</f>
        <v>50</v>
      </c>
      <c r="DD6" s="333">
        <f>DB6-DC6</f>
        <v>-50</v>
      </c>
      <c r="DE6" s="559">
        <f>ROUND(IF(AND(DB6&gt;=1,DB6&lt;=250),DD6*6/1000,IF(AND(DB6&gt;250,DB6&lt;=500),DD6*6.5/1000,IF(AND(DB6&gt;500,DB6&lt;=1000),DD6*7/1000,IF(AND(DB6&gt;1000,DB6&lt;=10000),DD6*7.5/1000)))),2)</f>
        <v>0</v>
      </c>
      <c r="DF6" s="336">
        <f>IF(D6="كبير",G6+30,IF(D6="خبير",G6+18,IF(D6="معلم أول أ",G6+15,IF(D6="معلم أول",G6+15,IF(D6="معلم",G6+12,IF(D6="معلم مساعد",G6+12,0))))))</f>
        <v>0</v>
      </c>
      <c r="DG6" s="559"/>
      <c r="DH6" s="326"/>
    </row>
    <row r="7" spans="1:112" s="159" customFormat="1" ht="68.099999999999994" customHeight="1" x14ac:dyDescent="0.2">
      <c r="A7" s="149" t="str">
        <f>IF(C7="","",SUBTOTAL(3,$C$6:C7))</f>
        <v/>
      </c>
      <c r="B7" s="150"/>
      <c r="C7" s="150"/>
      <c r="D7" s="325"/>
      <c r="E7" s="325"/>
      <c r="F7" s="150"/>
      <c r="G7" s="325"/>
      <c r="H7" s="150"/>
      <c r="I7" s="150"/>
      <c r="J7" s="151">
        <f t="shared" si="0"/>
        <v>0</v>
      </c>
      <c r="K7" s="151">
        <f t="shared" si="1"/>
        <v>0</v>
      </c>
      <c r="L7" s="151">
        <f t="shared" si="2"/>
        <v>0</v>
      </c>
      <c r="M7" s="151">
        <f t="shared" si="3"/>
        <v>0</v>
      </c>
      <c r="N7" s="152">
        <v>0</v>
      </c>
      <c r="O7" s="153">
        <f t="shared" ref="O7:O33" si="29">SUM(I7:N7)</f>
        <v>0</v>
      </c>
      <c r="P7" s="150"/>
      <c r="Q7" s="150"/>
      <c r="R7" s="150"/>
      <c r="S7" s="150"/>
      <c r="T7" s="150"/>
      <c r="U7" s="151"/>
      <c r="V7" s="151"/>
      <c r="W7" s="331">
        <f t="shared" ref="W7:W33" si="30">IF(D7="عامل تعاقد",225,IF(D7="معلم تعاقد",300,0))</f>
        <v>0</v>
      </c>
      <c r="X7" s="150"/>
      <c r="Y7" s="154">
        <f t="shared" si="4"/>
        <v>0</v>
      </c>
      <c r="Z7" s="153">
        <f t="shared" si="5"/>
        <v>0</v>
      </c>
      <c r="AA7" s="147"/>
      <c r="AB7" s="147"/>
      <c r="AC7" s="331">
        <f t="shared" ref="AC7:AC33" si="31">INT(IF(D7="عامل تعاقد",G7*25/100,IF(D7="معلم تعاقد",G7*25/100,IF(D7="معلم مساعد",G7*25/100,IF(D7="معلم",G7*25/100,IF(D7="معلم أول",G7*25/100,IF(D7="معلم أول أ",G7*25/100,IF(D7="خبير",G7*25/100,IF(D7="كبير",G7*25/100,IF(D7="عامل",I7*25/100,0))))))))))</f>
        <v>0</v>
      </c>
      <c r="AD7" s="331">
        <f t="shared" si="6"/>
        <v>0</v>
      </c>
      <c r="AE7" s="331">
        <v>0</v>
      </c>
      <c r="AF7" s="331">
        <f t="shared" ref="AF7:AF33" si="32">INT(IF(D7="عامل تعاقد",G7*0.5,IF(D7="معلم تعاقد",G7*0.5,0)))</f>
        <v>0</v>
      </c>
      <c r="AG7" s="331">
        <f t="shared" ref="AG7:AG33" si="33">INT(IF(F7=1,G7*0.3333,0))</f>
        <v>0</v>
      </c>
      <c r="AH7" s="148">
        <f t="shared" si="7"/>
        <v>0</v>
      </c>
      <c r="AI7" s="155">
        <v>0</v>
      </c>
      <c r="AJ7" s="337">
        <v>0</v>
      </c>
      <c r="AK7" s="155">
        <v>0</v>
      </c>
      <c r="AL7" s="337">
        <v>0</v>
      </c>
      <c r="AM7" s="151">
        <f t="shared" si="8"/>
        <v>0</v>
      </c>
      <c r="AN7" s="151">
        <f t="shared" si="9"/>
        <v>0</v>
      </c>
      <c r="AO7" s="151">
        <f t="shared" si="10"/>
        <v>0</v>
      </c>
      <c r="AP7" s="151">
        <f t="shared" si="11"/>
        <v>0</v>
      </c>
      <c r="AQ7" s="151">
        <f t="shared" si="12"/>
        <v>0</v>
      </c>
      <c r="AR7" s="151">
        <f t="shared" si="13"/>
        <v>0</v>
      </c>
      <c r="AS7" s="147">
        <f t="shared" ref="AS7:AS33" si="34">IF(D7="عامل تعاقد",0,IF(D7="معلم تعاقد",0,IF(D7="معلم مساعد",10,IF(D7="معلم",10,IF(D7="معلم أول",10,IF(D7="معلم أول أ",10,IF(D7="خبير",10,IF(D7="كبير",10,0))))))))</f>
        <v>0</v>
      </c>
      <c r="AT7" s="151">
        <f t="shared" ref="AT7:AT33" si="35">SUM(O7,Z7:AN7,AP7:AS7)</f>
        <v>0</v>
      </c>
      <c r="AU7" s="151">
        <f t="shared" si="14"/>
        <v>0</v>
      </c>
      <c r="AV7" s="151">
        <f t="shared" si="15"/>
        <v>0</v>
      </c>
      <c r="AW7" s="151">
        <f t="shared" si="16"/>
        <v>0</v>
      </c>
      <c r="AX7" s="151">
        <f t="shared" si="17"/>
        <v>0</v>
      </c>
      <c r="AY7" s="151">
        <f t="shared" si="18"/>
        <v>0</v>
      </c>
      <c r="AZ7" s="153">
        <f t="shared" ref="AZ7:AZ33" si="36">SUM(AU7:AY7)</f>
        <v>0</v>
      </c>
      <c r="BA7" s="151">
        <f t="shared" si="19"/>
        <v>0</v>
      </c>
      <c r="BB7" s="151">
        <f t="shared" si="20"/>
        <v>0</v>
      </c>
      <c r="BC7" s="151">
        <f t="shared" si="21"/>
        <v>0</v>
      </c>
      <c r="BD7" s="151">
        <f t="shared" ref="BD7:BD33" si="37">ROUND(IF(D7="إدارى",I7*0,IF(D7="معلم مساعد",I7*7/100,IF(D7="معلم",I7*7/100,IF(D7="معلم أول",I7*7/100,IF(D7="معلم أول أ",I7*7/100,IF(D7="خبير",I7*7/100,IF(D7="كبير",I7*7/100))))))),2)</f>
        <v>0</v>
      </c>
      <c r="BE7" s="151">
        <f t="shared" si="22"/>
        <v>0</v>
      </c>
      <c r="BF7" s="151">
        <f t="shared" si="23"/>
        <v>0</v>
      </c>
      <c r="BG7" s="153">
        <f t="shared" ref="BG7:BG33" si="38">SUM(BA7:BF7)</f>
        <v>0</v>
      </c>
      <c r="BH7" s="551">
        <f t="shared" ref="BH7:BH33" si="39">IF(D7="عامل تعاقد",0,IF(D7="معلم تعاقد",0,IF(D7="معلم مساعد",0.1,IF(D7="معلم",0.1,IF(D7="معلم أول",0.1,IF(D7="معلم أول أ",0.1,IF(D7="خبير",0.1,IF(D7="كبير",0.1,0))))))))</f>
        <v>0</v>
      </c>
      <c r="BI7" s="551">
        <f t="shared" ref="BI7:BI33" si="40">IF(D7="عامل تعاقد",0,IF(D7="معلم تعاقد",0,IF(D7="معلم مساعد",0.5,IF(D7="معلم",0.5,IF(D7="معلم أول",0.5,IF(D7="معلم أول أ",0.5,IF(D7="خبير",0.5,IF(D7="كبير",0.5,0))))))))</f>
        <v>0</v>
      </c>
      <c r="BJ7" s="551">
        <f t="shared" ref="BJ7:BJ33" si="41">IF(D7="عامل تعاقد",0,IF(D7="معلم تعاقد",0,IF(D7="معلم مساعد",4.5,IF(D7="معلم",4.5,IF(D7="معلم أول",4.5,IF(D7="معلم أول أ",4.5,IF(D7="خبير",4.5,IF(D7="كبير",4.5,0))))))))</f>
        <v>0</v>
      </c>
      <c r="BK7" s="551">
        <f t="shared" ref="BK7:BK33" si="42">IF(D7="عامل تعاقد",0,IF(D7="معلم تعاقد",0,IF(D7="معلم مساعد",0.2,IF(D7="معلم",0.2,IF(D7="معلم أول",0.2,IF(D7="معلم أول أ",0.2,IF(D7="خبير",0.2,IF(D7="كبير",0.2,0))))))))</f>
        <v>0</v>
      </c>
      <c r="BL7" s="152">
        <v>0</v>
      </c>
      <c r="BM7" s="151">
        <f t="shared" si="24"/>
        <v>0</v>
      </c>
      <c r="BN7" s="151">
        <f t="shared" si="25"/>
        <v>0</v>
      </c>
      <c r="BO7" s="150">
        <f t="shared" ref="BO7:BO33" si="43">CEILING(IF(DE7&gt;0,DE7,0),0.05)</f>
        <v>0</v>
      </c>
      <c r="BP7" s="1095">
        <f t="shared" ref="BP7:BP33" si="44">CEILING(IF(DA7&gt;0,DA7,0),0.05)</f>
        <v>0</v>
      </c>
      <c r="BQ7" s="156"/>
      <c r="BR7" s="156"/>
      <c r="BS7" s="156"/>
      <c r="BT7" s="156"/>
      <c r="BU7" s="156"/>
      <c r="BV7" s="156"/>
      <c r="BW7" s="152"/>
      <c r="BX7" s="152"/>
      <c r="BY7" s="156"/>
      <c r="BZ7" s="156">
        <f t="shared" si="26"/>
        <v>0</v>
      </c>
      <c r="CA7" s="152"/>
      <c r="CB7" s="156"/>
      <c r="CC7" s="156"/>
      <c r="CD7" s="156"/>
      <c r="CE7" s="157"/>
      <c r="CF7" s="157"/>
      <c r="CG7" s="156"/>
      <c r="CH7" s="156"/>
      <c r="CI7" s="156"/>
      <c r="CJ7" s="156"/>
      <c r="CK7" s="156"/>
      <c r="CL7" s="156"/>
      <c r="CM7" s="151">
        <f t="shared" ref="CM7:CM33" si="45">SUM(AZ7,BG7:BN7,BO7:CL7)</f>
        <v>0</v>
      </c>
      <c r="CN7" s="151">
        <f t="shared" si="27"/>
        <v>0</v>
      </c>
      <c r="CO7" s="158">
        <f t="shared" si="28"/>
        <v>0</v>
      </c>
      <c r="CP7" s="158"/>
      <c r="CQ7" s="151">
        <f t="shared" ref="CQ7:CQ33" si="46">ROUND(G7*10/12,2)</f>
        <v>0</v>
      </c>
      <c r="CR7" s="156">
        <f t="shared" ref="CR7:CR33" si="47">ROUND(IF(AND(DF7&gt;=1,DF7&lt;=500),DF7*30/100,IF(AND(DF7&gt;500,DF7&lt;=10000),DF7*28/100,)),2)</f>
        <v>0</v>
      </c>
      <c r="CS7" s="155">
        <f t="shared" ref="CS7:CS33" si="48">IF(CR7&gt;=216,216,CR7)</f>
        <v>0</v>
      </c>
      <c r="CT7" s="156">
        <f t="shared" ref="CT7:CT33" si="49">SUM(CS7,R7:Y7,AC7:AN7,AS7,CQ7,DG7)</f>
        <v>0</v>
      </c>
      <c r="CU7" s="332">
        <f t="shared" ref="CU7:CU33" si="50">SUM(AX7,AY7,BC7,BF7,BN7,BO7,CE7,CF7,BZ7,1183.33)</f>
        <v>1183.33</v>
      </c>
      <c r="CV7" s="560">
        <f t="shared" ref="CV7:CV33" si="51">CT7-CU7</f>
        <v>-1183.33</v>
      </c>
      <c r="CW7" s="560">
        <f t="shared" ref="CW7:CW33" si="52">IF(CV7&lt;=1900,CV7*0.1,190)</f>
        <v>-118.333</v>
      </c>
      <c r="CX7" s="560">
        <f t="shared" ref="CX7:CX33" si="53">CV7-1900</f>
        <v>-3083.33</v>
      </c>
      <c r="CY7" s="560">
        <f t="shared" ref="CY7:CY33" si="54">IF(CX7&gt;0,CX7*0.15,0)</f>
        <v>0</v>
      </c>
      <c r="CZ7" s="560">
        <f t="shared" ref="CZ7:CZ33" si="55">CW7+CY7</f>
        <v>-118.333</v>
      </c>
      <c r="DA7" s="560">
        <f t="shared" ref="DA7:DA33" si="56">IF(CY7&lt;=0,CZ7*0.2,CZ7*0.6)</f>
        <v>-23.666600000000003</v>
      </c>
      <c r="DB7" s="156">
        <f t="shared" ref="DB7:DB33" si="57">CT7-(CQ7+DG7)</f>
        <v>0</v>
      </c>
      <c r="DC7" s="156">
        <f t="shared" ref="DC7:DC33" si="58">SUM(AX7:AY7,BC7,BF7,BN7,CE7,CF7,50)</f>
        <v>50</v>
      </c>
      <c r="DD7" s="156">
        <f t="shared" ref="DD7:DD33" si="59">DB7-DC7</f>
        <v>-50</v>
      </c>
      <c r="DE7" s="561">
        <f t="shared" ref="DE7:DE33" si="60">ROUND(IF(AND(DB7&gt;=1,DB7&lt;=250),DD7*6/1000,IF(AND(DB7&gt;250,DB7&lt;=500),DD7*6.5/1000,IF(AND(DB7&gt;500,DB7&lt;=1000),DD7*7/1000,IF(AND(DB7&gt;1000,DB7&lt;=10000),DD7*7.5/1000)))),2)</f>
        <v>0</v>
      </c>
      <c r="DF7" s="560">
        <f t="shared" ref="DF7:DF33" si="61">IF(D7="كبير",G7+30,IF(D7="خبير",G7+18,IF(D7="معلم أول أ",G7+15,IF(D7="معلم أول",G7+15,IF(D7="معلم",G7+12,IF(D7="معلم مساعد",G7+12,0))))))</f>
        <v>0</v>
      </c>
      <c r="DG7" s="561"/>
      <c r="DH7" s="151"/>
    </row>
    <row r="8" spans="1:112" s="159" customFormat="1" ht="68.099999999999994" customHeight="1" x14ac:dyDescent="0.2">
      <c r="A8" s="149" t="str">
        <f>IF(C8="","",SUBTOTAL(3,$C$6:C8))</f>
        <v/>
      </c>
      <c r="B8" s="150"/>
      <c r="C8" s="150"/>
      <c r="D8" s="325"/>
      <c r="E8" s="325"/>
      <c r="F8" s="150"/>
      <c r="G8" s="325"/>
      <c r="H8" s="150"/>
      <c r="I8" s="150"/>
      <c r="J8" s="151">
        <f t="shared" si="0"/>
        <v>0</v>
      </c>
      <c r="K8" s="151">
        <f t="shared" si="1"/>
        <v>0</v>
      </c>
      <c r="L8" s="151">
        <f t="shared" si="2"/>
        <v>0</v>
      </c>
      <c r="M8" s="151">
        <f t="shared" si="3"/>
        <v>0</v>
      </c>
      <c r="N8" s="152">
        <v>0</v>
      </c>
      <c r="O8" s="153">
        <f t="shared" si="29"/>
        <v>0</v>
      </c>
      <c r="P8" s="150"/>
      <c r="Q8" s="150"/>
      <c r="R8" s="150"/>
      <c r="S8" s="150"/>
      <c r="T8" s="150"/>
      <c r="U8" s="151"/>
      <c r="V8" s="151"/>
      <c r="W8" s="331">
        <f t="shared" si="30"/>
        <v>0</v>
      </c>
      <c r="X8" s="150"/>
      <c r="Y8" s="154">
        <f t="shared" si="4"/>
        <v>0</v>
      </c>
      <c r="Z8" s="153">
        <f t="shared" si="5"/>
        <v>0</v>
      </c>
      <c r="AA8" s="147"/>
      <c r="AB8" s="147"/>
      <c r="AC8" s="331">
        <f t="shared" si="31"/>
        <v>0</v>
      </c>
      <c r="AD8" s="331">
        <f t="shared" si="6"/>
        <v>0</v>
      </c>
      <c r="AE8" s="331">
        <v>0</v>
      </c>
      <c r="AF8" s="331">
        <f t="shared" si="32"/>
        <v>0</v>
      </c>
      <c r="AG8" s="331">
        <f t="shared" si="33"/>
        <v>0</v>
      </c>
      <c r="AH8" s="148">
        <f t="shared" si="7"/>
        <v>0</v>
      </c>
      <c r="AI8" s="155">
        <v>0</v>
      </c>
      <c r="AJ8" s="337">
        <v>0</v>
      </c>
      <c r="AK8" s="155">
        <v>0</v>
      </c>
      <c r="AL8" s="337">
        <v>0</v>
      </c>
      <c r="AM8" s="151">
        <f t="shared" si="8"/>
        <v>0</v>
      </c>
      <c r="AN8" s="151">
        <f t="shared" si="9"/>
        <v>0</v>
      </c>
      <c r="AO8" s="151">
        <f t="shared" si="10"/>
        <v>0</v>
      </c>
      <c r="AP8" s="151">
        <f t="shared" si="11"/>
        <v>0</v>
      </c>
      <c r="AQ8" s="151">
        <f t="shared" si="12"/>
        <v>0</v>
      </c>
      <c r="AR8" s="151">
        <f t="shared" si="13"/>
        <v>0</v>
      </c>
      <c r="AS8" s="147">
        <f t="shared" si="34"/>
        <v>0</v>
      </c>
      <c r="AT8" s="151">
        <f t="shared" si="35"/>
        <v>0</v>
      </c>
      <c r="AU8" s="151">
        <f t="shared" si="14"/>
        <v>0</v>
      </c>
      <c r="AV8" s="151">
        <f t="shared" si="15"/>
        <v>0</v>
      </c>
      <c r="AW8" s="151">
        <f t="shared" si="16"/>
        <v>0</v>
      </c>
      <c r="AX8" s="151">
        <f t="shared" si="17"/>
        <v>0</v>
      </c>
      <c r="AY8" s="151">
        <f t="shared" si="18"/>
        <v>0</v>
      </c>
      <c r="AZ8" s="153">
        <f t="shared" si="36"/>
        <v>0</v>
      </c>
      <c r="BA8" s="151">
        <f t="shared" si="19"/>
        <v>0</v>
      </c>
      <c r="BB8" s="151">
        <f t="shared" si="20"/>
        <v>0</v>
      </c>
      <c r="BC8" s="151">
        <f t="shared" si="21"/>
        <v>0</v>
      </c>
      <c r="BD8" s="151">
        <f t="shared" si="37"/>
        <v>0</v>
      </c>
      <c r="BE8" s="151">
        <f t="shared" si="22"/>
        <v>0</v>
      </c>
      <c r="BF8" s="151">
        <f t="shared" si="23"/>
        <v>0</v>
      </c>
      <c r="BG8" s="153">
        <f t="shared" si="38"/>
        <v>0</v>
      </c>
      <c r="BH8" s="551">
        <f t="shared" si="39"/>
        <v>0</v>
      </c>
      <c r="BI8" s="551">
        <f t="shared" si="40"/>
        <v>0</v>
      </c>
      <c r="BJ8" s="551">
        <f t="shared" si="41"/>
        <v>0</v>
      </c>
      <c r="BK8" s="551">
        <f t="shared" si="42"/>
        <v>0</v>
      </c>
      <c r="BL8" s="152">
        <v>0</v>
      </c>
      <c r="BM8" s="151">
        <f t="shared" si="24"/>
        <v>0</v>
      </c>
      <c r="BN8" s="151">
        <f t="shared" si="25"/>
        <v>0</v>
      </c>
      <c r="BO8" s="150">
        <f t="shared" si="43"/>
        <v>0</v>
      </c>
      <c r="BP8" s="1095">
        <f t="shared" si="44"/>
        <v>0</v>
      </c>
      <c r="BQ8" s="156"/>
      <c r="BR8" s="156"/>
      <c r="BS8" s="156"/>
      <c r="BT8" s="156"/>
      <c r="BU8" s="156"/>
      <c r="BV8" s="156"/>
      <c r="BW8" s="152"/>
      <c r="BX8" s="152"/>
      <c r="BY8" s="156"/>
      <c r="BZ8" s="156">
        <f t="shared" si="26"/>
        <v>0</v>
      </c>
      <c r="CA8" s="152"/>
      <c r="CB8" s="156"/>
      <c r="CC8" s="156"/>
      <c r="CD8" s="156"/>
      <c r="CE8" s="157"/>
      <c r="CF8" s="157"/>
      <c r="CG8" s="156"/>
      <c r="CH8" s="156"/>
      <c r="CI8" s="156"/>
      <c r="CJ8" s="156"/>
      <c r="CK8" s="156"/>
      <c r="CL8" s="156"/>
      <c r="CM8" s="151">
        <f t="shared" si="45"/>
        <v>0</v>
      </c>
      <c r="CN8" s="151">
        <f t="shared" si="27"/>
        <v>0</v>
      </c>
      <c r="CO8" s="158">
        <f t="shared" si="28"/>
        <v>0</v>
      </c>
      <c r="CP8" s="158"/>
      <c r="CQ8" s="151">
        <f t="shared" si="46"/>
        <v>0</v>
      </c>
      <c r="CR8" s="156">
        <f t="shared" si="47"/>
        <v>0</v>
      </c>
      <c r="CS8" s="155">
        <f t="shared" si="48"/>
        <v>0</v>
      </c>
      <c r="CT8" s="156">
        <f t="shared" si="49"/>
        <v>0</v>
      </c>
      <c r="CU8" s="332">
        <f t="shared" si="50"/>
        <v>1183.33</v>
      </c>
      <c r="CV8" s="560">
        <f t="shared" si="51"/>
        <v>-1183.33</v>
      </c>
      <c r="CW8" s="560">
        <f t="shared" si="52"/>
        <v>-118.333</v>
      </c>
      <c r="CX8" s="560">
        <f t="shared" si="53"/>
        <v>-3083.33</v>
      </c>
      <c r="CY8" s="560">
        <f t="shared" si="54"/>
        <v>0</v>
      </c>
      <c r="CZ8" s="560">
        <f t="shared" si="55"/>
        <v>-118.333</v>
      </c>
      <c r="DA8" s="560">
        <f t="shared" si="56"/>
        <v>-23.666600000000003</v>
      </c>
      <c r="DB8" s="156">
        <f t="shared" si="57"/>
        <v>0</v>
      </c>
      <c r="DC8" s="156">
        <f t="shared" si="58"/>
        <v>50</v>
      </c>
      <c r="DD8" s="156">
        <f t="shared" si="59"/>
        <v>-50</v>
      </c>
      <c r="DE8" s="561">
        <f t="shared" si="60"/>
        <v>0</v>
      </c>
      <c r="DF8" s="560">
        <f t="shared" si="61"/>
        <v>0</v>
      </c>
      <c r="DG8" s="561"/>
      <c r="DH8" s="151"/>
    </row>
    <row r="9" spans="1:112" s="159" customFormat="1" ht="68.099999999999994" customHeight="1" x14ac:dyDescent="0.2">
      <c r="A9" s="149" t="str">
        <f>IF(C9="","",SUBTOTAL(3,$C$6:C9))</f>
        <v/>
      </c>
      <c r="B9" s="150"/>
      <c r="C9" s="150"/>
      <c r="D9" s="325"/>
      <c r="E9" s="325"/>
      <c r="F9" s="150"/>
      <c r="G9" s="325"/>
      <c r="H9" s="150"/>
      <c r="I9" s="150"/>
      <c r="J9" s="151">
        <f t="shared" si="0"/>
        <v>0</v>
      </c>
      <c r="K9" s="151">
        <f t="shared" si="1"/>
        <v>0</v>
      </c>
      <c r="L9" s="151">
        <f t="shared" si="2"/>
        <v>0</v>
      </c>
      <c r="M9" s="151">
        <f t="shared" si="3"/>
        <v>0</v>
      </c>
      <c r="N9" s="152">
        <v>0</v>
      </c>
      <c r="O9" s="153">
        <f t="shared" si="29"/>
        <v>0</v>
      </c>
      <c r="P9" s="150"/>
      <c r="Q9" s="150"/>
      <c r="R9" s="150"/>
      <c r="S9" s="150"/>
      <c r="T9" s="150"/>
      <c r="U9" s="151"/>
      <c r="V9" s="151"/>
      <c r="W9" s="331">
        <f t="shared" si="30"/>
        <v>0</v>
      </c>
      <c r="X9" s="150"/>
      <c r="Y9" s="154">
        <f t="shared" si="4"/>
        <v>0</v>
      </c>
      <c r="Z9" s="153">
        <f t="shared" si="5"/>
        <v>0</v>
      </c>
      <c r="AA9" s="147"/>
      <c r="AB9" s="147"/>
      <c r="AC9" s="331">
        <f t="shared" si="31"/>
        <v>0</v>
      </c>
      <c r="AD9" s="331">
        <f t="shared" si="6"/>
        <v>0</v>
      </c>
      <c r="AE9" s="331">
        <v>0</v>
      </c>
      <c r="AF9" s="331">
        <f t="shared" si="32"/>
        <v>0</v>
      </c>
      <c r="AG9" s="331">
        <f t="shared" si="33"/>
        <v>0</v>
      </c>
      <c r="AH9" s="148">
        <f t="shared" si="7"/>
        <v>0</v>
      </c>
      <c r="AI9" s="155">
        <v>0</v>
      </c>
      <c r="AJ9" s="337">
        <v>0</v>
      </c>
      <c r="AK9" s="155">
        <v>0</v>
      </c>
      <c r="AL9" s="337">
        <v>0</v>
      </c>
      <c r="AM9" s="151">
        <f t="shared" si="8"/>
        <v>0</v>
      </c>
      <c r="AN9" s="151">
        <f t="shared" si="9"/>
        <v>0</v>
      </c>
      <c r="AO9" s="151">
        <f t="shared" si="10"/>
        <v>0</v>
      </c>
      <c r="AP9" s="151">
        <f t="shared" si="11"/>
        <v>0</v>
      </c>
      <c r="AQ9" s="151">
        <f t="shared" si="12"/>
        <v>0</v>
      </c>
      <c r="AR9" s="151">
        <f t="shared" si="13"/>
        <v>0</v>
      </c>
      <c r="AS9" s="147">
        <f t="shared" si="34"/>
        <v>0</v>
      </c>
      <c r="AT9" s="151">
        <f t="shared" si="35"/>
        <v>0</v>
      </c>
      <c r="AU9" s="151">
        <f t="shared" si="14"/>
        <v>0</v>
      </c>
      <c r="AV9" s="151">
        <f t="shared" si="15"/>
        <v>0</v>
      </c>
      <c r="AW9" s="151">
        <f t="shared" si="16"/>
        <v>0</v>
      </c>
      <c r="AX9" s="151">
        <f t="shared" si="17"/>
        <v>0</v>
      </c>
      <c r="AY9" s="151">
        <f t="shared" si="18"/>
        <v>0</v>
      </c>
      <c r="AZ9" s="153">
        <f t="shared" si="36"/>
        <v>0</v>
      </c>
      <c r="BA9" s="151">
        <f t="shared" si="19"/>
        <v>0</v>
      </c>
      <c r="BB9" s="151">
        <f t="shared" si="20"/>
        <v>0</v>
      </c>
      <c r="BC9" s="151">
        <f t="shared" si="21"/>
        <v>0</v>
      </c>
      <c r="BD9" s="151">
        <f t="shared" si="37"/>
        <v>0</v>
      </c>
      <c r="BE9" s="151">
        <f t="shared" si="22"/>
        <v>0</v>
      </c>
      <c r="BF9" s="151">
        <f t="shared" si="23"/>
        <v>0</v>
      </c>
      <c r="BG9" s="153">
        <f t="shared" si="38"/>
        <v>0</v>
      </c>
      <c r="BH9" s="551">
        <f t="shared" si="39"/>
        <v>0</v>
      </c>
      <c r="BI9" s="551">
        <f t="shared" si="40"/>
        <v>0</v>
      </c>
      <c r="BJ9" s="551">
        <f t="shared" si="41"/>
        <v>0</v>
      </c>
      <c r="BK9" s="551">
        <f t="shared" si="42"/>
        <v>0</v>
      </c>
      <c r="BL9" s="152">
        <v>0</v>
      </c>
      <c r="BM9" s="151">
        <f t="shared" si="24"/>
        <v>0</v>
      </c>
      <c r="BN9" s="151">
        <f t="shared" si="25"/>
        <v>0</v>
      </c>
      <c r="BO9" s="150">
        <f t="shared" si="43"/>
        <v>0</v>
      </c>
      <c r="BP9" s="1095">
        <f t="shared" si="44"/>
        <v>0</v>
      </c>
      <c r="BQ9" s="156"/>
      <c r="BR9" s="156"/>
      <c r="BS9" s="156"/>
      <c r="BT9" s="156"/>
      <c r="BU9" s="156"/>
      <c r="BV9" s="156"/>
      <c r="BW9" s="152"/>
      <c r="BX9" s="152"/>
      <c r="BY9" s="156"/>
      <c r="BZ9" s="156">
        <f t="shared" si="26"/>
        <v>0</v>
      </c>
      <c r="CA9" s="152"/>
      <c r="CB9" s="156"/>
      <c r="CC9" s="156"/>
      <c r="CD9" s="156"/>
      <c r="CE9" s="157"/>
      <c r="CF9" s="157"/>
      <c r="CG9" s="156"/>
      <c r="CH9" s="156"/>
      <c r="CI9" s="156"/>
      <c r="CJ9" s="156"/>
      <c r="CK9" s="156"/>
      <c r="CL9" s="156"/>
      <c r="CM9" s="151">
        <f t="shared" si="45"/>
        <v>0</v>
      </c>
      <c r="CN9" s="151">
        <f t="shared" si="27"/>
        <v>0</v>
      </c>
      <c r="CO9" s="158">
        <f t="shared" si="28"/>
        <v>0</v>
      </c>
      <c r="CP9" s="158"/>
      <c r="CQ9" s="151">
        <f t="shared" si="46"/>
        <v>0</v>
      </c>
      <c r="CR9" s="156">
        <f t="shared" si="47"/>
        <v>0</v>
      </c>
      <c r="CS9" s="155">
        <f t="shared" si="48"/>
        <v>0</v>
      </c>
      <c r="CT9" s="156">
        <f t="shared" si="49"/>
        <v>0</v>
      </c>
      <c r="CU9" s="332">
        <f t="shared" si="50"/>
        <v>1183.33</v>
      </c>
      <c r="CV9" s="560">
        <f t="shared" si="51"/>
        <v>-1183.33</v>
      </c>
      <c r="CW9" s="560">
        <f t="shared" si="52"/>
        <v>-118.333</v>
      </c>
      <c r="CX9" s="560">
        <f t="shared" si="53"/>
        <v>-3083.33</v>
      </c>
      <c r="CY9" s="560">
        <f t="shared" si="54"/>
        <v>0</v>
      </c>
      <c r="CZ9" s="560">
        <f t="shared" si="55"/>
        <v>-118.333</v>
      </c>
      <c r="DA9" s="560">
        <f t="shared" si="56"/>
        <v>-23.666600000000003</v>
      </c>
      <c r="DB9" s="156">
        <f t="shared" si="57"/>
        <v>0</v>
      </c>
      <c r="DC9" s="156">
        <f t="shared" si="58"/>
        <v>50</v>
      </c>
      <c r="DD9" s="156">
        <f t="shared" si="59"/>
        <v>-50</v>
      </c>
      <c r="DE9" s="561">
        <f t="shared" si="60"/>
        <v>0</v>
      </c>
      <c r="DF9" s="560">
        <f t="shared" si="61"/>
        <v>0</v>
      </c>
      <c r="DG9" s="561"/>
      <c r="DH9" s="151"/>
    </row>
    <row r="10" spans="1:112" s="159" customFormat="1" ht="68.099999999999994" customHeight="1" x14ac:dyDescent="0.2">
      <c r="A10" s="149" t="str">
        <f>IF(C10="","",SUBTOTAL(3,$C$6:C10))</f>
        <v/>
      </c>
      <c r="B10" s="150"/>
      <c r="C10" s="150"/>
      <c r="D10" s="325"/>
      <c r="E10" s="325"/>
      <c r="F10" s="150"/>
      <c r="G10" s="325"/>
      <c r="H10" s="150"/>
      <c r="I10" s="150"/>
      <c r="J10" s="151">
        <f t="shared" si="0"/>
        <v>0</v>
      </c>
      <c r="K10" s="151">
        <f t="shared" si="1"/>
        <v>0</v>
      </c>
      <c r="L10" s="151">
        <f t="shared" si="2"/>
        <v>0</v>
      </c>
      <c r="M10" s="151">
        <f t="shared" si="3"/>
        <v>0</v>
      </c>
      <c r="N10" s="152">
        <v>0</v>
      </c>
      <c r="O10" s="153">
        <f t="shared" si="29"/>
        <v>0</v>
      </c>
      <c r="P10" s="150"/>
      <c r="Q10" s="150"/>
      <c r="R10" s="150"/>
      <c r="S10" s="150"/>
      <c r="T10" s="150"/>
      <c r="U10" s="151"/>
      <c r="V10" s="151"/>
      <c r="W10" s="331">
        <f t="shared" si="30"/>
        <v>0</v>
      </c>
      <c r="X10" s="150"/>
      <c r="Y10" s="154">
        <f t="shared" si="4"/>
        <v>0</v>
      </c>
      <c r="Z10" s="153">
        <f t="shared" si="5"/>
        <v>0</v>
      </c>
      <c r="AA10" s="147"/>
      <c r="AB10" s="147"/>
      <c r="AC10" s="331">
        <f t="shared" si="31"/>
        <v>0</v>
      </c>
      <c r="AD10" s="331">
        <f t="shared" si="6"/>
        <v>0</v>
      </c>
      <c r="AE10" s="331">
        <v>0</v>
      </c>
      <c r="AF10" s="331">
        <f t="shared" si="32"/>
        <v>0</v>
      </c>
      <c r="AG10" s="331">
        <f t="shared" si="33"/>
        <v>0</v>
      </c>
      <c r="AH10" s="148">
        <f t="shared" si="7"/>
        <v>0</v>
      </c>
      <c r="AI10" s="155">
        <v>0</v>
      </c>
      <c r="AJ10" s="337">
        <v>0</v>
      </c>
      <c r="AK10" s="155">
        <v>0</v>
      </c>
      <c r="AL10" s="337">
        <v>0</v>
      </c>
      <c r="AM10" s="151">
        <f t="shared" si="8"/>
        <v>0</v>
      </c>
      <c r="AN10" s="151">
        <f t="shared" si="9"/>
        <v>0</v>
      </c>
      <c r="AO10" s="151">
        <f t="shared" si="10"/>
        <v>0</v>
      </c>
      <c r="AP10" s="151">
        <f t="shared" si="11"/>
        <v>0</v>
      </c>
      <c r="AQ10" s="151">
        <f t="shared" si="12"/>
        <v>0</v>
      </c>
      <c r="AR10" s="151">
        <f t="shared" si="13"/>
        <v>0</v>
      </c>
      <c r="AS10" s="147">
        <f t="shared" si="34"/>
        <v>0</v>
      </c>
      <c r="AT10" s="151">
        <f t="shared" si="35"/>
        <v>0</v>
      </c>
      <c r="AU10" s="151">
        <f t="shared" si="14"/>
        <v>0</v>
      </c>
      <c r="AV10" s="151">
        <f t="shared" si="15"/>
        <v>0</v>
      </c>
      <c r="AW10" s="151">
        <f t="shared" si="16"/>
        <v>0</v>
      </c>
      <c r="AX10" s="151">
        <f t="shared" si="17"/>
        <v>0</v>
      </c>
      <c r="AY10" s="151">
        <f t="shared" si="18"/>
        <v>0</v>
      </c>
      <c r="AZ10" s="153">
        <f t="shared" si="36"/>
        <v>0</v>
      </c>
      <c r="BA10" s="151">
        <f t="shared" si="19"/>
        <v>0</v>
      </c>
      <c r="BB10" s="151">
        <f t="shared" si="20"/>
        <v>0</v>
      </c>
      <c r="BC10" s="151">
        <f t="shared" si="21"/>
        <v>0</v>
      </c>
      <c r="BD10" s="151">
        <f t="shared" si="37"/>
        <v>0</v>
      </c>
      <c r="BE10" s="151">
        <f t="shared" si="22"/>
        <v>0</v>
      </c>
      <c r="BF10" s="151">
        <f t="shared" si="23"/>
        <v>0</v>
      </c>
      <c r="BG10" s="153">
        <f t="shared" si="38"/>
        <v>0</v>
      </c>
      <c r="BH10" s="551">
        <f t="shared" si="39"/>
        <v>0</v>
      </c>
      <c r="BI10" s="551">
        <f t="shared" si="40"/>
        <v>0</v>
      </c>
      <c r="BJ10" s="551">
        <f t="shared" si="41"/>
        <v>0</v>
      </c>
      <c r="BK10" s="551">
        <f t="shared" si="42"/>
        <v>0</v>
      </c>
      <c r="BL10" s="152">
        <v>0</v>
      </c>
      <c r="BM10" s="151">
        <f t="shared" si="24"/>
        <v>0</v>
      </c>
      <c r="BN10" s="151">
        <f t="shared" si="25"/>
        <v>0</v>
      </c>
      <c r="BO10" s="150">
        <f t="shared" si="43"/>
        <v>0</v>
      </c>
      <c r="BP10" s="1095">
        <f t="shared" si="44"/>
        <v>0</v>
      </c>
      <c r="BQ10" s="156"/>
      <c r="BR10" s="156"/>
      <c r="BS10" s="156"/>
      <c r="BT10" s="156"/>
      <c r="BU10" s="156"/>
      <c r="BV10" s="156"/>
      <c r="BW10" s="152"/>
      <c r="BX10" s="152"/>
      <c r="BY10" s="156"/>
      <c r="BZ10" s="156">
        <f t="shared" si="26"/>
        <v>0</v>
      </c>
      <c r="CA10" s="152"/>
      <c r="CB10" s="156"/>
      <c r="CC10" s="156"/>
      <c r="CD10" s="156"/>
      <c r="CE10" s="157"/>
      <c r="CF10" s="157"/>
      <c r="CG10" s="156"/>
      <c r="CH10" s="156"/>
      <c r="CI10" s="156"/>
      <c r="CJ10" s="156"/>
      <c r="CK10" s="156"/>
      <c r="CL10" s="156"/>
      <c r="CM10" s="151">
        <f t="shared" si="45"/>
        <v>0</v>
      </c>
      <c r="CN10" s="151">
        <f t="shared" si="27"/>
        <v>0</v>
      </c>
      <c r="CO10" s="158">
        <f t="shared" si="28"/>
        <v>0</v>
      </c>
      <c r="CP10" s="158"/>
      <c r="CQ10" s="151">
        <f t="shared" si="46"/>
        <v>0</v>
      </c>
      <c r="CR10" s="156">
        <f t="shared" si="47"/>
        <v>0</v>
      </c>
      <c r="CS10" s="155">
        <f t="shared" si="48"/>
        <v>0</v>
      </c>
      <c r="CT10" s="156">
        <f t="shared" si="49"/>
        <v>0</v>
      </c>
      <c r="CU10" s="332">
        <f t="shared" si="50"/>
        <v>1183.33</v>
      </c>
      <c r="CV10" s="560">
        <f t="shared" si="51"/>
        <v>-1183.33</v>
      </c>
      <c r="CW10" s="560">
        <f t="shared" si="52"/>
        <v>-118.333</v>
      </c>
      <c r="CX10" s="560">
        <f t="shared" si="53"/>
        <v>-3083.33</v>
      </c>
      <c r="CY10" s="560">
        <f t="shared" si="54"/>
        <v>0</v>
      </c>
      <c r="CZ10" s="560">
        <f t="shared" si="55"/>
        <v>-118.333</v>
      </c>
      <c r="DA10" s="560">
        <f t="shared" si="56"/>
        <v>-23.666600000000003</v>
      </c>
      <c r="DB10" s="156">
        <f t="shared" si="57"/>
        <v>0</v>
      </c>
      <c r="DC10" s="156">
        <f t="shared" si="58"/>
        <v>50</v>
      </c>
      <c r="DD10" s="156">
        <f t="shared" si="59"/>
        <v>-50</v>
      </c>
      <c r="DE10" s="561">
        <f t="shared" si="60"/>
        <v>0</v>
      </c>
      <c r="DF10" s="560">
        <f t="shared" si="61"/>
        <v>0</v>
      </c>
      <c r="DG10" s="561"/>
      <c r="DH10" s="151"/>
    </row>
    <row r="11" spans="1:112" s="159" customFormat="1" ht="68.099999999999994" customHeight="1" x14ac:dyDescent="0.2">
      <c r="A11" s="149" t="str">
        <f>IF(C11="","",SUBTOTAL(3,$C$6:C11))</f>
        <v/>
      </c>
      <c r="B11" s="150"/>
      <c r="C11" s="150"/>
      <c r="D11" s="325"/>
      <c r="E11" s="325"/>
      <c r="F11" s="150"/>
      <c r="G11" s="325"/>
      <c r="H11" s="150"/>
      <c r="I11" s="150"/>
      <c r="J11" s="151">
        <f t="shared" si="0"/>
        <v>0</v>
      </c>
      <c r="K11" s="151">
        <f t="shared" si="1"/>
        <v>0</v>
      </c>
      <c r="L11" s="151">
        <f t="shared" si="2"/>
        <v>0</v>
      </c>
      <c r="M11" s="151">
        <f t="shared" si="3"/>
        <v>0</v>
      </c>
      <c r="N11" s="152">
        <v>0</v>
      </c>
      <c r="O11" s="153">
        <f t="shared" si="29"/>
        <v>0</v>
      </c>
      <c r="P11" s="150"/>
      <c r="Q11" s="150"/>
      <c r="R11" s="150"/>
      <c r="S11" s="150"/>
      <c r="T11" s="150"/>
      <c r="U11" s="151"/>
      <c r="V11" s="151"/>
      <c r="W11" s="331">
        <f t="shared" si="30"/>
        <v>0</v>
      </c>
      <c r="X11" s="150"/>
      <c r="Y11" s="154">
        <f t="shared" si="4"/>
        <v>0</v>
      </c>
      <c r="Z11" s="153">
        <f t="shared" si="5"/>
        <v>0</v>
      </c>
      <c r="AA11" s="147"/>
      <c r="AB11" s="147"/>
      <c r="AC11" s="331">
        <f t="shared" si="31"/>
        <v>0</v>
      </c>
      <c r="AD11" s="331">
        <f t="shared" si="6"/>
        <v>0</v>
      </c>
      <c r="AE11" s="331">
        <v>0</v>
      </c>
      <c r="AF11" s="331">
        <f t="shared" si="32"/>
        <v>0</v>
      </c>
      <c r="AG11" s="331">
        <f t="shared" si="33"/>
        <v>0</v>
      </c>
      <c r="AH11" s="148">
        <f t="shared" si="7"/>
        <v>0</v>
      </c>
      <c r="AI11" s="155">
        <v>0</v>
      </c>
      <c r="AJ11" s="337">
        <v>0</v>
      </c>
      <c r="AK11" s="155">
        <v>0</v>
      </c>
      <c r="AL11" s="337">
        <v>0</v>
      </c>
      <c r="AM11" s="151">
        <f t="shared" si="8"/>
        <v>0</v>
      </c>
      <c r="AN11" s="151">
        <f t="shared" si="9"/>
        <v>0</v>
      </c>
      <c r="AO11" s="151">
        <f t="shared" si="10"/>
        <v>0</v>
      </c>
      <c r="AP11" s="151">
        <f t="shared" si="11"/>
        <v>0</v>
      </c>
      <c r="AQ11" s="151">
        <f t="shared" si="12"/>
        <v>0</v>
      </c>
      <c r="AR11" s="151">
        <f t="shared" si="13"/>
        <v>0</v>
      </c>
      <c r="AS11" s="147">
        <f t="shared" si="34"/>
        <v>0</v>
      </c>
      <c r="AT11" s="151">
        <f t="shared" si="35"/>
        <v>0</v>
      </c>
      <c r="AU11" s="151">
        <f t="shared" si="14"/>
        <v>0</v>
      </c>
      <c r="AV11" s="151">
        <f t="shared" si="15"/>
        <v>0</v>
      </c>
      <c r="AW11" s="151">
        <f t="shared" si="16"/>
        <v>0</v>
      </c>
      <c r="AX11" s="151">
        <f t="shared" si="17"/>
        <v>0</v>
      </c>
      <c r="AY11" s="151">
        <f t="shared" si="18"/>
        <v>0</v>
      </c>
      <c r="AZ11" s="153">
        <f t="shared" si="36"/>
        <v>0</v>
      </c>
      <c r="BA11" s="151">
        <f t="shared" si="19"/>
        <v>0</v>
      </c>
      <c r="BB11" s="151">
        <f t="shared" si="20"/>
        <v>0</v>
      </c>
      <c r="BC11" s="151">
        <f t="shared" si="21"/>
        <v>0</v>
      </c>
      <c r="BD11" s="151">
        <f t="shared" si="37"/>
        <v>0</v>
      </c>
      <c r="BE11" s="151">
        <f t="shared" si="22"/>
        <v>0</v>
      </c>
      <c r="BF11" s="151">
        <f t="shared" si="23"/>
        <v>0</v>
      </c>
      <c r="BG11" s="153">
        <f t="shared" si="38"/>
        <v>0</v>
      </c>
      <c r="BH11" s="551">
        <f t="shared" si="39"/>
        <v>0</v>
      </c>
      <c r="BI11" s="551">
        <f t="shared" si="40"/>
        <v>0</v>
      </c>
      <c r="BJ11" s="551">
        <f t="shared" si="41"/>
        <v>0</v>
      </c>
      <c r="BK11" s="551">
        <f t="shared" si="42"/>
        <v>0</v>
      </c>
      <c r="BL11" s="152">
        <v>0</v>
      </c>
      <c r="BM11" s="151">
        <f t="shared" si="24"/>
        <v>0</v>
      </c>
      <c r="BN11" s="151">
        <f t="shared" si="25"/>
        <v>0</v>
      </c>
      <c r="BO11" s="150">
        <f t="shared" si="43"/>
        <v>0</v>
      </c>
      <c r="BP11" s="1095">
        <f t="shared" si="44"/>
        <v>0</v>
      </c>
      <c r="BQ11" s="156"/>
      <c r="BR11" s="156"/>
      <c r="BS11" s="156"/>
      <c r="BT11" s="156"/>
      <c r="BU11" s="156"/>
      <c r="BV11" s="156"/>
      <c r="BW11" s="152"/>
      <c r="BX11" s="152"/>
      <c r="BY11" s="156"/>
      <c r="BZ11" s="156">
        <f t="shared" si="26"/>
        <v>0</v>
      </c>
      <c r="CA11" s="152"/>
      <c r="CB11" s="156"/>
      <c r="CC11" s="156"/>
      <c r="CD11" s="156"/>
      <c r="CE11" s="157"/>
      <c r="CF11" s="157"/>
      <c r="CG11" s="156"/>
      <c r="CH11" s="156"/>
      <c r="CI11" s="156"/>
      <c r="CJ11" s="156"/>
      <c r="CK11" s="156"/>
      <c r="CL11" s="156"/>
      <c r="CM11" s="151">
        <f t="shared" si="45"/>
        <v>0</v>
      </c>
      <c r="CN11" s="151">
        <f t="shared" si="27"/>
        <v>0</v>
      </c>
      <c r="CO11" s="158">
        <f t="shared" si="28"/>
        <v>0</v>
      </c>
      <c r="CP11" s="158"/>
      <c r="CQ11" s="151">
        <f t="shared" si="46"/>
        <v>0</v>
      </c>
      <c r="CR11" s="156">
        <f t="shared" si="47"/>
        <v>0</v>
      </c>
      <c r="CS11" s="155">
        <f t="shared" si="48"/>
        <v>0</v>
      </c>
      <c r="CT11" s="156">
        <f t="shared" si="49"/>
        <v>0</v>
      </c>
      <c r="CU11" s="332">
        <f t="shared" si="50"/>
        <v>1183.33</v>
      </c>
      <c r="CV11" s="560">
        <f t="shared" si="51"/>
        <v>-1183.33</v>
      </c>
      <c r="CW11" s="560">
        <f t="shared" si="52"/>
        <v>-118.333</v>
      </c>
      <c r="CX11" s="560">
        <f t="shared" si="53"/>
        <v>-3083.33</v>
      </c>
      <c r="CY11" s="560">
        <f t="shared" si="54"/>
        <v>0</v>
      </c>
      <c r="CZ11" s="560">
        <f t="shared" si="55"/>
        <v>-118.333</v>
      </c>
      <c r="DA11" s="560">
        <f t="shared" si="56"/>
        <v>-23.666600000000003</v>
      </c>
      <c r="DB11" s="156">
        <f t="shared" si="57"/>
        <v>0</v>
      </c>
      <c r="DC11" s="156">
        <f t="shared" si="58"/>
        <v>50</v>
      </c>
      <c r="DD11" s="156">
        <f t="shared" si="59"/>
        <v>-50</v>
      </c>
      <c r="DE11" s="561">
        <f t="shared" si="60"/>
        <v>0</v>
      </c>
      <c r="DF11" s="560">
        <f t="shared" si="61"/>
        <v>0</v>
      </c>
      <c r="DG11" s="561"/>
      <c r="DH11" s="151"/>
    </row>
    <row r="12" spans="1:112" s="159" customFormat="1" ht="68.099999999999994" customHeight="1" x14ac:dyDescent="0.2">
      <c r="A12" s="149" t="str">
        <f>IF(C12="","",SUBTOTAL(3,$C$6:C12))</f>
        <v/>
      </c>
      <c r="B12" s="150"/>
      <c r="C12" s="150"/>
      <c r="D12" s="325"/>
      <c r="E12" s="325"/>
      <c r="F12" s="150"/>
      <c r="G12" s="150"/>
      <c r="H12" s="150"/>
      <c r="I12" s="150"/>
      <c r="J12" s="151">
        <f t="shared" si="0"/>
        <v>0</v>
      </c>
      <c r="K12" s="151">
        <f t="shared" si="1"/>
        <v>0</v>
      </c>
      <c r="L12" s="151">
        <f t="shared" si="2"/>
        <v>0</v>
      </c>
      <c r="M12" s="151">
        <f t="shared" si="3"/>
        <v>0</v>
      </c>
      <c r="N12" s="152">
        <v>0</v>
      </c>
      <c r="O12" s="153">
        <f t="shared" si="29"/>
        <v>0</v>
      </c>
      <c r="P12" s="150"/>
      <c r="Q12" s="150"/>
      <c r="R12" s="150"/>
      <c r="S12" s="150"/>
      <c r="T12" s="150"/>
      <c r="U12" s="151"/>
      <c r="V12" s="151"/>
      <c r="W12" s="331">
        <f t="shared" si="30"/>
        <v>0</v>
      </c>
      <c r="X12" s="150"/>
      <c r="Y12" s="154">
        <f t="shared" si="4"/>
        <v>0</v>
      </c>
      <c r="Z12" s="153">
        <f t="shared" si="5"/>
        <v>0</v>
      </c>
      <c r="AA12" s="147"/>
      <c r="AB12" s="147"/>
      <c r="AC12" s="331">
        <f t="shared" si="31"/>
        <v>0</v>
      </c>
      <c r="AD12" s="331">
        <f t="shared" si="6"/>
        <v>0</v>
      </c>
      <c r="AE12" s="331">
        <v>0</v>
      </c>
      <c r="AF12" s="331">
        <f t="shared" si="32"/>
        <v>0</v>
      </c>
      <c r="AG12" s="331">
        <f t="shared" si="33"/>
        <v>0</v>
      </c>
      <c r="AH12" s="148">
        <f t="shared" si="7"/>
        <v>0</v>
      </c>
      <c r="AI12" s="155">
        <v>0</v>
      </c>
      <c r="AJ12" s="337">
        <v>0</v>
      </c>
      <c r="AK12" s="155">
        <v>0</v>
      </c>
      <c r="AL12" s="337">
        <v>0</v>
      </c>
      <c r="AM12" s="151">
        <f t="shared" si="8"/>
        <v>0</v>
      </c>
      <c r="AN12" s="151">
        <f t="shared" si="9"/>
        <v>0</v>
      </c>
      <c r="AO12" s="151">
        <f t="shared" si="10"/>
        <v>0</v>
      </c>
      <c r="AP12" s="151">
        <f t="shared" si="11"/>
        <v>0</v>
      </c>
      <c r="AQ12" s="151">
        <f t="shared" si="12"/>
        <v>0</v>
      </c>
      <c r="AR12" s="151">
        <f t="shared" si="13"/>
        <v>0</v>
      </c>
      <c r="AS12" s="147">
        <f t="shared" si="34"/>
        <v>0</v>
      </c>
      <c r="AT12" s="151">
        <f t="shared" si="35"/>
        <v>0</v>
      </c>
      <c r="AU12" s="151">
        <f t="shared" si="14"/>
        <v>0</v>
      </c>
      <c r="AV12" s="151">
        <f t="shared" si="15"/>
        <v>0</v>
      </c>
      <c r="AW12" s="151">
        <f t="shared" si="16"/>
        <v>0</v>
      </c>
      <c r="AX12" s="151">
        <f t="shared" si="17"/>
        <v>0</v>
      </c>
      <c r="AY12" s="151">
        <f t="shared" si="18"/>
        <v>0</v>
      </c>
      <c r="AZ12" s="153">
        <f t="shared" si="36"/>
        <v>0</v>
      </c>
      <c r="BA12" s="151">
        <f t="shared" si="19"/>
        <v>0</v>
      </c>
      <c r="BB12" s="151">
        <f t="shared" si="20"/>
        <v>0</v>
      </c>
      <c r="BC12" s="151">
        <f t="shared" si="21"/>
        <v>0</v>
      </c>
      <c r="BD12" s="151">
        <f t="shared" si="37"/>
        <v>0</v>
      </c>
      <c r="BE12" s="151">
        <f t="shared" si="22"/>
        <v>0</v>
      </c>
      <c r="BF12" s="151">
        <f t="shared" si="23"/>
        <v>0</v>
      </c>
      <c r="BG12" s="153">
        <f t="shared" si="38"/>
        <v>0</v>
      </c>
      <c r="BH12" s="551">
        <f t="shared" si="39"/>
        <v>0</v>
      </c>
      <c r="BI12" s="551">
        <f t="shared" si="40"/>
        <v>0</v>
      </c>
      <c r="BJ12" s="551">
        <f t="shared" si="41"/>
        <v>0</v>
      </c>
      <c r="BK12" s="551">
        <f t="shared" si="42"/>
        <v>0</v>
      </c>
      <c r="BL12" s="152">
        <v>0</v>
      </c>
      <c r="BM12" s="151">
        <f t="shared" si="24"/>
        <v>0</v>
      </c>
      <c r="BN12" s="151">
        <f t="shared" si="25"/>
        <v>0</v>
      </c>
      <c r="BO12" s="150">
        <f t="shared" si="43"/>
        <v>0</v>
      </c>
      <c r="BP12" s="1095">
        <f t="shared" si="44"/>
        <v>0</v>
      </c>
      <c r="BQ12" s="156"/>
      <c r="BR12" s="156"/>
      <c r="BS12" s="156"/>
      <c r="BT12" s="156"/>
      <c r="BU12" s="156"/>
      <c r="BV12" s="156"/>
      <c r="BW12" s="152"/>
      <c r="BX12" s="152"/>
      <c r="BY12" s="156"/>
      <c r="BZ12" s="156">
        <f t="shared" si="26"/>
        <v>0</v>
      </c>
      <c r="CA12" s="152"/>
      <c r="CB12" s="156"/>
      <c r="CC12" s="156"/>
      <c r="CD12" s="156"/>
      <c r="CE12" s="157"/>
      <c r="CF12" s="157"/>
      <c r="CG12" s="156"/>
      <c r="CH12" s="156"/>
      <c r="CI12" s="156"/>
      <c r="CJ12" s="156"/>
      <c r="CK12" s="156"/>
      <c r="CL12" s="156"/>
      <c r="CM12" s="151">
        <f t="shared" si="45"/>
        <v>0</v>
      </c>
      <c r="CN12" s="151">
        <f t="shared" si="27"/>
        <v>0</v>
      </c>
      <c r="CO12" s="158">
        <f t="shared" si="28"/>
        <v>0</v>
      </c>
      <c r="CP12" s="158"/>
      <c r="CQ12" s="151">
        <f t="shared" si="46"/>
        <v>0</v>
      </c>
      <c r="CR12" s="156">
        <f t="shared" si="47"/>
        <v>0</v>
      </c>
      <c r="CS12" s="155">
        <f t="shared" si="48"/>
        <v>0</v>
      </c>
      <c r="CT12" s="156">
        <f t="shared" si="49"/>
        <v>0</v>
      </c>
      <c r="CU12" s="332">
        <f t="shared" si="50"/>
        <v>1183.33</v>
      </c>
      <c r="CV12" s="560">
        <f t="shared" si="51"/>
        <v>-1183.33</v>
      </c>
      <c r="CW12" s="560">
        <f t="shared" si="52"/>
        <v>-118.333</v>
      </c>
      <c r="CX12" s="560">
        <f t="shared" si="53"/>
        <v>-3083.33</v>
      </c>
      <c r="CY12" s="560">
        <f t="shared" si="54"/>
        <v>0</v>
      </c>
      <c r="CZ12" s="560">
        <f t="shared" si="55"/>
        <v>-118.333</v>
      </c>
      <c r="DA12" s="560">
        <f t="shared" si="56"/>
        <v>-23.666600000000003</v>
      </c>
      <c r="DB12" s="156">
        <f t="shared" si="57"/>
        <v>0</v>
      </c>
      <c r="DC12" s="156">
        <f t="shared" si="58"/>
        <v>50</v>
      </c>
      <c r="DD12" s="156">
        <f t="shared" si="59"/>
        <v>-50</v>
      </c>
      <c r="DE12" s="561">
        <f t="shared" si="60"/>
        <v>0</v>
      </c>
      <c r="DF12" s="560">
        <f t="shared" si="61"/>
        <v>0</v>
      </c>
      <c r="DG12" s="561"/>
      <c r="DH12" s="151"/>
    </row>
    <row r="13" spans="1:112" s="159" customFormat="1" ht="68.099999999999994" customHeight="1" x14ac:dyDescent="0.2">
      <c r="A13" s="149" t="str">
        <f>IF(C13="","",SUBTOTAL(3,$C$6:C13))</f>
        <v/>
      </c>
      <c r="B13" s="150"/>
      <c r="C13" s="150"/>
      <c r="D13" s="325"/>
      <c r="E13" s="325"/>
      <c r="F13" s="150"/>
      <c r="G13" s="150"/>
      <c r="H13" s="150"/>
      <c r="I13" s="150"/>
      <c r="J13" s="151">
        <f t="shared" si="0"/>
        <v>0</v>
      </c>
      <c r="K13" s="151">
        <f t="shared" si="1"/>
        <v>0</v>
      </c>
      <c r="L13" s="151">
        <f t="shared" si="2"/>
        <v>0</v>
      </c>
      <c r="M13" s="151">
        <f t="shared" si="3"/>
        <v>0</v>
      </c>
      <c r="N13" s="152">
        <v>0</v>
      </c>
      <c r="O13" s="153">
        <f t="shared" si="29"/>
        <v>0</v>
      </c>
      <c r="P13" s="150"/>
      <c r="Q13" s="150"/>
      <c r="R13" s="150"/>
      <c r="S13" s="150"/>
      <c r="T13" s="150"/>
      <c r="U13" s="151"/>
      <c r="V13" s="151"/>
      <c r="W13" s="331">
        <f t="shared" si="30"/>
        <v>0</v>
      </c>
      <c r="X13" s="150"/>
      <c r="Y13" s="154">
        <f t="shared" si="4"/>
        <v>0</v>
      </c>
      <c r="Z13" s="153">
        <f t="shared" si="5"/>
        <v>0</v>
      </c>
      <c r="AA13" s="147"/>
      <c r="AB13" s="147"/>
      <c r="AC13" s="331">
        <f t="shared" si="31"/>
        <v>0</v>
      </c>
      <c r="AD13" s="331">
        <f t="shared" si="6"/>
        <v>0</v>
      </c>
      <c r="AE13" s="331">
        <v>0</v>
      </c>
      <c r="AF13" s="331">
        <f t="shared" si="32"/>
        <v>0</v>
      </c>
      <c r="AG13" s="331">
        <f t="shared" si="33"/>
        <v>0</v>
      </c>
      <c r="AH13" s="148">
        <f t="shared" si="7"/>
        <v>0</v>
      </c>
      <c r="AI13" s="155">
        <v>0</v>
      </c>
      <c r="AJ13" s="337">
        <v>0</v>
      </c>
      <c r="AK13" s="155">
        <v>0</v>
      </c>
      <c r="AL13" s="337">
        <v>0</v>
      </c>
      <c r="AM13" s="151">
        <f t="shared" si="8"/>
        <v>0</v>
      </c>
      <c r="AN13" s="151">
        <f t="shared" si="9"/>
        <v>0</v>
      </c>
      <c r="AO13" s="151">
        <f t="shared" si="10"/>
        <v>0</v>
      </c>
      <c r="AP13" s="151">
        <f t="shared" si="11"/>
        <v>0</v>
      </c>
      <c r="AQ13" s="151">
        <f t="shared" si="12"/>
        <v>0</v>
      </c>
      <c r="AR13" s="151">
        <f t="shared" si="13"/>
        <v>0</v>
      </c>
      <c r="AS13" s="147">
        <f t="shared" si="34"/>
        <v>0</v>
      </c>
      <c r="AT13" s="151">
        <f t="shared" si="35"/>
        <v>0</v>
      </c>
      <c r="AU13" s="151">
        <f t="shared" si="14"/>
        <v>0</v>
      </c>
      <c r="AV13" s="151">
        <f t="shared" si="15"/>
        <v>0</v>
      </c>
      <c r="AW13" s="151">
        <f t="shared" si="16"/>
        <v>0</v>
      </c>
      <c r="AX13" s="151">
        <f t="shared" si="17"/>
        <v>0</v>
      </c>
      <c r="AY13" s="151">
        <f t="shared" si="18"/>
        <v>0</v>
      </c>
      <c r="AZ13" s="153">
        <f t="shared" si="36"/>
        <v>0</v>
      </c>
      <c r="BA13" s="151">
        <f t="shared" si="19"/>
        <v>0</v>
      </c>
      <c r="BB13" s="151">
        <f t="shared" si="20"/>
        <v>0</v>
      </c>
      <c r="BC13" s="151">
        <f t="shared" si="21"/>
        <v>0</v>
      </c>
      <c r="BD13" s="151">
        <f t="shared" si="37"/>
        <v>0</v>
      </c>
      <c r="BE13" s="151">
        <f t="shared" si="22"/>
        <v>0</v>
      </c>
      <c r="BF13" s="151">
        <f t="shared" si="23"/>
        <v>0</v>
      </c>
      <c r="BG13" s="153">
        <f t="shared" si="38"/>
        <v>0</v>
      </c>
      <c r="BH13" s="551">
        <f t="shared" si="39"/>
        <v>0</v>
      </c>
      <c r="BI13" s="551">
        <f t="shared" si="40"/>
        <v>0</v>
      </c>
      <c r="BJ13" s="551">
        <f t="shared" si="41"/>
        <v>0</v>
      </c>
      <c r="BK13" s="551">
        <f t="shared" si="42"/>
        <v>0</v>
      </c>
      <c r="BL13" s="152">
        <v>0</v>
      </c>
      <c r="BM13" s="151">
        <f t="shared" si="24"/>
        <v>0</v>
      </c>
      <c r="BN13" s="151">
        <f t="shared" si="25"/>
        <v>0</v>
      </c>
      <c r="BO13" s="150">
        <f t="shared" si="43"/>
        <v>0</v>
      </c>
      <c r="BP13" s="1095">
        <f t="shared" si="44"/>
        <v>0</v>
      </c>
      <c r="BQ13" s="156"/>
      <c r="BR13" s="156"/>
      <c r="BS13" s="156"/>
      <c r="BT13" s="156"/>
      <c r="BU13" s="156"/>
      <c r="BV13" s="156"/>
      <c r="BW13" s="152"/>
      <c r="BX13" s="152"/>
      <c r="BY13" s="156"/>
      <c r="BZ13" s="156">
        <f t="shared" si="26"/>
        <v>0</v>
      </c>
      <c r="CA13" s="152"/>
      <c r="CB13" s="156"/>
      <c r="CC13" s="156"/>
      <c r="CD13" s="156"/>
      <c r="CE13" s="157"/>
      <c r="CF13" s="157"/>
      <c r="CG13" s="156"/>
      <c r="CH13" s="156"/>
      <c r="CI13" s="156"/>
      <c r="CJ13" s="156"/>
      <c r="CK13" s="156"/>
      <c r="CL13" s="156"/>
      <c r="CM13" s="151">
        <f t="shared" si="45"/>
        <v>0</v>
      </c>
      <c r="CN13" s="151">
        <f t="shared" si="27"/>
        <v>0</v>
      </c>
      <c r="CO13" s="158">
        <f t="shared" si="28"/>
        <v>0</v>
      </c>
      <c r="CP13" s="158"/>
      <c r="CQ13" s="151">
        <f t="shared" si="46"/>
        <v>0</v>
      </c>
      <c r="CR13" s="156">
        <f t="shared" si="47"/>
        <v>0</v>
      </c>
      <c r="CS13" s="155">
        <f t="shared" si="48"/>
        <v>0</v>
      </c>
      <c r="CT13" s="156">
        <f t="shared" si="49"/>
        <v>0</v>
      </c>
      <c r="CU13" s="332">
        <f t="shared" si="50"/>
        <v>1183.33</v>
      </c>
      <c r="CV13" s="560">
        <f t="shared" si="51"/>
        <v>-1183.33</v>
      </c>
      <c r="CW13" s="560">
        <f t="shared" si="52"/>
        <v>-118.333</v>
      </c>
      <c r="CX13" s="560">
        <f t="shared" si="53"/>
        <v>-3083.33</v>
      </c>
      <c r="CY13" s="560">
        <f t="shared" si="54"/>
        <v>0</v>
      </c>
      <c r="CZ13" s="560">
        <f t="shared" si="55"/>
        <v>-118.333</v>
      </c>
      <c r="DA13" s="560">
        <f t="shared" si="56"/>
        <v>-23.666600000000003</v>
      </c>
      <c r="DB13" s="156">
        <f t="shared" si="57"/>
        <v>0</v>
      </c>
      <c r="DC13" s="156">
        <f t="shared" si="58"/>
        <v>50</v>
      </c>
      <c r="DD13" s="156">
        <f t="shared" si="59"/>
        <v>-50</v>
      </c>
      <c r="DE13" s="561">
        <f t="shared" si="60"/>
        <v>0</v>
      </c>
      <c r="DF13" s="560">
        <f t="shared" si="61"/>
        <v>0</v>
      </c>
      <c r="DG13" s="561"/>
      <c r="DH13" s="151"/>
    </row>
    <row r="14" spans="1:112" s="159" customFormat="1" ht="68.099999999999994" customHeight="1" x14ac:dyDescent="0.2">
      <c r="A14" s="149" t="str">
        <f>IF(C14="","",SUBTOTAL(3,$C$6:C14))</f>
        <v/>
      </c>
      <c r="B14" s="150"/>
      <c r="C14" s="150"/>
      <c r="D14" s="325"/>
      <c r="E14" s="325"/>
      <c r="F14" s="150"/>
      <c r="G14" s="150"/>
      <c r="H14" s="150"/>
      <c r="I14" s="150"/>
      <c r="J14" s="151">
        <f t="shared" si="0"/>
        <v>0</v>
      </c>
      <c r="K14" s="151">
        <f t="shared" si="1"/>
        <v>0</v>
      </c>
      <c r="L14" s="151">
        <f t="shared" si="2"/>
        <v>0</v>
      </c>
      <c r="M14" s="151">
        <f t="shared" si="3"/>
        <v>0</v>
      </c>
      <c r="N14" s="152">
        <v>0</v>
      </c>
      <c r="O14" s="153">
        <f t="shared" si="29"/>
        <v>0</v>
      </c>
      <c r="P14" s="150"/>
      <c r="Q14" s="150"/>
      <c r="R14" s="150"/>
      <c r="S14" s="150"/>
      <c r="T14" s="150"/>
      <c r="U14" s="151"/>
      <c r="V14" s="151"/>
      <c r="W14" s="331">
        <f t="shared" si="30"/>
        <v>0</v>
      </c>
      <c r="X14" s="150"/>
      <c r="Y14" s="154">
        <f t="shared" si="4"/>
        <v>0</v>
      </c>
      <c r="Z14" s="153">
        <f t="shared" si="5"/>
        <v>0</v>
      </c>
      <c r="AA14" s="147"/>
      <c r="AB14" s="147"/>
      <c r="AC14" s="331">
        <f t="shared" si="31"/>
        <v>0</v>
      </c>
      <c r="AD14" s="331">
        <f t="shared" si="6"/>
        <v>0</v>
      </c>
      <c r="AE14" s="331">
        <v>0</v>
      </c>
      <c r="AF14" s="331">
        <f t="shared" si="32"/>
        <v>0</v>
      </c>
      <c r="AG14" s="331">
        <f t="shared" si="33"/>
        <v>0</v>
      </c>
      <c r="AH14" s="148">
        <f t="shared" si="7"/>
        <v>0</v>
      </c>
      <c r="AI14" s="155">
        <v>0</v>
      </c>
      <c r="AJ14" s="337">
        <v>0</v>
      </c>
      <c r="AK14" s="155">
        <v>0</v>
      </c>
      <c r="AL14" s="337">
        <v>0</v>
      </c>
      <c r="AM14" s="151">
        <f t="shared" si="8"/>
        <v>0</v>
      </c>
      <c r="AN14" s="151">
        <f t="shared" si="9"/>
        <v>0</v>
      </c>
      <c r="AO14" s="151">
        <f t="shared" si="10"/>
        <v>0</v>
      </c>
      <c r="AP14" s="151">
        <f t="shared" si="11"/>
        <v>0</v>
      </c>
      <c r="AQ14" s="151">
        <f t="shared" si="12"/>
        <v>0</v>
      </c>
      <c r="AR14" s="151">
        <f t="shared" si="13"/>
        <v>0</v>
      </c>
      <c r="AS14" s="147">
        <f t="shared" si="34"/>
        <v>0</v>
      </c>
      <c r="AT14" s="151">
        <f t="shared" si="35"/>
        <v>0</v>
      </c>
      <c r="AU14" s="151">
        <f t="shared" si="14"/>
        <v>0</v>
      </c>
      <c r="AV14" s="151">
        <f t="shared" si="15"/>
        <v>0</v>
      </c>
      <c r="AW14" s="151">
        <f t="shared" si="16"/>
        <v>0</v>
      </c>
      <c r="AX14" s="151">
        <f t="shared" si="17"/>
        <v>0</v>
      </c>
      <c r="AY14" s="151">
        <f t="shared" si="18"/>
        <v>0</v>
      </c>
      <c r="AZ14" s="153">
        <f t="shared" si="36"/>
        <v>0</v>
      </c>
      <c r="BA14" s="151">
        <f t="shared" si="19"/>
        <v>0</v>
      </c>
      <c r="BB14" s="151">
        <f t="shared" si="20"/>
        <v>0</v>
      </c>
      <c r="BC14" s="151">
        <f t="shared" si="21"/>
        <v>0</v>
      </c>
      <c r="BD14" s="151">
        <f t="shared" si="37"/>
        <v>0</v>
      </c>
      <c r="BE14" s="151">
        <f t="shared" si="22"/>
        <v>0</v>
      </c>
      <c r="BF14" s="151">
        <f t="shared" si="23"/>
        <v>0</v>
      </c>
      <c r="BG14" s="153">
        <f t="shared" si="38"/>
        <v>0</v>
      </c>
      <c r="BH14" s="551">
        <f t="shared" si="39"/>
        <v>0</v>
      </c>
      <c r="BI14" s="551">
        <f t="shared" si="40"/>
        <v>0</v>
      </c>
      <c r="BJ14" s="551">
        <f t="shared" si="41"/>
        <v>0</v>
      </c>
      <c r="BK14" s="551">
        <f t="shared" si="42"/>
        <v>0</v>
      </c>
      <c r="BL14" s="152">
        <v>0</v>
      </c>
      <c r="BM14" s="151">
        <f t="shared" si="24"/>
        <v>0</v>
      </c>
      <c r="BN14" s="151">
        <f t="shared" si="25"/>
        <v>0</v>
      </c>
      <c r="BO14" s="150">
        <f t="shared" si="43"/>
        <v>0</v>
      </c>
      <c r="BP14" s="1095">
        <f t="shared" si="44"/>
        <v>0</v>
      </c>
      <c r="BQ14" s="156"/>
      <c r="BR14" s="156"/>
      <c r="BS14" s="156"/>
      <c r="BT14" s="156"/>
      <c r="BU14" s="156"/>
      <c r="BV14" s="156"/>
      <c r="BW14" s="152"/>
      <c r="BX14" s="152"/>
      <c r="BY14" s="156"/>
      <c r="BZ14" s="156">
        <f t="shared" si="26"/>
        <v>0</v>
      </c>
      <c r="CA14" s="152"/>
      <c r="CB14" s="156"/>
      <c r="CC14" s="156"/>
      <c r="CD14" s="156"/>
      <c r="CE14" s="157"/>
      <c r="CF14" s="157"/>
      <c r="CG14" s="156"/>
      <c r="CH14" s="156"/>
      <c r="CI14" s="156"/>
      <c r="CJ14" s="156"/>
      <c r="CK14" s="156"/>
      <c r="CL14" s="156"/>
      <c r="CM14" s="151">
        <f t="shared" si="45"/>
        <v>0</v>
      </c>
      <c r="CN14" s="151">
        <f t="shared" si="27"/>
        <v>0</v>
      </c>
      <c r="CO14" s="158">
        <f t="shared" si="28"/>
        <v>0</v>
      </c>
      <c r="CP14" s="158"/>
      <c r="CQ14" s="151">
        <f t="shared" si="46"/>
        <v>0</v>
      </c>
      <c r="CR14" s="156">
        <f t="shared" si="47"/>
        <v>0</v>
      </c>
      <c r="CS14" s="155">
        <f t="shared" si="48"/>
        <v>0</v>
      </c>
      <c r="CT14" s="156">
        <f t="shared" si="49"/>
        <v>0</v>
      </c>
      <c r="CU14" s="332">
        <f t="shared" si="50"/>
        <v>1183.33</v>
      </c>
      <c r="CV14" s="560">
        <f t="shared" si="51"/>
        <v>-1183.33</v>
      </c>
      <c r="CW14" s="560">
        <f t="shared" si="52"/>
        <v>-118.333</v>
      </c>
      <c r="CX14" s="560">
        <f t="shared" si="53"/>
        <v>-3083.33</v>
      </c>
      <c r="CY14" s="560">
        <f t="shared" si="54"/>
        <v>0</v>
      </c>
      <c r="CZ14" s="560">
        <f t="shared" si="55"/>
        <v>-118.333</v>
      </c>
      <c r="DA14" s="560">
        <f t="shared" si="56"/>
        <v>-23.666600000000003</v>
      </c>
      <c r="DB14" s="156">
        <f t="shared" si="57"/>
        <v>0</v>
      </c>
      <c r="DC14" s="156">
        <f t="shared" si="58"/>
        <v>50</v>
      </c>
      <c r="DD14" s="156">
        <f t="shared" si="59"/>
        <v>-50</v>
      </c>
      <c r="DE14" s="561">
        <f t="shared" si="60"/>
        <v>0</v>
      </c>
      <c r="DF14" s="560">
        <f t="shared" si="61"/>
        <v>0</v>
      </c>
      <c r="DG14" s="561"/>
      <c r="DH14" s="151"/>
    </row>
    <row r="15" spans="1:112" s="159" customFormat="1" ht="68.099999999999994" customHeight="1" x14ac:dyDescent="0.2">
      <c r="A15" s="149" t="str">
        <f>IF(C15="","",SUBTOTAL(3,$C$6:C15))</f>
        <v/>
      </c>
      <c r="B15" s="150"/>
      <c r="C15" s="150"/>
      <c r="D15" s="325"/>
      <c r="E15" s="325"/>
      <c r="F15" s="150"/>
      <c r="G15" s="150"/>
      <c r="H15" s="150"/>
      <c r="I15" s="150"/>
      <c r="J15" s="151">
        <f t="shared" si="0"/>
        <v>0</v>
      </c>
      <c r="K15" s="151">
        <f t="shared" si="1"/>
        <v>0</v>
      </c>
      <c r="L15" s="151">
        <f t="shared" si="2"/>
        <v>0</v>
      </c>
      <c r="M15" s="151">
        <f t="shared" si="3"/>
        <v>0</v>
      </c>
      <c r="N15" s="152">
        <v>0</v>
      </c>
      <c r="O15" s="153">
        <f t="shared" si="29"/>
        <v>0</v>
      </c>
      <c r="P15" s="150"/>
      <c r="Q15" s="150"/>
      <c r="R15" s="150"/>
      <c r="S15" s="150"/>
      <c r="T15" s="150"/>
      <c r="U15" s="151"/>
      <c r="V15" s="151"/>
      <c r="W15" s="331">
        <f t="shared" si="30"/>
        <v>0</v>
      </c>
      <c r="X15" s="150"/>
      <c r="Y15" s="154">
        <f t="shared" si="4"/>
        <v>0</v>
      </c>
      <c r="Z15" s="153">
        <f t="shared" si="5"/>
        <v>0</v>
      </c>
      <c r="AA15" s="147"/>
      <c r="AB15" s="147"/>
      <c r="AC15" s="331">
        <f t="shared" si="31"/>
        <v>0</v>
      </c>
      <c r="AD15" s="331">
        <f t="shared" si="6"/>
        <v>0</v>
      </c>
      <c r="AE15" s="331">
        <v>0</v>
      </c>
      <c r="AF15" s="331">
        <f t="shared" si="32"/>
        <v>0</v>
      </c>
      <c r="AG15" s="331">
        <f t="shared" si="33"/>
        <v>0</v>
      </c>
      <c r="AH15" s="148">
        <f t="shared" si="7"/>
        <v>0</v>
      </c>
      <c r="AI15" s="155">
        <v>0</v>
      </c>
      <c r="AJ15" s="337">
        <v>0</v>
      </c>
      <c r="AK15" s="155">
        <v>0</v>
      </c>
      <c r="AL15" s="337">
        <v>0</v>
      </c>
      <c r="AM15" s="151">
        <f t="shared" si="8"/>
        <v>0</v>
      </c>
      <c r="AN15" s="151">
        <f t="shared" si="9"/>
        <v>0</v>
      </c>
      <c r="AO15" s="151">
        <f t="shared" si="10"/>
        <v>0</v>
      </c>
      <c r="AP15" s="151">
        <f t="shared" si="11"/>
        <v>0</v>
      </c>
      <c r="AQ15" s="151">
        <f t="shared" si="12"/>
        <v>0</v>
      </c>
      <c r="AR15" s="151">
        <f t="shared" si="13"/>
        <v>0</v>
      </c>
      <c r="AS15" s="147">
        <f t="shared" si="34"/>
        <v>0</v>
      </c>
      <c r="AT15" s="151">
        <f t="shared" si="35"/>
        <v>0</v>
      </c>
      <c r="AU15" s="151">
        <f t="shared" si="14"/>
        <v>0</v>
      </c>
      <c r="AV15" s="151">
        <f t="shared" si="15"/>
        <v>0</v>
      </c>
      <c r="AW15" s="151">
        <f t="shared" si="16"/>
        <v>0</v>
      </c>
      <c r="AX15" s="151">
        <f t="shared" si="17"/>
        <v>0</v>
      </c>
      <c r="AY15" s="151">
        <f t="shared" si="18"/>
        <v>0</v>
      </c>
      <c r="AZ15" s="153">
        <f t="shared" si="36"/>
        <v>0</v>
      </c>
      <c r="BA15" s="151">
        <f t="shared" si="19"/>
        <v>0</v>
      </c>
      <c r="BB15" s="151">
        <f t="shared" si="20"/>
        <v>0</v>
      </c>
      <c r="BC15" s="151">
        <f t="shared" si="21"/>
        <v>0</v>
      </c>
      <c r="BD15" s="151">
        <f t="shared" si="37"/>
        <v>0</v>
      </c>
      <c r="BE15" s="151">
        <f t="shared" si="22"/>
        <v>0</v>
      </c>
      <c r="BF15" s="151">
        <f t="shared" si="23"/>
        <v>0</v>
      </c>
      <c r="BG15" s="153">
        <f t="shared" si="38"/>
        <v>0</v>
      </c>
      <c r="BH15" s="551">
        <f t="shared" si="39"/>
        <v>0</v>
      </c>
      <c r="BI15" s="551">
        <f t="shared" si="40"/>
        <v>0</v>
      </c>
      <c r="BJ15" s="551">
        <f t="shared" si="41"/>
        <v>0</v>
      </c>
      <c r="BK15" s="551">
        <f t="shared" si="42"/>
        <v>0</v>
      </c>
      <c r="BL15" s="152">
        <v>0</v>
      </c>
      <c r="BM15" s="151">
        <f t="shared" si="24"/>
        <v>0</v>
      </c>
      <c r="BN15" s="151">
        <f t="shared" si="25"/>
        <v>0</v>
      </c>
      <c r="BO15" s="150">
        <f t="shared" si="43"/>
        <v>0</v>
      </c>
      <c r="BP15" s="1095">
        <f t="shared" si="44"/>
        <v>0</v>
      </c>
      <c r="BQ15" s="156"/>
      <c r="BR15" s="156"/>
      <c r="BS15" s="156"/>
      <c r="BT15" s="156"/>
      <c r="BU15" s="156"/>
      <c r="BV15" s="156"/>
      <c r="BW15" s="152"/>
      <c r="BX15" s="152"/>
      <c r="BY15" s="156"/>
      <c r="BZ15" s="156">
        <f t="shared" si="26"/>
        <v>0</v>
      </c>
      <c r="CA15" s="152"/>
      <c r="CB15" s="156"/>
      <c r="CC15" s="156"/>
      <c r="CD15" s="156"/>
      <c r="CE15" s="157"/>
      <c r="CF15" s="157"/>
      <c r="CG15" s="156"/>
      <c r="CH15" s="156"/>
      <c r="CI15" s="156"/>
      <c r="CJ15" s="156"/>
      <c r="CK15" s="156"/>
      <c r="CL15" s="156"/>
      <c r="CM15" s="151">
        <f t="shared" si="45"/>
        <v>0</v>
      </c>
      <c r="CN15" s="151">
        <f t="shared" si="27"/>
        <v>0</v>
      </c>
      <c r="CO15" s="158">
        <f t="shared" si="28"/>
        <v>0</v>
      </c>
      <c r="CP15" s="158"/>
      <c r="CQ15" s="151">
        <f t="shared" si="46"/>
        <v>0</v>
      </c>
      <c r="CR15" s="156">
        <f t="shared" si="47"/>
        <v>0</v>
      </c>
      <c r="CS15" s="155">
        <f t="shared" si="48"/>
        <v>0</v>
      </c>
      <c r="CT15" s="156">
        <f t="shared" si="49"/>
        <v>0</v>
      </c>
      <c r="CU15" s="332">
        <f t="shared" si="50"/>
        <v>1183.33</v>
      </c>
      <c r="CV15" s="560">
        <f t="shared" si="51"/>
        <v>-1183.33</v>
      </c>
      <c r="CW15" s="560">
        <f t="shared" si="52"/>
        <v>-118.333</v>
      </c>
      <c r="CX15" s="560">
        <f t="shared" si="53"/>
        <v>-3083.33</v>
      </c>
      <c r="CY15" s="560">
        <f t="shared" si="54"/>
        <v>0</v>
      </c>
      <c r="CZ15" s="560">
        <f t="shared" si="55"/>
        <v>-118.333</v>
      </c>
      <c r="DA15" s="560">
        <f t="shared" si="56"/>
        <v>-23.666600000000003</v>
      </c>
      <c r="DB15" s="156">
        <f t="shared" si="57"/>
        <v>0</v>
      </c>
      <c r="DC15" s="156">
        <f t="shared" si="58"/>
        <v>50</v>
      </c>
      <c r="DD15" s="156">
        <f t="shared" si="59"/>
        <v>-50</v>
      </c>
      <c r="DE15" s="561">
        <f t="shared" si="60"/>
        <v>0</v>
      </c>
      <c r="DF15" s="560">
        <f t="shared" si="61"/>
        <v>0</v>
      </c>
      <c r="DG15" s="561"/>
      <c r="DH15" s="151"/>
    </row>
    <row r="16" spans="1:112" s="159" customFormat="1" ht="68.099999999999994" customHeight="1" x14ac:dyDescent="0.2">
      <c r="A16" s="149" t="str">
        <f>IF(C16="","",SUBTOTAL(3,$C$6:C16))</f>
        <v/>
      </c>
      <c r="B16" s="150"/>
      <c r="C16" s="150"/>
      <c r="D16" s="325"/>
      <c r="E16" s="325"/>
      <c r="F16" s="150"/>
      <c r="G16" s="150"/>
      <c r="H16" s="150"/>
      <c r="I16" s="150"/>
      <c r="J16" s="151">
        <f t="shared" si="0"/>
        <v>0</v>
      </c>
      <c r="K16" s="151">
        <f t="shared" si="1"/>
        <v>0</v>
      </c>
      <c r="L16" s="151">
        <f t="shared" si="2"/>
        <v>0</v>
      </c>
      <c r="M16" s="151">
        <f t="shared" si="3"/>
        <v>0</v>
      </c>
      <c r="N16" s="152">
        <v>0</v>
      </c>
      <c r="O16" s="153">
        <f t="shared" si="29"/>
        <v>0</v>
      </c>
      <c r="P16" s="150"/>
      <c r="Q16" s="150"/>
      <c r="R16" s="150"/>
      <c r="S16" s="150"/>
      <c r="T16" s="150"/>
      <c r="U16" s="151"/>
      <c r="V16" s="151"/>
      <c r="W16" s="331">
        <f t="shared" si="30"/>
        <v>0</v>
      </c>
      <c r="X16" s="150"/>
      <c r="Y16" s="154">
        <f t="shared" si="4"/>
        <v>0</v>
      </c>
      <c r="Z16" s="153">
        <f t="shared" si="5"/>
        <v>0</v>
      </c>
      <c r="AA16" s="147"/>
      <c r="AB16" s="147"/>
      <c r="AC16" s="331">
        <f t="shared" si="31"/>
        <v>0</v>
      </c>
      <c r="AD16" s="331">
        <f t="shared" si="6"/>
        <v>0</v>
      </c>
      <c r="AE16" s="331">
        <v>0</v>
      </c>
      <c r="AF16" s="331">
        <f t="shared" si="32"/>
        <v>0</v>
      </c>
      <c r="AG16" s="331">
        <f t="shared" si="33"/>
        <v>0</v>
      </c>
      <c r="AH16" s="148">
        <f t="shared" si="7"/>
        <v>0</v>
      </c>
      <c r="AI16" s="155">
        <v>0</v>
      </c>
      <c r="AJ16" s="337">
        <v>0</v>
      </c>
      <c r="AK16" s="155">
        <v>0</v>
      </c>
      <c r="AL16" s="337">
        <v>0</v>
      </c>
      <c r="AM16" s="151">
        <f t="shared" si="8"/>
        <v>0</v>
      </c>
      <c r="AN16" s="151">
        <f t="shared" si="9"/>
        <v>0</v>
      </c>
      <c r="AO16" s="151">
        <f t="shared" si="10"/>
        <v>0</v>
      </c>
      <c r="AP16" s="151">
        <f t="shared" si="11"/>
        <v>0</v>
      </c>
      <c r="AQ16" s="151">
        <f t="shared" si="12"/>
        <v>0</v>
      </c>
      <c r="AR16" s="151">
        <f t="shared" si="13"/>
        <v>0</v>
      </c>
      <c r="AS16" s="147">
        <f t="shared" si="34"/>
        <v>0</v>
      </c>
      <c r="AT16" s="151">
        <f t="shared" si="35"/>
        <v>0</v>
      </c>
      <c r="AU16" s="151">
        <f t="shared" si="14"/>
        <v>0</v>
      </c>
      <c r="AV16" s="151">
        <f t="shared" si="15"/>
        <v>0</v>
      </c>
      <c r="AW16" s="151">
        <f t="shared" si="16"/>
        <v>0</v>
      </c>
      <c r="AX16" s="151">
        <f t="shared" si="17"/>
        <v>0</v>
      </c>
      <c r="AY16" s="151">
        <f t="shared" si="18"/>
        <v>0</v>
      </c>
      <c r="AZ16" s="153">
        <f t="shared" si="36"/>
        <v>0</v>
      </c>
      <c r="BA16" s="151">
        <f t="shared" si="19"/>
        <v>0</v>
      </c>
      <c r="BB16" s="151">
        <f t="shared" si="20"/>
        <v>0</v>
      </c>
      <c r="BC16" s="151">
        <f t="shared" si="21"/>
        <v>0</v>
      </c>
      <c r="BD16" s="151">
        <f t="shared" si="37"/>
        <v>0</v>
      </c>
      <c r="BE16" s="151">
        <f t="shared" si="22"/>
        <v>0</v>
      </c>
      <c r="BF16" s="151">
        <f t="shared" si="23"/>
        <v>0</v>
      </c>
      <c r="BG16" s="153">
        <f t="shared" si="38"/>
        <v>0</v>
      </c>
      <c r="BH16" s="551">
        <f t="shared" si="39"/>
        <v>0</v>
      </c>
      <c r="BI16" s="551">
        <f t="shared" si="40"/>
        <v>0</v>
      </c>
      <c r="BJ16" s="551">
        <f t="shared" si="41"/>
        <v>0</v>
      </c>
      <c r="BK16" s="551">
        <f t="shared" si="42"/>
        <v>0</v>
      </c>
      <c r="BL16" s="152">
        <v>0</v>
      </c>
      <c r="BM16" s="151">
        <f t="shared" si="24"/>
        <v>0</v>
      </c>
      <c r="BN16" s="151">
        <f t="shared" si="25"/>
        <v>0</v>
      </c>
      <c r="BO16" s="150">
        <f t="shared" si="43"/>
        <v>0</v>
      </c>
      <c r="BP16" s="1095">
        <f t="shared" si="44"/>
        <v>0</v>
      </c>
      <c r="BQ16" s="156"/>
      <c r="BR16" s="156"/>
      <c r="BS16" s="156"/>
      <c r="BT16" s="156"/>
      <c r="BU16" s="156"/>
      <c r="BV16" s="156"/>
      <c r="BW16" s="152"/>
      <c r="BX16" s="152"/>
      <c r="BY16" s="156"/>
      <c r="BZ16" s="156">
        <f t="shared" si="26"/>
        <v>0</v>
      </c>
      <c r="CA16" s="152"/>
      <c r="CB16" s="156"/>
      <c r="CC16" s="156"/>
      <c r="CD16" s="156"/>
      <c r="CE16" s="157"/>
      <c r="CF16" s="157"/>
      <c r="CG16" s="156"/>
      <c r="CH16" s="156"/>
      <c r="CI16" s="156"/>
      <c r="CJ16" s="156"/>
      <c r="CK16" s="156"/>
      <c r="CL16" s="156"/>
      <c r="CM16" s="151">
        <f t="shared" si="45"/>
        <v>0</v>
      </c>
      <c r="CN16" s="151">
        <f t="shared" si="27"/>
        <v>0</v>
      </c>
      <c r="CO16" s="158">
        <f t="shared" si="28"/>
        <v>0</v>
      </c>
      <c r="CP16" s="158"/>
      <c r="CQ16" s="151">
        <f t="shared" si="46"/>
        <v>0</v>
      </c>
      <c r="CR16" s="156">
        <f t="shared" si="47"/>
        <v>0</v>
      </c>
      <c r="CS16" s="155">
        <f t="shared" si="48"/>
        <v>0</v>
      </c>
      <c r="CT16" s="156">
        <f t="shared" si="49"/>
        <v>0</v>
      </c>
      <c r="CU16" s="332">
        <f t="shared" si="50"/>
        <v>1183.33</v>
      </c>
      <c r="CV16" s="560">
        <f t="shared" si="51"/>
        <v>-1183.33</v>
      </c>
      <c r="CW16" s="560">
        <f t="shared" si="52"/>
        <v>-118.333</v>
      </c>
      <c r="CX16" s="560">
        <f t="shared" si="53"/>
        <v>-3083.33</v>
      </c>
      <c r="CY16" s="560">
        <f t="shared" si="54"/>
        <v>0</v>
      </c>
      <c r="CZ16" s="560">
        <f t="shared" si="55"/>
        <v>-118.333</v>
      </c>
      <c r="DA16" s="560">
        <f t="shared" si="56"/>
        <v>-23.666600000000003</v>
      </c>
      <c r="DB16" s="156">
        <f t="shared" si="57"/>
        <v>0</v>
      </c>
      <c r="DC16" s="156">
        <f t="shared" si="58"/>
        <v>50</v>
      </c>
      <c r="DD16" s="156">
        <f t="shared" si="59"/>
        <v>-50</v>
      </c>
      <c r="DE16" s="561">
        <f t="shared" si="60"/>
        <v>0</v>
      </c>
      <c r="DF16" s="560">
        <f t="shared" si="61"/>
        <v>0</v>
      </c>
      <c r="DG16" s="561"/>
      <c r="DH16" s="151"/>
    </row>
    <row r="17" spans="1:112" s="159" customFormat="1" ht="68.099999999999994" customHeight="1" x14ac:dyDescent="0.2">
      <c r="A17" s="149" t="str">
        <f>IF(C17="","",SUBTOTAL(3,$C$6:C17))</f>
        <v/>
      </c>
      <c r="B17" s="150"/>
      <c r="C17" s="150"/>
      <c r="D17" s="325"/>
      <c r="E17" s="325"/>
      <c r="F17" s="150"/>
      <c r="G17" s="150"/>
      <c r="H17" s="150"/>
      <c r="I17" s="150"/>
      <c r="J17" s="151">
        <f t="shared" si="0"/>
        <v>0</v>
      </c>
      <c r="K17" s="151">
        <f t="shared" si="1"/>
        <v>0</v>
      </c>
      <c r="L17" s="151">
        <f t="shared" si="2"/>
        <v>0</v>
      </c>
      <c r="M17" s="151">
        <f t="shared" si="3"/>
        <v>0</v>
      </c>
      <c r="N17" s="152">
        <v>0</v>
      </c>
      <c r="O17" s="153">
        <f t="shared" si="29"/>
        <v>0</v>
      </c>
      <c r="P17" s="150"/>
      <c r="Q17" s="150"/>
      <c r="R17" s="150"/>
      <c r="S17" s="150"/>
      <c r="T17" s="150"/>
      <c r="U17" s="151"/>
      <c r="V17" s="151"/>
      <c r="W17" s="331">
        <f t="shared" si="30"/>
        <v>0</v>
      </c>
      <c r="X17" s="150"/>
      <c r="Y17" s="154">
        <f t="shared" si="4"/>
        <v>0</v>
      </c>
      <c r="Z17" s="153">
        <f t="shared" si="5"/>
        <v>0</v>
      </c>
      <c r="AA17" s="147"/>
      <c r="AB17" s="147"/>
      <c r="AC17" s="331">
        <f t="shared" si="31"/>
        <v>0</v>
      </c>
      <c r="AD17" s="331">
        <f t="shared" si="6"/>
        <v>0</v>
      </c>
      <c r="AE17" s="331">
        <v>0</v>
      </c>
      <c r="AF17" s="331">
        <f t="shared" si="32"/>
        <v>0</v>
      </c>
      <c r="AG17" s="331">
        <f t="shared" si="33"/>
        <v>0</v>
      </c>
      <c r="AH17" s="148">
        <f t="shared" si="7"/>
        <v>0</v>
      </c>
      <c r="AI17" s="155">
        <v>0</v>
      </c>
      <c r="AJ17" s="337">
        <v>0</v>
      </c>
      <c r="AK17" s="155">
        <v>0</v>
      </c>
      <c r="AL17" s="337">
        <v>0</v>
      </c>
      <c r="AM17" s="151">
        <f t="shared" si="8"/>
        <v>0</v>
      </c>
      <c r="AN17" s="151">
        <f t="shared" si="9"/>
        <v>0</v>
      </c>
      <c r="AO17" s="151">
        <f t="shared" si="10"/>
        <v>0</v>
      </c>
      <c r="AP17" s="151">
        <f t="shared" si="11"/>
        <v>0</v>
      </c>
      <c r="AQ17" s="151">
        <f t="shared" si="12"/>
        <v>0</v>
      </c>
      <c r="AR17" s="151">
        <f t="shared" si="13"/>
        <v>0</v>
      </c>
      <c r="AS17" s="147">
        <f t="shared" si="34"/>
        <v>0</v>
      </c>
      <c r="AT17" s="151">
        <f t="shared" si="35"/>
        <v>0</v>
      </c>
      <c r="AU17" s="151">
        <f t="shared" si="14"/>
        <v>0</v>
      </c>
      <c r="AV17" s="151">
        <f t="shared" si="15"/>
        <v>0</v>
      </c>
      <c r="AW17" s="151">
        <f t="shared" si="16"/>
        <v>0</v>
      </c>
      <c r="AX17" s="151">
        <f t="shared" si="17"/>
        <v>0</v>
      </c>
      <c r="AY17" s="151">
        <f t="shared" si="18"/>
        <v>0</v>
      </c>
      <c r="AZ17" s="153">
        <f t="shared" si="36"/>
        <v>0</v>
      </c>
      <c r="BA17" s="151">
        <f t="shared" si="19"/>
        <v>0</v>
      </c>
      <c r="BB17" s="151">
        <f t="shared" si="20"/>
        <v>0</v>
      </c>
      <c r="BC17" s="151">
        <f t="shared" si="21"/>
        <v>0</v>
      </c>
      <c r="BD17" s="151">
        <f t="shared" si="37"/>
        <v>0</v>
      </c>
      <c r="BE17" s="151">
        <f t="shared" si="22"/>
        <v>0</v>
      </c>
      <c r="BF17" s="151">
        <f t="shared" si="23"/>
        <v>0</v>
      </c>
      <c r="BG17" s="153">
        <f t="shared" si="38"/>
        <v>0</v>
      </c>
      <c r="BH17" s="551">
        <f t="shared" si="39"/>
        <v>0</v>
      </c>
      <c r="BI17" s="551">
        <f t="shared" si="40"/>
        <v>0</v>
      </c>
      <c r="BJ17" s="551">
        <f t="shared" si="41"/>
        <v>0</v>
      </c>
      <c r="BK17" s="551">
        <f t="shared" si="42"/>
        <v>0</v>
      </c>
      <c r="BL17" s="152">
        <v>0</v>
      </c>
      <c r="BM17" s="151">
        <f t="shared" si="24"/>
        <v>0</v>
      </c>
      <c r="BN17" s="151">
        <f t="shared" si="25"/>
        <v>0</v>
      </c>
      <c r="BO17" s="150">
        <f t="shared" si="43"/>
        <v>0</v>
      </c>
      <c r="BP17" s="1095">
        <f t="shared" si="44"/>
        <v>0</v>
      </c>
      <c r="BQ17" s="156"/>
      <c r="BR17" s="156"/>
      <c r="BS17" s="156"/>
      <c r="BT17" s="156"/>
      <c r="BU17" s="156"/>
      <c r="BV17" s="156"/>
      <c r="BW17" s="152"/>
      <c r="BX17" s="152"/>
      <c r="BY17" s="156"/>
      <c r="BZ17" s="156">
        <f t="shared" si="26"/>
        <v>0</v>
      </c>
      <c r="CA17" s="152"/>
      <c r="CB17" s="156"/>
      <c r="CC17" s="156"/>
      <c r="CD17" s="156"/>
      <c r="CE17" s="157"/>
      <c r="CF17" s="157"/>
      <c r="CG17" s="156"/>
      <c r="CH17" s="156"/>
      <c r="CI17" s="156"/>
      <c r="CJ17" s="156"/>
      <c r="CK17" s="156"/>
      <c r="CL17" s="156"/>
      <c r="CM17" s="151">
        <f t="shared" si="45"/>
        <v>0</v>
      </c>
      <c r="CN17" s="151">
        <f t="shared" si="27"/>
        <v>0</v>
      </c>
      <c r="CO17" s="158">
        <f t="shared" si="28"/>
        <v>0</v>
      </c>
      <c r="CP17" s="158"/>
      <c r="CQ17" s="151">
        <f t="shared" si="46"/>
        <v>0</v>
      </c>
      <c r="CR17" s="156">
        <f t="shared" si="47"/>
        <v>0</v>
      </c>
      <c r="CS17" s="155">
        <f t="shared" si="48"/>
        <v>0</v>
      </c>
      <c r="CT17" s="156">
        <f t="shared" si="49"/>
        <v>0</v>
      </c>
      <c r="CU17" s="332">
        <f t="shared" si="50"/>
        <v>1183.33</v>
      </c>
      <c r="CV17" s="560">
        <f t="shared" si="51"/>
        <v>-1183.33</v>
      </c>
      <c r="CW17" s="560">
        <f t="shared" si="52"/>
        <v>-118.333</v>
      </c>
      <c r="CX17" s="560">
        <f t="shared" si="53"/>
        <v>-3083.33</v>
      </c>
      <c r="CY17" s="560">
        <f t="shared" si="54"/>
        <v>0</v>
      </c>
      <c r="CZ17" s="560">
        <f t="shared" si="55"/>
        <v>-118.333</v>
      </c>
      <c r="DA17" s="560">
        <f t="shared" si="56"/>
        <v>-23.666600000000003</v>
      </c>
      <c r="DB17" s="156">
        <f t="shared" si="57"/>
        <v>0</v>
      </c>
      <c r="DC17" s="156">
        <f t="shared" si="58"/>
        <v>50</v>
      </c>
      <c r="DD17" s="156">
        <f t="shared" si="59"/>
        <v>-50</v>
      </c>
      <c r="DE17" s="561">
        <f t="shared" si="60"/>
        <v>0</v>
      </c>
      <c r="DF17" s="560">
        <f t="shared" si="61"/>
        <v>0</v>
      </c>
      <c r="DG17" s="561"/>
      <c r="DH17" s="151"/>
    </row>
    <row r="18" spans="1:112" s="159" customFormat="1" ht="68.099999999999994" customHeight="1" x14ac:dyDescent="0.2">
      <c r="A18" s="149" t="str">
        <f>IF(C18="","",SUBTOTAL(3,$C$6:C18))</f>
        <v/>
      </c>
      <c r="B18" s="150"/>
      <c r="C18" s="150"/>
      <c r="D18" s="325"/>
      <c r="E18" s="325"/>
      <c r="F18" s="150"/>
      <c r="G18" s="150"/>
      <c r="H18" s="150"/>
      <c r="I18" s="150"/>
      <c r="J18" s="151">
        <f t="shared" si="0"/>
        <v>0</v>
      </c>
      <c r="K18" s="151">
        <f t="shared" si="1"/>
        <v>0</v>
      </c>
      <c r="L18" s="151">
        <f t="shared" si="2"/>
        <v>0</v>
      </c>
      <c r="M18" s="151">
        <f t="shared" si="3"/>
        <v>0</v>
      </c>
      <c r="N18" s="152">
        <v>0</v>
      </c>
      <c r="O18" s="153">
        <f t="shared" si="29"/>
        <v>0</v>
      </c>
      <c r="P18" s="150"/>
      <c r="Q18" s="150"/>
      <c r="R18" s="150"/>
      <c r="S18" s="150"/>
      <c r="T18" s="150"/>
      <c r="U18" s="151"/>
      <c r="V18" s="151"/>
      <c r="W18" s="331">
        <f t="shared" si="30"/>
        <v>0</v>
      </c>
      <c r="X18" s="150"/>
      <c r="Y18" s="154">
        <f t="shared" si="4"/>
        <v>0</v>
      </c>
      <c r="Z18" s="153">
        <f t="shared" si="5"/>
        <v>0</v>
      </c>
      <c r="AA18" s="147"/>
      <c r="AB18" s="147"/>
      <c r="AC18" s="331">
        <f t="shared" si="31"/>
        <v>0</v>
      </c>
      <c r="AD18" s="331">
        <f t="shared" si="6"/>
        <v>0</v>
      </c>
      <c r="AE18" s="331">
        <v>0</v>
      </c>
      <c r="AF18" s="331">
        <f t="shared" si="32"/>
        <v>0</v>
      </c>
      <c r="AG18" s="331">
        <f t="shared" si="33"/>
        <v>0</v>
      </c>
      <c r="AH18" s="148">
        <f t="shared" si="7"/>
        <v>0</v>
      </c>
      <c r="AI18" s="155">
        <v>0</v>
      </c>
      <c r="AJ18" s="337">
        <v>0</v>
      </c>
      <c r="AK18" s="155">
        <v>0</v>
      </c>
      <c r="AL18" s="337">
        <v>0</v>
      </c>
      <c r="AM18" s="151">
        <f t="shared" si="8"/>
        <v>0</v>
      </c>
      <c r="AN18" s="151">
        <f t="shared" si="9"/>
        <v>0</v>
      </c>
      <c r="AO18" s="151">
        <f t="shared" si="10"/>
        <v>0</v>
      </c>
      <c r="AP18" s="151">
        <f t="shared" si="11"/>
        <v>0</v>
      </c>
      <c r="AQ18" s="151">
        <f t="shared" si="12"/>
        <v>0</v>
      </c>
      <c r="AR18" s="151">
        <f t="shared" si="13"/>
        <v>0</v>
      </c>
      <c r="AS18" s="147">
        <f t="shared" si="34"/>
        <v>0</v>
      </c>
      <c r="AT18" s="151">
        <f t="shared" si="35"/>
        <v>0</v>
      </c>
      <c r="AU18" s="151">
        <f t="shared" si="14"/>
        <v>0</v>
      </c>
      <c r="AV18" s="151">
        <f t="shared" si="15"/>
        <v>0</v>
      </c>
      <c r="AW18" s="151">
        <f t="shared" si="16"/>
        <v>0</v>
      </c>
      <c r="AX18" s="151">
        <f t="shared" si="17"/>
        <v>0</v>
      </c>
      <c r="AY18" s="151">
        <f t="shared" si="18"/>
        <v>0</v>
      </c>
      <c r="AZ18" s="153">
        <f t="shared" si="36"/>
        <v>0</v>
      </c>
      <c r="BA18" s="151">
        <f t="shared" si="19"/>
        <v>0</v>
      </c>
      <c r="BB18" s="151">
        <f t="shared" si="20"/>
        <v>0</v>
      </c>
      <c r="BC18" s="151">
        <f t="shared" si="21"/>
        <v>0</v>
      </c>
      <c r="BD18" s="151">
        <f t="shared" si="37"/>
        <v>0</v>
      </c>
      <c r="BE18" s="151">
        <f t="shared" si="22"/>
        <v>0</v>
      </c>
      <c r="BF18" s="151">
        <f t="shared" si="23"/>
        <v>0</v>
      </c>
      <c r="BG18" s="153">
        <f t="shared" si="38"/>
        <v>0</v>
      </c>
      <c r="BH18" s="551">
        <f t="shared" si="39"/>
        <v>0</v>
      </c>
      <c r="BI18" s="551">
        <f t="shared" si="40"/>
        <v>0</v>
      </c>
      <c r="BJ18" s="551">
        <f t="shared" si="41"/>
        <v>0</v>
      </c>
      <c r="BK18" s="551">
        <f t="shared" si="42"/>
        <v>0</v>
      </c>
      <c r="BL18" s="152">
        <v>0</v>
      </c>
      <c r="BM18" s="151">
        <f t="shared" si="24"/>
        <v>0</v>
      </c>
      <c r="BN18" s="151">
        <f t="shared" si="25"/>
        <v>0</v>
      </c>
      <c r="BO18" s="150">
        <f t="shared" si="43"/>
        <v>0</v>
      </c>
      <c r="BP18" s="1095">
        <f t="shared" si="44"/>
        <v>0</v>
      </c>
      <c r="BQ18" s="156"/>
      <c r="BR18" s="156"/>
      <c r="BS18" s="156"/>
      <c r="BT18" s="156"/>
      <c r="BU18" s="156"/>
      <c r="BV18" s="156"/>
      <c r="BW18" s="152"/>
      <c r="BX18" s="152"/>
      <c r="BY18" s="156"/>
      <c r="BZ18" s="156">
        <f t="shared" si="26"/>
        <v>0</v>
      </c>
      <c r="CA18" s="152"/>
      <c r="CB18" s="156"/>
      <c r="CC18" s="156"/>
      <c r="CD18" s="156"/>
      <c r="CE18" s="157"/>
      <c r="CF18" s="157"/>
      <c r="CG18" s="156"/>
      <c r="CH18" s="156"/>
      <c r="CI18" s="156"/>
      <c r="CJ18" s="156"/>
      <c r="CK18" s="156"/>
      <c r="CL18" s="156"/>
      <c r="CM18" s="151">
        <f t="shared" si="45"/>
        <v>0</v>
      </c>
      <c r="CN18" s="151">
        <f t="shared" si="27"/>
        <v>0</v>
      </c>
      <c r="CO18" s="158">
        <f t="shared" si="28"/>
        <v>0</v>
      </c>
      <c r="CP18" s="158"/>
      <c r="CQ18" s="151">
        <f t="shared" si="46"/>
        <v>0</v>
      </c>
      <c r="CR18" s="156">
        <f t="shared" si="47"/>
        <v>0</v>
      </c>
      <c r="CS18" s="155">
        <f t="shared" si="48"/>
        <v>0</v>
      </c>
      <c r="CT18" s="156">
        <f t="shared" si="49"/>
        <v>0</v>
      </c>
      <c r="CU18" s="332">
        <f t="shared" si="50"/>
        <v>1183.33</v>
      </c>
      <c r="CV18" s="560">
        <f t="shared" si="51"/>
        <v>-1183.33</v>
      </c>
      <c r="CW18" s="560">
        <f t="shared" si="52"/>
        <v>-118.333</v>
      </c>
      <c r="CX18" s="560">
        <f t="shared" si="53"/>
        <v>-3083.33</v>
      </c>
      <c r="CY18" s="560">
        <f t="shared" si="54"/>
        <v>0</v>
      </c>
      <c r="CZ18" s="560">
        <f t="shared" si="55"/>
        <v>-118.333</v>
      </c>
      <c r="DA18" s="560">
        <f t="shared" si="56"/>
        <v>-23.666600000000003</v>
      </c>
      <c r="DB18" s="156">
        <f t="shared" si="57"/>
        <v>0</v>
      </c>
      <c r="DC18" s="156">
        <f t="shared" si="58"/>
        <v>50</v>
      </c>
      <c r="DD18" s="156">
        <f t="shared" si="59"/>
        <v>-50</v>
      </c>
      <c r="DE18" s="561">
        <f t="shared" si="60"/>
        <v>0</v>
      </c>
      <c r="DF18" s="560">
        <f t="shared" si="61"/>
        <v>0</v>
      </c>
      <c r="DG18" s="561"/>
      <c r="DH18" s="151"/>
    </row>
    <row r="19" spans="1:112" s="159" customFormat="1" ht="68.099999999999994" customHeight="1" x14ac:dyDescent="0.2">
      <c r="A19" s="149" t="str">
        <f>IF(C19="","",SUBTOTAL(3,$C$6:C19))</f>
        <v/>
      </c>
      <c r="B19" s="150"/>
      <c r="C19" s="150"/>
      <c r="D19" s="325"/>
      <c r="E19" s="325"/>
      <c r="F19" s="150"/>
      <c r="G19" s="150"/>
      <c r="H19" s="150"/>
      <c r="I19" s="150"/>
      <c r="J19" s="151">
        <f t="shared" si="0"/>
        <v>0</v>
      </c>
      <c r="K19" s="151">
        <f t="shared" si="1"/>
        <v>0</v>
      </c>
      <c r="L19" s="151">
        <f t="shared" si="2"/>
        <v>0</v>
      </c>
      <c r="M19" s="151">
        <f t="shared" si="3"/>
        <v>0</v>
      </c>
      <c r="N19" s="152">
        <v>0</v>
      </c>
      <c r="O19" s="153">
        <f t="shared" si="29"/>
        <v>0</v>
      </c>
      <c r="P19" s="150"/>
      <c r="Q19" s="150"/>
      <c r="R19" s="150"/>
      <c r="S19" s="150"/>
      <c r="T19" s="150"/>
      <c r="U19" s="151"/>
      <c r="V19" s="151"/>
      <c r="W19" s="331">
        <f t="shared" si="30"/>
        <v>0</v>
      </c>
      <c r="X19" s="150"/>
      <c r="Y19" s="154">
        <f t="shared" si="4"/>
        <v>0</v>
      </c>
      <c r="Z19" s="153">
        <f t="shared" si="5"/>
        <v>0</v>
      </c>
      <c r="AA19" s="147"/>
      <c r="AB19" s="147"/>
      <c r="AC19" s="331">
        <f t="shared" si="31"/>
        <v>0</v>
      </c>
      <c r="AD19" s="331">
        <f t="shared" si="6"/>
        <v>0</v>
      </c>
      <c r="AE19" s="331">
        <v>0</v>
      </c>
      <c r="AF19" s="331">
        <f t="shared" si="32"/>
        <v>0</v>
      </c>
      <c r="AG19" s="331">
        <f t="shared" si="33"/>
        <v>0</v>
      </c>
      <c r="AH19" s="148">
        <f t="shared" si="7"/>
        <v>0</v>
      </c>
      <c r="AI19" s="155">
        <v>0</v>
      </c>
      <c r="AJ19" s="337">
        <v>0</v>
      </c>
      <c r="AK19" s="155">
        <v>0</v>
      </c>
      <c r="AL19" s="337">
        <v>0</v>
      </c>
      <c r="AM19" s="151">
        <f t="shared" si="8"/>
        <v>0</v>
      </c>
      <c r="AN19" s="151">
        <f t="shared" si="9"/>
        <v>0</v>
      </c>
      <c r="AO19" s="151">
        <f t="shared" si="10"/>
        <v>0</v>
      </c>
      <c r="AP19" s="151">
        <f t="shared" si="11"/>
        <v>0</v>
      </c>
      <c r="AQ19" s="151">
        <f t="shared" si="12"/>
        <v>0</v>
      </c>
      <c r="AR19" s="151">
        <f t="shared" si="13"/>
        <v>0</v>
      </c>
      <c r="AS19" s="147">
        <f t="shared" si="34"/>
        <v>0</v>
      </c>
      <c r="AT19" s="151">
        <f t="shared" si="35"/>
        <v>0</v>
      </c>
      <c r="AU19" s="151">
        <f t="shared" si="14"/>
        <v>0</v>
      </c>
      <c r="AV19" s="151">
        <f t="shared" si="15"/>
        <v>0</v>
      </c>
      <c r="AW19" s="151">
        <f t="shared" si="16"/>
        <v>0</v>
      </c>
      <c r="AX19" s="151">
        <f t="shared" si="17"/>
        <v>0</v>
      </c>
      <c r="AY19" s="151">
        <f t="shared" si="18"/>
        <v>0</v>
      </c>
      <c r="AZ19" s="153">
        <f t="shared" si="36"/>
        <v>0</v>
      </c>
      <c r="BA19" s="151">
        <f t="shared" si="19"/>
        <v>0</v>
      </c>
      <c r="BB19" s="151">
        <f t="shared" si="20"/>
        <v>0</v>
      </c>
      <c r="BC19" s="151">
        <f t="shared" si="21"/>
        <v>0</v>
      </c>
      <c r="BD19" s="151">
        <f t="shared" si="37"/>
        <v>0</v>
      </c>
      <c r="BE19" s="151">
        <f t="shared" si="22"/>
        <v>0</v>
      </c>
      <c r="BF19" s="151">
        <f t="shared" si="23"/>
        <v>0</v>
      </c>
      <c r="BG19" s="153">
        <f t="shared" si="38"/>
        <v>0</v>
      </c>
      <c r="BH19" s="551">
        <f t="shared" si="39"/>
        <v>0</v>
      </c>
      <c r="BI19" s="551">
        <f t="shared" si="40"/>
        <v>0</v>
      </c>
      <c r="BJ19" s="551">
        <f t="shared" si="41"/>
        <v>0</v>
      </c>
      <c r="BK19" s="551">
        <f t="shared" si="42"/>
        <v>0</v>
      </c>
      <c r="BL19" s="152">
        <v>0</v>
      </c>
      <c r="BM19" s="151">
        <f t="shared" si="24"/>
        <v>0</v>
      </c>
      <c r="BN19" s="151">
        <f t="shared" si="25"/>
        <v>0</v>
      </c>
      <c r="BO19" s="150">
        <f t="shared" si="43"/>
        <v>0</v>
      </c>
      <c r="BP19" s="1095">
        <f t="shared" si="44"/>
        <v>0</v>
      </c>
      <c r="BQ19" s="156"/>
      <c r="BR19" s="156"/>
      <c r="BS19" s="156"/>
      <c r="BT19" s="156"/>
      <c r="BU19" s="156"/>
      <c r="BV19" s="156"/>
      <c r="BW19" s="152"/>
      <c r="BX19" s="152"/>
      <c r="BY19" s="156"/>
      <c r="BZ19" s="156">
        <f t="shared" si="26"/>
        <v>0</v>
      </c>
      <c r="CA19" s="152"/>
      <c r="CB19" s="156"/>
      <c r="CC19" s="156"/>
      <c r="CD19" s="156"/>
      <c r="CE19" s="157"/>
      <c r="CF19" s="157"/>
      <c r="CG19" s="156"/>
      <c r="CH19" s="156"/>
      <c r="CI19" s="156"/>
      <c r="CJ19" s="156"/>
      <c r="CK19" s="156"/>
      <c r="CL19" s="156"/>
      <c r="CM19" s="151">
        <f t="shared" si="45"/>
        <v>0</v>
      </c>
      <c r="CN19" s="151">
        <f t="shared" si="27"/>
        <v>0</v>
      </c>
      <c r="CO19" s="158">
        <f t="shared" si="28"/>
        <v>0</v>
      </c>
      <c r="CP19" s="158"/>
      <c r="CQ19" s="151">
        <f t="shared" si="46"/>
        <v>0</v>
      </c>
      <c r="CR19" s="156">
        <f t="shared" si="47"/>
        <v>0</v>
      </c>
      <c r="CS19" s="155">
        <f t="shared" si="48"/>
        <v>0</v>
      </c>
      <c r="CT19" s="156">
        <f t="shared" si="49"/>
        <v>0</v>
      </c>
      <c r="CU19" s="332">
        <f t="shared" si="50"/>
        <v>1183.33</v>
      </c>
      <c r="CV19" s="560">
        <f t="shared" si="51"/>
        <v>-1183.33</v>
      </c>
      <c r="CW19" s="560">
        <f t="shared" si="52"/>
        <v>-118.333</v>
      </c>
      <c r="CX19" s="560">
        <f t="shared" si="53"/>
        <v>-3083.33</v>
      </c>
      <c r="CY19" s="560">
        <f t="shared" si="54"/>
        <v>0</v>
      </c>
      <c r="CZ19" s="560">
        <f t="shared" si="55"/>
        <v>-118.333</v>
      </c>
      <c r="DA19" s="560">
        <f t="shared" si="56"/>
        <v>-23.666600000000003</v>
      </c>
      <c r="DB19" s="156">
        <f t="shared" si="57"/>
        <v>0</v>
      </c>
      <c r="DC19" s="156">
        <f t="shared" si="58"/>
        <v>50</v>
      </c>
      <c r="DD19" s="156">
        <f t="shared" si="59"/>
        <v>-50</v>
      </c>
      <c r="DE19" s="561">
        <f t="shared" si="60"/>
        <v>0</v>
      </c>
      <c r="DF19" s="560">
        <f t="shared" si="61"/>
        <v>0</v>
      </c>
      <c r="DG19" s="561"/>
      <c r="DH19" s="151"/>
    </row>
    <row r="20" spans="1:112" s="159" customFormat="1" ht="68.099999999999994" customHeight="1" x14ac:dyDescent="0.2">
      <c r="A20" s="149" t="str">
        <f>IF(C20="","",SUBTOTAL(3,$C$6:C20))</f>
        <v/>
      </c>
      <c r="B20" s="150"/>
      <c r="C20" s="150"/>
      <c r="D20" s="325"/>
      <c r="E20" s="325"/>
      <c r="F20" s="150"/>
      <c r="G20" s="150"/>
      <c r="H20" s="150"/>
      <c r="I20" s="150"/>
      <c r="J20" s="151">
        <f t="shared" si="0"/>
        <v>0</v>
      </c>
      <c r="K20" s="151">
        <f t="shared" si="1"/>
        <v>0</v>
      </c>
      <c r="L20" s="151">
        <f t="shared" si="2"/>
        <v>0</v>
      </c>
      <c r="M20" s="151">
        <f t="shared" si="3"/>
        <v>0</v>
      </c>
      <c r="N20" s="152">
        <v>0</v>
      </c>
      <c r="O20" s="153">
        <f t="shared" si="29"/>
        <v>0</v>
      </c>
      <c r="P20" s="150"/>
      <c r="Q20" s="150"/>
      <c r="R20" s="150"/>
      <c r="S20" s="150"/>
      <c r="T20" s="150"/>
      <c r="U20" s="151"/>
      <c r="V20" s="151"/>
      <c r="W20" s="331">
        <f t="shared" si="30"/>
        <v>0</v>
      </c>
      <c r="X20" s="150"/>
      <c r="Y20" s="154">
        <f t="shared" si="4"/>
        <v>0</v>
      </c>
      <c r="Z20" s="153">
        <f t="shared" si="5"/>
        <v>0</v>
      </c>
      <c r="AA20" s="147"/>
      <c r="AB20" s="147"/>
      <c r="AC20" s="331">
        <f t="shared" si="31"/>
        <v>0</v>
      </c>
      <c r="AD20" s="331">
        <f t="shared" si="6"/>
        <v>0</v>
      </c>
      <c r="AE20" s="331">
        <v>0</v>
      </c>
      <c r="AF20" s="331">
        <f t="shared" si="32"/>
        <v>0</v>
      </c>
      <c r="AG20" s="331">
        <f t="shared" si="33"/>
        <v>0</v>
      </c>
      <c r="AH20" s="148">
        <f t="shared" si="7"/>
        <v>0</v>
      </c>
      <c r="AI20" s="155">
        <v>0</v>
      </c>
      <c r="AJ20" s="337">
        <v>0</v>
      </c>
      <c r="AK20" s="155">
        <v>0</v>
      </c>
      <c r="AL20" s="337">
        <v>0</v>
      </c>
      <c r="AM20" s="151">
        <f t="shared" si="8"/>
        <v>0</v>
      </c>
      <c r="AN20" s="151">
        <f t="shared" si="9"/>
        <v>0</v>
      </c>
      <c r="AO20" s="151">
        <f t="shared" si="10"/>
        <v>0</v>
      </c>
      <c r="AP20" s="151">
        <f t="shared" si="11"/>
        <v>0</v>
      </c>
      <c r="AQ20" s="151">
        <f t="shared" si="12"/>
        <v>0</v>
      </c>
      <c r="AR20" s="151">
        <f t="shared" si="13"/>
        <v>0</v>
      </c>
      <c r="AS20" s="147">
        <f t="shared" si="34"/>
        <v>0</v>
      </c>
      <c r="AT20" s="151">
        <f t="shared" si="35"/>
        <v>0</v>
      </c>
      <c r="AU20" s="151">
        <f t="shared" si="14"/>
        <v>0</v>
      </c>
      <c r="AV20" s="151">
        <f t="shared" si="15"/>
        <v>0</v>
      </c>
      <c r="AW20" s="151">
        <f t="shared" si="16"/>
        <v>0</v>
      </c>
      <c r="AX20" s="151">
        <f t="shared" si="17"/>
        <v>0</v>
      </c>
      <c r="AY20" s="151">
        <f t="shared" si="18"/>
        <v>0</v>
      </c>
      <c r="AZ20" s="153">
        <f t="shared" si="36"/>
        <v>0</v>
      </c>
      <c r="BA20" s="151">
        <f t="shared" si="19"/>
        <v>0</v>
      </c>
      <c r="BB20" s="151">
        <f t="shared" si="20"/>
        <v>0</v>
      </c>
      <c r="BC20" s="151">
        <f t="shared" si="21"/>
        <v>0</v>
      </c>
      <c r="BD20" s="151">
        <f t="shared" si="37"/>
        <v>0</v>
      </c>
      <c r="BE20" s="151">
        <f t="shared" si="22"/>
        <v>0</v>
      </c>
      <c r="BF20" s="151">
        <f t="shared" si="23"/>
        <v>0</v>
      </c>
      <c r="BG20" s="153">
        <f t="shared" si="38"/>
        <v>0</v>
      </c>
      <c r="BH20" s="551">
        <f t="shared" si="39"/>
        <v>0</v>
      </c>
      <c r="BI20" s="551">
        <f t="shared" si="40"/>
        <v>0</v>
      </c>
      <c r="BJ20" s="551">
        <f t="shared" si="41"/>
        <v>0</v>
      </c>
      <c r="BK20" s="551">
        <f t="shared" si="42"/>
        <v>0</v>
      </c>
      <c r="BL20" s="152">
        <v>0</v>
      </c>
      <c r="BM20" s="151">
        <f t="shared" si="24"/>
        <v>0</v>
      </c>
      <c r="BN20" s="151">
        <f t="shared" si="25"/>
        <v>0</v>
      </c>
      <c r="BO20" s="150">
        <f t="shared" si="43"/>
        <v>0</v>
      </c>
      <c r="BP20" s="1095">
        <f t="shared" si="44"/>
        <v>0</v>
      </c>
      <c r="BQ20" s="156"/>
      <c r="BR20" s="156"/>
      <c r="BS20" s="156"/>
      <c r="BT20" s="156"/>
      <c r="BU20" s="156"/>
      <c r="BV20" s="156"/>
      <c r="BW20" s="152"/>
      <c r="BX20" s="152"/>
      <c r="BY20" s="156"/>
      <c r="BZ20" s="156">
        <f t="shared" si="26"/>
        <v>0</v>
      </c>
      <c r="CA20" s="152"/>
      <c r="CB20" s="156"/>
      <c r="CC20" s="156"/>
      <c r="CD20" s="156"/>
      <c r="CE20" s="157"/>
      <c r="CF20" s="157"/>
      <c r="CG20" s="156"/>
      <c r="CH20" s="156"/>
      <c r="CI20" s="156"/>
      <c r="CJ20" s="156"/>
      <c r="CK20" s="156"/>
      <c r="CL20" s="156"/>
      <c r="CM20" s="151">
        <f t="shared" si="45"/>
        <v>0</v>
      </c>
      <c r="CN20" s="151">
        <f t="shared" si="27"/>
        <v>0</v>
      </c>
      <c r="CO20" s="158">
        <f t="shared" si="28"/>
        <v>0</v>
      </c>
      <c r="CP20" s="158"/>
      <c r="CQ20" s="151">
        <f t="shared" si="46"/>
        <v>0</v>
      </c>
      <c r="CR20" s="156">
        <f t="shared" si="47"/>
        <v>0</v>
      </c>
      <c r="CS20" s="155">
        <f t="shared" si="48"/>
        <v>0</v>
      </c>
      <c r="CT20" s="156">
        <f t="shared" si="49"/>
        <v>0</v>
      </c>
      <c r="CU20" s="332">
        <f t="shared" si="50"/>
        <v>1183.33</v>
      </c>
      <c r="CV20" s="560">
        <f t="shared" si="51"/>
        <v>-1183.33</v>
      </c>
      <c r="CW20" s="560">
        <f t="shared" si="52"/>
        <v>-118.333</v>
      </c>
      <c r="CX20" s="560">
        <f t="shared" si="53"/>
        <v>-3083.33</v>
      </c>
      <c r="CY20" s="560">
        <f t="shared" si="54"/>
        <v>0</v>
      </c>
      <c r="CZ20" s="560">
        <f t="shared" si="55"/>
        <v>-118.333</v>
      </c>
      <c r="DA20" s="560">
        <f t="shared" si="56"/>
        <v>-23.666600000000003</v>
      </c>
      <c r="DB20" s="156">
        <f t="shared" si="57"/>
        <v>0</v>
      </c>
      <c r="DC20" s="156">
        <f t="shared" si="58"/>
        <v>50</v>
      </c>
      <c r="DD20" s="156">
        <f t="shared" si="59"/>
        <v>-50</v>
      </c>
      <c r="DE20" s="561">
        <f t="shared" si="60"/>
        <v>0</v>
      </c>
      <c r="DF20" s="560">
        <f t="shared" si="61"/>
        <v>0</v>
      </c>
      <c r="DG20" s="561"/>
      <c r="DH20" s="151"/>
    </row>
    <row r="21" spans="1:112" s="159" customFormat="1" ht="68.099999999999994" customHeight="1" x14ac:dyDescent="0.2">
      <c r="A21" s="149" t="str">
        <f>IF(C21="","",SUBTOTAL(3,$C$6:C21))</f>
        <v/>
      </c>
      <c r="B21" s="150"/>
      <c r="C21" s="150"/>
      <c r="D21" s="325"/>
      <c r="E21" s="325"/>
      <c r="F21" s="150"/>
      <c r="G21" s="150"/>
      <c r="H21" s="150"/>
      <c r="I21" s="150"/>
      <c r="J21" s="151">
        <f t="shared" si="0"/>
        <v>0</v>
      </c>
      <c r="K21" s="151">
        <f t="shared" si="1"/>
        <v>0</v>
      </c>
      <c r="L21" s="151">
        <f t="shared" si="2"/>
        <v>0</v>
      </c>
      <c r="M21" s="151">
        <f t="shared" si="3"/>
        <v>0</v>
      </c>
      <c r="N21" s="152">
        <v>0</v>
      </c>
      <c r="O21" s="153">
        <f t="shared" si="29"/>
        <v>0</v>
      </c>
      <c r="P21" s="150"/>
      <c r="Q21" s="150"/>
      <c r="R21" s="150"/>
      <c r="S21" s="150"/>
      <c r="T21" s="150"/>
      <c r="U21" s="151"/>
      <c r="V21" s="151"/>
      <c r="W21" s="331">
        <f t="shared" si="30"/>
        <v>0</v>
      </c>
      <c r="X21" s="150"/>
      <c r="Y21" s="154">
        <f t="shared" si="4"/>
        <v>0</v>
      </c>
      <c r="Z21" s="153">
        <f t="shared" si="5"/>
        <v>0</v>
      </c>
      <c r="AA21" s="147"/>
      <c r="AB21" s="147"/>
      <c r="AC21" s="331">
        <f t="shared" si="31"/>
        <v>0</v>
      </c>
      <c r="AD21" s="331">
        <f t="shared" si="6"/>
        <v>0</v>
      </c>
      <c r="AE21" s="331">
        <v>0</v>
      </c>
      <c r="AF21" s="331">
        <f t="shared" si="32"/>
        <v>0</v>
      </c>
      <c r="AG21" s="331">
        <f t="shared" si="33"/>
        <v>0</v>
      </c>
      <c r="AH21" s="148">
        <f t="shared" si="7"/>
        <v>0</v>
      </c>
      <c r="AI21" s="155">
        <v>0</v>
      </c>
      <c r="AJ21" s="337">
        <v>0</v>
      </c>
      <c r="AK21" s="155">
        <v>0</v>
      </c>
      <c r="AL21" s="337">
        <v>0</v>
      </c>
      <c r="AM21" s="151">
        <f t="shared" si="8"/>
        <v>0</v>
      </c>
      <c r="AN21" s="151">
        <f t="shared" si="9"/>
        <v>0</v>
      </c>
      <c r="AO21" s="151">
        <f t="shared" si="10"/>
        <v>0</v>
      </c>
      <c r="AP21" s="151">
        <f t="shared" si="11"/>
        <v>0</v>
      </c>
      <c r="AQ21" s="151">
        <f t="shared" si="12"/>
        <v>0</v>
      </c>
      <c r="AR21" s="151">
        <f t="shared" si="13"/>
        <v>0</v>
      </c>
      <c r="AS21" s="147">
        <f t="shared" si="34"/>
        <v>0</v>
      </c>
      <c r="AT21" s="151">
        <f t="shared" si="35"/>
        <v>0</v>
      </c>
      <c r="AU21" s="151">
        <f t="shared" si="14"/>
        <v>0</v>
      </c>
      <c r="AV21" s="151">
        <f t="shared" si="15"/>
        <v>0</v>
      </c>
      <c r="AW21" s="151">
        <f t="shared" si="16"/>
        <v>0</v>
      </c>
      <c r="AX21" s="151">
        <f t="shared" si="17"/>
        <v>0</v>
      </c>
      <c r="AY21" s="151">
        <f t="shared" si="18"/>
        <v>0</v>
      </c>
      <c r="AZ21" s="153">
        <f t="shared" si="36"/>
        <v>0</v>
      </c>
      <c r="BA21" s="151">
        <f t="shared" si="19"/>
        <v>0</v>
      </c>
      <c r="BB21" s="151">
        <f t="shared" si="20"/>
        <v>0</v>
      </c>
      <c r="BC21" s="151">
        <f t="shared" si="21"/>
        <v>0</v>
      </c>
      <c r="BD21" s="151">
        <f t="shared" si="37"/>
        <v>0</v>
      </c>
      <c r="BE21" s="151">
        <f t="shared" si="22"/>
        <v>0</v>
      </c>
      <c r="BF21" s="151">
        <f t="shared" si="23"/>
        <v>0</v>
      </c>
      <c r="BG21" s="153">
        <f t="shared" si="38"/>
        <v>0</v>
      </c>
      <c r="BH21" s="551">
        <f t="shared" si="39"/>
        <v>0</v>
      </c>
      <c r="BI21" s="551">
        <f t="shared" si="40"/>
        <v>0</v>
      </c>
      <c r="BJ21" s="551">
        <f t="shared" si="41"/>
        <v>0</v>
      </c>
      <c r="BK21" s="551">
        <f t="shared" si="42"/>
        <v>0</v>
      </c>
      <c r="BL21" s="152">
        <v>0</v>
      </c>
      <c r="BM21" s="151">
        <f t="shared" si="24"/>
        <v>0</v>
      </c>
      <c r="BN21" s="151">
        <f t="shared" si="25"/>
        <v>0</v>
      </c>
      <c r="BO21" s="150">
        <f t="shared" si="43"/>
        <v>0</v>
      </c>
      <c r="BP21" s="1095">
        <f t="shared" si="44"/>
        <v>0</v>
      </c>
      <c r="BQ21" s="156"/>
      <c r="BR21" s="156"/>
      <c r="BS21" s="156"/>
      <c r="BT21" s="156"/>
      <c r="BU21" s="156"/>
      <c r="BV21" s="156"/>
      <c r="BW21" s="152"/>
      <c r="BX21" s="152"/>
      <c r="BY21" s="156"/>
      <c r="BZ21" s="156">
        <f t="shared" si="26"/>
        <v>0</v>
      </c>
      <c r="CA21" s="152"/>
      <c r="CB21" s="156"/>
      <c r="CC21" s="156"/>
      <c r="CD21" s="156"/>
      <c r="CE21" s="157"/>
      <c r="CF21" s="157"/>
      <c r="CG21" s="156"/>
      <c r="CH21" s="156"/>
      <c r="CI21" s="156"/>
      <c r="CJ21" s="156"/>
      <c r="CK21" s="156"/>
      <c r="CL21" s="156"/>
      <c r="CM21" s="151">
        <f t="shared" si="45"/>
        <v>0</v>
      </c>
      <c r="CN21" s="151">
        <f t="shared" si="27"/>
        <v>0</v>
      </c>
      <c r="CO21" s="158">
        <f t="shared" si="28"/>
        <v>0</v>
      </c>
      <c r="CP21" s="158"/>
      <c r="CQ21" s="151">
        <f t="shared" si="46"/>
        <v>0</v>
      </c>
      <c r="CR21" s="156">
        <f t="shared" si="47"/>
        <v>0</v>
      </c>
      <c r="CS21" s="155">
        <f t="shared" si="48"/>
        <v>0</v>
      </c>
      <c r="CT21" s="156">
        <f t="shared" si="49"/>
        <v>0</v>
      </c>
      <c r="CU21" s="332">
        <f t="shared" si="50"/>
        <v>1183.33</v>
      </c>
      <c r="CV21" s="560">
        <f t="shared" si="51"/>
        <v>-1183.33</v>
      </c>
      <c r="CW21" s="560">
        <f t="shared" si="52"/>
        <v>-118.333</v>
      </c>
      <c r="CX21" s="560">
        <f t="shared" si="53"/>
        <v>-3083.33</v>
      </c>
      <c r="CY21" s="560">
        <f t="shared" si="54"/>
        <v>0</v>
      </c>
      <c r="CZ21" s="560">
        <f t="shared" si="55"/>
        <v>-118.333</v>
      </c>
      <c r="DA21" s="560">
        <f t="shared" si="56"/>
        <v>-23.666600000000003</v>
      </c>
      <c r="DB21" s="156">
        <f t="shared" si="57"/>
        <v>0</v>
      </c>
      <c r="DC21" s="156">
        <f t="shared" si="58"/>
        <v>50</v>
      </c>
      <c r="DD21" s="156">
        <f t="shared" si="59"/>
        <v>-50</v>
      </c>
      <c r="DE21" s="561">
        <f t="shared" si="60"/>
        <v>0</v>
      </c>
      <c r="DF21" s="560">
        <f t="shared" si="61"/>
        <v>0</v>
      </c>
      <c r="DG21" s="561"/>
      <c r="DH21" s="151"/>
    </row>
    <row r="22" spans="1:112" s="159" customFormat="1" ht="68.099999999999994" customHeight="1" x14ac:dyDescent="0.2">
      <c r="A22" s="149" t="str">
        <f>IF(C22="","",SUBTOTAL(3,$C$6:C22))</f>
        <v/>
      </c>
      <c r="B22" s="150"/>
      <c r="C22" s="150"/>
      <c r="D22" s="325"/>
      <c r="E22" s="325"/>
      <c r="F22" s="150"/>
      <c r="G22" s="150"/>
      <c r="H22" s="150"/>
      <c r="I22" s="150"/>
      <c r="J22" s="151">
        <f t="shared" si="0"/>
        <v>0</v>
      </c>
      <c r="K22" s="151">
        <f t="shared" si="1"/>
        <v>0</v>
      </c>
      <c r="L22" s="151">
        <f t="shared" si="2"/>
        <v>0</v>
      </c>
      <c r="M22" s="151">
        <f t="shared" si="3"/>
        <v>0</v>
      </c>
      <c r="N22" s="152">
        <v>0</v>
      </c>
      <c r="O22" s="153">
        <f t="shared" si="29"/>
        <v>0</v>
      </c>
      <c r="P22" s="150"/>
      <c r="Q22" s="150"/>
      <c r="R22" s="150"/>
      <c r="S22" s="150"/>
      <c r="T22" s="150"/>
      <c r="U22" s="151"/>
      <c r="V22" s="151"/>
      <c r="W22" s="331">
        <f t="shared" si="30"/>
        <v>0</v>
      </c>
      <c r="X22" s="150"/>
      <c r="Y22" s="154">
        <f t="shared" si="4"/>
        <v>0</v>
      </c>
      <c r="Z22" s="153">
        <f t="shared" si="5"/>
        <v>0</v>
      </c>
      <c r="AA22" s="147"/>
      <c r="AB22" s="147"/>
      <c r="AC22" s="331">
        <f t="shared" si="31"/>
        <v>0</v>
      </c>
      <c r="AD22" s="331">
        <f t="shared" si="6"/>
        <v>0</v>
      </c>
      <c r="AE22" s="331">
        <v>0</v>
      </c>
      <c r="AF22" s="331">
        <f t="shared" si="32"/>
        <v>0</v>
      </c>
      <c r="AG22" s="331">
        <f t="shared" si="33"/>
        <v>0</v>
      </c>
      <c r="AH22" s="148">
        <f t="shared" si="7"/>
        <v>0</v>
      </c>
      <c r="AI22" s="155">
        <v>0</v>
      </c>
      <c r="AJ22" s="337">
        <v>0</v>
      </c>
      <c r="AK22" s="155">
        <v>0</v>
      </c>
      <c r="AL22" s="337">
        <v>0</v>
      </c>
      <c r="AM22" s="151">
        <f t="shared" si="8"/>
        <v>0</v>
      </c>
      <c r="AN22" s="151">
        <f t="shared" si="9"/>
        <v>0</v>
      </c>
      <c r="AO22" s="151">
        <f t="shared" si="10"/>
        <v>0</v>
      </c>
      <c r="AP22" s="151">
        <f t="shared" si="11"/>
        <v>0</v>
      </c>
      <c r="AQ22" s="151">
        <f t="shared" si="12"/>
        <v>0</v>
      </c>
      <c r="AR22" s="151">
        <f t="shared" si="13"/>
        <v>0</v>
      </c>
      <c r="AS22" s="147">
        <f t="shared" si="34"/>
        <v>0</v>
      </c>
      <c r="AT22" s="151">
        <f t="shared" si="35"/>
        <v>0</v>
      </c>
      <c r="AU22" s="151">
        <f t="shared" si="14"/>
        <v>0</v>
      </c>
      <c r="AV22" s="151">
        <f t="shared" si="15"/>
        <v>0</v>
      </c>
      <c r="AW22" s="151">
        <f t="shared" si="16"/>
        <v>0</v>
      </c>
      <c r="AX22" s="151">
        <f t="shared" si="17"/>
        <v>0</v>
      </c>
      <c r="AY22" s="151">
        <f t="shared" si="18"/>
        <v>0</v>
      </c>
      <c r="AZ22" s="153">
        <f t="shared" si="36"/>
        <v>0</v>
      </c>
      <c r="BA22" s="151">
        <f t="shared" si="19"/>
        <v>0</v>
      </c>
      <c r="BB22" s="151">
        <f t="shared" si="20"/>
        <v>0</v>
      </c>
      <c r="BC22" s="151">
        <f t="shared" si="21"/>
        <v>0</v>
      </c>
      <c r="BD22" s="151">
        <f t="shared" si="37"/>
        <v>0</v>
      </c>
      <c r="BE22" s="151">
        <f t="shared" si="22"/>
        <v>0</v>
      </c>
      <c r="BF22" s="151">
        <f t="shared" si="23"/>
        <v>0</v>
      </c>
      <c r="BG22" s="153">
        <f t="shared" si="38"/>
        <v>0</v>
      </c>
      <c r="BH22" s="551">
        <f t="shared" si="39"/>
        <v>0</v>
      </c>
      <c r="BI22" s="551">
        <f t="shared" si="40"/>
        <v>0</v>
      </c>
      <c r="BJ22" s="551">
        <f t="shared" si="41"/>
        <v>0</v>
      </c>
      <c r="BK22" s="551">
        <f t="shared" si="42"/>
        <v>0</v>
      </c>
      <c r="BL22" s="152">
        <v>0</v>
      </c>
      <c r="BM22" s="151">
        <f t="shared" si="24"/>
        <v>0</v>
      </c>
      <c r="BN22" s="151">
        <f t="shared" si="25"/>
        <v>0</v>
      </c>
      <c r="BO22" s="150">
        <f t="shared" si="43"/>
        <v>0</v>
      </c>
      <c r="BP22" s="1095">
        <f t="shared" si="44"/>
        <v>0</v>
      </c>
      <c r="BQ22" s="156"/>
      <c r="BR22" s="156"/>
      <c r="BS22" s="156"/>
      <c r="BT22" s="156"/>
      <c r="BU22" s="156"/>
      <c r="BV22" s="156"/>
      <c r="BW22" s="152"/>
      <c r="BX22" s="152"/>
      <c r="BY22" s="156"/>
      <c r="BZ22" s="156">
        <f t="shared" si="26"/>
        <v>0</v>
      </c>
      <c r="CA22" s="152"/>
      <c r="CB22" s="156"/>
      <c r="CC22" s="156"/>
      <c r="CD22" s="156"/>
      <c r="CE22" s="157"/>
      <c r="CF22" s="157"/>
      <c r="CG22" s="156"/>
      <c r="CH22" s="156"/>
      <c r="CI22" s="156"/>
      <c r="CJ22" s="156"/>
      <c r="CK22" s="156"/>
      <c r="CL22" s="156"/>
      <c r="CM22" s="151">
        <f t="shared" si="45"/>
        <v>0</v>
      </c>
      <c r="CN22" s="151">
        <f t="shared" si="27"/>
        <v>0</v>
      </c>
      <c r="CO22" s="158">
        <f t="shared" si="28"/>
        <v>0</v>
      </c>
      <c r="CP22" s="158"/>
      <c r="CQ22" s="151">
        <f t="shared" si="46"/>
        <v>0</v>
      </c>
      <c r="CR22" s="156">
        <f t="shared" si="47"/>
        <v>0</v>
      </c>
      <c r="CS22" s="155">
        <f t="shared" si="48"/>
        <v>0</v>
      </c>
      <c r="CT22" s="156">
        <f t="shared" si="49"/>
        <v>0</v>
      </c>
      <c r="CU22" s="332">
        <f t="shared" si="50"/>
        <v>1183.33</v>
      </c>
      <c r="CV22" s="560">
        <f t="shared" si="51"/>
        <v>-1183.33</v>
      </c>
      <c r="CW22" s="560">
        <f t="shared" si="52"/>
        <v>-118.333</v>
      </c>
      <c r="CX22" s="560">
        <f t="shared" si="53"/>
        <v>-3083.33</v>
      </c>
      <c r="CY22" s="560">
        <f t="shared" si="54"/>
        <v>0</v>
      </c>
      <c r="CZ22" s="560">
        <f t="shared" si="55"/>
        <v>-118.333</v>
      </c>
      <c r="DA22" s="560">
        <f t="shared" si="56"/>
        <v>-23.666600000000003</v>
      </c>
      <c r="DB22" s="156">
        <f t="shared" si="57"/>
        <v>0</v>
      </c>
      <c r="DC22" s="156">
        <f t="shared" si="58"/>
        <v>50</v>
      </c>
      <c r="DD22" s="156">
        <f t="shared" si="59"/>
        <v>-50</v>
      </c>
      <c r="DE22" s="561">
        <f t="shared" si="60"/>
        <v>0</v>
      </c>
      <c r="DF22" s="560">
        <f t="shared" si="61"/>
        <v>0</v>
      </c>
      <c r="DG22" s="561"/>
      <c r="DH22" s="151"/>
    </row>
    <row r="23" spans="1:112" s="159" customFormat="1" ht="68.099999999999994" customHeight="1" x14ac:dyDescent="0.2">
      <c r="A23" s="149" t="str">
        <f>IF(C23="","",SUBTOTAL(3,$C$6:C23))</f>
        <v/>
      </c>
      <c r="B23" s="150"/>
      <c r="C23" s="150"/>
      <c r="D23" s="325"/>
      <c r="E23" s="325"/>
      <c r="F23" s="150"/>
      <c r="G23" s="150"/>
      <c r="H23" s="150"/>
      <c r="I23" s="150"/>
      <c r="J23" s="151">
        <f t="shared" si="0"/>
        <v>0</v>
      </c>
      <c r="K23" s="151">
        <f t="shared" si="1"/>
        <v>0</v>
      </c>
      <c r="L23" s="151">
        <f t="shared" si="2"/>
        <v>0</v>
      </c>
      <c r="M23" s="151">
        <f t="shared" si="3"/>
        <v>0</v>
      </c>
      <c r="N23" s="152">
        <v>0</v>
      </c>
      <c r="O23" s="153">
        <f t="shared" si="29"/>
        <v>0</v>
      </c>
      <c r="P23" s="150"/>
      <c r="Q23" s="150"/>
      <c r="R23" s="150"/>
      <c r="S23" s="150"/>
      <c r="T23" s="150"/>
      <c r="U23" s="151"/>
      <c r="V23" s="151"/>
      <c r="W23" s="331">
        <f t="shared" si="30"/>
        <v>0</v>
      </c>
      <c r="X23" s="150"/>
      <c r="Y23" s="154">
        <f t="shared" si="4"/>
        <v>0</v>
      </c>
      <c r="Z23" s="153">
        <f t="shared" si="5"/>
        <v>0</v>
      </c>
      <c r="AA23" s="147"/>
      <c r="AB23" s="147"/>
      <c r="AC23" s="331">
        <f t="shared" si="31"/>
        <v>0</v>
      </c>
      <c r="AD23" s="331">
        <f t="shared" si="6"/>
        <v>0</v>
      </c>
      <c r="AE23" s="331">
        <v>0</v>
      </c>
      <c r="AF23" s="331">
        <f t="shared" si="32"/>
        <v>0</v>
      </c>
      <c r="AG23" s="331">
        <f t="shared" si="33"/>
        <v>0</v>
      </c>
      <c r="AH23" s="148">
        <f t="shared" si="7"/>
        <v>0</v>
      </c>
      <c r="AI23" s="155">
        <v>0</v>
      </c>
      <c r="AJ23" s="337">
        <v>0</v>
      </c>
      <c r="AK23" s="155">
        <v>0</v>
      </c>
      <c r="AL23" s="337">
        <v>0</v>
      </c>
      <c r="AM23" s="151">
        <f t="shared" si="8"/>
        <v>0</v>
      </c>
      <c r="AN23" s="151">
        <f t="shared" si="9"/>
        <v>0</v>
      </c>
      <c r="AO23" s="151">
        <f t="shared" si="10"/>
        <v>0</v>
      </c>
      <c r="AP23" s="151">
        <f t="shared" si="11"/>
        <v>0</v>
      </c>
      <c r="AQ23" s="151">
        <f t="shared" si="12"/>
        <v>0</v>
      </c>
      <c r="AR23" s="151">
        <f t="shared" si="13"/>
        <v>0</v>
      </c>
      <c r="AS23" s="147">
        <f t="shared" si="34"/>
        <v>0</v>
      </c>
      <c r="AT23" s="151">
        <f t="shared" si="35"/>
        <v>0</v>
      </c>
      <c r="AU23" s="151">
        <f t="shared" si="14"/>
        <v>0</v>
      </c>
      <c r="AV23" s="151">
        <f t="shared" si="15"/>
        <v>0</v>
      </c>
      <c r="AW23" s="151">
        <f t="shared" si="16"/>
        <v>0</v>
      </c>
      <c r="AX23" s="151">
        <f t="shared" si="17"/>
        <v>0</v>
      </c>
      <c r="AY23" s="151">
        <f t="shared" si="18"/>
        <v>0</v>
      </c>
      <c r="AZ23" s="153">
        <f t="shared" si="36"/>
        <v>0</v>
      </c>
      <c r="BA23" s="151">
        <f t="shared" si="19"/>
        <v>0</v>
      </c>
      <c r="BB23" s="151">
        <f t="shared" si="20"/>
        <v>0</v>
      </c>
      <c r="BC23" s="151">
        <f t="shared" si="21"/>
        <v>0</v>
      </c>
      <c r="BD23" s="151">
        <f t="shared" si="37"/>
        <v>0</v>
      </c>
      <c r="BE23" s="151">
        <f t="shared" si="22"/>
        <v>0</v>
      </c>
      <c r="BF23" s="151">
        <f t="shared" si="23"/>
        <v>0</v>
      </c>
      <c r="BG23" s="153">
        <f t="shared" si="38"/>
        <v>0</v>
      </c>
      <c r="BH23" s="551">
        <f t="shared" si="39"/>
        <v>0</v>
      </c>
      <c r="BI23" s="551">
        <f t="shared" si="40"/>
        <v>0</v>
      </c>
      <c r="BJ23" s="551">
        <f t="shared" si="41"/>
        <v>0</v>
      </c>
      <c r="BK23" s="551">
        <f t="shared" si="42"/>
        <v>0</v>
      </c>
      <c r="BL23" s="152">
        <v>0</v>
      </c>
      <c r="BM23" s="151">
        <f t="shared" si="24"/>
        <v>0</v>
      </c>
      <c r="BN23" s="151">
        <f t="shared" si="25"/>
        <v>0</v>
      </c>
      <c r="BO23" s="150">
        <f t="shared" si="43"/>
        <v>0</v>
      </c>
      <c r="BP23" s="1095">
        <f t="shared" si="44"/>
        <v>0</v>
      </c>
      <c r="BQ23" s="156"/>
      <c r="BR23" s="156"/>
      <c r="BS23" s="156"/>
      <c r="BT23" s="156"/>
      <c r="BU23" s="156"/>
      <c r="BV23" s="156"/>
      <c r="BW23" s="152"/>
      <c r="BX23" s="152"/>
      <c r="BY23" s="156"/>
      <c r="BZ23" s="156">
        <f t="shared" si="26"/>
        <v>0</v>
      </c>
      <c r="CA23" s="152"/>
      <c r="CB23" s="156"/>
      <c r="CC23" s="156"/>
      <c r="CD23" s="156"/>
      <c r="CE23" s="157"/>
      <c r="CF23" s="157"/>
      <c r="CG23" s="156"/>
      <c r="CH23" s="156"/>
      <c r="CI23" s="156"/>
      <c r="CJ23" s="156"/>
      <c r="CK23" s="156"/>
      <c r="CL23" s="156"/>
      <c r="CM23" s="151">
        <f t="shared" si="45"/>
        <v>0</v>
      </c>
      <c r="CN23" s="151">
        <f t="shared" si="27"/>
        <v>0</v>
      </c>
      <c r="CO23" s="158">
        <f t="shared" si="28"/>
        <v>0</v>
      </c>
      <c r="CP23" s="158"/>
      <c r="CQ23" s="151">
        <f t="shared" si="46"/>
        <v>0</v>
      </c>
      <c r="CR23" s="156">
        <f t="shared" si="47"/>
        <v>0</v>
      </c>
      <c r="CS23" s="155">
        <f t="shared" si="48"/>
        <v>0</v>
      </c>
      <c r="CT23" s="156">
        <f t="shared" si="49"/>
        <v>0</v>
      </c>
      <c r="CU23" s="332">
        <f t="shared" si="50"/>
        <v>1183.33</v>
      </c>
      <c r="CV23" s="560">
        <f t="shared" si="51"/>
        <v>-1183.33</v>
      </c>
      <c r="CW23" s="560">
        <f t="shared" si="52"/>
        <v>-118.333</v>
      </c>
      <c r="CX23" s="560">
        <f t="shared" si="53"/>
        <v>-3083.33</v>
      </c>
      <c r="CY23" s="560">
        <f t="shared" si="54"/>
        <v>0</v>
      </c>
      <c r="CZ23" s="560">
        <f t="shared" si="55"/>
        <v>-118.333</v>
      </c>
      <c r="DA23" s="560">
        <f t="shared" si="56"/>
        <v>-23.666600000000003</v>
      </c>
      <c r="DB23" s="156">
        <f t="shared" si="57"/>
        <v>0</v>
      </c>
      <c r="DC23" s="156">
        <f t="shared" si="58"/>
        <v>50</v>
      </c>
      <c r="DD23" s="156">
        <f t="shared" si="59"/>
        <v>-50</v>
      </c>
      <c r="DE23" s="561">
        <f t="shared" si="60"/>
        <v>0</v>
      </c>
      <c r="DF23" s="560">
        <f t="shared" si="61"/>
        <v>0</v>
      </c>
      <c r="DG23" s="561"/>
      <c r="DH23" s="151"/>
    </row>
    <row r="24" spans="1:112" s="160" customFormat="1" ht="68.099999999999994" customHeight="1" x14ac:dyDescent="0.45">
      <c r="A24" s="149" t="str">
        <f>IF(C24="","",SUBTOTAL(3,$C$6:C24))</f>
        <v/>
      </c>
      <c r="B24" s="150"/>
      <c r="C24" s="150"/>
      <c r="D24" s="325"/>
      <c r="E24" s="325"/>
      <c r="F24" s="150"/>
      <c r="G24" s="150"/>
      <c r="H24" s="150"/>
      <c r="I24" s="150"/>
      <c r="J24" s="151">
        <f t="shared" si="0"/>
        <v>0</v>
      </c>
      <c r="K24" s="151">
        <f t="shared" si="1"/>
        <v>0</v>
      </c>
      <c r="L24" s="151">
        <f t="shared" si="2"/>
        <v>0</v>
      </c>
      <c r="M24" s="151">
        <f t="shared" si="3"/>
        <v>0</v>
      </c>
      <c r="N24" s="152">
        <v>0</v>
      </c>
      <c r="O24" s="153">
        <f t="shared" si="29"/>
        <v>0</v>
      </c>
      <c r="P24" s="150"/>
      <c r="Q24" s="150"/>
      <c r="R24" s="150"/>
      <c r="S24" s="150"/>
      <c r="T24" s="150"/>
      <c r="U24" s="151"/>
      <c r="V24" s="151"/>
      <c r="W24" s="331">
        <f t="shared" si="30"/>
        <v>0</v>
      </c>
      <c r="X24" s="150"/>
      <c r="Y24" s="154">
        <f t="shared" si="4"/>
        <v>0</v>
      </c>
      <c r="Z24" s="153">
        <f t="shared" si="5"/>
        <v>0</v>
      </c>
      <c r="AA24" s="147"/>
      <c r="AB24" s="147"/>
      <c r="AC24" s="331">
        <f t="shared" si="31"/>
        <v>0</v>
      </c>
      <c r="AD24" s="331">
        <f t="shared" si="6"/>
        <v>0</v>
      </c>
      <c r="AE24" s="331">
        <v>0</v>
      </c>
      <c r="AF24" s="331">
        <f t="shared" si="32"/>
        <v>0</v>
      </c>
      <c r="AG24" s="331">
        <f t="shared" si="33"/>
        <v>0</v>
      </c>
      <c r="AH24" s="148">
        <f t="shared" si="7"/>
        <v>0</v>
      </c>
      <c r="AI24" s="155">
        <v>0</v>
      </c>
      <c r="AJ24" s="337">
        <v>0</v>
      </c>
      <c r="AK24" s="155">
        <v>0</v>
      </c>
      <c r="AL24" s="337">
        <v>0</v>
      </c>
      <c r="AM24" s="151">
        <f t="shared" si="8"/>
        <v>0</v>
      </c>
      <c r="AN24" s="151">
        <f t="shared" si="9"/>
        <v>0</v>
      </c>
      <c r="AO24" s="151">
        <f t="shared" si="10"/>
        <v>0</v>
      </c>
      <c r="AP24" s="151">
        <f t="shared" si="11"/>
        <v>0</v>
      </c>
      <c r="AQ24" s="151">
        <f t="shared" si="12"/>
        <v>0</v>
      </c>
      <c r="AR24" s="151">
        <f t="shared" si="13"/>
        <v>0</v>
      </c>
      <c r="AS24" s="147">
        <f t="shared" si="34"/>
        <v>0</v>
      </c>
      <c r="AT24" s="151">
        <f t="shared" si="35"/>
        <v>0</v>
      </c>
      <c r="AU24" s="151">
        <f t="shared" si="14"/>
        <v>0</v>
      </c>
      <c r="AV24" s="151">
        <f t="shared" si="15"/>
        <v>0</v>
      </c>
      <c r="AW24" s="151">
        <f t="shared" si="16"/>
        <v>0</v>
      </c>
      <c r="AX24" s="151">
        <f t="shared" si="17"/>
        <v>0</v>
      </c>
      <c r="AY24" s="151">
        <f t="shared" si="18"/>
        <v>0</v>
      </c>
      <c r="AZ24" s="153">
        <f t="shared" si="36"/>
        <v>0</v>
      </c>
      <c r="BA24" s="151">
        <f t="shared" si="19"/>
        <v>0</v>
      </c>
      <c r="BB24" s="151">
        <f t="shared" si="20"/>
        <v>0</v>
      </c>
      <c r="BC24" s="151">
        <f t="shared" si="21"/>
        <v>0</v>
      </c>
      <c r="BD24" s="151">
        <f t="shared" si="37"/>
        <v>0</v>
      </c>
      <c r="BE24" s="151">
        <f t="shared" si="22"/>
        <v>0</v>
      </c>
      <c r="BF24" s="151">
        <f t="shared" si="23"/>
        <v>0</v>
      </c>
      <c r="BG24" s="153">
        <f t="shared" si="38"/>
        <v>0</v>
      </c>
      <c r="BH24" s="551">
        <f t="shared" si="39"/>
        <v>0</v>
      </c>
      <c r="BI24" s="551">
        <f t="shared" si="40"/>
        <v>0</v>
      </c>
      <c r="BJ24" s="551">
        <f t="shared" si="41"/>
        <v>0</v>
      </c>
      <c r="BK24" s="551">
        <f t="shared" si="42"/>
        <v>0</v>
      </c>
      <c r="BL24" s="152">
        <v>0</v>
      </c>
      <c r="BM24" s="151">
        <f t="shared" si="24"/>
        <v>0</v>
      </c>
      <c r="BN24" s="151">
        <f t="shared" si="25"/>
        <v>0</v>
      </c>
      <c r="BO24" s="150">
        <f t="shared" si="43"/>
        <v>0</v>
      </c>
      <c r="BP24" s="1095">
        <f t="shared" si="44"/>
        <v>0</v>
      </c>
      <c r="BQ24" s="156"/>
      <c r="BR24" s="156"/>
      <c r="BS24" s="156"/>
      <c r="BT24" s="156"/>
      <c r="BU24" s="156"/>
      <c r="BV24" s="156"/>
      <c r="BW24" s="152"/>
      <c r="BX24" s="152"/>
      <c r="BY24" s="156"/>
      <c r="BZ24" s="156">
        <f t="shared" si="26"/>
        <v>0</v>
      </c>
      <c r="CA24" s="152"/>
      <c r="CB24" s="156"/>
      <c r="CC24" s="156"/>
      <c r="CD24" s="156"/>
      <c r="CE24" s="157"/>
      <c r="CF24" s="157"/>
      <c r="CG24" s="156"/>
      <c r="CH24" s="156"/>
      <c r="CI24" s="156"/>
      <c r="CJ24" s="156"/>
      <c r="CK24" s="156"/>
      <c r="CL24" s="156"/>
      <c r="CM24" s="151">
        <f t="shared" si="45"/>
        <v>0</v>
      </c>
      <c r="CN24" s="151">
        <f t="shared" si="27"/>
        <v>0</v>
      </c>
      <c r="CO24" s="158">
        <f t="shared" si="28"/>
        <v>0</v>
      </c>
      <c r="CP24" s="158"/>
      <c r="CQ24" s="151">
        <f t="shared" si="46"/>
        <v>0</v>
      </c>
      <c r="CR24" s="156">
        <f t="shared" si="47"/>
        <v>0</v>
      </c>
      <c r="CS24" s="155">
        <f t="shared" si="48"/>
        <v>0</v>
      </c>
      <c r="CT24" s="156">
        <f t="shared" si="49"/>
        <v>0</v>
      </c>
      <c r="CU24" s="332">
        <f t="shared" si="50"/>
        <v>1183.33</v>
      </c>
      <c r="CV24" s="560">
        <f t="shared" si="51"/>
        <v>-1183.33</v>
      </c>
      <c r="CW24" s="560">
        <f t="shared" si="52"/>
        <v>-118.333</v>
      </c>
      <c r="CX24" s="560">
        <f t="shared" si="53"/>
        <v>-3083.33</v>
      </c>
      <c r="CY24" s="560">
        <f t="shared" si="54"/>
        <v>0</v>
      </c>
      <c r="CZ24" s="560">
        <f t="shared" si="55"/>
        <v>-118.333</v>
      </c>
      <c r="DA24" s="560">
        <f t="shared" si="56"/>
        <v>-23.666600000000003</v>
      </c>
      <c r="DB24" s="156">
        <f t="shared" si="57"/>
        <v>0</v>
      </c>
      <c r="DC24" s="156">
        <f t="shared" si="58"/>
        <v>50</v>
      </c>
      <c r="DD24" s="156">
        <f t="shared" si="59"/>
        <v>-50</v>
      </c>
      <c r="DE24" s="561">
        <f t="shared" si="60"/>
        <v>0</v>
      </c>
      <c r="DF24" s="560">
        <f t="shared" si="61"/>
        <v>0</v>
      </c>
      <c r="DG24" s="561"/>
      <c r="DH24" s="151"/>
    </row>
    <row r="25" spans="1:112" s="160" customFormat="1" ht="68.099999999999994" customHeight="1" x14ac:dyDescent="0.45">
      <c r="A25" s="149" t="str">
        <f>IF(C25="","",SUBTOTAL(3,$C$6:C25))</f>
        <v/>
      </c>
      <c r="B25" s="150"/>
      <c r="C25" s="150"/>
      <c r="D25" s="325"/>
      <c r="E25" s="325"/>
      <c r="F25" s="150"/>
      <c r="G25" s="150"/>
      <c r="H25" s="150"/>
      <c r="I25" s="150"/>
      <c r="J25" s="151">
        <f t="shared" si="0"/>
        <v>0</v>
      </c>
      <c r="K25" s="151">
        <f t="shared" si="1"/>
        <v>0</v>
      </c>
      <c r="L25" s="151">
        <f t="shared" si="2"/>
        <v>0</v>
      </c>
      <c r="M25" s="151">
        <f t="shared" si="3"/>
        <v>0</v>
      </c>
      <c r="N25" s="152">
        <v>0</v>
      </c>
      <c r="O25" s="153">
        <f t="shared" si="29"/>
        <v>0</v>
      </c>
      <c r="P25" s="150"/>
      <c r="Q25" s="150"/>
      <c r="R25" s="150"/>
      <c r="S25" s="150"/>
      <c r="T25" s="150"/>
      <c r="U25" s="151"/>
      <c r="V25" s="151"/>
      <c r="W25" s="331">
        <f t="shared" si="30"/>
        <v>0</v>
      </c>
      <c r="X25" s="150"/>
      <c r="Y25" s="154">
        <f t="shared" si="4"/>
        <v>0</v>
      </c>
      <c r="Z25" s="153">
        <f t="shared" si="5"/>
        <v>0</v>
      </c>
      <c r="AA25" s="147"/>
      <c r="AB25" s="147"/>
      <c r="AC25" s="331">
        <f t="shared" si="31"/>
        <v>0</v>
      </c>
      <c r="AD25" s="331">
        <f t="shared" si="6"/>
        <v>0</v>
      </c>
      <c r="AE25" s="331">
        <v>0</v>
      </c>
      <c r="AF25" s="331">
        <f t="shared" si="32"/>
        <v>0</v>
      </c>
      <c r="AG25" s="331">
        <f t="shared" si="33"/>
        <v>0</v>
      </c>
      <c r="AH25" s="148">
        <f t="shared" si="7"/>
        <v>0</v>
      </c>
      <c r="AI25" s="155">
        <v>0</v>
      </c>
      <c r="AJ25" s="337">
        <v>0</v>
      </c>
      <c r="AK25" s="155">
        <v>0</v>
      </c>
      <c r="AL25" s="337">
        <v>0</v>
      </c>
      <c r="AM25" s="151">
        <f t="shared" si="8"/>
        <v>0</v>
      </c>
      <c r="AN25" s="151">
        <f t="shared" si="9"/>
        <v>0</v>
      </c>
      <c r="AO25" s="151">
        <f t="shared" si="10"/>
        <v>0</v>
      </c>
      <c r="AP25" s="151">
        <f t="shared" si="11"/>
        <v>0</v>
      </c>
      <c r="AQ25" s="151">
        <f t="shared" si="12"/>
        <v>0</v>
      </c>
      <c r="AR25" s="151">
        <f t="shared" si="13"/>
        <v>0</v>
      </c>
      <c r="AS25" s="147">
        <f t="shared" si="34"/>
        <v>0</v>
      </c>
      <c r="AT25" s="151">
        <f t="shared" si="35"/>
        <v>0</v>
      </c>
      <c r="AU25" s="151">
        <f t="shared" si="14"/>
        <v>0</v>
      </c>
      <c r="AV25" s="151">
        <f t="shared" si="15"/>
        <v>0</v>
      </c>
      <c r="AW25" s="151">
        <f t="shared" si="16"/>
        <v>0</v>
      </c>
      <c r="AX25" s="151">
        <f t="shared" si="17"/>
        <v>0</v>
      </c>
      <c r="AY25" s="151">
        <f t="shared" si="18"/>
        <v>0</v>
      </c>
      <c r="AZ25" s="153">
        <f t="shared" si="36"/>
        <v>0</v>
      </c>
      <c r="BA25" s="151">
        <f t="shared" si="19"/>
        <v>0</v>
      </c>
      <c r="BB25" s="151">
        <f t="shared" si="20"/>
        <v>0</v>
      </c>
      <c r="BC25" s="151">
        <f t="shared" si="21"/>
        <v>0</v>
      </c>
      <c r="BD25" s="151">
        <f t="shared" si="37"/>
        <v>0</v>
      </c>
      <c r="BE25" s="151">
        <f t="shared" si="22"/>
        <v>0</v>
      </c>
      <c r="BF25" s="151">
        <f t="shared" si="23"/>
        <v>0</v>
      </c>
      <c r="BG25" s="153">
        <f t="shared" si="38"/>
        <v>0</v>
      </c>
      <c r="BH25" s="551">
        <f t="shared" si="39"/>
        <v>0</v>
      </c>
      <c r="BI25" s="551">
        <f t="shared" si="40"/>
        <v>0</v>
      </c>
      <c r="BJ25" s="551">
        <f t="shared" si="41"/>
        <v>0</v>
      </c>
      <c r="BK25" s="551">
        <f t="shared" si="42"/>
        <v>0</v>
      </c>
      <c r="BL25" s="152">
        <v>0</v>
      </c>
      <c r="BM25" s="151">
        <f t="shared" si="24"/>
        <v>0</v>
      </c>
      <c r="BN25" s="151">
        <f t="shared" si="25"/>
        <v>0</v>
      </c>
      <c r="BO25" s="150">
        <f t="shared" si="43"/>
        <v>0</v>
      </c>
      <c r="BP25" s="1095">
        <f t="shared" si="44"/>
        <v>0</v>
      </c>
      <c r="BQ25" s="156"/>
      <c r="BR25" s="156"/>
      <c r="BS25" s="156"/>
      <c r="BT25" s="156"/>
      <c r="BU25" s="156"/>
      <c r="BV25" s="156"/>
      <c r="BW25" s="152"/>
      <c r="BX25" s="152"/>
      <c r="BY25" s="156"/>
      <c r="BZ25" s="156">
        <f t="shared" si="26"/>
        <v>0</v>
      </c>
      <c r="CA25" s="152"/>
      <c r="CB25" s="156"/>
      <c r="CC25" s="156"/>
      <c r="CD25" s="156"/>
      <c r="CE25" s="157"/>
      <c r="CF25" s="157"/>
      <c r="CG25" s="156"/>
      <c r="CH25" s="156"/>
      <c r="CI25" s="156"/>
      <c r="CJ25" s="156"/>
      <c r="CK25" s="156"/>
      <c r="CL25" s="156"/>
      <c r="CM25" s="151">
        <f t="shared" si="45"/>
        <v>0</v>
      </c>
      <c r="CN25" s="151">
        <f t="shared" si="27"/>
        <v>0</v>
      </c>
      <c r="CO25" s="158">
        <f t="shared" si="28"/>
        <v>0</v>
      </c>
      <c r="CP25" s="158"/>
      <c r="CQ25" s="151">
        <f t="shared" si="46"/>
        <v>0</v>
      </c>
      <c r="CR25" s="156">
        <f t="shared" si="47"/>
        <v>0</v>
      </c>
      <c r="CS25" s="155">
        <f t="shared" si="48"/>
        <v>0</v>
      </c>
      <c r="CT25" s="156">
        <f t="shared" si="49"/>
        <v>0</v>
      </c>
      <c r="CU25" s="332">
        <f t="shared" si="50"/>
        <v>1183.33</v>
      </c>
      <c r="CV25" s="560">
        <f t="shared" si="51"/>
        <v>-1183.33</v>
      </c>
      <c r="CW25" s="560">
        <f t="shared" si="52"/>
        <v>-118.333</v>
      </c>
      <c r="CX25" s="560">
        <f t="shared" si="53"/>
        <v>-3083.33</v>
      </c>
      <c r="CY25" s="560">
        <f t="shared" si="54"/>
        <v>0</v>
      </c>
      <c r="CZ25" s="560">
        <f t="shared" si="55"/>
        <v>-118.333</v>
      </c>
      <c r="DA25" s="560">
        <f t="shared" si="56"/>
        <v>-23.666600000000003</v>
      </c>
      <c r="DB25" s="156">
        <f t="shared" si="57"/>
        <v>0</v>
      </c>
      <c r="DC25" s="156">
        <f t="shared" si="58"/>
        <v>50</v>
      </c>
      <c r="DD25" s="156">
        <f t="shared" si="59"/>
        <v>-50</v>
      </c>
      <c r="DE25" s="561">
        <f t="shared" si="60"/>
        <v>0</v>
      </c>
      <c r="DF25" s="560">
        <f t="shared" si="61"/>
        <v>0</v>
      </c>
      <c r="DG25" s="561"/>
      <c r="DH25" s="151"/>
    </row>
    <row r="26" spans="1:112" s="160" customFormat="1" ht="68.099999999999994" customHeight="1" x14ac:dyDescent="0.45">
      <c r="A26" s="149" t="str">
        <f>IF(C26="","",SUBTOTAL(3,$C$6:C26))</f>
        <v/>
      </c>
      <c r="B26" s="150"/>
      <c r="C26" s="150"/>
      <c r="D26" s="325"/>
      <c r="E26" s="325"/>
      <c r="F26" s="150"/>
      <c r="G26" s="150"/>
      <c r="H26" s="150"/>
      <c r="I26" s="150"/>
      <c r="J26" s="151">
        <f t="shared" si="0"/>
        <v>0</v>
      </c>
      <c r="K26" s="151">
        <f t="shared" si="1"/>
        <v>0</v>
      </c>
      <c r="L26" s="151">
        <f t="shared" si="2"/>
        <v>0</v>
      </c>
      <c r="M26" s="151">
        <f t="shared" si="3"/>
        <v>0</v>
      </c>
      <c r="N26" s="152">
        <v>0</v>
      </c>
      <c r="O26" s="153">
        <f t="shared" si="29"/>
        <v>0</v>
      </c>
      <c r="P26" s="150"/>
      <c r="Q26" s="150"/>
      <c r="R26" s="150"/>
      <c r="S26" s="150"/>
      <c r="T26" s="150"/>
      <c r="U26" s="151"/>
      <c r="V26" s="151"/>
      <c r="W26" s="331">
        <f t="shared" si="30"/>
        <v>0</v>
      </c>
      <c r="X26" s="150"/>
      <c r="Y26" s="154">
        <f t="shared" si="4"/>
        <v>0</v>
      </c>
      <c r="Z26" s="153">
        <f t="shared" si="5"/>
        <v>0</v>
      </c>
      <c r="AA26" s="147"/>
      <c r="AB26" s="147"/>
      <c r="AC26" s="331">
        <f t="shared" si="31"/>
        <v>0</v>
      </c>
      <c r="AD26" s="331">
        <f t="shared" si="6"/>
        <v>0</v>
      </c>
      <c r="AE26" s="331">
        <v>0</v>
      </c>
      <c r="AF26" s="331">
        <f t="shared" si="32"/>
        <v>0</v>
      </c>
      <c r="AG26" s="331">
        <f t="shared" si="33"/>
        <v>0</v>
      </c>
      <c r="AH26" s="148">
        <f t="shared" si="7"/>
        <v>0</v>
      </c>
      <c r="AI26" s="155">
        <v>0</v>
      </c>
      <c r="AJ26" s="337">
        <v>0</v>
      </c>
      <c r="AK26" s="155">
        <v>0</v>
      </c>
      <c r="AL26" s="337">
        <v>0</v>
      </c>
      <c r="AM26" s="151">
        <f t="shared" si="8"/>
        <v>0</v>
      </c>
      <c r="AN26" s="151">
        <f t="shared" si="9"/>
        <v>0</v>
      </c>
      <c r="AO26" s="151">
        <f t="shared" si="10"/>
        <v>0</v>
      </c>
      <c r="AP26" s="151">
        <f t="shared" si="11"/>
        <v>0</v>
      </c>
      <c r="AQ26" s="151">
        <f t="shared" si="12"/>
        <v>0</v>
      </c>
      <c r="AR26" s="151">
        <f t="shared" si="13"/>
        <v>0</v>
      </c>
      <c r="AS26" s="147">
        <f t="shared" si="34"/>
        <v>0</v>
      </c>
      <c r="AT26" s="151">
        <f t="shared" si="35"/>
        <v>0</v>
      </c>
      <c r="AU26" s="151">
        <f t="shared" si="14"/>
        <v>0</v>
      </c>
      <c r="AV26" s="151">
        <f t="shared" si="15"/>
        <v>0</v>
      </c>
      <c r="AW26" s="151">
        <f t="shared" si="16"/>
        <v>0</v>
      </c>
      <c r="AX26" s="151">
        <f t="shared" si="17"/>
        <v>0</v>
      </c>
      <c r="AY26" s="151">
        <f t="shared" si="18"/>
        <v>0</v>
      </c>
      <c r="AZ26" s="153">
        <f t="shared" si="36"/>
        <v>0</v>
      </c>
      <c r="BA26" s="151">
        <f t="shared" si="19"/>
        <v>0</v>
      </c>
      <c r="BB26" s="151">
        <f t="shared" si="20"/>
        <v>0</v>
      </c>
      <c r="BC26" s="151">
        <f t="shared" si="21"/>
        <v>0</v>
      </c>
      <c r="BD26" s="151">
        <f t="shared" si="37"/>
        <v>0</v>
      </c>
      <c r="BE26" s="151">
        <f t="shared" si="22"/>
        <v>0</v>
      </c>
      <c r="BF26" s="151">
        <f t="shared" si="23"/>
        <v>0</v>
      </c>
      <c r="BG26" s="153">
        <f t="shared" si="38"/>
        <v>0</v>
      </c>
      <c r="BH26" s="551">
        <f t="shared" si="39"/>
        <v>0</v>
      </c>
      <c r="BI26" s="551">
        <f t="shared" si="40"/>
        <v>0</v>
      </c>
      <c r="BJ26" s="551">
        <f t="shared" si="41"/>
        <v>0</v>
      </c>
      <c r="BK26" s="551">
        <f t="shared" si="42"/>
        <v>0</v>
      </c>
      <c r="BL26" s="152">
        <v>0</v>
      </c>
      <c r="BM26" s="151">
        <f t="shared" si="24"/>
        <v>0</v>
      </c>
      <c r="BN26" s="151">
        <f t="shared" si="25"/>
        <v>0</v>
      </c>
      <c r="BO26" s="150">
        <f t="shared" si="43"/>
        <v>0</v>
      </c>
      <c r="BP26" s="1095">
        <f t="shared" si="44"/>
        <v>0</v>
      </c>
      <c r="BQ26" s="156"/>
      <c r="BR26" s="156"/>
      <c r="BS26" s="156"/>
      <c r="BT26" s="156"/>
      <c r="BU26" s="156"/>
      <c r="BV26" s="156"/>
      <c r="BW26" s="152"/>
      <c r="BX26" s="152"/>
      <c r="BY26" s="156"/>
      <c r="BZ26" s="156">
        <f t="shared" si="26"/>
        <v>0</v>
      </c>
      <c r="CA26" s="152"/>
      <c r="CB26" s="156"/>
      <c r="CC26" s="156"/>
      <c r="CD26" s="156"/>
      <c r="CE26" s="157"/>
      <c r="CF26" s="157"/>
      <c r="CG26" s="156"/>
      <c r="CH26" s="156"/>
      <c r="CI26" s="156"/>
      <c r="CJ26" s="156"/>
      <c r="CK26" s="156"/>
      <c r="CL26" s="156"/>
      <c r="CM26" s="151">
        <f t="shared" si="45"/>
        <v>0</v>
      </c>
      <c r="CN26" s="151">
        <f t="shared" si="27"/>
        <v>0</v>
      </c>
      <c r="CO26" s="158">
        <f t="shared" si="28"/>
        <v>0</v>
      </c>
      <c r="CP26" s="158"/>
      <c r="CQ26" s="151">
        <f t="shared" si="46"/>
        <v>0</v>
      </c>
      <c r="CR26" s="156">
        <f t="shared" si="47"/>
        <v>0</v>
      </c>
      <c r="CS26" s="155">
        <f t="shared" si="48"/>
        <v>0</v>
      </c>
      <c r="CT26" s="156">
        <f t="shared" si="49"/>
        <v>0</v>
      </c>
      <c r="CU26" s="332">
        <f t="shared" si="50"/>
        <v>1183.33</v>
      </c>
      <c r="CV26" s="560">
        <f t="shared" si="51"/>
        <v>-1183.33</v>
      </c>
      <c r="CW26" s="560">
        <f t="shared" si="52"/>
        <v>-118.333</v>
      </c>
      <c r="CX26" s="560">
        <f t="shared" si="53"/>
        <v>-3083.33</v>
      </c>
      <c r="CY26" s="560">
        <f t="shared" si="54"/>
        <v>0</v>
      </c>
      <c r="CZ26" s="560">
        <f t="shared" si="55"/>
        <v>-118.333</v>
      </c>
      <c r="DA26" s="560">
        <f t="shared" si="56"/>
        <v>-23.666600000000003</v>
      </c>
      <c r="DB26" s="156">
        <f t="shared" si="57"/>
        <v>0</v>
      </c>
      <c r="DC26" s="156">
        <f t="shared" si="58"/>
        <v>50</v>
      </c>
      <c r="DD26" s="156">
        <f t="shared" si="59"/>
        <v>-50</v>
      </c>
      <c r="DE26" s="561">
        <f t="shared" si="60"/>
        <v>0</v>
      </c>
      <c r="DF26" s="560">
        <f t="shared" si="61"/>
        <v>0</v>
      </c>
      <c r="DG26" s="561"/>
      <c r="DH26" s="151"/>
    </row>
    <row r="27" spans="1:112" s="160" customFormat="1" ht="68.099999999999994" customHeight="1" x14ac:dyDescent="0.45">
      <c r="A27" s="149" t="str">
        <f>IF(C27="","",SUBTOTAL(3,$C$6:C27))</f>
        <v/>
      </c>
      <c r="B27" s="150"/>
      <c r="C27" s="150"/>
      <c r="D27" s="325"/>
      <c r="E27" s="325"/>
      <c r="F27" s="150"/>
      <c r="G27" s="150"/>
      <c r="H27" s="150"/>
      <c r="I27" s="150"/>
      <c r="J27" s="151">
        <f t="shared" si="0"/>
        <v>0</v>
      </c>
      <c r="K27" s="151">
        <f t="shared" si="1"/>
        <v>0</v>
      </c>
      <c r="L27" s="151">
        <f t="shared" si="2"/>
        <v>0</v>
      </c>
      <c r="M27" s="151">
        <f t="shared" si="3"/>
        <v>0</v>
      </c>
      <c r="N27" s="152">
        <v>0</v>
      </c>
      <c r="O27" s="153">
        <f t="shared" si="29"/>
        <v>0</v>
      </c>
      <c r="P27" s="150"/>
      <c r="Q27" s="150"/>
      <c r="R27" s="150"/>
      <c r="S27" s="150"/>
      <c r="T27" s="150"/>
      <c r="U27" s="151"/>
      <c r="V27" s="151"/>
      <c r="W27" s="331">
        <f t="shared" si="30"/>
        <v>0</v>
      </c>
      <c r="X27" s="150"/>
      <c r="Y27" s="154">
        <f t="shared" si="4"/>
        <v>0</v>
      </c>
      <c r="Z27" s="153">
        <f t="shared" si="5"/>
        <v>0</v>
      </c>
      <c r="AA27" s="147"/>
      <c r="AB27" s="147"/>
      <c r="AC27" s="331">
        <f t="shared" si="31"/>
        <v>0</v>
      </c>
      <c r="AD27" s="331">
        <f t="shared" si="6"/>
        <v>0</v>
      </c>
      <c r="AE27" s="331">
        <v>0</v>
      </c>
      <c r="AF27" s="331">
        <f t="shared" si="32"/>
        <v>0</v>
      </c>
      <c r="AG27" s="331">
        <f t="shared" si="33"/>
        <v>0</v>
      </c>
      <c r="AH27" s="148">
        <f t="shared" si="7"/>
        <v>0</v>
      </c>
      <c r="AI27" s="155">
        <v>0</v>
      </c>
      <c r="AJ27" s="337">
        <v>0</v>
      </c>
      <c r="AK27" s="155">
        <v>0</v>
      </c>
      <c r="AL27" s="337">
        <v>0</v>
      </c>
      <c r="AM27" s="151">
        <f t="shared" si="8"/>
        <v>0</v>
      </c>
      <c r="AN27" s="151">
        <f t="shared" si="9"/>
        <v>0</v>
      </c>
      <c r="AO27" s="151">
        <f t="shared" si="10"/>
        <v>0</v>
      </c>
      <c r="AP27" s="151">
        <f t="shared" si="11"/>
        <v>0</v>
      </c>
      <c r="AQ27" s="151">
        <f t="shared" si="12"/>
        <v>0</v>
      </c>
      <c r="AR27" s="151">
        <f t="shared" si="13"/>
        <v>0</v>
      </c>
      <c r="AS27" s="147">
        <f t="shared" si="34"/>
        <v>0</v>
      </c>
      <c r="AT27" s="151">
        <f t="shared" si="35"/>
        <v>0</v>
      </c>
      <c r="AU27" s="151">
        <f t="shared" si="14"/>
        <v>0</v>
      </c>
      <c r="AV27" s="151">
        <f t="shared" si="15"/>
        <v>0</v>
      </c>
      <c r="AW27" s="151">
        <f t="shared" si="16"/>
        <v>0</v>
      </c>
      <c r="AX27" s="151">
        <f t="shared" si="17"/>
        <v>0</v>
      </c>
      <c r="AY27" s="151">
        <f t="shared" si="18"/>
        <v>0</v>
      </c>
      <c r="AZ27" s="153">
        <f t="shared" si="36"/>
        <v>0</v>
      </c>
      <c r="BA27" s="151">
        <f t="shared" si="19"/>
        <v>0</v>
      </c>
      <c r="BB27" s="151">
        <f t="shared" si="20"/>
        <v>0</v>
      </c>
      <c r="BC27" s="151">
        <f t="shared" si="21"/>
        <v>0</v>
      </c>
      <c r="BD27" s="151">
        <f t="shared" si="37"/>
        <v>0</v>
      </c>
      <c r="BE27" s="151">
        <f t="shared" si="22"/>
        <v>0</v>
      </c>
      <c r="BF27" s="151">
        <f t="shared" si="23"/>
        <v>0</v>
      </c>
      <c r="BG27" s="153">
        <f t="shared" si="38"/>
        <v>0</v>
      </c>
      <c r="BH27" s="551">
        <f t="shared" si="39"/>
        <v>0</v>
      </c>
      <c r="BI27" s="551">
        <f t="shared" si="40"/>
        <v>0</v>
      </c>
      <c r="BJ27" s="551">
        <f t="shared" si="41"/>
        <v>0</v>
      </c>
      <c r="BK27" s="551">
        <f t="shared" si="42"/>
        <v>0</v>
      </c>
      <c r="BL27" s="152">
        <v>0</v>
      </c>
      <c r="BM27" s="151">
        <f t="shared" si="24"/>
        <v>0</v>
      </c>
      <c r="BN27" s="151">
        <f t="shared" si="25"/>
        <v>0</v>
      </c>
      <c r="BO27" s="150">
        <f t="shared" si="43"/>
        <v>0</v>
      </c>
      <c r="BP27" s="1095">
        <f t="shared" si="44"/>
        <v>0</v>
      </c>
      <c r="BQ27" s="156"/>
      <c r="BR27" s="156"/>
      <c r="BS27" s="156"/>
      <c r="BT27" s="156"/>
      <c r="BU27" s="156"/>
      <c r="BV27" s="156"/>
      <c r="BW27" s="152"/>
      <c r="BX27" s="152"/>
      <c r="BY27" s="156"/>
      <c r="BZ27" s="156">
        <f t="shared" si="26"/>
        <v>0</v>
      </c>
      <c r="CA27" s="152"/>
      <c r="CB27" s="156"/>
      <c r="CC27" s="156"/>
      <c r="CD27" s="156"/>
      <c r="CE27" s="157"/>
      <c r="CF27" s="157"/>
      <c r="CG27" s="156"/>
      <c r="CH27" s="156"/>
      <c r="CI27" s="156"/>
      <c r="CJ27" s="156"/>
      <c r="CK27" s="156"/>
      <c r="CL27" s="156"/>
      <c r="CM27" s="151">
        <f t="shared" si="45"/>
        <v>0</v>
      </c>
      <c r="CN27" s="151">
        <f t="shared" si="27"/>
        <v>0</v>
      </c>
      <c r="CO27" s="158">
        <f t="shared" si="28"/>
        <v>0</v>
      </c>
      <c r="CP27" s="158"/>
      <c r="CQ27" s="151">
        <f t="shared" si="46"/>
        <v>0</v>
      </c>
      <c r="CR27" s="156">
        <f t="shared" si="47"/>
        <v>0</v>
      </c>
      <c r="CS27" s="155">
        <f t="shared" si="48"/>
        <v>0</v>
      </c>
      <c r="CT27" s="156">
        <f t="shared" si="49"/>
        <v>0</v>
      </c>
      <c r="CU27" s="332">
        <f t="shared" si="50"/>
        <v>1183.33</v>
      </c>
      <c r="CV27" s="560">
        <f t="shared" si="51"/>
        <v>-1183.33</v>
      </c>
      <c r="CW27" s="560">
        <f t="shared" si="52"/>
        <v>-118.333</v>
      </c>
      <c r="CX27" s="560">
        <f t="shared" si="53"/>
        <v>-3083.33</v>
      </c>
      <c r="CY27" s="560">
        <f t="shared" si="54"/>
        <v>0</v>
      </c>
      <c r="CZ27" s="560">
        <f t="shared" si="55"/>
        <v>-118.333</v>
      </c>
      <c r="DA27" s="560">
        <f t="shared" si="56"/>
        <v>-23.666600000000003</v>
      </c>
      <c r="DB27" s="156">
        <f t="shared" si="57"/>
        <v>0</v>
      </c>
      <c r="DC27" s="156">
        <f t="shared" si="58"/>
        <v>50</v>
      </c>
      <c r="DD27" s="156">
        <f t="shared" si="59"/>
        <v>-50</v>
      </c>
      <c r="DE27" s="561">
        <f t="shared" si="60"/>
        <v>0</v>
      </c>
      <c r="DF27" s="560">
        <f t="shared" si="61"/>
        <v>0</v>
      </c>
      <c r="DG27" s="561"/>
      <c r="DH27" s="151"/>
    </row>
    <row r="28" spans="1:112" s="160" customFormat="1" ht="68.099999999999994" customHeight="1" x14ac:dyDescent="0.45">
      <c r="A28" s="149" t="str">
        <f>IF(C28="","",SUBTOTAL(3,$C$6:C28))</f>
        <v/>
      </c>
      <c r="B28" s="150"/>
      <c r="C28" s="150"/>
      <c r="D28" s="325"/>
      <c r="E28" s="325"/>
      <c r="F28" s="150"/>
      <c r="G28" s="150"/>
      <c r="H28" s="150"/>
      <c r="I28" s="150"/>
      <c r="J28" s="151">
        <f t="shared" si="0"/>
        <v>0</v>
      </c>
      <c r="K28" s="151">
        <f t="shared" si="1"/>
        <v>0</v>
      </c>
      <c r="L28" s="151">
        <f t="shared" si="2"/>
        <v>0</v>
      </c>
      <c r="M28" s="151">
        <f t="shared" si="3"/>
        <v>0</v>
      </c>
      <c r="N28" s="152">
        <v>0</v>
      </c>
      <c r="O28" s="153">
        <f t="shared" si="29"/>
        <v>0</v>
      </c>
      <c r="P28" s="150"/>
      <c r="Q28" s="150"/>
      <c r="R28" s="150"/>
      <c r="S28" s="150"/>
      <c r="T28" s="150"/>
      <c r="U28" s="151"/>
      <c r="V28" s="151"/>
      <c r="W28" s="331">
        <f t="shared" si="30"/>
        <v>0</v>
      </c>
      <c r="X28" s="150"/>
      <c r="Y28" s="154">
        <f t="shared" si="4"/>
        <v>0</v>
      </c>
      <c r="Z28" s="153">
        <f t="shared" si="5"/>
        <v>0</v>
      </c>
      <c r="AA28" s="147"/>
      <c r="AB28" s="147"/>
      <c r="AC28" s="331">
        <f t="shared" si="31"/>
        <v>0</v>
      </c>
      <c r="AD28" s="331">
        <f t="shared" si="6"/>
        <v>0</v>
      </c>
      <c r="AE28" s="331">
        <v>0</v>
      </c>
      <c r="AF28" s="331">
        <f t="shared" si="32"/>
        <v>0</v>
      </c>
      <c r="AG28" s="331">
        <f t="shared" si="33"/>
        <v>0</v>
      </c>
      <c r="AH28" s="148">
        <f t="shared" si="7"/>
        <v>0</v>
      </c>
      <c r="AI28" s="155">
        <v>0</v>
      </c>
      <c r="AJ28" s="337">
        <v>0</v>
      </c>
      <c r="AK28" s="155">
        <v>0</v>
      </c>
      <c r="AL28" s="337">
        <v>0</v>
      </c>
      <c r="AM28" s="151">
        <f t="shared" si="8"/>
        <v>0</v>
      </c>
      <c r="AN28" s="151">
        <f t="shared" si="9"/>
        <v>0</v>
      </c>
      <c r="AO28" s="151">
        <f t="shared" si="10"/>
        <v>0</v>
      </c>
      <c r="AP28" s="151">
        <f t="shared" si="11"/>
        <v>0</v>
      </c>
      <c r="AQ28" s="151">
        <f t="shared" si="12"/>
        <v>0</v>
      </c>
      <c r="AR28" s="151">
        <f t="shared" si="13"/>
        <v>0</v>
      </c>
      <c r="AS28" s="147">
        <f t="shared" si="34"/>
        <v>0</v>
      </c>
      <c r="AT28" s="151">
        <f t="shared" si="35"/>
        <v>0</v>
      </c>
      <c r="AU28" s="151">
        <f t="shared" si="14"/>
        <v>0</v>
      </c>
      <c r="AV28" s="151">
        <f t="shared" si="15"/>
        <v>0</v>
      </c>
      <c r="AW28" s="151">
        <f t="shared" si="16"/>
        <v>0</v>
      </c>
      <c r="AX28" s="151">
        <f t="shared" si="17"/>
        <v>0</v>
      </c>
      <c r="AY28" s="151">
        <f t="shared" si="18"/>
        <v>0</v>
      </c>
      <c r="AZ28" s="153">
        <f t="shared" si="36"/>
        <v>0</v>
      </c>
      <c r="BA28" s="151">
        <f t="shared" si="19"/>
        <v>0</v>
      </c>
      <c r="BB28" s="151">
        <f t="shared" si="20"/>
        <v>0</v>
      </c>
      <c r="BC28" s="151">
        <f t="shared" si="21"/>
        <v>0</v>
      </c>
      <c r="BD28" s="151">
        <f t="shared" si="37"/>
        <v>0</v>
      </c>
      <c r="BE28" s="151">
        <f t="shared" si="22"/>
        <v>0</v>
      </c>
      <c r="BF28" s="151">
        <f t="shared" si="23"/>
        <v>0</v>
      </c>
      <c r="BG28" s="153">
        <f t="shared" si="38"/>
        <v>0</v>
      </c>
      <c r="BH28" s="551">
        <f t="shared" si="39"/>
        <v>0</v>
      </c>
      <c r="BI28" s="551">
        <f t="shared" si="40"/>
        <v>0</v>
      </c>
      <c r="BJ28" s="551">
        <f t="shared" si="41"/>
        <v>0</v>
      </c>
      <c r="BK28" s="551">
        <f t="shared" si="42"/>
        <v>0</v>
      </c>
      <c r="BL28" s="152">
        <v>0</v>
      </c>
      <c r="BM28" s="151">
        <f t="shared" si="24"/>
        <v>0</v>
      </c>
      <c r="BN28" s="151">
        <f t="shared" si="25"/>
        <v>0</v>
      </c>
      <c r="BO28" s="150">
        <f t="shared" si="43"/>
        <v>0</v>
      </c>
      <c r="BP28" s="1095">
        <f t="shared" si="44"/>
        <v>0</v>
      </c>
      <c r="BQ28" s="156"/>
      <c r="BR28" s="156"/>
      <c r="BS28" s="156"/>
      <c r="BT28" s="156"/>
      <c r="BU28" s="156"/>
      <c r="BV28" s="156"/>
      <c r="BW28" s="152"/>
      <c r="BX28" s="152"/>
      <c r="BY28" s="156"/>
      <c r="BZ28" s="156">
        <f t="shared" si="26"/>
        <v>0</v>
      </c>
      <c r="CA28" s="152"/>
      <c r="CB28" s="156"/>
      <c r="CC28" s="156"/>
      <c r="CD28" s="156"/>
      <c r="CE28" s="157"/>
      <c r="CF28" s="157"/>
      <c r="CG28" s="156"/>
      <c r="CH28" s="156"/>
      <c r="CI28" s="156"/>
      <c r="CJ28" s="156"/>
      <c r="CK28" s="156"/>
      <c r="CL28" s="156"/>
      <c r="CM28" s="151">
        <f t="shared" si="45"/>
        <v>0</v>
      </c>
      <c r="CN28" s="151">
        <f t="shared" si="27"/>
        <v>0</v>
      </c>
      <c r="CO28" s="158">
        <f t="shared" si="28"/>
        <v>0</v>
      </c>
      <c r="CP28" s="158"/>
      <c r="CQ28" s="151">
        <f t="shared" si="46"/>
        <v>0</v>
      </c>
      <c r="CR28" s="156">
        <f t="shared" si="47"/>
        <v>0</v>
      </c>
      <c r="CS28" s="155">
        <f t="shared" si="48"/>
        <v>0</v>
      </c>
      <c r="CT28" s="156">
        <f t="shared" si="49"/>
        <v>0</v>
      </c>
      <c r="CU28" s="332">
        <f t="shared" si="50"/>
        <v>1183.33</v>
      </c>
      <c r="CV28" s="560">
        <f t="shared" si="51"/>
        <v>-1183.33</v>
      </c>
      <c r="CW28" s="560">
        <f t="shared" si="52"/>
        <v>-118.333</v>
      </c>
      <c r="CX28" s="560">
        <f t="shared" si="53"/>
        <v>-3083.33</v>
      </c>
      <c r="CY28" s="560">
        <f t="shared" si="54"/>
        <v>0</v>
      </c>
      <c r="CZ28" s="560">
        <f t="shared" si="55"/>
        <v>-118.333</v>
      </c>
      <c r="DA28" s="560">
        <f t="shared" si="56"/>
        <v>-23.666600000000003</v>
      </c>
      <c r="DB28" s="156">
        <f t="shared" si="57"/>
        <v>0</v>
      </c>
      <c r="DC28" s="156">
        <f t="shared" si="58"/>
        <v>50</v>
      </c>
      <c r="DD28" s="156">
        <f t="shared" si="59"/>
        <v>-50</v>
      </c>
      <c r="DE28" s="561">
        <f t="shared" si="60"/>
        <v>0</v>
      </c>
      <c r="DF28" s="560">
        <f t="shared" si="61"/>
        <v>0</v>
      </c>
      <c r="DG28" s="561"/>
      <c r="DH28" s="151"/>
    </row>
    <row r="29" spans="1:112" s="160" customFormat="1" ht="68.099999999999994" customHeight="1" x14ac:dyDescent="0.45">
      <c r="A29" s="149" t="str">
        <f>IF(C29="","",SUBTOTAL(3,$C$6:C29))</f>
        <v/>
      </c>
      <c r="B29" s="150"/>
      <c r="C29" s="150"/>
      <c r="D29" s="325"/>
      <c r="E29" s="325"/>
      <c r="F29" s="150"/>
      <c r="G29" s="150"/>
      <c r="H29" s="150"/>
      <c r="I29" s="150"/>
      <c r="J29" s="151">
        <f t="shared" si="0"/>
        <v>0</v>
      </c>
      <c r="K29" s="151">
        <f t="shared" si="1"/>
        <v>0</v>
      </c>
      <c r="L29" s="151">
        <f t="shared" si="2"/>
        <v>0</v>
      </c>
      <c r="M29" s="151">
        <f t="shared" si="3"/>
        <v>0</v>
      </c>
      <c r="N29" s="152">
        <v>0</v>
      </c>
      <c r="O29" s="153">
        <f t="shared" si="29"/>
        <v>0</v>
      </c>
      <c r="P29" s="150"/>
      <c r="Q29" s="150"/>
      <c r="R29" s="150"/>
      <c r="S29" s="150"/>
      <c r="T29" s="150"/>
      <c r="U29" s="151"/>
      <c r="V29" s="151"/>
      <c r="W29" s="331">
        <f t="shared" si="30"/>
        <v>0</v>
      </c>
      <c r="X29" s="150"/>
      <c r="Y29" s="154">
        <f t="shared" si="4"/>
        <v>0</v>
      </c>
      <c r="Z29" s="153">
        <f t="shared" si="5"/>
        <v>0</v>
      </c>
      <c r="AA29" s="147"/>
      <c r="AB29" s="147"/>
      <c r="AC29" s="331">
        <f t="shared" si="31"/>
        <v>0</v>
      </c>
      <c r="AD29" s="331">
        <f t="shared" si="6"/>
        <v>0</v>
      </c>
      <c r="AE29" s="331">
        <v>0</v>
      </c>
      <c r="AF29" s="331">
        <f t="shared" si="32"/>
        <v>0</v>
      </c>
      <c r="AG29" s="331">
        <f t="shared" si="33"/>
        <v>0</v>
      </c>
      <c r="AH29" s="148">
        <f t="shared" si="7"/>
        <v>0</v>
      </c>
      <c r="AI29" s="155">
        <v>0</v>
      </c>
      <c r="AJ29" s="337">
        <v>0</v>
      </c>
      <c r="AK29" s="155">
        <v>0</v>
      </c>
      <c r="AL29" s="337">
        <v>0</v>
      </c>
      <c r="AM29" s="151">
        <f t="shared" si="8"/>
        <v>0</v>
      </c>
      <c r="AN29" s="151">
        <f t="shared" si="9"/>
        <v>0</v>
      </c>
      <c r="AO29" s="151">
        <f t="shared" si="10"/>
        <v>0</v>
      </c>
      <c r="AP29" s="151">
        <f t="shared" si="11"/>
        <v>0</v>
      </c>
      <c r="AQ29" s="151">
        <f t="shared" si="12"/>
        <v>0</v>
      </c>
      <c r="AR29" s="151">
        <f t="shared" si="13"/>
        <v>0</v>
      </c>
      <c r="AS29" s="147">
        <f t="shared" si="34"/>
        <v>0</v>
      </c>
      <c r="AT29" s="151">
        <f t="shared" si="35"/>
        <v>0</v>
      </c>
      <c r="AU29" s="151">
        <f t="shared" si="14"/>
        <v>0</v>
      </c>
      <c r="AV29" s="151">
        <f t="shared" si="15"/>
        <v>0</v>
      </c>
      <c r="AW29" s="151">
        <f t="shared" si="16"/>
        <v>0</v>
      </c>
      <c r="AX29" s="151">
        <f t="shared" si="17"/>
        <v>0</v>
      </c>
      <c r="AY29" s="151">
        <f t="shared" si="18"/>
        <v>0</v>
      </c>
      <c r="AZ29" s="153">
        <f t="shared" si="36"/>
        <v>0</v>
      </c>
      <c r="BA29" s="151">
        <f t="shared" si="19"/>
        <v>0</v>
      </c>
      <c r="BB29" s="151">
        <f t="shared" si="20"/>
        <v>0</v>
      </c>
      <c r="BC29" s="151">
        <f t="shared" si="21"/>
        <v>0</v>
      </c>
      <c r="BD29" s="151">
        <f t="shared" si="37"/>
        <v>0</v>
      </c>
      <c r="BE29" s="151">
        <f t="shared" si="22"/>
        <v>0</v>
      </c>
      <c r="BF29" s="151">
        <f t="shared" si="23"/>
        <v>0</v>
      </c>
      <c r="BG29" s="153">
        <f t="shared" si="38"/>
        <v>0</v>
      </c>
      <c r="BH29" s="551">
        <f t="shared" si="39"/>
        <v>0</v>
      </c>
      <c r="BI29" s="551">
        <f t="shared" si="40"/>
        <v>0</v>
      </c>
      <c r="BJ29" s="551">
        <f t="shared" si="41"/>
        <v>0</v>
      </c>
      <c r="BK29" s="551">
        <f t="shared" si="42"/>
        <v>0</v>
      </c>
      <c r="BL29" s="152">
        <v>0</v>
      </c>
      <c r="BM29" s="151">
        <f t="shared" si="24"/>
        <v>0</v>
      </c>
      <c r="BN29" s="151">
        <f t="shared" si="25"/>
        <v>0</v>
      </c>
      <c r="BO29" s="150">
        <f t="shared" si="43"/>
        <v>0</v>
      </c>
      <c r="BP29" s="1095">
        <f t="shared" si="44"/>
        <v>0</v>
      </c>
      <c r="BQ29" s="156"/>
      <c r="BR29" s="156"/>
      <c r="BS29" s="156"/>
      <c r="BT29" s="156"/>
      <c r="BU29" s="156"/>
      <c r="BV29" s="156"/>
      <c r="BW29" s="152"/>
      <c r="BX29" s="152"/>
      <c r="BY29" s="156"/>
      <c r="BZ29" s="156">
        <f t="shared" si="26"/>
        <v>0</v>
      </c>
      <c r="CA29" s="152"/>
      <c r="CB29" s="156"/>
      <c r="CC29" s="156"/>
      <c r="CD29" s="156"/>
      <c r="CE29" s="157"/>
      <c r="CF29" s="157"/>
      <c r="CG29" s="156"/>
      <c r="CH29" s="156"/>
      <c r="CI29" s="156"/>
      <c r="CJ29" s="156"/>
      <c r="CK29" s="156"/>
      <c r="CL29" s="156"/>
      <c r="CM29" s="151">
        <f t="shared" si="45"/>
        <v>0</v>
      </c>
      <c r="CN29" s="151">
        <f t="shared" si="27"/>
        <v>0</v>
      </c>
      <c r="CO29" s="158">
        <f t="shared" si="28"/>
        <v>0</v>
      </c>
      <c r="CP29" s="158"/>
      <c r="CQ29" s="151">
        <f t="shared" si="46"/>
        <v>0</v>
      </c>
      <c r="CR29" s="156">
        <f t="shared" si="47"/>
        <v>0</v>
      </c>
      <c r="CS29" s="155">
        <f t="shared" si="48"/>
        <v>0</v>
      </c>
      <c r="CT29" s="156">
        <f t="shared" si="49"/>
        <v>0</v>
      </c>
      <c r="CU29" s="332">
        <f t="shared" si="50"/>
        <v>1183.33</v>
      </c>
      <c r="CV29" s="560">
        <f t="shared" si="51"/>
        <v>-1183.33</v>
      </c>
      <c r="CW29" s="560">
        <f t="shared" si="52"/>
        <v>-118.333</v>
      </c>
      <c r="CX29" s="560">
        <f t="shared" si="53"/>
        <v>-3083.33</v>
      </c>
      <c r="CY29" s="560">
        <f t="shared" si="54"/>
        <v>0</v>
      </c>
      <c r="CZ29" s="560">
        <f t="shared" si="55"/>
        <v>-118.333</v>
      </c>
      <c r="DA29" s="560">
        <f t="shared" si="56"/>
        <v>-23.666600000000003</v>
      </c>
      <c r="DB29" s="156">
        <f t="shared" si="57"/>
        <v>0</v>
      </c>
      <c r="DC29" s="156">
        <f t="shared" si="58"/>
        <v>50</v>
      </c>
      <c r="DD29" s="156">
        <f t="shared" si="59"/>
        <v>-50</v>
      </c>
      <c r="DE29" s="561">
        <f t="shared" si="60"/>
        <v>0</v>
      </c>
      <c r="DF29" s="560">
        <f t="shared" si="61"/>
        <v>0</v>
      </c>
      <c r="DG29" s="561"/>
      <c r="DH29" s="151"/>
    </row>
    <row r="30" spans="1:112" s="160" customFormat="1" ht="68.099999999999994" customHeight="1" x14ac:dyDescent="0.45">
      <c r="A30" s="149" t="str">
        <f>IF(C30="","",SUBTOTAL(3,$C$6:C30))</f>
        <v/>
      </c>
      <c r="B30" s="150"/>
      <c r="C30" s="150"/>
      <c r="D30" s="325"/>
      <c r="E30" s="325"/>
      <c r="F30" s="150"/>
      <c r="G30" s="150"/>
      <c r="H30" s="150"/>
      <c r="I30" s="150"/>
      <c r="J30" s="151">
        <f t="shared" si="0"/>
        <v>0</v>
      </c>
      <c r="K30" s="151">
        <f t="shared" si="1"/>
        <v>0</v>
      </c>
      <c r="L30" s="151">
        <f t="shared" si="2"/>
        <v>0</v>
      </c>
      <c r="M30" s="151">
        <f t="shared" si="3"/>
        <v>0</v>
      </c>
      <c r="N30" s="152">
        <v>0</v>
      </c>
      <c r="O30" s="153">
        <f t="shared" si="29"/>
        <v>0</v>
      </c>
      <c r="P30" s="150"/>
      <c r="Q30" s="150"/>
      <c r="R30" s="150"/>
      <c r="S30" s="150"/>
      <c r="T30" s="150"/>
      <c r="U30" s="151"/>
      <c r="V30" s="151"/>
      <c r="W30" s="331">
        <f t="shared" si="30"/>
        <v>0</v>
      </c>
      <c r="X30" s="150"/>
      <c r="Y30" s="154">
        <f t="shared" si="4"/>
        <v>0</v>
      </c>
      <c r="Z30" s="153">
        <f t="shared" si="5"/>
        <v>0</v>
      </c>
      <c r="AA30" s="147"/>
      <c r="AB30" s="147"/>
      <c r="AC30" s="331">
        <f t="shared" si="31"/>
        <v>0</v>
      </c>
      <c r="AD30" s="331">
        <f t="shared" si="6"/>
        <v>0</v>
      </c>
      <c r="AE30" s="331">
        <v>0</v>
      </c>
      <c r="AF30" s="331">
        <f t="shared" si="32"/>
        <v>0</v>
      </c>
      <c r="AG30" s="331">
        <f t="shared" si="33"/>
        <v>0</v>
      </c>
      <c r="AH30" s="148">
        <f t="shared" si="7"/>
        <v>0</v>
      </c>
      <c r="AI30" s="155">
        <v>0</v>
      </c>
      <c r="AJ30" s="337">
        <v>0</v>
      </c>
      <c r="AK30" s="155">
        <v>0</v>
      </c>
      <c r="AL30" s="337">
        <v>0</v>
      </c>
      <c r="AM30" s="151">
        <f t="shared" si="8"/>
        <v>0</v>
      </c>
      <c r="AN30" s="151">
        <f t="shared" si="9"/>
        <v>0</v>
      </c>
      <c r="AO30" s="151">
        <f t="shared" si="10"/>
        <v>0</v>
      </c>
      <c r="AP30" s="151">
        <f t="shared" si="11"/>
        <v>0</v>
      </c>
      <c r="AQ30" s="151">
        <f t="shared" si="12"/>
        <v>0</v>
      </c>
      <c r="AR30" s="151">
        <f t="shared" si="13"/>
        <v>0</v>
      </c>
      <c r="AS30" s="147">
        <f t="shared" si="34"/>
        <v>0</v>
      </c>
      <c r="AT30" s="151">
        <f t="shared" si="35"/>
        <v>0</v>
      </c>
      <c r="AU30" s="151">
        <f t="shared" si="14"/>
        <v>0</v>
      </c>
      <c r="AV30" s="151">
        <f t="shared" si="15"/>
        <v>0</v>
      </c>
      <c r="AW30" s="151">
        <f t="shared" si="16"/>
        <v>0</v>
      </c>
      <c r="AX30" s="151">
        <f t="shared" si="17"/>
        <v>0</v>
      </c>
      <c r="AY30" s="151">
        <f t="shared" si="18"/>
        <v>0</v>
      </c>
      <c r="AZ30" s="153">
        <f t="shared" si="36"/>
        <v>0</v>
      </c>
      <c r="BA30" s="151">
        <f t="shared" si="19"/>
        <v>0</v>
      </c>
      <c r="BB30" s="151">
        <f t="shared" si="20"/>
        <v>0</v>
      </c>
      <c r="BC30" s="151">
        <f t="shared" si="21"/>
        <v>0</v>
      </c>
      <c r="BD30" s="151">
        <f t="shared" si="37"/>
        <v>0</v>
      </c>
      <c r="BE30" s="151">
        <f t="shared" si="22"/>
        <v>0</v>
      </c>
      <c r="BF30" s="151">
        <f t="shared" si="23"/>
        <v>0</v>
      </c>
      <c r="BG30" s="153">
        <f t="shared" si="38"/>
        <v>0</v>
      </c>
      <c r="BH30" s="551">
        <f t="shared" si="39"/>
        <v>0</v>
      </c>
      <c r="BI30" s="551">
        <f t="shared" si="40"/>
        <v>0</v>
      </c>
      <c r="BJ30" s="551">
        <f t="shared" si="41"/>
        <v>0</v>
      </c>
      <c r="BK30" s="551">
        <f t="shared" si="42"/>
        <v>0</v>
      </c>
      <c r="BL30" s="152">
        <v>0</v>
      </c>
      <c r="BM30" s="151">
        <f t="shared" si="24"/>
        <v>0</v>
      </c>
      <c r="BN30" s="151">
        <f t="shared" si="25"/>
        <v>0</v>
      </c>
      <c r="BO30" s="150">
        <f t="shared" si="43"/>
        <v>0</v>
      </c>
      <c r="BP30" s="1095">
        <f t="shared" si="44"/>
        <v>0</v>
      </c>
      <c r="BQ30" s="156"/>
      <c r="BR30" s="156"/>
      <c r="BS30" s="156"/>
      <c r="BT30" s="156"/>
      <c r="BU30" s="156"/>
      <c r="BV30" s="156"/>
      <c r="BW30" s="152"/>
      <c r="BX30" s="152"/>
      <c r="BY30" s="156"/>
      <c r="BZ30" s="156">
        <f t="shared" si="26"/>
        <v>0</v>
      </c>
      <c r="CA30" s="152"/>
      <c r="CB30" s="156"/>
      <c r="CC30" s="156"/>
      <c r="CD30" s="156"/>
      <c r="CE30" s="157"/>
      <c r="CF30" s="157"/>
      <c r="CG30" s="156"/>
      <c r="CH30" s="156"/>
      <c r="CI30" s="156"/>
      <c r="CJ30" s="156"/>
      <c r="CK30" s="156"/>
      <c r="CL30" s="156"/>
      <c r="CM30" s="151">
        <f t="shared" si="45"/>
        <v>0</v>
      </c>
      <c r="CN30" s="151">
        <f t="shared" si="27"/>
        <v>0</v>
      </c>
      <c r="CO30" s="158">
        <f t="shared" si="28"/>
        <v>0</v>
      </c>
      <c r="CP30" s="158"/>
      <c r="CQ30" s="151">
        <f t="shared" si="46"/>
        <v>0</v>
      </c>
      <c r="CR30" s="156">
        <f t="shared" si="47"/>
        <v>0</v>
      </c>
      <c r="CS30" s="155">
        <f t="shared" si="48"/>
        <v>0</v>
      </c>
      <c r="CT30" s="156">
        <f t="shared" si="49"/>
        <v>0</v>
      </c>
      <c r="CU30" s="332">
        <f t="shared" si="50"/>
        <v>1183.33</v>
      </c>
      <c r="CV30" s="560">
        <f t="shared" si="51"/>
        <v>-1183.33</v>
      </c>
      <c r="CW30" s="560">
        <f t="shared" si="52"/>
        <v>-118.333</v>
      </c>
      <c r="CX30" s="560">
        <f t="shared" si="53"/>
        <v>-3083.33</v>
      </c>
      <c r="CY30" s="560">
        <f t="shared" si="54"/>
        <v>0</v>
      </c>
      <c r="CZ30" s="560">
        <f t="shared" si="55"/>
        <v>-118.333</v>
      </c>
      <c r="DA30" s="560">
        <f t="shared" si="56"/>
        <v>-23.666600000000003</v>
      </c>
      <c r="DB30" s="156">
        <f t="shared" si="57"/>
        <v>0</v>
      </c>
      <c r="DC30" s="156">
        <f t="shared" si="58"/>
        <v>50</v>
      </c>
      <c r="DD30" s="156">
        <f t="shared" si="59"/>
        <v>-50</v>
      </c>
      <c r="DE30" s="561">
        <f t="shared" si="60"/>
        <v>0</v>
      </c>
      <c r="DF30" s="560">
        <f t="shared" si="61"/>
        <v>0</v>
      </c>
      <c r="DG30" s="561"/>
      <c r="DH30" s="151"/>
    </row>
    <row r="31" spans="1:112" s="160" customFormat="1" ht="68.099999999999994" customHeight="1" x14ac:dyDescent="0.45">
      <c r="A31" s="149" t="str">
        <f>IF(C31="","",SUBTOTAL(3,$C$6:C31))</f>
        <v/>
      </c>
      <c r="B31" s="150"/>
      <c r="C31" s="150"/>
      <c r="D31" s="325"/>
      <c r="E31" s="325"/>
      <c r="F31" s="150"/>
      <c r="G31" s="150"/>
      <c r="H31" s="150"/>
      <c r="I31" s="150"/>
      <c r="J31" s="151">
        <f t="shared" si="0"/>
        <v>0</v>
      </c>
      <c r="K31" s="151">
        <f t="shared" si="1"/>
        <v>0</v>
      </c>
      <c r="L31" s="151">
        <f t="shared" si="2"/>
        <v>0</v>
      </c>
      <c r="M31" s="151">
        <f t="shared" si="3"/>
        <v>0</v>
      </c>
      <c r="N31" s="152">
        <v>0</v>
      </c>
      <c r="O31" s="153">
        <f t="shared" si="29"/>
        <v>0</v>
      </c>
      <c r="P31" s="150"/>
      <c r="Q31" s="150"/>
      <c r="R31" s="150"/>
      <c r="S31" s="150"/>
      <c r="T31" s="150"/>
      <c r="U31" s="151"/>
      <c r="V31" s="151"/>
      <c r="W31" s="331">
        <f t="shared" si="30"/>
        <v>0</v>
      </c>
      <c r="X31" s="150"/>
      <c r="Y31" s="154">
        <f t="shared" si="4"/>
        <v>0</v>
      </c>
      <c r="Z31" s="153">
        <f t="shared" si="5"/>
        <v>0</v>
      </c>
      <c r="AA31" s="147"/>
      <c r="AB31" s="147"/>
      <c r="AC31" s="331">
        <f t="shared" si="31"/>
        <v>0</v>
      </c>
      <c r="AD31" s="331">
        <f t="shared" si="6"/>
        <v>0</v>
      </c>
      <c r="AE31" s="331">
        <v>0</v>
      </c>
      <c r="AF31" s="331">
        <f t="shared" si="32"/>
        <v>0</v>
      </c>
      <c r="AG31" s="331">
        <f t="shared" si="33"/>
        <v>0</v>
      </c>
      <c r="AH31" s="148">
        <f t="shared" si="7"/>
        <v>0</v>
      </c>
      <c r="AI31" s="155">
        <v>0</v>
      </c>
      <c r="AJ31" s="337">
        <v>0</v>
      </c>
      <c r="AK31" s="155">
        <v>0</v>
      </c>
      <c r="AL31" s="337">
        <v>0</v>
      </c>
      <c r="AM31" s="151">
        <f t="shared" si="8"/>
        <v>0</v>
      </c>
      <c r="AN31" s="151">
        <f t="shared" si="9"/>
        <v>0</v>
      </c>
      <c r="AO31" s="151">
        <f t="shared" si="10"/>
        <v>0</v>
      </c>
      <c r="AP31" s="151">
        <f t="shared" si="11"/>
        <v>0</v>
      </c>
      <c r="AQ31" s="151">
        <f t="shared" si="12"/>
        <v>0</v>
      </c>
      <c r="AR31" s="151">
        <f t="shared" si="13"/>
        <v>0</v>
      </c>
      <c r="AS31" s="147">
        <f t="shared" si="34"/>
        <v>0</v>
      </c>
      <c r="AT31" s="151">
        <f t="shared" si="35"/>
        <v>0</v>
      </c>
      <c r="AU31" s="151">
        <f t="shared" si="14"/>
        <v>0</v>
      </c>
      <c r="AV31" s="151">
        <f t="shared" si="15"/>
        <v>0</v>
      </c>
      <c r="AW31" s="151">
        <f t="shared" si="16"/>
        <v>0</v>
      </c>
      <c r="AX31" s="151">
        <f t="shared" si="17"/>
        <v>0</v>
      </c>
      <c r="AY31" s="151">
        <f t="shared" si="18"/>
        <v>0</v>
      </c>
      <c r="AZ31" s="153">
        <f t="shared" si="36"/>
        <v>0</v>
      </c>
      <c r="BA31" s="151">
        <f t="shared" si="19"/>
        <v>0</v>
      </c>
      <c r="BB31" s="151">
        <f t="shared" si="20"/>
        <v>0</v>
      </c>
      <c r="BC31" s="151">
        <f t="shared" si="21"/>
        <v>0</v>
      </c>
      <c r="BD31" s="151">
        <f t="shared" si="37"/>
        <v>0</v>
      </c>
      <c r="BE31" s="151">
        <f t="shared" si="22"/>
        <v>0</v>
      </c>
      <c r="BF31" s="151">
        <f t="shared" si="23"/>
        <v>0</v>
      </c>
      <c r="BG31" s="153">
        <f t="shared" si="38"/>
        <v>0</v>
      </c>
      <c r="BH31" s="551">
        <f t="shared" si="39"/>
        <v>0</v>
      </c>
      <c r="BI31" s="551">
        <f t="shared" si="40"/>
        <v>0</v>
      </c>
      <c r="BJ31" s="551">
        <f t="shared" si="41"/>
        <v>0</v>
      </c>
      <c r="BK31" s="551">
        <f t="shared" si="42"/>
        <v>0</v>
      </c>
      <c r="BL31" s="152">
        <v>0</v>
      </c>
      <c r="BM31" s="151">
        <f t="shared" si="24"/>
        <v>0</v>
      </c>
      <c r="BN31" s="151">
        <f t="shared" si="25"/>
        <v>0</v>
      </c>
      <c r="BO31" s="150">
        <f t="shared" si="43"/>
        <v>0</v>
      </c>
      <c r="BP31" s="1095">
        <f t="shared" si="44"/>
        <v>0</v>
      </c>
      <c r="BQ31" s="156"/>
      <c r="BR31" s="156"/>
      <c r="BS31" s="156"/>
      <c r="BT31" s="156"/>
      <c r="BU31" s="156"/>
      <c r="BV31" s="156"/>
      <c r="BW31" s="152"/>
      <c r="BX31" s="152"/>
      <c r="BY31" s="156"/>
      <c r="BZ31" s="156">
        <f t="shared" si="26"/>
        <v>0</v>
      </c>
      <c r="CA31" s="152"/>
      <c r="CB31" s="156"/>
      <c r="CC31" s="156"/>
      <c r="CD31" s="156"/>
      <c r="CE31" s="157"/>
      <c r="CF31" s="157"/>
      <c r="CG31" s="156"/>
      <c r="CH31" s="156"/>
      <c r="CI31" s="156"/>
      <c r="CJ31" s="156"/>
      <c r="CK31" s="156"/>
      <c r="CL31" s="156"/>
      <c r="CM31" s="151">
        <f t="shared" si="45"/>
        <v>0</v>
      </c>
      <c r="CN31" s="151">
        <f t="shared" si="27"/>
        <v>0</v>
      </c>
      <c r="CO31" s="158">
        <f t="shared" si="28"/>
        <v>0</v>
      </c>
      <c r="CP31" s="158"/>
      <c r="CQ31" s="151">
        <f t="shared" si="46"/>
        <v>0</v>
      </c>
      <c r="CR31" s="156">
        <f t="shared" si="47"/>
        <v>0</v>
      </c>
      <c r="CS31" s="155">
        <f t="shared" si="48"/>
        <v>0</v>
      </c>
      <c r="CT31" s="156">
        <f t="shared" si="49"/>
        <v>0</v>
      </c>
      <c r="CU31" s="332">
        <f t="shared" si="50"/>
        <v>1183.33</v>
      </c>
      <c r="CV31" s="560">
        <f t="shared" si="51"/>
        <v>-1183.33</v>
      </c>
      <c r="CW31" s="560">
        <f t="shared" si="52"/>
        <v>-118.333</v>
      </c>
      <c r="CX31" s="560">
        <f t="shared" si="53"/>
        <v>-3083.33</v>
      </c>
      <c r="CY31" s="560">
        <f t="shared" si="54"/>
        <v>0</v>
      </c>
      <c r="CZ31" s="560">
        <f t="shared" si="55"/>
        <v>-118.333</v>
      </c>
      <c r="DA31" s="560">
        <f t="shared" si="56"/>
        <v>-23.666600000000003</v>
      </c>
      <c r="DB31" s="156">
        <f t="shared" si="57"/>
        <v>0</v>
      </c>
      <c r="DC31" s="156">
        <f t="shared" si="58"/>
        <v>50</v>
      </c>
      <c r="DD31" s="156">
        <f t="shared" si="59"/>
        <v>-50</v>
      </c>
      <c r="DE31" s="561">
        <f t="shared" si="60"/>
        <v>0</v>
      </c>
      <c r="DF31" s="560">
        <f t="shared" si="61"/>
        <v>0</v>
      </c>
      <c r="DG31" s="561"/>
      <c r="DH31" s="151"/>
    </row>
    <row r="32" spans="1:112" s="160" customFormat="1" ht="68.099999999999994" customHeight="1" x14ac:dyDescent="0.45">
      <c r="A32" s="149" t="str">
        <f>IF(C32="","",SUBTOTAL(3,$C$6:C32))</f>
        <v/>
      </c>
      <c r="B32" s="150"/>
      <c r="C32" s="150"/>
      <c r="D32" s="325"/>
      <c r="E32" s="325"/>
      <c r="F32" s="150"/>
      <c r="G32" s="150"/>
      <c r="H32" s="150"/>
      <c r="I32" s="150"/>
      <c r="J32" s="151">
        <f t="shared" si="0"/>
        <v>0</v>
      </c>
      <c r="K32" s="151">
        <f t="shared" si="1"/>
        <v>0</v>
      </c>
      <c r="L32" s="151">
        <f t="shared" si="2"/>
        <v>0</v>
      </c>
      <c r="M32" s="151">
        <f t="shared" si="3"/>
        <v>0</v>
      </c>
      <c r="N32" s="152">
        <v>0</v>
      </c>
      <c r="O32" s="153">
        <f t="shared" si="29"/>
        <v>0</v>
      </c>
      <c r="P32" s="150"/>
      <c r="Q32" s="150"/>
      <c r="R32" s="150"/>
      <c r="S32" s="150"/>
      <c r="T32" s="150"/>
      <c r="U32" s="151"/>
      <c r="V32" s="151"/>
      <c r="W32" s="331">
        <f t="shared" si="30"/>
        <v>0</v>
      </c>
      <c r="X32" s="150"/>
      <c r="Y32" s="154">
        <f t="shared" si="4"/>
        <v>0</v>
      </c>
      <c r="Z32" s="153">
        <f t="shared" si="5"/>
        <v>0</v>
      </c>
      <c r="AA32" s="147"/>
      <c r="AB32" s="147"/>
      <c r="AC32" s="331">
        <f t="shared" si="31"/>
        <v>0</v>
      </c>
      <c r="AD32" s="331">
        <f t="shared" si="6"/>
        <v>0</v>
      </c>
      <c r="AE32" s="331">
        <v>0</v>
      </c>
      <c r="AF32" s="331">
        <f t="shared" si="32"/>
        <v>0</v>
      </c>
      <c r="AG32" s="331">
        <f t="shared" si="33"/>
        <v>0</v>
      </c>
      <c r="AH32" s="148">
        <f t="shared" si="7"/>
        <v>0</v>
      </c>
      <c r="AI32" s="155">
        <v>0</v>
      </c>
      <c r="AJ32" s="337">
        <v>0</v>
      </c>
      <c r="AK32" s="155">
        <v>0</v>
      </c>
      <c r="AL32" s="337">
        <v>0</v>
      </c>
      <c r="AM32" s="151">
        <f t="shared" si="8"/>
        <v>0</v>
      </c>
      <c r="AN32" s="151">
        <f t="shared" si="9"/>
        <v>0</v>
      </c>
      <c r="AO32" s="151">
        <f t="shared" si="10"/>
        <v>0</v>
      </c>
      <c r="AP32" s="151">
        <f t="shared" si="11"/>
        <v>0</v>
      </c>
      <c r="AQ32" s="151">
        <f t="shared" si="12"/>
        <v>0</v>
      </c>
      <c r="AR32" s="151">
        <f t="shared" si="13"/>
        <v>0</v>
      </c>
      <c r="AS32" s="147">
        <f t="shared" si="34"/>
        <v>0</v>
      </c>
      <c r="AT32" s="151">
        <f t="shared" si="35"/>
        <v>0</v>
      </c>
      <c r="AU32" s="151">
        <f t="shared" si="14"/>
        <v>0</v>
      </c>
      <c r="AV32" s="151">
        <f t="shared" si="15"/>
        <v>0</v>
      </c>
      <c r="AW32" s="151">
        <f t="shared" si="16"/>
        <v>0</v>
      </c>
      <c r="AX32" s="151">
        <f t="shared" si="17"/>
        <v>0</v>
      </c>
      <c r="AY32" s="151">
        <f t="shared" si="18"/>
        <v>0</v>
      </c>
      <c r="AZ32" s="153">
        <f t="shared" si="36"/>
        <v>0</v>
      </c>
      <c r="BA32" s="151">
        <f t="shared" si="19"/>
        <v>0</v>
      </c>
      <c r="BB32" s="151">
        <f t="shared" si="20"/>
        <v>0</v>
      </c>
      <c r="BC32" s="151">
        <f t="shared" si="21"/>
        <v>0</v>
      </c>
      <c r="BD32" s="151">
        <f t="shared" si="37"/>
        <v>0</v>
      </c>
      <c r="BE32" s="151">
        <f t="shared" si="22"/>
        <v>0</v>
      </c>
      <c r="BF32" s="151">
        <f t="shared" si="23"/>
        <v>0</v>
      </c>
      <c r="BG32" s="153">
        <f t="shared" si="38"/>
        <v>0</v>
      </c>
      <c r="BH32" s="551">
        <f t="shared" si="39"/>
        <v>0</v>
      </c>
      <c r="BI32" s="551">
        <f t="shared" si="40"/>
        <v>0</v>
      </c>
      <c r="BJ32" s="551">
        <f t="shared" si="41"/>
        <v>0</v>
      </c>
      <c r="BK32" s="551">
        <f t="shared" si="42"/>
        <v>0</v>
      </c>
      <c r="BL32" s="152">
        <v>0</v>
      </c>
      <c r="BM32" s="151">
        <f t="shared" si="24"/>
        <v>0</v>
      </c>
      <c r="BN32" s="151">
        <f t="shared" si="25"/>
        <v>0</v>
      </c>
      <c r="BO32" s="150">
        <f t="shared" si="43"/>
        <v>0</v>
      </c>
      <c r="BP32" s="1095">
        <f t="shared" si="44"/>
        <v>0</v>
      </c>
      <c r="BQ32" s="156"/>
      <c r="BR32" s="156"/>
      <c r="BS32" s="156"/>
      <c r="BT32" s="156"/>
      <c r="BU32" s="156"/>
      <c r="BV32" s="156"/>
      <c r="BW32" s="152"/>
      <c r="BX32" s="152"/>
      <c r="BY32" s="156"/>
      <c r="BZ32" s="156">
        <f t="shared" si="26"/>
        <v>0</v>
      </c>
      <c r="CA32" s="152"/>
      <c r="CB32" s="156"/>
      <c r="CC32" s="156"/>
      <c r="CD32" s="156"/>
      <c r="CE32" s="157"/>
      <c r="CF32" s="157"/>
      <c r="CG32" s="156"/>
      <c r="CH32" s="156"/>
      <c r="CI32" s="156"/>
      <c r="CJ32" s="156"/>
      <c r="CK32" s="156"/>
      <c r="CL32" s="156"/>
      <c r="CM32" s="151">
        <f t="shared" si="45"/>
        <v>0</v>
      </c>
      <c r="CN32" s="151">
        <f t="shared" si="27"/>
        <v>0</v>
      </c>
      <c r="CO32" s="158">
        <f t="shared" si="28"/>
        <v>0</v>
      </c>
      <c r="CP32" s="158"/>
      <c r="CQ32" s="151">
        <f t="shared" si="46"/>
        <v>0</v>
      </c>
      <c r="CR32" s="156">
        <f t="shared" si="47"/>
        <v>0</v>
      </c>
      <c r="CS32" s="155">
        <f t="shared" si="48"/>
        <v>0</v>
      </c>
      <c r="CT32" s="156">
        <f t="shared" si="49"/>
        <v>0</v>
      </c>
      <c r="CU32" s="332">
        <f t="shared" si="50"/>
        <v>1183.33</v>
      </c>
      <c r="CV32" s="560">
        <f t="shared" si="51"/>
        <v>-1183.33</v>
      </c>
      <c r="CW32" s="560">
        <f t="shared" si="52"/>
        <v>-118.333</v>
      </c>
      <c r="CX32" s="560">
        <f t="shared" si="53"/>
        <v>-3083.33</v>
      </c>
      <c r="CY32" s="560">
        <f t="shared" si="54"/>
        <v>0</v>
      </c>
      <c r="CZ32" s="560">
        <f t="shared" si="55"/>
        <v>-118.333</v>
      </c>
      <c r="DA32" s="560">
        <f t="shared" si="56"/>
        <v>-23.666600000000003</v>
      </c>
      <c r="DB32" s="156">
        <f t="shared" si="57"/>
        <v>0</v>
      </c>
      <c r="DC32" s="156">
        <f t="shared" si="58"/>
        <v>50</v>
      </c>
      <c r="DD32" s="156">
        <f t="shared" si="59"/>
        <v>-50</v>
      </c>
      <c r="DE32" s="561">
        <f t="shared" si="60"/>
        <v>0</v>
      </c>
      <c r="DF32" s="560">
        <f t="shared" si="61"/>
        <v>0</v>
      </c>
      <c r="DG32" s="561"/>
      <c r="DH32" s="151"/>
    </row>
    <row r="33" spans="1:112" s="160" customFormat="1" ht="68.099999999999994" customHeight="1" thickBot="1" x14ac:dyDescent="0.5">
      <c r="A33" s="338" t="str">
        <f>IF(C33="","",SUBTOTAL(3,$C$6:C33))</f>
        <v/>
      </c>
      <c r="B33" s="339"/>
      <c r="C33" s="339"/>
      <c r="D33" s="325"/>
      <c r="E33" s="325"/>
      <c r="F33" s="339"/>
      <c r="G33" s="339"/>
      <c r="H33" s="339"/>
      <c r="I33" s="339"/>
      <c r="J33" s="340">
        <f t="shared" si="0"/>
        <v>0</v>
      </c>
      <c r="K33" s="340">
        <f t="shared" si="1"/>
        <v>0</v>
      </c>
      <c r="L33" s="340">
        <f t="shared" si="2"/>
        <v>0</v>
      </c>
      <c r="M33" s="340">
        <f t="shared" si="3"/>
        <v>0</v>
      </c>
      <c r="N33" s="341">
        <v>0</v>
      </c>
      <c r="O33" s="342">
        <f t="shared" si="29"/>
        <v>0</v>
      </c>
      <c r="P33" s="339"/>
      <c r="Q33" s="339"/>
      <c r="R33" s="339"/>
      <c r="S33" s="339"/>
      <c r="T33" s="339"/>
      <c r="U33" s="340"/>
      <c r="V33" s="340"/>
      <c r="W33" s="331">
        <f t="shared" si="30"/>
        <v>0</v>
      </c>
      <c r="X33" s="339"/>
      <c r="Y33" s="343">
        <f t="shared" si="4"/>
        <v>0</v>
      </c>
      <c r="Z33" s="342">
        <f t="shared" si="5"/>
        <v>0</v>
      </c>
      <c r="AA33" s="344"/>
      <c r="AB33" s="344"/>
      <c r="AC33" s="331">
        <f t="shared" si="31"/>
        <v>0</v>
      </c>
      <c r="AD33" s="331">
        <f t="shared" si="6"/>
        <v>0</v>
      </c>
      <c r="AE33" s="331">
        <v>0</v>
      </c>
      <c r="AF33" s="331">
        <f t="shared" si="32"/>
        <v>0</v>
      </c>
      <c r="AG33" s="331">
        <f t="shared" si="33"/>
        <v>0</v>
      </c>
      <c r="AH33" s="148">
        <f t="shared" si="7"/>
        <v>0</v>
      </c>
      <c r="AI33" s="345">
        <v>0</v>
      </c>
      <c r="AJ33" s="365">
        <v>0</v>
      </c>
      <c r="AK33" s="345">
        <v>0</v>
      </c>
      <c r="AL33" s="365">
        <v>0</v>
      </c>
      <c r="AM33" s="340">
        <f t="shared" si="8"/>
        <v>0</v>
      </c>
      <c r="AN33" s="340">
        <f t="shared" si="9"/>
        <v>0</v>
      </c>
      <c r="AO33" s="340">
        <f t="shared" si="10"/>
        <v>0</v>
      </c>
      <c r="AP33" s="340">
        <f t="shared" si="11"/>
        <v>0</v>
      </c>
      <c r="AQ33" s="340">
        <f t="shared" si="12"/>
        <v>0</v>
      </c>
      <c r="AR33" s="340">
        <f t="shared" si="13"/>
        <v>0</v>
      </c>
      <c r="AS33" s="147">
        <f t="shared" si="34"/>
        <v>0</v>
      </c>
      <c r="AT33" s="340">
        <f t="shared" si="35"/>
        <v>0</v>
      </c>
      <c r="AU33" s="340">
        <f t="shared" si="14"/>
        <v>0</v>
      </c>
      <c r="AV33" s="340">
        <f t="shared" si="15"/>
        <v>0</v>
      </c>
      <c r="AW33" s="340">
        <f t="shared" si="16"/>
        <v>0</v>
      </c>
      <c r="AX33" s="340">
        <f t="shared" si="17"/>
        <v>0</v>
      </c>
      <c r="AY33" s="340">
        <f t="shared" si="18"/>
        <v>0</v>
      </c>
      <c r="AZ33" s="342">
        <f t="shared" si="36"/>
        <v>0</v>
      </c>
      <c r="BA33" s="340">
        <f t="shared" si="19"/>
        <v>0</v>
      </c>
      <c r="BB33" s="340">
        <f t="shared" si="20"/>
        <v>0</v>
      </c>
      <c r="BC33" s="340">
        <f t="shared" si="21"/>
        <v>0</v>
      </c>
      <c r="BD33" s="340">
        <f t="shared" si="37"/>
        <v>0</v>
      </c>
      <c r="BE33" s="340">
        <f t="shared" si="22"/>
        <v>0</v>
      </c>
      <c r="BF33" s="340">
        <f t="shared" si="23"/>
        <v>0</v>
      </c>
      <c r="BG33" s="342">
        <f t="shared" si="38"/>
        <v>0</v>
      </c>
      <c r="BH33" s="551">
        <f t="shared" si="39"/>
        <v>0</v>
      </c>
      <c r="BI33" s="551">
        <f t="shared" si="40"/>
        <v>0</v>
      </c>
      <c r="BJ33" s="551">
        <f t="shared" si="41"/>
        <v>0</v>
      </c>
      <c r="BK33" s="551">
        <f t="shared" si="42"/>
        <v>0</v>
      </c>
      <c r="BL33" s="341">
        <v>0</v>
      </c>
      <c r="BM33" s="340">
        <f t="shared" si="24"/>
        <v>0</v>
      </c>
      <c r="BN33" s="340">
        <f t="shared" si="25"/>
        <v>0</v>
      </c>
      <c r="BO33" s="339">
        <f t="shared" si="43"/>
        <v>0</v>
      </c>
      <c r="BP33" s="1095">
        <f t="shared" si="44"/>
        <v>0</v>
      </c>
      <c r="BQ33" s="346"/>
      <c r="BR33" s="346"/>
      <c r="BS33" s="346"/>
      <c r="BT33" s="346"/>
      <c r="BU33" s="346"/>
      <c r="BV33" s="346"/>
      <c r="BW33" s="341"/>
      <c r="BX33" s="341"/>
      <c r="BY33" s="346"/>
      <c r="BZ33" s="346">
        <f t="shared" si="26"/>
        <v>0</v>
      </c>
      <c r="CA33" s="341"/>
      <c r="CB33" s="346"/>
      <c r="CC33" s="346"/>
      <c r="CD33" s="346"/>
      <c r="CE33" s="347"/>
      <c r="CF33" s="347"/>
      <c r="CG33" s="346"/>
      <c r="CH33" s="346"/>
      <c r="CI33" s="346"/>
      <c r="CJ33" s="346"/>
      <c r="CK33" s="346"/>
      <c r="CL33" s="346"/>
      <c r="CM33" s="340">
        <f t="shared" si="45"/>
        <v>0</v>
      </c>
      <c r="CN33" s="340">
        <f t="shared" si="27"/>
        <v>0</v>
      </c>
      <c r="CO33" s="348">
        <f t="shared" si="28"/>
        <v>0</v>
      </c>
      <c r="CP33" s="158"/>
      <c r="CQ33" s="151">
        <f t="shared" si="46"/>
        <v>0</v>
      </c>
      <c r="CR33" s="156">
        <f t="shared" si="47"/>
        <v>0</v>
      </c>
      <c r="CS33" s="155">
        <f t="shared" si="48"/>
        <v>0</v>
      </c>
      <c r="CT33" s="156">
        <f t="shared" si="49"/>
        <v>0</v>
      </c>
      <c r="CU33" s="332">
        <f t="shared" si="50"/>
        <v>1183.33</v>
      </c>
      <c r="CV33" s="560">
        <f t="shared" si="51"/>
        <v>-1183.33</v>
      </c>
      <c r="CW33" s="560">
        <f t="shared" si="52"/>
        <v>-118.333</v>
      </c>
      <c r="CX33" s="560">
        <f t="shared" si="53"/>
        <v>-3083.33</v>
      </c>
      <c r="CY33" s="560">
        <f t="shared" si="54"/>
        <v>0</v>
      </c>
      <c r="CZ33" s="560">
        <f t="shared" si="55"/>
        <v>-118.333</v>
      </c>
      <c r="DA33" s="560">
        <f t="shared" si="56"/>
        <v>-23.666600000000003</v>
      </c>
      <c r="DB33" s="156">
        <f t="shared" si="57"/>
        <v>0</v>
      </c>
      <c r="DC33" s="156">
        <f t="shared" si="58"/>
        <v>50</v>
      </c>
      <c r="DD33" s="156">
        <f t="shared" si="59"/>
        <v>-50</v>
      </c>
      <c r="DE33" s="561">
        <f t="shared" si="60"/>
        <v>0</v>
      </c>
      <c r="DF33" s="560">
        <f t="shared" si="61"/>
        <v>0</v>
      </c>
      <c r="DG33" s="561"/>
      <c r="DH33" s="340"/>
    </row>
    <row r="34" spans="1:112" s="362" customFormat="1" ht="75" customHeight="1" thickBot="1" x14ac:dyDescent="0.5">
      <c r="A34" s="349"/>
      <c r="B34" s="350" t="str">
        <f>C34</f>
        <v>كشف 1</v>
      </c>
      <c r="C34" s="350" t="s">
        <v>66</v>
      </c>
      <c r="D34" s="350"/>
      <c r="E34" s="350"/>
      <c r="F34" s="350">
        <f t="shared" ref="F34" si="62">SUM(F16:F33)</f>
        <v>0</v>
      </c>
      <c r="G34" s="350">
        <f>SUM(G6:G33)</f>
        <v>0</v>
      </c>
      <c r="H34" s="350">
        <f t="shared" ref="H34:BS34" si="63">SUM(H6:H33)</f>
        <v>0</v>
      </c>
      <c r="I34" s="350">
        <f t="shared" si="63"/>
        <v>0</v>
      </c>
      <c r="J34" s="351">
        <f t="shared" si="63"/>
        <v>0</v>
      </c>
      <c r="K34" s="351">
        <f t="shared" si="63"/>
        <v>0</v>
      </c>
      <c r="L34" s="351">
        <f t="shared" si="63"/>
        <v>0</v>
      </c>
      <c r="M34" s="351">
        <f t="shared" si="63"/>
        <v>0</v>
      </c>
      <c r="N34" s="352">
        <f t="shared" si="63"/>
        <v>0</v>
      </c>
      <c r="O34" s="353">
        <f t="shared" si="63"/>
        <v>0</v>
      </c>
      <c r="P34" s="350">
        <f t="shared" si="63"/>
        <v>0</v>
      </c>
      <c r="Q34" s="350">
        <f t="shared" si="63"/>
        <v>0</v>
      </c>
      <c r="R34" s="350">
        <f t="shared" si="63"/>
        <v>0</v>
      </c>
      <c r="S34" s="350">
        <f t="shared" si="63"/>
        <v>0</v>
      </c>
      <c r="T34" s="350">
        <f t="shared" si="63"/>
        <v>0</v>
      </c>
      <c r="U34" s="351">
        <f t="shared" si="63"/>
        <v>0</v>
      </c>
      <c r="V34" s="351">
        <f t="shared" si="63"/>
        <v>0</v>
      </c>
      <c r="W34" s="356">
        <f t="shared" si="63"/>
        <v>0</v>
      </c>
      <c r="X34" s="350">
        <f t="shared" si="63"/>
        <v>0</v>
      </c>
      <c r="Y34" s="354">
        <f t="shared" si="63"/>
        <v>0</v>
      </c>
      <c r="Z34" s="353">
        <f t="shared" si="63"/>
        <v>0</v>
      </c>
      <c r="AA34" s="355">
        <f t="shared" si="63"/>
        <v>0</v>
      </c>
      <c r="AB34" s="355">
        <f t="shared" si="63"/>
        <v>0</v>
      </c>
      <c r="AC34" s="356">
        <f t="shared" ref="AC34:AN34" si="64">SUM(AC6:AC33)</f>
        <v>0</v>
      </c>
      <c r="AD34" s="356">
        <f t="shared" si="64"/>
        <v>0</v>
      </c>
      <c r="AE34" s="356">
        <f t="shared" si="64"/>
        <v>0</v>
      </c>
      <c r="AF34" s="356">
        <f t="shared" si="64"/>
        <v>0</v>
      </c>
      <c r="AG34" s="356">
        <f t="shared" si="64"/>
        <v>0</v>
      </c>
      <c r="AH34" s="356">
        <f t="shared" si="64"/>
        <v>0</v>
      </c>
      <c r="AI34" s="357">
        <f t="shared" si="64"/>
        <v>0</v>
      </c>
      <c r="AJ34" s="356">
        <f t="shared" si="64"/>
        <v>0</v>
      </c>
      <c r="AK34" s="351">
        <f t="shared" si="64"/>
        <v>0</v>
      </c>
      <c r="AL34" s="356">
        <f t="shared" si="64"/>
        <v>0</v>
      </c>
      <c r="AM34" s="351">
        <f t="shared" si="64"/>
        <v>0</v>
      </c>
      <c r="AN34" s="351">
        <f t="shared" si="64"/>
        <v>0</v>
      </c>
      <c r="AO34" s="351">
        <f t="shared" si="63"/>
        <v>0</v>
      </c>
      <c r="AP34" s="351">
        <f t="shared" si="63"/>
        <v>0</v>
      </c>
      <c r="AQ34" s="351">
        <f t="shared" si="63"/>
        <v>0</v>
      </c>
      <c r="AR34" s="351">
        <f t="shared" si="63"/>
        <v>0</v>
      </c>
      <c r="AS34" s="355">
        <f t="shared" si="63"/>
        <v>0</v>
      </c>
      <c r="AT34" s="351">
        <f t="shared" si="63"/>
        <v>0</v>
      </c>
      <c r="AU34" s="351">
        <f t="shared" si="63"/>
        <v>0</v>
      </c>
      <c r="AV34" s="351">
        <f t="shared" si="63"/>
        <v>0</v>
      </c>
      <c r="AW34" s="351">
        <f t="shared" si="63"/>
        <v>0</v>
      </c>
      <c r="AX34" s="351">
        <f t="shared" si="63"/>
        <v>0</v>
      </c>
      <c r="AY34" s="351">
        <f t="shared" si="63"/>
        <v>0</v>
      </c>
      <c r="AZ34" s="353">
        <f t="shared" si="63"/>
        <v>0</v>
      </c>
      <c r="BA34" s="351">
        <f t="shared" si="63"/>
        <v>0</v>
      </c>
      <c r="BB34" s="351">
        <f t="shared" si="63"/>
        <v>0</v>
      </c>
      <c r="BC34" s="351">
        <f t="shared" si="63"/>
        <v>0</v>
      </c>
      <c r="BD34" s="351">
        <f t="shared" si="63"/>
        <v>0</v>
      </c>
      <c r="BE34" s="351">
        <f t="shared" si="63"/>
        <v>0</v>
      </c>
      <c r="BF34" s="351">
        <f t="shared" si="63"/>
        <v>0</v>
      </c>
      <c r="BG34" s="353">
        <f t="shared" si="63"/>
        <v>0</v>
      </c>
      <c r="BH34" s="552">
        <f t="shared" si="63"/>
        <v>0</v>
      </c>
      <c r="BI34" s="552">
        <f t="shared" si="63"/>
        <v>0</v>
      </c>
      <c r="BJ34" s="552">
        <f t="shared" si="63"/>
        <v>0</v>
      </c>
      <c r="BK34" s="552">
        <f t="shared" si="63"/>
        <v>0</v>
      </c>
      <c r="BL34" s="352">
        <f t="shared" si="63"/>
        <v>0</v>
      </c>
      <c r="BM34" s="351">
        <f t="shared" si="63"/>
        <v>0</v>
      </c>
      <c r="BN34" s="351">
        <f t="shared" si="63"/>
        <v>0</v>
      </c>
      <c r="BO34" s="350">
        <f t="shared" si="63"/>
        <v>0</v>
      </c>
      <c r="BP34" s="1096">
        <f t="shared" ref="BP34" si="65">SUM(BP6:BP33)</f>
        <v>0</v>
      </c>
      <c r="BQ34" s="359">
        <f t="shared" si="63"/>
        <v>0</v>
      </c>
      <c r="BR34" s="359">
        <f t="shared" si="63"/>
        <v>0</v>
      </c>
      <c r="BS34" s="359">
        <f t="shared" si="63"/>
        <v>0</v>
      </c>
      <c r="BT34" s="359">
        <f t="shared" ref="BT34:CN34" si="66">SUM(BT6:BT33)</f>
        <v>0</v>
      </c>
      <c r="BU34" s="352">
        <f t="shared" si="66"/>
        <v>0</v>
      </c>
      <c r="BV34" s="359">
        <f t="shared" si="66"/>
        <v>0</v>
      </c>
      <c r="BW34" s="352">
        <f t="shared" si="66"/>
        <v>0</v>
      </c>
      <c r="BX34" s="352">
        <f t="shared" si="66"/>
        <v>0</v>
      </c>
      <c r="BY34" s="359">
        <f t="shared" si="66"/>
        <v>0</v>
      </c>
      <c r="BZ34" s="359">
        <f t="shared" si="66"/>
        <v>0</v>
      </c>
      <c r="CA34" s="352">
        <f t="shared" si="66"/>
        <v>0</v>
      </c>
      <c r="CB34" s="359">
        <f t="shared" si="66"/>
        <v>0</v>
      </c>
      <c r="CC34" s="359">
        <f t="shared" si="66"/>
        <v>0</v>
      </c>
      <c r="CD34" s="359">
        <f t="shared" si="66"/>
        <v>0</v>
      </c>
      <c r="CE34" s="360">
        <f t="shared" si="66"/>
        <v>0</v>
      </c>
      <c r="CF34" s="360">
        <f t="shared" si="66"/>
        <v>0</v>
      </c>
      <c r="CG34" s="359">
        <f t="shared" si="66"/>
        <v>0</v>
      </c>
      <c r="CH34" s="359">
        <f t="shared" si="66"/>
        <v>0</v>
      </c>
      <c r="CI34" s="359">
        <f t="shared" si="66"/>
        <v>0</v>
      </c>
      <c r="CJ34" s="359">
        <f t="shared" si="66"/>
        <v>0</v>
      </c>
      <c r="CK34" s="359">
        <f t="shared" si="66"/>
        <v>0</v>
      </c>
      <c r="CL34" s="359">
        <f t="shared" si="66"/>
        <v>0</v>
      </c>
      <c r="CM34" s="351">
        <f t="shared" si="66"/>
        <v>0</v>
      </c>
      <c r="CN34" s="351">
        <f t="shared" si="66"/>
        <v>0</v>
      </c>
      <c r="CO34" s="351" t="str">
        <f t="shared" ref="CO34" si="67">C34</f>
        <v>كشف 1</v>
      </c>
      <c r="CP34" s="351"/>
      <c r="CQ34" s="351"/>
      <c r="CR34" s="359"/>
      <c r="CS34" s="357"/>
      <c r="CT34" s="359"/>
      <c r="CU34" s="357"/>
      <c r="CV34" s="361"/>
      <c r="CW34" s="361"/>
      <c r="CX34" s="361"/>
      <c r="CY34" s="361"/>
      <c r="CZ34" s="361"/>
      <c r="DA34" s="361"/>
      <c r="DB34" s="359"/>
      <c r="DC34" s="359"/>
      <c r="DD34" s="359"/>
      <c r="DE34" s="562"/>
      <c r="DF34" s="361"/>
      <c r="DG34" s="562"/>
      <c r="DH34" s="351"/>
    </row>
    <row r="35" spans="1:112" s="160" customFormat="1" ht="75" customHeight="1" x14ac:dyDescent="0.45">
      <c r="A35" s="324"/>
      <c r="B35" s="325"/>
      <c r="C35" s="325"/>
      <c r="D35" s="325"/>
      <c r="E35" s="325"/>
      <c r="F35" s="325"/>
      <c r="G35" s="325"/>
      <c r="H35" s="325"/>
      <c r="I35" s="325"/>
      <c r="J35" s="326"/>
      <c r="K35" s="326"/>
      <c r="L35" s="326"/>
      <c r="M35" s="326"/>
      <c r="N35" s="327"/>
      <c r="O35" s="328">
        <f>SUM(I34:N34)</f>
        <v>0</v>
      </c>
      <c r="P35" s="325"/>
      <c r="Q35" s="325"/>
      <c r="R35" s="325"/>
      <c r="S35" s="325">
        <f>SUM(Q34:S34)</f>
        <v>0</v>
      </c>
      <c r="T35" s="325"/>
      <c r="U35" s="326"/>
      <c r="V35" s="326"/>
      <c r="W35" s="326"/>
      <c r="X35" s="325"/>
      <c r="Y35" s="329"/>
      <c r="Z35" s="328">
        <f>SUM(P34:Y34)</f>
        <v>0</v>
      </c>
      <c r="AA35" s="330"/>
      <c r="AB35" s="330"/>
      <c r="AC35" s="331"/>
      <c r="AD35" s="331"/>
      <c r="AE35" s="331"/>
      <c r="AF35" s="331"/>
      <c r="AG35" s="332"/>
      <c r="AH35" s="332"/>
      <c r="AI35" s="332"/>
      <c r="AJ35" s="331"/>
      <c r="AK35" s="326"/>
      <c r="AL35" s="331"/>
      <c r="AM35" s="326"/>
      <c r="AN35" s="326"/>
      <c r="AO35" s="326">
        <f>SUM(Z34:AN34)</f>
        <v>0</v>
      </c>
      <c r="AP35" s="326"/>
      <c r="AQ35" s="326">
        <f>SUM(AP34:AR34)</f>
        <v>0</v>
      </c>
      <c r="AR35" s="326">
        <f>SUM(AP34:AS34)</f>
        <v>0</v>
      </c>
      <c r="AS35" s="330"/>
      <c r="AT35" s="326">
        <f>SUM(O34,Z34:AN34,AP34:AS34)</f>
        <v>0</v>
      </c>
      <c r="AU35" s="326"/>
      <c r="AV35" s="326"/>
      <c r="AW35" s="326"/>
      <c r="AX35" s="326"/>
      <c r="AY35" s="326"/>
      <c r="AZ35" s="328">
        <f>SUM(AU34:AY34)</f>
        <v>0</v>
      </c>
      <c r="BA35" s="326"/>
      <c r="BB35" s="326"/>
      <c r="BC35" s="326"/>
      <c r="BD35" s="326"/>
      <c r="BE35" s="326"/>
      <c r="BF35" s="326"/>
      <c r="BG35" s="328">
        <f>SUM(BA34:BC34,BE34,BF34)</f>
        <v>0</v>
      </c>
      <c r="BH35" s="553"/>
      <c r="BI35" s="553"/>
      <c r="BJ35" s="553"/>
      <c r="BK35" s="553">
        <f>SUM(BH34:BL34)</f>
        <v>0</v>
      </c>
      <c r="BL35" s="333"/>
      <c r="BM35" s="326"/>
      <c r="BN35" s="326">
        <f>SUM(BM34:BN34)</f>
        <v>0</v>
      </c>
      <c r="BO35" s="325"/>
      <c r="BP35" s="1097">
        <f>SUM(BO34:BP34)</f>
        <v>0</v>
      </c>
      <c r="BQ35" s="333"/>
      <c r="BR35" s="333"/>
      <c r="BS35" s="333"/>
      <c r="BT35" s="333"/>
      <c r="BU35" s="327"/>
      <c r="BV35" s="333"/>
      <c r="BW35" s="327"/>
      <c r="BX35" s="327"/>
      <c r="BY35" s="333"/>
      <c r="BZ35" s="333"/>
      <c r="CA35" s="327"/>
      <c r="CB35" s="333"/>
      <c r="CC35" s="333"/>
      <c r="CD35" s="333"/>
      <c r="CE35" s="334"/>
      <c r="CF35" s="334"/>
      <c r="CG35" s="333"/>
      <c r="CH35" s="333"/>
      <c r="CI35" s="333"/>
      <c r="CJ35" s="333"/>
      <c r="CK35" s="333"/>
      <c r="CL35" s="333"/>
      <c r="CM35" s="326">
        <f>SUM(AZ34,BG34:CL34)</f>
        <v>0</v>
      </c>
      <c r="CN35" s="326">
        <f>AT35-CM35</f>
        <v>0</v>
      </c>
      <c r="CO35" s="326"/>
      <c r="CP35" s="326"/>
      <c r="CQ35" s="326"/>
      <c r="CR35" s="333"/>
      <c r="CS35" s="332"/>
      <c r="CT35" s="333"/>
      <c r="CU35" s="332"/>
      <c r="CV35" s="336"/>
      <c r="CW35" s="336"/>
      <c r="CX35" s="336"/>
      <c r="CY35" s="336"/>
      <c r="CZ35" s="336"/>
      <c r="DA35" s="336"/>
      <c r="DB35" s="333"/>
      <c r="DC35" s="333"/>
      <c r="DD35" s="333"/>
      <c r="DE35" s="559"/>
      <c r="DF35" s="336"/>
      <c r="DG35" s="559"/>
      <c r="DH35" s="326"/>
    </row>
    <row r="36" spans="1:112" s="160" customFormat="1" ht="33" customHeight="1" x14ac:dyDescent="0.45">
      <c r="AJ36" s="366"/>
      <c r="AL36" s="366"/>
      <c r="CU36" s="161"/>
      <c r="CV36" s="161"/>
      <c r="CW36" s="161"/>
      <c r="CX36" s="161"/>
      <c r="CY36" s="161"/>
      <c r="CZ36" s="161"/>
      <c r="DA36" s="161"/>
      <c r="DB36" s="161"/>
      <c r="DE36" s="563"/>
      <c r="DF36" s="161"/>
      <c r="DG36" s="563"/>
    </row>
    <row r="37" spans="1:112" s="160" customFormat="1" ht="33" customHeight="1" x14ac:dyDescent="0.45">
      <c r="AJ37" s="366"/>
      <c r="AL37" s="366"/>
      <c r="CU37" s="161"/>
      <c r="CV37" s="161"/>
      <c r="CW37" s="161"/>
      <c r="CX37" s="161"/>
      <c r="CY37" s="161"/>
      <c r="CZ37" s="161"/>
      <c r="DA37" s="161"/>
      <c r="DB37" s="161"/>
      <c r="DE37" s="563"/>
      <c r="DF37" s="161"/>
      <c r="DG37" s="563"/>
    </row>
    <row r="38" spans="1:112" s="160" customFormat="1" ht="33" customHeight="1" x14ac:dyDescent="0.45">
      <c r="AJ38" s="366"/>
      <c r="AL38" s="366"/>
      <c r="CU38" s="161"/>
      <c r="CV38" s="161"/>
      <c r="CW38" s="161"/>
      <c r="CX38" s="161"/>
      <c r="CY38" s="161"/>
      <c r="CZ38" s="161"/>
      <c r="DA38" s="161"/>
      <c r="DB38" s="161"/>
      <c r="DE38" s="563"/>
      <c r="DF38" s="161"/>
      <c r="DG38" s="563"/>
    </row>
    <row r="39" spans="1:112" s="145" customFormat="1" ht="33" customHeight="1" x14ac:dyDescent="0.4">
      <c r="AJ39" s="367"/>
      <c r="AL39" s="367"/>
      <c r="CU39" s="146"/>
      <c r="CV39" s="146"/>
      <c r="CW39" s="146"/>
      <c r="CX39" s="146"/>
      <c r="CY39" s="146"/>
      <c r="CZ39" s="146"/>
      <c r="DA39" s="146"/>
      <c r="DB39" s="146"/>
      <c r="DE39" s="564"/>
      <c r="DF39" s="146"/>
      <c r="DG39" s="564"/>
    </row>
    <row r="40" spans="1:112" s="145" customFormat="1" ht="33" customHeight="1" x14ac:dyDescent="0.4">
      <c r="AJ40" s="367"/>
      <c r="AL40" s="367"/>
      <c r="CU40" s="146"/>
      <c r="CV40" s="146"/>
      <c r="CW40" s="146"/>
      <c r="CX40" s="146"/>
      <c r="CY40" s="146"/>
      <c r="CZ40" s="146"/>
      <c r="DA40" s="146"/>
      <c r="DB40" s="146"/>
      <c r="DE40" s="564"/>
      <c r="DF40" s="146"/>
      <c r="DG40" s="564"/>
    </row>
    <row r="41" spans="1:112" s="145" customFormat="1" ht="33" customHeight="1" x14ac:dyDescent="0.4">
      <c r="AJ41" s="367"/>
      <c r="AL41" s="367"/>
      <c r="CU41" s="146"/>
      <c r="CV41" s="146"/>
      <c r="CW41" s="146"/>
      <c r="CX41" s="146"/>
      <c r="CY41" s="146"/>
      <c r="CZ41" s="146"/>
      <c r="DA41" s="146"/>
      <c r="DB41" s="146"/>
      <c r="DE41" s="564"/>
      <c r="DF41" s="146"/>
      <c r="DG41" s="564"/>
    </row>
    <row r="42" spans="1:112" s="145" customFormat="1" ht="33" customHeight="1" x14ac:dyDescent="0.4">
      <c r="AJ42" s="367"/>
      <c r="AL42" s="367"/>
      <c r="CU42" s="146"/>
      <c r="CV42" s="146"/>
      <c r="CW42" s="146"/>
      <c r="CX42" s="146"/>
      <c r="CY42" s="146"/>
      <c r="CZ42" s="146"/>
      <c r="DA42" s="146"/>
      <c r="DB42" s="146"/>
      <c r="DE42" s="564"/>
      <c r="DF42" s="146"/>
      <c r="DG42" s="564"/>
    </row>
    <row r="43" spans="1:112" s="145" customFormat="1" ht="33" customHeight="1" x14ac:dyDescent="0.4">
      <c r="AJ43" s="367"/>
      <c r="AL43" s="367"/>
      <c r="CU43" s="146"/>
      <c r="CV43" s="146"/>
      <c r="CW43" s="146"/>
      <c r="CX43" s="146"/>
      <c r="CY43" s="146"/>
      <c r="CZ43" s="146"/>
      <c r="DA43" s="146"/>
      <c r="DB43" s="146"/>
      <c r="DE43" s="564"/>
      <c r="DF43" s="146"/>
      <c r="DG43" s="564"/>
    </row>
    <row r="44" spans="1:112" s="145" customFormat="1" ht="33" customHeight="1" x14ac:dyDescent="0.4">
      <c r="AJ44" s="367"/>
      <c r="AL44" s="367"/>
      <c r="CU44" s="146"/>
      <c r="CV44" s="146"/>
      <c r="CW44" s="146"/>
      <c r="CX44" s="146"/>
      <c r="CY44" s="146"/>
      <c r="CZ44" s="146"/>
      <c r="DA44" s="146"/>
      <c r="DB44" s="146"/>
      <c r="DE44" s="564"/>
      <c r="DF44" s="146"/>
      <c r="DG44" s="564"/>
    </row>
    <row r="45" spans="1:112" s="145" customFormat="1" ht="33" customHeight="1" x14ac:dyDescent="0.4">
      <c r="AJ45" s="367"/>
      <c r="AL45" s="367"/>
      <c r="CU45" s="146"/>
      <c r="CV45" s="146"/>
      <c r="CW45" s="146"/>
      <c r="CX45" s="146"/>
      <c r="CY45" s="146"/>
      <c r="CZ45" s="146"/>
      <c r="DA45" s="146"/>
      <c r="DB45" s="146"/>
      <c r="DE45" s="564"/>
      <c r="DF45" s="146"/>
      <c r="DG45" s="564"/>
    </row>
    <row r="46" spans="1:112" s="145" customFormat="1" ht="33" customHeight="1" x14ac:dyDescent="0.4">
      <c r="AJ46" s="367"/>
      <c r="AL46" s="367"/>
      <c r="CU46" s="146"/>
      <c r="CV46" s="146"/>
      <c r="CW46" s="146"/>
      <c r="CX46" s="146"/>
      <c r="CY46" s="146"/>
      <c r="CZ46" s="146"/>
      <c r="DA46" s="146"/>
      <c r="DB46" s="146"/>
      <c r="DE46" s="564"/>
      <c r="DF46" s="146"/>
      <c r="DG46" s="564"/>
    </row>
    <row r="47" spans="1:112" s="143" customFormat="1" ht="33" customHeight="1" x14ac:dyDescent="0.4">
      <c r="AJ47" s="368"/>
      <c r="AL47" s="368"/>
      <c r="CU47" s="144"/>
      <c r="CV47" s="144"/>
      <c r="CW47" s="144"/>
      <c r="CX47" s="144"/>
      <c r="CY47" s="144"/>
      <c r="CZ47" s="144"/>
      <c r="DA47" s="144"/>
      <c r="DB47" s="144"/>
      <c r="DE47" s="565"/>
      <c r="DF47" s="144"/>
      <c r="DG47" s="565"/>
    </row>
    <row r="48" spans="1:112" s="143" customFormat="1" ht="33" customHeight="1" x14ac:dyDescent="0.4">
      <c r="AJ48" s="368"/>
      <c r="AL48" s="368"/>
      <c r="CU48" s="144"/>
      <c r="CV48" s="144"/>
      <c r="CW48" s="144"/>
      <c r="CX48" s="144"/>
      <c r="CY48" s="144"/>
      <c r="CZ48" s="144"/>
      <c r="DA48" s="144"/>
      <c r="DB48" s="144"/>
      <c r="DE48" s="565"/>
      <c r="DF48" s="144"/>
      <c r="DG48" s="565"/>
    </row>
    <row r="49" spans="36:111" s="143" customFormat="1" ht="33" customHeight="1" x14ac:dyDescent="0.4">
      <c r="AJ49" s="368"/>
      <c r="AL49" s="368"/>
      <c r="CU49" s="144"/>
      <c r="CV49" s="144"/>
      <c r="CW49" s="144"/>
      <c r="CX49" s="144"/>
      <c r="CY49" s="144"/>
      <c r="CZ49" s="144"/>
      <c r="DA49" s="144"/>
      <c r="DB49" s="144"/>
      <c r="DE49" s="565"/>
      <c r="DF49" s="144"/>
      <c r="DG49" s="565"/>
    </row>
    <row r="50" spans="36:111" ht="35.1" customHeight="1" x14ac:dyDescent="0.2"/>
    <row r="51" spans="36:111" ht="35.1" customHeight="1" x14ac:dyDescent="0.2"/>
    <row r="52" spans="36:111" ht="35.1" customHeight="1" x14ac:dyDescent="0.2"/>
    <row r="53" spans="36:111" ht="35.1" customHeight="1" x14ac:dyDescent="0.2"/>
    <row r="54" spans="36:111" ht="35.1" customHeight="1" x14ac:dyDescent="0.2"/>
    <row r="55" spans="36:111" ht="35.1" customHeight="1" x14ac:dyDescent="0.2"/>
    <row r="56" spans="36:111" ht="35.1" customHeight="1" x14ac:dyDescent="0.2"/>
    <row r="57" spans="36:111" ht="35.1" customHeight="1" x14ac:dyDescent="0.2"/>
    <row r="58" spans="36:111" ht="35.1" customHeight="1" x14ac:dyDescent="0.2"/>
    <row r="59" spans="36:111" ht="35.1" customHeight="1" x14ac:dyDescent="0.2"/>
    <row r="60" spans="36:111" ht="35.1" customHeight="1" x14ac:dyDescent="0.2"/>
    <row r="61" spans="36:111" ht="35.1" customHeight="1" x14ac:dyDescent="0.2"/>
    <row r="62" spans="36:111" ht="35.1" customHeight="1" x14ac:dyDescent="0.2"/>
    <row r="63" spans="36:111" ht="35.1" customHeight="1" x14ac:dyDescent="0.2"/>
    <row r="64" spans="36:111" ht="35.1" customHeight="1" x14ac:dyDescent="0.2"/>
    <row r="65" spans="109:111" customFormat="1" ht="35.1" customHeight="1" x14ac:dyDescent="0.2">
      <c r="DE65" s="566"/>
      <c r="DG65" s="566"/>
    </row>
    <row r="66" spans="109:111" customFormat="1" ht="35.1" customHeight="1" x14ac:dyDescent="0.2">
      <c r="DE66" s="566"/>
      <c r="DG66" s="566"/>
    </row>
  </sheetData>
  <customSheetViews>
    <customSheetView guid="{39BA71BF-908C-4837-9463-6A2E214E28B5}" scale="60" showPageBreaks="1" printArea="1" view="pageBreakPreview">
      <selection activeCell="C3" sqref="C3"/>
      <colBreaks count="1" manualBreakCount="1">
        <brk id="46" max="35" man="1"/>
      </colBreaks>
      <pageMargins left="0" right="0" top="0" bottom="0" header="0" footer="0"/>
      <printOptions horizontalCentered="1" verticalCentered="1"/>
      <pageSetup paperSize="5" scale="37" orientation="landscape" r:id="rId1"/>
      <headerFooter alignWithMargins="0"/>
    </customSheetView>
  </customSheetViews>
  <mergeCells count="81">
    <mergeCell ref="DF4:DF5"/>
    <mergeCell ref="DG4:DG5"/>
    <mergeCell ref="K1:N1"/>
    <mergeCell ref="AK1:AO1"/>
    <mergeCell ref="BE1:BH1"/>
    <mergeCell ref="BO3:BP3"/>
    <mergeCell ref="BY1:CH1"/>
    <mergeCell ref="CM1:CO1"/>
    <mergeCell ref="Z2:AB2"/>
    <mergeCell ref="BT2:BU2"/>
    <mergeCell ref="BX2:BZ2"/>
    <mergeCell ref="AP1:AS1"/>
    <mergeCell ref="X4:X5"/>
    <mergeCell ref="BT3:BU3"/>
    <mergeCell ref="BX3:BZ3"/>
    <mergeCell ref="Z3:AB3"/>
    <mergeCell ref="A4:A5"/>
    <mergeCell ref="B4:B5"/>
    <mergeCell ref="C4:C5"/>
    <mergeCell ref="D4:D5"/>
    <mergeCell ref="E4:E5"/>
    <mergeCell ref="F4:F5"/>
    <mergeCell ref="G4:G5"/>
    <mergeCell ref="H4:H5"/>
    <mergeCell ref="K3:L3"/>
    <mergeCell ref="W3:X3"/>
    <mergeCell ref="AN3:AO3"/>
    <mergeCell ref="BE3:BF3"/>
    <mergeCell ref="I4:I5"/>
    <mergeCell ref="J4:N4"/>
    <mergeCell ref="O4:O5"/>
    <mergeCell ref="P4:T4"/>
    <mergeCell ref="W4:W5"/>
    <mergeCell ref="BG4:BG5"/>
    <mergeCell ref="Y4:Y5"/>
    <mergeCell ref="Z4:AN4"/>
    <mergeCell ref="AO4:AO5"/>
    <mergeCell ref="AP4:AR4"/>
    <mergeCell ref="AS4:AS5"/>
    <mergeCell ref="AT4:AT5"/>
    <mergeCell ref="AU4:AY4"/>
    <mergeCell ref="AZ4:AZ5"/>
    <mergeCell ref="BA4:BC4"/>
    <mergeCell ref="BD4:BD5"/>
    <mergeCell ref="BE4:BF4"/>
    <mergeCell ref="BW4:BW5"/>
    <mergeCell ref="BH4:BK4"/>
    <mergeCell ref="BL4:BL5"/>
    <mergeCell ref="BM4:BN4"/>
    <mergeCell ref="BO4:BO5"/>
    <mergeCell ref="BP4:BP5"/>
    <mergeCell ref="BQ4:BQ5"/>
    <mergeCell ref="BR4:BR5"/>
    <mergeCell ref="BS4:BS5"/>
    <mergeCell ref="BT4:BT5"/>
    <mergeCell ref="BU4:BU5"/>
    <mergeCell ref="BV4:BV5"/>
    <mergeCell ref="CI4:CI5"/>
    <mergeCell ref="BX4:BX5"/>
    <mergeCell ref="BY4:BY5"/>
    <mergeCell ref="BZ4:BZ5"/>
    <mergeCell ref="CA4:CA5"/>
    <mergeCell ref="CB4:CB5"/>
    <mergeCell ref="CC4:CC5"/>
    <mergeCell ref="CD4:CD5"/>
    <mergeCell ref="CE4:CE5"/>
    <mergeCell ref="CF4:CF5"/>
    <mergeCell ref="CG4:CG5"/>
    <mergeCell ref="CH4:CH5"/>
    <mergeCell ref="DB4:DD4"/>
    <mergeCell ref="DE4:DE5"/>
    <mergeCell ref="DA4:DA5"/>
    <mergeCell ref="CJ4:CJ5"/>
    <mergeCell ref="CK4:CK5"/>
    <mergeCell ref="CL4:CL5"/>
    <mergeCell ref="CM4:CM5"/>
    <mergeCell ref="CN4:CN5"/>
    <mergeCell ref="CO4:CO5"/>
    <mergeCell ref="CP4:CP5"/>
    <mergeCell ref="CQ4:CY4"/>
    <mergeCell ref="CZ4:CZ5"/>
  </mergeCells>
  <conditionalFormatting sqref="AP3">
    <cfRule type="cellIs" dxfId="883" priority="63" stopIfTrue="1" operator="greaterThanOrEqual">
      <formula>238.5</formula>
    </cfRule>
  </conditionalFormatting>
  <conditionalFormatting sqref="CJ3">
    <cfRule type="cellIs" dxfId="882" priority="37" stopIfTrue="1" operator="greaterThanOrEqual">
      <formula>238.5</formula>
    </cfRule>
  </conditionalFormatting>
  <conditionalFormatting sqref="AV6:AV33">
    <cfRule type="cellIs" dxfId="881" priority="14" operator="greaterThanOrEqual">
      <formula>13.7</formula>
    </cfRule>
    <cfRule type="cellIs" dxfId="880" priority="15" operator="greaterThanOrEqual">
      <formula>17.3</formula>
    </cfRule>
  </conditionalFormatting>
  <conditionalFormatting sqref="BN6:BN33">
    <cfRule type="cellIs" dxfId="879" priority="19" operator="greaterThanOrEqual">
      <formula>13.7</formula>
    </cfRule>
    <cfRule type="cellIs" dxfId="878" priority="20" operator="greaterThanOrEqual">
      <formula>17.3</formula>
    </cfRule>
  </conditionalFormatting>
  <conditionalFormatting sqref="I6:I33">
    <cfRule type="cellIs" dxfId="877" priority="10" operator="greaterThanOrEqual">
      <formula>1370</formula>
    </cfRule>
  </conditionalFormatting>
  <conditionalFormatting sqref="BD6:BD33">
    <cfRule type="cellIs" dxfId="876" priority="26" stopIfTrue="1" operator="equal">
      <formula>0</formula>
    </cfRule>
  </conditionalFormatting>
  <conditionalFormatting sqref="J6:J33">
    <cfRule type="cellIs" dxfId="875" priority="25" operator="greaterThanOrEqual">
      <formula>205.5</formula>
    </cfRule>
  </conditionalFormatting>
  <conditionalFormatting sqref="K6:K33">
    <cfRule type="cellIs" dxfId="874" priority="23" operator="greaterThanOrEqual">
      <formula>13.7</formula>
    </cfRule>
    <cfRule type="cellIs" dxfId="873" priority="24" operator="greaterThanOrEqual">
      <formula>17.3</formula>
    </cfRule>
  </conditionalFormatting>
  <conditionalFormatting sqref="L6:L33">
    <cfRule type="cellIs" dxfId="872" priority="22" operator="greaterThanOrEqual">
      <formula>27.4</formula>
    </cfRule>
  </conditionalFormatting>
  <conditionalFormatting sqref="M6:M33">
    <cfRule type="cellIs" dxfId="871" priority="21" operator="greaterThanOrEqual">
      <formula>41.1</formula>
    </cfRule>
  </conditionalFormatting>
  <conditionalFormatting sqref="BM6:BM33">
    <cfRule type="cellIs" dxfId="870" priority="18" operator="greaterThanOrEqual">
      <formula>41.1</formula>
    </cfRule>
  </conditionalFormatting>
  <conditionalFormatting sqref="AX6:AY33">
    <cfRule type="cellIs" dxfId="869" priority="17" operator="greaterThanOrEqual">
      <formula>205.5</formula>
    </cfRule>
  </conditionalFormatting>
  <conditionalFormatting sqref="AU6:AU33">
    <cfRule type="cellIs" dxfId="868" priority="16" operator="greaterThanOrEqual">
      <formula>205.5</formula>
    </cfRule>
  </conditionalFormatting>
  <conditionalFormatting sqref="AW6:AW33">
    <cfRule type="cellIs" dxfId="867" priority="13" operator="greaterThanOrEqual">
      <formula>27.4</formula>
    </cfRule>
  </conditionalFormatting>
  <conditionalFormatting sqref="AX6:AX33">
    <cfRule type="cellIs" dxfId="866" priority="12" operator="greaterThanOrEqual">
      <formula>137</formula>
    </cfRule>
  </conditionalFormatting>
  <conditionalFormatting sqref="AY6:AY33">
    <cfRule type="cellIs" dxfId="865" priority="11" operator="greaterThanOrEqual">
      <formula>109.6</formula>
    </cfRule>
  </conditionalFormatting>
  <conditionalFormatting sqref="AO6:AO33">
    <cfRule type="cellIs" dxfId="864" priority="9" operator="greaterThanOrEqual">
      <formula>2800</formula>
    </cfRule>
  </conditionalFormatting>
  <conditionalFormatting sqref="AP6:AP33">
    <cfRule type="cellIs" dxfId="863" priority="8" operator="greaterThanOrEqual">
      <formula>420</formula>
    </cfRule>
  </conditionalFormatting>
  <conditionalFormatting sqref="AQ6:AQ33">
    <cfRule type="cellIs" dxfId="862" priority="7" operator="greaterThanOrEqual">
      <formula>28</formula>
    </cfRule>
  </conditionalFormatting>
  <conditionalFormatting sqref="AR6:AR33">
    <cfRule type="cellIs" dxfId="861" priority="6" operator="greaterThanOrEqual">
      <formula>84</formula>
    </cfRule>
  </conditionalFormatting>
  <conditionalFormatting sqref="BA6:BA33">
    <cfRule type="cellIs" dxfId="860" priority="5" operator="greaterThanOrEqual">
      <formula>420</formula>
    </cfRule>
  </conditionalFormatting>
  <conditionalFormatting sqref="BB6:BB33">
    <cfRule type="cellIs" dxfId="859" priority="4" operator="greaterThanOrEqual">
      <formula>28</formula>
    </cfRule>
  </conditionalFormatting>
  <conditionalFormatting sqref="BF6:BF33">
    <cfRule type="cellIs" dxfId="858" priority="3" operator="greaterThanOrEqual">
      <formula>28</formula>
    </cfRule>
  </conditionalFormatting>
  <conditionalFormatting sqref="BE6:BE33">
    <cfRule type="cellIs" dxfId="857" priority="2" operator="greaterThanOrEqual">
      <formula>84</formula>
    </cfRule>
  </conditionalFormatting>
  <conditionalFormatting sqref="BC6:BC33">
    <cfRule type="cellIs" dxfId="856" priority="1" operator="greaterThanOrEqual">
      <formula>280</formula>
    </cfRule>
  </conditionalFormatting>
  <printOptions horizontalCentered="1" verticalCentered="1"/>
  <pageMargins left="0" right="0" top="0" bottom="0" header="0" footer="0"/>
  <pageSetup paperSize="8" scale="33" orientation="landscape" r:id="rId2"/>
  <headerFooter alignWithMargins="0"/>
  <colBreaks count="2" manualBreakCount="2">
    <brk id="46" max="38" man="1"/>
    <brk id="93" max="38" man="1"/>
  </colBreaks>
  <drawing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بيانات!$JD$15:$JD$21</xm:f>
          </x14:formula1>
          <xm:sqref>D34</xm:sqref>
        </x14:dataValidation>
        <x14:dataValidation type="list" allowBlank="1" showInputMessage="1" showErrorMessage="1">
          <x14:formula1>
            <xm:f>بيانات!$JD$15:$JD$22</xm:f>
          </x14:formula1>
          <xm:sqref>D6:D33</xm:sqref>
        </x14:dataValidation>
        <x14:dataValidation type="list" allowBlank="1" showInputMessage="1" showErrorMessage="1">
          <x14:formula1>
            <xm:f>بيانات!$JD$15:$JD$20</xm:f>
          </x14:formula1>
          <xm:sqref>E6:E33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18"/>
  <dimension ref="A1:DH66"/>
  <sheetViews>
    <sheetView rightToLeft="1" view="pageBreakPreview" zoomScale="60" zoomScaleNormal="100" workbookViewId="0"/>
  </sheetViews>
  <sheetFormatPr defaultRowHeight="12.75" x14ac:dyDescent="0.2"/>
  <cols>
    <col min="1" max="1" width="7.7109375" customWidth="1"/>
    <col min="2" max="2" width="13.140625" hidden="1" customWidth="1"/>
    <col min="3" max="3" width="43.7109375" customWidth="1"/>
    <col min="4" max="4" width="16.7109375" customWidth="1"/>
    <col min="5" max="6" width="13.7109375" customWidth="1"/>
    <col min="7" max="7" width="16.5703125" customWidth="1"/>
    <col min="8" max="8" width="13.7109375" customWidth="1"/>
    <col min="9" max="9" width="18.28515625" customWidth="1"/>
    <col min="10" max="10" width="16.140625" customWidth="1"/>
    <col min="11" max="13" width="13.7109375" customWidth="1"/>
    <col min="14" max="14" width="11.28515625" customWidth="1"/>
    <col min="15" max="15" width="13.7109375" customWidth="1"/>
    <col min="16" max="16" width="13.7109375" hidden="1" customWidth="1"/>
    <col min="17" max="19" width="13.7109375" customWidth="1"/>
    <col min="20" max="22" width="13.7109375" hidden="1" customWidth="1"/>
    <col min="23" max="23" width="13.7109375" customWidth="1"/>
    <col min="24" max="24" width="18" customWidth="1"/>
    <col min="25" max="25" width="14" customWidth="1"/>
    <col min="26" max="26" width="13.7109375" customWidth="1"/>
    <col min="27" max="27" width="13.42578125" customWidth="1"/>
    <col min="28" max="28" width="13.5703125" customWidth="1"/>
    <col min="29" max="29" width="17" customWidth="1"/>
    <col min="30" max="30" width="15.5703125" customWidth="1"/>
    <col min="31" max="31" width="16.140625" customWidth="1"/>
    <col min="32" max="33" width="15.5703125" customWidth="1"/>
    <col min="34" max="34" width="15.28515625" customWidth="1"/>
    <col min="35" max="35" width="13.42578125" customWidth="1"/>
    <col min="36" max="36" width="14" style="227" customWidth="1"/>
    <col min="37" max="37" width="15.7109375" customWidth="1"/>
    <col min="38" max="38" width="14.42578125" style="227" customWidth="1"/>
    <col min="39" max="39" width="19.28515625" customWidth="1"/>
    <col min="40" max="40" width="19.42578125" customWidth="1"/>
    <col min="41" max="41" width="17.5703125" customWidth="1"/>
    <col min="42" max="42" width="16" customWidth="1"/>
    <col min="43" max="44" width="13.7109375" customWidth="1"/>
    <col min="45" max="45" width="10.28515625" customWidth="1"/>
    <col min="46" max="46" width="19" customWidth="1"/>
    <col min="47" max="47" width="15.85546875" customWidth="1"/>
    <col min="48" max="49" width="13.7109375" customWidth="1"/>
    <col min="50" max="50" width="15.5703125" customWidth="1"/>
    <col min="51" max="51" width="15.140625" customWidth="1"/>
    <col min="52" max="52" width="13.7109375" customWidth="1"/>
    <col min="53" max="53" width="16.28515625" customWidth="1"/>
    <col min="54" max="54" width="13.7109375" customWidth="1"/>
    <col min="55" max="55" width="17.140625" customWidth="1"/>
    <col min="56" max="59" width="13.7109375" customWidth="1"/>
    <col min="60" max="64" width="11.85546875" customWidth="1"/>
    <col min="65" max="66" width="13.7109375" customWidth="1"/>
    <col min="67" max="67" width="15.140625" customWidth="1"/>
    <col min="68" max="68" width="13.7109375" customWidth="1"/>
    <col min="69" max="74" width="13.7109375" hidden="1" customWidth="1"/>
    <col min="75" max="81" width="13.7109375" customWidth="1"/>
    <col min="82" max="82" width="15.42578125" customWidth="1"/>
    <col min="83" max="84" width="13.7109375" customWidth="1"/>
    <col min="85" max="85" width="13.7109375" hidden="1" customWidth="1"/>
    <col min="86" max="89" width="13.7109375" customWidth="1"/>
    <col min="90" max="90" width="12" hidden="1" customWidth="1"/>
    <col min="91" max="92" width="22.7109375" customWidth="1"/>
    <col min="93" max="93" width="37.7109375" customWidth="1"/>
    <col min="94" max="94" width="34.42578125" customWidth="1"/>
    <col min="95" max="98" width="15.7109375" customWidth="1"/>
    <col min="99" max="106" width="15.7109375" style="4" customWidth="1"/>
    <col min="107" max="108" width="15.7109375" customWidth="1"/>
    <col min="109" max="109" width="15.7109375" style="566" customWidth="1"/>
    <col min="110" max="110" width="15.7109375" style="4" customWidth="1"/>
    <col min="111" max="111" width="15.7109375" style="566" customWidth="1"/>
    <col min="112" max="113" width="15.7109375" customWidth="1"/>
  </cols>
  <sheetData>
    <row r="1" spans="1:112" s="384" customFormat="1" ht="69.95" customHeight="1" x14ac:dyDescent="0.2">
      <c r="A1" s="376"/>
      <c r="B1" s="377" t="str">
        <f>بيانات!IZ10</f>
        <v>يناير لسنة  2018 م</v>
      </c>
      <c r="C1" s="378"/>
      <c r="D1" s="378" t="s">
        <v>0</v>
      </c>
      <c r="E1" s="379"/>
      <c r="F1" s="379"/>
      <c r="G1" s="378"/>
      <c r="H1" s="380"/>
      <c r="I1" s="380"/>
      <c r="J1" s="380"/>
      <c r="K1" s="684"/>
      <c r="L1" s="684"/>
      <c r="M1" s="684"/>
      <c r="N1" s="684"/>
      <c r="O1" s="381"/>
      <c r="P1" s="376">
        <f>A1</f>
        <v>0</v>
      </c>
      <c r="Q1" s="385" t="s">
        <v>183</v>
      </c>
      <c r="R1" s="385"/>
      <c r="S1" s="385"/>
      <c r="T1" s="385"/>
      <c r="U1" s="385"/>
      <c r="V1" s="385"/>
      <c r="W1" s="385"/>
      <c r="X1" s="385"/>
      <c r="Y1" s="385"/>
      <c r="Z1" s="385"/>
      <c r="AA1" s="385"/>
      <c r="AB1" s="382" t="str">
        <f>B1</f>
        <v>يناير لسنة  2018 م</v>
      </c>
      <c r="AC1" s="382"/>
      <c r="AD1" s="382"/>
      <c r="AE1" s="382"/>
      <c r="AF1" s="382"/>
      <c r="AG1" s="382"/>
      <c r="AH1" s="382"/>
      <c r="AI1" s="381"/>
      <c r="AJ1" s="383"/>
      <c r="AK1" s="684"/>
      <c r="AL1" s="684"/>
      <c r="AM1" s="684"/>
      <c r="AN1" s="684"/>
      <c r="AO1" s="684"/>
      <c r="AP1" s="686" t="s">
        <v>184</v>
      </c>
      <c r="AQ1" s="686"/>
      <c r="AR1" s="686"/>
      <c r="AS1" s="686"/>
      <c r="AU1" s="376"/>
      <c r="AV1" s="381"/>
      <c r="AW1" s="378"/>
      <c r="AX1" s="378" t="s">
        <v>0</v>
      </c>
      <c r="AY1" s="379"/>
      <c r="AZ1" s="379"/>
      <c r="BA1" s="378"/>
      <c r="BB1" s="380"/>
      <c r="BC1" s="380"/>
      <c r="BD1" s="380"/>
      <c r="BE1" s="684"/>
      <c r="BF1" s="684"/>
      <c r="BG1" s="684"/>
      <c r="BH1" s="684"/>
      <c r="BI1" s="381"/>
      <c r="BJ1" s="376"/>
      <c r="BK1" s="385" t="s">
        <v>183</v>
      </c>
      <c r="BL1" s="385"/>
      <c r="BN1" s="385"/>
      <c r="BO1" s="385"/>
      <c r="BP1" s="385"/>
      <c r="BQ1" s="385"/>
      <c r="BR1" s="385"/>
      <c r="BS1" s="385"/>
      <c r="BT1" s="385"/>
      <c r="BU1" s="385"/>
      <c r="BV1" s="385"/>
      <c r="BW1" s="385"/>
      <c r="BX1" s="385"/>
      <c r="BY1" s="685" t="str">
        <f>B1</f>
        <v>يناير لسنة  2018 م</v>
      </c>
      <c r="BZ1" s="685"/>
      <c r="CA1" s="685"/>
      <c r="CB1" s="685"/>
      <c r="CC1" s="685"/>
      <c r="CD1" s="685"/>
      <c r="CE1" s="685"/>
      <c r="CF1" s="685"/>
      <c r="CG1" s="685"/>
      <c r="CH1" s="685"/>
      <c r="CI1" s="385"/>
      <c r="CJ1" s="381"/>
      <c r="CK1" s="376"/>
      <c r="CL1" s="376"/>
      <c r="CM1" s="686" t="s">
        <v>184</v>
      </c>
      <c r="CN1" s="686"/>
      <c r="CO1" s="686"/>
      <c r="CP1" s="555"/>
      <c r="CQ1" s="556"/>
      <c r="CR1" s="557"/>
      <c r="CS1" s="557"/>
      <c r="CT1" s="556"/>
      <c r="CU1" s="556"/>
      <c r="CV1" s="556"/>
      <c r="CW1" s="557"/>
      <c r="CX1" s="557"/>
      <c r="CY1" s="557"/>
      <c r="CZ1" s="558"/>
      <c r="DA1" s="558"/>
      <c r="DB1" s="558"/>
      <c r="DC1" s="558"/>
      <c r="DD1" s="557"/>
      <c r="DE1" s="557"/>
      <c r="DF1" s="558"/>
      <c r="DG1" s="557"/>
    </row>
    <row r="2" spans="1:112" s="384" customFormat="1" ht="69.95" customHeight="1" x14ac:dyDescent="0.2">
      <c r="A2" s="376"/>
      <c r="B2" s="377"/>
      <c r="C2" s="378"/>
      <c r="D2" s="547" t="str">
        <f>بيانات!IZ7</f>
        <v>مدرسة منشأة سلطان الثانوية بنين</v>
      </c>
      <c r="E2" s="379"/>
      <c r="F2" s="379"/>
      <c r="G2" s="378"/>
      <c r="H2" s="380"/>
      <c r="I2" s="380"/>
      <c r="J2" s="380"/>
      <c r="K2" s="548"/>
      <c r="L2" s="548"/>
      <c r="M2" s="548"/>
      <c r="N2" s="548"/>
      <c r="O2" s="381"/>
      <c r="P2" s="376"/>
      <c r="Q2" s="376"/>
      <c r="R2" s="381"/>
      <c r="S2" s="548"/>
      <c r="T2" s="548"/>
      <c r="U2" s="548"/>
      <c r="V2" s="548"/>
      <c r="W2" s="509" t="str">
        <f>C34</f>
        <v>كشف 2</v>
      </c>
      <c r="X2" s="510"/>
      <c r="Y2" s="389"/>
      <c r="Z2" s="687" t="s">
        <v>2</v>
      </c>
      <c r="AA2" s="687"/>
      <c r="AB2" s="687"/>
      <c r="AC2" s="381"/>
      <c r="AD2" s="381"/>
      <c r="AE2" s="381"/>
      <c r="AF2" s="381"/>
      <c r="AG2" s="381"/>
      <c r="AH2" s="381"/>
      <c r="AI2" s="381"/>
      <c r="AJ2" s="383"/>
      <c r="AK2" s="548"/>
      <c r="AL2" s="390"/>
      <c r="AM2" s="548"/>
      <c r="AN2" s="548"/>
      <c r="AO2" s="548"/>
      <c r="AP2" s="381"/>
      <c r="AQ2" s="546"/>
      <c r="AR2" s="546"/>
      <c r="AS2" s="546"/>
      <c r="AT2" s="546"/>
      <c r="AU2" s="376"/>
      <c r="AV2" s="381"/>
      <c r="AW2" s="378"/>
      <c r="AX2" s="547"/>
      <c r="AY2" s="547" t="str">
        <f>D2</f>
        <v>مدرسة منشأة سلطان الثانوية بنين</v>
      </c>
      <c r="AZ2" s="379"/>
      <c r="BA2" s="378"/>
      <c r="BB2" s="380"/>
      <c r="BC2" s="380"/>
      <c r="BD2" s="380"/>
      <c r="BE2" s="548"/>
      <c r="BF2" s="548"/>
      <c r="BG2" s="548"/>
      <c r="BH2" s="548"/>
      <c r="BI2" s="381"/>
      <c r="BJ2" s="376"/>
      <c r="BK2" s="376"/>
      <c r="BL2" s="381"/>
      <c r="BM2" s="548"/>
      <c r="BN2" s="548"/>
      <c r="BO2" s="509" t="str">
        <f>W2</f>
        <v>كشف 2</v>
      </c>
      <c r="BP2" s="510"/>
      <c r="BQ2" s="548"/>
      <c r="BR2" s="548"/>
      <c r="BS2" s="548"/>
      <c r="BT2" s="687" t="str">
        <f>W2</f>
        <v>كشف 2</v>
      </c>
      <c r="BU2" s="688"/>
      <c r="BV2" s="547"/>
      <c r="BW2" s="547"/>
      <c r="BX2" s="687" t="s">
        <v>3</v>
      </c>
      <c r="BY2" s="687"/>
      <c r="BZ2" s="687"/>
      <c r="CA2" s="381"/>
      <c r="CB2" s="381"/>
      <c r="CC2" s="381"/>
      <c r="CD2" s="381"/>
      <c r="CE2" s="381"/>
      <c r="CF2" s="381"/>
      <c r="CG2" s="381"/>
      <c r="CH2" s="381"/>
      <c r="CI2" s="385"/>
      <c r="CJ2" s="381"/>
      <c r="CK2" s="376"/>
      <c r="CL2" s="376"/>
      <c r="CM2" s="546"/>
      <c r="CN2" s="546"/>
      <c r="CO2" s="546"/>
      <c r="CP2" s="555"/>
      <c r="CQ2" s="557"/>
      <c r="CR2" s="557"/>
      <c r="CS2" s="557"/>
      <c r="CT2" s="556"/>
      <c r="CU2" s="557"/>
      <c r="CV2" s="557"/>
      <c r="CW2" s="557"/>
      <c r="CX2" s="557"/>
      <c r="CY2" s="557"/>
      <c r="CZ2" s="558"/>
      <c r="DA2" s="558"/>
      <c r="DB2" s="558"/>
      <c r="DC2" s="558"/>
      <c r="DD2" s="557"/>
      <c r="DE2" s="557"/>
      <c r="DF2" s="558"/>
      <c r="DG2" s="557"/>
    </row>
    <row r="3" spans="1:112" s="162" customFormat="1" ht="69.95" customHeight="1" thickBot="1" x14ac:dyDescent="0.25">
      <c r="A3" s="402"/>
      <c r="B3" s="402"/>
      <c r="C3" s="163"/>
      <c r="D3" s="402"/>
      <c r="E3" s="402"/>
      <c r="F3" s="403"/>
      <c r="G3" s="402"/>
      <c r="H3" s="403"/>
      <c r="I3" s="403"/>
      <c r="J3" s="164">
        <v>1370</v>
      </c>
      <c r="K3" s="659"/>
      <c r="L3" s="660"/>
      <c r="M3" s="402"/>
      <c r="N3" s="403"/>
      <c r="O3" s="402"/>
      <c r="P3" s="403"/>
      <c r="Q3" s="402"/>
      <c r="R3" s="402"/>
      <c r="W3" s="675"/>
      <c r="X3" s="675"/>
      <c r="Z3" s="659"/>
      <c r="AA3" s="659"/>
      <c r="AB3" s="659"/>
      <c r="AC3" s="402"/>
      <c r="AD3" s="402"/>
      <c r="AE3" s="402"/>
      <c r="AF3" s="402"/>
      <c r="AG3" s="402"/>
      <c r="AH3" s="402"/>
      <c r="AI3" s="402"/>
      <c r="AJ3" s="369"/>
      <c r="AK3" s="402"/>
      <c r="AL3" s="166"/>
      <c r="AM3" s="402"/>
      <c r="AN3" s="659"/>
      <c r="AO3" s="660"/>
      <c r="AP3" s="164">
        <v>2800</v>
      </c>
      <c r="AQ3" s="403"/>
      <c r="AR3" s="403"/>
      <c r="AS3" s="402"/>
      <c r="AT3" s="402"/>
      <c r="AU3" s="402"/>
      <c r="AV3" s="402"/>
      <c r="AW3" s="163"/>
      <c r="AX3" s="402"/>
      <c r="AY3" s="402"/>
      <c r="AZ3" s="403"/>
      <c r="BA3" s="402"/>
      <c r="BB3" s="403"/>
      <c r="BC3" s="403"/>
      <c r="BD3" s="166"/>
      <c r="BE3" s="659"/>
      <c r="BF3" s="660"/>
      <c r="BG3" s="402"/>
      <c r="BH3" s="403"/>
      <c r="BI3" s="402"/>
      <c r="BJ3" s="403"/>
      <c r="BK3" s="402"/>
      <c r="BL3" s="402"/>
      <c r="BO3" s="675"/>
      <c r="BP3" s="675"/>
      <c r="BT3" s="675"/>
      <c r="BU3" s="675"/>
      <c r="BV3" s="402"/>
      <c r="BW3" s="402"/>
      <c r="BX3" s="659"/>
      <c r="BY3" s="659"/>
      <c r="BZ3" s="659"/>
      <c r="CA3" s="402"/>
      <c r="CB3" s="402"/>
      <c r="CC3" s="402"/>
      <c r="CD3" s="402"/>
      <c r="CE3" s="402"/>
      <c r="CF3" s="165"/>
      <c r="CG3" s="402"/>
      <c r="CH3" s="167"/>
      <c r="CI3" s="168"/>
      <c r="CJ3" s="166"/>
      <c r="CK3" s="403"/>
      <c r="CL3" s="403"/>
      <c r="CM3" s="402"/>
      <c r="CN3" s="402"/>
      <c r="CO3" s="403"/>
      <c r="CP3" s="554"/>
      <c r="CQ3" s="173"/>
      <c r="CR3" s="173"/>
      <c r="DB3" s="554"/>
      <c r="DC3" s="554"/>
    </row>
    <row r="4" spans="1:112" s="493" customFormat="1" ht="68.099999999999994" customHeight="1" x14ac:dyDescent="0.2">
      <c r="A4" s="676" t="s">
        <v>6</v>
      </c>
      <c r="B4" s="678" t="s">
        <v>7</v>
      </c>
      <c r="C4" s="678" t="s">
        <v>8</v>
      </c>
      <c r="D4" s="678" t="s">
        <v>9</v>
      </c>
      <c r="E4" s="673" t="s">
        <v>185</v>
      </c>
      <c r="F4" s="637" t="s">
        <v>468</v>
      </c>
      <c r="G4" s="661" t="s">
        <v>136</v>
      </c>
      <c r="H4" s="673" t="s">
        <v>359</v>
      </c>
      <c r="I4" s="661" t="s">
        <v>187</v>
      </c>
      <c r="J4" s="663" t="s">
        <v>13</v>
      </c>
      <c r="K4" s="664"/>
      <c r="L4" s="664"/>
      <c r="M4" s="664"/>
      <c r="N4" s="665"/>
      <c r="O4" s="666" t="s">
        <v>14</v>
      </c>
      <c r="P4" s="668" t="s">
        <v>15</v>
      </c>
      <c r="Q4" s="669"/>
      <c r="R4" s="669"/>
      <c r="S4" s="669"/>
      <c r="T4" s="670"/>
      <c r="U4" s="492"/>
      <c r="V4" s="492"/>
      <c r="W4" s="671" t="s">
        <v>159</v>
      </c>
      <c r="X4" s="671" t="s">
        <v>92</v>
      </c>
      <c r="Y4" s="643" t="s">
        <v>17</v>
      </c>
      <c r="Z4" s="645" t="s">
        <v>18</v>
      </c>
      <c r="AA4" s="646"/>
      <c r="AB4" s="646"/>
      <c r="AC4" s="646"/>
      <c r="AD4" s="646"/>
      <c r="AE4" s="646"/>
      <c r="AF4" s="646"/>
      <c r="AG4" s="646"/>
      <c r="AH4" s="646"/>
      <c r="AI4" s="646"/>
      <c r="AJ4" s="646"/>
      <c r="AK4" s="646"/>
      <c r="AL4" s="646"/>
      <c r="AM4" s="646"/>
      <c r="AN4" s="647"/>
      <c r="AO4" s="648" t="s">
        <v>158</v>
      </c>
      <c r="AP4" s="635" t="s">
        <v>19</v>
      </c>
      <c r="AQ4" s="650"/>
      <c r="AR4" s="636"/>
      <c r="AS4" s="651" t="s">
        <v>20</v>
      </c>
      <c r="AT4" s="653" t="s">
        <v>21</v>
      </c>
      <c r="AU4" s="645" t="s">
        <v>22</v>
      </c>
      <c r="AV4" s="646"/>
      <c r="AW4" s="646"/>
      <c r="AX4" s="646"/>
      <c r="AY4" s="647"/>
      <c r="AZ4" s="641" t="s">
        <v>14</v>
      </c>
      <c r="BA4" s="645" t="s">
        <v>23</v>
      </c>
      <c r="BB4" s="646"/>
      <c r="BC4" s="647"/>
      <c r="BD4" s="655">
        <v>7.0000000000000007E-2</v>
      </c>
      <c r="BE4" s="657" t="s">
        <v>153</v>
      </c>
      <c r="BF4" s="658"/>
      <c r="BG4" s="641" t="s">
        <v>14</v>
      </c>
      <c r="BH4" s="630" t="s">
        <v>24</v>
      </c>
      <c r="BI4" s="631"/>
      <c r="BJ4" s="631"/>
      <c r="BK4" s="632"/>
      <c r="BL4" s="633" t="s">
        <v>25</v>
      </c>
      <c r="BM4" s="635" t="s">
        <v>157</v>
      </c>
      <c r="BN4" s="636"/>
      <c r="BO4" s="637" t="s">
        <v>27</v>
      </c>
      <c r="BP4" s="1093" t="s">
        <v>378</v>
      </c>
      <c r="BQ4" s="639" t="s">
        <v>189</v>
      </c>
      <c r="BR4" s="639" t="s">
        <v>189</v>
      </c>
      <c r="BS4" s="639" t="s">
        <v>189</v>
      </c>
      <c r="BT4" s="639" t="s">
        <v>189</v>
      </c>
      <c r="BU4" s="639" t="s">
        <v>189</v>
      </c>
      <c r="BV4" s="611" t="s">
        <v>144</v>
      </c>
      <c r="BW4" s="628" t="s">
        <v>28</v>
      </c>
      <c r="BX4" s="611" t="s">
        <v>29</v>
      </c>
      <c r="BY4" s="613" t="s">
        <v>30</v>
      </c>
      <c r="BZ4" s="613" t="s">
        <v>137</v>
      </c>
      <c r="CA4" s="613" t="s">
        <v>138</v>
      </c>
      <c r="CB4" s="615" t="s">
        <v>139</v>
      </c>
      <c r="CC4" s="615" t="s">
        <v>173</v>
      </c>
      <c r="CD4" s="624" t="s">
        <v>172</v>
      </c>
      <c r="CE4" s="626" t="s">
        <v>31</v>
      </c>
      <c r="CF4" s="626" t="s">
        <v>32</v>
      </c>
      <c r="CG4" s="611" t="s">
        <v>33</v>
      </c>
      <c r="CH4" s="624" t="s">
        <v>340</v>
      </c>
      <c r="CI4" s="611" t="s">
        <v>145</v>
      </c>
      <c r="CJ4" s="611" t="s">
        <v>34</v>
      </c>
      <c r="CK4" s="613" t="s">
        <v>35</v>
      </c>
      <c r="CL4" s="615" t="s">
        <v>188</v>
      </c>
      <c r="CM4" s="617" t="s">
        <v>36</v>
      </c>
      <c r="CN4" s="619" t="s">
        <v>37</v>
      </c>
      <c r="CO4" s="621" t="s">
        <v>8</v>
      </c>
      <c r="CP4" s="621" t="s">
        <v>377</v>
      </c>
      <c r="CQ4" s="623" t="s">
        <v>38</v>
      </c>
      <c r="CR4" s="605"/>
      <c r="CS4" s="605"/>
      <c r="CT4" s="605"/>
      <c r="CU4" s="605"/>
      <c r="CV4" s="605"/>
      <c r="CW4" s="605"/>
      <c r="CX4" s="605"/>
      <c r="CY4" s="606"/>
      <c r="CZ4" s="609" t="s">
        <v>459</v>
      </c>
      <c r="DA4" s="609" t="s">
        <v>174</v>
      </c>
      <c r="DB4" s="605" t="s">
        <v>39</v>
      </c>
      <c r="DC4" s="605"/>
      <c r="DD4" s="606"/>
      <c r="DE4" s="607" t="s">
        <v>65</v>
      </c>
      <c r="DF4" s="609" t="s">
        <v>457</v>
      </c>
      <c r="DG4" s="682" t="s">
        <v>449</v>
      </c>
    </row>
    <row r="5" spans="1:112" s="499" customFormat="1" ht="68.099999999999994" customHeight="1" thickBot="1" x14ac:dyDescent="0.25">
      <c r="A5" s="677"/>
      <c r="B5" s="679"/>
      <c r="C5" s="679"/>
      <c r="D5" s="679"/>
      <c r="E5" s="674"/>
      <c r="F5" s="638"/>
      <c r="G5" s="662"/>
      <c r="H5" s="674"/>
      <c r="I5" s="662"/>
      <c r="J5" s="501">
        <v>0.15</v>
      </c>
      <c r="K5" s="501">
        <v>0.01</v>
      </c>
      <c r="L5" s="501">
        <v>0.02</v>
      </c>
      <c r="M5" s="501">
        <v>0.03</v>
      </c>
      <c r="N5" s="488" t="s">
        <v>40</v>
      </c>
      <c r="O5" s="667"/>
      <c r="P5" s="489"/>
      <c r="Q5" s="489" t="s">
        <v>44</v>
      </c>
      <c r="R5" s="489" t="s">
        <v>45</v>
      </c>
      <c r="S5" s="489" t="s">
        <v>41</v>
      </c>
      <c r="T5" s="489"/>
      <c r="U5" s="494"/>
      <c r="V5" s="494"/>
      <c r="W5" s="672"/>
      <c r="X5" s="672"/>
      <c r="Y5" s="644"/>
      <c r="Z5" s="495" t="s">
        <v>14</v>
      </c>
      <c r="AA5" s="500" t="s">
        <v>46</v>
      </c>
      <c r="AB5" s="489" t="s">
        <v>182</v>
      </c>
      <c r="AC5" s="502" t="s">
        <v>48</v>
      </c>
      <c r="AD5" s="502" t="s">
        <v>52</v>
      </c>
      <c r="AE5" s="503">
        <v>0.1666</v>
      </c>
      <c r="AF5" s="504">
        <v>0.5</v>
      </c>
      <c r="AG5" s="503">
        <v>0.33329999999999999</v>
      </c>
      <c r="AH5" s="503">
        <v>0.91659999999999997</v>
      </c>
      <c r="AI5" s="504" t="s">
        <v>93</v>
      </c>
      <c r="AJ5" s="490" t="s">
        <v>186</v>
      </c>
      <c r="AK5" s="491" t="s">
        <v>162</v>
      </c>
      <c r="AL5" s="506" t="s">
        <v>364</v>
      </c>
      <c r="AM5" s="505" t="s">
        <v>53</v>
      </c>
      <c r="AN5" s="496" t="s">
        <v>54</v>
      </c>
      <c r="AO5" s="649"/>
      <c r="AP5" s="507">
        <v>0.15</v>
      </c>
      <c r="AQ5" s="507">
        <v>0.01</v>
      </c>
      <c r="AR5" s="507">
        <v>0.03</v>
      </c>
      <c r="AS5" s="652" t="s">
        <v>55</v>
      </c>
      <c r="AT5" s="654"/>
      <c r="AU5" s="507">
        <v>0.15</v>
      </c>
      <c r="AV5" s="507">
        <v>0.01</v>
      </c>
      <c r="AW5" s="507">
        <v>0.02</v>
      </c>
      <c r="AX5" s="507">
        <v>0.1</v>
      </c>
      <c r="AY5" s="507">
        <v>0.08</v>
      </c>
      <c r="AZ5" s="642"/>
      <c r="BA5" s="507">
        <v>0.15</v>
      </c>
      <c r="BB5" s="507">
        <v>0.01</v>
      </c>
      <c r="BC5" s="507">
        <v>0.1</v>
      </c>
      <c r="BD5" s="656"/>
      <c r="BE5" s="507">
        <v>0.03</v>
      </c>
      <c r="BF5" s="507">
        <v>0.01</v>
      </c>
      <c r="BG5" s="642"/>
      <c r="BH5" s="494" t="s">
        <v>56</v>
      </c>
      <c r="BI5" s="508" t="s">
        <v>57</v>
      </c>
      <c r="BJ5" s="494" t="s">
        <v>58</v>
      </c>
      <c r="BK5" s="494" t="s">
        <v>59</v>
      </c>
      <c r="BL5" s="634"/>
      <c r="BM5" s="507">
        <v>0.03</v>
      </c>
      <c r="BN5" s="507">
        <v>0.01</v>
      </c>
      <c r="BO5" s="638"/>
      <c r="BP5" s="1094"/>
      <c r="BQ5" s="640"/>
      <c r="BR5" s="640"/>
      <c r="BS5" s="640"/>
      <c r="BT5" s="640"/>
      <c r="BU5" s="640"/>
      <c r="BV5" s="612"/>
      <c r="BW5" s="629"/>
      <c r="BX5" s="612"/>
      <c r="BY5" s="614"/>
      <c r="BZ5" s="614"/>
      <c r="CA5" s="614"/>
      <c r="CB5" s="616"/>
      <c r="CC5" s="616"/>
      <c r="CD5" s="625"/>
      <c r="CE5" s="627"/>
      <c r="CF5" s="627"/>
      <c r="CG5" s="612"/>
      <c r="CH5" s="625"/>
      <c r="CI5" s="612"/>
      <c r="CJ5" s="612"/>
      <c r="CK5" s="614"/>
      <c r="CL5" s="616"/>
      <c r="CM5" s="618"/>
      <c r="CN5" s="620"/>
      <c r="CO5" s="622"/>
      <c r="CP5" s="622"/>
      <c r="CQ5" s="497" t="s">
        <v>175</v>
      </c>
      <c r="CR5" s="323" t="s">
        <v>450</v>
      </c>
      <c r="CS5" s="497" t="s">
        <v>60</v>
      </c>
      <c r="CT5" s="323" t="s">
        <v>61</v>
      </c>
      <c r="CU5" s="497" t="s">
        <v>62</v>
      </c>
      <c r="CV5" s="498" t="s">
        <v>63</v>
      </c>
      <c r="CW5" s="498" t="s">
        <v>126</v>
      </c>
      <c r="CX5" s="498" t="s">
        <v>160</v>
      </c>
      <c r="CY5" s="498" t="s">
        <v>161</v>
      </c>
      <c r="CZ5" s="610" t="s">
        <v>126</v>
      </c>
      <c r="DA5" s="610"/>
      <c r="DB5" s="323" t="s">
        <v>61</v>
      </c>
      <c r="DC5" s="323" t="s">
        <v>62</v>
      </c>
      <c r="DD5" s="323" t="s">
        <v>63</v>
      </c>
      <c r="DE5" s="608"/>
      <c r="DF5" s="610"/>
      <c r="DG5" s="683"/>
      <c r="DH5" s="497"/>
    </row>
    <row r="6" spans="1:112" s="159" customFormat="1" ht="68.099999999999994" customHeight="1" x14ac:dyDescent="0.2">
      <c r="A6" s="324" t="str">
        <f>IF(C6="","",SUBTOTAL(3,$C$6:C6))</f>
        <v/>
      </c>
      <c r="B6" s="325"/>
      <c r="C6" s="325"/>
      <c r="D6" s="325"/>
      <c r="E6" s="325"/>
      <c r="F6" s="325"/>
      <c r="G6" s="325"/>
      <c r="H6" s="325"/>
      <c r="I6" s="325"/>
      <c r="J6" s="326">
        <f t="shared" ref="J6:J33" si="0">ROUND(IF(I6&lt;$J$3,I6*$J$5,IF(I6&gt;=$J$3,$J$5*$J$3)),2)</f>
        <v>0</v>
      </c>
      <c r="K6" s="326">
        <f t="shared" ref="K6:K33" si="1">ROUND(IF(I6&lt;$J$3,I6*$K$5,IF(I6&gt;=$J$3,$K$5*$J$3)),2)</f>
        <v>0</v>
      </c>
      <c r="L6" s="326">
        <f t="shared" ref="L6:L33" si="2">ROUND(IF(I6&lt;$J$3,I6*$L$5,IF(I6&gt;=$J$3,$L$5*$J$3)),2)</f>
        <v>0</v>
      </c>
      <c r="M6" s="326">
        <f t="shared" ref="M6:M33" si="3">ROUND(IF(I6&lt;$J$3,I6*$M$5,IF(I6&gt;=$J$3,$M$5*$J$3)),2)</f>
        <v>0</v>
      </c>
      <c r="N6" s="327">
        <v>0</v>
      </c>
      <c r="O6" s="328">
        <f>SUM(I6:N6)</f>
        <v>0</v>
      </c>
      <c r="P6" s="325"/>
      <c r="Q6" s="325"/>
      <c r="R6" s="325"/>
      <c r="S6" s="325"/>
      <c r="T6" s="325"/>
      <c r="U6" s="326"/>
      <c r="V6" s="326"/>
      <c r="W6" s="331">
        <f>IF(D6="عامل تعاقد",225,IF(D6="معلم تعاقد",300,0))</f>
        <v>0</v>
      </c>
      <c r="X6" s="325"/>
      <c r="Y6" s="329">
        <f t="shared" ref="Y6:Y33" si="4">INT(IF(E6="إدارى",0,IF(E6="معلم مساعد",425,IF(E6="معلم",400,IF(E6="معلم أول",375,IF(E6="معلم أول أ",350,IF(E6="خبير",325,IF(E6="كبير",300,IF(E6="مرافق",0,0)))))))))</f>
        <v>0</v>
      </c>
      <c r="Z6" s="328">
        <f t="shared" ref="Z6:Z33" si="5">SUM(P6:Y6)</f>
        <v>0</v>
      </c>
      <c r="AA6" s="330"/>
      <c r="AB6" s="330"/>
      <c r="AC6" s="331">
        <f>INT(IF(D6="عامل تعاقد",G6*25/100,IF(D6="معلم تعاقد",G6*25/100,IF(D6="معلم مساعد",G6*25/100,IF(D6="معلم",G6*25/100,IF(D6="معلم أول",G6*25/100,IF(D6="معلم أول أ",G6*25/100,IF(D6="خبير",G6*25/100,IF(D6="كبير",G6*25/100,IF(D6="عامل",I6*25/100,0))))))))))</f>
        <v>0</v>
      </c>
      <c r="AD6" s="331">
        <f t="shared" ref="AD6:AD33" si="6">INT(IF(D6="إدارى",G6*0/100,IF(D6="معلم مساعد",G6*75/100,IF(D6="معلم",G6*75/100,IF(D6="معلم أول",G6*50/100,IF(D6="معلم أول أ",G6*25/100,IF(D6="خبير",G6*25/100,IF(D6="كبير",G6*25/100,IF(D6="عامل",G6*0/100,0)))))))))</f>
        <v>0</v>
      </c>
      <c r="AE6" s="331">
        <v>0</v>
      </c>
      <c r="AF6" s="331">
        <f>INT(IF(D6="عامل تعاقد",G6*0.5,IF(D6="معلم تعاقد",G6*0.5,0)))</f>
        <v>0</v>
      </c>
      <c r="AG6" s="331">
        <f>INT(IF(F6=1,G6*0.3333,0))</f>
        <v>0</v>
      </c>
      <c r="AH6" s="148">
        <f t="shared" ref="AH6:AH33" si="7">INT(IF(D6="عامل تعاقد",G6*0.9166,IF(D6="معلم تعاقد",G6*0.9166,0)))</f>
        <v>0</v>
      </c>
      <c r="AI6" s="332">
        <v>0</v>
      </c>
      <c r="AJ6" s="337">
        <v>0</v>
      </c>
      <c r="AK6" s="332">
        <v>0</v>
      </c>
      <c r="AL6" s="364">
        <v>0</v>
      </c>
      <c r="AM6" s="326">
        <f t="shared" ref="AM6:AM33" si="8">FLOOR(IF(D6="إدارى",G6*0,IF(D6="معلم مساعد",G6*50/100,IF(D6="معلم",G6*50/100,IF(D6="معلم أول",G6*50/100,IF(D6="معلم أول أ",G6*50/100,IF(D6="خبير",G6*50/100,IF(D6="كبير",G6*50/100,IF(D6="عامل",G6*0/100,0)))))))),0.05)</f>
        <v>0</v>
      </c>
      <c r="AN6" s="326">
        <f t="shared" ref="AN6:AN33" si="9">FLOOR(IF(D6="إدارى",G6*0,IF(D6="معلم مساعد",G6*50/100,IF(D6="معلم",G6*100/100,IF(D6="معلم أول",G6*125/100,IF(D6="معلم أول أ",G6*150/100,IF(D6="خبير",G6*175/100,IF(D6="كبير",G6*200/100,IF(D6="عامل",G6*0/100,0)))))))),0.05)</f>
        <v>0</v>
      </c>
      <c r="AO6" s="151">
        <f t="shared" ref="AO6:AO33" si="10">SUM(Z6:AN6,N6)</f>
        <v>0</v>
      </c>
      <c r="AP6" s="326">
        <f t="shared" ref="AP6:AP33" si="11">ROUND(IF(AO6&lt;$AP$3,AO6*$AP$5,IF(AO6&gt;=$AP$3,$AP$3*$AP$5)),2)</f>
        <v>0</v>
      </c>
      <c r="AQ6" s="326">
        <f t="shared" ref="AQ6:AQ33" si="12">ROUND(IF(AO6&lt;$AP$3,AO6*$AQ$5,IF(AO6&gt;=$AP$3,$AP$3*$AQ$5)),2)</f>
        <v>0</v>
      </c>
      <c r="AR6" s="326">
        <f t="shared" ref="AR6:AR33" si="13">ROUND(IF(AO6&lt;$AP$3,AO6*$AR$5,IF(AO6&gt;=$AP$3,$AP$3*$AR$5)),2)</f>
        <v>0</v>
      </c>
      <c r="AS6" s="147">
        <f>IF(D6="عامل تعاقد",0,IF(D6="معلم تعاقد",0,IF(D6="معلم مساعد",10,IF(D6="معلم",10,IF(D6="معلم أول",10,IF(D6="معلم أول أ",10,IF(D6="خبير",10,IF(D6="كبير",10,0))))))))</f>
        <v>0</v>
      </c>
      <c r="AT6" s="326">
        <f>SUM(O6,Z6:AN6,AP6:AS6)</f>
        <v>0</v>
      </c>
      <c r="AU6" s="326">
        <f t="shared" ref="AU6:AU33" si="14">ROUND(IF(I6&lt;$J$3,I6*$AU$5,IF(I6&gt;=$J$3,$AU$5*$J$3)),2)</f>
        <v>0</v>
      </c>
      <c r="AV6" s="326">
        <f t="shared" ref="AV6:AV33" si="15">ROUND(IF(I6&lt;$J$3,I6*$AV$5,IF(I6&gt;=$J$3,$AV$5*$J$3)),2)</f>
        <v>0</v>
      </c>
      <c r="AW6" s="326">
        <f t="shared" ref="AW6:AW33" si="16">ROUND(IF(I6&lt;$J$3,I6*$AW$5,IF(I6&gt;=$J$3,$AW$5*$J$3)),2)</f>
        <v>0</v>
      </c>
      <c r="AX6" s="326">
        <f t="shared" ref="AX6:AX33" si="17">ROUND(IF(I6&lt;$J$3,I6*$AX$5,IF(I6&gt;=$J$3,$AX$5*$J$3)),2)</f>
        <v>0</v>
      </c>
      <c r="AY6" s="326">
        <f t="shared" ref="AY6:AY33" si="18">ROUND(IF(I6&lt;$J$3,I6*$AY$5,IF(I6&gt;=$J$3,$AY$5*$J$3)),2)</f>
        <v>0</v>
      </c>
      <c r="AZ6" s="328">
        <f>SUM(AU6:AY6)</f>
        <v>0</v>
      </c>
      <c r="BA6" s="326">
        <f t="shared" ref="BA6:BA33" si="19">ROUND(IF(AO6&lt;$AP$3,AO6*$BA$5,IF(AO6&gt;=$AP$3,$AP$3*$BA$5)),2)</f>
        <v>0</v>
      </c>
      <c r="BB6" s="326">
        <f t="shared" ref="BB6:BB33" si="20">ROUND(IF(AO6&lt;$AP$3,AO6*$BB$5,IF(AO6&gt;=$AP$3,$AP$3*$BB$5)),2)</f>
        <v>0</v>
      </c>
      <c r="BC6" s="326">
        <f t="shared" ref="BC6:BC33" si="21">ROUND(IF(AO6&lt;$AP$3,AO6*$BC$5,IF(AO6&gt;=$AP$3,$AP$3*$BC$5)),2)</f>
        <v>0</v>
      </c>
      <c r="BD6" s="326">
        <f>ROUND(IF(D6="إدارى",I6*0,IF(D6="معلم مساعد",I6*7/100,IF(D6="معلم",I6*7/100,IF(D6="معلم أول",I6*7/100,IF(D6="معلم أول أ",I6*7/100,IF(D6="خبير",I6*7/100,IF(D6="كبير",I6*7/100))))))),2)</f>
        <v>0</v>
      </c>
      <c r="BE6" s="326">
        <f t="shared" ref="BE6:BE33" si="22">ROUND(IF(AO6&lt;$AP$3,AO6*$BE$5,IF(AO6&gt;=$AP$3,$AP$3*$BE$5)),2)</f>
        <v>0</v>
      </c>
      <c r="BF6" s="326">
        <f t="shared" ref="BF6:BF33" si="23">ROUND(IF(AO6&lt;$AP$3,AO6*$BF$5,IF(AO6&gt;=$AP$3,$AP$3*$BF$5)),2)</f>
        <v>0</v>
      </c>
      <c r="BG6" s="328">
        <f>SUM(BA6:BF6)</f>
        <v>0</v>
      </c>
      <c r="BH6" s="551">
        <f>IF(D6="عامل تعاقد",0,IF(D6="معلم تعاقد",0,IF(D6="معلم مساعد",0.1,IF(D6="معلم",0.1,IF(D6="معلم أول",0.1,IF(D6="معلم أول أ",0.1,IF(D6="خبير",0.1,IF(D6="كبير",0.1,0))))))))</f>
        <v>0</v>
      </c>
      <c r="BI6" s="551">
        <f>IF(D6="عامل تعاقد",0,IF(D6="معلم تعاقد",0,IF(D6="معلم مساعد",0.5,IF(D6="معلم",0.5,IF(D6="معلم أول",0.5,IF(D6="معلم أول أ",0.5,IF(D6="خبير",0.5,IF(D6="كبير",0.5,0))))))))</f>
        <v>0</v>
      </c>
      <c r="BJ6" s="551">
        <f>IF(D6="عامل تعاقد",0,IF(D6="معلم تعاقد",0,IF(D6="معلم مساعد",4.5,IF(D6="معلم",4.5,IF(D6="معلم أول",4.5,IF(D6="معلم أول أ",4.5,IF(D6="خبير",4.5,IF(D6="كبير",4.5,0))))))))</f>
        <v>0</v>
      </c>
      <c r="BK6" s="551">
        <f>IF(D6="عامل تعاقد",0,IF(D6="معلم تعاقد",0,IF(D6="معلم مساعد",0.2,IF(D6="معلم",0.2,IF(D6="معلم أول",0.2,IF(D6="معلم أول أ",0.2,IF(D6="خبير",0.2,IF(D6="كبير",0.2,0))))))))</f>
        <v>0</v>
      </c>
      <c r="BL6" s="327">
        <v>0</v>
      </c>
      <c r="BM6" s="326">
        <f t="shared" ref="BM6:BM33" si="24">ROUND(IF(I6&lt;$J$3,I6*$BM$5,IF(I6&gt;=$J$3,$BM$5*$J$3)),2)</f>
        <v>0</v>
      </c>
      <c r="BN6" s="326">
        <f t="shared" ref="BN6:BN33" si="25">ROUND(IF(I6&lt;$J$3,I6*$BN$5,IF(I6&gt;=$J$3,$BN$5*$J$3)),2)</f>
        <v>0</v>
      </c>
      <c r="BO6" s="325">
        <f>CEILING(IF(DE6&gt;0,DE6,0),0.05)</f>
        <v>0</v>
      </c>
      <c r="BP6" s="1095">
        <f>CEILING(IF(DA6&gt;0,DA6,0),0.05)</f>
        <v>0</v>
      </c>
      <c r="BQ6" s="333"/>
      <c r="BR6" s="333"/>
      <c r="BS6" s="333"/>
      <c r="BT6" s="333"/>
      <c r="BU6" s="333"/>
      <c r="BV6" s="333"/>
      <c r="BW6" s="327"/>
      <c r="BX6" s="327"/>
      <c r="BY6" s="333"/>
      <c r="BZ6" s="333">
        <f t="shared" ref="BZ6:BZ33" si="26">ROUND(IF(CA6=4,I6*0.05,0),2)</f>
        <v>0</v>
      </c>
      <c r="CA6" s="327"/>
      <c r="CB6" s="333"/>
      <c r="CC6" s="333"/>
      <c r="CD6" s="333"/>
      <c r="CE6" s="334"/>
      <c r="CF6" s="334"/>
      <c r="CG6" s="333"/>
      <c r="CH6" s="333"/>
      <c r="CI6" s="333"/>
      <c r="CJ6" s="333"/>
      <c r="CK6" s="333"/>
      <c r="CL6" s="333"/>
      <c r="CM6" s="326">
        <f>SUM(AZ6,BG6:BN6,BO6:CL6)</f>
        <v>0</v>
      </c>
      <c r="CN6" s="326">
        <f t="shared" ref="CN6:CN33" si="27">AT6-CM6</f>
        <v>0</v>
      </c>
      <c r="CO6" s="335">
        <f t="shared" ref="CO6:CO33" si="28">C6</f>
        <v>0</v>
      </c>
      <c r="CP6" s="335"/>
      <c r="CQ6" s="326">
        <f>ROUND(G6*10/12,2)</f>
        <v>0</v>
      </c>
      <c r="CR6" s="333">
        <f>ROUND(IF(AND(DF6&gt;=1,DF6&lt;=500),DF6*30/100,IF(AND(DF6&gt;500,DF6&lt;=10000),DF6*28/100,)),2)</f>
        <v>0</v>
      </c>
      <c r="CS6" s="332">
        <f>IF(CR6&gt;=216,216,CR6)</f>
        <v>0</v>
      </c>
      <c r="CT6" s="333">
        <f>SUM(CS6,R6:Y6,AC6:AN6,AS6,CQ6,DG6)</f>
        <v>0</v>
      </c>
      <c r="CU6" s="332">
        <f>SUM(AX6,AY6,BC6,BF6,BN6,BO6,CE6,CF6,BZ6,1183.33)</f>
        <v>1183.33</v>
      </c>
      <c r="CV6" s="336">
        <f>CT6-CU6</f>
        <v>-1183.33</v>
      </c>
      <c r="CW6" s="336">
        <f>IF(CV6&lt;=1900,CV6*0.1,190)</f>
        <v>-118.333</v>
      </c>
      <c r="CX6" s="336">
        <f>CV6-1900</f>
        <v>-3083.33</v>
      </c>
      <c r="CY6" s="336">
        <f>IF(CX6&gt;0,CX6*0.15,0)</f>
        <v>0</v>
      </c>
      <c r="CZ6" s="336">
        <f>CW6+CY6</f>
        <v>-118.333</v>
      </c>
      <c r="DA6" s="336">
        <f>IF(CY6&lt;=0,CZ6*0.2,CZ6*0.6)</f>
        <v>-23.666600000000003</v>
      </c>
      <c r="DB6" s="333">
        <f>CT6-(CQ6+DG6)</f>
        <v>0</v>
      </c>
      <c r="DC6" s="333">
        <f>SUM(AX6:AY6,BC6,BF6,BN6,CE6,CF6,50)</f>
        <v>50</v>
      </c>
      <c r="DD6" s="333">
        <f>DB6-DC6</f>
        <v>-50</v>
      </c>
      <c r="DE6" s="559">
        <f>ROUND(IF(AND(DB6&gt;=1,DB6&lt;=250),DD6*6/1000,IF(AND(DB6&gt;250,DB6&lt;=500),DD6*6.5/1000,IF(AND(DB6&gt;500,DB6&lt;=1000),DD6*7/1000,IF(AND(DB6&gt;1000,DB6&lt;=10000),DD6*7.5/1000)))),2)</f>
        <v>0</v>
      </c>
      <c r="DF6" s="336">
        <f>IF(D6="كبير",G6+30,IF(D6="خبير",G6+18,IF(D6="معلم أول أ",G6+15,IF(D6="معلم أول",G6+15,IF(D6="معلم",G6+12,IF(D6="معلم مساعد",G6+12,0))))))</f>
        <v>0</v>
      </c>
      <c r="DG6" s="559"/>
      <c r="DH6" s="326"/>
    </row>
    <row r="7" spans="1:112" s="159" customFormat="1" ht="68.099999999999994" customHeight="1" x14ac:dyDescent="0.2">
      <c r="A7" s="149" t="str">
        <f>IF(C7="","",SUBTOTAL(3,$C$6:C7))</f>
        <v/>
      </c>
      <c r="B7" s="150"/>
      <c r="C7" s="150"/>
      <c r="D7" s="325"/>
      <c r="E7" s="325"/>
      <c r="F7" s="150"/>
      <c r="G7" s="150"/>
      <c r="H7" s="150"/>
      <c r="I7" s="150"/>
      <c r="J7" s="151">
        <f t="shared" si="0"/>
        <v>0</v>
      </c>
      <c r="K7" s="151">
        <f t="shared" si="1"/>
        <v>0</v>
      </c>
      <c r="L7" s="151">
        <f t="shared" si="2"/>
        <v>0</v>
      </c>
      <c r="M7" s="151">
        <f t="shared" si="3"/>
        <v>0</v>
      </c>
      <c r="N7" s="152">
        <v>0</v>
      </c>
      <c r="O7" s="153">
        <f t="shared" ref="O7:O33" si="29">SUM(I7:N7)</f>
        <v>0</v>
      </c>
      <c r="P7" s="150"/>
      <c r="Q7" s="150"/>
      <c r="R7" s="150"/>
      <c r="S7" s="150"/>
      <c r="T7" s="150"/>
      <c r="U7" s="151"/>
      <c r="V7" s="151"/>
      <c r="W7" s="331">
        <f t="shared" ref="W7:W33" si="30">IF(D7="عامل تعاقد",225,IF(D7="معلم تعاقد",300,0))</f>
        <v>0</v>
      </c>
      <c r="X7" s="150"/>
      <c r="Y7" s="154">
        <f t="shared" si="4"/>
        <v>0</v>
      </c>
      <c r="Z7" s="153">
        <f t="shared" si="5"/>
        <v>0</v>
      </c>
      <c r="AA7" s="147"/>
      <c r="AB7" s="147"/>
      <c r="AC7" s="331">
        <f t="shared" ref="AC7:AC33" si="31">INT(IF(D7="عامل تعاقد",G7*25/100,IF(D7="معلم تعاقد",G7*25/100,IF(D7="معلم مساعد",G7*25/100,IF(D7="معلم",G7*25/100,IF(D7="معلم أول",G7*25/100,IF(D7="معلم أول أ",G7*25/100,IF(D7="خبير",G7*25/100,IF(D7="كبير",G7*25/100,IF(D7="عامل",I7*25/100,0))))))))))</f>
        <v>0</v>
      </c>
      <c r="AD7" s="331">
        <f t="shared" si="6"/>
        <v>0</v>
      </c>
      <c r="AE7" s="331">
        <v>0</v>
      </c>
      <c r="AF7" s="331">
        <f t="shared" ref="AF7:AF33" si="32">INT(IF(D7="عامل تعاقد",G7*0.5,IF(D7="معلم تعاقد",G7*0.5,0)))</f>
        <v>0</v>
      </c>
      <c r="AG7" s="331">
        <f t="shared" ref="AG7:AG33" si="33">INT(IF(F7=1,G7*0.3333,0))</f>
        <v>0</v>
      </c>
      <c r="AH7" s="148">
        <f t="shared" si="7"/>
        <v>0</v>
      </c>
      <c r="AI7" s="155">
        <v>0</v>
      </c>
      <c r="AJ7" s="337">
        <v>0</v>
      </c>
      <c r="AK7" s="155">
        <v>0</v>
      </c>
      <c r="AL7" s="337">
        <v>0</v>
      </c>
      <c r="AM7" s="151">
        <f t="shared" si="8"/>
        <v>0</v>
      </c>
      <c r="AN7" s="151">
        <f t="shared" si="9"/>
        <v>0</v>
      </c>
      <c r="AO7" s="151">
        <f t="shared" si="10"/>
        <v>0</v>
      </c>
      <c r="AP7" s="151">
        <f t="shared" si="11"/>
        <v>0</v>
      </c>
      <c r="AQ7" s="151">
        <f t="shared" si="12"/>
        <v>0</v>
      </c>
      <c r="AR7" s="151">
        <f t="shared" si="13"/>
        <v>0</v>
      </c>
      <c r="AS7" s="147">
        <f t="shared" ref="AS7:AS33" si="34">IF(D7="عامل تعاقد",0,IF(D7="معلم تعاقد",0,IF(D7="معلم مساعد",10,IF(D7="معلم",10,IF(D7="معلم أول",10,IF(D7="معلم أول أ",10,IF(D7="خبير",10,IF(D7="كبير",10,0))))))))</f>
        <v>0</v>
      </c>
      <c r="AT7" s="151">
        <f t="shared" ref="AT7:AT33" si="35">SUM(O7,Z7:AN7,AP7:AS7)</f>
        <v>0</v>
      </c>
      <c r="AU7" s="151">
        <f t="shared" si="14"/>
        <v>0</v>
      </c>
      <c r="AV7" s="151">
        <f t="shared" si="15"/>
        <v>0</v>
      </c>
      <c r="AW7" s="151">
        <f t="shared" si="16"/>
        <v>0</v>
      </c>
      <c r="AX7" s="151">
        <f t="shared" si="17"/>
        <v>0</v>
      </c>
      <c r="AY7" s="151">
        <f t="shared" si="18"/>
        <v>0</v>
      </c>
      <c r="AZ7" s="153">
        <f t="shared" ref="AZ7:AZ33" si="36">SUM(AU7:AY7)</f>
        <v>0</v>
      </c>
      <c r="BA7" s="151">
        <f t="shared" si="19"/>
        <v>0</v>
      </c>
      <c r="BB7" s="151">
        <f t="shared" si="20"/>
        <v>0</v>
      </c>
      <c r="BC7" s="151">
        <f t="shared" si="21"/>
        <v>0</v>
      </c>
      <c r="BD7" s="151">
        <f t="shared" ref="BD7:BD33" si="37">ROUND(IF(D7="إدارى",I7*0,IF(D7="معلم مساعد",I7*7/100,IF(D7="معلم",I7*7/100,IF(D7="معلم أول",I7*7/100,IF(D7="معلم أول أ",I7*7/100,IF(D7="خبير",I7*7/100,IF(D7="كبير",I7*7/100))))))),2)</f>
        <v>0</v>
      </c>
      <c r="BE7" s="151">
        <f t="shared" si="22"/>
        <v>0</v>
      </c>
      <c r="BF7" s="151">
        <f t="shared" si="23"/>
        <v>0</v>
      </c>
      <c r="BG7" s="153">
        <f t="shared" ref="BG7:BG33" si="38">SUM(BA7:BF7)</f>
        <v>0</v>
      </c>
      <c r="BH7" s="551">
        <f t="shared" ref="BH7:BH33" si="39">IF(D7="عامل تعاقد",0,IF(D7="معلم تعاقد",0,IF(D7="معلم مساعد",0.1,IF(D7="معلم",0.1,IF(D7="معلم أول",0.1,IF(D7="معلم أول أ",0.1,IF(D7="خبير",0.1,IF(D7="كبير",0.1,0))))))))</f>
        <v>0</v>
      </c>
      <c r="BI7" s="551">
        <f t="shared" ref="BI7:BI33" si="40">IF(D7="عامل تعاقد",0,IF(D7="معلم تعاقد",0,IF(D7="معلم مساعد",0.5,IF(D7="معلم",0.5,IF(D7="معلم أول",0.5,IF(D7="معلم أول أ",0.5,IF(D7="خبير",0.5,IF(D7="كبير",0.5,0))))))))</f>
        <v>0</v>
      </c>
      <c r="BJ7" s="551">
        <f t="shared" ref="BJ7:BJ33" si="41">IF(D7="عامل تعاقد",0,IF(D7="معلم تعاقد",0,IF(D7="معلم مساعد",4.5,IF(D7="معلم",4.5,IF(D7="معلم أول",4.5,IF(D7="معلم أول أ",4.5,IF(D7="خبير",4.5,IF(D7="كبير",4.5,0))))))))</f>
        <v>0</v>
      </c>
      <c r="BK7" s="551">
        <f t="shared" ref="BK7:BK33" si="42">IF(D7="عامل تعاقد",0,IF(D7="معلم تعاقد",0,IF(D7="معلم مساعد",0.2,IF(D7="معلم",0.2,IF(D7="معلم أول",0.2,IF(D7="معلم أول أ",0.2,IF(D7="خبير",0.2,IF(D7="كبير",0.2,0))))))))</f>
        <v>0</v>
      </c>
      <c r="BL7" s="152">
        <v>0</v>
      </c>
      <c r="BM7" s="151">
        <f t="shared" si="24"/>
        <v>0</v>
      </c>
      <c r="BN7" s="151">
        <f t="shared" si="25"/>
        <v>0</v>
      </c>
      <c r="BO7" s="150">
        <f t="shared" ref="BO7:BO33" si="43">CEILING(IF(DE7&gt;0,DE7,0),0.05)</f>
        <v>0</v>
      </c>
      <c r="BP7" s="1095">
        <f t="shared" ref="BP7:BP33" si="44">CEILING(IF(DA7&gt;0,DA7,0),0.05)</f>
        <v>0</v>
      </c>
      <c r="BQ7" s="156"/>
      <c r="BR7" s="156"/>
      <c r="BS7" s="156"/>
      <c r="BT7" s="156"/>
      <c r="BU7" s="156"/>
      <c r="BV7" s="156"/>
      <c r="BW7" s="152"/>
      <c r="BX7" s="152"/>
      <c r="BY7" s="156"/>
      <c r="BZ7" s="156">
        <f t="shared" si="26"/>
        <v>0</v>
      </c>
      <c r="CA7" s="152"/>
      <c r="CB7" s="156"/>
      <c r="CC7" s="156"/>
      <c r="CD7" s="156"/>
      <c r="CE7" s="157"/>
      <c r="CF7" s="157"/>
      <c r="CG7" s="156"/>
      <c r="CH7" s="156"/>
      <c r="CI7" s="156"/>
      <c r="CJ7" s="156"/>
      <c r="CK7" s="156"/>
      <c r="CL7" s="156"/>
      <c r="CM7" s="151">
        <f t="shared" ref="CM7:CM33" si="45">SUM(AZ7,BG7:BN7,BO7:CL7)</f>
        <v>0</v>
      </c>
      <c r="CN7" s="151">
        <f t="shared" si="27"/>
        <v>0</v>
      </c>
      <c r="CO7" s="158">
        <f t="shared" si="28"/>
        <v>0</v>
      </c>
      <c r="CP7" s="158"/>
      <c r="CQ7" s="151">
        <f t="shared" ref="CQ7:CQ33" si="46">ROUND(G7*10/12,2)</f>
        <v>0</v>
      </c>
      <c r="CR7" s="156">
        <f t="shared" ref="CR7:CR33" si="47">ROUND(IF(AND(DF7&gt;=1,DF7&lt;=500),DF7*30/100,IF(AND(DF7&gt;500,DF7&lt;=10000),DF7*28/100,)),2)</f>
        <v>0</v>
      </c>
      <c r="CS7" s="155">
        <f t="shared" ref="CS7:CS33" si="48">IF(CR7&gt;=216,216,CR7)</f>
        <v>0</v>
      </c>
      <c r="CT7" s="156">
        <f t="shared" ref="CT7:CT33" si="49">SUM(CS7,R7:Y7,AC7:AN7,AS7,CQ7,DG7)</f>
        <v>0</v>
      </c>
      <c r="CU7" s="332">
        <f t="shared" ref="CU7:CU33" si="50">SUM(AX7,AY7,BC7,BF7,BN7,BO7,CE7,CF7,BZ7,1183.33)</f>
        <v>1183.33</v>
      </c>
      <c r="CV7" s="560">
        <f t="shared" ref="CV7:CV33" si="51">CT7-CU7</f>
        <v>-1183.33</v>
      </c>
      <c r="CW7" s="560">
        <f t="shared" ref="CW7:CW33" si="52">IF(CV7&lt;=1900,CV7*0.1,190)</f>
        <v>-118.333</v>
      </c>
      <c r="CX7" s="560">
        <f t="shared" ref="CX7:CX33" si="53">CV7-1900</f>
        <v>-3083.33</v>
      </c>
      <c r="CY7" s="560">
        <f t="shared" ref="CY7:CY33" si="54">IF(CX7&gt;0,CX7*0.15,0)</f>
        <v>0</v>
      </c>
      <c r="CZ7" s="560">
        <f t="shared" ref="CZ7:CZ33" si="55">CW7+CY7</f>
        <v>-118.333</v>
      </c>
      <c r="DA7" s="560">
        <f t="shared" ref="DA7:DA33" si="56">IF(CY7&lt;=0,CZ7*0.2,CZ7*0.6)</f>
        <v>-23.666600000000003</v>
      </c>
      <c r="DB7" s="156">
        <f t="shared" ref="DB7:DB33" si="57">CT7-(CQ7+DG7)</f>
        <v>0</v>
      </c>
      <c r="DC7" s="156">
        <f t="shared" ref="DC7:DC33" si="58">SUM(AX7:AY7,BC7,BF7,BN7,CE7,CF7,50)</f>
        <v>50</v>
      </c>
      <c r="DD7" s="156">
        <f t="shared" ref="DD7:DD33" si="59">DB7-DC7</f>
        <v>-50</v>
      </c>
      <c r="DE7" s="561">
        <f t="shared" ref="DE7:DE33" si="60">ROUND(IF(AND(DB7&gt;=1,DB7&lt;=250),DD7*6/1000,IF(AND(DB7&gt;250,DB7&lt;=500),DD7*6.5/1000,IF(AND(DB7&gt;500,DB7&lt;=1000),DD7*7/1000,IF(AND(DB7&gt;1000,DB7&lt;=10000),DD7*7.5/1000)))),2)</f>
        <v>0</v>
      </c>
      <c r="DF7" s="560">
        <f t="shared" ref="DF7:DF33" si="61">IF(D7="كبير",G7+30,IF(D7="خبير",G7+18,IF(D7="معلم أول أ",G7+15,IF(D7="معلم أول",G7+15,IF(D7="معلم",G7+12,IF(D7="معلم مساعد",G7+12,0))))))</f>
        <v>0</v>
      </c>
      <c r="DG7" s="561"/>
      <c r="DH7" s="151"/>
    </row>
    <row r="8" spans="1:112" s="159" customFormat="1" ht="68.099999999999994" customHeight="1" x14ac:dyDescent="0.2">
      <c r="A8" s="149" t="str">
        <f>IF(C8="","",SUBTOTAL(3,$C$6:C8))</f>
        <v/>
      </c>
      <c r="B8" s="150"/>
      <c r="C8" s="150"/>
      <c r="D8" s="325"/>
      <c r="E8" s="325"/>
      <c r="F8" s="150"/>
      <c r="G8" s="150"/>
      <c r="H8" s="150"/>
      <c r="I8" s="150"/>
      <c r="J8" s="151">
        <f t="shared" si="0"/>
        <v>0</v>
      </c>
      <c r="K8" s="151">
        <f t="shared" si="1"/>
        <v>0</v>
      </c>
      <c r="L8" s="151">
        <f t="shared" si="2"/>
        <v>0</v>
      </c>
      <c r="M8" s="151">
        <f t="shared" si="3"/>
        <v>0</v>
      </c>
      <c r="N8" s="152">
        <v>0</v>
      </c>
      <c r="O8" s="153">
        <f t="shared" si="29"/>
        <v>0</v>
      </c>
      <c r="P8" s="150"/>
      <c r="Q8" s="150"/>
      <c r="R8" s="150"/>
      <c r="S8" s="150"/>
      <c r="T8" s="150"/>
      <c r="U8" s="151"/>
      <c r="V8" s="151"/>
      <c r="W8" s="331">
        <f t="shared" si="30"/>
        <v>0</v>
      </c>
      <c r="X8" s="150"/>
      <c r="Y8" s="154">
        <f t="shared" si="4"/>
        <v>0</v>
      </c>
      <c r="Z8" s="153">
        <f t="shared" si="5"/>
        <v>0</v>
      </c>
      <c r="AA8" s="147"/>
      <c r="AB8" s="147"/>
      <c r="AC8" s="331">
        <f t="shared" si="31"/>
        <v>0</v>
      </c>
      <c r="AD8" s="331">
        <f t="shared" si="6"/>
        <v>0</v>
      </c>
      <c r="AE8" s="331">
        <v>0</v>
      </c>
      <c r="AF8" s="331">
        <f t="shared" si="32"/>
        <v>0</v>
      </c>
      <c r="AG8" s="331">
        <f t="shared" si="33"/>
        <v>0</v>
      </c>
      <c r="AH8" s="148">
        <f t="shared" si="7"/>
        <v>0</v>
      </c>
      <c r="AI8" s="155">
        <v>0</v>
      </c>
      <c r="AJ8" s="337">
        <v>0</v>
      </c>
      <c r="AK8" s="155">
        <v>0</v>
      </c>
      <c r="AL8" s="337">
        <v>0</v>
      </c>
      <c r="AM8" s="151">
        <f t="shared" si="8"/>
        <v>0</v>
      </c>
      <c r="AN8" s="151">
        <f t="shared" si="9"/>
        <v>0</v>
      </c>
      <c r="AO8" s="151">
        <f t="shared" si="10"/>
        <v>0</v>
      </c>
      <c r="AP8" s="151">
        <f t="shared" si="11"/>
        <v>0</v>
      </c>
      <c r="AQ8" s="151">
        <f t="shared" si="12"/>
        <v>0</v>
      </c>
      <c r="AR8" s="151">
        <f t="shared" si="13"/>
        <v>0</v>
      </c>
      <c r="AS8" s="147">
        <f t="shared" si="34"/>
        <v>0</v>
      </c>
      <c r="AT8" s="151">
        <f t="shared" si="35"/>
        <v>0</v>
      </c>
      <c r="AU8" s="151">
        <f t="shared" si="14"/>
        <v>0</v>
      </c>
      <c r="AV8" s="151">
        <f t="shared" si="15"/>
        <v>0</v>
      </c>
      <c r="AW8" s="151">
        <f t="shared" si="16"/>
        <v>0</v>
      </c>
      <c r="AX8" s="151">
        <f t="shared" si="17"/>
        <v>0</v>
      </c>
      <c r="AY8" s="151">
        <f t="shared" si="18"/>
        <v>0</v>
      </c>
      <c r="AZ8" s="153">
        <f t="shared" si="36"/>
        <v>0</v>
      </c>
      <c r="BA8" s="151">
        <f t="shared" si="19"/>
        <v>0</v>
      </c>
      <c r="BB8" s="151">
        <f t="shared" si="20"/>
        <v>0</v>
      </c>
      <c r="BC8" s="151">
        <f t="shared" si="21"/>
        <v>0</v>
      </c>
      <c r="BD8" s="151">
        <f t="shared" si="37"/>
        <v>0</v>
      </c>
      <c r="BE8" s="151">
        <f t="shared" si="22"/>
        <v>0</v>
      </c>
      <c r="BF8" s="151">
        <f t="shared" si="23"/>
        <v>0</v>
      </c>
      <c r="BG8" s="153">
        <f t="shared" si="38"/>
        <v>0</v>
      </c>
      <c r="BH8" s="551">
        <f t="shared" si="39"/>
        <v>0</v>
      </c>
      <c r="BI8" s="551">
        <f t="shared" si="40"/>
        <v>0</v>
      </c>
      <c r="BJ8" s="551">
        <f t="shared" si="41"/>
        <v>0</v>
      </c>
      <c r="BK8" s="551">
        <f t="shared" si="42"/>
        <v>0</v>
      </c>
      <c r="BL8" s="152">
        <v>0</v>
      </c>
      <c r="BM8" s="151">
        <f t="shared" si="24"/>
        <v>0</v>
      </c>
      <c r="BN8" s="151">
        <f t="shared" si="25"/>
        <v>0</v>
      </c>
      <c r="BO8" s="150">
        <f t="shared" si="43"/>
        <v>0</v>
      </c>
      <c r="BP8" s="1095">
        <f t="shared" si="44"/>
        <v>0</v>
      </c>
      <c r="BQ8" s="156"/>
      <c r="BR8" s="156"/>
      <c r="BS8" s="156"/>
      <c r="BT8" s="156"/>
      <c r="BU8" s="156"/>
      <c r="BV8" s="156"/>
      <c r="BW8" s="152"/>
      <c r="BX8" s="152"/>
      <c r="BY8" s="156"/>
      <c r="BZ8" s="156">
        <f t="shared" si="26"/>
        <v>0</v>
      </c>
      <c r="CA8" s="152"/>
      <c r="CB8" s="156"/>
      <c r="CC8" s="156"/>
      <c r="CD8" s="156"/>
      <c r="CE8" s="157"/>
      <c r="CF8" s="157"/>
      <c r="CG8" s="156"/>
      <c r="CH8" s="156"/>
      <c r="CI8" s="156"/>
      <c r="CJ8" s="156"/>
      <c r="CK8" s="156"/>
      <c r="CL8" s="156"/>
      <c r="CM8" s="151">
        <f t="shared" si="45"/>
        <v>0</v>
      </c>
      <c r="CN8" s="151">
        <f t="shared" si="27"/>
        <v>0</v>
      </c>
      <c r="CO8" s="158">
        <f t="shared" si="28"/>
        <v>0</v>
      </c>
      <c r="CP8" s="158"/>
      <c r="CQ8" s="151">
        <f t="shared" si="46"/>
        <v>0</v>
      </c>
      <c r="CR8" s="156">
        <f t="shared" si="47"/>
        <v>0</v>
      </c>
      <c r="CS8" s="155">
        <f t="shared" si="48"/>
        <v>0</v>
      </c>
      <c r="CT8" s="156">
        <f t="shared" si="49"/>
        <v>0</v>
      </c>
      <c r="CU8" s="332">
        <f t="shared" si="50"/>
        <v>1183.33</v>
      </c>
      <c r="CV8" s="560">
        <f t="shared" si="51"/>
        <v>-1183.33</v>
      </c>
      <c r="CW8" s="560">
        <f t="shared" si="52"/>
        <v>-118.333</v>
      </c>
      <c r="CX8" s="560">
        <f t="shared" si="53"/>
        <v>-3083.33</v>
      </c>
      <c r="CY8" s="560">
        <f t="shared" si="54"/>
        <v>0</v>
      </c>
      <c r="CZ8" s="560">
        <f t="shared" si="55"/>
        <v>-118.333</v>
      </c>
      <c r="DA8" s="560">
        <f t="shared" si="56"/>
        <v>-23.666600000000003</v>
      </c>
      <c r="DB8" s="156">
        <f t="shared" si="57"/>
        <v>0</v>
      </c>
      <c r="DC8" s="156">
        <f t="shared" si="58"/>
        <v>50</v>
      </c>
      <c r="DD8" s="156">
        <f t="shared" si="59"/>
        <v>-50</v>
      </c>
      <c r="DE8" s="561">
        <f t="shared" si="60"/>
        <v>0</v>
      </c>
      <c r="DF8" s="560">
        <f t="shared" si="61"/>
        <v>0</v>
      </c>
      <c r="DG8" s="561"/>
      <c r="DH8" s="151"/>
    </row>
    <row r="9" spans="1:112" s="159" customFormat="1" ht="68.099999999999994" customHeight="1" x14ac:dyDescent="0.2">
      <c r="A9" s="149" t="str">
        <f>IF(C9="","",SUBTOTAL(3,$C$6:C9))</f>
        <v/>
      </c>
      <c r="B9" s="150"/>
      <c r="C9" s="150"/>
      <c r="D9" s="325"/>
      <c r="E9" s="325"/>
      <c r="F9" s="150"/>
      <c r="G9" s="150"/>
      <c r="H9" s="150"/>
      <c r="I9" s="150"/>
      <c r="J9" s="151">
        <f t="shared" si="0"/>
        <v>0</v>
      </c>
      <c r="K9" s="151">
        <f t="shared" si="1"/>
        <v>0</v>
      </c>
      <c r="L9" s="151">
        <f t="shared" si="2"/>
        <v>0</v>
      </c>
      <c r="M9" s="151">
        <f t="shared" si="3"/>
        <v>0</v>
      </c>
      <c r="N9" s="152">
        <v>0</v>
      </c>
      <c r="O9" s="153">
        <f t="shared" si="29"/>
        <v>0</v>
      </c>
      <c r="P9" s="150"/>
      <c r="Q9" s="150"/>
      <c r="R9" s="150"/>
      <c r="S9" s="150"/>
      <c r="T9" s="150"/>
      <c r="U9" s="151"/>
      <c r="V9" s="151"/>
      <c r="W9" s="331">
        <f t="shared" si="30"/>
        <v>0</v>
      </c>
      <c r="X9" s="150"/>
      <c r="Y9" s="154">
        <f t="shared" si="4"/>
        <v>0</v>
      </c>
      <c r="Z9" s="153">
        <f t="shared" si="5"/>
        <v>0</v>
      </c>
      <c r="AA9" s="147"/>
      <c r="AB9" s="147"/>
      <c r="AC9" s="331">
        <f t="shared" si="31"/>
        <v>0</v>
      </c>
      <c r="AD9" s="331">
        <f t="shared" si="6"/>
        <v>0</v>
      </c>
      <c r="AE9" s="331">
        <v>0</v>
      </c>
      <c r="AF9" s="331">
        <f t="shared" si="32"/>
        <v>0</v>
      </c>
      <c r="AG9" s="331">
        <f t="shared" si="33"/>
        <v>0</v>
      </c>
      <c r="AH9" s="148">
        <f t="shared" si="7"/>
        <v>0</v>
      </c>
      <c r="AI9" s="155">
        <v>0</v>
      </c>
      <c r="AJ9" s="337">
        <v>0</v>
      </c>
      <c r="AK9" s="155">
        <v>0</v>
      </c>
      <c r="AL9" s="337">
        <v>0</v>
      </c>
      <c r="AM9" s="151">
        <f t="shared" si="8"/>
        <v>0</v>
      </c>
      <c r="AN9" s="151">
        <f t="shared" si="9"/>
        <v>0</v>
      </c>
      <c r="AO9" s="151">
        <f t="shared" si="10"/>
        <v>0</v>
      </c>
      <c r="AP9" s="151">
        <f t="shared" si="11"/>
        <v>0</v>
      </c>
      <c r="AQ9" s="151">
        <f t="shared" si="12"/>
        <v>0</v>
      </c>
      <c r="AR9" s="151">
        <f t="shared" si="13"/>
        <v>0</v>
      </c>
      <c r="AS9" s="147">
        <f t="shared" si="34"/>
        <v>0</v>
      </c>
      <c r="AT9" s="151">
        <f t="shared" si="35"/>
        <v>0</v>
      </c>
      <c r="AU9" s="151">
        <f t="shared" si="14"/>
        <v>0</v>
      </c>
      <c r="AV9" s="151">
        <f t="shared" si="15"/>
        <v>0</v>
      </c>
      <c r="AW9" s="151">
        <f t="shared" si="16"/>
        <v>0</v>
      </c>
      <c r="AX9" s="151">
        <f t="shared" si="17"/>
        <v>0</v>
      </c>
      <c r="AY9" s="151">
        <f t="shared" si="18"/>
        <v>0</v>
      </c>
      <c r="AZ9" s="153">
        <f t="shared" si="36"/>
        <v>0</v>
      </c>
      <c r="BA9" s="151">
        <f t="shared" si="19"/>
        <v>0</v>
      </c>
      <c r="BB9" s="151">
        <f t="shared" si="20"/>
        <v>0</v>
      </c>
      <c r="BC9" s="151">
        <f t="shared" si="21"/>
        <v>0</v>
      </c>
      <c r="BD9" s="151">
        <f t="shared" si="37"/>
        <v>0</v>
      </c>
      <c r="BE9" s="151">
        <f t="shared" si="22"/>
        <v>0</v>
      </c>
      <c r="BF9" s="151">
        <f t="shared" si="23"/>
        <v>0</v>
      </c>
      <c r="BG9" s="153">
        <f t="shared" si="38"/>
        <v>0</v>
      </c>
      <c r="BH9" s="551">
        <f t="shared" si="39"/>
        <v>0</v>
      </c>
      <c r="BI9" s="551">
        <f t="shared" si="40"/>
        <v>0</v>
      </c>
      <c r="BJ9" s="551">
        <f t="shared" si="41"/>
        <v>0</v>
      </c>
      <c r="BK9" s="551">
        <f t="shared" si="42"/>
        <v>0</v>
      </c>
      <c r="BL9" s="152">
        <v>0</v>
      </c>
      <c r="BM9" s="151">
        <f t="shared" si="24"/>
        <v>0</v>
      </c>
      <c r="BN9" s="151">
        <f t="shared" si="25"/>
        <v>0</v>
      </c>
      <c r="BO9" s="150">
        <f t="shared" si="43"/>
        <v>0</v>
      </c>
      <c r="BP9" s="1095">
        <f t="shared" si="44"/>
        <v>0</v>
      </c>
      <c r="BQ9" s="156"/>
      <c r="BR9" s="156"/>
      <c r="BS9" s="156"/>
      <c r="BT9" s="156"/>
      <c r="BU9" s="156"/>
      <c r="BV9" s="156"/>
      <c r="BW9" s="152"/>
      <c r="BX9" s="152"/>
      <c r="BY9" s="156"/>
      <c r="BZ9" s="156">
        <f t="shared" si="26"/>
        <v>0</v>
      </c>
      <c r="CA9" s="152"/>
      <c r="CB9" s="156"/>
      <c r="CC9" s="156"/>
      <c r="CD9" s="156"/>
      <c r="CE9" s="157"/>
      <c r="CF9" s="157"/>
      <c r="CG9" s="156"/>
      <c r="CH9" s="156"/>
      <c r="CI9" s="156"/>
      <c r="CJ9" s="156"/>
      <c r="CK9" s="156"/>
      <c r="CL9" s="156"/>
      <c r="CM9" s="151">
        <f t="shared" si="45"/>
        <v>0</v>
      </c>
      <c r="CN9" s="151">
        <f t="shared" si="27"/>
        <v>0</v>
      </c>
      <c r="CO9" s="158">
        <f t="shared" si="28"/>
        <v>0</v>
      </c>
      <c r="CP9" s="158"/>
      <c r="CQ9" s="151">
        <f t="shared" si="46"/>
        <v>0</v>
      </c>
      <c r="CR9" s="156">
        <f t="shared" si="47"/>
        <v>0</v>
      </c>
      <c r="CS9" s="155">
        <f t="shared" si="48"/>
        <v>0</v>
      </c>
      <c r="CT9" s="156">
        <f t="shared" si="49"/>
        <v>0</v>
      </c>
      <c r="CU9" s="332">
        <f t="shared" si="50"/>
        <v>1183.33</v>
      </c>
      <c r="CV9" s="560">
        <f t="shared" si="51"/>
        <v>-1183.33</v>
      </c>
      <c r="CW9" s="560">
        <f t="shared" si="52"/>
        <v>-118.333</v>
      </c>
      <c r="CX9" s="560">
        <f t="shared" si="53"/>
        <v>-3083.33</v>
      </c>
      <c r="CY9" s="560">
        <f t="shared" si="54"/>
        <v>0</v>
      </c>
      <c r="CZ9" s="560">
        <f t="shared" si="55"/>
        <v>-118.333</v>
      </c>
      <c r="DA9" s="560">
        <f t="shared" si="56"/>
        <v>-23.666600000000003</v>
      </c>
      <c r="DB9" s="156">
        <f t="shared" si="57"/>
        <v>0</v>
      </c>
      <c r="DC9" s="156">
        <f t="shared" si="58"/>
        <v>50</v>
      </c>
      <c r="DD9" s="156">
        <f t="shared" si="59"/>
        <v>-50</v>
      </c>
      <c r="DE9" s="561">
        <f t="shared" si="60"/>
        <v>0</v>
      </c>
      <c r="DF9" s="560">
        <f t="shared" si="61"/>
        <v>0</v>
      </c>
      <c r="DG9" s="561"/>
      <c r="DH9" s="151"/>
    </row>
    <row r="10" spans="1:112" s="159" customFormat="1" ht="68.099999999999994" customHeight="1" x14ac:dyDescent="0.2">
      <c r="A10" s="149" t="str">
        <f>IF(C10="","",SUBTOTAL(3,$C$6:C10))</f>
        <v/>
      </c>
      <c r="B10" s="150"/>
      <c r="C10" s="150"/>
      <c r="D10" s="325"/>
      <c r="E10" s="325"/>
      <c r="F10" s="150"/>
      <c r="G10" s="150"/>
      <c r="H10" s="150"/>
      <c r="I10" s="150"/>
      <c r="J10" s="151">
        <f t="shared" si="0"/>
        <v>0</v>
      </c>
      <c r="K10" s="151">
        <f t="shared" si="1"/>
        <v>0</v>
      </c>
      <c r="L10" s="151">
        <f t="shared" si="2"/>
        <v>0</v>
      </c>
      <c r="M10" s="151">
        <f t="shared" si="3"/>
        <v>0</v>
      </c>
      <c r="N10" s="152">
        <v>0</v>
      </c>
      <c r="O10" s="153">
        <f t="shared" si="29"/>
        <v>0</v>
      </c>
      <c r="P10" s="150"/>
      <c r="Q10" s="150"/>
      <c r="R10" s="150"/>
      <c r="S10" s="150"/>
      <c r="T10" s="150"/>
      <c r="U10" s="151"/>
      <c r="V10" s="151"/>
      <c r="W10" s="331">
        <f t="shared" si="30"/>
        <v>0</v>
      </c>
      <c r="X10" s="150"/>
      <c r="Y10" s="154">
        <f t="shared" si="4"/>
        <v>0</v>
      </c>
      <c r="Z10" s="153">
        <f t="shared" si="5"/>
        <v>0</v>
      </c>
      <c r="AA10" s="147"/>
      <c r="AB10" s="147"/>
      <c r="AC10" s="331">
        <f t="shared" si="31"/>
        <v>0</v>
      </c>
      <c r="AD10" s="331">
        <f t="shared" si="6"/>
        <v>0</v>
      </c>
      <c r="AE10" s="331">
        <v>0</v>
      </c>
      <c r="AF10" s="331">
        <f t="shared" si="32"/>
        <v>0</v>
      </c>
      <c r="AG10" s="331">
        <f t="shared" si="33"/>
        <v>0</v>
      </c>
      <c r="AH10" s="148">
        <f t="shared" si="7"/>
        <v>0</v>
      </c>
      <c r="AI10" s="155">
        <v>0</v>
      </c>
      <c r="AJ10" s="337">
        <v>0</v>
      </c>
      <c r="AK10" s="155">
        <v>0</v>
      </c>
      <c r="AL10" s="337">
        <v>0</v>
      </c>
      <c r="AM10" s="151">
        <f t="shared" si="8"/>
        <v>0</v>
      </c>
      <c r="AN10" s="151">
        <f t="shared" si="9"/>
        <v>0</v>
      </c>
      <c r="AO10" s="151">
        <f t="shared" si="10"/>
        <v>0</v>
      </c>
      <c r="AP10" s="151">
        <f t="shared" si="11"/>
        <v>0</v>
      </c>
      <c r="AQ10" s="151">
        <f t="shared" si="12"/>
        <v>0</v>
      </c>
      <c r="AR10" s="151">
        <f t="shared" si="13"/>
        <v>0</v>
      </c>
      <c r="AS10" s="147">
        <f t="shared" si="34"/>
        <v>0</v>
      </c>
      <c r="AT10" s="151">
        <f t="shared" si="35"/>
        <v>0</v>
      </c>
      <c r="AU10" s="151">
        <f t="shared" si="14"/>
        <v>0</v>
      </c>
      <c r="AV10" s="151">
        <f t="shared" si="15"/>
        <v>0</v>
      </c>
      <c r="AW10" s="151">
        <f t="shared" si="16"/>
        <v>0</v>
      </c>
      <c r="AX10" s="151">
        <f t="shared" si="17"/>
        <v>0</v>
      </c>
      <c r="AY10" s="151">
        <f t="shared" si="18"/>
        <v>0</v>
      </c>
      <c r="AZ10" s="153">
        <f t="shared" si="36"/>
        <v>0</v>
      </c>
      <c r="BA10" s="151">
        <f t="shared" si="19"/>
        <v>0</v>
      </c>
      <c r="BB10" s="151">
        <f t="shared" si="20"/>
        <v>0</v>
      </c>
      <c r="BC10" s="151">
        <f t="shared" si="21"/>
        <v>0</v>
      </c>
      <c r="BD10" s="151">
        <f t="shared" si="37"/>
        <v>0</v>
      </c>
      <c r="BE10" s="151">
        <f t="shared" si="22"/>
        <v>0</v>
      </c>
      <c r="BF10" s="151">
        <f t="shared" si="23"/>
        <v>0</v>
      </c>
      <c r="BG10" s="153">
        <f t="shared" si="38"/>
        <v>0</v>
      </c>
      <c r="BH10" s="551">
        <f t="shared" si="39"/>
        <v>0</v>
      </c>
      <c r="BI10" s="551">
        <f t="shared" si="40"/>
        <v>0</v>
      </c>
      <c r="BJ10" s="551">
        <f t="shared" si="41"/>
        <v>0</v>
      </c>
      <c r="BK10" s="551">
        <f t="shared" si="42"/>
        <v>0</v>
      </c>
      <c r="BL10" s="152">
        <v>0</v>
      </c>
      <c r="BM10" s="151">
        <f t="shared" si="24"/>
        <v>0</v>
      </c>
      <c r="BN10" s="151">
        <f t="shared" si="25"/>
        <v>0</v>
      </c>
      <c r="BO10" s="150">
        <f t="shared" si="43"/>
        <v>0</v>
      </c>
      <c r="BP10" s="1095">
        <f t="shared" si="44"/>
        <v>0</v>
      </c>
      <c r="BQ10" s="156"/>
      <c r="BR10" s="156"/>
      <c r="BS10" s="156"/>
      <c r="BT10" s="156"/>
      <c r="BU10" s="156"/>
      <c r="BV10" s="156"/>
      <c r="BW10" s="152"/>
      <c r="BX10" s="152"/>
      <c r="BY10" s="156"/>
      <c r="BZ10" s="156">
        <f t="shared" si="26"/>
        <v>0</v>
      </c>
      <c r="CA10" s="152"/>
      <c r="CB10" s="156"/>
      <c r="CC10" s="156"/>
      <c r="CD10" s="156"/>
      <c r="CE10" s="157"/>
      <c r="CF10" s="157"/>
      <c r="CG10" s="156"/>
      <c r="CH10" s="156"/>
      <c r="CI10" s="156"/>
      <c r="CJ10" s="156"/>
      <c r="CK10" s="156"/>
      <c r="CL10" s="156"/>
      <c r="CM10" s="151">
        <f t="shared" si="45"/>
        <v>0</v>
      </c>
      <c r="CN10" s="151">
        <f t="shared" si="27"/>
        <v>0</v>
      </c>
      <c r="CO10" s="158">
        <f t="shared" si="28"/>
        <v>0</v>
      </c>
      <c r="CP10" s="158"/>
      <c r="CQ10" s="151">
        <f t="shared" si="46"/>
        <v>0</v>
      </c>
      <c r="CR10" s="156">
        <f t="shared" si="47"/>
        <v>0</v>
      </c>
      <c r="CS10" s="155">
        <f t="shared" si="48"/>
        <v>0</v>
      </c>
      <c r="CT10" s="156">
        <f t="shared" si="49"/>
        <v>0</v>
      </c>
      <c r="CU10" s="332">
        <f t="shared" si="50"/>
        <v>1183.33</v>
      </c>
      <c r="CV10" s="560">
        <f t="shared" si="51"/>
        <v>-1183.33</v>
      </c>
      <c r="CW10" s="560">
        <f t="shared" si="52"/>
        <v>-118.333</v>
      </c>
      <c r="CX10" s="560">
        <f t="shared" si="53"/>
        <v>-3083.33</v>
      </c>
      <c r="CY10" s="560">
        <f t="shared" si="54"/>
        <v>0</v>
      </c>
      <c r="CZ10" s="560">
        <f t="shared" si="55"/>
        <v>-118.333</v>
      </c>
      <c r="DA10" s="560">
        <f t="shared" si="56"/>
        <v>-23.666600000000003</v>
      </c>
      <c r="DB10" s="156">
        <f t="shared" si="57"/>
        <v>0</v>
      </c>
      <c r="DC10" s="156">
        <f t="shared" si="58"/>
        <v>50</v>
      </c>
      <c r="DD10" s="156">
        <f t="shared" si="59"/>
        <v>-50</v>
      </c>
      <c r="DE10" s="561">
        <f t="shared" si="60"/>
        <v>0</v>
      </c>
      <c r="DF10" s="560">
        <f t="shared" si="61"/>
        <v>0</v>
      </c>
      <c r="DG10" s="561"/>
      <c r="DH10" s="151"/>
    </row>
    <row r="11" spans="1:112" s="159" customFormat="1" ht="68.099999999999994" customHeight="1" x14ac:dyDescent="0.2">
      <c r="A11" s="149" t="str">
        <f>IF(C11="","",SUBTOTAL(3,$C$6:C11))</f>
        <v/>
      </c>
      <c r="B11" s="150"/>
      <c r="C11" s="150"/>
      <c r="D11" s="325"/>
      <c r="E11" s="325"/>
      <c r="F11" s="150"/>
      <c r="G11" s="150"/>
      <c r="H11" s="150"/>
      <c r="I11" s="150"/>
      <c r="J11" s="151">
        <f t="shared" si="0"/>
        <v>0</v>
      </c>
      <c r="K11" s="151">
        <f t="shared" si="1"/>
        <v>0</v>
      </c>
      <c r="L11" s="151">
        <f t="shared" si="2"/>
        <v>0</v>
      </c>
      <c r="M11" s="151">
        <f t="shared" si="3"/>
        <v>0</v>
      </c>
      <c r="N11" s="152">
        <v>0</v>
      </c>
      <c r="O11" s="153">
        <f t="shared" si="29"/>
        <v>0</v>
      </c>
      <c r="P11" s="150"/>
      <c r="Q11" s="150"/>
      <c r="R11" s="150"/>
      <c r="S11" s="150"/>
      <c r="T11" s="150"/>
      <c r="U11" s="151"/>
      <c r="V11" s="151"/>
      <c r="W11" s="331">
        <f t="shared" si="30"/>
        <v>0</v>
      </c>
      <c r="X11" s="150"/>
      <c r="Y11" s="154">
        <f t="shared" si="4"/>
        <v>0</v>
      </c>
      <c r="Z11" s="153">
        <f t="shared" si="5"/>
        <v>0</v>
      </c>
      <c r="AA11" s="147"/>
      <c r="AB11" s="147"/>
      <c r="AC11" s="331">
        <f t="shared" si="31"/>
        <v>0</v>
      </c>
      <c r="AD11" s="331">
        <f t="shared" si="6"/>
        <v>0</v>
      </c>
      <c r="AE11" s="331">
        <v>0</v>
      </c>
      <c r="AF11" s="331">
        <f t="shared" si="32"/>
        <v>0</v>
      </c>
      <c r="AG11" s="331">
        <f t="shared" si="33"/>
        <v>0</v>
      </c>
      <c r="AH11" s="148">
        <f t="shared" si="7"/>
        <v>0</v>
      </c>
      <c r="AI11" s="155">
        <v>0</v>
      </c>
      <c r="AJ11" s="337">
        <v>0</v>
      </c>
      <c r="AK11" s="155">
        <v>0</v>
      </c>
      <c r="AL11" s="337">
        <v>0</v>
      </c>
      <c r="AM11" s="151">
        <f t="shared" si="8"/>
        <v>0</v>
      </c>
      <c r="AN11" s="151">
        <f t="shared" si="9"/>
        <v>0</v>
      </c>
      <c r="AO11" s="151">
        <f t="shared" si="10"/>
        <v>0</v>
      </c>
      <c r="AP11" s="151">
        <f t="shared" si="11"/>
        <v>0</v>
      </c>
      <c r="AQ11" s="151">
        <f t="shared" si="12"/>
        <v>0</v>
      </c>
      <c r="AR11" s="151">
        <f t="shared" si="13"/>
        <v>0</v>
      </c>
      <c r="AS11" s="147">
        <f t="shared" si="34"/>
        <v>0</v>
      </c>
      <c r="AT11" s="151">
        <f t="shared" si="35"/>
        <v>0</v>
      </c>
      <c r="AU11" s="151">
        <f t="shared" si="14"/>
        <v>0</v>
      </c>
      <c r="AV11" s="151">
        <f t="shared" si="15"/>
        <v>0</v>
      </c>
      <c r="AW11" s="151">
        <f t="shared" si="16"/>
        <v>0</v>
      </c>
      <c r="AX11" s="151">
        <f t="shared" si="17"/>
        <v>0</v>
      </c>
      <c r="AY11" s="151">
        <f t="shared" si="18"/>
        <v>0</v>
      </c>
      <c r="AZ11" s="153">
        <f t="shared" si="36"/>
        <v>0</v>
      </c>
      <c r="BA11" s="151">
        <f t="shared" si="19"/>
        <v>0</v>
      </c>
      <c r="BB11" s="151">
        <f t="shared" si="20"/>
        <v>0</v>
      </c>
      <c r="BC11" s="151">
        <f t="shared" si="21"/>
        <v>0</v>
      </c>
      <c r="BD11" s="151">
        <f t="shared" si="37"/>
        <v>0</v>
      </c>
      <c r="BE11" s="151">
        <f t="shared" si="22"/>
        <v>0</v>
      </c>
      <c r="BF11" s="151">
        <f t="shared" si="23"/>
        <v>0</v>
      </c>
      <c r="BG11" s="153">
        <f t="shared" si="38"/>
        <v>0</v>
      </c>
      <c r="BH11" s="551">
        <f t="shared" si="39"/>
        <v>0</v>
      </c>
      <c r="BI11" s="551">
        <f t="shared" si="40"/>
        <v>0</v>
      </c>
      <c r="BJ11" s="551">
        <f t="shared" si="41"/>
        <v>0</v>
      </c>
      <c r="BK11" s="551">
        <f t="shared" si="42"/>
        <v>0</v>
      </c>
      <c r="BL11" s="152">
        <v>0</v>
      </c>
      <c r="BM11" s="151">
        <f t="shared" si="24"/>
        <v>0</v>
      </c>
      <c r="BN11" s="151">
        <f t="shared" si="25"/>
        <v>0</v>
      </c>
      <c r="BO11" s="150">
        <f t="shared" si="43"/>
        <v>0</v>
      </c>
      <c r="BP11" s="1095">
        <f t="shared" si="44"/>
        <v>0</v>
      </c>
      <c r="BQ11" s="156"/>
      <c r="BR11" s="156"/>
      <c r="BS11" s="156"/>
      <c r="BT11" s="156"/>
      <c r="BU11" s="156"/>
      <c r="BV11" s="156"/>
      <c r="BW11" s="152"/>
      <c r="BX11" s="152"/>
      <c r="BY11" s="156"/>
      <c r="BZ11" s="156">
        <f t="shared" si="26"/>
        <v>0</v>
      </c>
      <c r="CA11" s="152"/>
      <c r="CB11" s="156"/>
      <c r="CC11" s="156"/>
      <c r="CD11" s="156"/>
      <c r="CE11" s="157"/>
      <c r="CF11" s="157"/>
      <c r="CG11" s="156"/>
      <c r="CH11" s="156"/>
      <c r="CI11" s="156"/>
      <c r="CJ11" s="156"/>
      <c r="CK11" s="156"/>
      <c r="CL11" s="156"/>
      <c r="CM11" s="151">
        <f t="shared" si="45"/>
        <v>0</v>
      </c>
      <c r="CN11" s="151">
        <f t="shared" si="27"/>
        <v>0</v>
      </c>
      <c r="CO11" s="158">
        <f t="shared" si="28"/>
        <v>0</v>
      </c>
      <c r="CP11" s="158"/>
      <c r="CQ11" s="151">
        <f t="shared" si="46"/>
        <v>0</v>
      </c>
      <c r="CR11" s="156">
        <f t="shared" si="47"/>
        <v>0</v>
      </c>
      <c r="CS11" s="155">
        <f t="shared" si="48"/>
        <v>0</v>
      </c>
      <c r="CT11" s="156">
        <f t="shared" si="49"/>
        <v>0</v>
      </c>
      <c r="CU11" s="332">
        <f t="shared" si="50"/>
        <v>1183.33</v>
      </c>
      <c r="CV11" s="560">
        <f t="shared" si="51"/>
        <v>-1183.33</v>
      </c>
      <c r="CW11" s="560">
        <f t="shared" si="52"/>
        <v>-118.333</v>
      </c>
      <c r="CX11" s="560">
        <f t="shared" si="53"/>
        <v>-3083.33</v>
      </c>
      <c r="CY11" s="560">
        <f t="shared" si="54"/>
        <v>0</v>
      </c>
      <c r="CZ11" s="560">
        <f t="shared" si="55"/>
        <v>-118.333</v>
      </c>
      <c r="DA11" s="560">
        <f t="shared" si="56"/>
        <v>-23.666600000000003</v>
      </c>
      <c r="DB11" s="156">
        <f t="shared" si="57"/>
        <v>0</v>
      </c>
      <c r="DC11" s="156">
        <f t="shared" si="58"/>
        <v>50</v>
      </c>
      <c r="DD11" s="156">
        <f t="shared" si="59"/>
        <v>-50</v>
      </c>
      <c r="DE11" s="561">
        <f t="shared" si="60"/>
        <v>0</v>
      </c>
      <c r="DF11" s="560">
        <f t="shared" si="61"/>
        <v>0</v>
      </c>
      <c r="DG11" s="561"/>
      <c r="DH11" s="151"/>
    </row>
    <row r="12" spans="1:112" s="159" customFormat="1" ht="68.099999999999994" customHeight="1" x14ac:dyDescent="0.2">
      <c r="A12" s="149" t="str">
        <f>IF(C12="","",SUBTOTAL(3,$C$6:C12))</f>
        <v/>
      </c>
      <c r="B12" s="150"/>
      <c r="C12" s="150"/>
      <c r="D12" s="325"/>
      <c r="E12" s="325"/>
      <c r="F12" s="150"/>
      <c r="G12" s="150"/>
      <c r="H12" s="150"/>
      <c r="I12" s="150"/>
      <c r="J12" s="151">
        <f t="shared" si="0"/>
        <v>0</v>
      </c>
      <c r="K12" s="151">
        <f t="shared" si="1"/>
        <v>0</v>
      </c>
      <c r="L12" s="151">
        <f t="shared" si="2"/>
        <v>0</v>
      </c>
      <c r="M12" s="151">
        <f t="shared" si="3"/>
        <v>0</v>
      </c>
      <c r="N12" s="152">
        <v>0</v>
      </c>
      <c r="O12" s="153">
        <f t="shared" si="29"/>
        <v>0</v>
      </c>
      <c r="P12" s="150"/>
      <c r="Q12" s="150"/>
      <c r="R12" s="150"/>
      <c r="S12" s="150"/>
      <c r="T12" s="150"/>
      <c r="U12" s="151"/>
      <c r="V12" s="151"/>
      <c r="W12" s="331">
        <f t="shared" si="30"/>
        <v>0</v>
      </c>
      <c r="X12" s="150"/>
      <c r="Y12" s="154">
        <f t="shared" si="4"/>
        <v>0</v>
      </c>
      <c r="Z12" s="153">
        <f t="shared" si="5"/>
        <v>0</v>
      </c>
      <c r="AA12" s="147"/>
      <c r="AB12" s="147"/>
      <c r="AC12" s="331">
        <f t="shared" si="31"/>
        <v>0</v>
      </c>
      <c r="AD12" s="331">
        <f t="shared" si="6"/>
        <v>0</v>
      </c>
      <c r="AE12" s="331">
        <v>0</v>
      </c>
      <c r="AF12" s="331">
        <f t="shared" si="32"/>
        <v>0</v>
      </c>
      <c r="AG12" s="331">
        <f t="shared" si="33"/>
        <v>0</v>
      </c>
      <c r="AH12" s="148">
        <f t="shared" si="7"/>
        <v>0</v>
      </c>
      <c r="AI12" s="155">
        <v>0</v>
      </c>
      <c r="AJ12" s="337">
        <v>0</v>
      </c>
      <c r="AK12" s="155">
        <v>0</v>
      </c>
      <c r="AL12" s="337">
        <v>0</v>
      </c>
      <c r="AM12" s="151">
        <f t="shared" si="8"/>
        <v>0</v>
      </c>
      <c r="AN12" s="151">
        <f t="shared" si="9"/>
        <v>0</v>
      </c>
      <c r="AO12" s="151">
        <f t="shared" si="10"/>
        <v>0</v>
      </c>
      <c r="AP12" s="151">
        <f t="shared" si="11"/>
        <v>0</v>
      </c>
      <c r="AQ12" s="151">
        <f t="shared" si="12"/>
        <v>0</v>
      </c>
      <c r="AR12" s="151">
        <f t="shared" si="13"/>
        <v>0</v>
      </c>
      <c r="AS12" s="147">
        <f t="shared" si="34"/>
        <v>0</v>
      </c>
      <c r="AT12" s="151">
        <f t="shared" si="35"/>
        <v>0</v>
      </c>
      <c r="AU12" s="151">
        <f t="shared" si="14"/>
        <v>0</v>
      </c>
      <c r="AV12" s="151">
        <f t="shared" si="15"/>
        <v>0</v>
      </c>
      <c r="AW12" s="151">
        <f t="shared" si="16"/>
        <v>0</v>
      </c>
      <c r="AX12" s="151">
        <f t="shared" si="17"/>
        <v>0</v>
      </c>
      <c r="AY12" s="151">
        <f t="shared" si="18"/>
        <v>0</v>
      </c>
      <c r="AZ12" s="153">
        <f t="shared" si="36"/>
        <v>0</v>
      </c>
      <c r="BA12" s="151">
        <f t="shared" si="19"/>
        <v>0</v>
      </c>
      <c r="BB12" s="151">
        <f t="shared" si="20"/>
        <v>0</v>
      </c>
      <c r="BC12" s="151">
        <f t="shared" si="21"/>
        <v>0</v>
      </c>
      <c r="BD12" s="151">
        <f t="shared" si="37"/>
        <v>0</v>
      </c>
      <c r="BE12" s="151">
        <f t="shared" si="22"/>
        <v>0</v>
      </c>
      <c r="BF12" s="151">
        <f t="shared" si="23"/>
        <v>0</v>
      </c>
      <c r="BG12" s="153">
        <f t="shared" si="38"/>
        <v>0</v>
      </c>
      <c r="BH12" s="551">
        <f t="shared" si="39"/>
        <v>0</v>
      </c>
      <c r="BI12" s="551">
        <f t="shared" si="40"/>
        <v>0</v>
      </c>
      <c r="BJ12" s="551">
        <f t="shared" si="41"/>
        <v>0</v>
      </c>
      <c r="BK12" s="551">
        <f t="shared" si="42"/>
        <v>0</v>
      </c>
      <c r="BL12" s="152">
        <v>0</v>
      </c>
      <c r="BM12" s="151">
        <f t="shared" si="24"/>
        <v>0</v>
      </c>
      <c r="BN12" s="151">
        <f t="shared" si="25"/>
        <v>0</v>
      </c>
      <c r="BO12" s="150">
        <f t="shared" si="43"/>
        <v>0</v>
      </c>
      <c r="BP12" s="1095">
        <f t="shared" si="44"/>
        <v>0</v>
      </c>
      <c r="BQ12" s="156"/>
      <c r="BR12" s="156"/>
      <c r="BS12" s="156"/>
      <c r="BT12" s="156"/>
      <c r="BU12" s="156"/>
      <c r="BV12" s="156"/>
      <c r="BW12" s="152"/>
      <c r="BX12" s="152"/>
      <c r="BY12" s="156"/>
      <c r="BZ12" s="156">
        <f t="shared" si="26"/>
        <v>0</v>
      </c>
      <c r="CA12" s="152"/>
      <c r="CB12" s="156"/>
      <c r="CC12" s="156"/>
      <c r="CD12" s="156"/>
      <c r="CE12" s="157"/>
      <c r="CF12" s="157"/>
      <c r="CG12" s="156"/>
      <c r="CH12" s="156"/>
      <c r="CI12" s="156"/>
      <c r="CJ12" s="156"/>
      <c r="CK12" s="156"/>
      <c r="CL12" s="156"/>
      <c r="CM12" s="151">
        <f t="shared" si="45"/>
        <v>0</v>
      </c>
      <c r="CN12" s="151">
        <f t="shared" si="27"/>
        <v>0</v>
      </c>
      <c r="CO12" s="158">
        <f t="shared" si="28"/>
        <v>0</v>
      </c>
      <c r="CP12" s="158"/>
      <c r="CQ12" s="151">
        <f t="shared" si="46"/>
        <v>0</v>
      </c>
      <c r="CR12" s="156">
        <f t="shared" si="47"/>
        <v>0</v>
      </c>
      <c r="CS12" s="155">
        <f t="shared" si="48"/>
        <v>0</v>
      </c>
      <c r="CT12" s="156">
        <f t="shared" si="49"/>
        <v>0</v>
      </c>
      <c r="CU12" s="332">
        <f t="shared" si="50"/>
        <v>1183.33</v>
      </c>
      <c r="CV12" s="560">
        <f t="shared" si="51"/>
        <v>-1183.33</v>
      </c>
      <c r="CW12" s="560">
        <f t="shared" si="52"/>
        <v>-118.333</v>
      </c>
      <c r="CX12" s="560">
        <f t="shared" si="53"/>
        <v>-3083.33</v>
      </c>
      <c r="CY12" s="560">
        <f t="shared" si="54"/>
        <v>0</v>
      </c>
      <c r="CZ12" s="560">
        <f t="shared" si="55"/>
        <v>-118.333</v>
      </c>
      <c r="DA12" s="560">
        <f t="shared" si="56"/>
        <v>-23.666600000000003</v>
      </c>
      <c r="DB12" s="156">
        <f t="shared" si="57"/>
        <v>0</v>
      </c>
      <c r="DC12" s="156">
        <f t="shared" si="58"/>
        <v>50</v>
      </c>
      <c r="DD12" s="156">
        <f t="shared" si="59"/>
        <v>-50</v>
      </c>
      <c r="DE12" s="561">
        <f t="shared" si="60"/>
        <v>0</v>
      </c>
      <c r="DF12" s="560">
        <f t="shared" si="61"/>
        <v>0</v>
      </c>
      <c r="DG12" s="561"/>
      <c r="DH12" s="151"/>
    </row>
    <row r="13" spans="1:112" s="159" customFormat="1" ht="68.099999999999994" customHeight="1" x14ac:dyDescent="0.2">
      <c r="A13" s="149" t="str">
        <f>IF(C13="","",SUBTOTAL(3,$C$6:C13))</f>
        <v/>
      </c>
      <c r="B13" s="150"/>
      <c r="C13" s="150"/>
      <c r="D13" s="325"/>
      <c r="E13" s="325"/>
      <c r="F13" s="150"/>
      <c r="G13" s="150"/>
      <c r="H13" s="150"/>
      <c r="I13" s="150"/>
      <c r="J13" s="151">
        <f t="shared" si="0"/>
        <v>0</v>
      </c>
      <c r="K13" s="151">
        <f t="shared" si="1"/>
        <v>0</v>
      </c>
      <c r="L13" s="151">
        <f t="shared" si="2"/>
        <v>0</v>
      </c>
      <c r="M13" s="151">
        <f t="shared" si="3"/>
        <v>0</v>
      </c>
      <c r="N13" s="152">
        <v>0</v>
      </c>
      <c r="O13" s="153">
        <f t="shared" si="29"/>
        <v>0</v>
      </c>
      <c r="P13" s="150"/>
      <c r="Q13" s="150"/>
      <c r="R13" s="150"/>
      <c r="S13" s="150"/>
      <c r="T13" s="150"/>
      <c r="U13" s="151"/>
      <c r="V13" s="151"/>
      <c r="W13" s="331">
        <f t="shared" si="30"/>
        <v>0</v>
      </c>
      <c r="X13" s="150"/>
      <c r="Y13" s="154">
        <f t="shared" si="4"/>
        <v>0</v>
      </c>
      <c r="Z13" s="153">
        <f t="shared" si="5"/>
        <v>0</v>
      </c>
      <c r="AA13" s="147"/>
      <c r="AB13" s="147"/>
      <c r="AC13" s="331">
        <f t="shared" si="31"/>
        <v>0</v>
      </c>
      <c r="AD13" s="331">
        <f t="shared" si="6"/>
        <v>0</v>
      </c>
      <c r="AE13" s="331">
        <v>0</v>
      </c>
      <c r="AF13" s="331">
        <f t="shared" si="32"/>
        <v>0</v>
      </c>
      <c r="AG13" s="331">
        <f t="shared" si="33"/>
        <v>0</v>
      </c>
      <c r="AH13" s="148">
        <f t="shared" si="7"/>
        <v>0</v>
      </c>
      <c r="AI13" s="155">
        <v>0</v>
      </c>
      <c r="AJ13" s="337">
        <v>0</v>
      </c>
      <c r="AK13" s="155">
        <v>0</v>
      </c>
      <c r="AL13" s="337">
        <v>0</v>
      </c>
      <c r="AM13" s="151">
        <f t="shared" si="8"/>
        <v>0</v>
      </c>
      <c r="AN13" s="151">
        <f t="shared" si="9"/>
        <v>0</v>
      </c>
      <c r="AO13" s="151">
        <f t="shared" si="10"/>
        <v>0</v>
      </c>
      <c r="AP13" s="151">
        <f t="shared" si="11"/>
        <v>0</v>
      </c>
      <c r="AQ13" s="151">
        <f t="shared" si="12"/>
        <v>0</v>
      </c>
      <c r="AR13" s="151">
        <f t="shared" si="13"/>
        <v>0</v>
      </c>
      <c r="AS13" s="147">
        <f t="shared" si="34"/>
        <v>0</v>
      </c>
      <c r="AT13" s="151">
        <f t="shared" si="35"/>
        <v>0</v>
      </c>
      <c r="AU13" s="151">
        <f t="shared" si="14"/>
        <v>0</v>
      </c>
      <c r="AV13" s="151">
        <f t="shared" si="15"/>
        <v>0</v>
      </c>
      <c r="AW13" s="151">
        <f t="shared" si="16"/>
        <v>0</v>
      </c>
      <c r="AX13" s="151">
        <f t="shared" si="17"/>
        <v>0</v>
      </c>
      <c r="AY13" s="151">
        <f t="shared" si="18"/>
        <v>0</v>
      </c>
      <c r="AZ13" s="153">
        <f t="shared" si="36"/>
        <v>0</v>
      </c>
      <c r="BA13" s="151">
        <f t="shared" si="19"/>
        <v>0</v>
      </c>
      <c r="BB13" s="151">
        <f t="shared" si="20"/>
        <v>0</v>
      </c>
      <c r="BC13" s="151">
        <f t="shared" si="21"/>
        <v>0</v>
      </c>
      <c r="BD13" s="151">
        <f t="shared" si="37"/>
        <v>0</v>
      </c>
      <c r="BE13" s="151">
        <f t="shared" si="22"/>
        <v>0</v>
      </c>
      <c r="BF13" s="151">
        <f t="shared" si="23"/>
        <v>0</v>
      </c>
      <c r="BG13" s="153">
        <f t="shared" si="38"/>
        <v>0</v>
      </c>
      <c r="BH13" s="551">
        <f t="shared" si="39"/>
        <v>0</v>
      </c>
      <c r="BI13" s="551">
        <f t="shared" si="40"/>
        <v>0</v>
      </c>
      <c r="BJ13" s="551">
        <f t="shared" si="41"/>
        <v>0</v>
      </c>
      <c r="BK13" s="551">
        <f t="shared" si="42"/>
        <v>0</v>
      </c>
      <c r="BL13" s="152">
        <v>0</v>
      </c>
      <c r="BM13" s="151">
        <f t="shared" si="24"/>
        <v>0</v>
      </c>
      <c r="BN13" s="151">
        <f t="shared" si="25"/>
        <v>0</v>
      </c>
      <c r="BO13" s="150">
        <f t="shared" si="43"/>
        <v>0</v>
      </c>
      <c r="BP13" s="1095">
        <f t="shared" si="44"/>
        <v>0</v>
      </c>
      <c r="BQ13" s="156"/>
      <c r="BR13" s="156"/>
      <c r="BS13" s="156"/>
      <c r="BT13" s="156"/>
      <c r="BU13" s="156"/>
      <c r="BV13" s="156"/>
      <c r="BW13" s="152"/>
      <c r="BX13" s="152"/>
      <c r="BY13" s="156"/>
      <c r="BZ13" s="156">
        <f t="shared" si="26"/>
        <v>0</v>
      </c>
      <c r="CA13" s="152"/>
      <c r="CB13" s="156"/>
      <c r="CC13" s="156"/>
      <c r="CD13" s="156"/>
      <c r="CE13" s="157"/>
      <c r="CF13" s="157"/>
      <c r="CG13" s="156"/>
      <c r="CH13" s="156"/>
      <c r="CI13" s="156"/>
      <c r="CJ13" s="156"/>
      <c r="CK13" s="156"/>
      <c r="CL13" s="156"/>
      <c r="CM13" s="151">
        <f t="shared" si="45"/>
        <v>0</v>
      </c>
      <c r="CN13" s="151">
        <f t="shared" si="27"/>
        <v>0</v>
      </c>
      <c r="CO13" s="158">
        <f t="shared" si="28"/>
        <v>0</v>
      </c>
      <c r="CP13" s="158"/>
      <c r="CQ13" s="151">
        <f t="shared" si="46"/>
        <v>0</v>
      </c>
      <c r="CR13" s="156">
        <f t="shared" si="47"/>
        <v>0</v>
      </c>
      <c r="CS13" s="155">
        <f t="shared" si="48"/>
        <v>0</v>
      </c>
      <c r="CT13" s="156">
        <f t="shared" si="49"/>
        <v>0</v>
      </c>
      <c r="CU13" s="332">
        <f t="shared" si="50"/>
        <v>1183.33</v>
      </c>
      <c r="CV13" s="560">
        <f t="shared" si="51"/>
        <v>-1183.33</v>
      </c>
      <c r="CW13" s="560">
        <f t="shared" si="52"/>
        <v>-118.333</v>
      </c>
      <c r="CX13" s="560">
        <f t="shared" si="53"/>
        <v>-3083.33</v>
      </c>
      <c r="CY13" s="560">
        <f t="shared" si="54"/>
        <v>0</v>
      </c>
      <c r="CZ13" s="560">
        <f t="shared" si="55"/>
        <v>-118.333</v>
      </c>
      <c r="DA13" s="560">
        <f t="shared" si="56"/>
        <v>-23.666600000000003</v>
      </c>
      <c r="DB13" s="156">
        <f t="shared" si="57"/>
        <v>0</v>
      </c>
      <c r="DC13" s="156">
        <f t="shared" si="58"/>
        <v>50</v>
      </c>
      <c r="DD13" s="156">
        <f t="shared" si="59"/>
        <v>-50</v>
      </c>
      <c r="DE13" s="561">
        <f t="shared" si="60"/>
        <v>0</v>
      </c>
      <c r="DF13" s="560">
        <f t="shared" si="61"/>
        <v>0</v>
      </c>
      <c r="DG13" s="561"/>
      <c r="DH13" s="151"/>
    </row>
    <row r="14" spans="1:112" s="159" customFormat="1" ht="68.099999999999994" customHeight="1" x14ac:dyDescent="0.2">
      <c r="A14" s="149" t="str">
        <f>IF(C14="","",SUBTOTAL(3,$C$6:C14))</f>
        <v/>
      </c>
      <c r="B14" s="150"/>
      <c r="C14" s="150"/>
      <c r="D14" s="325"/>
      <c r="E14" s="325"/>
      <c r="F14" s="150"/>
      <c r="G14" s="150"/>
      <c r="H14" s="150"/>
      <c r="I14" s="150"/>
      <c r="J14" s="151">
        <f t="shared" si="0"/>
        <v>0</v>
      </c>
      <c r="K14" s="151">
        <f t="shared" si="1"/>
        <v>0</v>
      </c>
      <c r="L14" s="151">
        <f t="shared" si="2"/>
        <v>0</v>
      </c>
      <c r="M14" s="151">
        <f t="shared" si="3"/>
        <v>0</v>
      </c>
      <c r="N14" s="152">
        <v>0</v>
      </c>
      <c r="O14" s="153">
        <f t="shared" si="29"/>
        <v>0</v>
      </c>
      <c r="P14" s="150"/>
      <c r="Q14" s="150"/>
      <c r="R14" s="150"/>
      <c r="S14" s="150"/>
      <c r="T14" s="150"/>
      <c r="U14" s="151"/>
      <c r="V14" s="151"/>
      <c r="W14" s="331">
        <f t="shared" si="30"/>
        <v>0</v>
      </c>
      <c r="X14" s="150"/>
      <c r="Y14" s="154">
        <f t="shared" si="4"/>
        <v>0</v>
      </c>
      <c r="Z14" s="153">
        <f t="shared" si="5"/>
        <v>0</v>
      </c>
      <c r="AA14" s="147"/>
      <c r="AB14" s="147"/>
      <c r="AC14" s="331">
        <f t="shared" si="31"/>
        <v>0</v>
      </c>
      <c r="AD14" s="331">
        <f t="shared" si="6"/>
        <v>0</v>
      </c>
      <c r="AE14" s="331">
        <v>0</v>
      </c>
      <c r="AF14" s="331">
        <f t="shared" si="32"/>
        <v>0</v>
      </c>
      <c r="AG14" s="331">
        <f t="shared" si="33"/>
        <v>0</v>
      </c>
      <c r="AH14" s="148">
        <f t="shared" si="7"/>
        <v>0</v>
      </c>
      <c r="AI14" s="155">
        <v>0</v>
      </c>
      <c r="AJ14" s="337">
        <v>0</v>
      </c>
      <c r="AK14" s="155">
        <v>0</v>
      </c>
      <c r="AL14" s="337">
        <v>0</v>
      </c>
      <c r="AM14" s="151">
        <f t="shared" si="8"/>
        <v>0</v>
      </c>
      <c r="AN14" s="151">
        <f t="shared" si="9"/>
        <v>0</v>
      </c>
      <c r="AO14" s="151">
        <f t="shared" si="10"/>
        <v>0</v>
      </c>
      <c r="AP14" s="151">
        <f t="shared" si="11"/>
        <v>0</v>
      </c>
      <c r="AQ14" s="151">
        <f t="shared" si="12"/>
        <v>0</v>
      </c>
      <c r="AR14" s="151">
        <f t="shared" si="13"/>
        <v>0</v>
      </c>
      <c r="AS14" s="147">
        <f t="shared" si="34"/>
        <v>0</v>
      </c>
      <c r="AT14" s="151">
        <f t="shared" si="35"/>
        <v>0</v>
      </c>
      <c r="AU14" s="151">
        <f t="shared" si="14"/>
        <v>0</v>
      </c>
      <c r="AV14" s="151">
        <f t="shared" si="15"/>
        <v>0</v>
      </c>
      <c r="AW14" s="151">
        <f t="shared" si="16"/>
        <v>0</v>
      </c>
      <c r="AX14" s="151">
        <f t="shared" si="17"/>
        <v>0</v>
      </c>
      <c r="AY14" s="151">
        <f t="shared" si="18"/>
        <v>0</v>
      </c>
      <c r="AZ14" s="153">
        <f t="shared" si="36"/>
        <v>0</v>
      </c>
      <c r="BA14" s="151">
        <f t="shared" si="19"/>
        <v>0</v>
      </c>
      <c r="BB14" s="151">
        <f t="shared" si="20"/>
        <v>0</v>
      </c>
      <c r="BC14" s="151">
        <f t="shared" si="21"/>
        <v>0</v>
      </c>
      <c r="BD14" s="151">
        <f t="shared" si="37"/>
        <v>0</v>
      </c>
      <c r="BE14" s="151">
        <f t="shared" si="22"/>
        <v>0</v>
      </c>
      <c r="BF14" s="151">
        <f t="shared" si="23"/>
        <v>0</v>
      </c>
      <c r="BG14" s="153">
        <f t="shared" si="38"/>
        <v>0</v>
      </c>
      <c r="BH14" s="551">
        <f t="shared" si="39"/>
        <v>0</v>
      </c>
      <c r="BI14" s="551">
        <f t="shared" si="40"/>
        <v>0</v>
      </c>
      <c r="BJ14" s="551">
        <f t="shared" si="41"/>
        <v>0</v>
      </c>
      <c r="BK14" s="551">
        <f t="shared" si="42"/>
        <v>0</v>
      </c>
      <c r="BL14" s="152">
        <v>0</v>
      </c>
      <c r="BM14" s="151">
        <f t="shared" si="24"/>
        <v>0</v>
      </c>
      <c r="BN14" s="151">
        <f t="shared" si="25"/>
        <v>0</v>
      </c>
      <c r="BO14" s="150">
        <f t="shared" si="43"/>
        <v>0</v>
      </c>
      <c r="BP14" s="1095">
        <f t="shared" si="44"/>
        <v>0</v>
      </c>
      <c r="BQ14" s="156"/>
      <c r="BR14" s="156"/>
      <c r="BS14" s="156"/>
      <c r="BT14" s="156"/>
      <c r="BU14" s="156"/>
      <c r="BV14" s="156"/>
      <c r="BW14" s="152"/>
      <c r="BX14" s="152"/>
      <c r="BY14" s="156"/>
      <c r="BZ14" s="156">
        <f t="shared" si="26"/>
        <v>0</v>
      </c>
      <c r="CA14" s="152"/>
      <c r="CB14" s="156"/>
      <c r="CC14" s="156"/>
      <c r="CD14" s="156"/>
      <c r="CE14" s="157"/>
      <c r="CF14" s="157"/>
      <c r="CG14" s="156"/>
      <c r="CH14" s="156"/>
      <c r="CI14" s="156"/>
      <c r="CJ14" s="156"/>
      <c r="CK14" s="156"/>
      <c r="CL14" s="156"/>
      <c r="CM14" s="151">
        <f t="shared" si="45"/>
        <v>0</v>
      </c>
      <c r="CN14" s="151">
        <f t="shared" si="27"/>
        <v>0</v>
      </c>
      <c r="CO14" s="158">
        <f t="shared" si="28"/>
        <v>0</v>
      </c>
      <c r="CP14" s="158"/>
      <c r="CQ14" s="151">
        <f t="shared" si="46"/>
        <v>0</v>
      </c>
      <c r="CR14" s="156">
        <f t="shared" si="47"/>
        <v>0</v>
      </c>
      <c r="CS14" s="155">
        <f t="shared" si="48"/>
        <v>0</v>
      </c>
      <c r="CT14" s="156">
        <f t="shared" si="49"/>
        <v>0</v>
      </c>
      <c r="CU14" s="332">
        <f t="shared" si="50"/>
        <v>1183.33</v>
      </c>
      <c r="CV14" s="560">
        <f t="shared" si="51"/>
        <v>-1183.33</v>
      </c>
      <c r="CW14" s="560">
        <f t="shared" si="52"/>
        <v>-118.333</v>
      </c>
      <c r="CX14" s="560">
        <f t="shared" si="53"/>
        <v>-3083.33</v>
      </c>
      <c r="CY14" s="560">
        <f t="shared" si="54"/>
        <v>0</v>
      </c>
      <c r="CZ14" s="560">
        <f t="shared" si="55"/>
        <v>-118.333</v>
      </c>
      <c r="DA14" s="560">
        <f t="shared" si="56"/>
        <v>-23.666600000000003</v>
      </c>
      <c r="DB14" s="156">
        <f t="shared" si="57"/>
        <v>0</v>
      </c>
      <c r="DC14" s="156">
        <f t="shared" si="58"/>
        <v>50</v>
      </c>
      <c r="DD14" s="156">
        <f t="shared" si="59"/>
        <v>-50</v>
      </c>
      <c r="DE14" s="561">
        <f t="shared" si="60"/>
        <v>0</v>
      </c>
      <c r="DF14" s="560">
        <f t="shared" si="61"/>
        <v>0</v>
      </c>
      <c r="DG14" s="561"/>
      <c r="DH14" s="151"/>
    </row>
    <row r="15" spans="1:112" s="159" customFormat="1" ht="68.099999999999994" customHeight="1" x14ac:dyDescent="0.2">
      <c r="A15" s="149" t="str">
        <f>IF(C15="","",SUBTOTAL(3,$C$6:C15))</f>
        <v/>
      </c>
      <c r="B15" s="150"/>
      <c r="C15" s="150"/>
      <c r="D15" s="325"/>
      <c r="E15" s="325"/>
      <c r="F15" s="150"/>
      <c r="G15" s="150"/>
      <c r="H15" s="150"/>
      <c r="I15" s="150"/>
      <c r="J15" s="151">
        <f t="shared" si="0"/>
        <v>0</v>
      </c>
      <c r="K15" s="151">
        <f t="shared" si="1"/>
        <v>0</v>
      </c>
      <c r="L15" s="151">
        <f t="shared" si="2"/>
        <v>0</v>
      </c>
      <c r="M15" s="151">
        <f t="shared" si="3"/>
        <v>0</v>
      </c>
      <c r="N15" s="152">
        <v>0</v>
      </c>
      <c r="O15" s="153">
        <f t="shared" si="29"/>
        <v>0</v>
      </c>
      <c r="P15" s="150"/>
      <c r="Q15" s="150"/>
      <c r="R15" s="150"/>
      <c r="S15" s="150"/>
      <c r="T15" s="150"/>
      <c r="U15" s="151"/>
      <c r="V15" s="151"/>
      <c r="W15" s="331">
        <f t="shared" si="30"/>
        <v>0</v>
      </c>
      <c r="X15" s="150"/>
      <c r="Y15" s="154">
        <f t="shared" si="4"/>
        <v>0</v>
      </c>
      <c r="Z15" s="153">
        <f t="shared" si="5"/>
        <v>0</v>
      </c>
      <c r="AA15" s="147"/>
      <c r="AB15" s="147"/>
      <c r="AC15" s="331">
        <f t="shared" si="31"/>
        <v>0</v>
      </c>
      <c r="AD15" s="331">
        <f t="shared" si="6"/>
        <v>0</v>
      </c>
      <c r="AE15" s="331">
        <v>0</v>
      </c>
      <c r="AF15" s="331">
        <f t="shared" si="32"/>
        <v>0</v>
      </c>
      <c r="AG15" s="331">
        <f t="shared" si="33"/>
        <v>0</v>
      </c>
      <c r="AH15" s="148">
        <f t="shared" si="7"/>
        <v>0</v>
      </c>
      <c r="AI15" s="155">
        <v>0</v>
      </c>
      <c r="AJ15" s="337">
        <v>0</v>
      </c>
      <c r="AK15" s="155">
        <v>0</v>
      </c>
      <c r="AL15" s="337">
        <v>0</v>
      </c>
      <c r="AM15" s="151">
        <f t="shared" si="8"/>
        <v>0</v>
      </c>
      <c r="AN15" s="151">
        <f t="shared" si="9"/>
        <v>0</v>
      </c>
      <c r="AO15" s="151">
        <f t="shared" si="10"/>
        <v>0</v>
      </c>
      <c r="AP15" s="151">
        <f t="shared" si="11"/>
        <v>0</v>
      </c>
      <c r="AQ15" s="151">
        <f t="shared" si="12"/>
        <v>0</v>
      </c>
      <c r="AR15" s="151">
        <f t="shared" si="13"/>
        <v>0</v>
      </c>
      <c r="AS15" s="147">
        <f t="shared" si="34"/>
        <v>0</v>
      </c>
      <c r="AT15" s="151">
        <f t="shared" si="35"/>
        <v>0</v>
      </c>
      <c r="AU15" s="151">
        <f t="shared" si="14"/>
        <v>0</v>
      </c>
      <c r="AV15" s="151">
        <f t="shared" si="15"/>
        <v>0</v>
      </c>
      <c r="AW15" s="151">
        <f t="shared" si="16"/>
        <v>0</v>
      </c>
      <c r="AX15" s="151">
        <f t="shared" si="17"/>
        <v>0</v>
      </c>
      <c r="AY15" s="151">
        <f t="shared" si="18"/>
        <v>0</v>
      </c>
      <c r="AZ15" s="153">
        <f t="shared" si="36"/>
        <v>0</v>
      </c>
      <c r="BA15" s="151">
        <f t="shared" si="19"/>
        <v>0</v>
      </c>
      <c r="BB15" s="151">
        <f t="shared" si="20"/>
        <v>0</v>
      </c>
      <c r="BC15" s="151">
        <f t="shared" si="21"/>
        <v>0</v>
      </c>
      <c r="BD15" s="151">
        <f t="shared" si="37"/>
        <v>0</v>
      </c>
      <c r="BE15" s="151">
        <f t="shared" si="22"/>
        <v>0</v>
      </c>
      <c r="BF15" s="151">
        <f t="shared" si="23"/>
        <v>0</v>
      </c>
      <c r="BG15" s="153">
        <f t="shared" si="38"/>
        <v>0</v>
      </c>
      <c r="BH15" s="551">
        <f t="shared" si="39"/>
        <v>0</v>
      </c>
      <c r="BI15" s="551">
        <f t="shared" si="40"/>
        <v>0</v>
      </c>
      <c r="BJ15" s="551">
        <f t="shared" si="41"/>
        <v>0</v>
      </c>
      <c r="BK15" s="551">
        <f t="shared" si="42"/>
        <v>0</v>
      </c>
      <c r="BL15" s="152">
        <v>0</v>
      </c>
      <c r="BM15" s="151">
        <f t="shared" si="24"/>
        <v>0</v>
      </c>
      <c r="BN15" s="151">
        <f t="shared" si="25"/>
        <v>0</v>
      </c>
      <c r="BO15" s="150">
        <f t="shared" si="43"/>
        <v>0</v>
      </c>
      <c r="BP15" s="1095">
        <f t="shared" si="44"/>
        <v>0</v>
      </c>
      <c r="BQ15" s="156"/>
      <c r="BR15" s="156"/>
      <c r="BS15" s="156"/>
      <c r="BT15" s="156"/>
      <c r="BU15" s="156"/>
      <c r="BV15" s="156"/>
      <c r="BW15" s="152"/>
      <c r="BX15" s="152"/>
      <c r="BY15" s="156"/>
      <c r="BZ15" s="156">
        <f t="shared" si="26"/>
        <v>0</v>
      </c>
      <c r="CA15" s="152"/>
      <c r="CB15" s="156"/>
      <c r="CC15" s="156"/>
      <c r="CD15" s="156"/>
      <c r="CE15" s="157"/>
      <c r="CF15" s="157"/>
      <c r="CG15" s="156"/>
      <c r="CH15" s="156"/>
      <c r="CI15" s="156"/>
      <c r="CJ15" s="156"/>
      <c r="CK15" s="156"/>
      <c r="CL15" s="156"/>
      <c r="CM15" s="151">
        <f t="shared" si="45"/>
        <v>0</v>
      </c>
      <c r="CN15" s="151">
        <f t="shared" si="27"/>
        <v>0</v>
      </c>
      <c r="CO15" s="158">
        <f t="shared" si="28"/>
        <v>0</v>
      </c>
      <c r="CP15" s="158"/>
      <c r="CQ15" s="151">
        <f t="shared" si="46"/>
        <v>0</v>
      </c>
      <c r="CR15" s="156">
        <f t="shared" si="47"/>
        <v>0</v>
      </c>
      <c r="CS15" s="155">
        <f t="shared" si="48"/>
        <v>0</v>
      </c>
      <c r="CT15" s="156">
        <f t="shared" si="49"/>
        <v>0</v>
      </c>
      <c r="CU15" s="332">
        <f t="shared" si="50"/>
        <v>1183.33</v>
      </c>
      <c r="CV15" s="560">
        <f t="shared" si="51"/>
        <v>-1183.33</v>
      </c>
      <c r="CW15" s="560">
        <f t="shared" si="52"/>
        <v>-118.333</v>
      </c>
      <c r="CX15" s="560">
        <f t="shared" si="53"/>
        <v>-3083.33</v>
      </c>
      <c r="CY15" s="560">
        <f t="shared" si="54"/>
        <v>0</v>
      </c>
      <c r="CZ15" s="560">
        <f t="shared" si="55"/>
        <v>-118.333</v>
      </c>
      <c r="DA15" s="560">
        <f t="shared" si="56"/>
        <v>-23.666600000000003</v>
      </c>
      <c r="DB15" s="156">
        <f t="shared" si="57"/>
        <v>0</v>
      </c>
      <c r="DC15" s="156">
        <f t="shared" si="58"/>
        <v>50</v>
      </c>
      <c r="DD15" s="156">
        <f t="shared" si="59"/>
        <v>-50</v>
      </c>
      <c r="DE15" s="561">
        <f t="shared" si="60"/>
        <v>0</v>
      </c>
      <c r="DF15" s="560">
        <f t="shared" si="61"/>
        <v>0</v>
      </c>
      <c r="DG15" s="561"/>
      <c r="DH15" s="151"/>
    </row>
    <row r="16" spans="1:112" s="159" customFormat="1" ht="68.099999999999994" customHeight="1" x14ac:dyDescent="0.2">
      <c r="A16" s="149" t="str">
        <f>IF(C16="","",SUBTOTAL(3,$C$6:C16))</f>
        <v/>
      </c>
      <c r="B16" s="150"/>
      <c r="C16" s="150"/>
      <c r="D16" s="325"/>
      <c r="E16" s="325"/>
      <c r="F16" s="150"/>
      <c r="G16" s="150"/>
      <c r="H16" s="150"/>
      <c r="I16" s="150"/>
      <c r="J16" s="151">
        <f t="shared" si="0"/>
        <v>0</v>
      </c>
      <c r="K16" s="151">
        <f t="shared" si="1"/>
        <v>0</v>
      </c>
      <c r="L16" s="151">
        <f t="shared" si="2"/>
        <v>0</v>
      </c>
      <c r="M16" s="151">
        <f t="shared" si="3"/>
        <v>0</v>
      </c>
      <c r="N16" s="152">
        <v>0</v>
      </c>
      <c r="O16" s="153">
        <f t="shared" si="29"/>
        <v>0</v>
      </c>
      <c r="P16" s="150"/>
      <c r="Q16" s="150"/>
      <c r="R16" s="150"/>
      <c r="S16" s="150"/>
      <c r="T16" s="150"/>
      <c r="U16" s="151"/>
      <c r="V16" s="151"/>
      <c r="W16" s="331">
        <f t="shared" si="30"/>
        <v>0</v>
      </c>
      <c r="X16" s="150"/>
      <c r="Y16" s="154">
        <f t="shared" si="4"/>
        <v>0</v>
      </c>
      <c r="Z16" s="153">
        <f t="shared" si="5"/>
        <v>0</v>
      </c>
      <c r="AA16" s="147"/>
      <c r="AB16" s="147"/>
      <c r="AC16" s="331">
        <f t="shared" si="31"/>
        <v>0</v>
      </c>
      <c r="AD16" s="331">
        <f t="shared" si="6"/>
        <v>0</v>
      </c>
      <c r="AE16" s="331">
        <v>0</v>
      </c>
      <c r="AF16" s="331">
        <f t="shared" si="32"/>
        <v>0</v>
      </c>
      <c r="AG16" s="331">
        <f t="shared" si="33"/>
        <v>0</v>
      </c>
      <c r="AH16" s="148">
        <f t="shared" si="7"/>
        <v>0</v>
      </c>
      <c r="AI16" s="155">
        <v>0</v>
      </c>
      <c r="AJ16" s="337">
        <v>0</v>
      </c>
      <c r="AK16" s="155">
        <v>0</v>
      </c>
      <c r="AL16" s="337">
        <v>0</v>
      </c>
      <c r="AM16" s="151">
        <f t="shared" si="8"/>
        <v>0</v>
      </c>
      <c r="AN16" s="151">
        <f t="shared" si="9"/>
        <v>0</v>
      </c>
      <c r="AO16" s="151">
        <f t="shared" si="10"/>
        <v>0</v>
      </c>
      <c r="AP16" s="151">
        <f t="shared" si="11"/>
        <v>0</v>
      </c>
      <c r="AQ16" s="151">
        <f t="shared" si="12"/>
        <v>0</v>
      </c>
      <c r="AR16" s="151">
        <f t="shared" si="13"/>
        <v>0</v>
      </c>
      <c r="AS16" s="147">
        <f t="shared" si="34"/>
        <v>0</v>
      </c>
      <c r="AT16" s="151">
        <f t="shared" si="35"/>
        <v>0</v>
      </c>
      <c r="AU16" s="151">
        <f t="shared" si="14"/>
        <v>0</v>
      </c>
      <c r="AV16" s="151">
        <f t="shared" si="15"/>
        <v>0</v>
      </c>
      <c r="AW16" s="151">
        <f t="shared" si="16"/>
        <v>0</v>
      </c>
      <c r="AX16" s="151">
        <f t="shared" si="17"/>
        <v>0</v>
      </c>
      <c r="AY16" s="151">
        <f t="shared" si="18"/>
        <v>0</v>
      </c>
      <c r="AZ16" s="153">
        <f t="shared" si="36"/>
        <v>0</v>
      </c>
      <c r="BA16" s="151">
        <f t="shared" si="19"/>
        <v>0</v>
      </c>
      <c r="BB16" s="151">
        <f t="shared" si="20"/>
        <v>0</v>
      </c>
      <c r="BC16" s="151">
        <f t="shared" si="21"/>
        <v>0</v>
      </c>
      <c r="BD16" s="151">
        <f t="shared" si="37"/>
        <v>0</v>
      </c>
      <c r="BE16" s="151">
        <f t="shared" si="22"/>
        <v>0</v>
      </c>
      <c r="BF16" s="151">
        <f t="shared" si="23"/>
        <v>0</v>
      </c>
      <c r="BG16" s="153">
        <f t="shared" si="38"/>
        <v>0</v>
      </c>
      <c r="BH16" s="551">
        <f t="shared" si="39"/>
        <v>0</v>
      </c>
      <c r="BI16" s="551">
        <f t="shared" si="40"/>
        <v>0</v>
      </c>
      <c r="BJ16" s="551">
        <f t="shared" si="41"/>
        <v>0</v>
      </c>
      <c r="BK16" s="551">
        <f t="shared" si="42"/>
        <v>0</v>
      </c>
      <c r="BL16" s="152">
        <v>0</v>
      </c>
      <c r="BM16" s="151">
        <f t="shared" si="24"/>
        <v>0</v>
      </c>
      <c r="BN16" s="151">
        <f t="shared" si="25"/>
        <v>0</v>
      </c>
      <c r="BO16" s="150">
        <f t="shared" si="43"/>
        <v>0</v>
      </c>
      <c r="BP16" s="1095">
        <f t="shared" si="44"/>
        <v>0</v>
      </c>
      <c r="BQ16" s="156"/>
      <c r="BR16" s="156"/>
      <c r="BS16" s="156"/>
      <c r="BT16" s="156"/>
      <c r="BU16" s="156"/>
      <c r="BV16" s="156"/>
      <c r="BW16" s="152"/>
      <c r="BX16" s="152"/>
      <c r="BY16" s="156"/>
      <c r="BZ16" s="156">
        <f t="shared" si="26"/>
        <v>0</v>
      </c>
      <c r="CA16" s="152"/>
      <c r="CB16" s="156"/>
      <c r="CC16" s="156"/>
      <c r="CD16" s="156"/>
      <c r="CE16" s="157"/>
      <c r="CF16" s="157"/>
      <c r="CG16" s="156"/>
      <c r="CH16" s="156"/>
      <c r="CI16" s="156"/>
      <c r="CJ16" s="156"/>
      <c r="CK16" s="156"/>
      <c r="CL16" s="156"/>
      <c r="CM16" s="151">
        <f t="shared" si="45"/>
        <v>0</v>
      </c>
      <c r="CN16" s="151">
        <f t="shared" si="27"/>
        <v>0</v>
      </c>
      <c r="CO16" s="158">
        <f t="shared" si="28"/>
        <v>0</v>
      </c>
      <c r="CP16" s="158"/>
      <c r="CQ16" s="151">
        <f t="shared" si="46"/>
        <v>0</v>
      </c>
      <c r="CR16" s="156">
        <f t="shared" si="47"/>
        <v>0</v>
      </c>
      <c r="CS16" s="155">
        <f t="shared" si="48"/>
        <v>0</v>
      </c>
      <c r="CT16" s="156">
        <f t="shared" si="49"/>
        <v>0</v>
      </c>
      <c r="CU16" s="332">
        <f t="shared" si="50"/>
        <v>1183.33</v>
      </c>
      <c r="CV16" s="560">
        <f t="shared" si="51"/>
        <v>-1183.33</v>
      </c>
      <c r="CW16" s="560">
        <f t="shared" si="52"/>
        <v>-118.333</v>
      </c>
      <c r="CX16" s="560">
        <f t="shared" si="53"/>
        <v>-3083.33</v>
      </c>
      <c r="CY16" s="560">
        <f t="shared" si="54"/>
        <v>0</v>
      </c>
      <c r="CZ16" s="560">
        <f t="shared" si="55"/>
        <v>-118.333</v>
      </c>
      <c r="DA16" s="560">
        <f t="shared" si="56"/>
        <v>-23.666600000000003</v>
      </c>
      <c r="DB16" s="156">
        <f t="shared" si="57"/>
        <v>0</v>
      </c>
      <c r="DC16" s="156">
        <f t="shared" si="58"/>
        <v>50</v>
      </c>
      <c r="DD16" s="156">
        <f t="shared" si="59"/>
        <v>-50</v>
      </c>
      <c r="DE16" s="561">
        <f t="shared" si="60"/>
        <v>0</v>
      </c>
      <c r="DF16" s="560">
        <f t="shared" si="61"/>
        <v>0</v>
      </c>
      <c r="DG16" s="561"/>
      <c r="DH16" s="151"/>
    </row>
    <row r="17" spans="1:112" s="159" customFormat="1" ht="68.099999999999994" customHeight="1" x14ac:dyDescent="0.2">
      <c r="A17" s="149" t="str">
        <f>IF(C17="","",SUBTOTAL(3,$C$6:C17))</f>
        <v/>
      </c>
      <c r="B17" s="150"/>
      <c r="C17" s="150"/>
      <c r="D17" s="325"/>
      <c r="E17" s="325"/>
      <c r="F17" s="150"/>
      <c r="G17" s="150"/>
      <c r="H17" s="150"/>
      <c r="I17" s="150"/>
      <c r="J17" s="151">
        <f t="shared" si="0"/>
        <v>0</v>
      </c>
      <c r="K17" s="151">
        <f t="shared" si="1"/>
        <v>0</v>
      </c>
      <c r="L17" s="151">
        <f t="shared" si="2"/>
        <v>0</v>
      </c>
      <c r="M17" s="151">
        <f t="shared" si="3"/>
        <v>0</v>
      </c>
      <c r="N17" s="152">
        <v>0</v>
      </c>
      <c r="O17" s="153">
        <f t="shared" si="29"/>
        <v>0</v>
      </c>
      <c r="P17" s="150"/>
      <c r="Q17" s="150"/>
      <c r="R17" s="150"/>
      <c r="S17" s="150"/>
      <c r="T17" s="150"/>
      <c r="U17" s="151"/>
      <c r="V17" s="151"/>
      <c r="W17" s="331">
        <f t="shared" si="30"/>
        <v>0</v>
      </c>
      <c r="X17" s="150"/>
      <c r="Y17" s="154">
        <f t="shared" si="4"/>
        <v>0</v>
      </c>
      <c r="Z17" s="153">
        <f t="shared" si="5"/>
        <v>0</v>
      </c>
      <c r="AA17" s="147"/>
      <c r="AB17" s="147"/>
      <c r="AC17" s="331">
        <f t="shared" si="31"/>
        <v>0</v>
      </c>
      <c r="AD17" s="331">
        <f t="shared" si="6"/>
        <v>0</v>
      </c>
      <c r="AE17" s="331">
        <v>0</v>
      </c>
      <c r="AF17" s="331">
        <f t="shared" si="32"/>
        <v>0</v>
      </c>
      <c r="AG17" s="331">
        <f t="shared" si="33"/>
        <v>0</v>
      </c>
      <c r="AH17" s="148">
        <f t="shared" si="7"/>
        <v>0</v>
      </c>
      <c r="AI17" s="155">
        <v>0</v>
      </c>
      <c r="AJ17" s="337">
        <v>0</v>
      </c>
      <c r="AK17" s="155">
        <v>0</v>
      </c>
      <c r="AL17" s="337">
        <v>0</v>
      </c>
      <c r="AM17" s="151">
        <f t="shared" si="8"/>
        <v>0</v>
      </c>
      <c r="AN17" s="151">
        <f t="shared" si="9"/>
        <v>0</v>
      </c>
      <c r="AO17" s="151">
        <f t="shared" si="10"/>
        <v>0</v>
      </c>
      <c r="AP17" s="151">
        <f t="shared" si="11"/>
        <v>0</v>
      </c>
      <c r="AQ17" s="151">
        <f t="shared" si="12"/>
        <v>0</v>
      </c>
      <c r="AR17" s="151">
        <f t="shared" si="13"/>
        <v>0</v>
      </c>
      <c r="AS17" s="147">
        <f t="shared" si="34"/>
        <v>0</v>
      </c>
      <c r="AT17" s="151">
        <f t="shared" si="35"/>
        <v>0</v>
      </c>
      <c r="AU17" s="151">
        <f t="shared" si="14"/>
        <v>0</v>
      </c>
      <c r="AV17" s="151">
        <f t="shared" si="15"/>
        <v>0</v>
      </c>
      <c r="AW17" s="151">
        <f t="shared" si="16"/>
        <v>0</v>
      </c>
      <c r="AX17" s="151">
        <f t="shared" si="17"/>
        <v>0</v>
      </c>
      <c r="AY17" s="151">
        <f t="shared" si="18"/>
        <v>0</v>
      </c>
      <c r="AZ17" s="153">
        <f t="shared" si="36"/>
        <v>0</v>
      </c>
      <c r="BA17" s="151">
        <f t="shared" si="19"/>
        <v>0</v>
      </c>
      <c r="BB17" s="151">
        <f t="shared" si="20"/>
        <v>0</v>
      </c>
      <c r="BC17" s="151">
        <f t="shared" si="21"/>
        <v>0</v>
      </c>
      <c r="BD17" s="151">
        <f t="shared" si="37"/>
        <v>0</v>
      </c>
      <c r="BE17" s="151">
        <f t="shared" si="22"/>
        <v>0</v>
      </c>
      <c r="BF17" s="151">
        <f t="shared" si="23"/>
        <v>0</v>
      </c>
      <c r="BG17" s="153">
        <f t="shared" si="38"/>
        <v>0</v>
      </c>
      <c r="BH17" s="551">
        <f t="shared" si="39"/>
        <v>0</v>
      </c>
      <c r="BI17" s="551">
        <f t="shared" si="40"/>
        <v>0</v>
      </c>
      <c r="BJ17" s="551">
        <f t="shared" si="41"/>
        <v>0</v>
      </c>
      <c r="BK17" s="551">
        <f t="shared" si="42"/>
        <v>0</v>
      </c>
      <c r="BL17" s="152">
        <v>0</v>
      </c>
      <c r="BM17" s="151">
        <f t="shared" si="24"/>
        <v>0</v>
      </c>
      <c r="BN17" s="151">
        <f t="shared" si="25"/>
        <v>0</v>
      </c>
      <c r="BO17" s="150">
        <f t="shared" si="43"/>
        <v>0</v>
      </c>
      <c r="BP17" s="1095">
        <f t="shared" si="44"/>
        <v>0</v>
      </c>
      <c r="BQ17" s="156"/>
      <c r="BR17" s="156"/>
      <c r="BS17" s="156"/>
      <c r="BT17" s="156"/>
      <c r="BU17" s="156"/>
      <c r="BV17" s="156"/>
      <c r="BW17" s="152"/>
      <c r="BX17" s="152"/>
      <c r="BY17" s="156"/>
      <c r="BZ17" s="156">
        <f t="shared" si="26"/>
        <v>0</v>
      </c>
      <c r="CA17" s="152"/>
      <c r="CB17" s="156"/>
      <c r="CC17" s="156"/>
      <c r="CD17" s="156"/>
      <c r="CE17" s="157"/>
      <c r="CF17" s="157"/>
      <c r="CG17" s="156"/>
      <c r="CH17" s="156"/>
      <c r="CI17" s="156"/>
      <c r="CJ17" s="156"/>
      <c r="CK17" s="156"/>
      <c r="CL17" s="156"/>
      <c r="CM17" s="151">
        <f t="shared" si="45"/>
        <v>0</v>
      </c>
      <c r="CN17" s="151">
        <f t="shared" si="27"/>
        <v>0</v>
      </c>
      <c r="CO17" s="158">
        <f t="shared" si="28"/>
        <v>0</v>
      </c>
      <c r="CP17" s="158"/>
      <c r="CQ17" s="151">
        <f t="shared" si="46"/>
        <v>0</v>
      </c>
      <c r="CR17" s="156">
        <f t="shared" si="47"/>
        <v>0</v>
      </c>
      <c r="CS17" s="155">
        <f t="shared" si="48"/>
        <v>0</v>
      </c>
      <c r="CT17" s="156">
        <f t="shared" si="49"/>
        <v>0</v>
      </c>
      <c r="CU17" s="332">
        <f t="shared" si="50"/>
        <v>1183.33</v>
      </c>
      <c r="CV17" s="560">
        <f t="shared" si="51"/>
        <v>-1183.33</v>
      </c>
      <c r="CW17" s="560">
        <f t="shared" si="52"/>
        <v>-118.333</v>
      </c>
      <c r="CX17" s="560">
        <f t="shared" si="53"/>
        <v>-3083.33</v>
      </c>
      <c r="CY17" s="560">
        <f t="shared" si="54"/>
        <v>0</v>
      </c>
      <c r="CZ17" s="560">
        <f t="shared" si="55"/>
        <v>-118.333</v>
      </c>
      <c r="DA17" s="560">
        <f t="shared" si="56"/>
        <v>-23.666600000000003</v>
      </c>
      <c r="DB17" s="156">
        <f t="shared" si="57"/>
        <v>0</v>
      </c>
      <c r="DC17" s="156">
        <f t="shared" si="58"/>
        <v>50</v>
      </c>
      <c r="DD17" s="156">
        <f t="shared" si="59"/>
        <v>-50</v>
      </c>
      <c r="DE17" s="561">
        <f t="shared" si="60"/>
        <v>0</v>
      </c>
      <c r="DF17" s="560">
        <f t="shared" si="61"/>
        <v>0</v>
      </c>
      <c r="DG17" s="561"/>
      <c r="DH17" s="151"/>
    </row>
    <row r="18" spans="1:112" s="159" customFormat="1" ht="68.099999999999994" customHeight="1" x14ac:dyDescent="0.2">
      <c r="A18" s="149" t="str">
        <f>IF(C18="","",SUBTOTAL(3,$C$6:C18))</f>
        <v/>
      </c>
      <c r="B18" s="150"/>
      <c r="C18" s="150"/>
      <c r="D18" s="325"/>
      <c r="E18" s="325"/>
      <c r="F18" s="150"/>
      <c r="G18" s="150"/>
      <c r="H18" s="150"/>
      <c r="I18" s="150"/>
      <c r="J18" s="151">
        <f t="shared" si="0"/>
        <v>0</v>
      </c>
      <c r="K18" s="151">
        <f t="shared" si="1"/>
        <v>0</v>
      </c>
      <c r="L18" s="151">
        <f t="shared" si="2"/>
        <v>0</v>
      </c>
      <c r="M18" s="151">
        <f t="shared" si="3"/>
        <v>0</v>
      </c>
      <c r="N18" s="152">
        <v>0</v>
      </c>
      <c r="O18" s="153">
        <f t="shared" si="29"/>
        <v>0</v>
      </c>
      <c r="P18" s="150"/>
      <c r="Q18" s="150"/>
      <c r="R18" s="150"/>
      <c r="S18" s="150"/>
      <c r="T18" s="150"/>
      <c r="U18" s="151"/>
      <c r="V18" s="151"/>
      <c r="W18" s="331">
        <f t="shared" si="30"/>
        <v>0</v>
      </c>
      <c r="X18" s="150"/>
      <c r="Y18" s="154">
        <f t="shared" si="4"/>
        <v>0</v>
      </c>
      <c r="Z18" s="153">
        <f t="shared" si="5"/>
        <v>0</v>
      </c>
      <c r="AA18" s="147"/>
      <c r="AB18" s="147"/>
      <c r="AC18" s="331">
        <f t="shared" si="31"/>
        <v>0</v>
      </c>
      <c r="AD18" s="331">
        <f t="shared" si="6"/>
        <v>0</v>
      </c>
      <c r="AE18" s="331">
        <v>0</v>
      </c>
      <c r="AF18" s="331">
        <f t="shared" si="32"/>
        <v>0</v>
      </c>
      <c r="AG18" s="331">
        <f t="shared" si="33"/>
        <v>0</v>
      </c>
      <c r="AH18" s="148">
        <f t="shared" si="7"/>
        <v>0</v>
      </c>
      <c r="AI18" s="155">
        <v>0</v>
      </c>
      <c r="AJ18" s="337">
        <v>0</v>
      </c>
      <c r="AK18" s="155">
        <v>0</v>
      </c>
      <c r="AL18" s="337">
        <v>0</v>
      </c>
      <c r="AM18" s="151">
        <f t="shared" si="8"/>
        <v>0</v>
      </c>
      <c r="AN18" s="151">
        <f t="shared" si="9"/>
        <v>0</v>
      </c>
      <c r="AO18" s="151">
        <f t="shared" si="10"/>
        <v>0</v>
      </c>
      <c r="AP18" s="151">
        <f t="shared" si="11"/>
        <v>0</v>
      </c>
      <c r="AQ18" s="151">
        <f t="shared" si="12"/>
        <v>0</v>
      </c>
      <c r="AR18" s="151">
        <f t="shared" si="13"/>
        <v>0</v>
      </c>
      <c r="AS18" s="147">
        <f t="shared" si="34"/>
        <v>0</v>
      </c>
      <c r="AT18" s="151">
        <f t="shared" si="35"/>
        <v>0</v>
      </c>
      <c r="AU18" s="151">
        <f t="shared" si="14"/>
        <v>0</v>
      </c>
      <c r="AV18" s="151">
        <f t="shared" si="15"/>
        <v>0</v>
      </c>
      <c r="AW18" s="151">
        <f t="shared" si="16"/>
        <v>0</v>
      </c>
      <c r="AX18" s="151">
        <f t="shared" si="17"/>
        <v>0</v>
      </c>
      <c r="AY18" s="151">
        <f t="shared" si="18"/>
        <v>0</v>
      </c>
      <c r="AZ18" s="153">
        <f t="shared" si="36"/>
        <v>0</v>
      </c>
      <c r="BA18" s="151">
        <f t="shared" si="19"/>
        <v>0</v>
      </c>
      <c r="BB18" s="151">
        <f t="shared" si="20"/>
        <v>0</v>
      </c>
      <c r="BC18" s="151">
        <f t="shared" si="21"/>
        <v>0</v>
      </c>
      <c r="BD18" s="151">
        <f t="shared" si="37"/>
        <v>0</v>
      </c>
      <c r="BE18" s="151">
        <f t="shared" si="22"/>
        <v>0</v>
      </c>
      <c r="BF18" s="151">
        <f t="shared" si="23"/>
        <v>0</v>
      </c>
      <c r="BG18" s="153">
        <f t="shared" si="38"/>
        <v>0</v>
      </c>
      <c r="BH18" s="551">
        <f t="shared" si="39"/>
        <v>0</v>
      </c>
      <c r="BI18" s="551">
        <f t="shared" si="40"/>
        <v>0</v>
      </c>
      <c r="BJ18" s="551">
        <f t="shared" si="41"/>
        <v>0</v>
      </c>
      <c r="BK18" s="551">
        <f t="shared" si="42"/>
        <v>0</v>
      </c>
      <c r="BL18" s="152">
        <v>0</v>
      </c>
      <c r="BM18" s="151">
        <f t="shared" si="24"/>
        <v>0</v>
      </c>
      <c r="BN18" s="151">
        <f t="shared" si="25"/>
        <v>0</v>
      </c>
      <c r="BO18" s="150">
        <f t="shared" si="43"/>
        <v>0</v>
      </c>
      <c r="BP18" s="1095">
        <f t="shared" si="44"/>
        <v>0</v>
      </c>
      <c r="BQ18" s="156"/>
      <c r="BR18" s="156"/>
      <c r="BS18" s="156"/>
      <c r="BT18" s="156"/>
      <c r="BU18" s="156"/>
      <c r="BV18" s="156"/>
      <c r="BW18" s="152"/>
      <c r="BX18" s="152"/>
      <c r="BY18" s="156"/>
      <c r="BZ18" s="156">
        <f t="shared" si="26"/>
        <v>0</v>
      </c>
      <c r="CA18" s="152"/>
      <c r="CB18" s="156"/>
      <c r="CC18" s="156"/>
      <c r="CD18" s="156"/>
      <c r="CE18" s="157"/>
      <c r="CF18" s="157"/>
      <c r="CG18" s="156"/>
      <c r="CH18" s="156"/>
      <c r="CI18" s="156"/>
      <c r="CJ18" s="156"/>
      <c r="CK18" s="156"/>
      <c r="CL18" s="156"/>
      <c r="CM18" s="151">
        <f t="shared" si="45"/>
        <v>0</v>
      </c>
      <c r="CN18" s="151">
        <f t="shared" si="27"/>
        <v>0</v>
      </c>
      <c r="CO18" s="158">
        <f t="shared" si="28"/>
        <v>0</v>
      </c>
      <c r="CP18" s="158"/>
      <c r="CQ18" s="151">
        <f t="shared" si="46"/>
        <v>0</v>
      </c>
      <c r="CR18" s="156">
        <f t="shared" si="47"/>
        <v>0</v>
      </c>
      <c r="CS18" s="155">
        <f t="shared" si="48"/>
        <v>0</v>
      </c>
      <c r="CT18" s="156">
        <f t="shared" si="49"/>
        <v>0</v>
      </c>
      <c r="CU18" s="332">
        <f t="shared" si="50"/>
        <v>1183.33</v>
      </c>
      <c r="CV18" s="560">
        <f t="shared" si="51"/>
        <v>-1183.33</v>
      </c>
      <c r="CW18" s="560">
        <f t="shared" si="52"/>
        <v>-118.333</v>
      </c>
      <c r="CX18" s="560">
        <f t="shared" si="53"/>
        <v>-3083.33</v>
      </c>
      <c r="CY18" s="560">
        <f t="shared" si="54"/>
        <v>0</v>
      </c>
      <c r="CZ18" s="560">
        <f t="shared" si="55"/>
        <v>-118.333</v>
      </c>
      <c r="DA18" s="560">
        <f t="shared" si="56"/>
        <v>-23.666600000000003</v>
      </c>
      <c r="DB18" s="156">
        <f t="shared" si="57"/>
        <v>0</v>
      </c>
      <c r="DC18" s="156">
        <f t="shared" si="58"/>
        <v>50</v>
      </c>
      <c r="DD18" s="156">
        <f t="shared" si="59"/>
        <v>-50</v>
      </c>
      <c r="DE18" s="561">
        <f t="shared" si="60"/>
        <v>0</v>
      </c>
      <c r="DF18" s="560">
        <f t="shared" si="61"/>
        <v>0</v>
      </c>
      <c r="DG18" s="561"/>
      <c r="DH18" s="151"/>
    </row>
    <row r="19" spans="1:112" s="159" customFormat="1" ht="68.099999999999994" customHeight="1" x14ac:dyDescent="0.2">
      <c r="A19" s="149" t="str">
        <f>IF(C19="","",SUBTOTAL(3,$C$6:C19))</f>
        <v/>
      </c>
      <c r="B19" s="150"/>
      <c r="C19" s="150"/>
      <c r="D19" s="325"/>
      <c r="E19" s="325"/>
      <c r="F19" s="150"/>
      <c r="G19" s="150"/>
      <c r="H19" s="150"/>
      <c r="I19" s="150"/>
      <c r="J19" s="151">
        <f t="shared" si="0"/>
        <v>0</v>
      </c>
      <c r="K19" s="151">
        <f t="shared" si="1"/>
        <v>0</v>
      </c>
      <c r="L19" s="151">
        <f t="shared" si="2"/>
        <v>0</v>
      </c>
      <c r="M19" s="151">
        <f t="shared" si="3"/>
        <v>0</v>
      </c>
      <c r="N19" s="152">
        <v>0</v>
      </c>
      <c r="O19" s="153">
        <f t="shared" si="29"/>
        <v>0</v>
      </c>
      <c r="P19" s="150"/>
      <c r="Q19" s="150"/>
      <c r="R19" s="150"/>
      <c r="S19" s="150"/>
      <c r="T19" s="150"/>
      <c r="U19" s="151"/>
      <c r="V19" s="151"/>
      <c r="W19" s="331">
        <f t="shared" si="30"/>
        <v>0</v>
      </c>
      <c r="X19" s="150"/>
      <c r="Y19" s="154">
        <f t="shared" si="4"/>
        <v>0</v>
      </c>
      <c r="Z19" s="153">
        <f t="shared" si="5"/>
        <v>0</v>
      </c>
      <c r="AA19" s="147"/>
      <c r="AB19" s="147"/>
      <c r="AC19" s="331">
        <f t="shared" si="31"/>
        <v>0</v>
      </c>
      <c r="AD19" s="331">
        <f t="shared" si="6"/>
        <v>0</v>
      </c>
      <c r="AE19" s="331">
        <v>0</v>
      </c>
      <c r="AF19" s="331">
        <f t="shared" si="32"/>
        <v>0</v>
      </c>
      <c r="AG19" s="331">
        <f t="shared" si="33"/>
        <v>0</v>
      </c>
      <c r="AH19" s="148">
        <f t="shared" si="7"/>
        <v>0</v>
      </c>
      <c r="AI19" s="155">
        <v>0</v>
      </c>
      <c r="AJ19" s="337">
        <v>0</v>
      </c>
      <c r="AK19" s="155">
        <v>0</v>
      </c>
      <c r="AL19" s="337">
        <v>0</v>
      </c>
      <c r="AM19" s="151">
        <f t="shared" si="8"/>
        <v>0</v>
      </c>
      <c r="AN19" s="151">
        <f t="shared" si="9"/>
        <v>0</v>
      </c>
      <c r="AO19" s="151">
        <f t="shared" si="10"/>
        <v>0</v>
      </c>
      <c r="AP19" s="151">
        <f t="shared" si="11"/>
        <v>0</v>
      </c>
      <c r="AQ19" s="151">
        <f t="shared" si="12"/>
        <v>0</v>
      </c>
      <c r="AR19" s="151">
        <f t="shared" si="13"/>
        <v>0</v>
      </c>
      <c r="AS19" s="147">
        <f t="shared" si="34"/>
        <v>0</v>
      </c>
      <c r="AT19" s="151">
        <f t="shared" si="35"/>
        <v>0</v>
      </c>
      <c r="AU19" s="151">
        <f t="shared" si="14"/>
        <v>0</v>
      </c>
      <c r="AV19" s="151">
        <f t="shared" si="15"/>
        <v>0</v>
      </c>
      <c r="AW19" s="151">
        <f t="shared" si="16"/>
        <v>0</v>
      </c>
      <c r="AX19" s="151">
        <f t="shared" si="17"/>
        <v>0</v>
      </c>
      <c r="AY19" s="151">
        <f t="shared" si="18"/>
        <v>0</v>
      </c>
      <c r="AZ19" s="153">
        <f t="shared" si="36"/>
        <v>0</v>
      </c>
      <c r="BA19" s="151">
        <f t="shared" si="19"/>
        <v>0</v>
      </c>
      <c r="BB19" s="151">
        <f t="shared" si="20"/>
        <v>0</v>
      </c>
      <c r="BC19" s="151">
        <f t="shared" si="21"/>
        <v>0</v>
      </c>
      <c r="BD19" s="151">
        <f t="shared" si="37"/>
        <v>0</v>
      </c>
      <c r="BE19" s="151">
        <f t="shared" si="22"/>
        <v>0</v>
      </c>
      <c r="BF19" s="151">
        <f t="shared" si="23"/>
        <v>0</v>
      </c>
      <c r="BG19" s="153">
        <f t="shared" si="38"/>
        <v>0</v>
      </c>
      <c r="BH19" s="551">
        <f t="shared" si="39"/>
        <v>0</v>
      </c>
      <c r="BI19" s="551">
        <f t="shared" si="40"/>
        <v>0</v>
      </c>
      <c r="BJ19" s="551">
        <f t="shared" si="41"/>
        <v>0</v>
      </c>
      <c r="BK19" s="551">
        <f t="shared" si="42"/>
        <v>0</v>
      </c>
      <c r="BL19" s="152">
        <v>0</v>
      </c>
      <c r="BM19" s="151">
        <f t="shared" si="24"/>
        <v>0</v>
      </c>
      <c r="BN19" s="151">
        <f t="shared" si="25"/>
        <v>0</v>
      </c>
      <c r="BO19" s="150">
        <f t="shared" si="43"/>
        <v>0</v>
      </c>
      <c r="BP19" s="1095">
        <f t="shared" si="44"/>
        <v>0</v>
      </c>
      <c r="BQ19" s="156"/>
      <c r="BR19" s="156"/>
      <c r="BS19" s="156"/>
      <c r="BT19" s="156"/>
      <c r="BU19" s="156"/>
      <c r="BV19" s="156"/>
      <c r="BW19" s="152"/>
      <c r="BX19" s="152"/>
      <c r="BY19" s="156"/>
      <c r="BZ19" s="156">
        <f t="shared" si="26"/>
        <v>0</v>
      </c>
      <c r="CA19" s="152"/>
      <c r="CB19" s="156"/>
      <c r="CC19" s="156"/>
      <c r="CD19" s="156"/>
      <c r="CE19" s="157"/>
      <c r="CF19" s="157"/>
      <c r="CG19" s="156"/>
      <c r="CH19" s="156"/>
      <c r="CI19" s="156"/>
      <c r="CJ19" s="156"/>
      <c r="CK19" s="156"/>
      <c r="CL19" s="156"/>
      <c r="CM19" s="151">
        <f t="shared" si="45"/>
        <v>0</v>
      </c>
      <c r="CN19" s="151">
        <f t="shared" si="27"/>
        <v>0</v>
      </c>
      <c r="CO19" s="158">
        <f t="shared" si="28"/>
        <v>0</v>
      </c>
      <c r="CP19" s="158"/>
      <c r="CQ19" s="151">
        <f t="shared" si="46"/>
        <v>0</v>
      </c>
      <c r="CR19" s="156">
        <f t="shared" si="47"/>
        <v>0</v>
      </c>
      <c r="CS19" s="155">
        <f t="shared" si="48"/>
        <v>0</v>
      </c>
      <c r="CT19" s="156">
        <f t="shared" si="49"/>
        <v>0</v>
      </c>
      <c r="CU19" s="332">
        <f t="shared" si="50"/>
        <v>1183.33</v>
      </c>
      <c r="CV19" s="560">
        <f t="shared" si="51"/>
        <v>-1183.33</v>
      </c>
      <c r="CW19" s="560">
        <f t="shared" si="52"/>
        <v>-118.333</v>
      </c>
      <c r="CX19" s="560">
        <f t="shared" si="53"/>
        <v>-3083.33</v>
      </c>
      <c r="CY19" s="560">
        <f t="shared" si="54"/>
        <v>0</v>
      </c>
      <c r="CZ19" s="560">
        <f t="shared" si="55"/>
        <v>-118.333</v>
      </c>
      <c r="DA19" s="560">
        <f t="shared" si="56"/>
        <v>-23.666600000000003</v>
      </c>
      <c r="DB19" s="156">
        <f t="shared" si="57"/>
        <v>0</v>
      </c>
      <c r="DC19" s="156">
        <f t="shared" si="58"/>
        <v>50</v>
      </c>
      <c r="DD19" s="156">
        <f t="shared" si="59"/>
        <v>-50</v>
      </c>
      <c r="DE19" s="561">
        <f t="shared" si="60"/>
        <v>0</v>
      </c>
      <c r="DF19" s="560">
        <f t="shared" si="61"/>
        <v>0</v>
      </c>
      <c r="DG19" s="561"/>
      <c r="DH19" s="151"/>
    </row>
    <row r="20" spans="1:112" s="159" customFormat="1" ht="68.099999999999994" customHeight="1" x14ac:dyDescent="0.2">
      <c r="A20" s="149" t="str">
        <f>IF(C20="","",SUBTOTAL(3,$C$6:C20))</f>
        <v/>
      </c>
      <c r="B20" s="150"/>
      <c r="C20" s="150"/>
      <c r="D20" s="325"/>
      <c r="E20" s="325"/>
      <c r="F20" s="150"/>
      <c r="G20" s="150"/>
      <c r="H20" s="150"/>
      <c r="I20" s="150"/>
      <c r="J20" s="151">
        <f t="shared" si="0"/>
        <v>0</v>
      </c>
      <c r="K20" s="151">
        <f t="shared" si="1"/>
        <v>0</v>
      </c>
      <c r="L20" s="151">
        <f t="shared" si="2"/>
        <v>0</v>
      </c>
      <c r="M20" s="151">
        <f t="shared" si="3"/>
        <v>0</v>
      </c>
      <c r="N20" s="152">
        <v>0</v>
      </c>
      <c r="O20" s="153">
        <f t="shared" si="29"/>
        <v>0</v>
      </c>
      <c r="P20" s="150"/>
      <c r="Q20" s="150"/>
      <c r="R20" s="150"/>
      <c r="S20" s="150"/>
      <c r="T20" s="150"/>
      <c r="U20" s="151"/>
      <c r="V20" s="151"/>
      <c r="W20" s="331">
        <f t="shared" si="30"/>
        <v>0</v>
      </c>
      <c r="X20" s="150"/>
      <c r="Y20" s="154">
        <f t="shared" si="4"/>
        <v>0</v>
      </c>
      <c r="Z20" s="153">
        <f t="shared" si="5"/>
        <v>0</v>
      </c>
      <c r="AA20" s="147"/>
      <c r="AB20" s="147"/>
      <c r="AC20" s="331">
        <f t="shared" si="31"/>
        <v>0</v>
      </c>
      <c r="AD20" s="331">
        <f t="shared" si="6"/>
        <v>0</v>
      </c>
      <c r="AE20" s="331">
        <v>0</v>
      </c>
      <c r="AF20" s="331">
        <f t="shared" si="32"/>
        <v>0</v>
      </c>
      <c r="AG20" s="331">
        <f t="shared" si="33"/>
        <v>0</v>
      </c>
      <c r="AH20" s="148">
        <f t="shared" si="7"/>
        <v>0</v>
      </c>
      <c r="AI20" s="155">
        <v>0</v>
      </c>
      <c r="AJ20" s="337">
        <v>0</v>
      </c>
      <c r="AK20" s="155">
        <v>0</v>
      </c>
      <c r="AL20" s="337">
        <v>0</v>
      </c>
      <c r="AM20" s="151">
        <f t="shared" si="8"/>
        <v>0</v>
      </c>
      <c r="AN20" s="151">
        <f t="shared" si="9"/>
        <v>0</v>
      </c>
      <c r="AO20" s="151">
        <f t="shared" si="10"/>
        <v>0</v>
      </c>
      <c r="AP20" s="151">
        <f t="shared" si="11"/>
        <v>0</v>
      </c>
      <c r="AQ20" s="151">
        <f t="shared" si="12"/>
        <v>0</v>
      </c>
      <c r="AR20" s="151">
        <f t="shared" si="13"/>
        <v>0</v>
      </c>
      <c r="AS20" s="147">
        <f t="shared" si="34"/>
        <v>0</v>
      </c>
      <c r="AT20" s="151">
        <f t="shared" si="35"/>
        <v>0</v>
      </c>
      <c r="AU20" s="151">
        <f t="shared" si="14"/>
        <v>0</v>
      </c>
      <c r="AV20" s="151">
        <f t="shared" si="15"/>
        <v>0</v>
      </c>
      <c r="AW20" s="151">
        <f t="shared" si="16"/>
        <v>0</v>
      </c>
      <c r="AX20" s="151">
        <f t="shared" si="17"/>
        <v>0</v>
      </c>
      <c r="AY20" s="151">
        <f t="shared" si="18"/>
        <v>0</v>
      </c>
      <c r="AZ20" s="153">
        <f t="shared" si="36"/>
        <v>0</v>
      </c>
      <c r="BA20" s="151">
        <f t="shared" si="19"/>
        <v>0</v>
      </c>
      <c r="BB20" s="151">
        <f t="shared" si="20"/>
        <v>0</v>
      </c>
      <c r="BC20" s="151">
        <f t="shared" si="21"/>
        <v>0</v>
      </c>
      <c r="BD20" s="151">
        <f t="shared" si="37"/>
        <v>0</v>
      </c>
      <c r="BE20" s="151">
        <f t="shared" si="22"/>
        <v>0</v>
      </c>
      <c r="BF20" s="151">
        <f t="shared" si="23"/>
        <v>0</v>
      </c>
      <c r="BG20" s="153">
        <f t="shared" si="38"/>
        <v>0</v>
      </c>
      <c r="BH20" s="551">
        <f t="shared" si="39"/>
        <v>0</v>
      </c>
      <c r="BI20" s="551">
        <f t="shared" si="40"/>
        <v>0</v>
      </c>
      <c r="BJ20" s="551">
        <f t="shared" si="41"/>
        <v>0</v>
      </c>
      <c r="BK20" s="551">
        <f t="shared" si="42"/>
        <v>0</v>
      </c>
      <c r="BL20" s="152">
        <v>0</v>
      </c>
      <c r="BM20" s="151">
        <f t="shared" si="24"/>
        <v>0</v>
      </c>
      <c r="BN20" s="151">
        <f t="shared" si="25"/>
        <v>0</v>
      </c>
      <c r="BO20" s="150">
        <f t="shared" si="43"/>
        <v>0</v>
      </c>
      <c r="BP20" s="1095">
        <f t="shared" si="44"/>
        <v>0</v>
      </c>
      <c r="BQ20" s="156"/>
      <c r="BR20" s="156"/>
      <c r="BS20" s="156"/>
      <c r="BT20" s="156"/>
      <c r="BU20" s="156"/>
      <c r="BV20" s="156"/>
      <c r="BW20" s="152"/>
      <c r="BX20" s="152"/>
      <c r="BY20" s="156"/>
      <c r="BZ20" s="156">
        <f t="shared" si="26"/>
        <v>0</v>
      </c>
      <c r="CA20" s="152"/>
      <c r="CB20" s="156"/>
      <c r="CC20" s="156"/>
      <c r="CD20" s="156"/>
      <c r="CE20" s="157"/>
      <c r="CF20" s="157"/>
      <c r="CG20" s="156"/>
      <c r="CH20" s="156"/>
      <c r="CI20" s="156"/>
      <c r="CJ20" s="156"/>
      <c r="CK20" s="156"/>
      <c r="CL20" s="156"/>
      <c r="CM20" s="151">
        <f t="shared" si="45"/>
        <v>0</v>
      </c>
      <c r="CN20" s="151">
        <f t="shared" si="27"/>
        <v>0</v>
      </c>
      <c r="CO20" s="158">
        <f t="shared" si="28"/>
        <v>0</v>
      </c>
      <c r="CP20" s="158"/>
      <c r="CQ20" s="151">
        <f t="shared" si="46"/>
        <v>0</v>
      </c>
      <c r="CR20" s="156">
        <f t="shared" si="47"/>
        <v>0</v>
      </c>
      <c r="CS20" s="155">
        <f t="shared" si="48"/>
        <v>0</v>
      </c>
      <c r="CT20" s="156">
        <f t="shared" si="49"/>
        <v>0</v>
      </c>
      <c r="CU20" s="332">
        <f t="shared" si="50"/>
        <v>1183.33</v>
      </c>
      <c r="CV20" s="560">
        <f t="shared" si="51"/>
        <v>-1183.33</v>
      </c>
      <c r="CW20" s="560">
        <f t="shared" si="52"/>
        <v>-118.333</v>
      </c>
      <c r="CX20" s="560">
        <f t="shared" si="53"/>
        <v>-3083.33</v>
      </c>
      <c r="CY20" s="560">
        <f t="shared" si="54"/>
        <v>0</v>
      </c>
      <c r="CZ20" s="560">
        <f t="shared" si="55"/>
        <v>-118.333</v>
      </c>
      <c r="DA20" s="560">
        <f t="shared" si="56"/>
        <v>-23.666600000000003</v>
      </c>
      <c r="DB20" s="156">
        <f t="shared" si="57"/>
        <v>0</v>
      </c>
      <c r="DC20" s="156">
        <f t="shared" si="58"/>
        <v>50</v>
      </c>
      <c r="DD20" s="156">
        <f t="shared" si="59"/>
        <v>-50</v>
      </c>
      <c r="DE20" s="561">
        <f t="shared" si="60"/>
        <v>0</v>
      </c>
      <c r="DF20" s="560">
        <f t="shared" si="61"/>
        <v>0</v>
      </c>
      <c r="DG20" s="561"/>
      <c r="DH20" s="151"/>
    </row>
    <row r="21" spans="1:112" s="159" customFormat="1" ht="68.099999999999994" customHeight="1" x14ac:dyDescent="0.2">
      <c r="A21" s="149" t="str">
        <f>IF(C21="","",SUBTOTAL(3,$C$6:C21))</f>
        <v/>
      </c>
      <c r="B21" s="150"/>
      <c r="C21" s="150"/>
      <c r="D21" s="325"/>
      <c r="E21" s="325"/>
      <c r="F21" s="150"/>
      <c r="G21" s="150"/>
      <c r="H21" s="150"/>
      <c r="I21" s="150"/>
      <c r="J21" s="151">
        <f t="shared" si="0"/>
        <v>0</v>
      </c>
      <c r="K21" s="151">
        <f t="shared" si="1"/>
        <v>0</v>
      </c>
      <c r="L21" s="151">
        <f t="shared" si="2"/>
        <v>0</v>
      </c>
      <c r="M21" s="151">
        <f t="shared" si="3"/>
        <v>0</v>
      </c>
      <c r="N21" s="152">
        <v>0</v>
      </c>
      <c r="O21" s="153">
        <f t="shared" si="29"/>
        <v>0</v>
      </c>
      <c r="P21" s="150"/>
      <c r="Q21" s="150"/>
      <c r="R21" s="150"/>
      <c r="S21" s="150"/>
      <c r="T21" s="150"/>
      <c r="U21" s="151"/>
      <c r="V21" s="151"/>
      <c r="W21" s="331">
        <f t="shared" si="30"/>
        <v>0</v>
      </c>
      <c r="X21" s="150"/>
      <c r="Y21" s="154">
        <f t="shared" si="4"/>
        <v>0</v>
      </c>
      <c r="Z21" s="153">
        <f t="shared" si="5"/>
        <v>0</v>
      </c>
      <c r="AA21" s="147"/>
      <c r="AB21" s="147"/>
      <c r="AC21" s="331">
        <f t="shared" si="31"/>
        <v>0</v>
      </c>
      <c r="AD21" s="331">
        <f t="shared" si="6"/>
        <v>0</v>
      </c>
      <c r="AE21" s="331">
        <v>0</v>
      </c>
      <c r="AF21" s="331">
        <f t="shared" si="32"/>
        <v>0</v>
      </c>
      <c r="AG21" s="331">
        <f t="shared" si="33"/>
        <v>0</v>
      </c>
      <c r="AH21" s="148">
        <f t="shared" si="7"/>
        <v>0</v>
      </c>
      <c r="AI21" s="155">
        <v>0</v>
      </c>
      <c r="AJ21" s="337">
        <v>0</v>
      </c>
      <c r="AK21" s="155">
        <v>0</v>
      </c>
      <c r="AL21" s="337">
        <v>0</v>
      </c>
      <c r="AM21" s="151">
        <f t="shared" si="8"/>
        <v>0</v>
      </c>
      <c r="AN21" s="151">
        <f t="shared" si="9"/>
        <v>0</v>
      </c>
      <c r="AO21" s="151">
        <f t="shared" si="10"/>
        <v>0</v>
      </c>
      <c r="AP21" s="151">
        <f t="shared" si="11"/>
        <v>0</v>
      </c>
      <c r="AQ21" s="151">
        <f t="shared" si="12"/>
        <v>0</v>
      </c>
      <c r="AR21" s="151">
        <f t="shared" si="13"/>
        <v>0</v>
      </c>
      <c r="AS21" s="147">
        <f t="shared" si="34"/>
        <v>0</v>
      </c>
      <c r="AT21" s="151">
        <f t="shared" si="35"/>
        <v>0</v>
      </c>
      <c r="AU21" s="151">
        <f t="shared" si="14"/>
        <v>0</v>
      </c>
      <c r="AV21" s="151">
        <f t="shared" si="15"/>
        <v>0</v>
      </c>
      <c r="AW21" s="151">
        <f t="shared" si="16"/>
        <v>0</v>
      </c>
      <c r="AX21" s="151">
        <f t="shared" si="17"/>
        <v>0</v>
      </c>
      <c r="AY21" s="151">
        <f t="shared" si="18"/>
        <v>0</v>
      </c>
      <c r="AZ21" s="153">
        <f t="shared" si="36"/>
        <v>0</v>
      </c>
      <c r="BA21" s="151">
        <f t="shared" si="19"/>
        <v>0</v>
      </c>
      <c r="BB21" s="151">
        <f t="shared" si="20"/>
        <v>0</v>
      </c>
      <c r="BC21" s="151">
        <f t="shared" si="21"/>
        <v>0</v>
      </c>
      <c r="BD21" s="151">
        <f t="shared" si="37"/>
        <v>0</v>
      </c>
      <c r="BE21" s="151">
        <f t="shared" si="22"/>
        <v>0</v>
      </c>
      <c r="BF21" s="151">
        <f t="shared" si="23"/>
        <v>0</v>
      </c>
      <c r="BG21" s="153">
        <f t="shared" si="38"/>
        <v>0</v>
      </c>
      <c r="BH21" s="551">
        <f t="shared" si="39"/>
        <v>0</v>
      </c>
      <c r="BI21" s="551">
        <f t="shared" si="40"/>
        <v>0</v>
      </c>
      <c r="BJ21" s="551">
        <f t="shared" si="41"/>
        <v>0</v>
      </c>
      <c r="BK21" s="551">
        <f t="shared" si="42"/>
        <v>0</v>
      </c>
      <c r="BL21" s="152">
        <v>0</v>
      </c>
      <c r="BM21" s="151">
        <f t="shared" si="24"/>
        <v>0</v>
      </c>
      <c r="BN21" s="151">
        <f t="shared" si="25"/>
        <v>0</v>
      </c>
      <c r="BO21" s="150">
        <f t="shared" si="43"/>
        <v>0</v>
      </c>
      <c r="BP21" s="1095">
        <f t="shared" si="44"/>
        <v>0</v>
      </c>
      <c r="BQ21" s="156"/>
      <c r="BR21" s="156"/>
      <c r="BS21" s="156"/>
      <c r="BT21" s="156"/>
      <c r="BU21" s="156"/>
      <c r="BV21" s="156"/>
      <c r="BW21" s="152"/>
      <c r="BX21" s="152"/>
      <c r="BY21" s="156"/>
      <c r="BZ21" s="156">
        <f t="shared" si="26"/>
        <v>0</v>
      </c>
      <c r="CA21" s="152"/>
      <c r="CB21" s="156"/>
      <c r="CC21" s="156"/>
      <c r="CD21" s="156"/>
      <c r="CE21" s="157"/>
      <c r="CF21" s="157"/>
      <c r="CG21" s="156"/>
      <c r="CH21" s="156"/>
      <c r="CI21" s="156"/>
      <c r="CJ21" s="156"/>
      <c r="CK21" s="156"/>
      <c r="CL21" s="156"/>
      <c r="CM21" s="151">
        <f t="shared" si="45"/>
        <v>0</v>
      </c>
      <c r="CN21" s="151">
        <f t="shared" si="27"/>
        <v>0</v>
      </c>
      <c r="CO21" s="158">
        <f t="shared" si="28"/>
        <v>0</v>
      </c>
      <c r="CP21" s="158"/>
      <c r="CQ21" s="151">
        <f t="shared" si="46"/>
        <v>0</v>
      </c>
      <c r="CR21" s="156">
        <f t="shared" si="47"/>
        <v>0</v>
      </c>
      <c r="CS21" s="155">
        <f t="shared" si="48"/>
        <v>0</v>
      </c>
      <c r="CT21" s="156">
        <f t="shared" si="49"/>
        <v>0</v>
      </c>
      <c r="CU21" s="332">
        <f t="shared" si="50"/>
        <v>1183.33</v>
      </c>
      <c r="CV21" s="560">
        <f t="shared" si="51"/>
        <v>-1183.33</v>
      </c>
      <c r="CW21" s="560">
        <f t="shared" si="52"/>
        <v>-118.333</v>
      </c>
      <c r="CX21" s="560">
        <f t="shared" si="53"/>
        <v>-3083.33</v>
      </c>
      <c r="CY21" s="560">
        <f t="shared" si="54"/>
        <v>0</v>
      </c>
      <c r="CZ21" s="560">
        <f t="shared" si="55"/>
        <v>-118.333</v>
      </c>
      <c r="DA21" s="560">
        <f t="shared" si="56"/>
        <v>-23.666600000000003</v>
      </c>
      <c r="DB21" s="156">
        <f t="shared" si="57"/>
        <v>0</v>
      </c>
      <c r="DC21" s="156">
        <f t="shared" si="58"/>
        <v>50</v>
      </c>
      <c r="DD21" s="156">
        <f t="shared" si="59"/>
        <v>-50</v>
      </c>
      <c r="DE21" s="561">
        <f t="shared" si="60"/>
        <v>0</v>
      </c>
      <c r="DF21" s="560">
        <f t="shared" si="61"/>
        <v>0</v>
      </c>
      <c r="DG21" s="561"/>
      <c r="DH21" s="151"/>
    </row>
    <row r="22" spans="1:112" s="159" customFormat="1" ht="68.099999999999994" customHeight="1" x14ac:dyDescent="0.2">
      <c r="A22" s="149" t="str">
        <f>IF(C22="","",SUBTOTAL(3,$C$6:C22))</f>
        <v/>
      </c>
      <c r="B22" s="150"/>
      <c r="C22" s="150"/>
      <c r="D22" s="325"/>
      <c r="E22" s="325"/>
      <c r="F22" s="150"/>
      <c r="G22" s="150"/>
      <c r="H22" s="150"/>
      <c r="I22" s="150"/>
      <c r="J22" s="151">
        <f t="shared" si="0"/>
        <v>0</v>
      </c>
      <c r="K22" s="151">
        <f t="shared" si="1"/>
        <v>0</v>
      </c>
      <c r="L22" s="151">
        <f t="shared" si="2"/>
        <v>0</v>
      </c>
      <c r="M22" s="151">
        <f t="shared" si="3"/>
        <v>0</v>
      </c>
      <c r="N22" s="152">
        <v>0</v>
      </c>
      <c r="O22" s="153">
        <f t="shared" si="29"/>
        <v>0</v>
      </c>
      <c r="P22" s="150"/>
      <c r="Q22" s="150"/>
      <c r="R22" s="150"/>
      <c r="S22" s="150"/>
      <c r="T22" s="150"/>
      <c r="U22" s="151"/>
      <c r="V22" s="151"/>
      <c r="W22" s="331">
        <f t="shared" si="30"/>
        <v>0</v>
      </c>
      <c r="X22" s="150"/>
      <c r="Y22" s="154">
        <f t="shared" si="4"/>
        <v>0</v>
      </c>
      <c r="Z22" s="153">
        <f t="shared" si="5"/>
        <v>0</v>
      </c>
      <c r="AA22" s="147"/>
      <c r="AB22" s="147"/>
      <c r="AC22" s="331">
        <f t="shared" si="31"/>
        <v>0</v>
      </c>
      <c r="AD22" s="331">
        <f t="shared" si="6"/>
        <v>0</v>
      </c>
      <c r="AE22" s="331">
        <v>0</v>
      </c>
      <c r="AF22" s="331">
        <f t="shared" si="32"/>
        <v>0</v>
      </c>
      <c r="AG22" s="331">
        <f t="shared" si="33"/>
        <v>0</v>
      </c>
      <c r="AH22" s="148">
        <f t="shared" si="7"/>
        <v>0</v>
      </c>
      <c r="AI22" s="155">
        <v>0</v>
      </c>
      <c r="AJ22" s="337">
        <v>0</v>
      </c>
      <c r="AK22" s="155">
        <v>0</v>
      </c>
      <c r="AL22" s="337">
        <v>0</v>
      </c>
      <c r="AM22" s="151">
        <f t="shared" si="8"/>
        <v>0</v>
      </c>
      <c r="AN22" s="151">
        <f t="shared" si="9"/>
        <v>0</v>
      </c>
      <c r="AO22" s="151">
        <f t="shared" si="10"/>
        <v>0</v>
      </c>
      <c r="AP22" s="151">
        <f t="shared" si="11"/>
        <v>0</v>
      </c>
      <c r="AQ22" s="151">
        <f t="shared" si="12"/>
        <v>0</v>
      </c>
      <c r="AR22" s="151">
        <f t="shared" si="13"/>
        <v>0</v>
      </c>
      <c r="AS22" s="147">
        <f t="shared" si="34"/>
        <v>0</v>
      </c>
      <c r="AT22" s="151">
        <f t="shared" si="35"/>
        <v>0</v>
      </c>
      <c r="AU22" s="151">
        <f t="shared" si="14"/>
        <v>0</v>
      </c>
      <c r="AV22" s="151">
        <f t="shared" si="15"/>
        <v>0</v>
      </c>
      <c r="AW22" s="151">
        <f t="shared" si="16"/>
        <v>0</v>
      </c>
      <c r="AX22" s="151">
        <f t="shared" si="17"/>
        <v>0</v>
      </c>
      <c r="AY22" s="151">
        <f t="shared" si="18"/>
        <v>0</v>
      </c>
      <c r="AZ22" s="153">
        <f t="shared" si="36"/>
        <v>0</v>
      </c>
      <c r="BA22" s="151">
        <f t="shared" si="19"/>
        <v>0</v>
      </c>
      <c r="BB22" s="151">
        <f t="shared" si="20"/>
        <v>0</v>
      </c>
      <c r="BC22" s="151">
        <f t="shared" si="21"/>
        <v>0</v>
      </c>
      <c r="BD22" s="151">
        <f t="shared" si="37"/>
        <v>0</v>
      </c>
      <c r="BE22" s="151">
        <f t="shared" si="22"/>
        <v>0</v>
      </c>
      <c r="BF22" s="151">
        <f t="shared" si="23"/>
        <v>0</v>
      </c>
      <c r="BG22" s="153">
        <f t="shared" si="38"/>
        <v>0</v>
      </c>
      <c r="BH22" s="551">
        <f t="shared" si="39"/>
        <v>0</v>
      </c>
      <c r="BI22" s="551">
        <f t="shared" si="40"/>
        <v>0</v>
      </c>
      <c r="BJ22" s="551">
        <f t="shared" si="41"/>
        <v>0</v>
      </c>
      <c r="BK22" s="551">
        <f t="shared" si="42"/>
        <v>0</v>
      </c>
      <c r="BL22" s="152">
        <v>0</v>
      </c>
      <c r="BM22" s="151">
        <f t="shared" si="24"/>
        <v>0</v>
      </c>
      <c r="BN22" s="151">
        <f t="shared" si="25"/>
        <v>0</v>
      </c>
      <c r="BO22" s="150">
        <f t="shared" si="43"/>
        <v>0</v>
      </c>
      <c r="BP22" s="1095">
        <f t="shared" si="44"/>
        <v>0</v>
      </c>
      <c r="BQ22" s="156"/>
      <c r="BR22" s="156"/>
      <c r="BS22" s="156"/>
      <c r="BT22" s="156"/>
      <c r="BU22" s="156"/>
      <c r="BV22" s="156"/>
      <c r="BW22" s="152"/>
      <c r="BX22" s="152"/>
      <c r="BY22" s="156"/>
      <c r="BZ22" s="156">
        <f t="shared" si="26"/>
        <v>0</v>
      </c>
      <c r="CA22" s="152"/>
      <c r="CB22" s="156"/>
      <c r="CC22" s="156"/>
      <c r="CD22" s="156"/>
      <c r="CE22" s="157"/>
      <c r="CF22" s="157"/>
      <c r="CG22" s="156"/>
      <c r="CH22" s="156"/>
      <c r="CI22" s="156"/>
      <c r="CJ22" s="156"/>
      <c r="CK22" s="156"/>
      <c r="CL22" s="156"/>
      <c r="CM22" s="151">
        <f t="shared" si="45"/>
        <v>0</v>
      </c>
      <c r="CN22" s="151">
        <f t="shared" si="27"/>
        <v>0</v>
      </c>
      <c r="CO22" s="158">
        <f t="shared" si="28"/>
        <v>0</v>
      </c>
      <c r="CP22" s="158"/>
      <c r="CQ22" s="151">
        <f t="shared" si="46"/>
        <v>0</v>
      </c>
      <c r="CR22" s="156">
        <f t="shared" si="47"/>
        <v>0</v>
      </c>
      <c r="CS22" s="155">
        <f t="shared" si="48"/>
        <v>0</v>
      </c>
      <c r="CT22" s="156">
        <f t="shared" si="49"/>
        <v>0</v>
      </c>
      <c r="CU22" s="332">
        <f t="shared" si="50"/>
        <v>1183.33</v>
      </c>
      <c r="CV22" s="560">
        <f t="shared" si="51"/>
        <v>-1183.33</v>
      </c>
      <c r="CW22" s="560">
        <f t="shared" si="52"/>
        <v>-118.333</v>
      </c>
      <c r="CX22" s="560">
        <f t="shared" si="53"/>
        <v>-3083.33</v>
      </c>
      <c r="CY22" s="560">
        <f t="shared" si="54"/>
        <v>0</v>
      </c>
      <c r="CZ22" s="560">
        <f t="shared" si="55"/>
        <v>-118.333</v>
      </c>
      <c r="DA22" s="560">
        <f t="shared" si="56"/>
        <v>-23.666600000000003</v>
      </c>
      <c r="DB22" s="156">
        <f t="shared" si="57"/>
        <v>0</v>
      </c>
      <c r="DC22" s="156">
        <f t="shared" si="58"/>
        <v>50</v>
      </c>
      <c r="DD22" s="156">
        <f t="shared" si="59"/>
        <v>-50</v>
      </c>
      <c r="DE22" s="561">
        <f t="shared" si="60"/>
        <v>0</v>
      </c>
      <c r="DF22" s="560">
        <f t="shared" si="61"/>
        <v>0</v>
      </c>
      <c r="DG22" s="561"/>
      <c r="DH22" s="151"/>
    </row>
    <row r="23" spans="1:112" s="159" customFormat="1" ht="68.099999999999994" customHeight="1" x14ac:dyDescent="0.2">
      <c r="A23" s="149" t="str">
        <f>IF(C23="","",SUBTOTAL(3,$C$6:C23))</f>
        <v/>
      </c>
      <c r="B23" s="150"/>
      <c r="C23" s="150"/>
      <c r="D23" s="325"/>
      <c r="E23" s="325"/>
      <c r="F23" s="150"/>
      <c r="G23" s="150"/>
      <c r="H23" s="150"/>
      <c r="I23" s="150"/>
      <c r="J23" s="151">
        <f t="shared" si="0"/>
        <v>0</v>
      </c>
      <c r="K23" s="151">
        <f t="shared" si="1"/>
        <v>0</v>
      </c>
      <c r="L23" s="151">
        <f t="shared" si="2"/>
        <v>0</v>
      </c>
      <c r="M23" s="151">
        <f t="shared" si="3"/>
        <v>0</v>
      </c>
      <c r="N23" s="152">
        <v>0</v>
      </c>
      <c r="O23" s="153">
        <f t="shared" si="29"/>
        <v>0</v>
      </c>
      <c r="P23" s="150"/>
      <c r="Q23" s="150"/>
      <c r="R23" s="150"/>
      <c r="S23" s="150"/>
      <c r="T23" s="150"/>
      <c r="U23" s="151"/>
      <c r="V23" s="151"/>
      <c r="W23" s="331">
        <f t="shared" si="30"/>
        <v>0</v>
      </c>
      <c r="X23" s="150"/>
      <c r="Y23" s="154">
        <f t="shared" si="4"/>
        <v>0</v>
      </c>
      <c r="Z23" s="153">
        <f t="shared" si="5"/>
        <v>0</v>
      </c>
      <c r="AA23" s="147"/>
      <c r="AB23" s="147"/>
      <c r="AC23" s="331">
        <f t="shared" si="31"/>
        <v>0</v>
      </c>
      <c r="AD23" s="331">
        <f t="shared" si="6"/>
        <v>0</v>
      </c>
      <c r="AE23" s="331">
        <v>0</v>
      </c>
      <c r="AF23" s="331">
        <f t="shared" si="32"/>
        <v>0</v>
      </c>
      <c r="AG23" s="331">
        <f t="shared" si="33"/>
        <v>0</v>
      </c>
      <c r="AH23" s="148">
        <f t="shared" si="7"/>
        <v>0</v>
      </c>
      <c r="AI23" s="155">
        <v>0</v>
      </c>
      <c r="AJ23" s="337">
        <v>0</v>
      </c>
      <c r="AK23" s="155">
        <v>0</v>
      </c>
      <c r="AL23" s="337">
        <v>0</v>
      </c>
      <c r="AM23" s="151">
        <f t="shared" si="8"/>
        <v>0</v>
      </c>
      <c r="AN23" s="151">
        <f t="shared" si="9"/>
        <v>0</v>
      </c>
      <c r="AO23" s="151">
        <f t="shared" si="10"/>
        <v>0</v>
      </c>
      <c r="AP23" s="151">
        <f t="shared" si="11"/>
        <v>0</v>
      </c>
      <c r="AQ23" s="151">
        <f t="shared" si="12"/>
        <v>0</v>
      </c>
      <c r="AR23" s="151">
        <f t="shared" si="13"/>
        <v>0</v>
      </c>
      <c r="AS23" s="147">
        <f t="shared" si="34"/>
        <v>0</v>
      </c>
      <c r="AT23" s="151">
        <f t="shared" si="35"/>
        <v>0</v>
      </c>
      <c r="AU23" s="151">
        <f t="shared" si="14"/>
        <v>0</v>
      </c>
      <c r="AV23" s="151">
        <f t="shared" si="15"/>
        <v>0</v>
      </c>
      <c r="AW23" s="151">
        <f t="shared" si="16"/>
        <v>0</v>
      </c>
      <c r="AX23" s="151">
        <f t="shared" si="17"/>
        <v>0</v>
      </c>
      <c r="AY23" s="151">
        <f t="shared" si="18"/>
        <v>0</v>
      </c>
      <c r="AZ23" s="153">
        <f t="shared" si="36"/>
        <v>0</v>
      </c>
      <c r="BA23" s="151">
        <f t="shared" si="19"/>
        <v>0</v>
      </c>
      <c r="BB23" s="151">
        <f t="shared" si="20"/>
        <v>0</v>
      </c>
      <c r="BC23" s="151">
        <f t="shared" si="21"/>
        <v>0</v>
      </c>
      <c r="BD23" s="151">
        <f t="shared" si="37"/>
        <v>0</v>
      </c>
      <c r="BE23" s="151">
        <f t="shared" si="22"/>
        <v>0</v>
      </c>
      <c r="BF23" s="151">
        <f t="shared" si="23"/>
        <v>0</v>
      </c>
      <c r="BG23" s="153">
        <f t="shared" si="38"/>
        <v>0</v>
      </c>
      <c r="BH23" s="551">
        <f t="shared" si="39"/>
        <v>0</v>
      </c>
      <c r="BI23" s="551">
        <f t="shared" si="40"/>
        <v>0</v>
      </c>
      <c r="BJ23" s="551">
        <f t="shared" si="41"/>
        <v>0</v>
      </c>
      <c r="BK23" s="551">
        <f t="shared" si="42"/>
        <v>0</v>
      </c>
      <c r="BL23" s="152">
        <v>0</v>
      </c>
      <c r="BM23" s="151">
        <f t="shared" si="24"/>
        <v>0</v>
      </c>
      <c r="BN23" s="151">
        <f t="shared" si="25"/>
        <v>0</v>
      </c>
      <c r="BO23" s="150">
        <f t="shared" si="43"/>
        <v>0</v>
      </c>
      <c r="BP23" s="1095">
        <f t="shared" si="44"/>
        <v>0</v>
      </c>
      <c r="BQ23" s="156"/>
      <c r="BR23" s="156"/>
      <c r="BS23" s="156"/>
      <c r="BT23" s="156"/>
      <c r="BU23" s="156"/>
      <c r="BV23" s="156"/>
      <c r="BW23" s="152"/>
      <c r="BX23" s="152"/>
      <c r="BY23" s="156"/>
      <c r="BZ23" s="156">
        <f t="shared" si="26"/>
        <v>0</v>
      </c>
      <c r="CA23" s="152"/>
      <c r="CB23" s="156"/>
      <c r="CC23" s="156"/>
      <c r="CD23" s="156"/>
      <c r="CE23" s="157"/>
      <c r="CF23" s="157"/>
      <c r="CG23" s="156"/>
      <c r="CH23" s="156"/>
      <c r="CI23" s="156"/>
      <c r="CJ23" s="156"/>
      <c r="CK23" s="156"/>
      <c r="CL23" s="156"/>
      <c r="CM23" s="151">
        <f t="shared" si="45"/>
        <v>0</v>
      </c>
      <c r="CN23" s="151">
        <f t="shared" si="27"/>
        <v>0</v>
      </c>
      <c r="CO23" s="158">
        <f t="shared" si="28"/>
        <v>0</v>
      </c>
      <c r="CP23" s="158"/>
      <c r="CQ23" s="151">
        <f t="shared" si="46"/>
        <v>0</v>
      </c>
      <c r="CR23" s="156">
        <f t="shared" si="47"/>
        <v>0</v>
      </c>
      <c r="CS23" s="155">
        <f t="shared" si="48"/>
        <v>0</v>
      </c>
      <c r="CT23" s="156">
        <f t="shared" si="49"/>
        <v>0</v>
      </c>
      <c r="CU23" s="332">
        <f t="shared" si="50"/>
        <v>1183.33</v>
      </c>
      <c r="CV23" s="560">
        <f t="shared" si="51"/>
        <v>-1183.33</v>
      </c>
      <c r="CW23" s="560">
        <f t="shared" si="52"/>
        <v>-118.333</v>
      </c>
      <c r="CX23" s="560">
        <f t="shared" si="53"/>
        <v>-3083.33</v>
      </c>
      <c r="CY23" s="560">
        <f t="shared" si="54"/>
        <v>0</v>
      </c>
      <c r="CZ23" s="560">
        <f t="shared" si="55"/>
        <v>-118.333</v>
      </c>
      <c r="DA23" s="560">
        <f t="shared" si="56"/>
        <v>-23.666600000000003</v>
      </c>
      <c r="DB23" s="156">
        <f t="shared" si="57"/>
        <v>0</v>
      </c>
      <c r="DC23" s="156">
        <f t="shared" si="58"/>
        <v>50</v>
      </c>
      <c r="DD23" s="156">
        <f t="shared" si="59"/>
        <v>-50</v>
      </c>
      <c r="DE23" s="561">
        <f t="shared" si="60"/>
        <v>0</v>
      </c>
      <c r="DF23" s="560">
        <f t="shared" si="61"/>
        <v>0</v>
      </c>
      <c r="DG23" s="561"/>
      <c r="DH23" s="151"/>
    </row>
    <row r="24" spans="1:112" s="160" customFormat="1" ht="68.099999999999994" customHeight="1" x14ac:dyDescent="0.45">
      <c r="A24" s="149" t="str">
        <f>IF(C24="","",SUBTOTAL(3,$C$6:C24))</f>
        <v/>
      </c>
      <c r="B24" s="150"/>
      <c r="C24" s="150"/>
      <c r="D24" s="325"/>
      <c r="E24" s="325"/>
      <c r="F24" s="150"/>
      <c r="G24" s="150"/>
      <c r="H24" s="150"/>
      <c r="I24" s="150"/>
      <c r="J24" s="151">
        <f t="shared" si="0"/>
        <v>0</v>
      </c>
      <c r="K24" s="151">
        <f t="shared" si="1"/>
        <v>0</v>
      </c>
      <c r="L24" s="151">
        <f t="shared" si="2"/>
        <v>0</v>
      </c>
      <c r="M24" s="151">
        <f t="shared" si="3"/>
        <v>0</v>
      </c>
      <c r="N24" s="152">
        <v>0</v>
      </c>
      <c r="O24" s="153">
        <f t="shared" si="29"/>
        <v>0</v>
      </c>
      <c r="P24" s="150"/>
      <c r="Q24" s="150"/>
      <c r="R24" s="150"/>
      <c r="S24" s="150"/>
      <c r="T24" s="150"/>
      <c r="U24" s="151"/>
      <c r="V24" s="151"/>
      <c r="W24" s="331">
        <f t="shared" si="30"/>
        <v>0</v>
      </c>
      <c r="X24" s="150"/>
      <c r="Y24" s="154">
        <f t="shared" si="4"/>
        <v>0</v>
      </c>
      <c r="Z24" s="153">
        <f t="shared" si="5"/>
        <v>0</v>
      </c>
      <c r="AA24" s="147"/>
      <c r="AB24" s="147"/>
      <c r="AC24" s="331">
        <f t="shared" si="31"/>
        <v>0</v>
      </c>
      <c r="AD24" s="331">
        <f t="shared" si="6"/>
        <v>0</v>
      </c>
      <c r="AE24" s="331">
        <v>0</v>
      </c>
      <c r="AF24" s="331">
        <f t="shared" si="32"/>
        <v>0</v>
      </c>
      <c r="AG24" s="331">
        <f t="shared" si="33"/>
        <v>0</v>
      </c>
      <c r="AH24" s="148">
        <f t="shared" si="7"/>
        <v>0</v>
      </c>
      <c r="AI24" s="155">
        <v>0</v>
      </c>
      <c r="AJ24" s="337">
        <v>0</v>
      </c>
      <c r="AK24" s="155">
        <v>0</v>
      </c>
      <c r="AL24" s="337">
        <v>0</v>
      </c>
      <c r="AM24" s="151">
        <f t="shared" si="8"/>
        <v>0</v>
      </c>
      <c r="AN24" s="151">
        <f t="shared" si="9"/>
        <v>0</v>
      </c>
      <c r="AO24" s="151">
        <f t="shared" si="10"/>
        <v>0</v>
      </c>
      <c r="AP24" s="151">
        <f t="shared" si="11"/>
        <v>0</v>
      </c>
      <c r="AQ24" s="151">
        <f t="shared" si="12"/>
        <v>0</v>
      </c>
      <c r="AR24" s="151">
        <f t="shared" si="13"/>
        <v>0</v>
      </c>
      <c r="AS24" s="147">
        <f t="shared" si="34"/>
        <v>0</v>
      </c>
      <c r="AT24" s="151">
        <f t="shared" si="35"/>
        <v>0</v>
      </c>
      <c r="AU24" s="151">
        <f t="shared" si="14"/>
        <v>0</v>
      </c>
      <c r="AV24" s="151">
        <f t="shared" si="15"/>
        <v>0</v>
      </c>
      <c r="AW24" s="151">
        <f t="shared" si="16"/>
        <v>0</v>
      </c>
      <c r="AX24" s="151">
        <f t="shared" si="17"/>
        <v>0</v>
      </c>
      <c r="AY24" s="151">
        <f t="shared" si="18"/>
        <v>0</v>
      </c>
      <c r="AZ24" s="153">
        <f t="shared" si="36"/>
        <v>0</v>
      </c>
      <c r="BA24" s="151">
        <f t="shared" si="19"/>
        <v>0</v>
      </c>
      <c r="BB24" s="151">
        <f t="shared" si="20"/>
        <v>0</v>
      </c>
      <c r="BC24" s="151">
        <f t="shared" si="21"/>
        <v>0</v>
      </c>
      <c r="BD24" s="151">
        <f t="shared" si="37"/>
        <v>0</v>
      </c>
      <c r="BE24" s="151">
        <f t="shared" si="22"/>
        <v>0</v>
      </c>
      <c r="BF24" s="151">
        <f t="shared" si="23"/>
        <v>0</v>
      </c>
      <c r="BG24" s="153">
        <f t="shared" si="38"/>
        <v>0</v>
      </c>
      <c r="BH24" s="551">
        <f t="shared" si="39"/>
        <v>0</v>
      </c>
      <c r="BI24" s="551">
        <f t="shared" si="40"/>
        <v>0</v>
      </c>
      <c r="BJ24" s="551">
        <f t="shared" si="41"/>
        <v>0</v>
      </c>
      <c r="BK24" s="551">
        <f t="shared" si="42"/>
        <v>0</v>
      </c>
      <c r="BL24" s="152">
        <v>0</v>
      </c>
      <c r="BM24" s="151">
        <f t="shared" si="24"/>
        <v>0</v>
      </c>
      <c r="BN24" s="151">
        <f t="shared" si="25"/>
        <v>0</v>
      </c>
      <c r="BO24" s="150">
        <f t="shared" si="43"/>
        <v>0</v>
      </c>
      <c r="BP24" s="1095">
        <f t="shared" si="44"/>
        <v>0</v>
      </c>
      <c r="BQ24" s="156"/>
      <c r="BR24" s="156"/>
      <c r="BS24" s="156"/>
      <c r="BT24" s="156"/>
      <c r="BU24" s="156"/>
      <c r="BV24" s="156"/>
      <c r="BW24" s="152"/>
      <c r="BX24" s="152"/>
      <c r="BY24" s="156"/>
      <c r="BZ24" s="156">
        <f t="shared" si="26"/>
        <v>0</v>
      </c>
      <c r="CA24" s="152"/>
      <c r="CB24" s="156"/>
      <c r="CC24" s="156"/>
      <c r="CD24" s="156"/>
      <c r="CE24" s="157"/>
      <c r="CF24" s="157"/>
      <c r="CG24" s="156"/>
      <c r="CH24" s="156"/>
      <c r="CI24" s="156"/>
      <c r="CJ24" s="156"/>
      <c r="CK24" s="156"/>
      <c r="CL24" s="156"/>
      <c r="CM24" s="151">
        <f t="shared" si="45"/>
        <v>0</v>
      </c>
      <c r="CN24" s="151">
        <f t="shared" si="27"/>
        <v>0</v>
      </c>
      <c r="CO24" s="158">
        <f t="shared" si="28"/>
        <v>0</v>
      </c>
      <c r="CP24" s="158"/>
      <c r="CQ24" s="151">
        <f t="shared" si="46"/>
        <v>0</v>
      </c>
      <c r="CR24" s="156">
        <f t="shared" si="47"/>
        <v>0</v>
      </c>
      <c r="CS24" s="155">
        <f t="shared" si="48"/>
        <v>0</v>
      </c>
      <c r="CT24" s="156">
        <f t="shared" si="49"/>
        <v>0</v>
      </c>
      <c r="CU24" s="332">
        <f t="shared" si="50"/>
        <v>1183.33</v>
      </c>
      <c r="CV24" s="560">
        <f t="shared" si="51"/>
        <v>-1183.33</v>
      </c>
      <c r="CW24" s="560">
        <f t="shared" si="52"/>
        <v>-118.333</v>
      </c>
      <c r="CX24" s="560">
        <f t="shared" si="53"/>
        <v>-3083.33</v>
      </c>
      <c r="CY24" s="560">
        <f t="shared" si="54"/>
        <v>0</v>
      </c>
      <c r="CZ24" s="560">
        <f t="shared" si="55"/>
        <v>-118.333</v>
      </c>
      <c r="DA24" s="560">
        <f t="shared" si="56"/>
        <v>-23.666600000000003</v>
      </c>
      <c r="DB24" s="156">
        <f t="shared" si="57"/>
        <v>0</v>
      </c>
      <c r="DC24" s="156">
        <f t="shared" si="58"/>
        <v>50</v>
      </c>
      <c r="DD24" s="156">
        <f t="shared" si="59"/>
        <v>-50</v>
      </c>
      <c r="DE24" s="561">
        <f t="shared" si="60"/>
        <v>0</v>
      </c>
      <c r="DF24" s="560">
        <f t="shared" si="61"/>
        <v>0</v>
      </c>
      <c r="DG24" s="561"/>
      <c r="DH24" s="151"/>
    </row>
    <row r="25" spans="1:112" s="160" customFormat="1" ht="68.099999999999994" customHeight="1" x14ac:dyDescent="0.45">
      <c r="A25" s="149" t="str">
        <f>IF(C25="","",SUBTOTAL(3,$C$6:C25))</f>
        <v/>
      </c>
      <c r="B25" s="150"/>
      <c r="C25" s="150"/>
      <c r="D25" s="325"/>
      <c r="E25" s="325"/>
      <c r="F25" s="150"/>
      <c r="G25" s="150"/>
      <c r="H25" s="150"/>
      <c r="I25" s="150"/>
      <c r="J25" s="151">
        <f t="shared" si="0"/>
        <v>0</v>
      </c>
      <c r="K25" s="151">
        <f t="shared" si="1"/>
        <v>0</v>
      </c>
      <c r="L25" s="151">
        <f t="shared" si="2"/>
        <v>0</v>
      </c>
      <c r="M25" s="151">
        <f t="shared" si="3"/>
        <v>0</v>
      </c>
      <c r="N25" s="152">
        <v>0</v>
      </c>
      <c r="O25" s="153">
        <f t="shared" si="29"/>
        <v>0</v>
      </c>
      <c r="P25" s="150"/>
      <c r="Q25" s="150"/>
      <c r="R25" s="150"/>
      <c r="S25" s="150"/>
      <c r="T25" s="150"/>
      <c r="U25" s="151"/>
      <c r="V25" s="151"/>
      <c r="W25" s="331">
        <f t="shared" si="30"/>
        <v>0</v>
      </c>
      <c r="X25" s="150"/>
      <c r="Y25" s="154">
        <f t="shared" si="4"/>
        <v>0</v>
      </c>
      <c r="Z25" s="153">
        <f t="shared" si="5"/>
        <v>0</v>
      </c>
      <c r="AA25" s="147"/>
      <c r="AB25" s="147"/>
      <c r="AC25" s="331">
        <f t="shared" si="31"/>
        <v>0</v>
      </c>
      <c r="AD25" s="331">
        <f t="shared" si="6"/>
        <v>0</v>
      </c>
      <c r="AE25" s="331">
        <v>0</v>
      </c>
      <c r="AF25" s="331">
        <f t="shared" si="32"/>
        <v>0</v>
      </c>
      <c r="AG25" s="331">
        <f t="shared" si="33"/>
        <v>0</v>
      </c>
      <c r="AH25" s="148">
        <f t="shared" si="7"/>
        <v>0</v>
      </c>
      <c r="AI25" s="155">
        <v>0</v>
      </c>
      <c r="AJ25" s="337">
        <v>0</v>
      </c>
      <c r="AK25" s="155">
        <v>0</v>
      </c>
      <c r="AL25" s="337">
        <v>0</v>
      </c>
      <c r="AM25" s="151">
        <f t="shared" si="8"/>
        <v>0</v>
      </c>
      <c r="AN25" s="151">
        <f t="shared" si="9"/>
        <v>0</v>
      </c>
      <c r="AO25" s="151">
        <f t="shared" si="10"/>
        <v>0</v>
      </c>
      <c r="AP25" s="151">
        <f t="shared" si="11"/>
        <v>0</v>
      </c>
      <c r="AQ25" s="151">
        <f t="shared" si="12"/>
        <v>0</v>
      </c>
      <c r="AR25" s="151">
        <f t="shared" si="13"/>
        <v>0</v>
      </c>
      <c r="AS25" s="147">
        <f t="shared" si="34"/>
        <v>0</v>
      </c>
      <c r="AT25" s="151">
        <f t="shared" si="35"/>
        <v>0</v>
      </c>
      <c r="AU25" s="151">
        <f t="shared" si="14"/>
        <v>0</v>
      </c>
      <c r="AV25" s="151">
        <f t="shared" si="15"/>
        <v>0</v>
      </c>
      <c r="AW25" s="151">
        <f t="shared" si="16"/>
        <v>0</v>
      </c>
      <c r="AX25" s="151">
        <f t="shared" si="17"/>
        <v>0</v>
      </c>
      <c r="AY25" s="151">
        <f t="shared" si="18"/>
        <v>0</v>
      </c>
      <c r="AZ25" s="153">
        <f t="shared" si="36"/>
        <v>0</v>
      </c>
      <c r="BA25" s="151">
        <f t="shared" si="19"/>
        <v>0</v>
      </c>
      <c r="BB25" s="151">
        <f t="shared" si="20"/>
        <v>0</v>
      </c>
      <c r="BC25" s="151">
        <f t="shared" si="21"/>
        <v>0</v>
      </c>
      <c r="BD25" s="151">
        <f t="shared" si="37"/>
        <v>0</v>
      </c>
      <c r="BE25" s="151">
        <f t="shared" si="22"/>
        <v>0</v>
      </c>
      <c r="BF25" s="151">
        <f t="shared" si="23"/>
        <v>0</v>
      </c>
      <c r="BG25" s="153">
        <f t="shared" si="38"/>
        <v>0</v>
      </c>
      <c r="BH25" s="551">
        <f t="shared" si="39"/>
        <v>0</v>
      </c>
      <c r="BI25" s="551">
        <f t="shared" si="40"/>
        <v>0</v>
      </c>
      <c r="BJ25" s="551">
        <f t="shared" si="41"/>
        <v>0</v>
      </c>
      <c r="BK25" s="551">
        <f t="shared" si="42"/>
        <v>0</v>
      </c>
      <c r="BL25" s="152">
        <v>0</v>
      </c>
      <c r="BM25" s="151">
        <f t="shared" si="24"/>
        <v>0</v>
      </c>
      <c r="BN25" s="151">
        <f t="shared" si="25"/>
        <v>0</v>
      </c>
      <c r="BO25" s="150">
        <f t="shared" si="43"/>
        <v>0</v>
      </c>
      <c r="BP25" s="1095">
        <f t="shared" si="44"/>
        <v>0</v>
      </c>
      <c r="BQ25" s="156"/>
      <c r="BR25" s="156"/>
      <c r="BS25" s="156"/>
      <c r="BT25" s="156"/>
      <c r="BU25" s="156"/>
      <c r="BV25" s="156"/>
      <c r="BW25" s="152"/>
      <c r="BX25" s="152"/>
      <c r="BY25" s="156"/>
      <c r="BZ25" s="156">
        <f t="shared" si="26"/>
        <v>0</v>
      </c>
      <c r="CA25" s="152"/>
      <c r="CB25" s="156"/>
      <c r="CC25" s="156"/>
      <c r="CD25" s="156"/>
      <c r="CE25" s="157"/>
      <c r="CF25" s="157"/>
      <c r="CG25" s="156"/>
      <c r="CH25" s="156"/>
      <c r="CI25" s="156"/>
      <c r="CJ25" s="156"/>
      <c r="CK25" s="156"/>
      <c r="CL25" s="156"/>
      <c r="CM25" s="151">
        <f t="shared" si="45"/>
        <v>0</v>
      </c>
      <c r="CN25" s="151">
        <f t="shared" si="27"/>
        <v>0</v>
      </c>
      <c r="CO25" s="158">
        <f t="shared" si="28"/>
        <v>0</v>
      </c>
      <c r="CP25" s="158"/>
      <c r="CQ25" s="151">
        <f t="shared" si="46"/>
        <v>0</v>
      </c>
      <c r="CR25" s="156">
        <f t="shared" si="47"/>
        <v>0</v>
      </c>
      <c r="CS25" s="155">
        <f t="shared" si="48"/>
        <v>0</v>
      </c>
      <c r="CT25" s="156">
        <f t="shared" si="49"/>
        <v>0</v>
      </c>
      <c r="CU25" s="332">
        <f t="shared" si="50"/>
        <v>1183.33</v>
      </c>
      <c r="CV25" s="560">
        <f t="shared" si="51"/>
        <v>-1183.33</v>
      </c>
      <c r="CW25" s="560">
        <f t="shared" si="52"/>
        <v>-118.333</v>
      </c>
      <c r="CX25" s="560">
        <f t="shared" si="53"/>
        <v>-3083.33</v>
      </c>
      <c r="CY25" s="560">
        <f t="shared" si="54"/>
        <v>0</v>
      </c>
      <c r="CZ25" s="560">
        <f t="shared" si="55"/>
        <v>-118.333</v>
      </c>
      <c r="DA25" s="560">
        <f t="shared" si="56"/>
        <v>-23.666600000000003</v>
      </c>
      <c r="DB25" s="156">
        <f t="shared" si="57"/>
        <v>0</v>
      </c>
      <c r="DC25" s="156">
        <f t="shared" si="58"/>
        <v>50</v>
      </c>
      <c r="DD25" s="156">
        <f t="shared" si="59"/>
        <v>-50</v>
      </c>
      <c r="DE25" s="561">
        <f t="shared" si="60"/>
        <v>0</v>
      </c>
      <c r="DF25" s="560">
        <f t="shared" si="61"/>
        <v>0</v>
      </c>
      <c r="DG25" s="561"/>
      <c r="DH25" s="151"/>
    </row>
    <row r="26" spans="1:112" s="160" customFormat="1" ht="68.099999999999994" customHeight="1" x14ac:dyDescent="0.45">
      <c r="A26" s="149" t="str">
        <f>IF(C26="","",SUBTOTAL(3,$C$6:C26))</f>
        <v/>
      </c>
      <c r="B26" s="150"/>
      <c r="C26" s="150"/>
      <c r="D26" s="325"/>
      <c r="E26" s="325"/>
      <c r="F26" s="150"/>
      <c r="G26" s="150"/>
      <c r="H26" s="150"/>
      <c r="I26" s="150"/>
      <c r="J26" s="151">
        <f t="shared" si="0"/>
        <v>0</v>
      </c>
      <c r="K26" s="151">
        <f t="shared" si="1"/>
        <v>0</v>
      </c>
      <c r="L26" s="151">
        <f t="shared" si="2"/>
        <v>0</v>
      </c>
      <c r="M26" s="151">
        <f t="shared" si="3"/>
        <v>0</v>
      </c>
      <c r="N26" s="152">
        <v>0</v>
      </c>
      <c r="O26" s="153">
        <f t="shared" si="29"/>
        <v>0</v>
      </c>
      <c r="P26" s="150"/>
      <c r="Q26" s="150"/>
      <c r="R26" s="150"/>
      <c r="S26" s="150"/>
      <c r="T26" s="150"/>
      <c r="U26" s="151"/>
      <c r="V26" s="151"/>
      <c r="W26" s="331">
        <f t="shared" si="30"/>
        <v>0</v>
      </c>
      <c r="X26" s="150"/>
      <c r="Y26" s="154">
        <f t="shared" si="4"/>
        <v>0</v>
      </c>
      <c r="Z26" s="153">
        <f t="shared" si="5"/>
        <v>0</v>
      </c>
      <c r="AA26" s="147"/>
      <c r="AB26" s="147"/>
      <c r="AC26" s="331">
        <f t="shared" si="31"/>
        <v>0</v>
      </c>
      <c r="AD26" s="331">
        <f t="shared" si="6"/>
        <v>0</v>
      </c>
      <c r="AE26" s="331">
        <v>0</v>
      </c>
      <c r="AF26" s="331">
        <f t="shared" si="32"/>
        <v>0</v>
      </c>
      <c r="AG26" s="331">
        <f t="shared" si="33"/>
        <v>0</v>
      </c>
      <c r="AH26" s="148">
        <f t="shared" si="7"/>
        <v>0</v>
      </c>
      <c r="AI26" s="155">
        <v>0</v>
      </c>
      <c r="AJ26" s="337">
        <v>0</v>
      </c>
      <c r="AK26" s="155">
        <v>0</v>
      </c>
      <c r="AL26" s="337">
        <v>0</v>
      </c>
      <c r="AM26" s="151">
        <f t="shared" si="8"/>
        <v>0</v>
      </c>
      <c r="AN26" s="151">
        <f t="shared" si="9"/>
        <v>0</v>
      </c>
      <c r="AO26" s="151">
        <f t="shared" si="10"/>
        <v>0</v>
      </c>
      <c r="AP26" s="151">
        <f t="shared" si="11"/>
        <v>0</v>
      </c>
      <c r="AQ26" s="151">
        <f t="shared" si="12"/>
        <v>0</v>
      </c>
      <c r="AR26" s="151">
        <f t="shared" si="13"/>
        <v>0</v>
      </c>
      <c r="AS26" s="147">
        <f t="shared" si="34"/>
        <v>0</v>
      </c>
      <c r="AT26" s="151">
        <f t="shared" si="35"/>
        <v>0</v>
      </c>
      <c r="AU26" s="151">
        <f t="shared" si="14"/>
        <v>0</v>
      </c>
      <c r="AV26" s="151">
        <f t="shared" si="15"/>
        <v>0</v>
      </c>
      <c r="AW26" s="151">
        <f t="shared" si="16"/>
        <v>0</v>
      </c>
      <c r="AX26" s="151">
        <f t="shared" si="17"/>
        <v>0</v>
      </c>
      <c r="AY26" s="151">
        <f t="shared" si="18"/>
        <v>0</v>
      </c>
      <c r="AZ26" s="153">
        <f t="shared" si="36"/>
        <v>0</v>
      </c>
      <c r="BA26" s="151">
        <f t="shared" si="19"/>
        <v>0</v>
      </c>
      <c r="BB26" s="151">
        <f t="shared" si="20"/>
        <v>0</v>
      </c>
      <c r="BC26" s="151">
        <f t="shared" si="21"/>
        <v>0</v>
      </c>
      <c r="BD26" s="151">
        <f t="shared" si="37"/>
        <v>0</v>
      </c>
      <c r="BE26" s="151">
        <f t="shared" si="22"/>
        <v>0</v>
      </c>
      <c r="BF26" s="151">
        <f t="shared" si="23"/>
        <v>0</v>
      </c>
      <c r="BG26" s="153">
        <f t="shared" si="38"/>
        <v>0</v>
      </c>
      <c r="BH26" s="551">
        <f t="shared" si="39"/>
        <v>0</v>
      </c>
      <c r="BI26" s="551">
        <f t="shared" si="40"/>
        <v>0</v>
      </c>
      <c r="BJ26" s="551">
        <f t="shared" si="41"/>
        <v>0</v>
      </c>
      <c r="BK26" s="551">
        <f t="shared" si="42"/>
        <v>0</v>
      </c>
      <c r="BL26" s="152">
        <v>0</v>
      </c>
      <c r="BM26" s="151">
        <f t="shared" si="24"/>
        <v>0</v>
      </c>
      <c r="BN26" s="151">
        <f t="shared" si="25"/>
        <v>0</v>
      </c>
      <c r="BO26" s="150">
        <f t="shared" si="43"/>
        <v>0</v>
      </c>
      <c r="BP26" s="1095">
        <f t="shared" si="44"/>
        <v>0</v>
      </c>
      <c r="BQ26" s="156"/>
      <c r="BR26" s="156"/>
      <c r="BS26" s="156"/>
      <c r="BT26" s="156"/>
      <c r="BU26" s="156"/>
      <c r="BV26" s="156"/>
      <c r="BW26" s="152"/>
      <c r="BX26" s="152"/>
      <c r="BY26" s="156"/>
      <c r="BZ26" s="156">
        <f t="shared" si="26"/>
        <v>0</v>
      </c>
      <c r="CA26" s="152"/>
      <c r="CB26" s="156"/>
      <c r="CC26" s="156"/>
      <c r="CD26" s="156"/>
      <c r="CE26" s="157"/>
      <c r="CF26" s="157"/>
      <c r="CG26" s="156"/>
      <c r="CH26" s="156"/>
      <c r="CI26" s="156"/>
      <c r="CJ26" s="156"/>
      <c r="CK26" s="156"/>
      <c r="CL26" s="156"/>
      <c r="CM26" s="151">
        <f t="shared" si="45"/>
        <v>0</v>
      </c>
      <c r="CN26" s="151">
        <f t="shared" si="27"/>
        <v>0</v>
      </c>
      <c r="CO26" s="158">
        <f t="shared" si="28"/>
        <v>0</v>
      </c>
      <c r="CP26" s="158"/>
      <c r="CQ26" s="151">
        <f t="shared" si="46"/>
        <v>0</v>
      </c>
      <c r="CR26" s="156">
        <f t="shared" si="47"/>
        <v>0</v>
      </c>
      <c r="CS26" s="155">
        <f t="shared" si="48"/>
        <v>0</v>
      </c>
      <c r="CT26" s="156">
        <f t="shared" si="49"/>
        <v>0</v>
      </c>
      <c r="CU26" s="332">
        <f t="shared" si="50"/>
        <v>1183.33</v>
      </c>
      <c r="CV26" s="560">
        <f t="shared" si="51"/>
        <v>-1183.33</v>
      </c>
      <c r="CW26" s="560">
        <f t="shared" si="52"/>
        <v>-118.333</v>
      </c>
      <c r="CX26" s="560">
        <f t="shared" si="53"/>
        <v>-3083.33</v>
      </c>
      <c r="CY26" s="560">
        <f t="shared" si="54"/>
        <v>0</v>
      </c>
      <c r="CZ26" s="560">
        <f t="shared" si="55"/>
        <v>-118.333</v>
      </c>
      <c r="DA26" s="560">
        <f t="shared" si="56"/>
        <v>-23.666600000000003</v>
      </c>
      <c r="DB26" s="156">
        <f t="shared" si="57"/>
        <v>0</v>
      </c>
      <c r="DC26" s="156">
        <f t="shared" si="58"/>
        <v>50</v>
      </c>
      <c r="DD26" s="156">
        <f t="shared" si="59"/>
        <v>-50</v>
      </c>
      <c r="DE26" s="561">
        <f t="shared" si="60"/>
        <v>0</v>
      </c>
      <c r="DF26" s="560">
        <f t="shared" si="61"/>
        <v>0</v>
      </c>
      <c r="DG26" s="561"/>
      <c r="DH26" s="151"/>
    </row>
    <row r="27" spans="1:112" s="160" customFormat="1" ht="68.099999999999994" customHeight="1" x14ac:dyDescent="0.45">
      <c r="A27" s="149" t="str">
        <f>IF(C27="","",SUBTOTAL(3,$C$6:C27))</f>
        <v/>
      </c>
      <c r="B27" s="150"/>
      <c r="C27" s="150"/>
      <c r="D27" s="325"/>
      <c r="E27" s="325"/>
      <c r="F27" s="150"/>
      <c r="G27" s="150"/>
      <c r="H27" s="150"/>
      <c r="I27" s="150"/>
      <c r="J27" s="151">
        <f t="shared" si="0"/>
        <v>0</v>
      </c>
      <c r="K27" s="151">
        <f t="shared" si="1"/>
        <v>0</v>
      </c>
      <c r="L27" s="151">
        <f t="shared" si="2"/>
        <v>0</v>
      </c>
      <c r="M27" s="151">
        <f t="shared" si="3"/>
        <v>0</v>
      </c>
      <c r="N27" s="152">
        <v>0</v>
      </c>
      <c r="O27" s="153">
        <f t="shared" si="29"/>
        <v>0</v>
      </c>
      <c r="P27" s="150"/>
      <c r="Q27" s="150"/>
      <c r="R27" s="150"/>
      <c r="S27" s="150"/>
      <c r="T27" s="150"/>
      <c r="U27" s="151"/>
      <c r="V27" s="151"/>
      <c r="W27" s="331">
        <f t="shared" si="30"/>
        <v>0</v>
      </c>
      <c r="X27" s="150"/>
      <c r="Y27" s="154">
        <f t="shared" si="4"/>
        <v>0</v>
      </c>
      <c r="Z27" s="153">
        <f t="shared" si="5"/>
        <v>0</v>
      </c>
      <c r="AA27" s="147"/>
      <c r="AB27" s="147"/>
      <c r="AC27" s="331">
        <f t="shared" si="31"/>
        <v>0</v>
      </c>
      <c r="AD27" s="331">
        <f t="shared" si="6"/>
        <v>0</v>
      </c>
      <c r="AE27" s="331">
        <v>0</v>
      </c>
      <c r="AF27" s="331">
        <f t="shared" si="32"/>
        <v>0</v>
      </c>
      <c r="AG27" s="331">
        <f t="shared" si="33"/>
        <v>0</v>
      </c>
      <c r="AH27" s="148">
        <f t="shared" si="7"/>
        <v>0</v>
      </c>
      <c r="AI27" s="155">
        <v>0</v>
      </c>
      <c r="AJ27" s="337">
        <v>0</v>
      </c>
      <c r="AK27" s="155">
        <v>0</v>
      </c>
      <c r="AL27" s="337">
        <v>0</v>
      </c>
      <c r="AM27" s="151">
        <f t="shared" si="8"/>
        <v>0</v>
      </c>
      <c r="AN27" s="151">
        <f t="shared" si="9"/>
        <v>0</v>
      </c>
      <c r="AO27" s="151">
        <f t="shared" si="10"/>
        <v>0</v>
      </c>
      <c r="AP27" s="151">
        <f t="shared" si="11"/>
        <v>0</v>
      </c>
      <c r="AQ27" s="151">
        <f t="shared" si="12"/>
        <v>0</v>
      </c>
      <c r="AR27" s="151">
        <f t="shared" si="13"/>
        <v>0</v>
      </c>
      <c r="AS27" s="147">
        <f t="shared" si="34"/>
        <v>0</v>
      </c>
      <c r="AT27" s="151">
        <f t="shared" si="35"/>
        <v>0</v>
      </c>
      <c r="AU27" s="151">
        <f t="shared" si="14"/>
        <v>0</v>
      </c>
      <c r="AV27" s="151">
        <f t="shared" si="15"/>
        <v>0</v>
      </c>
      <c r="AW27" s="151">
        <f t="shared" si="16"/>
        <v>0</v>
      </c>
      <c r="AX27" s="151">
        <f t="shared" si="17"/>
        <v>0</v>
      </c>
      <c r="AY27" s="151">
        <f t="shared" si="18"/>
        <v>0</v>
      </c>
      <c r="AZ27" s="153">
        <f t="shared" si="36"/>
        <v>0</v>
      </c>
      <c r="BA27" s="151">
        <f t="shared" si="19"/>
        <v>0</v>
      </c>
      <c r="BB27" s="151">
        <f t="shared" si="20"/>
        <v>0</v>
      </c>
      <c r="BC27" s="151">
        <f t="shared" si="21"/>
        <v>0</v>
      </c>
      <c r="BD27" s="151">
        <f t="shared" si="37"/>
        <v>0</v>
      </c>
      <c r="BE27" s="151">
        <f t="shared" si="22"/>
        <v>0</v>
      </c>
      <c r="BF27" s="151">
        <f t="shared" si="23"/>
        <v>0</v>
      </c>
      <c r="BG27" s="153">
        <f t="shared" si="38"/>
        <v>0</v>
      </c>
      <c r="BH27" s="551">
        <f t="shared" si="39"/>
        <v>0</v>
      </c>
      <c r="BI27" s="551">
        <f t="shared" si="40"/>
        <v>0</v>
      </c>
      <c r="BJ27" s="551">
        <f t="shared" si="41"/>
        <v>0</v>
      </c>
      <c r="BK27" s="551">
        <f t="shared" si="42"/>
        <v>0</v>
      </c>
      <c r="BL27" s="152">
        <v>0</v>
      </c>
      <c r="BM27" s="151">
        <f t="shared" si="24"/>
        <v>0</v>
      </c>
      <c r="BN27" s="151">
        <f t="shared" si="25"/>
        <v>0</v>
      </c>
      <c r="BO27" s="150">
        <f t="shared" si="43"/>
        <v>0</v>
      </c>
      <c r="BP27" s="1095">
        <f t="shared" si="44"/>
        <v>0</v>
      </c>
      <c r="BQ27" s="156"/>
      <c r="BR27" s="156"/>
      <c r="BS27" s="156"/>
      <c r="BT27" s="156"/>
      <c r="BU27" s="156"/>
      <c r="BV27" s="156"/>
      <c r="BW27" s="152"/>
      <c r="BX27" s="152"/>
      <c r="BY27" s="156"/>
      <c r="BZ27" s="156">
        <f t="shared" si="26"/>
        <v>0</v>
      </c>
      <c r="CA27" s="152"/>
      <c r="CB27" s="156"/>
      <c r="CC27" s="156"/>
      <c r="CD27" s="156"/>
      <c r="CE27" s="157"/>
      <c r="CF27" s="157"/>
      <c r="CG27" s="156"/>
      <c r="CH27" s="156"/>
      <c r="CI27" s="156"/>
      <c r="CJ27" s="156"/>
      <c r="CK27" s="156"/>
      <c r="CL27" s="156"/>
      <c r="CM27" s="151">
        <f t="shared" si="45"/>
        <v>0</v>
      </c>
      <c r="CN27" s="151">
        <f t="shared" si="27"/>
        <v>0</v>
      </c>
      <c r="CO27" s="158">
        <f t="shared" si="28"/>
        <v>0</v>
      </c>
      <c r="CP27" s="158"/>
      <c r="CQ27" s="151">
        <f t="shared" si="46"/>
        <v>0</v>
      </c>
      <c r="CR27" s="156">
        <f t="shared" si="47"/>
        <v>0</v>
      </c>
      <c r="CS27" s="155">
        <f t="shared" si="48"/>
        <v>0</v>
      </c>
      <c r="CT27" s="156">
        <f t="shared" si="49"/>
        <v>0</v>
      </c>
      <c r="CU27" s="332">
        <f t="shared" si="50"/>
        <v>1183.33</v>
      </c>
      <c r="CV27" s="560">
        <f t="shared" si="51"/>
        <v>-1183.33</v>
      </c>
      <c r="CW27" s="560">
        <f t="shared" si="52"/>
        <v>-118.333</v>
      </c>
      <c r="CX27" s="560">
        <f t="shared" si="53"/>
        <v>-3083.33</v>
      </c>
      <c r="CY27" s="560">
        <f t="shared" si="54"/>
        <v>0</v>
      </c>
      <c r="CZ27" s="560">
        <f t="shared" si="55"/>
        <v>-118.333</v>
      </c>
      <c r="DA27" s="560">
        <f t="shared" si="56"/>
        <v>-23.666600000000003</v>
      </c>
      <c r="DB27" s="156">
        <f t="shared" si="57"/>
        <v>0</v>
      </c>
      <c r="DC27" s="156">
        <f t="shared" si="58"/>
        <v>50</v>
      </c>
      <c r="DD27" s="156">
        <f t="shared" si="59"/>
        <v>-50</v>
      </c>
      <c r="DE27" s="561">
        <f t="shared" si="60"/>
        <v>0</v>
      </c>
      <c r="DF27" s="560">
        <f t="shared" si="61"/>
        <v>0</v>
      </c>
      <c r="DG27" s="561"/>
      <c r="DH27" s="151"/>
    </row>
    <row r="28" spans="1:112" s="160" customFormat="1" ht="68.099999999999994" customHeight="1" x14ac:dyDescent="0.45">
      <c r="A28" s="149" t="str">
        <f>IF(C28="","",SUBTOTAL(3,$C$6:C28))</f>
        <v/>
      </c>
      <c r="B28" s="150"/>
      <c r="C28" s="150"/>
      <c r="D28" s="325"/>
      <c r="E28" s="325"/>
      <c r="F28" s="150"/>
      <c r="G28" s="150"/>
      <c r="H28" s="150"/>
      <c r="I28" s="150"/>
      <c r="J28" s="151">
        <f t="shared" si="0"/>
        <v>0</v>
      </c>
      <c r="K28" s="151">
        <f t="shared" si="1"/>
        <v>0</v>
      </c>
      <c r="L28" s="151">
        <f t="shared" si="2"/>
        <v>0</v>
      </c>
      <c r="M28" s="151">
        <f t="shared" si="3"/>
        <v>0</v>
      </c>
      <c r="N28" s="152">
        <v>0</v>
      </c>
      <c r="O28" s="153">
        <f t="shared" si="29"/>
        <v>0</v>
      </c>
      <c r="P28" s="150"/>
      <c r="Q28" s="150"/>
      <c r="R28" s="150"/>
      <c r="S28" s="150"/>
      <c r="T28" s="150"/>
      <c r="U28" s="151"/>
      <c r="V28" s="151"/>
      <c r="W28" s="331">
        <f t="shared" si="30"/>
        <v>0</v>
      </c>
      <c r="X28" s="150"/>
      <c r="Y28" s="154">
        <f t="shared" si="4"/>
        <v>0</v>
      </c>
      <c r="Z28" s="153">
        <f t="shared" si="5"/>
        <v>0</v>
      </c>
      <c r="AA28" s="147"/>
      <c r="AB28" s="147"/>
      <c r="AC28" s="331">
        <f t="shared" si="31"/>
        <v>0</v>
      </c>
      <c r="AD28" s="331">
        <f t="shared" si="6"/>
        <v>0</v>
      </c>
      <c r="AE28" s="331">
        <v>0</v>
      </c>
      <c r="AF28" s="331">
        <f t="shared" si="32"/>
        <v>0</v>
      </c>
      <c r="AG28" s="331">
        <f t="shared" si="33"/>
        <v>0</v>
      </c>
      <c r="AH28" s="148">
        <f t="shared" si="7"/>
        <v>0</v>
      </c>
      <c r="AI28" s="155">
        <v>0</v>
      </c>
      <c r="AJ28" s="337">
        <v>0</v>
      </c>
      <c r="AK28" s="155">
        <v>0</v>
      </c>
      <c r="AL28" s="337">
        <v>0</v>
      </c>
      <c r="AM28" s="151">
        <f t="shared" si="8"/>
        <v>0</v>
      </c>
      <c r="AN28" s="151">
        <f t="shared" si="9"/>
        <v>0</v>
      </c>
      <c r="AO28" s="151">
        <f t="shared" si="10"/>
        <v>0</v>
      </c>
      <c r="AP28" s="151">
        <f t="shared" si="11"/>
        <v>0</v>
      </c>
      <c r="AQ28" s="151">
        <f t="shared" si="12"/>
        <v>0</v>
      </c>
      <c r="AR28" s="151">
        <f t="shared" si="13"/>
        <v>0</v>
      </c>
      <c r="AS28" s="147">
        <f t="shared" si="34"/>
        <v>0</v>
      </c>
      <c r="AT28" s="151">
        <f t="shared" si="35"/>
        <v>0</v>
      </c>
      <c r="AU28" s="151">
        <f t="shared" si="14"/>
        <v>0</v>
      </c>
      <c r="AV28" s="151">
        <f t="shared" si="15"/>
        <v>0</v>
      </c>
      <c r="AW28" s="151">
        <f t="shared" si="16"/>
        <v>0</v>
      </c>
      <c r="AX28" s="151">
        <f t="shared" si="17"/>
        <v>0</v>
      </c>
      <c r="AY28" s="151">
        <f t="shared" si="18"/>
        <v>0</v>
      </c>
      <c r="AZ28" s="153">
        <f t="shared" si="36"/>
        <v>0</v>
      </c>
      <c r="BA28" s="151">
        <f t="shared" si="19"/>
        <v>0</v>
      </c>
      <c r="BB28" s="151">
        <f t="shared" si="20"/>
        <v>0</v>
      </c>
      <c r="BC28" s="151">
        <f t="shared" si="21"/>
        <v>0</v>
      </c>
      <c r="BD28" s="151">
        <f t="shared" si="37"/>
        <v>0</v>
      </c>
      <c r="BE28" s="151">
        <f t="shared" si="22"/>
        <v>0</v>
      </c>
      <c r="BF28" s="151">
        <f t="shared" si="23"/>
        <v>0</v>
      </c>
      <c r="BG28" s="153">
        <f t="shared" si="38"/>
        <v>0</v>
      </c>
      <c r="BH28" s="551">
        <f t="shared" si="39"/>
        <v>0</v>
      </c>
      <c r="BI28" s="551">
        <f t="shared" si="40"/>
        <v>0</v>
      </c>
      <c r="BJ28" s="551">
        <f t="shared" si="41"/>
        <v>0</v>
      </c>
      <c r="BK28" s="551">
        <f t="shared" si="42"/>
        <v>0</v>
      </c>
      <c r="BL28" s="152">
        <v>0</v>
      </c>
      <c r="BM28" s="151">
        <f t="shared" si="24"/>
        <v>0</v>
      </c>
      <c r="BN28" s="151">
        <f t="shared" si="25"/>
        <v>0</v>
      </c>
      <c r="BO28" s="150">
        <f t="shared" si="43"/>
        <v>0</v>
      </c>
      <c r="BP28" s="1095">
        <f t="shared" si="44"/>
        <v>0</v>
      </c>
      <c r="BQ28" s="156"/>
      <c r="BR28" s="156"/>
      <c r="BS28" s="156"/>
      <c r="BT28" s="156"/>
      <c r="BU28" s="156"/>
      <c r="BV28" s="156"/>
      <c r="BW28" s="152"/>
      <c r="BX28" s="152"/>
      <c r="BY28" s="156"/>
      <c r="BZ28" s="156">
        <f t="shared" si="26"/>
        <v>0</v>
      </c>
      <c r="CA28" s="152"/>
      <c r="CB28" s="156"/>
      <c r="CC28" s="156"/>
      <c r="CD28" s="156"/>
      <c r="CE28" s="157"/>
      <c r="CF28" s="157"/>
      <c r="CG28" s="156"/>
      <c r="CH28" s="156"/>
      <c r="CI28" s="156"/>
      <c r="CJ28" s="156"/>
      <c r="CK28" s="156"/>
      <c r="CL28" s="156"/>
      <c r="CM28" s="151">
        <f t="shared" si="45"/>
        <v>0</v>
      </c>
      <c r="CN28" s="151">
        <f t="shared" si="27"/>
        <v>0</v>
      </c>
      <c r="CO28" s="158">
        <f t="shared" si="28"/>
        <v>0</v>
      </c>
      <c r="CP28" s="158"/>
      <c r="CQ28" s="151">
        <f t="shared" si="46"/>
        <v>0</v>
      </c>
      <c r="CR28" s="156">
        <f t="shared" si="47"/>
        <v>0</v>
      </c>
      <c r="CS28" s="155">
        <f t="shared" si="48"/>
        <v>0</v>
      </c>
      <c r="CT28" s="156">
        <f t="shared" si="49"/>
        <v>0</v>
      </c>
      <c r="CU28" s="332">
        <f t="shared" si="50"/>
        <v>1183.33</v>
      </c>
      <c r="CV28" s="560">
        <f t="shared" si="51"/>
        <v>-1183.33</v>
      </c>
      <c r="CW28" s="560">
        <f t="shared" si="52"/>
        <v>-118.333</v>
      </c>
      <c r="CX28" s="560">
        <f t="shared" si="53"/>
        <v>-3083.33</v>
      </c>
      <c r="CY28" s="560">
        <f t="shared" si="54"/>
        <v>0</v>
      </c>
      <c r="CZ28" s="560">
        <f t="shared" si="55"/>
        <v>-118.333</v>
      </c>
      <c r="DA28" s="560">
        <f t="shared" si="56"/>
        <v>-23.666600000000003</v>
      </c>
      <c r="DB28" s="156">
        <f t="shared" si="57"/>
        <v>0</v>
      </c>
      <c r="DC28" s="156">
        <f t="shared" si="58"/>
        <v>50</v>
      </c>
      <c r="DD28" s="156">
        <f t="shared" si="59"/>
        <v>-50</v>
      </c>
      <c r="DE28" s="561">
        <f t="shared" si="60"/>
        <v>0</v>
      </c>
      <c r="DF28" s="560">
        <f t="shared" si="61"/>
        <v>0</v>
      </c>
      <c r="DG28" s="561"/>
      <c r="DH28" s="151"/>
    </row>
    <row r="29" spans="1:112" s="160" customFormat="1" ht="68.099999999999994" customHeight="1" x14ac:dyDescent="0.45">
      <c r="A29" s="149" t="str">
        <f>IF(C29="","",SUBTOTAL(3,$C$6:C29))</f>
        <v/>
      </c>
      <c r="B29" s="150"/>
      <c r="C29" s="150"/>
      <c r="D29" s="325"/>
      <c r="E29" s="325"/>
      <c r="F29" s="150"/>
      <c r="G29" s="150"/>
      <c r="H29" s="150"/>
      <c r="I29" s="150"/>
      <c r="J29" s="151">
        <f t="shared" si="0"/>
        <v>0</v>
      </c>
      <c r="K29" s="151">
        <f t="shared" si="1"/>
        <v>0</v>
      </c>
      <c r="L29" s="151">
        <f t="shared" si="2"/>
        <v>0</v>
      </c>
      <c r="M29" s="151">
        <f t="shared" si="3"/>
        <v>0</v>
      </c>
      <c r="N29" s="152">
        <v>0</v>
      </c>
      <c r="O29" s="153">
        <f t="shared" si="29"/>
        <v>0</v>
      </c>
      <c r="P29" s="150"/>
      <c r="Q29" s="150"/>
      <c r="R29" s="150"/>
      <c r="S29" s="150"/>
      <c r="T29" s="150"/>
      <c r="U29" s="151"/>
      <c r="V29" s="151"/>
      <c r="W29" s="331">
        <f t="shared" si="30"/>
        <v>0</v>
      </c>
      <c r="X29" s="150"/>
      <c r="Y29" s="154">
        <f t="shared" si="4"/>
        <v>0</v>
      </c>
      <c r="Z29" s="153">
        <f t="shared" si="5"/>
        <v>0</v>
      </c>
      <c r="AA29" s="147"/>
      <c r="AB29" s="147"/>
      <c r="AC29" s="331">
        <f t="shared" si="31"/>
        <v>0</v>
      </c>
      <c r="AD29" s="331">
        <f t="shared" si="6"/>
        <v>0</v>
      </c>
      <c r="AE29" s="331">
        <v>0</v>
      </c>
      <c r="AF29" s="331">
        <f t="shared" si="32"/>
        <v>0</v>
      </c>
      <c r="AG29" s="331">
        <f t="shared" si="33"/>
        <v>0</v>
      </c>
      <c r="AH29" s="148">
        <f t="shared" si="7"/>
        <v>0</v>
      </c>
      <c r="AI29" s="155">
        <v>0</v>
      </c>
      <c r="AJ29" s="337">
        <v>0</v>
      </c>
      <c r="AK29" s="155">
        <v>0</v>
      </c>
      <c r="AL29" s="337">
        <v>0</v>
      </c>
      <c r="AM29" s="151">
        <f t="shared" si="8"/>
        <v>0</v>
      </c>
      <c r="AN29" s="151">
        <f t="shared" si="9"/>
        <v>0</v>
      </c>
      <c r="AO29" s="151">
        <f t="shared" si="10"/>
        <v>0</v>
      </c>
      <c r="AP29" s="151">
        <f t="shared" si="11"/>
        <v>0</v>
      </c>
      <c r="AQ29" s="151">
        <f t="shared" si="12"/>
        <v>0</v>
      </c>
      <c r="AR29" s="151">
        <f t="shared" si="13"/>
        <v>0</v>
      </c>
      <c r="AS29" s="147">
        <f t="shared" si="34"/>
        <v>0</v>
      </c>
      <c r="AT29" s="151">
        <f t="shared" si="35"/>
        <v>0</v>
      </c>
      <c r="AU29" s="151">
        <f t="shared" si="14"/>
        <v>0</v>
      </c>
      <c r="AV29" s="151">
        <f t="shared" si="15"/>
        <v>0</v>
      </c>
      <c r="AW29" s="151">
        <f t="shared" si="16"/>
        <v>0</v>
      </c>
      <c r="AX29" s="151">
        <f t="shared" si="17"/>
        <v>0</v>
      </c>
      <c r="AY29" s="151">
        <f t="shared" si="18"/>
        <v>0</v>
      </c>
      <c r="AZ29" s="153">
        <f t="shared" si="36"/>
        <v>0</v>
      </c>
      <c r="BA29" s="151">
        <f t="shared" si="19"/>
        <v>0</v>
      </c>
      <c r="BB29" s="151">
        <f t="shared" si="20"/>
        <v>0</v>
      </c>
      <c r="BC29" s="151">
        <f t="shared" si="21"/>
        <v>0</v>
      </c>
      <c r="BD29" s="151">
        <f t="shared" si="37"/>
        <v>0</v>
      </c>
      <c r="BE29" s="151">
        <f t="shared" si="22"/>
        <v>0</v>
      </c>
      <c r="BF29" s="151">
        <f t="shared" si="23"/>
        <v>0</v>
      </c>
      <c r="BG29" s="153">
        <f t="shared" si="38"/>
        <v>0</v>
      </c>
      <c r="BH29" s="551">
        <f t="shared" si="39"/>
        <v>0</v>
      </c>
      <c r="BI29" s="551">
        <f t="shared" si="40"/>
        <v>0</v>
      </c>
      <c r="BJ29" s="551">
        <f t="shared" si="41"/>
        <v>0</v>
      </c>
      <c r="BK29" s="551">
        <f t="shared" si="42"/>
        <v>0</v>
      </c>
      <c r="BL29" s="152">
        <v>0</v>
      </c>
      <c r="BM29" s="151">
        <f t="shared" si="24"/>
        <v>0</v>
      </c>
      <c r="BN29" s="151">
        <f t="shared" si="25"/>
        <v>0</v>
      </c>
      <c r="BO29" s="150">
        <f t="shared" si="43"/>
        <v>0</v>
      </c>
      <c r="BP29" s="1095">
        <f t="shared" si="44"/>
        <v>0</v>
      </c>
      <c r="BQ29" s="156"/>
      <c r="BR29" s="156"/>
      <c r="BS29" s="156"/>
      <c r="BT29" s="156"/>
      <c r="BU29" s="156"/>
      <c r="BV29" s="156"/>
      <c r="BW29" s="152"/>
      <c r="BX29" s="152"/>
      <c r="BY29" s="156"/>
      <c r="BZ29" s="156">
        <f t="shared" si="26"/>
        <v>0</v>
      </c>
      <c r="CA29" s="152"/>
      <c r="CB29" s="156"/>
      <c r="CC29" s="156"/>
      <c r="CD29" s="156"/>
      <c r="CE29" s="157"/>
      <c r="CF29" s="157"/>
      <c r="CG29" s="156"/>
      <c r="CH29" s="156"/>
      <c r="CI29" s="156"/>
      <c r="CJ29" s="156"/>
      <c r="CK29" s="156"/>
      <c r="CL29" s="156"/>
      <c r="CM29" s="151">
        <f t="shared" si="45"/>
        <v>0</v>
      </c>
      <c r="CN29" s="151">
        <f t="shared" si="27"/>
        <v>0</v>
      </c>
      <c r="CO29" s="158">
        <f t="shared" si="28"/>
        <v>0</v>
      </c>
      <c r="CP29" s="158"/>
      <c r="CQ29" s="151">
        <f t="shared" si="46"/>
        <v>0</v>
      </c>
      <c r="CR29" s="156">
        <f t="shared" si="47"/>
        <v>0</v>
      </c>
      <c r="CS29" s="155">
        <f t="shared" si="48"/>
        <v>0</v>
      </c>
      <c r="CT29" s="156">
        <f t="shared" si="49"/>
        <v>0</v>
      </c>
      <c r="CU29" s="332">
        <f t="shared" si="50"/>
        <v>1183.33</v>
      </c>
      <c r="CV29" s="560">
        <f t="shared" si="51"/>
        <v>-1183.33</v>
      </c>
      <c r="CW29" s="560">
        <f t="shared" si="52"/>
        <v>-118.333</v>
      </c>
      <c r="CX29" s="560">
        <f t="shared" si="53"/>
        <v>-3083.33</v>
      </c>
      <c r="CY29" s="560">
        <f t="shared" si="54"/>
        <v>0</v>
      </c>
      <c r="CZ29" s="560">
        <f t="shared" si="55"/>
        <v>-118.333</v>
      </c>
      <c r="DA29" s="560">
        <f t="shared" si="56"/>
        <v>-23.666600000000003</v>
      </c>
      <c r="DB29" s="156">
        <f t="shared" si="57"/>
        <v>0</v>
      </c>
      <c r="DC29" s="156">
        <f t="shared" si="58"/>
        <v>50</v>
      </c>
      <c r="DD29" s="156">
        <f t="shared" si="59"/>
        <v>-50</v>
      </c>
      <c r="DE29" s="561">
        <f t="shared" si="60"/>
        <v>0</v>
      </c>
      <c r="DF29" s="560">
        <f t="shared" si="61"/>
        <v>0</v>
      </c>
      <c r="DG29" s="561"/>
      <c r="DH29" s="151"/>
    </row>
    <row r="30" spans="1:112" s="160" customFormat="1" ht="68.099999999999994" customHeight="1" x14ac:dyDescent="0.45">
      <c r="A30" s="149" t="str">
        <f>IF(C30="","",SUBTOTAL(3,$C$6:C30))</f>
        <v/>
      </c>
      <c r="B30" s="150"/>
      <c r="C30" s="150"/>
      <c r="D30" s="325"/>
      <c r="E30" s="325"/>
      <c r="F30" s="150"/>
      <c r="G30" s="150"/>
      <c r="H30" s="150"/>
      <c r="I30" s="150"/>
      <c r="J30" s="151">
        <f t="shared" si="0"/>
        <v>0</v>
      </c>
      <c r="K30" s="151">
        <f t="shared" si="1"/>
        <v>0</v>
      </c>
      <c r="L30" s="151">
        <f t="shared" si="2"/>
        <v>0</v>
      </c>
      <c r="M30" s="151">
        <f t="shared" si="3"/>
        <v>0</v>
      </c>
      <c r="N30" s="152">
        <v>0</v>
      </c>
      <c r="O30" s="153">
        <f t="shared" si="29"/>
        <v>0</v>
      </c>
      <c r="P30" s="150"/>
      <c r="Q30" s="150"/>
      <c r="R30" s="150"/>
      <c r="S30" s="150"/>
      <c r="T30" s="150"/>
      <c r="U30" s="151"/>
      <c r="V30" s="151"/>
      <c r="W30" s="331">
        <f t="shared" si="30"/>
        <v>0</v>
      </c>
      <c r="X30" s="150"/>
      <c r="Y30" s="154">
        <f t="shared" si="4"/>
        <v>0</v>
      </c>
      <c r="Z30" s="153">
        <f t="shared" si="5"/>
        <v>0</v>
      </c>
      <c r="AA30" s="147"/>
      <c r="AB30" s="147"/>
      <c r="AC30" s="331">
        <f t="shared" si="31"/>
        <v>0</v>
      </c>
      <c r="AD30" s="331">
        <f t="shared" si="6"/>
        <v>0</v>
      </c>
      <c r="AE30" s="331">
        <v>0</v>
      </c>
      <c r="AF30" s="331">
        <f t="shared" si="32"/>
        <v>0</v>
      </c>
      <c r="AG30" s="331">
        <f t="shared" si="33"/>
        <v>0</v>
      </c>
      <c r="AH30" s="148">
        <f t="shared" si="7"/>
        <v>0</v>
      </c>
      <c r="AI30" s="155">
        <v>0</v>
      </c>
      <c r="AJ30" s="337">
        <v>0</v>
      </c>
      <c r="AK30" s="155">
        <v>0</v>
      </c>
      <c r="AL30" s="337">
        <v>0</v>
      </c>
      <c r="AM30" s="151">
        <f t="shared" si="8"/>
        <v>0</v>
      </c>
      <c r="AN30" s="151">
        <f t="shared" si="9"/>
        <v>0</v>
      </c>
      <c r="AO30" s="151">
        <f t="shared" si="10"/>
        <v>0</v>
      </c>
      <c r="AP30" s="151">
        <f t="shared" si="11"/>
        <v>0</v>
      </c>
      <c r="AQ30" s="151">
        <f t="shared" si="12"/>
        <v>0</v>
      </c>
      <c r="AR30" s="151">
        <f t="shared" si="13"/>
        <v>0</v>
      </c>
      <c r="AS30" s="147">
        <f t="shared" si="34"/>
        <v>0</v>
      </c>
      <c r="AT30" s="151">
        <f t="shared" si="35"/>
        <v>0</v>
      </c>
      <c r="AU30" s="151">
        <f t="shared" si="14"/>
        <v>0</v>
      </c>
      <c r="AV30" s="151">
        <f t="shared" si="15"/>
        <v>0</v>
      </c>
      <c r="AW30" s="151">
        <f t="shared" si="16"/>
        <v>0</v>
      </c>
      <c r="AX30" s="151">
        <f t="shared" si="17"/>
        <v>0</v>
      </c>
      <c r="AY30" s="151">
        <f t="shared" si="18"/>
        <v>0</v>
      </c>
      <c r="AZ30" s="153">
        <f t="shared" si="36"/>
        <v>0</v>
      </c>
      <c r="BA30" s="151">
        <f t="shared" si="19"/>
        <v>0</v>
      </c>
      <c r="BB30" s="151">
        <f t="shared" si="20"/>
        <v>0</v>
      </c>
      <c r="BC30" s="151">
        <f t="shared" si="21"/>
        <v>0</v>
      </c>
      <c r="BD30" s="151">
        <f t="shared" si="37"/>
        <v>0</v>
      </c>
      <c r="BE30" s="151">
        <f t="shared" si="22"/>
        <v>0</v>
      </c>
      <c r="BF30" s="151">
        <f t="shared" si="23"/>
        <v>0</v>
      </c>
      <c r="BG30" s="153">
        <f t="shared" si="38"/>
        <v>0</v>
      </c>
      <c r="BH30" s="551">
        <f t="shared" si="39"/>
        <v>0</v>
      </c>
      <c r="BI30" s="551">
        <f t="shared" si="40"/>
        <v>0</v>
      </c>
      <c r="BJ30" s="551">
        <f t="shared" si="41"/>
        <v>0</v>
      </c>
      <c r="BK30" s="551">
        <f t="shared" si="42"/>
        <v>0</v>
      </c>
      <c r="BL30" s="152">
        <v>0</v>
      </c>
      <c r="BM30" s="151">
        <f t="shared" si="24"/>
        <v>0</v>
      </c>
      <c r="BN30" s="151">
        <f t="shared" si="25"/>
        <v>0</v>
      </c>
      <c r="BO30" s="150">
        <f t="shared" si="43"/>
        <v>0</v>
      </c>
      <c r="BP30" s="1095">
        <f t="shared" si="44"/>
        <v>0</v>
      </c>
      <c r="BQ30" s="156"/>
      <c r="BR30" s="156"/>
      <c r="BS30" s="156"/>
      <c r="BT30" s="156"/>
      <c r="BU30" s="156"/>
      <c r="BV30" s="156"/>
      <c r="BW30" s="152"/>
      <c r="BX30" s="152"/>
      <c r="BY30" s="156"/>
      <c r="BZ30" s="156">
        <f t="shared" si="26"/>
        <v>0</v>
      </c>
      <c r="CA30" s="152"/>
      <c r="CB30" s="156"/>
      <c r="CC30" s="156"/>
      <c r="CD30" s="156"/>
      <c r="CE30" s="157"/>
      <c r="CF30" s="157"/>
      <c r="CG30" s="156"/>
      <c r="CH30" s="156"/>
      <c r="CI30" s="156"/>
      <c r="CJ30" s="156"/>
      <c r="CK30" s="156"/>
      <c r="CL30" s="156"/>
      <c r="CM30" s="151">
        <f t="shared" si="45"/>
        <v>0</v>
      </c>
      <c r="CN30" s="151">
        <f t="shared" si="27"/>
        <v>0</v>
      </c>
      <c r="CO30" s="158">
        <f t="shared" si="28"/>
        <v>0</v>
      </c>
      <c r="CP30" s="158"/>
      <c r="CQ30" s="151">
        <f t="shared" si="46"/>
        <v>0</v>
      </c>
      <c r="CR30" s="156">
        <f t="shared" si="47"/>
        <v>0</v>
      </c>
      <c r="CS30" s="155">
        <f t="shared" si="48"/>
        <v>0</v>
      </c>
      <c r="CT30" s="156">
        <f t="shared" si="49"/>
        <v>0</v>
      </c>
      <c r="CU30" s="332">
        <f t="shared" si="50"/>
        <v>1183.33</v>
      </c>
      <c r="CV30" s="560">
        <f t="shared" si="51"/>
        <v>-1183.33</v>
      </c>
      <c r="CW30" s="560">
        <f t="shared" si="52"/>
        <v>-118.333</v>
      </c>
      <c r="CX30" s="560">
        <f t="shared" si="53"/>
        <v>-3083.33</v>
      </c>
      <c r="CY30" s="560">
        <f t="shared" si="54"/>
        <v>0</v>
      </c>
      <c r="CZ30" s="560">
        <f t="shared" si="55"/>
        <v>-118.333</v>
      </c>
      <c r="DA30" s="560">
        <f t="shared" si="56"/>
        <v>-23.666600000000003</v>
      </c>
      <c r="DB30" s="156">
        <f t="shared" si="57"/>
        <v>0</v>
      </c>
      <c r="DC30" s="156">
        <f t="shared" si="58"/>
        <v>50</v>
      </c>
      <c r="DD30" s="156">
        <f t="shared" si="59"/>
        <v>-50</v>
      </c>
      <c r="DE30" s="561">
        <f t="shared" si="60"/>
        <v>0</v>
      </c>
      <c r="DF30" s="560">
        <f t="shared" si="61"/>
        <v>0</v>
      </c>
      <c r="DG30" s="561"/>
      <c r="DH30" s="151"/>
    </row>
    <row r="31" spans="1:112" s="160" customFormat="1" ht="68.099999999999994" customHeight="1" x14ac:dyDescent="0.45">
      <c r="A31" s="149" t="str">
        <f>IF(C31="","",SUBTOTAL(3,$C$6:C31))</f>
        <v/>
      </c>
      <c r="B31" s="150"/>
      <c r="C31" s="150"/>
      <c r="D31" s="325"/>
      <c r="E31" s="325"/>
      <c r="F31" s="150"/>
      <c r="G31" s="150"/>
      <c r="H31" s="150"/>
      <c r="I31" s="150"/>
      <c r="J31" s="151">
        <f t="shared" si="0"/>
        <v>0</v>
      </c>
      <c r="K31" s="151">
        <f t="shared" si="1"/>
        <v>0</v>
      </c>
      <c r="L31" s="151">
        <f t="shared" si="2"/>
        <v>0</v>
      </c>
      <c r="M31" s="151">
        <f t="shared" si="3"/>
        <v>0</v>
      </c>
      <c r="N31" s="152">
        <v>0</v>
      </c>
      <c r="O31" s="153">
        <f t="shared" si="29"/>
        <v>0</v>
      </c>
      <c r="P31" s="150"/>
      <c r="Q31" s="150"/>
      <c r="R31" s="150"/>
      <c r="S31" s="150"/>
      <c r="T31" s="150"/>
      <c r="U31" s="151"/>
      <c r="V31" s="151"/>
      <c r="W31" s="331">
        <f t="shared" si="30"/>
        <v>0</v>
      </c>
      <c r="X31" s="150"/>
      <c r="Y31" s="154">
        <f t="shared" si="4"/>
        <v>0</v>
      </c>
      <c r="Z31" s="153">
        <f t="shared" si="5"/>
        <v>0</v>
      </c>
      <c r="AA31" s="147"/>
      <c r="AB31" s="147"/>
      <c r="AC31" s="331">
        <f t="shared" si="31"/>
        <v>0</v>
      </c>
      <c r="AD31" s="331">
        <f t="shared" si="6"/>
        <v>0</v>
      </c>
      <c r="AE31" s="331">
        <v>0</v>
      </c>
      <c r="AF31" s="331">
        <f t="shared" si="32"/>
        <v>0</v>
      </c>
      <c r="AG31" s="331">
        <f t="shared" si="33"/>
        <v>0</v>
      </c>
      <c r="AH31" s="148">
        <f t="shared" si="7"/>
        <v>0</v>
      </c>
      <c r="AI31" s="155">
        <v>0</v>
      </c>
      <c r="AJ31" s="337">
        <v>0</v>
      </c>
      <c r="AK31" s="155">
        <v>0</v>
      </c>
      <c r="AL31" s="337">
        <v>0</v>
      </c>
      <c r="AM31" s="151">
        <f t="shared" si="8"/>
        <v>0</v>
      </c>
      <c r="AN31" s="151">
        <f t="shared" si="9"/>
        <v>0</v>
      </c>
      <c r="AO31" s="151">
        <f t="shared" si="10"/>
        <v>0</v>
      </c>
      <c r="AP31" s="151">
        <f t="shared" si="11"/>
        <v>0</v>
      </c>
      <c r="AQ31" s="151">
        <f t="shared" si="12"/>
        <v>0</v>
      </c>
      <c r="AR31" s="151">
        <f t="shared" si="13"/>
        <v>0</v>
      </c>
      <c r="AS31" s="147">
        <f t="shared" si="34"/>
        <v>0</v>
      </c>
      <c r="AT31" s="151">
        <f t="shared" si="35"/>
        <v>0</v>
      </c>
      <c r="AU31" s="151">
        <f t="shared" si="14"/>
        <v>0</v>
      </c>
      <c r="AV31" s="151">
        <f t="shared" si="15"/>
        <v>0</v>
      </c>
      <c r="AW31" s="151">
        <f t="shared" si="16"/>
        <v>0</v>
      </c>
      <c r="AX31" s="151">
        <f t="shared" si="17"/>
        <v>0</v>
      </c>
      <c r="AY31" s="151">
        <f t="shared" si="18"/>
        <v>0</v>
      </c>
      <c r="AZ31" s="153">
        <f t="shared" si="36"/>
        <v>0</v>
      </c>
      <c r="BA31" s="151">
        <f t="shared" si="19"/>
        <v>0</v>
      </c>
      <c r="BB31" s="151">
        <f t="shared" si="20"/>
        <v>0</v>
      </c>
      <c r="BC31" s="151">
        <f t="shared" si="21"/>
        <v>0</v>
      </c>
      <c r="BD31" s="151">
        <f t="shared" si="37"/>
        <v>0</v>
      </c>
      <c r="BE31" s="151">
        <f t="shared" si="22"/>
        <v>0</v>
      </c>
      <c r="BF31" s="151">
        <f t="shared" si="23"/>
        <v>0</v>
      </c>
      <c r="BG31" s="153">
        <f t="shared" si="38"/>
        <v>0</v>
      </c>
      <c r="BH31" s="551">
        <f t="shared" si="39"/>
        <v>0</v>
      </c>
      <c r="BI31" s="551">
        <f t="shared" si="40"/>
        <v>0</v>
      </c>
      <c r="BJ31" s="551">
        <f t="shared" si="41"/>
        <v>0</v>
      </c>
      <c r="BK31" s="551">
        <f t="shared" si="42"/>
        <v>0</v>
      </c>
      <c r="BL31" s="152">
        <v>0</v>
      </c>
      <c r="BM31" s="151">
        <f t="shared" si="24"/>
        <v>0</v>
      </c>
      <c r="BN31" s="151">
        <f t="shared" si="25"/>
        <v>0</v>
      </c>
      <c r="BO31" s="150">
        <f t="shared" si="43"/>
        <v>0</v>
      </c>
      <c r="BP31" s="1095">
        <f t="shared" si="44"/>
        <v>0</v>
      </c>
      <c r="BQ31" s="156"/>
      <c r="BR31" s="156"/>
      <c r="BS31" s="156"/>
      <c r="BT31" s="156"/>
      <c r="BU31" s="156"/>
      <c r="BV31" s="156"/>
      <c r="BW31" s="152"/>
      <c r="BX31" s="152"/>
      <c r="BY31" s="156"/>
      <c r="BZ31" s="156">
        <f t="shared" si="26"/>
        <v>0</v>
      </c>
      <c r="CA31" s="152"/>
      <c r="CB31" s="156"/>
      <c r="CC31" s="156"/>
      <c r="CD31" s="156"/>
      <c r="CE31" s="157"/>
      <c r="CF31" s="157"/>
      <c r="CG31" s="156"/>
      <c r="CH31" s="156"/>
      <c r="CI31" s="156"/>
      <c r="CJ31" s="156"/>
      <c r="CK31" s="156"/>
      <c r="CL31" s="156"/>
      <c r="CM31" s="151">
        <f t="shared" si="45"/>
        <v>0</v>
      </c>
      <c r="CN31" s="151">
        <f t="shared" si="27"/>
        <v>0</v>
      </c>
      <c r="CO31" s="158">
        <f t="shared" si="28"/>
        <v>0</v>
      </c>
      <c r="CP31" s="158"/>
      <c r="CQ31" s="151">
        <f t="shared" si="46"/>
        <v>0</v>
      </c>
      <c r="CR31" s="156">
        <f t="shared" si="47"/>
        <v>0</v>
      </c>
      <c r="CS31" s="155">
        <f t="shared" si="48"/>
        <v>0</v>
      </c>
      <c r="CT31" s="156">
        <f t="shared" si="49"/>
        <v>0</v>
      </c>
      <c r="CU31" s="332">
        <f t="shared" si="50"/>
        <v>1183.33</v>
      </c>
      <c r="CV31" s="560">
        <f t="shared" si="51"/>
        <v>-1183.33</v>
      </c>
      <c r="CW31" s="560">
        <f t="shared" si="52"/>
        <v>-118.333</v>
      </c>
      <c r="CX31" s="560">
        <f t="shared" si="53"/>
        <v>-3083.33</v>
      </c>
      <c r="CY31" s="560">
        <f t="shared" si="54"/>
        <v>0</v>
      </c>
      <c r="CZ31" s="560">
        <f t="shared" si="55"/>
        <v>-118.333</v>
      </c>
      <c r="DA31" s="560">
        <f t="shared" si="56"/>
        <v>-23.666600000000003</v>
      </c>
      <c r="DB31" s="156">
        <f t="shared" si="57"/>
        <v>0</v>
      </c>
      <c r="DC31" s="156">
        <f t="shared" si="58"/>
        <v>50</v>
      </c>
      <c r="DD31" s="156">
        <f t="shared" si="59"/>
        <v>-50</v>
      </c>
      <c r="DE31" s="561">
        <f t="shared" si="60"/>
        <v>0</v>
      </c>
      <c r="DF31" s="560">
        <f t="shared" si="61"/>
        <v>0</v>
      </c>
      <c r="DG31" s="561"/>
      <c r="DH31" s="151"/>
    </row>
    <row r="32" spans="1:112" s="160" customFormat="1" ht="68.099999999999994" customHeight="1" x14ac:dyDescent="0.45">
      <c r="A32" s="149" t="str">
        <f>IF(C32="","",SUBTOTAL(3,$C$6:C32))</f>
        <v/>
      </c>
      <c r="B32" s="150"/>
      <c r="C32" s="150"/>
      <c r="D32" s="325"/>
      <c r="E32" s="325"/>
      <c r="F32" s="150"/>
      <c r="G32" s="150"/>
      <c r="H32" s="150"/>
      <c r="I32" s="150"/>
      <c r="J32" s="151">
        <f t="shared" si="0"/>
        <v>0</v>
      </c>
      <c r="K32" s="151">
        <f t="shared" si="1"/>
        <v>0</v>
      </c>
      <c r="L32" s="151">
        <f t="shared" si="2"/>
        <v>0</v>
      </c>
      <c r="M32" s="151">
        <f t="shared" si="3"/>
        <v>0</v>
      </c>
      <c r="N32" s="152">
        <v>0</v>
      </c>
      <c r="O32" s="153">
        <f t="shared" si="29"/>
        <v>0</v>
      </c>
      <c r="P32" s="150"/>
      <c r="Q32" s="150"/>
      <c r="R32" s="150"/>
      <c r="S32" s="150"/>
      <c r="T32" s="150"/>
      <c r="U32" s="151"/>
      <c r="V32" s="151"/>
      <c r="W32" s="331">
        <f t="shared" si="30"/>
        <v>0</v>
      </c>
      <c r="X32" s="150"/>
      <c r="Y32" s="154">
        <f t="shared" si="4"/>
        <v>0</v>
      </c>
      <c r="Z32" s="153">
        <f t="shared" si="5"/>
        <v>0</v>
      </c>
      <c r="AA32" s="147"/>
      <c r="AB32" s="147"/>
      <c r="AC32" s="331">
        <f t="shared" si="31"/>
        <v>0</v>
      </c>
      <c r="AD32" s="331">
        <f t="shared" si="6"/>
        <v>0</v>
      </c>
      <c r="AE32" s="331">
        <v>0</v>
      </c>
      <c r="AF32" s="331">
        <f t="shared" si="32"/>
        <v>0</v>
      </c>
      <c r="AG32" s="331">
        <f t="shared" si="33"/>
        <v>0</v>
      </c>
      <c r="AH32" s="148">
        <f t="shared" si="7"/>
        <v>0</v>
      </c>
      <c r="AI32" s="155">
        <v>0</v>
      </c>
      <c r="AJ32" s="337">
        <v>0</v>
      </c>
      <c r="AK32" s="155">
        <v>0</v>
      </c>
      <c r="AL32" s="337">
        <v>0</v>
      </c>
      <c r="AM32" s="151">
        <f t="shared" si="8"/>
        <v>0</v>
      </c>
      <c r="AN32" s="151">
        <f t="shared" si="9"/>
        <v>0</v>
      </c>
      <c r="AO32" s="151">
        <f t="shared" si="10"/>
        <v>0</v>
      </c>
      <c r="AP32" s="151">
        <f t="shared" si="11"/>
        <v>0</v>
      </c>
      <c r="AQ32" s="151">
        <f t="shared" si="12"/>
        <v>0</v>
      </c>
      <c r="AR32" s="151">
        <f t="shared" si="13"/>
        <v>0</v>
      </c>
      <c r="AS32" s="147">
        <f t="shared" si="34"/>
        <v>0</v>
      </c>
      <c r="AT32" s="151">
        <f t="shared" si="35"/>
        <v>0</v>
      </c>
      <c r="AU32" s="151">
        <f t="shared" si="14"/>
        <v>0</v>
      </c>
      <c r="AV32" s="151">
        <f t="shared" si="15"/>
        <v>0</v>
      </c>
      <c r="AW32" s="151">
        <f t="shared" si="16"/>
        <v>0</v>
      </c>
      <c r="AX32" s="151">
        <f t="shared" si="17"/>
        <v>0</v>
      </c>
      <c r="AY32" s="151">
        <f t="shared" si="18"/>
        <v>0</v>
      </c>
      <c r="AZ32" s="153">
        <f t="shared" si="36"/>
        <v>0</v>
      </c>
      <c r="BA32" s="151">
        <f t="shared" si="19"/>
        <v>0</v>
      </c>
      <c r="BB32" s="151">
        <f t="shared" si="20"/>
        <v>0</v>
      </c>
      <c r="BC32" s="151">
        <f t="shared" si="21"/>
        <v>0</v>
      </c>
      <c r="BD32" s="151">
        <f t="shared" si="37"/>
        <v>0</v>
      </c>
      <c r="BE32" s="151">
        <f t="shared" si="22"/>
        <v>0</v>
      </c>
      <c r="BF32" s="151">
        <f t="shared" si="23"/>
        <v>0</v>
      </c>
      <c r="BG32" s="153">
        <f t="shared" si="38"/>
        <v>0</v>
      </c>
      <c r="BH32" s="551">
        <f t="shared" si="39"/>
        <v>0</v>
      </c>
      <c r="BI32" s="551">
        <f t="shared" si="40"/>
        <v>0</v>
      </c>
      <c r="BJ32" s="551">
        <f t="shared" si="41"/>
        <v>0</v>
      </c>
      <c r="BK32" s="551">
        <f t="shared" si="42"/>
        <v>0</v>
      </c>
      <c r="BL32" s="152">
        <v>0</v>
      </c>
      <c r="BM32" s="151">
        <f t="shared" si="24"/>
        <v>0</v>
      </c>
      <c r="BN32" s="151">
        <f t="shared" si="25"/>
        <v>0</v>
      </c>
      <c r="BO32" s="150">
        <f t="shared" si="43"/>
        <v>0</v>
      </c>
      <c r="BP32" s="1095">
        <f t="shared" si="44"/>
        <v>0</v>
      </c>
      <c r="BQ32" s="156"/>
      <c r="BR32" s="156"/>
      <c r="BS32" s="156"/>
      <c r="BT32" s="156"/>
      <c r="BU32" s="156"/>
      <c r="BV32" s="156"/>
      <c r="BW32" s="152"/>
      <c r="BX32" s="152"/>
      <c r="BY32" s="156"/>
      <c r="BZ32" s="156">
        <f t="shared" si="26"/>
        <v>0</v>
      </c>
      <c r="CA32" s="152"/>
      <c r="CB32" s="156"/>
      <c r="CC32" s="156"/>
      <c r="CD32" s="156"/>
      <c r="CE32" s="157"/>
      <c r="CF32" s="157"/>
      <c r="CG32" s="156"/>
      <c r="CH32" s="156"/>
      <c r="CI32" s="156"/>
      <c r="CJ32" s="156"/>
      <c r="CK32" s="156"/>
      <c r="CL32" s="156"/>
      <c r="CM32" s="151">
        <f t="shared" si="45"/>
        <v>0</v>
      </c>
      <c r="CN32" s="151">
        <f t="shared" si="27"/>
        <v>0</v>
      </c>
      <c r="CO32" s="158">
        <f t="shared" si="28"/>
        <v>0</v>
      </c>
      <c r="CP32" s="158"/>
      <c r="CQ32" s="151">
        <f t="shared" si="46"/>
        <v>0</v>
      </c>
      <c r="CR32" s="156">
        <f t="shared" si="47"/>
        <v>0</v>
      </c>
      <c r="CS32" s="155">
        <f t="shared" si="48"/>
        <v>0</v>
      </c>
      <c r="CT32" s="156">
        <f t="shared" si="49"/>
        <v>0</v>
      </c>
      <c r="CU32" s="332">
        <f t="shared" si="50"/>
        <v>1183.33</v>
      </c>
      <c r="CV32" s="560">
        <f t="shared" si="51"/>
        <v>-1183.33</v>
      </c>
      <c r="CW32" s="560">
        <f t="shared" si="52"/>
        <v>-118.333</v>
      </c>
      <c r="CX32" s="560">
        <f t="shared" si="53"/>
        <v>-3083.33</v>
      </c>
      <c r="CY32" s="560">
        <f t="shared" si="54"/>
        <v>0</v>
      </c>
      <c r="CZ32" s="560">
        <f t="shared" si="55"/>
        <v>-118.333</v>
      </c>
      <c r="DA32" s="560">
        <f t="shared" si="56"/>
        <v>-23.666600000000003</v>
      </c>
      <c r="DB32" s="156">
        <f t="shared" si="57"/>
        <v>0</v>
      </c>
      <c r="DC32" s="156">
        <f t="shared" si="58"/>
        <v>50</v>
      </c>
      <c r="DD32" s="156">
        <f t="shared" si="59"/>
        <v>-50</v>
      </c>
      <c r="DE32" s="561">
        <f t="shared" si="60"/>
        <v>0</v>
      </c>
      <c r="DF32" s="560">
        <f t="shared" si="61"/>
        <v>0</v>
      </c>
      <c r="DG32" s="561"/>
      <c r="DH32" s="151"/>
    </row>
    <row r="33" spans="1:112" s="160" customFormat="1" ht="68.099999999999994" customHeight="1" thickBot="1" x14ac:dyDescent="0.5">
      <c r="A33" s="338" t="str">
        <f>IF(C33="","",SUBTOTAL(3,$C$6:C33))</f>
        <v/>
      </c>
      <c r="B33" s="339"/>
      <c r="C33" s="339"/>
      <c r="D33" s="325"/>
      <c r="E33" s="325"/>
      <c r="F33" s="339"/>
      <c r="G33" s="339"/>
      <c r="H33" s="339"/>
      <c r="I33" s="339"/>
      <c r="J33" s="340">
        <f t="shared" si="0"/>
        <v>0</v>
      </c>
      <c r="K33" s="340">
        <f t="shared" si="1"/>
        <v>0</v>
      </c>
      <c r="L33" s="340">
        <f t="shared" si="2"/>
        <v>0</v>
      </c>
      <c r="M33" s="340">
        <f t="shared" si="3"/>
        <v>0</v>
      </c>
      <c r="N33" s="341">
        <v>0</v>
      </c>
      <c r="O33" s="342">
        <f t="shared" si="29"/>
        <v>0</v>
      </c>
      <c r="P33" s="339"/>
      <c r="Q33" s="339"/>
      <c r="R33" s="339"/>
      <c r="S33" s="339"/>
      <c r="T33" s="339"/>
      <c r="U33" s="340"/>
      <c r="V33" s="340"/>
      <c r="W33" s="331">
        <f t="shared" si="30"/>
        <v>0</v>
      </c>
      <c r="X33" s="339"/>
      <c r="Y33" s="343">
        <f t="shared" si="4"/>
        <v>0</v>
      </c>
      <c r="Z33" s="342">
        <f t="shared" si="5"/>
        <v>0</v>
      </c>
      <c r="AA33" s="344"/>
      <c r="AB33" s="344"/>
      <c r="AC33" s="331">
        <f t="shared" si="31"/>
        <v>0</v>
      </c>
      <c r="AD33" s="331">
        <f t="shared" si="6"/>
        <v>0</v>
      </c>
      <c r="AE33" s="331">
        <v>0</v>
      </c>
      <c r="AF33" s="331">
        <f t="shared" si="32"/>
        <v>0</v>
      </c>
      <c r="AG33" s="331">
        <f t="shared" si="33"/>
        <v>0</v>
      </c>
      <c r="AH33" s="148">
        <f t="shared" si="7"/>
        <v>0</v>
      </c>
      <c r="AI33" s="345">
        <v>0</v>
      </c>
      <c r="AJ33" s="365">
        <v>0</v>
      </c>
      <c r="AK33" s="345">
        <v>0</v>
      </c>
      <c r="AL33" s="365">
        <v>0</v>
      </c>
      <c r="AM33" s="340">
        <f t="shared" si="8"/>
        <v>0</v>
      </c>
      <c r="AN33" s="340">
        <f t="shared" si="9"/>
        <v>0</v>
      </c>
      <c r="AO33" s="340">
        <f t="shared" si="10"/>
        <v>0</v>
      </c>
      <c r="AP33" s="340">
        <f t="shared" si="11"/>
        <v>0</v>
      </c>
      <c r="AQ33" s="340">
        <f t="shared" si="12"/>
        <v>0</v>
      </c>
      <c r="AR33" s="340">
        <f t="shared" si="13"/>
        <v>0</v>
      </c>
      <c r="AS33" s="147">
        <f t="shared" si="34"/>
        <v>0</v>
      </c>
      <c r="AT33" s="340">
        <f t="shared" si="35"/>
        <v>0</v>
      </c>
      <c r="AU33" s="340">
        <f t="shared" si="14"/>
        <v>0</v>
      </c>
      <c r="AV33" s="340">
        <f t="shared" si="15"/>
        <v>0</v>
      </c>
      <c r="AW33" s="340">
        <f t="shared" si="16"/>
        <v>0</v>
      </c>
      <c r="AX33" s="340">
        <f t="shared" si="17"/>
        <v>0</v>
      </c>
      <c r="AY33" s="340">
        <f t="shared" si="18"/>
        <v>0</v>
      </c>
      <c r="AZ33" s="342">
        <f t="shared" si="36"/>
        <v>0</v>
      </c>
      <c r="BA33" s="340">
        <f t="shared" si="19"/>
        <v>0</v>
      </c>
      <c r="BB33" s="340">
        <f t="shared" si="20"/>
        <v>0</v>
      </c>
      <c r="BC33" s="340">
        <f t="shared" si="21"/>
        <v>0</v>
      </c>
      <c r="BD33" s="340">
        <f t="shared" si="37"/>
        <v>0</v>
      </c>
      <c r="BE33" s="340">
        <f t="shared" si="22"/>
        <v>0</v>
      </c>
      <c r="BF33" s="340">
        <f t="shared" si="23"/>
        <v>0</v>
      </c>
      <c r="BG33" s="342">
        <f t="shared" si="38"/>
        <v>0</v>
      </c>
      <c r="BH33" s="551">
        <f t="shared" si="39"/>
        <v>0</v>
      </c>
      <c r="BI33" s="551">
        <f t="shared" si="40"/>
        <v>0</v>
      </c>
      <c r="BJ33" s="551">
        <f t="shared" si="41"/>
        <v>0</v>
      </c>
      <c r="BK33" s="551">
        <f t="shared" si="42"/>
        <v>0</v>
      </c>
      <c r="BL33" s="341">
        <v>0</v>
      </c>
      <c r="BM33" s="340">
        <f t="shared" si="24"/>
        <v>0</v>
      </c>
      <c r="BN33" s="340">
        <f t="shared" si="25"/>
        <v>0</v>
      </c>
      <c r="BO33" s="339">
        <f t="shared" si="43"/>
        <v>0</v>
      </c>
      <c r="BP33" s="1095">
        <f t="shared" si="44"/>
        <v>0</v>
      </c>
      <c r="BQ33" s="346"/>
      <c r="BR33" s="346"/>
      <c r="BS33" s="346"/>
      <c r="BT33" s="346"/>
      <c r="BU33" s="346"/>
      <c r="BV33" s="346"/>
      <c r="BW33" s="341"/>
      <c r="BX33" s="341"/>
      <c r="BY33" s="346"/>
      <c r="BZ33" s="346">
        <f t="shared" si="26"/>
        <v>0</v>
      </c>
      <c r="CA33" s="341"/>
      <c r="CB33" s="346"/>
      <c r="CC33" s="346"/>
      <c r="CD33" s="346"/>
      <c r="CE33" s="347"/>
      <c r="CF33" s="347"/>
      <c r="CG33" s="346"/>
      <c r="CH33" s="346"/>
      <c r="CI33" s="346"/>
      <c r="CJ33" s="346"/>
      <c r="CK33" s="346"/>
      <c r="CL33" s="346"/>
      <c r="CM33" s="340">
        <f t="shared" si="45"/>
        <v>0</v>
      </c>
      <c r="CN33" s="340">
        <f t="shared" si="27"/>
        <v>0</v>
      </c>
      <c r="CO33" s="348">
        <f t="shared" si="28"/>
        <v>0</v>
      </c>
      <c r="CP33" s="158"/>
      <c r="CQ33" s="151">
        <f t="shared" si="46"/>
        <v>0</v>
      </c>
      <c r="CR33" s="156">
        <f t="shared" si="47"/>
        <v>0</v>
      </c>
      <c r="CS33" s="155">
        <f t="shared" si="48"/>
        <v>0</v>
      </c>
      <c r="CT33" s="156">
        <f t="shared" si="49"/>
        <v>0</v>
      </c>
      <c r="CU33" s="332">
        <f t="shared" si="50"/>
        <v>1183.33</v>
      </c>
      <c r="CV33" s="560">
        <f t="shared" si="51"/>
        <v>-1183.33</v>
      </c>
      <c r="CW33" s="560">
        <f t="shared" si="52"/>
        <v>-118.333</v>
      </c>
      <c r="CX33" s="560">
        <f t="shared" si="53"/>
        <v>-3083.33</v>
      </c>
      <c r="CY33" s="560">
        <f t="shared" si="54"/>
        <v>0</v>
      </c>
      <c r="CZ33" s="560">
        <f t="shared" si="55"/>
        <v>-118.333</v>
      </c>
      <c r="DA33" s="560">
        <f t="shared" si="56"/>
        <v>-23.666600000000003</v>
      </c>
      <c r="DB33" s="156">
        <f t="shared" si="57"/>
        <v>0</v>
      </c>
      <c r="DC33" s="156">
        <f t="shared" si="58"/>
        <v>50</v>
      </c>
      <c r="DD33" s="156">
        <f t="shared" si="59"/>
        <v>-50</v>
      </c>
      <c r="DE33" s="561">
        <f t="shared" si="60"/>
        <v>0</v>
      </c>
      <c r="DF33" s="560">
        <f t="shared" si="61"/>
        <v>0</v>
      </c>
      <c r="DG33" s="561"/>
      <c r="DH33" s="340"/>
    </row>
    <row r="34" spans="1:112" s="362" customFormat="1" ht="75" customHeight="1" thickBot="1" x14ac:dyDescent="0.5">
      <c r="A34" s="349"/>
      <c r="B34" s="350" t="str">
        <f>C34</f>
        <v>كشف 2</v>
      </c>
      <c r="C34" s="350" t="s">
        <v>1</v>
      </c>
      <c r="D34" s="350"/>
      <c r="E34" s="350"/>
      <c r="F34" s="350">
        <f t="shared" ref="F34" si="62">SUM(F16:F33)</f>
        <v>0</v>
      </c>
      <c r="G34" s="350">
        <f>SUM(G6:G33)</f>
        <v>0</v>
      </c>
      <c r="H34" s="350">
        <f t="shared" ref="H34:BS34" si="63">SUM(H6:H33)</f>
        <v>0</v>
      </c>
      <c r="I34" s="350">
        <f t="shared" si="63"/>
        <v>0</v>
      </c>
      <c r="J34" s="351">
        <f t="shared" si="63"/>
        <v>0</v>
      </c>
      <c r="K34" s="351">
        <f t="shared" si="63"/>
        <v>0</v>
      </c>
      <c r="L34" s="351">
        <f t="shared" si="63"/>
        <v>0</v>
      </c>
      <c r="M34" s="351">
        <f t="shared" si="63"/>
        <v>0</v>
      </c>
      <c r="N34" s="352">
        <f t="shared" si="63"/>
        <v>0</v>
      </c>
      <c r="O34" s="353">
        <f t="shared" si="63"/>
        <v>0</v>
      </c>
      <c r="P34" s="350">
        <f t="shared" si="63"/>
        <v>0</v>
      </c>
      <c r="Q34" s="350">
        <f t="shared" si="63"/>
        <v>0</v>
      </c>
      <c r="R34" s="350">
        <f t="shared" si="63"/>
        <v>0</v>
      </c>
      <c r="S34" s="350">
        <f t="shared" si="63"/>
        <v>0</v>
      </c>
      <c r="T34" s="350">
        <f t="shared" si="63"/>
        <v>0</v>
      </c>
      <c r="U34" s="351">
        <f t="shared" si="63"/>
        <v>0</v>
      </c>
      <c r="V34" s="351">
        <f t="shared" si="63"/>
        <v>0</v>
      </c>
      <c r="W34" s="356">
        <f t="shared" si="63"/>
        <v>0</v>
      </c>
      <c r="X34" s="350">
        <f t="shared" si="63"/>
        <v>0</v>
      </c>
      <c r="Y34" s="354">
        <f t="shared" si="63"/>
        <v>0</v>
      </c>
      <c r="Z34" s="353">
        <f t="shared" si="63"/>
        <v>0</v>
      </c>
      <c r="AA34" s="355">
        <f t="shared" si="63"/>
        <v>0</v>
      </c>
      <c r="AB34" s="355">
        <f t="shared" si="63"/>
        <v>0</v>
      </c>
      <c r="AC34" s="356">
        <f t="shared" si="63"/>
        <v>0</v>
      </c>
      <c r="AD34" s="356">
        <f t="shared" si="63"/>
        <v>0</v>
      </c>
      <c r="AE34" s="356">
        <f t="shared" si="63"/>
        <v>0</v>
      </c>
      <c r="AF34" s="356">
        <f t="shared" si="63"/>
        <v>0</v>
      </c>
      <c r="AG34" s="356">
        <f t="shared" si="63"/>
        <v>0</v>
      </c>
      <c r="AH34" s="356">
        <f t="shared" si="63"/>
        <v>0</v>
      </c>
      <c r="AI34" s="357">
        <f t="shared" si="63"/>
        <v>0</v>
      </c>
      <c r="AJ34" s="356">
        <f t="shared" si="63"/>
        <v>0</v>
      </c>
      <c r="AK34" s="351">
        <f t="shared" si="63"/>
        <v>0</v>
      </c>
      <c r="AL34" s="356">
        <f t="shared" si="63"/>
        <v>0</v>
      </c>
      <c r="AM34" s="351">
        <f t="shared" si="63"/>
        <v>0</v>
      </c>
      <c r="AN34" s="351">
        <f t="shared" si="63"/>
        <v>0</v>
      </c>
      <c r="AO34" s="351">
        <f t="shared" si="63"/>
        <v>0</v>
      </c>
      <c r="AP34" s="351">
        <f t="shared" si="63"/>
        <v>0</v>
      </c>
      <c r="AQ34" s="351">
        <f t="shared" si="63"/>
        <v>0</v>
      </c>
      <c r="AR34" s="351">
        <f t="shared" si="63"/>
        <v>0</v>
      </c>
      <c r="AS34" s="355">
        <f t="shared" si="63"/>
        <v>0</v>
      </c>
      <c r="AT34" s="351">
        <f t="shared" si="63"/>
        <v>0</v>
      </c>
      <c r="AU34" s="351">
        <f t="shared" si="63"/>
        <v>0</v>
      </c>
      <c r="AV34" s="351">
        <f t="shared" si="63"/>
        <v>0</v>
      </c>
      <c r="AW34" s="351">
        <f t="shared" si="63"/>
        <v>0</v>
      </c>
      <c r="AX34" s="351">
        <f t="shared" si="63"/>
        <v>0</v>
      </c>
      <c r="AY34" s="351">
        <f t="shared" si="63"/>
        <v>0</v>
      </c>
      <c r="AZ34" s="353">
        <f t="shared" si="63"/>
        <v>0</v>
      </c>
      <c r="BA34" s="351">
        <f t="shared" si="63"/>
        <v>0</v>
      </c>
      <c r="BB34" s="351">
        <f t="shared" si="63"/>
        <v>0</v>
      </c>
      <c r="BC34" s="351">
        <f t="shared" si="63"/>
        <v>0</v>
      </c>
      <c r="BD34" s="351">
        <f t="shared" si="63"/>
        <v>0</v>
      </c>
      <c r="BE34" s="351">
        <f t="shared" si="63"/>
        <v>0</v>
      </c>
      <c r="BF34" s="351">
        <f t="shared" si="63"/>
        <v>0</v>
      </c>
      <c r="BG34" s="353">
        <f t="shared" si="63"/>
        <v>0</v>
      </c>
      <c r="BH34" s="350">
        <f t="shared" si="63"/>
        <v>0</v>
      </c>
      <c r="BI34" s="355">
        <f t="shared" si="63"/>
        <v>0</v>
      </c>
      <c r="BJ34" s="355">
        <f t="shared" si="63"/>
        <v>0</v>
      </c>
      <c r="BK34" s="350">
        <f t="shared" si="63"/>
        <v>0</v>
      </c>
      <c r="BL34" s="352">
        <f t="shared" si="63"/>
        <v>0</v>
      </c>
      <c r="BM34" s="351">
        <f t="shared" si="63"/>
        <v>0</v>
      </c>
      <c r="BN34" s="351">
        <f t="shared" si="63"/>
        <v>0</v>
      </c>
      <c r="BO34" s="350">
        <f t="shared" si="63"/>
        <v>0</v>
      </c>
      <c r="BP34" s="1096">
        <f t="shared" si="63"/>
        <v>0</v>
      </c>
      <c r="BQ34" s="359">
        <f t="shared" si="63"/>
        <v>0</v>
      </c>
      <c r="BR34" s="359">
        <f t="shared" si="63"/>
        <v>0</v>
      </c>
      <c r="BS34" s="359">
        <f t="shared" si="63"/>
        <v>0</v>
      </c>
      <c r="BT34" s="359">
        <f t="shared" ref="BT34:CN34" si="64">SUM(BT6:BT33)</f>
        <v>0</v>
      </c>
      <c r="BU34" s="352">
        <f t="shared" si="64"/>
        <v>0</v>
      </c>
      <c r="BV34" s="359">
        <f t="shared" si="64"/>
        <v>0</v>
      </c>
      <c r="BW34" s="352">
        <f t="shared" si="64"/>
        <v>0</v>
      </c>
      <c r="BX34" s="352">
        <f t="shared" si="64"/>
        <v>0</v>
      </c>
      <c r="BY34" s="359">
        <f t="shared" si="64"/>
        <v>0</v>
      </c>
      <c r="BZ34" s="359">
        <f t="shared" si="64"/>
        <v>0</v>
      </c>
      <c r="CA34" s="352">
        <f t="shared" si="64"/>
        <v>0</v>
      </c>
      <c r="CB34" s="359">
        <f t="shared" si="64"/>
        <v>0</v>
      </c>
      <c r="CC34" s="359">
        <f t="shared" si="64"/>
        <v>0</v>
      </c>
      <c r="CD34" s="359">
        <f t="shared" si="64"/>
        <v>0</v>
      </c>
      <c r="CE34" s="360">
        <f t="shared" si="64"/>
        <v>0</v>
      </c>
      <c r="CF34" s="360">
        <f t="shared" si="64"/>
        <v>0</v>
      </c>
      <c r="CG34" s="359">
        <f t="shared" si="64"/>
        <v>0</v>
      </c>
      <c r="CH34" s="359">
        <f t="shared" si="64"/>
        <v>0</v>
      </c>
      <c r="CI34" s="359">
        <f t="shared" si="64"/>
        <v>0</v>
      </c>
      <c r="CJ34" s="359">
        <f t="shared" si="64"/>
        <v>0</v>
      </c>
      <c r="CK34" s="359">
        <f t="shared" si="64"/>
        <v>0</v>
      </c>
      <c r="CL34" s="359">
        <f t="shared" si="64"/>
        <v>0</v>
      </c>
      <c r="CM34" s="351">
        <f t="shared" si="64"/>
        <v>0</v>
      </c>
      <c r="CN34" s="351">
        <f t="shared" si="64"/>
        <v>0</v>
      </c>
      <c r="CO34" s="351" t="str">
        <f t="shared" ref="CO34" si="65">C34</f>
        <v>كشف 2</v>
      </c>
      <c r="CP34" s="351"/>
      <c r="CQ34" s="351"/>
      <c r="CR34" s="359"/>
      <c r="CS34" s="357"/>
      <c r="CT34" s="359"/>
      <c r="CU34" s="357"/>
      <c r="CV34" s="361"/>
      <c r="CW34" s="361"/>
      <c r="CX34" s="361"/>
      <c r="CY34" s="361"/>
      <c r="CZ34" s="361"/>
      <c r="DA34" s="361"/>
      <c r="DB34" s="359"/>
      <c r="DC34" s="359"/>
      <c r="DD34" s="359"/>
      <c r="DE34" s="562"/>
      <c r="DF34" s="361"/>
      <c r="DG34" s="562"/>
      <c r="DH34" s="351"/>
    </row>
    <row r="35" spans="1:112" s="160" customFormat="1" ht="75" customHeight="1" x14ac:dyDescent="0.45">
      <c r="A35" s="324"/>
      <c r="B35" s="325"/>
      <c r="C35" s="325"/>
      <c r="D35" s="325"/>
      <c r="E35" s="325"/>
      <c r="F35" s="325"/>
      <c r="G35" s="325"/>
      <c r="H35" s="325"/>
      <c r="I35" s="325"/>
      <c r="J35" s="326"/>
      <c r="K35" s="326"/>
      <c r="L35" s="326"/>
      <c r="M35" s="326"/>
      <c r="N35" s="327"/>
      <c r="O35" s="328">
        <f>SUM(I34:N34)</f>
        <v>0</v>
      </c>
      <c r="P35" s="325"/>
      <c r="Q35" s="325"/>
      <c r="R35" s="325"/>
      <c r="S35" s="325">
        <f>SUM(Q34:S34)</f>
        <v>0</v>
      </c>
      <c r="T35" s="325"/>
      <c r="U35" s="326"/>
      <c r="V35" s="326"/>
      <c r="W35" s="326"/>
      <c r="X35" s="325"/>
      <c r="Y35" s="329"/>
      <c r="Z35" s="328">
        <f>SUM(P34:Y34)</f>
        <v>0</v>
      </c>
      <c r="AA35" s="330"/>
      <c r="AB35" s="330"/>
      <c r="AC35" s="331"/>
      <c r="AD35" s="331"/>
      <c r="AE35" s="331"/>
      <c r="AF35" s="331"/>
      <c r="AG35" s="332"/>
      <c r="AH35" s="332"/>
      <c r="AI35" s="332"/>
      <c r="AJ35" s="331"/>
      <c r="AK35" s="326"/>
      <c r="AL35" s="331"/>
      <c r="AM35" s="326"/>
      <c r="AN35" s="326"/>
      <c r="AO35" s="326">
        <f>SUM(Z34:AN34)</f>
        <v>0</v>
      </c>
      <c r="AP35" s="326"/>
      <c r="AQ35" s="326">
        <f>SUM(AP34:AR34)</f>
        <v>0</v>
      </c>
      <c r="AR35" s="326">
        <f>SUM(AP34:AS34)</f>
        <v>0</v>
      </c>
      <c r="AS35" s="330"/>
      <c r="AT35" s="326">
        <f>SUM(O34,Z34:AN34,AP34:AS34)</f>
        <v>0</v>
      </c>
      <c r="AU35" s="326"/>
      <c r="AV35" s="326"/>
      <c r="AW35" s="326"/>
      <c r="AX35" s="326"/>
      <c r="AY35" s="326"/>
      <c r="AZ35" s="328">
        <f>SUM(AU34:AY34)</f>
        <v>0</v>
      </c>
      <c r="BA35" s="326"/>
      <c r="BB35" s="326"/>
      <c r="BC35" s="326"/>
      <c r="BD35" s="326"/>
      <c r="BE35" s="326"/>
      <c r="BF35" s="326"/>
      <c r="BG35" s="328">
        <f>SUM(BA34:BC34,BE34,BF34)</f>
        <v>0</v>
      </c>
      <c r="BH35" s="325"/>
      <c r="BI35" s="325"/>
      <c r="BJ35" s="325"/>
      <c r="BK35" s="325">
        <f>SUM(BH34:BL34)</f>
        <v>0</v>
      </c>
      <c r="BL35" s="333"/>
      <c r="BM35" s="326"/>
      <c r="BN35" s="326">
        <f>SUM(BM34:BN34)</f>
        <v>0</v>
      </c>
      <c r="BO35" s="325"/>
      <c r="BP35" s="1097">
        <f>SUM(BO34:BP34)</f>
        <v>0</v>
      </c>
      <c r="BQ35" s="333"/>
      <c r="BR35" s="333"/>
      <c r="BS35" s="333"/>
      <c r="BT35" s="333"/>
      <c r="BU35" s="327"/>
      <c r="BV35" s="333"/>
      <c r="BW35" s="327"/>
      <c r="BX35" s="327"/>
      <c r="BY35" s="333"/>
      <c r="BZ35" s="333"/>
      <c r="CA35" s="327"/>
      <c r="CB35" s="333"/>
      <c r="CC35" s="333"/>
      <c r="CD35" s="333"/>
      <c r="CE35" s="334"/>
      <c r="CF35" s="334"/>
      <c r="CG35" s="333"/>
      <c r="CH35" s="333"/>
      <c r="CI35" s="333"/>
      <c r="CJ35" s="333"/>
      <c r="CK35" s="333"/>
      <c r="CL35" s="333"/>
      <c r="CM35" s="326">
        <f>SUM(AZ34,BG34:CL34)</f>
        <v>0</v>
      </c>
      <c r="CN35" s="326">
        <f>AT35-CM35</f>
        <v>0</v>
      </c>
      <c r="CO35" s="326"/>
      <c r="CP35" s="326"/>
      <c r="CQ35" s="326"/>
      <c r="CR35" s="333"/>
      <c r="CS35" s="332"/>
      <c r="CT35" s="333"/>
      <c r="CU35" s="332"/>
      <c r="CV35" s="336"/>
      <c r="CW35" s="336"/>
      <c r="CX35" s="336"/>
      <c r="CY35" s="336"/>
      <c r="CZ35" s="336"/>
      <c r="DA35" s="336"/>
      <c r="DB35" s="333"/>
      <c r="DC35" s="333"/>
      <c r="DD35" s="333"/>
      <c r="DE35" s="559"/>
      <c r="DF35" s="336"/>
      <c r="DG35" s="559"/>
      <c r="DH35" s="326"/>
    </row>
    <row r="36" spans="1:112" s="160" customFormat="1" ht="33" customHeight="1" x14ac:dyDescent="0.45">
      <c r="AJ36" s="366"/>
      <c r="AL36" s="366"/>
      <c r="CU36" s="161"/>
      <c r="CV36" s="161"/>
      <c r="CW36" s="161"/>
      <c r="CX36" s="161"/>
      <c r="CY36" s="161"/>
      <c r="CZ36" s="161"/>
      <c r="DA36" s="161"/>
      <c r="DB36" s="161"/>
      <c r="DE36" s="563"/>
      <c r="DF36" s="161"/>
      <c r="DG36" s="563"/>
    </row>
    <row r="37" spans="1:112" s="160" customFormat="1" ht="33" customHeight="1" x14ac:dyDescent="0.45">
      <c r="AJ37" s="366"/>
      <c r="AL37" s="366"/>
      <c r="CU37" s="161"/>
      <c r="CV37" s="161"/>
      <c r="CW37" s="161"/>
      <c r="CX37" s="161"/>
      <c r="CY37" s="161"/>
      <c r="CZ37" s="161"/>
      <c r="DA37" s="161"/>
      <c r="DB37" s="161"/>
      <c r="DE37" s="563"/>
      <c r="DF37" s="161"/>
      <c r="DG37" s="563"/>
    </row>
    <row r="38" spans="1:112" s="160" customFormat="1" ht="33" customHeight="1" x14ac:dyDescent="0.45">
      <c r="AJ38" s="366"/>
      <c r="AL38" s="366"/>
      <c r="CU38" s="161"/>
      <c r="CV38" s="161"/>
      <c r="CW38" s="161"/>
      <c r="CX38" s="161"/>
      <c r="CY38" s="161"/>
      <c r="CZ38" s="161"/>
      <c r="DA38" s="161"/>
      <c r="DB38" s="161"/>
      <c r="DE38" s="563"/>
      <c r="DF38" s="161"/>
      <c r="DG38" s="563"/>
    </row>
    <row r="39" spans="1:112" s="145" customFormat="1" ht="33" customHeight="1" x14ac:dyDescent="0.4">
      <c r="AJ39" s="367"/>
      <c r="AL39" s="367"/>
      <c r="CU39" s="146"/>
      <c r="CV39" s="146"/>
      <c r="CW39" s="146"/>
      <c r="CX39" s="146"/>
      <c r="CY39" s="146"/>
      <c r="CZ39" s="146"/>
      <c r="DA39" s="146"/>
      <c r="DB39" s="146"/>
      <c r="DE39" s="564"/>
      <c r="DF39" s="146"/>
      <c r="DG39" s="564"/>
    </row>
    <row r="40" spans="1:112" s="145" customFormat="1" ht="33" customHeight="1" x14ac:dyDescent="0.4">
      <c r="AJ40" s="367"/>
      <c r="AL40" s="367"/>
      <c r="CU40" s="146"/>
      <c r="CV40" s="146"/>
      <c r="CW40" s="146"/>
      <c r="CX40" s="146"/>
      <c r="CY40" s="146"/>
      <c r="CZ40" s="146"/>
      <c r="DA40" s="146"/>
      <c r="DB40" s="146"/>
      <c r="DE40" s="564"/>
      <c r="DF40" s="146"/>
      <c r="DG40" s="564"/>
    </row>
    <row r="41" spans="1:112" s="145" customFormat="1" ht="33" customHeight="1" x14ac:dyDescent="0.4">
      <c r="AJ41" s="367"/>
      <c r="AL41" s="367"/>
      <c r="CU41" s="146"/>
      <c r="CV41" s="146"/>
      <c r="CW41" s="146"/>
      <c r="CX41" s="146"/>
      <c r="CY41" s="146"/>
      <c r="CZ41" s="146"/>
      <c r="DA41" s="146"/>
      <c r="DB41" s="146"/>
      <c r="DE41" s="564"/>
      <c r="DF41" s="146"/>
      <c r="DG41" s="564"/>
    </row>
    <row r="42" spans="1:112" s="145" customFormat="1" ht="33" customHeight="1" x14ac:dyDescent="0.4">
      <c r="AJ42" s="367"/>
      <c r="AL42" s="367"/>
      <c r="CU42" s="146"/>
      <c r="CV42" s="146"/>
      <c r="CW42" s="146"/>
      <c r="CX42" s="146"/>
      <c r="CY42" s="146"/>
      <c r="CZ42" s="146"/>
      <c r="DA42" s="146"/>
      <c r="DB42" s="146"/>
      <c r="DE42" s="564"/>
      <c r="DF42" s="146"/>
      <c r="DG42" s="564"/>
    </row>
    <row r="43" spans="1:112" s="145" customFormat="1" ht="33" customHeight="1" x14ac:dyDescent="0.4">
      <c r="AJ43" s="367"/>
      <c r="AL43" s="367"/>
      <c r="CU43" s="146"/>
      <c r="CV43" s="146"/>
      <c r="CW43" s="146"/>
      <c r="CX43" s="146"/>
      <c r="CY43" s="146"/>
      <c r="CZ43" s="146"/>
      <c r="DA43" s="146"/>
      <c r="DB43" s="146"/>
      <c r="DE43" s="564"/>
      <c r="DF43" s="146"/>
      <c r="DG43" s="564"/>
    </row>
    <row r="44" spans="1:112" s="145" customFormat="1" ht="33" customHeight="1" x14ac:dyDescent="0.4">
      <c r="AJ44" s="367"/>
      <c r="AL44" s="367"/>
      <c r="CU44" s="146"/>
      <c r="CV44" s="146"/>
      <c r="CW44" s="146"/>
      <c r="CX44" s="146"/>
      <c r="CY44" s="146"/>
      <c r="CZ44" s="146"/>
      <c r="DA44" s="146"/>
      <c r="DB44" s="146"/>
      <c r="DE44" s="564"/>
      <c r="DF44" s="146"/>
      <c r="DG44" s="564"/>
    </row>
    <row r="45" spans="1:112" s="145" customFormat="1" ht="33" customHeight="1" x14ac:dyDescent="0.4">
      <c r="AJ45" s="367"/>
      <c r="AL45" s="367"/>
      <c r="CU45" s="146"/>
      <c r="CV45" s="146"/>
      <c r="CW45" s="146"/>
      <c r="CX45" s="146"/>
      <c r="CY45" s="146"/>
      <c r="CZ45" s="146"/>
      <c r="DA45" s="146"/>
      <c r="DB45" s="146"/>
      <c r="DE45" s="564"/>
      <c r="DF45" s="146"/>
      <c r="DG45" s="564"/>
    </row>
    <row r="46" spans="1:112" s="145" customFormat="1" ht="33" customHeight="1" x14ac:dyDescent="0.4">
      <c r="AJ46" s="367"/>
      <c r="AL46" s="367"/>
      <c r="CU46" s="146"/>
      <c r="CV46" s="146"/>
      <c r="CW46" s="146"/>
      <c r="CX46" s="146"/>
      <c r="CY46" s="146"/>
      <c r="CZ46" s="146"/>
      <c r="DA46" s="146"/>
      <c r="DB46" s="146"/>
      <c r="DE46" s="564"/>
      <c r="DF46" s="146"/>
      <c r="DG46" s="564"/>
    </row>
    <row r="47" spans="1:112" s="143" customFormat="1" ht="33" customHeight="1" x14ac:dyDescent="0.4">
      <c r="AJ47" s="368"/>
      <c r="AL47" s="368"/>
      <c r="CU47" s="144"/>
      <c r="CV47" s="144"/>
      <c r="CW47" s="144"/>
      <c r="CX47" s="144"/>
      <c r="CY47" s="144"/>
      <c r="CZ47" s="144"/>
      <c r="DA47" s="144"/>
      <c r="DB47" s="144"/>
      <c r="DE47" s="565"/>
      <c r="DF47" s="144"/>
      <c r="DG47" s="565"/>
    </row>
    <row r="48" spans="1:112" s="143" customFormat="1" ht="33" customHeight="1" x14ac:dyDescent="0.4">
      <c r="AJ48" s="368"/>
      <c r="AL48" s="368"/>
      <c r="CU48" s="144"/>
      <c r="CV48" s="144"/>
      <c r="CW48" s="144"/>
      <c r="CX48" s="144"/>
      <c r="CY48" s="144"/>
      <c r="CZ48" s="144"/>
      <c r="DA48" s="144"/>
      <c r="DB48" s="144"/>
      <c r="DE48" s="565"/>
      <c r="DF48" s="144"/>
      <c r="DG48" s="565"/>
    </row>
    <row r="49" spans="36:111" s="143" customFormat="1" ht="33" customHeight="1" x14ac:dyDescent="0.4">
      <c r="AJ49" s="368"/>
      <c r="AL49" s="368"/>
      <c r="CU49" s="144"/>
      <c r="CV49" s="144"/>
      <c r="CW49" s="144"/>
      <c r="CX49" s="144"/>
      <c r="CY49" s="144"/>
      <c r="CZ49" s="144"/>
      <c r="DA49" s="144"/>
      <c r="DB49" s="144"/>
      <c r="DE49" s="565"/>
      <c r="DF49" s="144"/>
      <c r="DG49" s="565"/>
    </row>
    <row r="50" spans="36:111" ht="35.1" customHeight="1" x14ac:dyDescent="0.2"/>
    <row r="51" spans="36:111" ht="35.1" customHeight="1" x14ac:dyDescent="0.2"/>
    <row r="52" spans="36:111" ht="35.1" customHeight="1" x14ac:dyDescent="0.2"/>
    <row r="53" spans="36:111" ht="35.1" customHeight="1" x14ac:dyDescent="0.2"/>
    <row r="54" spans="36:111" ht="35.1" customHeight="1" x14ac:dyDescent="0.2"/>
    <row r="55" spans="36:111" ht="35.1" customHeight="1" x14ac:dyDescent="0.2"/>
    <row r="56" spans="36:111" ht="35.1" customHeight="1" x14ac:dyDescent="0.2"/>
    <row r="57" spans="36:111" ht="35.1" customHeight="1" x14ac:dyDescent="0.2"/>
    <row r="58" spans="36:111" ht="35.1" customHeight="1" x14ac:dyDescent="0.2"/>
    <row r="59" spans="36:111" ht="35.1" customHeight="1" x14ac:dyDescent="0.2"/>
    <row r="60" spans="36:111" ht="35.1" customHeight="1" x14ac:dyDescent="0.2"/>
    <row r="61" spans="36:111" ht="35.1" customHeight="1" x14ac:dyDescent="0.2"/>
    <row r="62" spans="36:111" ht="35.1" customHeight="1" x14ac:dyDescent="0.2"/>
    <row r="63" spans="36:111" ht="35.1" customHeight="1" x14ac:dyDescent="0.2"/>
    <row r="64" spans="36:111" ht="35.1" customHeight="1" x14ac:dyDescent="0.2"/>
    <row r="65" spans="109:111" customFormat="1" ht="35.1" customHeight="1" x14ac:dyDescent="0.2">
      <c r="DE65" s="566"/>
      <c r="DG65" s="566"/>
    </row>
    <row r="66" spans="109:111" customFormat="1" ht="35.1" customHeight="1" x14ac:dyDescent="0.2">
      <c r="DE66" s="566"/>
      <c r="DG66" s="566"/>
    </row>
  </sheetData>
  <customSheetViews>
    <customSheetView guid="{39BA71BF-908C-4837-9463-6A2E214E28B5}" scale="60" showPageBreaks="1" printArea="1" view="pageBreakPreview">
      <selection activeCell="C10" sqref="C10"/>
      <colBreaks count="1" manualBreakCount="1">
        <brk id="46" max="35" man="1"/>
      </colBreaks>
      <pageMargins left="0" right="0" top="0" bottom="0" header="0" footer="0"/>
      <printOptions horizontalCentered="1" verticalCentered="1"/>
      <pageSetup paperSize="5" scale="37" orientation="landscape" r:id="rId1"/>
      <headerFooter alignWithMargins="0"/>
    </customSheetView>
  </customSheetViews>
  <mergeCells count="81">
    <mergeCell ref="DF4:DF5"/>
    <mergeCell ref="DG4:DG5"/>
    <mergeCell ref="K1:N1"/>
    <mergeCell ref="AK1:AO1"/>
    <mergeCell ref="BE1:BH1"/>
    <mergeCell ref="BO3:BP3"/>
    <mergeCell ref="BY1:CH1"/>
    <mergeCell ref="CM1:CO1"/>
    <mergeCell ref="Z2:AB2"/>
    <mergeCell ref="BT2:BU2"/>
    <mergeCell ref="BX2:BZ2"/>
    <mergeCell ref="AP1:AS1"/>
    <mergeCell ref="X4:X5"/>
    <mergeCell ref="BT3:BU3"/>
    <mergeCell ref="BX3:BZ3"/>
    <mergeCell ref="Z3:AB3"/>
    <mergeCell ref="A4:A5"/>
    <mergeCell ref="B4:B5"/>
    <mergeCell ref="C4:C5"/>
    <mergeCell ref="D4:D5"/>
    <mergeCell ref="E4:E5"/>
    <mergeCell ref="F4:F5"/>
    <mergeCell ref="G4:G5"/>
    <mergeCell ref="H4:H5"/>
    <mergeCell ref="K3:L3"/>
    <mergeCell ref="W3:X3"/>
    <mergeCell ref="AN3:AO3"/>
    <mergeCell ref="BE3:BF3"/>
    <mergeCell ref="I4:I5"/>
    <mergeCell ref="J4:N4"/>
    <mergeCell ref="O4:O5"/>
    <mergeCell ref="P4:T4"/>
    <mergeCell ref="W4:W5"/>
    <mergeCell ref="BG4:BG5"/>
    <mergeCell ref="Y4:Y5"/>
    <mergeCell ref="Z4:AN4"/>
    <mergeCell ref="AO4:AO5"/>
    <mergeCell ref="AP4:AR4"/>
    <mergeCell ref="AS4:AS5"/>
    <mergeCell ref="AT4:AT5"/>
    <mergeCell ref="AU4:AY4"/>
    <mergeCell ref="AZ4:AZ5"/>
    <mergeCell ref="BA4:BC4"/>
    <mergeCell ref="BD4:BD5"/>
    <mergeCell ref="BE4:BF4"/>
    <mergeCell ref="BW4:BW5"/>
    <mergeCell ref="BH4:BK4"/>
    <mergeCell ref="BL4:BL5"/>
    <mergeCell ref="BM4:BN4"/>
    <mergeCell ref="BO4:BO5"/>
    <mergeCell ref="BP4:BP5"/>
    <mergeCell ref="BQ4:BQ5"/>
    <mergeCell ref="BR4:BR5"/>
    <mergeCell ref="BS4:BS5"/>
    <mergeCell ref="BT4:BT5"/>
    <mergeCell ref="BU4:BU5"/>
    <mergeCell ref="BV4:BV5"/>
    <mergeCell ref="CI4:CI5"/>
    <mergeCell ref="BX4:BX5"/>
    <mergeCell ref="BY4:BY5"/>
    <mergeCell ref="BZ4:BZ5"/>
    <mergeCell ref="CA4:CA5"/>
    <mergeCell ref="CB4:CB5"/>
    <mergeCell ref="CC4:CC5"/>
    <mergeCell ref="CD4:CD5"/>
    <mergeCell ref="CE4:CE5"/>
    <mergeCell ref="CF4:CF5"/>
    <mergeCell ref="CG4:CG5"/>
    <mergeCell ref="CH4:CH5"/>
    <mergeCell ref="DB4:DD4"/>
    <mergeCell ref="DE4:DE5"/>
    <mergeCell ref="CJ4:CJ5"/>
    <mergeCell ref="CK4:CK5"/>
    <mergeCell ref="CL4:CL5"/>
    <mergeCell ref="CM4:CM5"/>
    <mergeCell ref="CN4:CN5"/>
    <mergeCell ref="CO4:CO5"/>
    <mergeCell ref="DA4:DA5"/>
    <mergeCell ref="CP4:CP5"/>
    <mergeCell ref="CQ4:CY4"/>
    <mergeCell ref="CZ4:CZ5"/>
  </mergeCells>
  <conditionalFormatting sqref="CJ3">
    <cfRule type="cellIs" dxfId="855" priority="184" stopIfTrue="1" operator="greaterThanOrEqual">
      <formula>238.5</formula>
    </cfRule>
  </conditionalFormatting>
  <conditionalFormatting sqref="AP3">
    <cfRule type="cellIs" dxfId="854" priority="183" stopIfTrue="1" operator="greaterThanOrEqual">
      <formula>238.5</formula>
    </cfRule>
  </conditionalFormatting>
  <conditionalFormatting sqref="AV6:AV33">
    <cfRule type="cellIs" dxfId="853" priority="14" operator="greaterThanOrEqual">
      <formula>13.7</formula>
    </cfRule>
    <cfRule type="cellIs" dxfId="852" priority="15" operator="greaterThanOrEqual">
      <formula>17.3</formula>
    </cfRule>
  </conditionalFormatting>
  <conditionalFormatting sqref="BN6:BN33">
    <cfRule type="cellIs" dxfId="851" priority="19" operator="greaterThanOrEqual">
      <formula>13.7</formula>
    </cfRule>
    <cfRule type="cellIs" dxfId="850" priority="20" operator="greaterThanOrEqual">
      <formula>17.3</formula>
    </cfRule>
  </conditionalFormatting>
  <conditionalFormatting sqref="I6:I33">
    <cfRule type="cellIs" dxfId="849" priority="10" operator="greaterThanOrEqual">
      <formula>1370</formula>
    </cfRule>
  </conditionalFormatting>
  <conditionalFormatting sqref="BD6:BD33">
    <cfRule type="cellIs" dxfId="848" priority="26" stopIfTrue="1" operator="equal">
      <formula>0</formula>
    </cfRule>
  </conditionalFormatting>
  <conditionalFormatting sqref="J6:J33">
    <cfRule type="cellIs" dxfId="847" priority="25" operator="greaterThanOrEqual">
      <formula>205.5</formula>
    </cfRule>
  </conditionalFormatting>
  <conditionalFormatting sqref="K6:K33">
    <cfRule type="cellIs" dxfId="846" priority="23" operator="greaterThanOrEqual">
      <formula>13.7</formula>
    </cfRule>
    <cfRule type="cellIs" dxfId="845" priority="24" operator="greaterThanOrEqual">
      <formula>17.3</formula>
    </cfRule>
  </conditionalFormatting>
  <conditionalFormatting sqref="L6:L33">
    <cfRule type="cellIs" dxfId="844" priority="22" operator="greaterThanOrEqual">
      <formula>27.4</formula>
    </cfRule>
  </conditionalFormatting>
  <conditionalFormatting sqref="M6:M33">
    <cfRule type="cellIs" dxfId="843" priority="21" operator="greaterThanOrEqual">
      <formula>41.1</formula>
    </cfRule>
  </conditionalFormatting>
  <conditionalFormatting sqref="BM6:BM33">
    <cfRule type="cellIs" dxfId="842" priority="18" operator="greaterThanOrEqual">
      <formula>41.1</formula>
    </cfRule>
  </conditionalFormatting>
  <conditionalFormatting sqref="AX6:AY33">
    <cfRule type="cellIs" dxfId="841" priority="17" operator="greaterThanOrEqual">
      <formula>205.5</formula>
    </cfRule>
  </conditionalFormatting>
  <conditionalFormatting sqref="AU6:AU33">
    <cfRule type="cellIs" dxfId="840" priority="16" operator="greaterThanOrEqual">
      <formula>205.5</formula>
    </cfRule>
  </conditionalFormatting>
  <conditionalFormatting sqref="AW6:AW33">
    <cfRule type="cellIs" dxfId="839" priority="13" operator="greaterThanOrEqual">
      <formula>27.4</formula>
    </cfRule>
  </conditionalFormatting>
  <conditionalFormatting sqref="AX6:AX33">
    <cfRule type="cellIs" dxfId="838" priority="12" operator="greaterThanOrEqual">
      <formula>137</formula>
    </cfRule>
  </conditionalFormatting>
  <conditionalFormatting sqref="AY6:AY33">
    <cfRule type="cellIs" dxfId="837" priority="11" operator="greaterThanOrEqual">
      <formula>109.6</formula>
    </cfRule>
  </conditionalFormatting>
  <conditionalFormatting sqref="AO6:AO33">
    <cfRule type="cellIs" dxfId="836" priority="9" operator="greaterThanOrEqual">
      <formula>2800</formula>
    </cfRule>
  </conditionalFormatting>
  <conditionalFormatting sqref="AP6:AP33">
    <cfRule type="cellIs" dxfId="835" priority="8" operator="greaterThanOrEqual">
      <formula>420</formula>
    </cfRule>
  </conditionalFormatting>
  <conditionalFormatting sqref="AQ6:AQ33">
    <cfRule type="cellIs" dxfId="834" priority="7" operator="greaterThanOrEqual">
      <formula>28</formula>
    </cfRule>
  </conditionalFormatting>
  <conditionalFormatting sqref="AR6:AR33">
    <cfRule type="cellIs" dxfId="833" priority="6" operator="greaterThanOrEqual">
      <formula>84</formula>
    </cfRule>
  </conditionalFormatting>
  <conditionalFormatting sqref="BA6:BA33">
    <cfRule type="cellIs" dxfId="832" priority="5" operator="greaterThanOrEqual">
      <formula>420</formula>
    </cfRule>
  </conditionalFormatting>
  <conditionalFormatting sqref="BB6:BB33">
    <cfRule type="cellIs" dxfId="831" priority="4" operator="greaterThanOrEqual">
      <formula>28</formula>
    </cfRule>
  </conditionalFormatting>
  <conditionalFormatting sqref="BF6:BF33">
    <cfRule type="cellIs" dxfId="830" priority="3" operator="greaterThanOrEqual">
      <formula>28</formula>
    </cfRule>
  </conditionalFormatting>
  <conditionalFormatting sqref="BE6:BE33">
    <cfRule type="cellIs" dxfId="829" priority="2" operator="greaterThanOrEqual">
      <formula>84</formula>
    </cfRule>
  </conditionalFormatting>
  <conditionalFormatting sqref="BC6:BC33">
    <cfRule type="cellIs" dxfId="828" priority="1" operator="greaterThanOrEqual">
      <formula>280</formula>
    </cfRule>
  </conditionalFormatting>
  <printOptions horizontalCentered="1" verticalCentered="1"/>
  <pageMargins left="0" right="0" top="0" bottom="0" header="0" footer="0"/>
  <pageSetup paperSize="8" scale="33" orientation="landscape" r:id="rId2"/>
  <headerFooter alignWithMargins="0"/>
  <colBreaks count="2" manualBreakCount="2">
    <brk id="46" max="35" man="1"/>
    <brk id="94" max="35" man="1"/>
  </colBreaks>
  <drawing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بيانات!$JD$15:$JD$21</xm:f>
          </x14:formula1>
          <xm:sqref>D34</xm:sqref>
        </x14:dataValidation>
        <x14:dataValidation type="list" allowBlank="1" showInputMessage="1" showErrorMessage="1">
          <x14:formula1>
            <xm:f>بيانات!$JD$15:$JD$20</xm:f>
          </x14:formula1>
          <xm:sqref>E6:E33</xm:sqref>
        </x14:dataValidation>
        <x14:dataValidation type="list" allowBlank="1" showInputMessage="1" showErrorMessage="1">
          <x14:formula1>
            <xm:f>بيانات!$JD$15:$JD$22</xm:f>
          </x14:formula1>
          <xm:sqref>D6:D33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17"/>
  <dimension ref="A1:DH66"/>
  <sheetViews>
    <sheetView rightToLeft="1" view="pageBreakPreview" zoomScale="60" zoomScaleNormal="100" workbookViewId="0"/>
  </sheetViews>
  <sheetFormatPr defaultRowHeight="12.75" x14ac:dyDescent="0.2"/>
  <cols>
    <col min="1" max="1" width="7.7109375" customWidth="1"/>
    <col min="2" max="2" width="13.140625" hidden="1" customWidth="1"/>
    <col min="3" max="3" width="43.7109375" customWidth="1"/>
    <col min="4" max="4" width="16.7109375" customWidth="1"/>
    <col min="5" max="6" width="13.7109375" customWidth="1"/>
    <col min="7" max="7" width="16.5703125" customWidth="1"/>
    <col min="8" max="8" width="13.7109375" customWidth="1"/>
    <col min="9" max="9" width="18.28515625" customWidth="1"/>
    <col min="10" max="10" width="16.140625" customWidth="1"/>
    <col min="11" max="13" width="13.7109375" customWidth="1"/>
    <col min="14" max="14" width="11.28515625" customWidth="1"/>
    <col min="15" max="15" width="13.7109375" customWidth="1"/>
    <col min="16" max="16" width="13.7109375" hidden="1" customWidth="1"/>
    <col min="17" max="19" width="13.7109375" customWidth="1"/>
    <col min="20" max="22" width="13.7109375" hidden="1" customWidth="1"/>
    <col min="23" max="23" width="13.7109375" customWidth="1"/>
    <col min="24" max="24" width="18" customWidth="1"/>
    <col min="25" max="25" width="14" customWidth="1"/>
    <col min="26" max="26" width="13.7109375" customWidth="1"/>
    <col min="27" max="27" width="13.42578125" customWidth="1"/>
    <col min="28" max="28" width="13.5703125" customWidth="1"/>
    <col min="29" max="29" width="17" customWidth="1"/>
    <col min="30" max="30" width="15.5703125" customWidth="1"/>
    <col min="31" max="31" width="16.140625" customWidth="1"/>
    <col min="32" max="33" width="15.5703125" customWidth="1"/>
    <col min="34" max="34" width="15.28515625" customWidth="1"/>
    <col min="35" max="35" width="13.42578125" customWidth="1"/>
    <col min="36" max="36" width="14" style="227" customWidth="1"/>
    <col min="37" max="37" width="15.7109375" customWidth="1"/>
    <col min="38" max="38" width="14.42578125" style="227" customWidth="1"/>
    <col min="39" max="39" width="19.28515625" customWidth="1"/>
    <col min="40" max="40" width="19.42578125" customWidth="1"/>
    <col min="41" max="41" width="17.5703125" customWidth="1"/>
    <col min="42" max="42" width="16" customWidth="1"/>
    <col min="43" max="44" width="13.7109375" customWidth="1"/>
    <col min="45" max="45" width="10.28515625" customWidth="1"/>
    <col min="46" max="46" width="19" customWidth="1"/>
    <col min="47" max="47" width="15.85546875" customWidth="1"/>
    <col min="48" max="49" width="13.7109375" customWidth="1"/>
    <col min="50" max="50" width="15.5703125" customWidth="1"/>
    <col min="51" max="51" width="15.140625" customWidth="1"/>
    <col min="52" max="52" width="13.7109375" customWidth="1"/>
    <col min="53" max="53" width="16.28515625" customWidth="1"/>
    <col min="54" max="54" width="13.7109375" customWidth="1"/>
    <col min="55" max="55" width="17.140625" customWidth="1"/>
    <col min="56" max="59" width="13.7109375" customWidth="1"/>
    <col min="60" max="64" width="11.85546875" customWidth="1"/>
    <col min="65" max="66" width="13.7109375" customWidth="1"/>
    <col min="67" max="67" width="15.140625" customWidth="1"/>
    <col min="68" max="68" width="13.7109375" customWidth="1"/>
    <col min="69" max="74" width="13.7109375" hidden="1" customWidth="1"/>
    <col min="75" max="81" width="13.7109375" customWidth="1"/>
    <col min="82" max="82" width="15.42578125" customWidth="1"/>
    <col min="83" max="84" width="13.7109375" customWidth="1"/>
    <col min="85" max="85" width="13.7109375" hidden="1" customWidth="1"/>
    <col min="86" max="89" width="13.7109375" customWidth="1"/>
    <col min="90" max="90" width="12" hidden="1" customWidth="1"/>
    <col min="91" max="92" width="22.7109375" customWidth="1"/>
    <col min="93" max="93" width="37.7109375" customWidth="1"/>
    <col min="94" max="94" width="34.42578125" customWidth="1"/>
    <col min="95" max="98" width="15.7109375" customWidth="1"/>
    <col min="99" max="106" width="15.7109375" style="4" customWidth="1"/>
    <col min="107" max="108" width="15.7109375" customWidth="1"/>
    <col min="109" max="109" width="15.7109375" style="566" customWidth="1"/>
    <col min="110" max="110" width="15.7109375" style="4" customWidth="1"/>
    <col min="111" max="111" width="15.7109375" style="566" customWidth="1"/>
    <col min="112" max="113" width="15.7109375" customWidth="1"/>
  </cols>
  <sheetData>
    <row r="1" spans="1:112" s="384" customFormat="1" ht="69.95" customHeight="1" x14ac:dyDescent="0.2">
      <c r="A1" s="376"/>
      <c r="B1" s="377" t="str">
        <f>بيانات!IZ10</f>
        <v>يناير لسنة  2018 م</v>
      </c>
      <c r="C1" s="378"/>
      <c r="D1" s="378" t="s">
        <v>0</v>
      </c>
      <c r="E1" s="379"/>
      <c r="F1" s="379"/>
      <c r="G1" s="378"/>
      <c r="H1" s="380"/>
      <c r="I1" s="380"/>
      <c r="J1" s="380"/>
      <c r="K1" s="684"/>
      <c r="L1" s="684"/>
      <c r="M1" s="684"/>
      <c r="N1" s="684"/>
      <c r="O1" s="381"/>
      <c r="P1" s="376">
        <f>A1</f>
        <v>0</v>
      </c>
      <c r="Q1" s="385" t="s">
        <v>183</v>
      </c>
      <c r="R1" s="385"/>
      <c r="S1" s="385"/>
      <c r="T1" s="385"/>
      <c r="U1" s="385"/>
      <c r="V1" s="385"/>
      <c r="W1" s="385"/>
      <c r="X1" s="385"/>
      <c r="Y1" s="385"/>
      <c r="Z1" s="385"/>
      <c r="AA1" s="385"/>
      <c r="AB1" s="382" t="str">
        <f>B1</f>
        <v>يناير لسنة  2018 م</v>
      </c>
      <c r="AC1" s="382"/>
      <c r="AD1" s="382"/>
      <c r="AE1" s="382"/>
      <c r="AF1" s="382"/>
      <c r="AG1" s="382"/>
      <c r="AH1" s="382"/>
      <c r="AI1" s="381"/>
      <c r="AJ1" s="383"/>
      <c r="AK1" s="684"/>
      <c r="AL1" s="684"/>
      <c r="AM1" s="684"/>
      <c r="AN1" s="684"/>
      <c r="AO1" s="684"/>
      <c r="AP1" s="686" t="s">
        <v>184</v>
      </c>
      <c r="AQ1" s="686"/>
      <c r="AR1" s="686"/>
      <c r="AS1" s="686"/>
      <c r="AU1" s="376"/>
      <c r="AV1" s="381"/>
      <c r="AW1" s="378"/>
      <c r="AX1" s="378" t="s">
        <v>0</v>
      </c>
      <c r="AY1" s="379"/>
      <c r="AZ1" s="379"/>
      <c r="BA1" s="378"/>
      <c r="BB1" s="380"/>
      <c r="BC1" s="380"/>
      <c r="BD1" s="380"/>
      <c r="BE1" s="684"/>
      <c r="BF1" s="684"/>
      <c r="BG1" s="684"/>
      <c r="BH1" s="684"/>
      <c r="BI1" s="381"/>
      <c r="BJ1" s="376"/>
      <c r="BK1" s="385" t="s">
        <v>183</v>
      </c>
      <c r="BL1" s="385"/>
      <c r="BN1" s="385"/>
      <c r="BO1" s="385"/>
      <c r="BP1" s="385"/>
      <c r="BQ1" s="385"/>
      <c r="BR1" s="385"/>
      <c r="BS1" s="385"/>
      <c r="BT1" s="385"/>
      <c r="BU1" s="385"/>
      <c r="BV1" s="385"/>
      <c r="BW1" s="385"/>
      <c r="BX1" s="385"/>
      <c r="BY1" s="685" t="str">
        <f>B1</f>
        <v>يناير لسنة  2018 م</v>
      </c>
      <c r="BZ1" s="685"/>
      <c r="CA1" s="685"/>
      <c r="CB1" s="685"/>
      <c r="CC1" s="685"/>
      <c r="CD1" s="685"/>
      <c r="CE1" s="685"/>
      <c r="CF1" s="685"/>
      <c r="CG1" s="685"/>
      <c r="CH1" s="685"/>
      <c r="CI1" s="385"/>
      <c r="CJ1" s="381"/>
      <c r="CK1" s="376"/>
      <c r="CL1" s="376"/>
      <c r="CM1" s="686" t="s">
        <v>184</v>
      </c>
      <c r="CN1" s="686"/>
      <c r="CO1" s="686"/>
      <c r="CP1" s="555"/>
      <c r="CQ1" s="556"/>
      <c r="CR1" s="557"/>
      <c r="CS1" s="557"/>
      <c r="CT1" s="556"/>
      <c r="CU1" s="556"/>
      <c r="CV1" s="556"/>
      <c r="CW1" s="557"/>
      <c r="CX1" s="557"/>
      <c r="CY1" s="557"/>
      <c r="CZ1" s="558"/>
      <c r="DA1" s="558"/>
      <c r="DB1" s="558"/>
      <c r="DC1" s="558"/>
      <c r="DD1" s="557"/>
      <c r="DE1" s="557"/>
      <c r="DF1" s="558"/>
      <c r="DG1" s="557"/>
    </row>
    <row r="2" spans="1:112" s="384" customFormat="1" ht="69.95" customHeight="1" x14ac:dyDescent="0.2">
      <c r="A2" s="376"/>
      <c r="B2" s="377"/>
      <c r="C2" s="378"/>
      <c r="D2" s="547" t="str">
        <f>بيانات!IZ7</f>
        <v>مدرسة منشأة سلطان الثانوية بنين</v>
      </c>
      <c r="E2" s="379"/>
      <c r="F2" s="379"/>
      <c r="G2" s="378"/>
      <c r="H2" s="380"/>
      <c r="I2" s="380"/>
      <c r="J2" s="380"/>
      <c r="K2" s="548"/>
      <c r="L2" s="548"/>
      <c r="M2" s="548"/>
      <c r="N2" s="548"/>
      <c r="O2" s="381"/>
      <c r="P2" s="376"/>
      <c r="Q2" s="376"/>
      <c r="R2" s="381"/>
      <c r="S2" s="548"/>
      <c r="T2" s="548"/>
      <c r="U2" s="548"/>
      <c r="V2" s="548"/>
      <c r="W2" s="509" t="str">
        <f>C34</f>
        <v>كشف 3</v>
      </c>
      <c r="X2" s="510"/>
      <c r="Y2" s="389"/>
      <c r="Z2" s="687" t="s">
        <v>2</v>
      </c>
      <c r="AA2" s="687"/>
      <c r="AB2" s="687"/>
      <c r="AC2" s="381"/>
      <c r="AD2" s="381"/>
      <c r="AE2" s="381"/>
      <c r="AF2" s="381"/>
      <c r="AG2" s="381"/>
      <c r="AH2" s="381"/>
      <c r="AI2" s="381"/>
      <c r="AJ2" s="383"/>
      <c r="AK2" s="548"/>
      <c r="AL2" s="390"/>
      <c r="AM2" s="548"/>
      <c r="AN2" s="548"/>
      <c r="AO2" s="548"/>
      <c r="AP2" s="381"/>
      <c r="AQ2" s="546"/>
      <c r="AR2" s="546"/>
      <c r="AS2" s="546"/>
      <c r="AT2" s="546"/>
      <c r="AU2" s="376"/>
      <c r="AV2" s="381"/>
      <c r="AW2" s="378"/>
      <c r="AX2" s="547"/>
      <c r="AY2" s="547" t="str">
        <f>D2</f>
        <v>مدرسة منشأة سلطان الثانوية بنين</v>
      </c>
      <c r="AZ2" s="379"/>
      <c r="BA2" s="378"/>
      <c r="BB2" s="380"/>
      <c r="BC2" s="380"/>
      <c r="BD2" s="380"/>
      <c r="BE2" s="548"/>
      <c r="BF2" s="548"/>
      <c r="BG2" s="548"/>
      <c r="BH2" s="548"/>
      <c r="BI2" s="381"/>
      <c r="BJ2" s="376"/>
      <c r="BK2" s="376"/>
      <c r="BL2" s="381"/>
      <c r="BM2" s="548"/>
      <c r="BN2" s="548"/>
      <c r="BO2" s="509" t="str">
        <f>W2</f>
        <v>كشف 3</v>
      </c>
      <c r="BP2" s="510"/>
      <c r="BQ2" s="548"/>
      <c r="BR2" s="548"/>
      <c r="BS2" s="548"/>
      <c r="BT2" s="687" t="str">
        <f>W2</f>
        <v>كشف 3</v>
      </c>
      <c r="BU2" s="688"/>
      <c r="BV2" s="547"/>
      <c r="BW2" s="547"/>
      <c r="BX2" s="687" t="s">
        <v>3</v>
      </c>
      <c r="BY2" s="687"/>
      <c r="BZ2" s="687"/>
      <c r="CA2" s="381"/>
      <c r="CB2" s="381"/>
      <c r="CC2" s="381"/>
      <c r="CD2" s="381"/>
      <c r="CE2" s="381"/>
      <c r="CF2" s="381"/>
      <c r="CG2" s="381"/>
      <c r="CH2" s="381"/>
      <c r="CI2" s="385"/>
      <c r="CJ2" s="381"/>
      <c r="CK2" s="376"/>
      <c r="CL2" s="376"/>
      <c r="CM2" s="546"/>
      <c r="CN2" s="546"/>
      <c r="CO2" s="546"/>
      <c r="CP2" s="555"/>
      <c r="CQ2" s="557"/>
      <c r="CR2" s="557"/>
      <c r="CS2" s="557"/>
      <c r="CT2" s="556"/>
      <c r="CU2" s="557"/>
      <c r="CV2" s="557"/>
      <c r="CW2" s="557"/>
      <c r="CX2" s="557"/>
      <c r="CY2" s="557"/>
      <c r="CZ2" s="558"/>
      <c r="DA2" s="558"/>
      <c r="DB2" s="558"/>
      <c r="DC2" s="558"/>
      <c r="DD2" s="557"/>
      <c r="DE2" s="557"/>
      <c r="DF2" s="558"/>
      <c r="DG2" s="557"/>
    </row>
    <row r="3" spans="1:112" s="162" customFormat="1" ht="69.95" customHeight="1" thickBot="1" x14ac:dyDescent="0.25">
      <c r="A3" s="402"/>
      <c r="B3" s="402"/>
      <c r="C3" s="163"/>
      <c r="D3" s="402"/>
      <c r="E3" s="402"/>
      <c r="F3" s="403"/>
      <c r="G3" s="402"/>
      <c r="H3" s="403"/>
      <c r="I3" s="403"/>
      <c r="J3" s="164">
        <v>1370</v>
      </c>
      <c r="K3" s="659"/>
      <c r="L3" s="660"/>
      <c r="M3" s="402"/>
      <c r="N3" s="403"/>
      <c r="O3" s="402"/>
      <c r="P3" s="403"/>
      <c r="Q3" s="402"/>
      <c r="R3" s="402"/>
      <c r="W3" s="675"/>
      <c r="X3" s="675"/>
      <c r="Z3" s="659"/>
      <c r="AA3" s="659"/>
      <c r="AB3" s="659"/>
      <c r="AC3" s="402"/>
      <c r="AD3" s="402"/>
      <c r="AE3" s="402"/>
      <c r="AF3" s="402"/>
      <c r="AG3" s="402"/>
      <c r="AH3" s="402"/>
      <c r="AI3" s="402"/>
      <c r="AJ3" s="369"/>
      <c r="AK3" s="402"/>
      <c r="AL3" s="166"/>
      <c r="AM3" s="402"/>
      <c r="AN3" s="659"/>
      <c r="AO3" s="660"/>
      <c r="AP3" s="164">
        <v>2800</v>
      </c>
      <c r="AQ3" s="403"/>
      <c r="AR3" s="403"/>
      <c r="AS3" s="402"/>
      <c r="AT3" s="402"/>
      <c r="AU3" s="402"/>
      <c r="AV3" s="402"/>
      <c r="AW3" s="163"/>
      <c r="AX3" s="402"/>
      <c r="AY3" s="402"/>
      <c r="AZ3" s="403"/>
      <c r="BA3" s="402"/>
      <c r="BB3" s="403"/>
      <c r="BC3" s="403"/>
      <c r="BD3" s="166"/>
      <c r="BE3" s="659"/>
      <c r="BF3" s="660"/>
      <c r="BG3" s="402"/>
      <c r="BH3" s="403"/>
      <c r="BI3" s="402"/>
      <c r="BJ3" s="403"/>
      <c r="BK3" s="402"/>
      <c r="BL3" s="402"/>
      <c r="BO3" s="675"/>
      <c r="BP3" s="675"/>
      <c r="BT3" s="675"/>
      <c r="BU3" s="675"/>
      <c r="BV3" s="402"/>
      <c r="BW3" s="402"/>
      <c r="BX3" s="659"/>
      <c r="BY3" s="659"/>
      <c r="BZ3" s="659"/>
      <c r="CA3" s="402"/>
      <c r="CB3" s="402"/>
      <c r="CC3" s="402"/>
      <c r="CD3" s="402"/>
      <c r="CE3" s="402"/>
      <c r="CF3" s="165"/>
      <c r="CG3" s="402"/>
      <c r="CH3" s="167"/>
      <c r="CI3" s="168"/>
      <c r="CJ3" s="166"/>
      <c r="CK3" s="403"/>
      <c r="CL3" s="403"/>
      <c r="CM3" s="402"/>
      <c r="CN3" s="402"/>
      <c r="CO3" s="403"/>
      <c r="CP3" s="554"/>
      <c r="CQ3" s="173"/>
      <c r="CR3" s="173"/>
      <c r="DB3" s="554"/>
      <c r="DC3" s="554"/>
    </row>
    <row r="4" spans="1:112" s="493" customFormat="1" ht="68.099999999999994" customHeight="1" x14ac:dyDescent="0.2">
      <c r="A4" s="676" t="s">
        <v>6</v>
      </c>
      <c r="B4" s="678" t="s">
        <v>7</v>
      </c>
      <c r="C4" s="678" t="s">
        <v>8</v>
      </c>
      <c r="D4" s="678" t="s">
        <v>9</v>
      </c>
      <c r="E4" s="673" t="s">
        <v>185</v>
      </c>
      <c r="F4" s="637" t="s">
        <v>468</v>
      </c>
      <c r="G4" s="661" t="s">
        <v>136</v>
      </c>
      <c r="H4" s="673" t="s">
        <v>359</v>
      </c>
      <c r="I4" s="661" t="s">
        <v>187</v>
      </c>
      <c r="J4" s="663" t="s">
        <v>13</v>
      </c>
      <c r="K4" s="664"/>
      <c r="L4" s="664"/>
      <c r="M4" s="664"/>
      <c r="N4" s="665"/>
      <c r="O4" s="666" t="s">
        <v>14</v>
      </c>
      <c r="P4" s="668" t="s">
        <v>15</v>
      </c>
      <c r="Q4" s="669"/>
      <c r="R4" s="669"/>
      <c r="S4" s="669"/>
      <c r="T4" s="670"/>
      <c r="U4" s="492"/>
      <c r="V4" s="492"/>
      <c r="W4" s="671" t="s">
        <v>159</v>
      </c>
      <c r="X4" s="671" t="s">
        <v>92</v>
      </c>
      <c r="Y4" s="643" t="s">
        <v>17</v>
      </c>
      <c r="Z4" s="645" t="s">
        <v>18</v>
      </c>
      <c r="AA4" s="646"/>
      <c r="AB4" s="646"/>
      <c r="AC4" s="646"/>
      <c r="AD4" s="646"/>
      <c r="AE4" s="646"/>
      <c r="AF4" s="646"/>
      <c r="AG4" s="646"/>
      <c r="AH4" s="646"/>
      <c r="AI4" s="646"/>
      <c r="AJ4" s="646"/>
      <c r="AK4" s="646"/>
      <c r="AL4" s="646"/>
      <c r="AM4" s="646"/>
      <c r="AN4" s="647"/>
      <c r="AO4" s="648" t="s">
        <v>158</v>
      </c>
      <c r="AP4" s="635" t="s">
        <v>19</v>
      </c>
      <c r="AQ4" s="650"/>
      <c r="AR4" s="636"/>
      <c r="AS4" s="651" t="s">
        <v>20</v>
      </c>
      <c r="AT4" s="653" t="s">
        <v>21</v>
      </c>
      <c r="AU4" s="645" t="s">
        <v>22</v>
      </c>
      <c r="AV4" s="646"/>
      <c r="AW4" s="646"/>
      <c r="AX4" s="646"/>
      <c r="AY4" s="647"/>
      <c r="AZ4" s="641" t="s">
        <v>14</v>
      </c>
      <c r="BA4" s="645" t="s">
        <v>23</v>
      </c>
      <c r="BB4" s="646"/>
      <c r="BC4" s="647"/>
      <c r="BD4" s="655">
        <v>7.0000000000000007E-2</v>
      </c>
      <c r="BE4" s="657" t="s">
        <v>153</v>
      </c>
      <c r="BF4" s="658"/>
      <c r="BG4" s="641" t="s">
        <v>14</v>
      </c>
      <c r="BH4" s="630" t="s">
        <v>24</v>
      </c>
      <c r="BI4" s="631"/>
      <c r="BJ4" s="631"/>
      <c r="BK4" s="632"/>
      <c r="BL4" s="633" t="s">
        <v>25</v>
      </c>
      <c r="BM4" s="635" t="s">
        <v>157</v>
      </c>
      <c r="BN4" s="636"/>
      <c r="BO4" s="637" t="s">
        <v>27</v>
      </c>
      <c r="BP4" s="1093" t="s">
        <v>378</v>
      </c>
      <c r="BQ4" s="639" t="s">
        <v>189</v>
      </c>
      <c r="BR4" s="639" t="s">
        <v>189</v>
      </c>
      <c r="BS4" s="639" t="s">
        <v>189</v>
      </c>
      <c r="BT4" s="639" t="s">
        <v>189</v>
      </c>
      <c r="BU4" s="639" t="s">
        <v>189</v>
      </c>
      <c r="BV4" s="611" t="s">
        <v>144</v>
      </c>
      <c r="BW4" s="628" t="s">
        <v>28</v>
      </c>
      <c r="BX4" s="611" t="s">
        <v>29</v>
      </c>
      <c r="BY4" s="613" t="s">
        <v>30</v>
      </c>
      <c r="BZ4" s="613" t="s">
        <v>137</v>
      </c>
      <c r="CA4" s="613" t="s">
        <v>138</v>
      </c>
      <c r="CB4" s="615" t="s">
        <v>139</v>
      </c>
      <c r="CC4" s="615" t="s">
        <v>173</v>
      </c>
      <c r="CD4" s="624" t="s">
        <v>172</v>
      </c>
      <c r="CE4" s="626" t="s">
        <v>31</v>
      </c>
      <c r="CF4" s="626" t="s">
        <v>32</v>
      </c>
      <c r="CG4" s="611" t="s">
        <v>33</v>
      </c>
      <c r="CH4" s="624" t="s">
        <v>340</v>
      </c>
      <c r="CI4" s="611" t="s">
        <v>145</v>
      </c>
      <c r="CJ4" s="611" t="s">
        <v>34</v>
      </c>
      <c r="CK4" s="613" t="s">
        <v>35</v>
      </c>
      <c r="CL4" s="615" t="s">
        <v>188</v>
      </c>
      <c r="CM4" s="617" t="s">
        <v>36</v>
      </c>
      <c r="CN4" s="619" t="s">
        <v>37</v>
      </c>
      <c r="CO4" s="621" t="s">
        <v>8</v>
      </c>
      <c r="CP4" s="621" t="s">
        <v>377</v>
      </c>
      <c r="CQ4" s="623" t="s">
        <v>38</v>
      </c>
      <c r="CR4" s="605"/>
      <c r="CS4" s="605"/>
      <c r="CT4" s="605"/>
      <c r="CU4" s="605"/>
      <c r="CV4" s="605"/>
      <c r="CW4" s="605"/>
      <c r="CX4" s="605"/>
      <c r="CY4" s="606"/>
      <c r="CZ4" s="609" t="s">
        <v>459</v>
      </c>
      <c r="DA4" s="609" t="s">
        <v>174</v>
      </c>
      <c r="DB4" s="605" t="s">
        <v>39</v>
      </c>
      <c r="DC4" s="605"/>
      <c r="DD4" s="606"/>
      <c r="DE4" s="607" t="s">
        <v>65</v>
      </c>
      <c r="DF4" s="609" t="s">
        <v>457</v>
      </c>
      <c r="DG4" s="682" t="s">
        <v>449</v>
      </c>
    </row>
    <row r="5" spans="1:112" s="499" customFormat="1" ht="68.099999999999994" customHeight="1" thickBot="1" x14ac:dyDescent="0.25">
      <c r="A5" s="677"/>
      <c r="B5" s="679"/>
      <c r="C5" s="679"/>
      <c r="D5" s="679"/>
      <c r="E5" s="674"/>
      <c r="F5" s="638"/>
      <c r="G5" s="662"/>
      <c r="H5" s="674"/>
      <c r="I5" s="662"/>
      <c r="J5" s="501">
        <v>0.15</v>
      </c>
      <c r="K5" s="501">
        <v>0.01</v>
      </c>
      <c r="L5" s="501">
        <v>0.02</v>
      </c>
      <c r="M5" s="501">
        <v>0.03</v>
      </c>
      <c r="N5" s="488" t="s">
        <v>40</v>
      </c>
      <c r="O5" s="667"/>
      <c r="P5" s="489"/>
      <c r="Q5" s="489" t="s">
        <v>44</v>
      </c>
      <c r="R5" s="489" t="s">
        <v>45</v>
      </c>
      <c r="S5" s="489" t="s">
        <v>41</v>
      </c>
      <c r="T5" s="489"/>
      <c r="U5" s="494"/>
      <c r="V5" s="494"/>
      <c r="W5" s="672"/>
      <c r="X5" s="672"/>
      <c r="Y5" s="644"/>
      <c r="Z5" s="495" t="s">
        <v>14</v>
      </c>
      <c r="AA5" s="500" t="s">
        <v>46</v>
      </c>
      <c r="AB5" s="489" t="s">
        <v>182</v>
      </c>
      <c r="AC5" s="502" t="s">
        <v>48</v>
      </c>
      <c r="AD5" s="502" t="s">
        <v>52</v>
      </c>
      <c r="AE5" s="503">
        <v>0.1666</v>
      </c>
      <c r="AF5" s="504">
        <v>0.5</v>
      </c>
      <c r="AG5" s="503">
        <v>0.33329999999999999</v>
      </c>
      <c r="AH5" s="503">
        <v>0.91659999999999997</v>
      </c>
      <c r="AI5" s="504" t="s">
        <v>93</v>
      </c>
      <c r="AJ5" s="490" t="s">
        <v>186</v>
      </c>
      <c r="AK5" s="491" t="s">
        <v>162</v>
      </c>
      <c r="AL5" s="506" t="s">
        <v>364</v>
      </c>
      <c r="AM5" s="505" t="s">
        <v>53</v>
      </c>
      <c r="AN5" s="496" t="s">
        <v>54</v>
      </c>
      <c r="AO5" s="649"/>
      <c r="AP5" s="507">
        <v>0.15</v>
      </c>
      <c r="AQ5" s="507">
        <v>0.01</v>
      </c>
      <c r="AR5" s="507">
        <v>0.03</v>
      </c>
      <c r="AS5" s="652" t="s">
        <v>55</v>
      </c>
      <c r="AT5" s="654"/>
      <c r="AU5" s="507">
        <v>0.15</v>
      </c>
      <c r="AV5" s="507">
        <v>0.01</v>
      </c>
      <c r="AW5" s="507">
        <v>0.02</v>
      </c>
      <c r="AX5" s="507">
        <v>0.1</v>
      </c>
      <c r="AY5" s="507">
        <v>0.08</v>
      </c>
      <c r="AZ5" s="642"/>
      <c r="BA5" s="507">
        <v>0.15</v>
      </c>
      <c r="BB5" s="507">
        <v>0.01</v>
      </c>
      <c r="BC5" s="507">
        <v>0.1</v>
      </c>
      <c r="BD5" s="656"/>
      <c r="BE5" s="507">
        <v>0.03</v>
      </c>
      <c r="BF5" s="507">
        <v>0.01</v>
      </c>
      <c r="BG5" s="642"/>
      <c r="BH5" s="494" t="s">
        <v>56</v>
      </c>
      <c r="BI5" s="508" t="s">
        <v>57</v>
      </c>
      <c r="BJ5" s="494" t="s">
        <v>58</v>
      </c>
      <c r="BK5" s="494" t="s">
        <v>59</v>
      </c>
      <c r="BL5" s="634"/>
      <c r="BM5" s="507">
        <v>0.03</v>
      </c>
      <c r="BN5" s="507">
        <v>0.01</v>
      </c>
      <c r="BO5" s="638"/>
      <c r="BP5" s="1094"/>
      <c r="BQ5" s="640"/>
      <c r="BR5" s="640"/>
      <c r="BS5" s="640"/>
      <c r="BT5" s="640"/>
      <c r="BU5" s="640"/>
      <c r="BV5" s="612"/>
      <c r="BW5" s="629"/>
      <c r="BX5" s="612"/>
      <c r="BY5" s="614"/>
      <c r="BZ5" s="614"/>
      <c r="CA5" s="614"/>
      <c r="CB5" s="616"/>
      <c r="CC5" s="616"/>
      <c r="CD5" s="625"/>
      <c r="CE5" s="627"/>
      <c r="CF5" s="627"/>
      <c r="CG5" s="612"/>
      <c r="CH5" s="625"/>
      <c r="CI5" s="612"/>
      <c r="CJ5" s="612"/>
      <c r="CK5" s="614"/>
      <c r="CL5" s="616"/>
      <c r="CM5" s="618"/>
      <c r="CN5" s="620"/>
      <c r="CO5" s="622"/>
      <c r="CP5" s="622"/>
      <c r="CQ5" s="497" t="s">
        <v>175</v>
      </c>
      <c r="CR5" s="323" t="s">
        <v>450</v>
      </c>
      <c r="CS5" s="497" t="s">
        <v>60</v>
      </c>
      <c r="CT5" s="323" t="s">
        <v>61</v>
      </c>
      <c r="CU5" s="497" t="s">
        <v>62</v>
      </c>
      <c r="CV5" s="498" t="s">
        <v>63</v>
      </c>
      <c r="CW5" s="498" t="s">
        <v>126</v>
      </c>
      <c r="CX5" s="498" t="s">
        <v>160</v>
      </c>
      <c r="CY5" s="498" t="s">
        <v>161</v>
      </c>
      <c r="CZ5" s="610" t="s">
        <v>126</v>
      </c>
      <c r="DA5" s="610"/>
      <c r="DB5" s="323" t="s">
        <v>61</v>
      </c>
      <c r="DC5" s="323" t="s">
        <v>62</v>
      </c>
      <c r="DD5" s="323" t="s">
        <v>63</v>
      </c>
      <c r="DE5" s="608"/>
      <c r="DF5" s="610"/>
      <c r="DG5" s="683"/>
      <c r="DH5" s="497"/>
    </row>
    <row r="6" spans="1:112" s="159" customFormat="1" ht="68.099999999999994" customHeight="1" x14ac:dyDescent="0.2">
      <c r="A6" s="324" t="str">
        <f>IF(C6="","",SUBTOTAL(3,$C$6:C6))</f>
        <v/>
      </c>
      <c r="B6" s="325"/>
      <c r="C6" s="325"/>
      <c r="D6" s="325"/>
      <c r="E6" s="325"/>
      <c r="F6" s="325"/>
      <c r="G6" s="325"/>
      <c r="H6" s="325"/>
      <c r="I6" s="325"/>
      <c r="J6" s="326">
        <f t="shared" ref="J6:J33" si="0">ROUND(IF(I6&lt;$J$3,I6*$J$5,IF(I6&gt;=$J$3,$J$5*$J$3)),2)</f>
        <v>0</v>
      </c>
      <c r="K6" s="326">
        <f t="shared" ref="K6:K33" si="1">ROUND(IF(I6&lt;$J$3,I6*$K$5,IF(I6&gt;=$J$3,$K$5*$J$3)),2)</f>
        <v>0</v>
      </c>
      <c r="L6" s="326">
        <f t="shared" ref="L6:L33" si="2">ROUND(IF(I6&lt;$J$3,I6*$L$5,IF(I6&gt;=$J$3,$L$5*$J$3)),2)</f>
        <v>0</v>
      </c>
      <c r="M6" s="326">
        <f t="shared" ref="M6:M33" si="3">ROUND(IF(I6&lt;$J$3,I6*$M$5,IF(I6&gt;=$J$3,$M$5*$J$3)),2)</f>
        <v>0</v>
      </c>
      <c r="N6" s="327">
        <v>0</v>
      </c>
      <c r="O6" s="328">
        <f>SUM(I6:N6)</f>
        <v>0</v>
      </c>
      <c r="P6" s="325"/>
      <c r="Q6" s="325"/>
      <c r="R6" s="325"/>
      <c r="S6" s="325"/>
      <c r="T6" s="325"/>
      <c r="U6" s="326"/>
      <c r="V6" s="326"/>
      <c r="W6" s="331">
        <f>IF(D6="عامل تعاقد",225,IF(D6="معلم تعاقد",300,0))</f>
        <v>0</v>
      </c>
      <c r="X6" s="325"/>
      <c r="Y6" s="329">
        <f t="shared" ref="Y6:Y33" si="4">INT(IF(E6="إدارى",0,IF(E6="معلم مساعد",425,IF(E6="معلم",400,IF(E6="معلم أول",375,IF(E6="معلم أول أ",350,IF(E6="خبير",325,IF(E6="كبير",300,IF(E6="مرافق",0,0)))))))))</f>
        <v>0</v>
      </c>
      <c r="Z6" s="328">
        <f t="shared" ref="Z6:Z33" si="5">SUM(P6:Y6)</f>
        <v>0</v>
      </c>
      <c r="AA6" s="330"/>
      <c r="AB6" s="330"/>
      <c r="AC6" s="331">
        <f>INT(IF(D6="عامل تعاقد",G6*25/100,IF(D6="معلم تعاقد",G6*25/100,IF(D6="معلم مساعد",G6*25/100,IF(D6="معلم",G6*25/100,IF(D6="معلم أول",G6*25/100,IF(D6="معلم أول أ",G6*25/100,IF(D6="خبير",G6*25/100,IF(D6="كبير",G6*25/100,IF(D6="عامل",I6*25/100,0))))))))))</f>
        <v>0</v>
      </c>
      <c r="AD6" s="331">
        <f t="shared" ref="AD6:AD33" si="6">INT(IF(D6="إدارى",G6*0/100,IF(D6="معلم مساعد",G6*75/100,IF(D6="معلم",G6*75/100,IF(D6="معلم أول",G6*50/100,IF(D6="معلم أول أ",G6*25/100,IF(D6="خبير",G6*25/100,IF(D6="كبير",G6*25/100,IF(D6="عامل",G6*0/100,0)))))))))</f>
        <v>0</v>
      </c>
      <c r="AE6" s="331">
        <v>0</v>
      </c>
      <c r="AF6" s="331">
        <f>INT(IF(D6="عامل تعاقد",G6*0.5,IF(D6="معلم تعاقد",G6*0.5,0)))</f>
        <v>0</v>
      </c>
      <c r="AG6" s="331">
        <f>INT(IF(F6=1,G6*0.3333,0))</f>
        <v>0</v>
      </c>
      <c r="AH6" s="148">
        <f t="shared" ref="AH6:AH33" si="7">INT(IF(D6="عامل تعاقد",G6*0.9166,IF(D6="معلم تعاقد",G6*0.9166,0)))</f>
        <v>0</v>
      </c>
      <c r="AI6" s="332">
        <v>0</v>
      </c>
      <c r="AJ6" s="337">
        <v>0</v>
      </c>
      <c r="AK6" s="332">
        <v>0</v>
      </c>
      <c r="AL6" s="364">
        <v>0</v>
      </c>
      <c r="AM6" s="326">
        <f t="shared" ref="AM6:AM33" si="8">FLOOR(IF(D6="إدارى",G6*0,IF(D6="معلم مساعد",G6*50/100,IF(D6="معلم",G6*50/100,IF(D6="معلم أول",G6*50/100,IF(D6="معلم أول أ",G6*50/100,IF(D6="خبير",G6*50/100,IF(D6="كبير",G6*50/100,IF(D6="عامل",G6*0/100,0)))))))),0.05)</f>
        <v>0</v>
      </c>
      <c r="AN6" s="326">
        <f t="shared" ref="AN6:AN33" si="9">FLOOR(IF(D6="إدارى",G6*0,IF(D6="معلم مساعد",G6*50/100,IF(D6="معلم",G6*100/100,IF(D6="معلم أول",G6*125/100,IF(D6="معلم أول أ",G6*150/100,IF(D6="خبير",G6*175/100,IF(D6="كبير",G6*200/100,IF(D6="عامل",G6*0/100,0)))))))),0.05)</f>
        <v>0</v>
      </c>
      <c r="AO6" s="151">
        <f t="shared" ref="AO6:AO33" si="10">SUM(Z6:AN6,N6)</f>
        <v>0</v>
      </c>
      <c r="AP6" s="326">
        <f t="shared" ref="AP6:AP33" si="11">ROUND(IF(AO6&lt;$AP$3,AO6*$AP$5,IF(AO6&gt;=$AP$3,$AP$3*$AP$5)),2)</f>
        <v>0</v>
      </c>
      <c r="AQ6" s="326">
        <f t="shared" ref="AQ6:AQ33" si="12">ROUND(IF(AO6&lt;$AP$3,AO6*$AQ$5,IF(AO6&gt;=$AP$3,$AP$3*$AQ$5)),2)</f>
        <v>0</v>
      </c>
      <c r="AR6" s="326">
        <f t="shared" ref="AR6:AR33" si="13">ROUND(IF(AO6&lt;$AP$3,AO6*$AR$5,IF(AO6&gt;=$AP$3,$AP$3*$AR$5)),2)</f>
        <v>0</v>
      </c>
      <c r="AS6" s="147">
        <f>IF(D6="عامل تعاقد",0,IF(D6="معلم تعاقد",0,IF(D6="معلم مساعد",10,IF(D6="معلم",10,IF(D6="معلم أول",10,IF(D6="معلم أول أ",10,IF(D6="خبير",10,IF(D6="كبير",10,0))))))))</f>
        <v>0</v>
      </c>
      <c r="AT6" s="326">
        <f>SUM(O6,Z6:AN6,AP6:AS6)</f>
        <v>0</v>
      </c>
      <c r="AU6" s="326">
        <f t="shared" ref="AU6:AU33" si="14">ROUND(IF(I6&lt;$J$3,I6*$AU$5,IF(I6&gt;=$J$3,$AU$5*$J$3)),2)</f>
        <v>0</v>
      </c>
      <c r="AV6" s="326">
        <f t="shared" ref="AV6:AV33" si="15">ROUND(IF(I6&lt;$J$3,I6*$AV$5,IF(I6&gt;=$J$3,$AV$5*$J$3)),2)</f>
        <v>0</v>
      </c>
      <c r="AW6" s="326">
        <f t="shared" ref="AW6:AW33" si="16">ROUND(IF(I6&lt;$J$3,I6*$AW$5,IF(I6&gt;=$J$3,$AW$5*$J$3)),2)</f>
        <v>0</v>
      </c>
      <c r="AX6" s="326">
        <f t="shared" ref="AX6:AX33" si="17">ROUND(IF(I6&lt;$J$3,I6*$AX$5,IF(I6&gt;=$J$3,$AX$5*$J$3)),2)</f>
        <v>0</v>
      </c>
      <c r="AY6" s="326">
        <f t="shared" ref="AY6:AY33" si="18">ROUND(IF(I6&lt;$J$3,I6*$AY$5,IF(I6&gt;=$J$3,$AY$5*$J$3)),2)</f>
        <v>0</v>
      </c>
      <c r="AZ6" s="328">
        <f>SUM(AU6:AY6)</f>
        <v>0</v>
      </c>
      <c r="BA6" s="326">
        <f t="shared" ref="BA6:BA33" si="19">ROUND(IF(AO6&lt;$AP$3,AO6*$BA$5,IF(AO6&gt;=$AP$3,$AP$3*$BA$5)),2)</f>
        <v>0</v>
      </c>
      <c r="BB6" s="326">
        <f t="shared" ref="BB6:BB33" si="20">ROUND(IF(AO6&lt;$AP$3,AO6*$BB$5,IF(AO6&gt;=$AP$3,$AP$3*$BB$5)),2)</f>
        <v>0</v>
      </c>
      <c r="BC6" s="326">
        <f t="shared" ref="BC6:BC33" si="21">ROUND(IF(AO6&lt;$AP$3,AO6*$BC$5,IF(AO6&gt;=$AP$3,$AP$3*$BC$5)),2)</f>
        <v>0</v>
      </c>
      <c r="BD6" s="326">
        <f>ROUND(IF(D6="إدارى",I6*0,IF(D6="معلم مساعد",I6*7/100,IF(D6="معلم",I6*7/100,IF(D6="معلم أول",I6*7/100,IF(D6="معلم أول أ",I6*7/100,IF(D6="خبير",I6*7/100,IF(D6="كبير",I6*7/100))))))),2)</f>
        <v>0</v>
      </c>
      <c r="BE6" s="326">
        <f t="shared" ref="BE6:BE33" si="22">ROUND(IF(AO6&lt;$AP$3,AO6*$BE$5,IF(AO6&gt;=$AP$3,$AP$3*$BE$5)),2)</f>
        <v>0</v>
      </c>
      <c r="BF6" s="326">
        <f t="shared" ref="BF6:BF33" si="23">ROUND(IF(AO6&lt;$AP$3,AO6*$BF$5,IF(AO6&gt;=$AP$3,$AP$3*$BF$5)),2)</f>
        <v>0</v>
      </c>
      <c r="BG6" s="328">
        <f>SUM(BA6:BF6)</f>
        <v>0</v>
      </c>
      <c r="BH6" s="551">
        <f>IF(D6="عامل تعاقد",0,IF(D6="معلم تعاقد",0,IF(D6="معلم مساعد",0.1,IF(D6="معلم",0.1,IF(D6="معلم أول",0.1,IF(D6="معلم أول أ",0.1,IF(D6="خبير",0.1,IF(D6="كبير",0.1,0))))))))</f>
        <v>0</v>
      </c>
      <c r="BI6" s="551">
        <f>IF(D6="عامل تعاقد",0,IF(D6="معلم تعاقد",0,IF(D6="معلم مساعد",0.5,IF(D6="معلم",0.5,IF(D6="معلم أول",0.5,IF(D6="معلم أول أ",0.5,IF(D6="خبير",0.5,IF(D6="كبير",0.5,0))))))))</f>
        <v>0</v>
      </c>
      <c r="BJ6" s="551">
        <f>IF(D6="عامل تعاقد",0,IF(D6="معلم تعاقد",0,IF(D6="معلم مساعد",4.5,IF(D6="معلم",4.5,IF(D6="معلم أول",4.5,IF(D6="معلم أول أ",4.5,IF(D6="خبير",4.5,IF(D6="كبير",4.5,0))))))))</f>
        <v>0</v>
      </c>
      <c r="BK6" s="551">
        <f>IF(D6="عامل تعاقد",0,IF(D6="معلم تعاقد",0,IF(D6="معلم مساعد",0.2,IF(D6="معلم",0.2,IF(D6="معلم أول",0.2,IF(D6="معلم أول أ",0.2,IF(D6="خبير",0.2,IF(D6="كبير",0.2,0))))))))</f>
        <v>0</v>
      </c>
      <c r="BL6" s="327">
        <v>0</v>
      </c>
      <c r="BM6" s="326">
        <f t="shared" ref="BM6:BM33" si="24">ROUND(IF(I6&lt;$J$3,I6*$BM$5,IF(I6&gt;=$J$3,$BM$5*$J$3)),2)</f>
        <v>0</v>
      </c>
      <c r="BN6" s="326">
        <f t="shared" ref="BN6:BN33" si="25">ROUND(IF(I6&lt;$J$3,I6*$BN$5,IF(I6&gt;=$J$3,$BN$5*$J$3)),2)</f>
        <v>0</v>
      </c>
      <c r="BO6" s="325">
        <f>CEILING(IF(DE6&gt;0,DE6,0),0.05)</f>
        <v>0</v>
      </c>
      <c r="BP6" s="1095">
        <f>CEILING(IF(DA6&gt;0,DA6,0),0.05)</f>
        <v>0</v>
      </c>
      <c r="BQ6" s="333"/>
      <c r="BR6" s="333"/>
      <c r="BS6" s="333"/>
      <c r="BT6" s="333"/>
      <c r="BU6" s="333"/>
      <c r="BV6" s="333"/>
      <c r="BW6" s="327"/>
      <c r="BX6" s="327"/>
      <c r="BY6" s="333"/>
      <c r="BZ6" s="333">
        <f t="shared" ref="BZ6:BZ33" si="26">ROUND(IF(CA6=4,I6*0.05,0),2)</f>
        <v>0</v>
      </c>
      <c r="CA6" s="327"/>
      <c r="CB6" s="333"/>
      <c r="CC6" s="333"/>
      <c r="CD6" s="333"/>
      <c r="CE6" s="334"/>
      <c r="CF6" s="334"/>
      <c r="CG6" s="333"/>
      <c r="CH6" s="333"/>
      <c r="CI6" s="333"/>
      <c r="CJ6" s="333"/>
      <c r="CK6" s="333"/>
      <c r="CL6" s="333"/>
      <c r="CM6" s="326">
        <f>SUM(AZ6,BG6:BN6,BO6:CL6)</f>
        <v>0</v>
      </c>
      <c r="CN6" s="326">
        <f t="shared" ref="CN6:CN33" si="27">AT6-CM6</f>
        <v>0</v>
      </c>
      <c r="CO6" s="335">
        <f t="shared" ref="CO6:CO33" si="28">C6</f>
        <v>0</v>
      </c>
      <c r="CP6" s="335"/>
      <c r="CQ6" s="326">
        <f>ROUND(G6*10/12,2)</f>
        <v>0</v>
      </c>
      <c r="CR6" s="333">
        <f>ROUND(IF(AND(DF6&gt;=1,DF6&lt;=500),DF6*30/100,IF(AND(DF6&gt;500,DF6&lt;=10000),DF6*28/100,)),2)</f>
        <v>0</v>
      </c>
      <c r="CS6" s="332">
        <f>IF(CR6&gt;=216,216,CR6)</f>
        <v>0</v>
      </c>
      <c r="CT6" s="333">
        <f>SUM(CS6,R6:Y6,AC6:AN6,AS6,CQ6,DG6)</f>
        <v>0</v>
      </c>
      <c r="CU6" s="332">
        <f>SUM(AX6,AY6,BC6,BF6,BN6,BO6,CE6,CF6,BZ6,1183.33)</f>
        <v>1183.33</v>
      </c>
      <c r="CV6" s="336">
        <f>CT6-CU6</f>
        <v>-1183.33</v>
      </c>
      <c r="CW6" s="336">
        <f>IF(CV6&lt;=1900,CV6*0.1,190)</f>
        <v>-118.333</v>
      </c>
      <c r="CX6" s="336">
        <f>CV6-1900</f>
        <v>-3083.33</v>
      </c>
      <c r="CY6" s="336">
        <f>IF(CX6&gt;0,CX6*0.15,0)</f>
        <v>0</v>
      </c>
      <c r="CZ6" s="336">
        <f>CW6+CY6</f>
        <v>-118.333</v>
      </c>
      <c r="DA6" s="336">
        <f>IF(CY6&lt;=0,CZ6*0.2,CZ6*0.6)</f>
        <v>-23.666600000000003</v>
      </c>
      <c r="DB6" s="333">
        <f>CT6-(CQ6+DG6)</f>
        <v>0</v>
      </c>
      <c r="DC6" s="333">
        <f>SUM(AX6:AY6,BC6,BF6,BN6,CE6,CF6,50)</f>
        <v>50</v>
      </c>
      <c r="DD6" s="333">
        <f>DB6-DC6</f>
        <v>-50</v>
      </c>
      <c r="DE6" s="559">
        <f>ROUND(IF(AND(DB6&gt;=1,DB6&lt;=250),DD6*6/1000,IF(AND(DB6&gt;250,DB6&lt;=500),DD6*6.5/1000,IF(AND(DB6&gt;500,DB6&lt;=1000),DD6*7/1000,IF(AND(DB6&gt;1000,DB6&lt;=10000),DD6*7.5/1000)))),2)</f>
        <v>0</v>
      </c>
      <c r="DF6" s="336">
        <f>IF(D6="كبير",G6+30,IF(D6="خبير",G6+18,IF(D6="معلم أول أ",G6+15,IF(D6="معلم أول",G6+15,IF(D6="معلم",G6+12,IF(D6="معلم مساعد",G6+12,0))))))</f>
        <v>0</v>
      </c>
      <c r="DG6" s="559"/>
      <c r="DH6" s="326"/>
    </row>
    <row r="7" spans="1:112" s="159" customFormat="1" ht="68.099999999999994" customHeight="1" x14ac:dyDescent="0.2">
      <c r="A7" s="149" t="str">
        <f>IF(C7="","",SUBTOTAL(3,$C$6:C7))</f>
        <v/>
      </c>
      <c r="B7" s="150"/>
      <c r="C7" s="150"/>
      <c r="D7" s="325"/>
      <c r="E7" s="325"/>
      <c r="F7" s="150"/>
      <c r="G7" s="150"/>
      <c r="H7" s="150"/>
      <c r="I7" s="150"/>
      <c r="J7" s="151">
        <f t="shared" si="0"/>
        <v>0</v>
      </c>
      <c r="K7" s="151">
        <f t="shared" si="1"/>
        <v>0</v>
      </c>
      <c r="L7" s="151">
        <f t="shared" si="2"/>
        <v>0</v>
      </c>
      <c r="M7" s="151">
        <f t="shared" si="3"/>
        <v>0</v>
      </c>
      <c r="N7" s="152">
        <v>0</v>
      </c>
      <c r="O7" s="153">
        <f t="shared" ref="O7:O33" si="29">SUM(I7:N7)</f>
        <v>0</v>
      </c>
      <c r="P7" s="150"/>
      <c r="Q7" s="150"/>
      <c r="R7" s="150"/>
      <c r="S7" s="150"/>
      <c r="T7" s="150"/>
      <c r="U7" s="151"/>
      <c r="V7" s="151"/>
      <c r="W7" s="331">
        <f t="shared" ref="W7:W33" si="30">IF(D7="عامل تعاقد",225,IF(D7="معلم تعاقد",300,0))</f>
        <v>0</v>
      </c>
      <c r="X7" s="150"/>
      <c r="Y7" s="154">
        <f t="shared" si="4"/>
        <v>0</v>
      </c>
      <c r="Z7" s="153">
        <f t="shared" si="5"/>
        <v>0</v>
      </c>
      <c r="AA7" s="147"/>
      <c r="AB7" s="147"/>
      <c r="AC7" s="331">
        <f t="shared" ref="AC7:AC33" si="31">INT(IF(D7="عامل تعاقد",G7*25/100,IF(D7="معلم تعاقد",G7*25/100,IF(D7="معلم مساعد",G7*25/100,IF(D7="معلم",G7*25/100,IF(D7="معلم أول",G7*25/100,IF(D7="معلم أول أ",G7*25/100,IF(D7="خبير",G7*25/100,IF(D7="كبير",G7*25/100,IF(D7="عامل",I7*25/100,0))))))))))</f>
        <v>0</v>
      </c>
      <c r="AD7" s="331">
        <f t="shared" si="6"/>
        <v>0</v>
      </c>
      <c r="AE7" s="331">
        <v>0</v>
      </c>
      <c r="AF7" s="331">
        <f t="shared" ref="AF7:AF33" si="32">INT(IF(D7="عامل تعاقد",G7*0.5,IF(D7="معلم تعاقد",G7*0.5,0)))</f>
        <v>0</v>
      </c>
      <c r="AG7" s="331">
        <f t="shared" ref="AG7:AG33" si="33">INT(IF(F7=1,G7*0.3333,0))</f>
        <v>0</v>
      </c>
      <c r="AH7" s="148">
        <f t="shared" si="7"/>
        <v>0</v>
      </c>
      <c r="AI7" s="155">
        <v>0</v>
      </c>
      <c r="AJ7" s="337">
        <v>0</v>
      </c>
      <c r="AK7" s="155">
        <v>0</v>
      </c>
      <c r="AL7" s="337">
        <v>0</v>
      </c>
      <c r="AM7" s="151">
        <f t="shared" si="8"/>
        <v>0</v>
      </c>
      <c r="AN7" s="151">
        <f t="shared" si="9"/>
        <v>0</v>
      </c>
      <c r="AO7" s="151">
        <f t="shared" si="10"/>
        <v>0</v>
      </c>
      <c r="AP7" s="151">
        <f t="shared" si="11"/>
        <v>0</v>
      </c>
      <c r="AQ7" s="151">
        <f t="shared" si="12"/>
        <v>0</v>
      </c>
      <c r="AR7" s="151">
        <f t="shared" si="13"/>
        <v>0</v>
      </c>
      <c r="AS7" s="147">
        <f t="shared" ref="AS7:AS33" si="34">IF(D7="عامل تعاقد",0,IF(D7="معلم تعاقد",0,IF(D7="معلم مساعد",10,IF(D7="معلم",10,IF(D7="معلم أول",10,IF(D7="معلم أول أ",10,IF(D7="خبير",10,IF(D7="كبير",10,0))))))))</f>
        <v>0</v>
      </c>
      <c r="AT7" s="151">
        <f t="shared" ref="AT7:AT33" si="35">SUM(O7,Z7:AN7,AP7:AS7)</f>
        <v>0</v>
      </c>
      <c r="AU7" s="151">
        <f t="shared" si="14"/>
        <v>0</v>
      </c>
      <c r="AV7" s="151">
        <f t="shared" si="15"/>
        <v>0</v>
      </c>
      <c r="AW7" s="151">
        <f t="shared" si="16"/>
        <v>0</v>
      </c>
      <c r="AX7" s="151">
        <f t="shared" si="17"/>
        <v>0</v>
      </c>
      <c r="AY7" s="151">
        <f t="shared" si="18"/>
        <v>0</v>
      </c>
      <c r="AZ7" s="153">
        <f t="shared" ref="AZ7:AZ33" si="36">SUM(AU7:AY7)</f>
        <v>0</v>
      </c>
      <c r="BA7" s="151">
        <f t="shared" si="19"/>
        <v>0</v>
      </c>
      <c r="BB7" s="151">
        <f t="shared" si="20"/>
        <v>0</v>
      </c>
      <c r="BC7" s="151">
        <f t="shared" si="21"/>
        <v>0</v>
      </c>
      <c r="BD7" s="151">
        <f t="shared" ref="BD7:BD33" si="37">ROUND(IF(D7="إدارى",I7*0,IF(D7="معلم مساعد",I7*7/100,IF(D7="معلم",I7*7/100,IF(D7="معلم أول",I7*7/100,IF(D7="معلم أول أ",I7*7/100,IF(D7="خبير",I7*7/100,IF(D7="كبير",I7*7/100))))))),2)</f>
        <v>0</v>
      </c>
      <c r="BE7" s="151">
        <f t="shared" si="22"/>
        <v>0</v>
      </c>
      <c r="BF7" s="151">
        <f t="shared" si="23"/>
        <v>0</v>
      </c>
      <c r="BG7" s="153">
        <f t="shared" ref="BG7:BG33" si="38">SUM(BA7:BF7)</f>
        <v>0</v>
      </c>
      <c r="BH7" s="551">
        <f t="shared" ref="BH7:BH33" si="39">IF(D7="عامل تعاقد",0,IF(D7="معلم تعاقد",0,IF(D7="معلم مساعد",0.1,IF(D7="معلم",0.1,IF(D7="معلم أول",0.1,IF(D7="معلم أول أ",0.1,IF(D7="خبير",0.1,IF(D7="كبير",0.1,0))))))))</f>
        <v>0</v>
      </c>
      <c r="BI7" s="551">
        <f t="shared" ref="BI7:BI33" si="40">IF(D7="عامل تعاقد",0,IF(D7="معلم تعاقد",0,IF(D7="معلم مساعد",0.5,IF(D7="معلم",0.5,IF(D7="معلم أول",0.5,IF(D7="معلم أول أ",0.5,IF(D7="خبير",0.5,IF(D7="كبير",0.5,0))))))))</f>
        <v>0</v>
      </c>
      <c r="BJ7" s="551">
        <f t="shared" ref="BJ7:BJ33" si="41">IF(D7="عامل تعاقد",0,IF(D7="معلم تعاقد",0,IF(D7="معلم مساعد",4.5,IF(D7="معلم",4.5,IF(D7="معلم أول",4.5,IF(D7="معلم أول أ",4.5,IF(D7="خبير",4.5,IF(D7="كبير",4.5,0))))))))</f>
        <v>0</v>
      </c>
      <c r="BK7" s="551">
        <f t="shared" ref="BK7:BK33" si="42">IF(D7="عامل تعاقد",0,IF(D7="معلم تعاقد",0,IF(D7="معلم مساعد",0.2,IF(D7="معلم",0.2,IF(D7="معلم أول",0.2,IF(D7="معلم أول أ",0.2,IF(D7="خبير",0.2,IF(D7="كبير",0.2,0))))))))</f>
        <v>0</v>
      </c>
      <c r="BL7" s="152">
        <v>0</v>
      </c>
      <c r="BM7" s="151">
        <f t="shared" si="24"/>
        <v>0</v>
      </c>
      <c r="BN7" s="151">
        <f t="shared" si="25"/>
        <v>0</v>
      </c>
      <c r="BO7" s="150">
        <f t="shared" ref="BO7:BO33" si="43">CEILING(IF(DE7&gt;0,DE7,0),0.05)</f>
        <v>0</v>
      </c>
      <c r="BP7" s="1095">
        <f t="shared" ref="BP7:BP33" si="44">CEILING(IF(DA7&gt;0,DA7,0),0.05)</f>
        <v>0</v>
      </c>
      <c r="BQ7" s="156"/>
      <c r="BR7" s="156"/>
      <c r="BS7" s="156"/>
      <c r="BT7" s="156"/>
      <c r="BU7" s="156"/>
      <c r="BV7" s="156"/>
      <c r="BW7" s="152"/>
      <c r="BX7" s="152"/>
      <c r="BY7" s="156"/>
      <c r="BZ7" s="156">
        <f t="shared" si="26"/>
        <v>0</v>
      </c>
      <c r="CA7" s="152"/>
      <c r="CB7" s="156"/>
      <c r="CC7" s="156"/>
      <c r="CD7" s="156"/>
      <c r="CE7" s="157"/>
      <c r="CF7" s="157"/>
      <c r="CG7" s="156"/>
      <c r="CH7" s="156"/>
      <c r="CI7" s="156"/>
      <c r="CJ7" s="156"/>
      <c r="CK7" s="156"/>
      <c r="CL7" s="156"/>
      <c r="CM7" s="151">
        <f t="shared" ref="CM7:CM33" si="45">SUM(AZ7,BG7:BN7,BO7:CL7)</f>
        <v>0</v>
      </c>
      <c r="CN7" s="151">
        <f t="shared" si="27"/>
        <v>0</v>
      </c>
      <c r="CO7" s="158">
        <f t="shared" si="28"/>
        <v>0</v>
      </c>
      <c r="CP7" s="158"/>
      <c r="CQ7" s="151">
        <f t="shared" ref="CQ7:CQ33" si="46">ROUND(G7*10/12,2)</f>
        <v>0</v>
      </c>
      <c r="CR7" s="156">
        <f t="shared" ref="CR7:CR33" si="47">ROUND(IF(AND(DF7&gt;=1,DF7&lt;=500),DF7*30/100,IF(AND(DF7&gt;500,DF7&lt;=10000),DF7*28/100,)),2)</f>
        <v>0</v>
      </c>
      <c r="CS7" s="155">
        <f t="shared" ref="CS7:CS33" si="48">IF(CR7&gt;=216,216,CR7)</f>
        <v>0</v>
      </c>
      <c r="CT7" s="156">
        <f t="shared" ref="CT7:CT33" si="49">SUM(CS7,R7:Y7,AC7:AN7,AS7,CQ7,DG7)</f>
        <v>0</v>
      </c>
      <c r="CU7" s="332">
        <f t="shared" ref="CU7:CU33" si="50">SUM(AX7,AY7,BC7,BF7,BN7,BO7,CE7,CF7,BZ7,1183.33)</f>
        <v>1183.33</v>
      </c>
      <c r="CV7" s="560">
        <f t="shared" ref="CV7:CV33" si="51">CT7-CU7</f>
        <v>-1183.33</v>
      </c>
      <c r="CW7" s="560">
        <f t="shared" ref="CW7:CW33" si="52">IF(CV7&lt;=1900,CV7*0.1,190)</f>
        <v>-118.333</v>
      </c>
      <c r="CX7" s="560">
        <f t="shared" ref="CX7:CX33" si="53">CV7-1900</f>
        <v>-3083.33</v>
      </c>
      <c r="CY7" s="560">
        <f t="shared" ref="CY7:CY33" si="54">IF(CX7&gt;0,CX7*0.15,0)</f>
        <v>0</v>
      </c>
      <c r="CZ7" s="560">
        <f t="shared" ref="CZ7:CZ33" si="55">CW7+CY7</f>
        <v>-118.333</v>
      </c>
      <c r="DA7" s="560">
        <f t="shared" ref="DA7:DA33" si="56">IF(CY7&lt;=0,CZ7*0.2,CZ7*0.6)</f>
        <v>-23.666600000000003</v>
      </c>
      <c r="DB7" s="156">
        <f t="shared" ref="DB7:DB33" si="57">CT7-(CQ7+DG7)</f>
        <v>0</v>
      </c>
      <c r="DC7" s="156">
        <f t="shared" ref="DC7:DC33" si="58">SUM(AX7:AY7,BC7,BF7,BN7,CE7,CF7,50)</f>
        <v>50</v>
      </c>
      <c r="DD7" s="156">
        <f t="shared" ref="DD7:DD33" si="59">DB7-DC7</f>
        <v>-50</v>
      </c>
      <c r="DE7" s="561">
        <f t="shared" ref="DE7:DE33" si="60">ROUND(IF(AND(DB7&gt;=1,DB7&lt;=250),DD7*6/1000,IF(AND(DB7&gt;250,DB7&lt;=500),DD7*6.5/1000,IF(AND(DB7&gt;500,DB7&lt;=1000),DD7*7/1000,IF(AND(DB7&gt;1000,DB7&lt;=10000),DD7*7.5/1000)))),2)</f>
        <v>0</v>
      </c>
      <c r="DF7" s="560">
        <f t="shared" ref="DF7:DF33" si="61">IF(D7="كبير",G7+30,IF(D7="خبير",G7+18,IF(D7="معلم أول أ",G7+15,IF(D7="معلم أول",G7+15,IF(D7="معلم",G7+12,IF(D7="معلم مساعد",G7+12,0))))))</f>
        <v>0</v>
      </c>
      <c r="DG7" s="561"/>
      <c r="DH7" s="151"/>
    </row>
    <row r="8" spans="1:112" s="159" customFormat="1" ht="68.099999999999994" customHeight="1" x14ac:dyDescent="0.2">
      <c r="A8" s="149" t="str">
        <f>IF(C8="","",SUBTOTAL(3,$C$6:C8))</f>
        <v/>
      </c>
      <c r="B8" s="150"/>
      <c r="C8" s="150"/>
      <c r="D8" s="325"/>
      <c r="E8" s="325"/>
      <c r="F8" s="150"/>
      <c r="G8" s="150"/>
      <c r="H8" s="150"/>
      <c r="I8" s="150"/>
      <c r="J8" s="151">
        <f t="shared" si="0"/>
        <v>0</v>
      </c>
      <c r="K8" s="151">
        <f t="shared" si="1"/>
        <v>0</v>
      </c>
      <c r="L8" s="151">
        <f t="shared" si="2"/>
        <v>0</v>
      </c>
      <c r="M8" s="151">
        <f t="shared" si="3"/>
        <v>0</v>
      </c>
      <c r="N8" s="152">
        <v>0</v>
      </c>
      <c r="O8" s="153">
        <f t="shared" si="29"/>
        <v>0</v>
      </c>
      <c r="P8" s="150"/>
      <c r="Q8" s="150"/>
      <c r="R8" s="150"/>
      <c r="S8" s="150"/>
      <c r="T8" s="150"/>
      <c r="U8" s="151"/>
      <c r="V8" s="151"/>
      <c r="W8" s="331">
        <f t="shared" si="30"/>
        <v>0</v>
      </c>
      <c r="X8" s="150"/>
      <c r="Y8" s="154">
        <f t="shared" si="4"/>
        <v>0</v>
      </c>
      <c r="Z8" s="153">
        <f t="shared" si="5"/>
        <v>0</v>
      </c>
      <c r="AA8" s="147"/>
      <c r="AB8" s="147"/>
      <c r="AC8" s="331">
        <f t="shared" si="31"/>
        <v>0</v>
      </c>
      <c r="AD8" s="331">
        <f t="shared" si="6"/>
        <v>0</v>
      </c>
      <c r="AE8" s="331">
        <v>0</v>
      </c>
      <c r="AF8" s="331">
        <f t="shared" si="32"/>
        <v>0</v>
      </c>
      <c r="AG8" s="331">
        <f t="shared" si="33"/>
        <v>0</v>
      </c>
      <c r="AH8" s="148">
        <f t="shared" si="7"/>
        <v>0</v>
      </c>
      <c r="AI8" s="155">
        <v>0</v>
      </c>
      <c r="AJ8" s="337">
        <v>0</v>
      </c>
      <c r="AK8" s="155">
        <v>0</v>
      </c>
      <c r="AL8" s="337">
        <v>0</v>
      </c>
      <c r="AM8" s="151">
        <f t="shared" si="8"/>
        <v>0</v>
      </c>
      <c r="AN8" s="151">
        <f t="shared" si="9"/>
        <v>0</v>
      </c>
      <c r="AO8" s="151">
        <f t="shared" si="10"/>
        <v>0</v>
      </c>
      <c r="AP8" s="151">
        <f t="shared" si="11"/>
        <v>0</v>
      </c>
      <c r="AQ8" s="151">
        <f t="shared" si="12"/>
        <v>0</v>
      </c>
      <c r="AR8" s="151">
        <f t="shared" si="13"/>
        <v>0</v>
      </c>
      <c r="AS8" s="147">
        <f t="shared" si="34"/>
        <v>0</v>
      </c>
      <c r="AT8" s="151">
        <f t="shared" si="35"/>
        <v>0</v>
      </c>
      <c r="AU8" s="151">
        <f t="shared" si="14"/>
        <v>0</v>
      </c>
      <c r="AV8" s="151">
        <f t="shared" si="15"/>
        <v>0</v>
      </c>
      <c r="AW8" s="151">
        <f t="shared" si="16"/>
        <v>0</v>
      </c>
      <c r="AX8" s="151">
        <f t="shared" si="17"/>
        <v>0</v>
      </c>
      <c r="AY8" s="151">
        <f t="shared" si="18"/>
        <v>0</v>
      </c>
      <c r="AZ8" s="153">
        <f t="shared" si="36"/>
        <v>0</v>
      </c>
      <c r="BA8" s="151">
        <f t="shared" si="19"/>
        <v>0</v>
      </c>
      <c r="BB8" s="151">
        <f t="shared" si="20"/>
        <v>0</v>
      </c>
      <c r="BC8" s="151">
        <f t="shared" si="21"/>
        <v>0</v>
      </c>
      <c r="BD8" s="151">
        <f t="shared" si="37"/>
        <v>0</v>
      </c>
      <c r="BE8" s="151">
        <f t="shared" si="22"/>
        <v>0</v>
      </c>
      <c r="BF8" s="151">
        <f t="shared" si="23"/>
        <v>0</v>
      </c>
      <c r="BG8" s="153">
        <f t="shared" si="38"/>
        <v>0</v>
      </c>
      <c r="BH8" s="551">
        <f t="shared" si="39"/>
        <v>0</v>
      </c>
      <c r="BI8" s="551">
        <f t="shared" si="40"/>
        <v>0</v>
      </c>
      <c r="BJ8" s="551">
        <f t="shared" si="41"/>
        <v>0</v>
      </c>
      <c r="BK8" s="551">
        <f t="shared" si="42"/>
        <v>0</v>
      </c>
      <c r="BL8" s="152">
        <v>0</v>
      </c>
      <c r="BM8" s="151">
        <f t="shared" si="24"/>
        <v>0</v>
      </c>
      <c r="BN8" s="151">
        <f t="shared" si="25"/>
        <v>0</v>
      </c>
      <c r="BO8" s="150">
        <f t="shared" si="43"/>
        <v>0</v>
      </c>
      <c r="BP8" s="1095">
        <f t="shared" si="44"/>
        <v>0</v>
      </c>
      <c r="BQ8" s="156"/>
      <c r="BR8" s="156"/>
      <c r="BS8" s="156"/>
      <c r="BT8" s="156"/>
      <c r="BU8" s="156"/>
      <c r="BV8" s="156"/>
      <c r="BW8" s="152"/>
      <c r="BX8" s="152"/>
      <c r="BY8" s="156"/>
      <c r="BZ8" s="156">
        <f t="shared" si="26"/>
        <v>0</v>
      </c>
      <c r="CA8" s="152"/>
      <c r="CB8" s="156"/>
      <c r="CC8" s="156"/>
      <c r="CD8" s="156"/>
      <c r="CE8" s="157"/>
      <c r="CF8" s="157"/>
      <c r="CG8" s="156"/>
      <c r="CH8" s="156"/>
      <c r="CI8" s="156"/>
      <c r="CJ8" s="156"/>
      <c r="CK8" s="156"/>
      <c r="CL8" s="156"/>
      <c r="CM8" s="151">
        <f t="shared" si="45"/>
        <v>0</v>
      </c>
      <c r="CN8" s="151">
        <f t="shared" si="27"/>
        <v>0</v>
      </c>
      <c r="CO8" s="158">
        <f t="shared" si="28"/>
        <v>0</v>
      </c>
      <c r="CP8" s="158"/>
      <c r="CQ8" s="151">
        <f t="shared" si="46"/>
        <v>0</v>
      </c>
      <c r="CR8" s="156">
        <f t="shared" si="47"/>
        <v>0</v>
      </c>
      <c r="CS8" s="155">
        <f t="shared" si="48"/>
        <v>0</v>
      </c>
      <c r="CT8" s="156">
        <f t="shared" si="49"/>
        <v>0</v>
      </c>
      <c r="CU8" s="332">
        <f t="shared" si="50"/>
        <v>1183.33</v>
      </c>
      <c r="CV8" s="560">
        <f t="shared" si="51"/>
        <v>-1183.33</v>
      </c>
      <c r="CW8" s="560">
        <f t="shared" si="52"/>
        <v>-118.333</v>
      </c>
      <c r="CX8" s="560">
        <f t="shared" si="53"/>
        <v>-3083.33</v>
      </c>
      <c r="CY8" s="560">
        <f t="shared" si="54"/>
        <v>0</v>
      </c>
      <c r="CZ8" s="560">
        <f t="shared" si="55"/>
        <v>-118.333</v>
      </c>
      <c r="DA8" s="560">
        <f t="shared" si="56"/>
        <v>-23.666600000000003</v>
      </c>
      <c r="DB8" s="156">
        <f t="shared" si="57"/>
        <v>0</v>
      </c>
      <c r="DC8" s="156">
        <f t="shared" si="58"/>
        <v>50</v>
      </c>
      <c r="DD8" s="156">
        <f t="shared" si="59"/>
        <v>-50</v>
      </c>
      <c r="DE8" s="561">
        <f t="shared" si="60"/>
        <v>0</v>
      </c>
      <c r="DF8" s="560">
        <f t="shared" si="61"/>
        <v>0</v>
      </c>
      <c r="DG8" s="561"/>
      <c r="DH8" s="151"/>
    </row>
    <row r="9" spans="1:112" s="159" customFormat="1" ht="68.099999999999994" customHeight="1" x14ac:dyDescent="0.2">
      <c r="A9" s="149" t="str">
        <f>IF(C9="","",SUBTOTAL(3,$C$6:C9))</f>
        <v/>
      </c>
      <c r="B9" s="150"/>
      <c r="C9" s="150"/>
      <c r="D9" s="325"/>
      <c r="E9" s="325"/>
      <c r="F9" s="150"/>
      <c r="G9" s="150"/>
      <c r="H9" s="150"/>
      <c r="I9" s="150"/>
      <c r="J9" s="151">
        <f t="shared" si="0"/>
        <v>0</v>
      </c>
      <c r="K9" s="151">
        <f t="shared" si="1"/>
        <v>0</v>
      </c>
      <c r="L9" s="151">
        <f t="shared" si="2"/>
        <v>0</v>
      </c>
      <c r="M9" s="151">
        <f t="shared" si="3"/>
        <v>0</v>
      </c>
      <c r="N9" s="152">
        <v>0</v>
      </c>
      <c r="O9" s="153">
        <f t="shared" si="29"/>
        <v>0</v>
      </c>
      <c r="P9" s="150"/>
      <c r="Q9" s="150"/>
      <c r="R9" s="150"/>
      <c r="S9" s="150"/>
      <c r="T9" s="150"/>
      <c r="U9" s="151"/>
      <c r="V9" s="151"/>
      <c r="W9" s="331">
        <f t="shared" si="30"/>
        <v>0</v>
      </c>
      <c r="X9" s="150"/>
      <c r="Y9" s="154">
        <f t="shared" si="4"/>
        <v>0</v>
      </c>
      <c r="Z9" s="153">
        <f t="shared" si="5"/>
        <v>0</v>
      </c>
      <c r="AA9" s="147"/>
      <c r="AB9" s="147"/>
      <c r="AC9" s="331">
        <f t="shared" si="31"/>
        <v>0</v>
      </c>
      <c r="AD9" s="331">
        <f t="shared" si="6"/>
        <v>0</v>
      </c>
      <c r="AE9" s="331">
        <v>0</v>
      </c>
      <c r="AF9" s="331">
        <f t="shared" si="32"/>
        <v>0</v>
      </c>
      <c r="AG9" s="331">
        <f t="shared" si="33"/>
        <v>0</v>
      </c>
      <c r="AH9" s="148">
        <f t="shared" si="7"/>
        <v>0</v>
      </c>
      <c r="AI9" s="155">
        <v>0</v>
      </c>
      <c r="AJ9" s="337">
        <v>0</v>
      </c>
      <c r="AK9" s="155">
        <v>0</v>
      </c>
      <c r="AL9" s="337">
        <v>0</v>
      </c>
      <c r="AM9" s="151">
        <f t="shared" si="8"/>
        <v>0</v>
      </c>
      <c r="AN9" s="151">
        <f t="shared" si="9"/>
        <v>0</v>
      </c>
      <c r="AO9" s="151">
        <f t="shared" si="10"/>
        <v>0</v>
      </c>
      <c r="AP9" s="151">
        <f t="shared" si="11"/>
        <v>0</v>
      </c>
      <c r="AQ9" s="151">
        <f t="shared" si="12"/>
        <v>0</v>
      </c>
      <c r="AR9" s="151">
        <f t="shared" si="13"/>
        <v>0</v>
      </c>
      <c r="AS9" s="147">
        <f t="shared" si="34"/>
        <v>0</v>
      </c>
      <c r="AT9" s="151">
        <f t="shared" si="35"/>
        <v>0</v>
      </c>
      <c r="AU9" s="151">
        <f t="shared" si="14"/>
        <v>0</v>
      </c>
      <c r="AV9" s="151">
        <f t="shared" si="15"/>
        <v>0</v>
      </c>
      <c r="AW9" s="151">
        <f t="shared" si="16"/>
        <v>0</v>
      </c>
      <c r="AX9" s="151">
        <f t="shared" si="17"/>
        <v>0</v>
      </c>
      <c r="AY9" s="151">
        <f t="shared" si="18"/>
        <v>0</v>
      </c>
      <c r="AZ9" s="153">
        <f t="shared" si="36"/>
        <v>0</v>
      </c>
      <c r="BA9" s="151">
        <f t="shared" si="19"/>
        <v>0</v>
      </c>
      <c r="BB9" s="151">
        <f t="shared" si="20"/>
        <v>0</v>
      </c>
      <c r="BC9" s="151">
        <f t="shared" si="21"/>
        <v>0</v>
      </c>
      <c r="BD9" s="151">
        <f t="shared" si="37"/>
        <v>0</v>
      </c>
      <c r="BE9" s="151">
        <f t="shared" si="22"/>
        <v>0</v>
      </c>
      <c r="BF9" s="151">
        <f t="shared" si="23"/>
        <v>0</v>
      </c>
      <c r="BG9" s="153">
        <f t="shared" si="38"/>
        <v>0</v>
      </c>
      <c r="BH9" s="551">
        <f t="shared" si="39"/>
        <v>0</v>
      </c>
      <c r="BI9" s="551">
        <f t="shared" si="40"/>
        <v>0</v>
      </c>
      <c r="BJ9" s="551">
        <f t="shared" si="41"/>
        <v>0</v>
      </c>
      <c r="BK9" s="551">
        <f t="shared" si="42"/>
        <v>0</v>
      </c>
      <c r="BL9" s="152">
        <v>0</v>
      </c>
      <c r="BM9" s="151">
        <f t="shared" si="24"/>
        <v>0</v>
      </c>
      <c r="BN9" s="151">
        <f t="shared" si="25"/>
        <v>0</v>
      </c>
      <c r="BO9" s="150">
        <f t="shared" si="43"/>
        <v>0</v>
      </c>
      <c r="BP9" s="1095">
        <f t="shared" si="44"/>
        <v>0</v>
      </c>
      <c r="BQ9" s="156"/>
      <c r="BR9" s="156"/>
      <c r="BS9" s="156"/>
      <c r="BT9" s="156"/>
      <c r="BU9" s="156"/>
      <c r="BV9" s="156"/>
      <c r="BW9" s="152"/>
      <c r="BX9" s="152"/>
      <c r="BY9" s="156"/>
      <c r="BZ9" s="156">
        <f t="shared" si="26"/>
        <v>0</v>
      </c>
      <c r="CA9" s="152"/>
      <c r="CB9" s="156"/>
      <c r="CC9" s="156"/>
      <c r="CD9" s="156"/>
      <c r="CE9" s="157"/>
      <c r="CF9" s="157"/>
      <c r="CG9" s="156"/>
      <c r="CH9" s="156"/>
      <c r="CI9" s="156"/>
      <c r="CJ9" s="156"/>
      <c r="CK9" s="156"/>
      <c r="CL9" s="156"/>
      <c r="CM9" s="151">
        <f t="shared" si="45"/>
        <v>0</v>
      </c>
      <c r="CN9" s="151">
        <f t="shared" si="27"/>
        <v>0</v>
      </c>
      <c r="CO9" s="158">
        <f t="shared" si="28"/>
        <v>0</v>
      </c>
      <c r="CP9" s="158"/>
      <c r="CQ9" s="151">
        <f t="shared" si="46"/>
        <v>0</v>
      </c>
      <c r="CR9" s="156">
        <f t="shared" si="47"/>
        <v>0</v>
      </c>
      <c r="CS9" s="155">
        <f t="shared" si="48"/>
        <v>0</v>
      </c>
      <c r="CT9" s="156">
        <f t="shared" si="49"/>
        <v>0</v>
      </c>
      <c r="CU9" s="332">
        <f t="shared" si="50"/>
        <v>1183.33</v>
      </c>
      <c r="CV9" s="560">
        <f t="shared" si="51"/>
        <v>-1183.33</v>
      </c>
      <c r="CW9" s="560">
        <f t="shared" si="52"/>
        <v>-118.333</v>
      </c>
      <c r="CX9" s="560">
        <f t="shared" si="53"/>
        <v>-3083.33</v>
      </c>
      <c r="CY9" s="560">
        <f t="shared" si="54"/>
        <v>0</v>
      </c>
      <c r="CZ9" s="560">
        <f t="shared" si="55"/>
        <v>-118.333</v>
      </c>
      <c r="DA9" s="560">
        <f t="shared" si="56"/>
        <v>-23.666600000000003</v>
      </c>
      <c r="DB9" s="156">
        <f t="shared" si="57"/>
        <v>0</v>
      </c>
      <c r="DC9" s="156">
        <f t="shared" si="58"/>
        <v>50</v>
      </c>
      <c r="DD9" s="156">
        <f t="shared" si="59"/>
        <v>-50</v>
      </c>
      <c r="DE9" s="561">
        <f t="shared" si="60"/>
        <v>0</v>
      </c>
      <c r="DF9" s="560">
        <f t="shared" si="61"/>
        <v>0</v>
      </c>
      <c r="DG9" s="561"/>
      <c r="DH9" s="151"/>
    </row>
    <row r="10" spans="1:112" s="159" customFormat="1" ht="68.099999999999994" customHeight="1" x14ac:dyDescent="0.2">
      <c r="A10" s="149" t="str">
        <f>IF(C10="","",SUBTOTAL(3,$C$6:C10))</f>
        <v/>
      </c>
      <c r="B10" s="150"/>
      <c r="C10" s="150"/>
      <c r="D10" s="325"/>
      <c r="E10" s="325"/>
      <c r="F10" s="150"/>
      <c r="G10" s="150"/>
      <c r="H10" s="150"/>
      <c r="I10" s="150"/>
      <c r="J10" s="151">
        <f t="shared" si="0"/>
        <v>0</v>
      </c>
      <c r="K10" s="151">
        <f t="shared" si="1"/>
        <v>0</v>
      </c>
      <c r="L10" s="151">
        <f t="shared" si="2"/>
        <v>0</v>
      </c>
      <c r="M10" s="151">
        <f t="shared" si="3"/>
        <v>0</v>
      </c>
      <c r="N10" s="152">
        <v>0</v>
      </c>
      <c r="O10" s="153">
        <f t="shared" si="29"/>
        <v>0</v>
      </c>
      <c r="P10" s="150"/>
      <c r="Q10" s="150"/>
      <c r="R10" s="150"/>
      <c r="S10" s="150"/>
      <c r="T10" s="150"/>
      <c r="U10" s="151"/>
      <c r="V10" s="151"/>
      <c r="W10" s="331">
        <f t="shared" si="30"/>
        <v>0</v>
      </c>
      <c r="X10" s="150"/>
      <c r="Y10" s="154">
        <f t="shared" si="4"/>
        <v>0</v>
      </c>
      <c r="Z10" s="153">
        <f t="shared" si="5"/>
        <v>0</v>
      </c>
      <c r="AA10" s="147"/>
      <c r="AB10" s="147"/>
      <c r="AC10" s="331">
        <f t="shared" si="31"/>
        <v>0</v>
      </c>
      <c r="AD10" s="331">
        <f t="shared" si="6"/>
        <v>0</v>
      </c>
      <c r="AE10" s="331">
        <v>0</v>
      </c>
      <c r="AF10" s="331">
        <f t="shared" si="32"/>
        <v>0</v>
      </c>
      <c r="AG10" s="331">
        <f t="shared" si="33"/>
        <v>0</v>
      </c>
      <c r="AH10" s="148">
        <f t="shared" si="7"/>
        <v>0</v>
      </c>
      <c r="AI10" s="155">
        <v>0</v>
      </c>
      <c r="AJ10" s="337">
        <v>0</v>
      </c>
      <c r="AK10" s="155">
        <v>0</v>
      </c>
      <c r="AL10" s="337">
        <v>0</v>
      </c>
      <c r="AM10" s="151">
        <f t="shared" si="8"/>
        <v>0</v>
      </c>
      <c r="AN10" s="151">
        <f t="shared" si="9"/>
        <v>0</v>
      </c>
      <c r="AO10" s="151">
        <f t="shared" si="10"/>
        <v>0</v>
      </c>
      <c r="AP10" s="151">
        <f t="shared" si="11"/>
        <v>0</v>
      </c>
      <c r="AQ10" s="151">
        <f t="shared" si="12"/>
        <v>0</v>
      </c>
      <c r="AR10" s="151">
        <f t="shared" si="13"/>
        <v>0</v>
      </c>
      <c r="AS10" s="147">
        <f t="shared" si="34"/>
        <v>0</v>
      </c>
      <c r="AT10" s="151">
        <f t="shared" si="35"/>
        <v>0</v>
      </c>
      <c r="AU10" s="151">
        <f t="shared" si="14"/>
        <v>0</v>
      </c>
      <c r="AV10" s="151">
        <f t="shared" si="15"/>
        <v>0</v>
      </c>
      <c r="AW10" s="151">
        <f t="shared" si="16"/>
        <v>0</v>
      </c>
      <c r="AX10" s="151">
        <f t="shared" si="17"/>
        <v>0</v>
      </c>
      <c r="AY10" s="151">
        <f t="shared" si="18"/>
        <v>0</v>
      </c>
      <c r="AZ10" s="153">
        <f t="shared" si="36"/>
        <v>0</v>
      </c>
      <c r="BA10" s="151">
        <f t="shared" si="19"/>
        <v>0</v>
      </c>
      <c r="BB10" s="151">
        <f t="shared" si="20"/>
        <v>0</v>
      </c>
      <c r="BC10" s="151">
        <f t="shared" si="21"/>
        <v>0</v>
      </c>
      <c r="BD10" s="151">
        <f t="shared" si="37"/>
        <v>0</v>
      </c>
      <c r="BE10" s="151">
        <f t="shared" si="22"/>
        <v>0</v>
      </c>
      <c r="BF10" s="151">
        <f t="shared" si="23"/>
        <v>0</v>
      </c>
      <c r="BG10" s="153">
        <f t="shared" si="38"/>
        <v>0</v>
      </c>
      <c r="BH10" s="551">
        <f t="shared" si="39"/>
        <v>0</v>
      </c>
      <c r="BI10" s="551">
        <f t="shared" si="40"/>
        <v>0</v>
      </c>
      <c r="BJ10" s="551">
        <f t="shared" si="41"/>
        <v>0</v>
      </c>
      <c r="BK10" s="551">
        <f t="shared" si="42"/>
        <v>0</v>
      </c>
      <c r="BL10" s="152">
        <v>0</v>
      </c>
      <c r="BM10" s="151">
        <f t="shared" si="24"/>
        <v>0</v>
      </c>
      <c r="BN10" s="151">
        <f t="shared" si="25"/>
        <v>0</v>
      </c>
      <c r="BO10" s="150">
        <f t="shared" si="43"/>
        <v>0</v>
      </c>
      <c r="BP10" s="1095">
        <f t="shared" si="44"/>
        <v>0</v>
      </c>
      <c r="BQ10" s="156"/>
      <c r="BR10" s="156"/>
      <c r="BS10" s="156"/>
      <c r="BT10" s="156"/>
      <c r="BU10" s="156"/>
      <c r="BV10" s="156"/>
      <c r="BW10" s="152"/>
      <c r="BX10" s="152"/>
      <c r="BY10" s="156"/>
      <c r="BZ10" s="156">
        <f t="shared" si="26"/>
        <v>0</v>
      </c>
      <c r="CA10" s="152"/>
      <c r="CB10" s="156"/>
      <c r="CC10" s="156"/>
      <c r="CD10" s="156"/>
      <c r="CE10" s="157"/>
      <c r="CF10" s="157"/>
      <c r="CG10" s="156"/>
      <c r="CH10" s="156"/>
      <c r="CI10" s="156"/>
      <c r="CJ10" s="156"/>
      <c r="CK10" s="156"/>
      <c r="CL10" s="156"/>
      <c r="CM10" s="151">
        <f t="shared" si="45"/>
        <v>0</v>
      </c>
      <c r="CN10" s="151">
        <f t="shared" si="27"/>
        <v>0</v>
      </c>
      <c r="CO10" s="158">
        <f t="shared" si="28"/>
        <v>0</v>
      </c>
      <c r="CP10" s="158"/>
      <c r="CQ10" s="151">
        <f t="shared" si="46"/>
        <v>0</v>
      </c>
      <c r="CR10" s="156">
        <f t="shared" si="47"/>
        <v>0</v>
      </c>
      <c r="CS10" s="155">
        <f t="shared" si="48"/>
        <v>0</v>
      </c>
      <c r="CT10" s="156">
        <f t="shared" si="49"/>
        <v>0</v>
      </c>
      <c r="CU10" s="332">
        <f t="shared" si="50"/>
        <v>1183.33</v>
      </c>
      <c r="CV10" s="560">
        <f t="shared" si="51"/>
        <v>-1183.33</v>
      </c>
      <c r="CW10" s="560">
        <f t="shared" si="52"/>
        <v>-118.333</v>
      </c>
      <c r="CX10" s="560">
        <f t="shared" si="53"/>
        <v>-3083.33</v>
      </c>
      <c r="CY10" s="560">
        <f t="shared" si="54"/>
        <v>0</v>
      </c>
      <c r="CZ10" s="560">
        <f t="shared" si="55"/>
        <v>-118.333</v>
      </c>
      <c r="DA10" s="560">
        <f t="shared" si="56"/>
        <v>-23.666600000000003</v>
      </c>
      <c r="DB10" s="156">
        <f t="shared" si="57"/>
        <v>0</v>
      </c>
      <c r="DC10" s="156">
        <f t="shared" si="58"/>
        <v>50</v>
      </c>
      <c r="DD10" s="156">
        <f t="shared" si="59"/>
        <v>-50</v>
      </c>
      <c r="DE10" s="561">
        <f t="shared" si="60"/>
        <v>0</v>
      </c>
      <c r="DF10" s="560">
        <f t="shared" si="61"/>
        <v>0</v>
      </c>
      <c r="DG10" s="561"/>
      <c r="DH10" s="151"/>
    </row>
    <row r="11" spans="1:112" s="159" customFormat="1" ht="68.099999999999994" customHeight="1" x14ac:dyDescent="0.2">
      <c r="A11" s="149" t="str">
        <f>IF(C11="","",SUBTOTAL(3,$C$6:C11))</f>
        <v/>
      </c>
      <c r="B11" s="150"/>
      <c r="C11" s="150"/>
      <c r="D11" s="325"/>
      <c r="E11" s="325"/>
      <c r="F11" s="150"/>
      <c r="G11" s="150"/>
      <c r="H11" s="150"/>
      <c r="I11" s="150"/>
      <c r="J11" s="151">
        <f t="shared" si="0"/>
        <v>0</v>
      </c>
      <c r="K11" s="151">
        <f t="shared" si="1"/>
        <v>0</v>
      </c>
      <c r="L11" s="151">
        <f t="shared" si="2"/>
        <v>0</v>
      </c>
      <c r="M11" s="151">
        <f t="shared" si="3"/>
        <v>0</v>
      </c>
      <c r="N11" s="152">
        <v>0</v>
      </c>
      <c r="O11" s="153">
        <f t="shared" si="29"/>
        <v>0</v>
      </c>
      <c r="P11" s="150"/>
      <c r="Q11" s="150"/>
      <c r="R11" s="150"/>
      <c r="S11" s="150"/>
      <c r="T11" s="150"/>
      <c r="U11" s="151"/>
      <c r="V11" s="151"/>
      <c r="W11" s="331">
        <f t="shared" si="30"/>
        <v>0</v>
      </c>
      <c r="X11" s="150"/>
      <c r="Y11" s="154">
        <f t="shared" si="4"/>
        <v>0</v>
      </c>
      <c r="Z11" s="153">
        <f t="shared" si="5"/>
        <v>0</v>
      </c>
      <c r="AA11" s="147"/>
      <c r="AB11" s="147"/>
      <c r="AC11" s="331">
        <f t="shared" si="31"/>
        <v>0</v>
      </c>
      <c r="AD11" s="331">
        <f t="shared" si="6"/>
        <v>0</v>
      </c>
      <c r="AE11" s="331">
        <v>0</v>
      </c>
      <c r="AF11" s="331">
        <f t="shared" si="32"/>
        <v>0</v>
      </c>
      <c r="AG11" s="331">
        <f t="shared" si="33"/>
        <v>0</v>
      </c>
      <c r="AH11" s="148">
        <f t="shared" si="7"/>
        <v>0</v>
      </c>
      <c r="AI11" s="155">
        <v>0</v>
      </c>
      <c r="AJ11" s="337">
        <v>0</v>
      </c>
      <c r="AK11" s="155">
        <v>0</v>
      </c>
      <c r="AL11" s="337">
        <v>0</v>
      </c>
      <c r="AM11" s="151">
        <f t="shared" si="8"/>
        <v>0</v>
      </c>
      <c r="AN11" s="151">
        <f t="shared" si="9"/>
        <v>0</v>
      </c>
      <c r="AO11" s="151">
        <f t="shared" si="10"/>
        <v>0</v>
      </c>
      <c r="AP11" s="151">
        <f t="shared" si="11"/>
        <v>0</v>
      </c>
      <c r="AQ11" s="151">
        <f t="shared" si="12"/>
        <v>0</v>
      </c>
      <c r="AR11" s="151">
        <f t="shared" si="13"/>
        <v>0</v>
      </c>
      <c r="AS11" s="147">
        <f t="shared" si="34"/>
        <v>0</v>
      </c>
      <c r="AT11" s="151">
        <f t="shared" si="35"/>
        <v>0</v>
      </c>
      <c r="AU11" s="151">
        <f t="shared" si="14"/>
        <v>0</v>
      </c>
      <c r="AV11" s="151">
        <f t="shared" si="15"/>
        <v>0</v>
      </c>
      <c r="AW11" s="151">
        <f t="shared" si="16"/>
        <v>0</v>
      </c>
      <c r="AX11" s="151">
        <f t="shared" si="17"/>
        <v>0</v>
      </c>
      <c r="AY11" s="151">
        <f t="shared" si="18"/>
        <v>0</v>
      </c>
      <c r="AZ11" s="153">
        <f t="shared" si="36"/>
        <v>0</v>
      </c>
      <c r="BA11" s="151">
        <f t="shared" si="19"/>
        <v>0</v>
      </c>
      <c r="BB11" s="151">
        <f t="shared" si="20"/>
        <v>0</v>
      </c>
      <c r="BC11" s="151">
        <f t="shared" si="21"/>
        <v>0</v>
      </c>
      <c r="BD11" s="151">
        <f t="shared" si="37"/>
        <v>0</v>
      </c>
      <c r="BE11" s="151">
        <f t="shared" si="22"/>
        <v>0</v>
      </c>
      <c r="BF11" s="151">
        <f t="shared" si="23"/>
        <v>0</v>
      </c>
      <c r="BG11" s="153">
        <f t="shared" si="38"/>
        <v>0</v>
      </c>
      <c r="BH11" s="551">
        <f t="shared" si="39"/>
        <v>0</v>
      </c>
      <c r="BI11" s="551">
        <f t="shared" si="40"/>
        <v>0</v>
      </c>
      <c r="BJ11" s="551">
        <f t="shared" si="41"/>
        <v>0</v>
      </c>
      <c r="BK11" s="551">
        <f t="shared" si="42"/>
        <v>0</v>
      </c>
      <c r="BL11" s="152">
        <v>0</v>
      </c>
      <c r="BM11" s="151">
        <f t="shared" si="24"/>
        <v>0</v>
      </c>
      <c r="BN11" s="151">
        <f t="shared" si="25"/>
        <v>0</v>
      </c>
      <c r="BO11" s="150">
        <f t="shared" si="43"/>
        <v>0</v>
      </c>
      <c r="BP11" s="1095">
        <f t="shared" si="44"/>
        <v>0</v>
      </c>
      <c r="BQ11" s="156"/>
      <c r="BR11" s="156"/>
      <c r="BS11" s="156"/>
      <c r="BT11" s="156"/>
      <c r="BU11" s="156"/>
      <c r="BV11" s="156"/>
      <c r="BW11" s="152"/>
      <c r="BX11" s="152"/>
      <c r="BY11" s="156"/>
      <c r="BZ11" s="156">
        <f t="shared" si="26"/>
        <v>0</v>
      </c>
      <c r="CA11" s="152"/>
      <c r="CB11" s="156"/>
      <c r="CC11" s="156"/>
      <c r="CD11" s="156"/>
      <c r="CE11" s="157"/>
      <c r="CF11" s="157"/>
      <c r="CG11" s="156"/>
      <c r="CH11" s="156"/>
      <c r="CI11" s="156"/>
      <c r="CJ11" s="156"/>
      <c r="CK11" s="156"/>
      <c r="CL11" s="156"/>
      <c r="CM11" s="151">
        <f t="shared" si="45"/>
        <v>0</v>
      </c>
      <c r="CN11" s="151">
        <f t="shared" si="27"/>
        <v>0</v>
      </c>
      <c r="CO11" s="158">
        <f t="shared" si="28"/>
        <v>0</v>
      </c>
      <c r="CP11" s="158"/>
      <c r="CQ11" s="151">
        <f t="shared" si="46"/>
        <v>0</v>
      </c>
      <c r="CR11" s="156">
        <f t="shared" si="47"/>
        <v>0</v>
      </c>
      <c r="CS11" s="155">
        <f t="shared" si="48"/>
        <v>0</v>
      </c>
      <c r="CT11" s="156">
        <f t="shared" si="49"/>
        <v>0</v>
      </c>
      <c r="CU11" s="332">
        <f t="shared" si="50"/>
        <v>1183.33</v>
      </c>
      <c r="CV11" s="560">
        <f t="shared" si="51"/>
        <v>-1183.33</v>
      </c>
      <c r="CW11" s="560">
        <f t="shared" si="52"/>
        <v>-118.333</v>
      </c>
      <c r="CX11" s="560">
        <f t="shared" si="53"/>
        <v>-3083.33</v>
      </c>
      <c r="CY11" s="560">
        <f t="shared" si="54"/>
        <v>0</v>
      </c>
      <c r="CZ11" s="560">
        <f t="shared" si="55"/>
        <v>-118.333</v>
      </c>
      <c r="DA11" s="560">
        <f t="shared" si="56"/>
        <v>-23.666600000000003</v>
      </c>
      <c r="DB11" s="156">
        <f t="shared" si="57"/>
        <v>0</v>
      </c>
      <c r="DC11" s="156">
        <f t="shared" si="58"/>
        <v>50</v>
      </c>
      <c r="DD11" s="156">
        <f t="shared" si="59"/>
        <v>-50</v>
      </c>
      <c r="DE11" s="561">
        <f t="shared" si="60"/>
        <v>0</v>
      </c>
      <c r="DF11" s="560">
        <f t="shared" si="61"/>
        <v>0</v>
      </c>
      <c r="DG11" s="561"/>
      <c r="DH11" s="151"/>
    </row>
    <row r="12" spans="1:112" s="159" customFormat="1" ht="68.099999999999994" customHeight="1" x14ac:dyDescent="0.2">
      <c r="A12" s="149" t="str">
        <f>IF(C12="","",SUBTOTAL(3,$C$6:C12))</f>
        <v/>
      </c>
      <c r="B12" s="150"/>
      <c r="C12" s="150"/>
      <c r="D12" s="325"/>
      <c r="E12" s="325"/>
      <c r="F12" s="150"/>
      <c r="G12" s="150"/>
      <c r="H12" s="150"/>
      <c r="I12" s="150"/>
      <c r="J12" s="151">
        <f t="shared" si="0"/>
        <v>0</v>
      </c>
      <c r="K12" s="151">
        <f t="shared" si="1"/>
        <v>0</v>
      </c>
      <c r="L12" s="151">
        <f t="shared" si="2"/>
        <v>0</v>
      </c>
      <c r="M12" s="151">
        <f t="shared" si="3"/>
        <v>0</v>
      </c>
      <c r="N12" s="152">
        <v>0</v>
      </c>
      <c r="O12" s="153">
        <f t="shared" si="29"/>
        <v>0</v>
      </c>
      <c r="P12" s="150"/>
      <c r="Q12" s="150"/>
      <c r="R12" s="150"/>
      <c r="S12" s="150"/>
      <c r="T12" s="150"/>
      <c r="U12" s="151"/>
      <c r="V12" s="151"/>
      <c r="W12" s="331">
        <f t="shared" si="30"/>
        <v>0</v>
      </c>
      <c r="X12" s="150"/>
      <c r="Y12" s="154">
        <f t="shared" si="4"/>
        <v>0</v>
      </c>
      <c r="Z12" s="153">
        <f t="shared" si="5"/>
        <v>0</v>
      </c>
      <c r="AA12" s="147"/>
      <c r="AB12" s="147"/>
      <c r="AC12" s="331">
        <f t="shared" si="31"/>
        <v>0</v>
      </c>
      <c r="AD12" s="331">
        <f t="shared" si="6"/>
        <v>0</v>
      </c>
      <c r="AE12" s="331">
        <v>0</v>
      </c>
      <c r="AF12" s="331">
        <f t="shared" si="32"/>
        <v>0</v>
      </c>
      <c r="AG12" s="331">
        <f t="shared" si="33"/>
        <v>0</v>
      </c>
      <c r="AH12" s="148">
        <f t="shared" si="7"/>
        <v>0</v>
      </c>
      <c r="AI12" s="155">
        <v>0</v>
      </c>
      <c r="AJ12" s="337">
        <v>0</v>
      </c>
      <c r="AK12" s="155">
        <v>0</v>
      </c>
      <c r="AL12" s="337">
        <v>0</v>
      </c>
      <c r="AM12" s="151">
        <f t="shared" si="8"/>
        <v>0</v>
      </c>
      <c r="AN12" s="151">
        <f t="shared" si="9"/>
        <v>0</v>
      </c>
      <c r="AO12" s="151">
        <f t="shared" si="10"/>
        <v>0</v>
      </c>
      <c r="AP12" s="151">
        <f t="shared" si="11"/>
        <v>0</v>
      </c>
      <c r="AQ12" s="151">
        <f t="shared" si="12"/>
        <v>0</v>
      </c>
      <c r="AR12" s="151">
        <f t="shared" si="13"/>
        <v>0</v>
      </c>
      <c r="AS12" s="147">
        <f t="shared" si="34"/>
        <v>0</v>
      </c>
      <c r="AT12" s="151">
        <f t="shared" si="35"/>
        <v>0</v>
      </c>
      <c r="AU12" s="151">
        <f t="shared" si="14"/>
        <v>0</v>
      </c>
      <c r="AV12" s="151">
        <f t="shared" si="15"/>
        <v>0</v>
      </c>
      <c r="AW12" s="151">
        <f t="shared" si="16"/>
        <v>0</v>
      </c>
      <c r="AX12" s="151">
        <f t="shared" si="17"/>
        <v>0</v>
      </c>
      <c r="AY12" s="151">
        <f t="shared" si="18"/>
        <v>0</v>
      </c>
      <c r="AZ12" s="153">
        <f t="shared" si="36"/>
        <v>0</v>
      </c>
      <c r="BA12" s="151">
        <f t="shared" si="19"/>
        <v>0</v>
      </c>
      <c r="BB12" s="151">
        <f t="shared" si="20"/>
        <v>0</v>
      </c>
      <c r="BC12" s="151">
        <f t="shared" si="21"/>
        <v>0</v>
      </c>
      <c r="BD12" s="151">
        <f t="shared" si="37"/>
        <v>0</v>
      </c>
      <c r="BE12" s="151">
        <f t="shared" si="22"/>
        <v>0</v>
      </c>
      <c r="BF12" s="151">
        <f t="shared" si="23"/>
        <v>0</v>
      </c>
      <c r="BG12" s="153">
        <f t="shared" si="38"/>
        <v>0</v>
      </c>
      <c r="BH12" s="551">
        <f t="shared" si="39"/>
        <v>0</v>
      </c>
      <c r="BI12" s="551">
        <f t="shared" si="40"/>
        <v>0</v>
      </c>
      <c r="BJ12" s="551">
        <f t="shared" si="41"/>
        <v>0</v>
      </c>
      <c r="BK12" s="551">
        <f t="shared" si="42"/>
        <v>0</v>
      </c>
      <c r="BL12" s="152">
        <v>0</v>
      </c>
      <c r="BM12" s="151">
        <f t="shared" si="24"/>
        <v>0</v>
      </c>
      <c r="BN12" s="151">
        <f t="shared" si="25"/>
        <v>0</v>
      </c>
      <c r="BO12" s="150">
        <f t="shared" si="43"/>
        <v>0</v>
      </c>
      <c r="BP12" s="1095">
        <f t="shared" si="44"/>
        <v>0</v>
      </c>
      <c r="BQ12" s="156"/>
      <c r="BR12" s="156"/>
      <c r="BS12" s="156"/>
      <c r="BT12" s="156"/>
      <c r="BU12" s="156"/>
      <c r="BV12" s="156"/>
      <c r="BW12" s="152"/>
      <c r="BX12" s="152"/>
      <c r="BY12" s="156"/>
      <c r="BZ12" s="156">
        <f t="shared" si="26"/>
        <v>0</v>
      </c>
      <c r="CA12" s="152"/>
      <c r="CB12" s="156"/>
      <c r="CC12" s="156"/>
      <c r="CD12" s="156"/>
      <c r="CE12" s="157"/>
      <c r="CF12" s="157"/>
      <c r="CG12" s="156"/>
      <c r="CH12" s="156"/>
      <c r="CI12" s="156"/>
      <c r="CJ12" s="156"/>
      <c r="CK12" s="156"/>
      <c r="CL12" s="156"/>
      <c r="CM12" s="151">
        <f t="shared" si="45"/>
        <v>0</v>
      </c>
      <c r="CN12" s="151">
        <f t="shared" si="27"/>
        <v>0</v>
      </c>
      <c r="CO12" s="158">
        <f t="shared" si="28"/>
        <v>0</v>
      </c>
      <c r="CP12" s="158"/>
      <c r="CQ12" s="151">
        <f t="shared" si="46"/>
        <v>0</v>
      </c>
      <c r="CR12" s="156">
        <f t="shared" si="47"/>
        <v>0</v>
      </c>
      <c r="CS12" s="155">
        <f t="shared" si="48"/>
        <v>0</v>
      </c>
      <c r="CT12" s="156">
        <f t="shared" si="49"/>
        <v>0</v>
      </c>
      <c r="CU12" s="332">
        <f t="shared" si="50"/>
        <v>1183.33</v>
      </c>
      <c r="CV12" s="560">
        <f t="shared" si="51"/>
        <v>-1183.33</v>
      </c>
      <c r="CW12" s="560">
        <f t="shared" si="52"/>
        <v>-118.333</v>
      </c>
      <c r="CX12" s="560">
        <f t="shared" si="53"/>
        <v>-3083.33</v>
      </c>
      <c r="CY12" s="560">
        <f t="shared" si="54"/>
        <v>0</v>
      </c>
      <c r="CZ12" s="560">
        <f t="shared" si="55"/>
        <v>-118.333</v>
      </c>
      <c r="DA12" s="560">
        <f t="shared" si="56"/>
        <v>-23.666600000000003</v>
      </c>
      <c r="DB12" s="156">
        <f t="shared" si="57"/>
        <v>0</v>
      </c>
      <c r="DC12" s="156">
        <f t="shared" si="58"/>
        <v>50</v>
      </c>
      <c r="DD12" s="156">
        <f t="shared" si="59"/>
        <v>-50</v>
      </c>
      <c r="DE12" s="561">
        <f t="shared" si="60"/>
        <v>0</v>
      </c>
      <c r="DF12" s="560">
        <f t="shared" si="61"/>
        <v>0</v>
      </c>
      <c r="DG12" s="561"/>
      <c r="DH12" s="151"/>
    </row>
    <row r="13" spans="1:112" s="159" customFormat="1" ht="68.099999999999994" customHeight="1" x14ac:dyDescent="0.2">
      <c r="A13" s="149" t="str">
        <f>IF(C13="","",SUBTOTAL(3,$C$6:C13))</f>
        <v/>
      </c>
      <c r="B13" s="150"/>
      <c r="C13" s="150"/>
      <c r="D13" s="325"/>
      <c r="E13" s="325"/>
      <c r="F13" s="150"/>
      <c r="G13" s="150"/>
      <c r="H13" s="150"/>
      <c r="I13" s="150"/>
      <c r="J13" s="151">
        <f t="shared" si="0"/>
        <v>0</v>
      </c>
      <c r="K13" s="151">
        <f t="shared" si="1"/>
        <v>0</v>
      </c>
      <c r="L13" s="151">
        <f t="shared" si="2"/>
        <v>0</v>
      </c>
      <c r="M13" s="151">
        <f t="shared" si="3"/>
        <v>0</v>
      </c>
      <c r="N13" s="152">
        <v>0</v>
      </c>
      <c r="O13" s="153">
        <f t="shared" si="29"/>
        <v>0</v>
      </c>
      <c r="P13" s="150"/>
      <c r="Q13" s="150"/>
      <c r="R13" s="150"/>
      <c r="S13" s="150"/>
      <c r="T13" s="150"/>
      <c r="U13" s="151"/>
      <c r="V13" s="151"/>
      <c r="W13" s="331">
        <f t="shared" si="30"/>
        <v>0</v>
      </c>
      <c r="X13" s="150"/>
      <c r="Y13" s="154">
        <f t="shared" si="4"/>
        <v>0</v>
      </c>
      <c r="Z13" s="153">
        <f t="shared" si="5"/>
        <v>0</v>
      </c>
      <c r="AA13" s="147"/>
      <c r="AB13" s="147"/>
      <c r="AC13" s="331">
        <f t="shared" si="31"/>
        <v>0</v>
      </c>
      <c r="AD13" s="331">
        <f t="shared" si="6"/>
        <v>0</v>
      </c>
      <c r="AE13" s="331">
        <v>0</v>
      </c>
      <c r="AF13" s="331">
        <f t="shared" si="32"/>
        <v>0</v>
      </c>
      <c r="AG13" s="331">
        <f t="shared" si="33"/>
        <v>0</v>
      </c>
      <c r="AH13" s="148">
        <f t="shared" si="7"/>
        <v>0</v>
      </c>
      <c r="AI13" s="155">
        <v>0</v>
      </c>
      <c r="AJ13" s="337">
        <v>0</v>
      </c>
      <c r="AK13" s="155">
        <v>0</v>
      </c>
      <c r="AL13" s="337">
        <v>0</v>
      </c>
      <c r="AM13" s="151">
        <f t="shared" si="8"/>
        <v>0</v>
      </c>
      <c r="AN13" s="151">
        <f t="shared" si="9"/>
        <v>0</v>
      </c>
      <c r="AO13" s="151">
        <f t="shared" si="10"/>
        <v>0</v>
      </c>
      <c r="AP13" s="151">
        <f t="shared" si="11"/>
        <v>0</v>
      </c>
      <c r="AQ13" s="151">
        <f t="shared" si="12"/>
        <v>0</v>
      </c>
      <c r="AR13" s="151">
        <f t="shared" si="13"/>
        <v>0</v>
      </c>
      <c r="AS13" s="147">
        <f t="shared" si="34"/>
        <v>0</v>
      </c>
      <c r="AT13" s="151">
        <f t="shared" si="35"/>
        <v>0</v>
      </c>
      <c r="AU13" s="151">
        <f t="shared" si="14"/>
        <v>0</v>
      </c>
      <c r="AV13" s="151">
        <f t="shared" si="15"/>
        <v>0</v>
      </c>
      <c r="AW13" s="151">
        <f t="shared" si="16"/>
        <v>0</v>
      </c>
      <c r="AX13" s="151">
        <f t="shared" si="17"/>
        <v>0</v>
      </c>
      <c r="AY13" s="151">
        <f t="shared" si="18"/>
        <v>0</v>
      </c>
      <c r="AZ13" s="153">
        <f t="shared" si="36"/>
        <v>0</v>
      </c>
      <c r="BA13" s="151">
        <f t="shared" si="19"/>
        <v>0</v>
      </c>
      <c r="BB13" s="151">
        <f t="shared" si="20"/>
        <v>0</v>
      </c>
      <c r="BC13" s="151">
        <f t="shared" si="21"/>
        <v>0</v>
      </c>
      <c r="BD13" s="151">
        <f t="shared" si="37"/>
        <v>0</v>
      </c>
      <c r="BE13" s="151">
        <f t="shared" si="22"/>
        <v>0</v>
      </c>
      <c r="BF13" s="151">
        <f t="shared" si="23"/>
        <v>0</v>
      </c>
      <c r="BG13" s="153">
        <f t="shared" si="38"/>
        <v>0</v>
      </c>
      <c r="BH13" s="551">
        <f t="shared" si="39"/>
        <v>0</v>
      </c>
      <c r="BI13" s="551">
        <f t="shared" si="40"/>
        <v>0</v>
      </c>
      <c r="BJ13" s="551">
        <f t="shared" si="41"/>
        <v>0</v>
      </c>
      <c r="BK13" s="551">
        <f t="shared" si="42"/>
        <v>0</v>
      </c>
      <c r="BL13" s="152">
        <v>0</v>
      </c>
      <c r="BM13" s="151">
        <f t="shared" si="24"/>
        <v>0</v>
      </c>
      <c r="BN13" s="151">
        <f t="shared" si="25"/>
        <v>0</v>
      </c>
      <c r="BO13" s="150">
        <f t="shared" si="43"/>
        <v>0</v>
      </c>
      <c r="BP13" s="1095">
        <f t="shared" si="44"/>
        <v>0</v>
      </c>
      <c r="BQ13" s="156"/>
      <c r="BR13" s="156"/>
      <c r="BS13" s="156"/>
      <c r="BT13" s="156"/>
      <c r="BU13" s="156"/>
      <c r="BV13" s="156"/>
      <c r="BW13" s="152"/>
      <c r="BX13" s="152"/>
      <c r="BY13" s="156"/>
      <c r="BZ13" s="156">
        <f t="shared" si="26"/>
        <v>0</v>
      </c>
      <c r="CA13" s="152"/>
      <c r="CB13" s="156"/>
      <c r="CC13" s="156"/>
      <c r="CD13" s="156"/>
      <c r="CE13" s="157"/>
      <c r="CF13" s="157"/>
      <c r="CG13" s="156"/>
      <c r="CH13" s="156"/>
      <c r="CI13" s="156"/>
      <c r="CJ13" s="156"/>
      <c r="CK13" s="156"/>
      <c r="CL13" s="156"/>
      <c r="CM13" s="151">
        <f t="shared" si="45"/>
        <v>0</v>
      </c>
      <c r="CN13" s="151">
        <f t="shared" si="27"/>
        <v>0</v>
      </c>
      <c r="CO13" s="158">
        <f t="shared" si="28"/>
        <v>0</v>
      </c>
      <c r="CP13" s="158"/>
      <c r="CQ13" s="151">
        <f t="shared" si="46"/>
        <v>0</v>
      </c>
      <c r="CR13" s="156">
        <f t="shared" si="47"/>
        <v>0</v>
      </c>
      <c r="CS13" s="155">
        <f t="shared" si="48"/>
        <v>0</v>
      </c>
      <c r="CT13" s="156">
        <f t="shared" si="49"/>
        <v>0</v>
      </c>
      <c r="CU13" s="332">
        <f t="shared" si="50"/>
        <v>1183.33</v>
      </c>
      <c r="CV13" s="560">
        <f t="shared" si="51"/>
        <v>-1183.33</v>
      </c>
      <c r="CW13" s="560">
        <f t="shared" si="52"/>
        <v>-118.333</v>
      </c>
      <c r="CX13" s="560">
        <f t="shared" si="53"/>
        <v>-3083.33</v>
      </c>
      <c r="CY13" s="560">
        <f t="shared" si="54"/>
        <v>0</v>
      </c>
      <c r="CZ13" s="560">
        <f t="shared" si="55"/>
        <v>-118.333</v>
      </c>
      <c r="DA13" s="560">
        <f t="shared" si="56"/>
        <v>-23.666600000000003</v>
      </c>
      <c r="DB13" s="156">
        <f t="shared" si="57"/>
        <v>0</v>
      </c>
      <c r="DC13" s="156">
        <f t="shared" si="58"/>
        <v>50</v>
      </c>
      <c r="DD13" s="156">
        <f t="shared" si="59"/>
        <v>-50</v>
      </c>
      <c r="DE13" s="561">
        <f t="shared" si="60"/>
        <v>0</v>
      </c>
      <c r="DF13" s="560">
        <f t="shared" si="61"/>
        <v>0</v>
      </c>
      <c r="DG13" s="561"/>
      <c r="DH13" s="151"/>
    </row>
    <row r="14" spans="1:112" s="159" customFormat="1" ht="68.099999999999994" customHeight="1" x14ac:dyDescent="0.2">
      <c r="A14" s="149" t="str">
        <f>IF(C14="","",SUBTOTAL(3,$C$6:C14))</f>
        <v/>
      </c>
      <c r="B14" s="150"/>
      <c r="C14" s="150"/>
      <c r="D14" s="325"/>
      <c r="E14" s="325"/>
      <c r="F14" s="150"/>
      <c r="G14" s="150"/>
      <c r="H14" s="150"/>
      <c r="I14" s="150"/>
      <c r="J14" s="151">
        <f t="shared" si="0"/>
        <v>0</v>
      </c>
      <c r="K14" s="151">
        <f t="shared" si="1"/>
        <v>0</v>
      </c>
      <c r="L14" s="151">
        <f t="shared" si="2"/>
        <v>0</v>
      </c>
      <c r="M14" s="151">
        <f t="shared" si="3"/>
        <v>0</v>
      </c>
      <c r="N14" s="152">
        <v>0</v>
      </c>
      <c r="O14" s="153">
        <f t="shared" si="29"/>
        <v>0</v>
      </c>
      <c r="P14" s="150"/>
      <c r="Q14" s="150"/>
      <c r="R14" s="150"/>
      <c r="S14" s="150"/>
      <c r="T14" s="150"/>
      <c r="U14" s="151"/>
      <c r="V14" s="151"/>
      <c r="W14" s="331">
        <f t="shared" si="30"/>
        <v>0</v>
      </c>
      <c r="X14" s="150"/>
      <c r="Y14" s="154">
        <f t="shared" si="4"/>
        <v>0</v>
      </c>
      <c r="Z14" s="153">
        <f t="shared" si="5"/>
        <v>0</v>
      </c>
      <c r="AA14" s="147"/>
      <c r="AB14" s="147"/>
      <c r="AC14" s="331">
        <f t="shared" si="31"/>
        <v>0</v>
      </c>
      <c r="AD14" s="331">
        <f t="shared" si="6"/>
        <v>0</v>
      </c>
      <c r="AE14" s="331">
        <v>0</v>
      </c>
      <c r="AF14" s="331">
        <f t="shared" si="32"/>
        <v>0</v>
      </c>
      <c r="AG14" s="331">
        <f t="shared" si="33"/>
        <v>0</v>
      </c>
      <c r="AH14" s="148">
        <f t="shared" si="7"/>
        <v>0</v>
      </c>
      <c r="AI14" s="155">
        <v>0</v>
      </c>
      <c r="AJ14" s="337">
        <v>0</v>
      </c>
      <c r="AK14" s="155">
        <v>0</v>
      </c>
      <c r="AL14" s="337">
        <v>0</v>
      </c>
      <c r="AM14" s="151">
        <f t="shared" si="8"/>
        <v>0</v>
      </c>
      <c r="AN14" s="151">
        <f t="shared" si="9"/>
        <v>0</v>
      </c>
      <c r="AO14" s="151">
        <f t="shared" si="10"/>
        <v>0</v>
      </c>
      <c r="AP14" s="151">
        <f t="shared" si="11"/>
        <v>0</v>
      </c>
      <c r="AQ14" s="151">
        <f t="shared" si="12"/>
        <v>0</v>
      </c>
      <c r="AR14" s="151">
        <f t="shared" si="13"/>
        <v>0</v>
      </c>
      <c r="AS14" s="147">
        <f t="shared" si="34"/>
        <v>0</v>
      </c>
      <c r="AT14" s="151">
        <f t="shared" si="35"/>
        <v>0</v>
      </c>
      <c r="AU14" s="151">
        <f t="shared" si="14"/>
        <v>0</v>
      </c>
      <c r="AV14" s="151">
        <f t="shared" si="15"/>
        <v>0</v>
      </c>
      <c r="AW14" s="151">
        <f t="shared" si="16"/>
        <v>0</v>
      </c>
      <c r="AX14" s="151">
        <f t="shared" si="17"/>
        <v>0</v>
      </c>
      <c r="AY14" s="151">
        <f t="shared" si="18"/>
        <v>0</v>
      </c>
      <c r="AZ14" s="153">
        <f t="shared" si="36"/>
        <v>0</v>
      </c>
      <c r="BA14" s="151">
        <f t="shared" si="19"/>
        <v>0</v>
      </c>
      <c r="BB14" s="151">
        <f t="shared" si="20"/>
        <v>0</v>
      </c>
      <c r="BC14" s="151">
        <f t="shared" si="21"/>
        <v>0</v>
      </c>
      <c r="BD14" s="151">
        <f t="shared" si="37"/>
        <v>0</v>
      </c>
      <c r="BE14" s="151">
        <f t="shared" si="22"/>
        <v>0</v>
      </c>
      <c r="BF14" s="151">
        <f t="shared" si="23"/>
        <v>0</v>
      </c>
      <c r="BG14" s="153">
        <f t="shared" si="38"/>
        <v>0</v>
      </c>
      <c r="BH14" s="551">
        <f t="shared" si="39"/>
        <v>0</v>
      </c>
      <c r="BI14" s="551">
        <f t="shared" si="40"/>
        <v>0</v>
      </c>
      <c r="BJ14" s="551">
        <f t="shared" si="41"/>
        <v>0</v>
      </c>
      <c r="BK14" s="551">
        <f t="shared" si="42"/>
        <v>0</v>
      </c>
      <c r="BL14" s="152">
        <v>0</v>
      </c>
      <c r="BM14" s="151">
        <f t="shared" si="24"/>
        <v>0</v>
      </c>
      <c r="BN14" s="151">
        <f t="shared" si="25"/>
        <v>0</v>
      </c>
      <c r="BO14" s="150">
        <f t="shared" si="43"/>
        <v>0</v>
      </c>
      <c r="BP14" s="1095">
        <f t="shared" si="44"/>
        <v>0</v>
      </c>
      <c r="BQ14" s="156"/>
      <c r="BR14" s="156"/>
      <c r="BS14" s="156"/>
      <c r="BT14" s="156"/>
      <c r="BU14" s="156"/>
      <c r="BV14" s="156"/>
      <c r="BW14" s="152"/>
      <c r="BX14" s="152"/>
      <c r="BY14" s="156"/>
      <c r="BZ14" s="156">
        <f t="shared" si="26"/>
        <v>0</v>
      </c>
      <c r="CA14" s="152"/>
      <c r="CB14" s="156"/>
      <c r="CC14" s="156"/>
      <c r="CD14" s="156"/>
      <c r="CE14" s="157"/>
      <c r="CF14" s="157"/>
      <c r="CG14" s="156"/>
      <c r="CH14" s="156"/>
      <c r="CI14" s="156"/>
      <c r="CJ14" s="156"/>
      <c r="CK14" s="156"/>
      <c r="CL14" s="156"/>
      <c r="CM14" s="151">
        <f t="shared" si="45"/>
        <v>0</v>
      </c>
      <c r="CN14" s="151">
        <f t="shared" si="27"/>
        <v>0</v>
      </c>
      <c r="CO14" s="158">
        <f t="shared" si="28"/>
        <v>0</v>
      </c>
      <c r="CP14" s="158"/>
      <c r="CQ14" s="151">
        <f t="shared" si="46"/>
        <v>0</v>
      </c>
      <c r="CR14" s="156">
        <f t="shared" si="47"/>
        <v>0</v>
      </c>
      <c r="CS14" s="155">
        <f t="shared" si="48"/>
        <v>0</v>
      </c>
      <c r="CT14" s="156">
        <f t="shared" si="49"/>
        <v>0</v>
      </c>
      <c r="CU14" s="332">
        <f t="shared" si="50"/>
        <v>1183.33</v>
      </c>
      <c r="CV14" s="560">
        <f t="shared" si="51"/>
        <v>-1183.33</v>
      </c>
      <c r="CW14" s="560">
        <f t="shared" si="52"/>
        <v>-118.333</v>
      </c>
      <c r="CX14" s="560">
        <f t="shared" si="53"/>
        <v>-3083.33</v>
      </c>
      <c r="CY14" s="560">
        <f t="shared" si="54"/>
        <v>0</v>
      </c>
      <c r="CZ14" s="560">
        <f t="shared" si="55"/>
        <v>-118.333</v>
      </c>
      <c r="DA14" s="560">
        <f t="shared" si="56"/>
        <v>-23.666600000000003</v>
      </c>
      <c r="DB14" s="156">
        <f t="shared" si="57"/>
        <v>0</v>
      </c>
      <c r="DC14" s="156">
        <f t="shared" si="58"/>
        <v>50</v>
      </c>
      <c r="DD14" s="156">
        <f t="shared" si="59"/>
        <v>-50</v>
      </c>
      <c r="DE14" s="561">
        <f t="shared" si="60"/>
        <v>0</v>
      </c>
      <c r="DF14" s="560">
        <f t="shared" si="61"/>
        <v>0</v>
      </c>
      <c r="DG14" s="561"/>
      <c r="DH14" s="151"/>
    </row>
    <row r="15" spans="1:112" s="159" customFormat="1" ht="68.099999999999994" customHeight="1" x14ac:dyDescent="0.2">
      <c r="A15" s="149" t="str">
        <f>IF(C15="","",SUBTOTAL(3,$C$6:C15))</f>
        <v/>
      </c>
      <c r="B15" s="150"/>
      <c r="C15" s="150"/>
      <c r="D15" s="325"/>
      <c r="E15" s="325"/>
      <c r="F15" s="150"/>
      <c r="G15" s="150"/>
      <c r="H15" s="150"/>
      <c r="I15" s="150"/>
      <c r="J15" s="151">
        <f t="shared" si="0"/>
        <v>0</v>
      </c>
      <c r="K15" s="151">
        <f t="shared" si="1"/>
        <v>0</v>
      </c>
      <c r="L15" s="151">
        <f t="shared" si="2"/>
        <v>0</v>
      </c>
      <c r="M15" s="151">
        <f t="shared" si="3"/>
        <v>0</v>
      </c>
      <c r="N15" s="152">
        <v>0</v>
      </c>
      <c r="O15" s="153">
        <f t="shared" si="29"/>
        <v>0</v>
      </c>
      <c r="P15" s="150"/>
      <c r="Q15" s="150"/>
      <c r="R15" s="150"/>
      <c r="S15" s="150"/>
      <c r="T15" s="150"/>
      <c r="U15" s="151"/>
      <c r="V15" s="151"/>
      <c r="W15" s="331">
        <f t="shared" si="30"/>
        <v>0</v>
      </c>
      <c r="X15" s="150"/>
      <c r="Y15" s="154">
        <f t="shared" si="4"/>
        <v>0</v>
      </c>
      <c r="Z15" s="153">
        <f t="shared" si="5"/>
        <v>0</v>
      </c>
      <c r="AA15" s="147"/>
      <c r="AB15" s="147"/>
      <c r="AC15" s="331">
        <f t="shared" si="31"/>
        <v>0</v>
      </c>
      <c r="AD15" s="331">
        <f t="shared" si="6"/>
        <v>0</v>
      </c>
      <c r="AE15" s="331">
        <v>0</v>
      </c>
      <c r="AF15" s="331">
        <f t="shared" si="32"/>
        <v>0</v>
      </c>
      <c r="AG15" s="331">
        <f t="shared" si="33"/>
        <v>0</v>
      </c>
      <c r="AH15" s="148">
        <f t="shared" si="7"/>
        <v>0</v>
      </c>
      <c r="AI15" s="155">
        <v>0</v>
      </c>
      <c r="AJ15" s="337">
        <v>0</v>
      </c>
      <c r="AK15" s="155">
        <v>0</v>
      </c>
      <c r="AL15" s="337">
        <v>0</v>
      </c>
      <c r="AM15" s="151">
        <f t="shared" si="8"/>
        <v>0</v>
      </c>
      <c r="AN15" s="151">
        <f t="shared" si="9"/>
        <v>0</v>
      </c>
      <c r="AO15" s="151">
        <f t="shared" si="10"/>
        <v>0</v>
      </c>
      <c r="AP15" s="151">
        <f t="shared" si="11"/>
        <v>0</v>
      </c>
      <c r="AQ15" s="151">
        <f t="shared" si="12"/>
        <v>0</v>
      </c>
      <c r="AR15" s="151">
        <f t="shared" si="13"/>
        <v>0</v>
      </c>
      <c r="AS15" s="147">
        <f t="shared" si="34"/>
        <v>0</v>
      </c>
      <c r="AT15" s="151">
        <f t="shared" si="35"/>
        <v>0</v>
      </c>
      <c r="AU15" s="151">
        <f t="shared" si="14"/>
        <v>0</v>
      </c>
      <c r="AV15" s="151">
        <f t="shared" si="15"/>
        <v>0</v>
      </c>
      <c r="AW15" s="151">
        <f t="shared" si="16"/>
        <v>0</v>
      </c>
      <c r="AX15" s="151">
        <f t="shared" si="17"/>
        <v>0</v>
      </c>
      <c r="AY15" s="151">
        <f t="shared" si="18"/>
        <v>0</v>
      </c>
      <c r="AZ15" s="153">
        <f t="shared" si="36"/>
        <v>0</v>
      </c>
      <c r="BA15" s="151">
        <f t="shared" si="19"/>
        <v>0</v>
      </c>
      <c r="BB15" s="151">
        <f t="shared" si="20"/>
        <v>0</v>
      </c>
      <c r="BC15" s="151">
        <f t="shared" si="21"/>
        <v>0</v>
      </c>
      <c r="BD15" s="151">
        <f t="shared" si="37"/>
        <v>0</v>
      </c>
      <c r="BE15" s="151">
        <f t="shared" si="22"/>
        <v>0</v>
      </c>
      <c r="BF15" s="151">
        <f t="shared" si="23"/>
        <v>0</v>
      </c>
      <c r="BG15" s="153">
        <f t="shared" si="38"/>
        <v>0</v>
      </c>
      <c r="BH15" s="551">
        <f t="shared" si="39"/>
        <v>0</v>
      </c>
      <c r="BI15" s="551">
        <f t="shared" si="40"/>
        <v>0</v>
      </c>
      <c r="BJ15" s="551">
        <f t="shared" si="41"/>
        <v>0</v>
      </c>
      <c r="BK15" s="551">
        <f t="shared" si="42"/>
        <v>0</v>
      </c>
      <c r="BL15" s="152">
        <v>0</v>
      </c>
      <c r="BM15" s="151">
        <f t="shared" si="24"/>
        <v>0</v>
      </c>
      <c r="BN15" s="151">
        <f t="shared" si="25"/>
        <v>0</v>
      </c>
      <c r="BO15" s="150">
        <f t="shared" si="43"/>
        <v>0</v>
      </c>
      <c r="BP15" s="1095">
        <f t="shared" si="44"/>
        <v>0</v>
      </c>
      <c r="BQ15" s="156"/>
      <c r="BR15" s="156"/>
      <c r="BS15" s="156"/>
      <c r="BT15" s="156"/>
      <c r="BU15" s="156"/>
      <c r="BV15" s="156"/>
      <c r="BW15" s="152"/>
      <c r="BX15" s="152"/>
      <c r="BY15" s="156"/>
      <c r="BZ15" s="156">
        <f t="shared" si="26"/>
        <v>0</v>
      </c>
      <c r="CA15" s="152"/>
      <c r="CB15" s="156"/>
      <c r="CC15" s="156"/>
      <c r="CD15" s="156"/>
      <c r="CE15" s="157"/>
      <c r="CF15" s="157"/>
      <c r="CG15" s="156"/>
      <c r="CH15" s="156"/>
      <c r="CI15" s="156"/>
      <c r="CJ15" s="156"/>
      <c r="CK15" s="156"/>
      <c r="CL15" s="156"/>
      <c r="CM15" s="151">
        <f t="shared" si="45"/>
        <v>0</v>
      </c>
      <c r="CN15" s="151">
        <f t="shared" si="27"/>
        <v>0</v>
      </c>
      <c r="CO15" s="158">
        <f t="shared" si="28"/>
        <v>0</v>
      </c>
      <c r="CP15" s="158"/>
      <c r="CQ15" s="151">
        <f t="shared" si="46"/>
        <v>0</v>
      </c>
      <c r="CR15" s="156">
        <f t="shared" si="47"/>
        <v>0</v>
      </c>
      <c r="CS15" s="155">
        <f t="shared" si="48"/>
        <v>0</v>
      </c>
      <c r="CT15" s="156">
        <f t="shared" si="49"/>
        <v>0</v>
      </c>
      <c r="CU15" s="332">
        <f t="shared" si="50"/>
        <v>1183.33</v>
      </c>
      <c r="CV15" s="560">
        <f t="shared" si="51"/>
        <v>-1183.33</v>
      </c>
      <c r="CW15" s="560">
        <f t="shared" si="52"/>
        <v>-118.333</v>
      </c>
      <c r="CX15" s="560">
        <f t="shared" si="53"/>
        <v>-3083.33</v>
      </c>
      <c r="CY15" s="560">
        <f t="shared" si="54"/>
        <v>0</v>
      </c>
      <c r="CZ15" s="560">
        <f t="shared" si="55"/>
        <v>-118.333</v>
      </c>
      <c r="DA15" s="560">
        <f t="shared" si="56"/>
        <v>-23.666600000000003</v>
      </c>
      <c r="DB15" s="156">
        <f t="shared" si="57"/>
        <v>0</v>
      </c>
      <c r="DC15" s="156">
        <f t="shared" si="58"/>
        <v>50</v>
      </c>
      <c r="DD15" s="156">
        <f t="shared" si="59"/>
        <v>-50</v>
      </c>
      <c r="DE15" s="561">
        <f t="shared" si="60"/>
        <v>0</v>
      </c>
      <c r="DF15" s="560">
        <f t="shared" si="61"/>
        <v>0</v>
      </c>
      <c r="DG15" s="561"/>
      <c r="DH15" s="151"/>
    </row>
    <row r="16" spans="1:112" s="159" customFormat="1" ht="68.099999999999994" customHeight="1" x14ac:dyDescent="0.2">
      <c r="A16" s="149" t="str">
        <f>IF(C16="","",SUBTOTAL(3,$C$6:C16))</f>
        <v/>
      </c>
      <c r="B16" s="150"/>
      <c r="C16" s="150"/>
      <c r="D16" s="325"/>
      <c r="E16" s="325"/>
      <c r="F16" s="150"/>
      <c r="G16" s="150"/>
      <c r="H16" s="150"/>
      <c r="I16" s="150"/>
      <c r="J16" s="151">
        <f t="shared" si="0"/>
        <v>0</v>
      </c>
      <c r="K16" s="151">
        <f t="shared" si="1"/>
        <v>0</v>
      </c>
      <c r="L16" s="151">
        <f t="shared" si="2"/>
        <v>0</v>
      </c>
      <c r="M16" s="151">
        <f t="shared" si="3"/>
        <v>0</v>
      </c>
      <c r="N16" s="152">
        <v>0</v>
      </c>
      <c r="O16" s="153">
        <f t="shared" si="29"/>
        <v>0</v>
      </c>
      <c r="P16" s="150"/>
      <c r="Q16" s="150"/>
      <c r="R16" s="150"/>
      <c r="S16" s="150"/>
      <c r="T16" s="150"/>
      <c r="U16" s="151"/>
      <c r="V16" s="151"/>
      <c r="W16" s="331">
        <f t="shared" si="30"/>
        <v>0</v>
      </c>
      <c r="X16" s="150"/>
      <c r="Y16" s="154">
        <f t="shared" si="4"/>
        <v>0</v>
      </c>
      <c r="Z16" s="153">
        <f t="shared" si="5"/>
        <v>0</v>
      </c>
      <c r="AA16" s="147"/>
      <c r="AB16" s="147"/>
      <c r="AC16" s="331">
        <f t="shared" si="31"/>
        <v>0</v>
      </c>
      <c r="AD16" s="331">
        <f t="shared" si="6"/>
        <v>0</v>
      </c>
      <c r="AE16" s="331">
        <v>0</v>
      </c>
      <c r="AF16" s="331">
        <f t="shared" si="32"/>
        <v>0</v>
      </c>
      <c r="AG16" s="331">
        <f t="shared" si="33"/>
        <v>0</v>
      </c>
      <c r="AH16" s="148">
        <f t="shared" si="7"/>
        <v>0</v>
      </c>
      <c r="AI16" s="155">
        <v>0</v>
      </c>
      <c r="AJ16" s="337">
        <v>0</v>
      </c>
      <c r="AK16" s="155">
        <v>0</v>
      </c>
      <c r="AL16" s="337">
        <v>0</v>
      </c>
      <c r="AM16" s="151">
        <f t="shared" si="8"/>
        <v>0</v>
      </c>
      <c r="AN16" s="151">
        <f t="shared" si="9"/>
        <v>0</v>
      </c>
      <c r="AO16" s="151">
        <f t="shared" si="10"/>
        <v>0</v>
      </c>
      <c r="AP16" s="151">
        <f t="shared" si="11"/>
        <v>0</v>
      </c>
      <c r="AQ16" s="151">
        <f t="shared" si="12"/>
        <v>0</v>
      </c>
      <c r="AR16" s="151">
        <f t="shared" si="13"/>
        <v>0</v>
      </c>
      <c r="AS16" s="147">
        <f t="shared" si="34"/>
        <v>0</v>
      </c>
      <c r="AT16" s="151">
        <f t="shared" si="35"/>
        <v>0</v>
      </c>
      <c r="AU16" s="151">
        <f t="shared" si="14"/>
        <v>0</v>
      </c>
      <c r="AV16" s="151">
        <f t="shared" si="15"/>
        <v>0</v>
      </c>
      <c r="AW16" s="151">
        <f t="shared" si="16"/>
        <v>0</v>
      </c>
      <c r="AX16" s="151">
        <f t="shared" si="17"/>
        <v>0</v>
      </c>
      <c r="AY16" s="151">
        <f t="shared" si="18"/>
        <v>0</v>
      </c>
      <c r="AZ16" s="153">
        <f t="shared" si="36"/>
        <v>0</v>
      </c>
      <c r="BA16" s="151">
        <f t="shared" si="19"/>
        <v>0</v>
      </c>
      <c r="BB16" s="151">
        <f t="shared" si="20"/>
        <v>0</v>
      </c>
      <c r="BC16" s="151">
        <f t="shared" si="21"/>
        <v>0</v>
      </c>
      <c r="BD16" s="151">
        <f t="shared" si="37"/>
        <v>0</v>
      </c>
      <c r="BE16" s="151">
        <f t="shared" si="22"/>
        <v>0</v>
      </c>
      <c r="BF16" s="151">
        <f t="shared" si="23"/>
        <v>0</v>
      </c>
      <c r="BG16" s="153">
        <f t="shared" si="38"/>
        <v>0</v>
      </c>
      <c r="BH16" s="551">
        <f t="shared" si="39"/>
        <v>0</v>
      </c>
      <c r="BI16" s="551">
        <f t="shared" si="40"/>
        <v>0</v>
      </c>
      <c r="BJ16" s="551">
        <f t="shared" si="41"/>
        <v>0</v>
      </c>
      <c r="BK16" s="551">
        <f t="shared" si="42"/>
        <v>0</v>
      </c>
      <c r="BL16" s="152">
        <v>0</v>
      </c>
      <c r="BM16" s="151">
        <f t="shared" si="24"/>
        <v>0</v>
      </c>
      <c r="BN16" s="151">
        <f t="shared" si="25"/>
        <v>0</v>
      </c>
      <c r="BO16" s="150">
        <f t="shared" si="43"/>
        <v>0</v>
      </c>
      <c r="BP16" s="1095">
        <f t="shared" si="44"/>
        <v>0</v>
      </c>
      <c r="BQ16" s="156"/>
      <c r="BR16" s="156"/>
      <c r="BS16" s="156"/>
      <c r="BT16" s="156"/>
      <c r="BU16" s="156"/>
      <c r="BV16" s="156"/>
      <c r="BW16" s="152"/>
      <c r="BX16" s="152"/>
      <c r="BY16" s="156"/>
      <c r="BZ16" s="156">
        <f t="shared" si="26"/>
        <v>0</v>
      </c>
      <c r="CA16" s="152"/>
      <c r="CB16" s="156"/>
      <c r="CC16" s="156"/>
      <c r="CD16" s="156"/>
      <c r="CE16" s="157"/>
      <c r="CF16" s="157"/>
      <c r="CG16" s="156"/>
      <c r="CH16" s="156"/>
      <c r="CI16" s="156"/>
      <c r="CJ16" s="156"/>
      <c r="CK16" s="156"/>
      <c r="CL16" s="156"/>
      <c r="CM16" s="151">
        <f t="shared" si="45"/>
        <v>0</v>
      </c>
      <c r="CN16" s="151">
        <f t="shared" si="27"/>
        <v>0</v>
      </c>
      <c r="CO16" s="158">
        <f t="shared" si="28"/>
        <v>0</v>
      </c>
      <c r="CP16" s="158"/>
      <c r="CQ16" s="151">
        <f t="shared" si="46"/>
        <v>0</v>
      </c>
      <c r="CR16" s="156">
        <f t="shared" si="47"/>
        <v>0</v>
      </c>
      <c r="CS16" s="155">
        <f t="shared" si="48"/>
        <v>0</v>
      </c>
      <c r="CT16" s="156">
        <f t="shared" si="49"/>
        <v>0</v>
      </c>
      <c r="CU16" s="332">
        <f t="shared" si="50"/>
        <v>1183.33</v>
      </c>
      <c r="CV16" s="560">
        <f t="shared" si="51"/>
        <v>-1183.33</v>
      </c>
      <c r="CW16" s="560">
        <f t="shared" si="52"/>
        <v>-118.333</v>
      </c>
      <c r="CX16" s="560">
        <f t="shared" si="53"/>
        <v>-3083.33</v>
      </c>
      <c r="CY16" s="560">
        <f t="shared" si="54"/>
        <v>0</v>
      </c>
      <c r="CZ16" s="560">
        <f t="shared" si="55"/>
        <v>-118.333</v>
      </c>
      <c r="DA16" s="560">
        <f t="shared" si="56"/>
        <v>-23.666600000000003</v>
      </c>
      <c r="DB16" s="156">
        <f t="shared" si="57"/>
        <v>0</v>
      </c>
      <c r="DC16" s="156">
        <f t="shared" si="58"/>
        <v>50</v>
      </c>
      <c r="DD16" s="156">
        <f t="shared" si="59"/>
        <v>-50</v>
      </c>
      <c r="DE16" s="561">
        <f t="shared" si="60"/>
        <v>0</v>
      </c>
      <c r="DF16" s="560">
        <f t="shared" si="61"/>
        <v>0</v>
      </c>
      <c r="DG16" s="561"/>
      <c r="DH16" s="151"/>
    </row>
    <row r="17" spans="1:112" s="159" customFormat="1" ht="68.099999999999994" customHeight="1" x14ac:dyDescent="0.2">
      <c r="A17" s="149" t="str">
        <f>IF(C17="","",SUBTOTAL(3,$C$6:C17))</f>
        <v/>
      </c>
      <c r="B17" s="150"/>
      <c r="C17" s="150"/>
      <c r="D17" s="325"/>
      <c r="E17" s="325"/>
      <c r="F17" s="150"/>
      <c r="G17" s="150"/>
      <c r="H17" s="150"/>
      <c r="I17" s="150"/>
      <c r="J17" s="151">
        <f t="shared" si="0"/>
        <v>0</v>
      </c>
      <c r="K17" s="151">
        <f t="shared" si="1"/>
        <v>0</v>
      </c>
      <c r="L17" s="151">
        <f t="shared" si="2"/>
        <v>0</v>
      </c>
      <c r="M17" s="151">
        <f t="shared" si="3"/>
        <v>0</v>
      </c>
      <c r="N17" s="152">
        <v>0</v>
      </c>
      <c r="O17" s="153">
        <f t="shared" si="29"/>
        <v>0</v>
      </c>
      <c r="P17" s="150"/>
      <c r="Q17" s="150"/>
      <c r="R17" s="150"/>
      <c r="S17" s="150"/>
      <c r="T17" s="150"/>
      <c r="U17" s="151"/>
      <c r="V17" s="151"/>
      <c r="W17" s="331">
        <f t="shared" si="30"/>
        <v>0</v>
      </c>
      <c r="X17" s="150"/>
      <c r="Y17" s="154">
        <f t="shared" si="4"/>
        <v>0</v>
      </c>
      <c r="Z17" s="153">
        <f t="shared" si="5"/>
        <v>0</v>
      </c>
      <c r="AA17" s="147"/>
      <c r="AB17" s="147"/>
      <c r="AC17" s="331">
        <f t="shared" si="31"/>
        <v>0</v>
      </c>
      <c r="AD17" s="331">
        <f t="shared" si="6"/>
        <v>0</v>
      </c>
      <c r="AE17" s="331">
        <v>0</v>
      </c>
      <c r="AF17" s="331">
        <f t="shared" si="32"/>
        <v>0</v>
      </c>
      <c r="AG17" s="331">
        <f t="shared" si="33"/>
        <v>0</v>
      </c>
      <c r="AH17" s="148">
        <f t="shared" si="7"/>
        <v>0</v>
      </c>
      <c r="AI17" s="155">
        <v>0</v>
      </c>
      <c r="AJ17" s="337">
        <v>0</v>
      </c>
      <c r="AK17" s="155">
        <v>0</v>
      </c>
      <c r="AL17" s="337">
        <v>0</v>
      </c>
      <c r="AM17" s="151">
        <f t="shared" si="8"/>
        <v>0</v>
      </c>
      <c r="AN17" s="151">
        <f t="shared" si="9"/>
        <v>0</v>
      </c>
      <c r="AO17" s="151">
        <f t="shared" si="10"/>
        <v>0</v>
      </c>
      <c r="AP17" s="151">
        <f t="shared" si="11"/>
        <v>0</v>
      </c>
      <c r="AQ17" s="151">
        <f t="shared" si="12"/>
        <v>0</v>
      </c>
      <c r="AR17" s="151">
        <f t="shared" si="13"/>
        <v>0</v>
      </c>
      <c r="AS17" s="147">
        <f t="shared" si="34"/>
        <v>0</v>
      </c>
      <c r="AT17" s="151">
        <f t="shared" si="35"/>
        <v>0</v>
      </c>
      <c r="AU17" s="151">
        <f t="shared" si="14"/>
        <v>0</v>
      </c>
      <c r="AV17" s="151">
        <f t="shared" si="15"/>
        <v>0</v>
      </c>
      <c r="AW17" s="151">
        <f t="shared" si="16"/>
        <v>0</v>
      </c>
      <c r="AX17" s="151">
        <f t="shared" si="17"/>
        <v>0</v>
      </c>
      <c r="AY17" s="151">
        <f t="shared" si="18"/>
        <v>0</v>
      </c>
      <c r="AZ17" s="153">
        <f t="shared" si="36"/>
        <v>0</v>
      </c>
      <c r="BA17" s="151">
        <f t="shared" si="19"/>
        <v>0</v>
      </c>
      <c r="BB17" s="151">
        <f t="shared" si="20"/>
        <v>0</v>
      </c>
      <c r="BC17" s="151">
        <f t="shared" si="21"/>
        <v>0</v>
      </c>
      <c r="BD17" s="151">
        <f t="shared" si="37"/>
        <v>0</v>
      </c>
      <c r="BE17" s="151">
        <f t="shared" si="22"/>
        <v>0</v>
      </c>
      <c r="BF17" s="151">
        <f t="shared" si="23"/>
        <v>0</v>
      </c>
      <c r="BG17" s="153">
        <f t="shared" si="38"/>
        <v>0</v>
      </c>
      <c r="BH17" s="551">
        <f t="shared" si="39"/>
        <v>0</v>
      </c>
      <c r="BI17" s="551">
        <f t="shared" si="40"/>
        <v>0</v>
      </c>
      <c r="BJ17" s="551">
        <f t="shared" si="41"/>
        <v>0</v>
      </c>
      <c r="BK17" s="551">
        <f t="shared" si="42"/>
        <v>0</v>
      </c>
      <c r="BL17" s="152">
        <v>0</v>
      </c>
      <c r="BM17" s="151">
        <f t="shared" si="24"/>
        <v>0</v>
      </c>
      <c r="BN17" s="151">
        <f t="shared" si="25"/>
        <v>0</v>
      </c>
      <c r="BO17" s="150">
        <f t="shared" si="43"/>
        <v>0</v>
      </c>
      <c r="BP17" s="1095">
        <f t="shared" si="44"/>
        <v>0</v>
      </c>
      <c r="BQ17" s="156"/>
      <c r="BR17" s="156"/>
      <c r="BS17" s="156"/>
      <c r="BT17" s="156"/>
      <c r="BU17" s="156"/>
      <c r="BV17" s="156"/>
      <c r="BW17" s="152"/>
      <c r="BX17" s="152"/>
      <c r="BY17" s="156"/>
      <c r="BZ17" s="156">
        <f t="shared" si="26"/>
        <v>0</v>
      </c>
      <c r="CA17" s="152"/>
      <c r="CB17" s="156"/>
      <c r="CC17" s="156"/>
      <c r="CD17" s="156"/>
      <c r="CE17" s="157"/>
      <c r="CF17" s="157"/>
      <c r="CG17" s="156"/>
      <c r="CH17" s="156"/>
      <c r="CI17" s="156"/>
      <c r="CJ17" s="156"/>
      <c r="CK17" s="156"/>
      <c r="CL17" s="156"/>
      <c r="CM17" s="151">
        <f t="shared" si="45"/>
        <v>0</v>
      </c>
      <c r="CN17" s="151">
        <f t="shared" si="27"/>
        <v>0</v>
      </c>
      <c r="CO17" s="158">
        <f t="shared" si="28"/>
        <v>0</v>
      </c>
      <c r="CP17" s="158"/>
      <c r="CQ17" s="151">
        <f t="shared" si="46"/>
        <v>0</v>
      </c>
      <c r="CR17" s="156">
        <f t="shared" si="47"/>
        <v>0</v>
      </c>
      <c r="CS17" s="155">
        <f t="shared" si="48"/>
        <v>0</v>
      </c>
      <c r="CT17" s="156">
        <f t="shared" si="49"/>
        <v>0</v>
      </c>
      <c r="CU17" s="332">
        <f t="shared" si="50"/>
        <v>1183.33</v>
      </c>
      <c r="CV17" s="560">
        <f t="shared" si="51"/>
        <v>-1183.33</v>
      </c>
      <c r="CW17" s="560">
        <f t="shared" si="52"/>
        <v>-118.333</v>
      </c>
      <c r="CX17" s="560">
        <f t="shared" si="53"/>
        <v>-3083.33</v>
      </c>
      <c r="CY17" s="560">
        <f t="shared" si="54"/>
        <v>0</v>
      </c>
      <c r="CZ17" s="560">
        <f t="shared" si="55"/>
        <v>-118.333</v>
      </c>
      <c r="DA17" s="560">
        <f t="shared" si="56"/>
        <v>-23.666600000000003</v>
      </c>
      <c r="DB17" s="156">
        <f t="shared" si="57"/>
        <v>0</v>
      </c>
      <c r="DC17" s="156">
        <f t="shared" si="58"/>
        <v>50</v>
      </c>
      <c r="DD17" s="156">
        <f t="shared" si="59"/>
        <v>-50</v>
      </c>
      <c r="DE17" s="561">
        <f t="shared" si="60"/>
        <v>0</v>
      </c>
      <c r="DF17" s="560">
        <f t="shared" si="61"/>
        <v>0</v>
      </c>
      <c r="DG17" s="561"/>
      <c r="DH17" s="151"/>
    </row>
    <row r="18" spans="1:112" s="159" customFormat="1" ht="68.099999999999994" customHeight="1" x14ac:dyDescent="0.2">
      <c r="A18" s="149" t="str">
        <f>IF(C18="","",SUBTOTAL(3,$C$6:C18))</f>
        <v/>
      </c>
      <c r="B18" s="150"/>
      <c r="C18" s="150"/>
      <c r="D18" s="325"/>
      <c r="E18" s="325"/>
      <c r="F18" s="150"/>
      <c r="G18" s="150"/>
      <c r="H18" s="150"/>
      <c r="I18" s="150"/>
      <c r="J18" s="151">
        <f t="shared" si="0"/>
        <v>0</v>
      </c>
      <c r="K18" s="151">
        <f t="shared" si="1"/>
        <v>0</v>
      </c>
      <c r="L18" s="151">
        <f t="shared" si="2"/>
        <v>0</v>
      </c>
      <c r="M18" s="151">
        <f t="shared" si="3"/>
        <v>0</v>
      </c>
      <c r="N18" s="152">
        <v>0</v>
      </c>
      <c r="O18" s="153">
        <f t="shared" si="29"/>
        <v>0</v>
      </c>
      <c r="P18" s="150"/>
      <c r="Q18" s="150"/>
      <c r="R18" s="150"/>
      <c r="S18" s="150"/>
      <c r="T18" s="150"/>
      <c r="U18" s="151"/>
      <c r="V18" s="151"/>
      <c r="W18" s="331">
        <f t="shared" si="30"/>
        <v>0</v>
      </c>
      <c r="X18" s="150"/>
      <c r="Y18" s="154">
        <f t="shared" si="4"/>
        <v>0</v>
      </c>
      <c r="Z18" s="153">
        <f t="shared" si="5"/>
        <v>0</v>
      </c>
      <c r="AA18" s="147"/>
      <c r="AB18" s="147"/>
      <c r="AC18" s="331">
        <f t="shared" si="31"/>
        <v>0</v>
      </c>
      <c r="AD18" s="331">
        <f t="shared" si="6"/>
        <v>0</v>
      </c>
      <c r="AE18" s="331">
        <v>0</v>
      </c>
      <c r="AF18" s="331">
        <f t="shared" si="32"/>
        <v>0</v>
      </c>
      <c r="AG18" s="331">
        <f t="shared" si="33"/>
        <v>0</v>
      </c>
      <c r="AH18" s="148">
        <f t="shared" si="7"/>
        <v>0</v>
      </c>
      <c r="AI18" s="155">
        <v>0</v>
      </c>
      <c r="AJ18" s="337">
        <v>0</v>
      </c>
      <c r="AK18" s="155">
        <v>0</v>
      </c>
      <c r="AL18" s="337">
        <v>0</v>
      </c>
      <c r="AM18" s="151">
        <f t="shared" si="8"/>
        <v>0</v>
      </c>
      <c r="AN18" s="151">
        <f t="shared" si="9"/>
        <v>0</v>
      </c>
      <c r="AO18" s="151">
        <f t="shared" si="10"/>
        <v>0</v>
      </c>
      <c r="AP18" s="151">
        <f t="shared" si="11"/>
        <v>0</v>
      </c>
      <c r="AQ18" s="151">
        <f t="shared" si="12"/>
        <v>0</v>
      </c>
      <c r="AR18" s="151">
        <f t="shared" si="13"/>
        <v>0</v>
      </c>
      <c r="AS18" s="147">
        <f t="shared" si="34"/>
        <v>0</v>
      </c>
      <c r="AT18" s="151">
        <f t="shared" si="35"/>
        <v>0</v>
      </c>
      <c r="AU18" s="151">
        <f t="shared" si="14"/>
        <v>0</v>
      </c>
      <c r="AV18" s="151">
        <f t="shared" si="15"/>
        <v>0</v>
      </c>
      <c r="AW18" s="151">
        <f t="shared" si="16"/>
        <v>0</v>
      </c>
      <c r="AX18" s="151">
        <f t="shared" si="17"/>
        <v>0</v>
      </c>
      <c r="AY18" s="151">
        <f t="shared" si="18"/>
        <v>0</v>
      </c>
      <c r="AZ18" s="153">
        <f t="shared" si="36"/>
        <v>0</v>
      </c>
      <c r="BA18" s="151">
        <f t="shared" si="19"/>
        <v>0</v>
      </c>
      <c r="BB18" s="151">
        <f t="shared" si="20"/>
        <v>0</v>
      </c>
      <c r="BC18" s="151">
        <f t="shared" si="21"/>
        <v>0</v>
      </c>
      <c r="BD18" s="151">
        <f t="shared" si="37"/>
        <v>0</v>
      </c>
      <c r="BE18" s="151">
        <f t="shared" si="22"/>
        <v>0</v>
      </c>
      <c r="BF18" s="151">
        <f t="shared" si="23"/>
        <v>0</v>
      </c>
      <c r="BG18" s="153">
        <f t="shared" si="38"/>
        <v>0</v>
      </c>
      <c r="BH18" s="551">
        <f t="shared" si="39"/>
        <v>0</v>
      </c>
      <c r="BI18" s="551">
        <f t="shared" si="40"/>
        <v>0</v>
      </c>
      <c r="BJ18" s="551">
        <f t="shared" si="41"/>
        <v>0</v>
      </c>
      <c r="BK18" s="551">
        <f t="shared" si="42"/>
        <v>0</v>
      </c>
      <c r="BL18" s="152">
        <v>0</v>
      </c>
      <c r="BM18" s="151">
        <f t="shared" si="24"/>
        <v>0</v>
      </c>
      <c r="BN18" s="151">
        <f t="shared" si="25"/>
        <v>0</v>
      </c>
      <c r="BO18" s="150">
        <f t="shared" si="43"/>
        <v>0</v>
      </c>
      <c r="BP18" s="1095">
        <f t="shared" si="44"/>
        <v>0</v>
      </c>
      <c r="BQ18" s="156"/>
      <c r="BR18" s="156"/>
      <c r="BS18" s="156"/>
      <c r="BT18" s="156"/>
      <c r="BU18" s="156"/>
      <c r="BV18" s="156"/>
      <c r="BW18" s="152"/>
      <c r="BX18" s="152"/>
      <c r="BY18" s="156"/>
      <c r="BZ18" s="156">
        <f t="shared" si="26"/>
        <v>0</v>
      </c>
      <c r="CA18" s="152"/>
      <c r="CB18" s="156"/>
      <c r="CC18" s="156"/>
      <c r="CD18" s="156"/>
      <c r="CE18" s="157"/>
      <c r="CF18" s="157"/>
      <c r="CG18" s="156"/>
      <c r="CH18" s="156"/>
      <c r="CI18" s="156"/>
      <c r="CJ18" s="156"/>
      <c r="CK18" s="156"/>
      <c r="CL18" s="156"/>
      <c r="CM18" s="151">
        <f t="shared" si="45"/>
        <v>0</v>
      </c>
      <c r="CN18" s="151">
        <f t="shared" si="27"/>
        <v>0</v>
      </c>
      <c r="CO18" s="158">
        <f t="shared" si="28"/>
        <v>0</v>
      </c>
      <c r="CP18" s="158"/>
      <c r="CQ18" s="151">
        <f t="shared" si="46"/>
        <v>0</v>
      </c>
      <c r="CR18" s="156">
        <f t="shared" si="47"/>
        <v>0</v>
      </c>
      <c r="CS18" s="155">
        <f t="shared" si="48"/>
        <v>0</v>
      </c>
      <c r="CT18" s="156">
        <f t="shared" si="49"/>
        <v>0</v>
      </c>
      <c r="CU18" s="332">
        <f t="shared" si="50"/>
        <v>1183.33</v>
      </c>
      <c r="CV18" s="560">
        <f t="shared" si="51"/>
        <v>-1183.33</v>
      </c>
      <c r="CW18" s="560">
        <f t="shared" si="52"/>
        <v>-118.333</v>
      </c>
      <c r="CX18" s="560">
        <f t="shared" si="53"/>
        <v>-3083.33</v>
      </c>
      <c r="CY18" s="560">
        <f t="shared" si="54"/>
        <v>0</v>
      </c>
      <c r="CZ18" s="560">
        <f t="shared" si="55"/>
        <v>-118.333</v>
      </c>
      <c r="DA18" s="560">
        <f t="shared" si="56"/>
        <v>-23.666600000000003</v>
      </c>
      <c r="DB18" s="156">
        <f t="shared" si="57"/>
        <v>0</v>
      </c>
      <c r="DC18" s="156">
        <f t="shared" si="58"/>
        <v>50</v>
      </c>
      <c r="DD18" s="156">
        <f t="shared" si="59"/>
        <v>-50</v>
      </c>
      <c r="DE18" s="561">
        <f t="shared" si="60"/>
        <v>0</v>
      </c>
      <c r="DF18" s="560">
        <f t="shared" si="61"/>
        <v>0</v>
      </c>
      <c r="DG18" s="561"/>
      <c r="DH18" s="151"/>
    </row>
    <row r="19" spans="1:112" s="159" customFormat="1" ht="68.099999999999994" customHeight="1" x14ac:dyDescent="0.2">
      <c r="A19" s="149" t="str">
        <f>IF(C19="","",SUBTOTAL(3,$C$6:C19))</f>
        <v/>
      </c>
      <c r="B19" s="150"/>
      <c r="C19" s="150"/>
      <c r="D19" s="325"/>
      <c r="E19" s="325"/>
      <c r="F19" s="150"/>
      <c r="G19" s="150"/>
      <c r="H19" s="150"/>
      <c r="I19" s="150"/>
      <c r="J19" s="151">
        <f t="shared" si="0"/>
        <v>0</v>
      </c>
      <c r="K19" s="151">
        <f t="shared" si="1"/>
        <v>0</v>
      </c>
      <c r="L19" s="151">
        <f t="shared" si="2"/>
        <v>0</v>
      </c>
      <c r="M19" s="151">
        <f t="shared" si="3"/>
        <v>0</v>
      </c>
      <c r="N19" s="152">
        <v>0</v>
      </c>
      <c r="O19" s="153">
        <f t="shared" si="29"/>
        <v>0</v>
      </c>
      <c r="P19" s="150"/>
      <c r="Q19" s="150"/>
      <c r="R19" s="150"/>
      <c r="S19" s="150"/>
      <c r="T19" s="150"/>
      <c r="U19" s="151"/>
      <c r="V19" s="151"/>
      <c r="W19" s="331">
        <f t="shared" si="30"/>
        <v>0</v>
      </c>
      <c r="X19" s="150"/>
      <c r="Y19" s="154">
        <f t="shared" si="4"/>
        <v>0</v>
      </c>
      <c r="Z19" s="153">
        <f t="shared" si="5"/>
        <v>0</v>
      </c>
      <c r="AA19" s="147"/>
      <c r="AB19" s="147"/>
      <c r="AC19" s="331">
        <f t="shared" si="31"/>
        <v>0</v>
      </c>
      <c r="AD19" s="331">
        <f t="shared" si="6"/>
        <v>0</v>
      </c>
      <c r="AE19" s="331">
        <v>0</v>
      </c>
      <c r="AF19" s="331">
        <f t="shared" si="32"/>
        <v>0</v>
      </c>
      <c r="AG19" s="331">
        <f t="shared" si="33"/>
        <v>0</v>
      </c>
      <c r="AH19" s="148">
        <f t="shared" si="7"/>
        <v>0</v>
      </c>
      <c r="AI19" s="155">
        <v>0</v>
      </c>
      <c r="AJ19" s="337">
        <v>0</v>
      </c>
      <c r="AK19" s="155">
        <v>0</v>
      </c>
      <c r="AL19" s="337">
        <v>0</v>
      </c>
      <c r="AM19" s="151">
        <f t="shared" si="8"/>
        <v>0</v>
      </c>
      <c r="AN19" s="151">
        <f t="shared" si="9"/>
        <v>0</v>
      </c>
      <c r="AO19" s="151">
        <f t="shared" si="10"/>
        <v>0</v>
      </c>
      <c r="AP19" s="151">
        <f t="shared" si="11"/>
        <v>0</v>
      </c>
      <c r="AQ19" s="151">
        <f t="shared" si="12"/>
        <v>0</v>
      </c>
      <c r="AR19" s="151">
        <f t="shared" si="13"/>
        <v>0</v>
      </c>
      <c r="AS19" s="147">
        <f t="shared" si="34"/>
        <v>0</v>
      </c>
      <c r="AT19" s="151">
        <f t="shared" si="35"/>
        <v>0</v>
      </c>
      <c r="AU19" s="151">
        <f t="shared" si="14"/>
        <v>0</v>
      </c>
      <c r="AV19" s="151">
        <f t="shared" si="15"/>
        <v>0</v>
      </c>
      <c r="AW19" s="151">
        <f t="shared" si="16"/>
        <v>0</v>
      </c>
      <c r="AX19" s="151">
        <f t="shared" si="17"/>
        <v>0</v>
      </c>
      <c r="AY19" s="151">
        <f t="shared" si="18"/>
        <v>0</v>
      </c>
      <c r="AZ19" s="153">
        <f t="shared" si="36"/>
        <v>0</v>
      </c>
      <c r="BA19" s="151">
        <f t="shared" si="19"/>
        <v>0</v>
      </c>
      <c r="BB19" s="151">
        <f t="shared" si="20"/>
        <v>0</v>
      </c>
      <c r="BC19" s="151">
        <f t="shared" si="21"/>
        <v>0</v>
      </c>
      <c r="BD19" s="151">
        <f t="shared" si="37"/>
        <v>0</v>
      </c>
      <c r="BE19" s="151">
        <f t="shared" si="22"/>
        <v>0</v>
      </c>
      <c r="BF19" s="151">
        <f t="shared" si="23"/>
        <v>0</v>
      </c>
      <c r="BG19" s="153">
        <f t="shared" si="38"/>
        <v>0</v>
      </c>
      <c r="BH19" s="551">
        <f t="shared" si="39"/>
        <v>0</v>
      </c>
      <c r="BI19" s="551">
        <f t="shared" si="40"/>
        <v>0</v>
      </c>
      <c r="BJ19" s="551">
        <f t="shared" si="41"/>
        <v>0</v>
      </c>
      <c r="BK19" s="551">
        <f t="shared" si="42"/>
        <v>0</v>
      </c>
      <c r="BL19" s="152">
        <v>0</v>
      </c>
      <c r="BM19" s="151">
        <f t="shared" si="24"/>
        <v>0</v>
      </c>
      <c r="BN19" s="151">
        <f t="shared" si="25"/>
        <v>0</v>
      </c>
      <c r="BO19" s="150">
        <f t="shared" si="43"/>
        <v>0</v>
      </c>
      <c r="BP19" s="1095">
        <f t="shared" si="44"/>
        <v>0</v>
      </c>
      <c r="BQ19" s="156"/>
      <c r="BR19" s="156"/>
      <c r="BS19" s="156"/>
      <c r="BT19" s="156"/>
      <c r="BU19" s="156"/>
      <c r="BV19" s="156"/>
      <c r="BW19" s="152"/>
      <c r="BX19" s="152"/>
      <c r="BY19" s="156"/>
      <c r="BZ19" s="156">
        <f t="shared" si="26"/>
        <v>0</v>
      </c>
      <c r="CA19" s="152"/>
      <c r="CB19" s="156"/>
      <c r="CC19" s="156"/>
      <c r="CD19" s="156"/>
      <c r="CE19" s="157"/>
      <c r="CF19" s="157"/>
      <c r="CG19" s="156"/>
      <c r="CH19" s="156"/>
      <c r="CI19" s="156"/>
      <c r="CJ19" s="156"/>
      <c r="CK19" s="156"/>
      <c r="CL19" s="156"/>
      <c r="CM19" s="151">
        <f t="shared" si="45"/>
        <v>0</v>
      </c>
      <c r="CN19" s="151">
        <f t="shared" si="27"/>
        <v>0</v>
      </c>
      <c r="CO19" s="158">
        <f t="shared" si="28"/>
        <v>0</v>
      </c>
      <c r="CP19" s="158"/>
      <c r="CQ19" s="151">
        <f t="shared" si="46"/>
        <v>0</v>
      </c>
      <c r="CR19" s="156">
        <f t="shared" si="47"/>
        <v>0</v>
      </c>
      <c r="CS19" s="155">
        <f t="shared" si="48"/>
        <v>0</v>
      </c>
      <c r="CT19" s="156">
        <f t="shared" si="49"/>
        <v>0</v>
      </c>
      <c r="CU19" s="332">
        <f t="shared" si="50"/>
        <v>1183.33</v>
      </c>
      <c r="CV19" s="560">
        <f t="shared" si="51"/>
        <v>-1183.33</v>
      </c>
      <c r="CW19" s="560">
        <f t="shared" si="52"/>
        <v>-118.333</v>
      </c>
      <c r="CX19" s="560">
        <f t="shared" si="53"/>
        <v>-3083.33</v>
      </c>
      <c r="CY19" s="560">
        <f t="shared" si="54"/>
        <v>0</v>
      </c>
      <c r="CZ19" s="560">
        <f t="shared" si="55"/>
        <v>-118.333</v>
      </c>
      <c r="DA19" s="560">
        <f t="shared" si="56"/>
        <v>-23.666600000000003</v>
      </c>
      <c r="DB19" s="156">
        <f t="shared" si="57"/>
        <v>0</v>
      </c>
      <c r="DC19" s="156">
        <f t="shared" si="58"/>
        <v>50</v>
      </c>
      <c r="DD19" s="156">
        <f t="shared" si="59"/>
        <v>-50</v>
      </c>
      <c r="DE19" s="561">
        <f t="shared" si="60"/>
        <v>0</v>
      </c>
      <c r="DF19" s="560">
        <f t="shared" si="61"/>
        <v>0</v>
      </c>
      <c r="DG19" s="561"/>
      <c r="DH19" s="151"/>
    </row>
    <row r="20" spans="1:112" s="159" customFormat="1" ht="68.099999999999994" customHeight="1" x14ac:dyDescent="0.2">
      <c r="A20" s="149" t="str">
        <f>IF(C20="","",SUBTOTAL(3,$C$6:C20))</f>
        <v/>
      </c>
      <c r="B20" s="150"/>
      <c r="C20" s="150"/>
      <c r="D20" s="325"/>
      <c r="E20" s="325"/>
      <c r="F20" s="150"/>
      <c r="G20" s="150"/>
      <c r="H20" s="150"/>
      <c r="I20" s="150"/>
      <c r="J20" s="151">
        <f t="shared" si="0"/>
        <v>0</v>
      </c>
      <c r="K20" s="151">
        <f t="shared" si="1"/>
        <v>0</v>
      </c>
      <c r="L20" s="151">
        <f t="shared" si="2"/>
        <v>0</v>
      </c>
      <c r="M20" s="151">
        <f t="shared" si="3"/>
        <v>0</v>
      </c>
      <c r="N20" s="152">
        <v>0</v>
      </c>
      <c r="O20" s="153">
        <f t="shared" si="29"/>
        <v>0</v>
      </c>
      <c r="P20" s="150"/>
      <c r="Q20" s="150"/>
      <c r="R20" s="150"/>
      <c r="S20" s="150"/>
      <c r="T20" s="150"/>
      <c r="U20" s="151"/>
      <c r="V20" s="151"/>
      <c r="W20" s="331">
        <f t="shared" si="30"/>
        <v>0</v>
      </c>
      <c r="X20" s="150"/>
      <c r="Y20" s="154">
        <f t="shared" si="4"/>
        <v>0</v>
      </c>
      <c r="Z20" s="153">
        <f t="shared" si="5"/>
        <v>0</v>
      </c>
      <c r="AA20" s="147"/>
      <c r="AB20" s="147"/>
      <c r="AC20" s="331">
        <f t="shared" si="31"/>
        <v>0</v>
      </c>
      <c r="AD20" s="331">
        <f t="shared" si="6"/>
        <v>0</v>
      </c>
      <c r="AE20" s="331">
        <v>0</v>
      </c>
      <c r="AF20" s="331">
        <f t="shared" si="32"/>
        <v>0</v>
      </c>
      <c r="AG20" s="331">
        <f t="shared" si="33"/>
        <v>0</v>
      </c>
      <c r="AH20" s="148">
        <f t="shared" si="7"/>
        <v>0</v>
      </c>
      <c r="AI20" s="155">
        <v>0</v>
      </c>
      <c r="AJ20" s="337">
        <v>0</v>
      </c>
      <c r="AK20" s="155">
        <v>0</v>
      </c>
      <c r="AL20" s="337">
        <v>0</v>
      </c>
      <c r="AM20" s="151">
        <f t="shared" si="8"/>
        <v>0</v>
      </c>
      <c r="AN20" s="151">
        <f t="shared" si="9"/>
        <v>0</v>
      </c>
      <c r="AO20" s="151">
        <f t="shared" si="10"/>
        <v>0</v>
      </c>
      <c r="AP20" s="151">
        <f t="shared" si="11"/>
        <v>0</v>
      </c>
      <c r="AQ20" s="151">
        <f t="shared" si="12"/>
        <v>0</v>
      </c>
      <c r="AR20" s="151">
        <f t="shared" si="13"/>
        <v>0</v>
      </c>
      <c r="AS20" s="147">
        <f t="shared" si="34"/>
        <v>0</v>
      </c>
      <c r="AT20" s="151">
        <f t="shared" si="35"/>
        <v>0</v>
      </c>
      <c r="AU20" s="151">
        <f t="shared" si="14"/>
        <v>0</v>
      </c>
      <c r="AV20" s="151">
        <f t="shared" si="15"/>
        <v>0</v>
      </c>
      <c r="AW20" s="151">
        <f t="shared" si="16"/>
        <v>0</v>
      </c>
      <c r="AX20" s="151">
        <f t="shared" si="17"/>
        <v>0</v>
      </c>
      <c r="AY20" s="151">
        <f t="shared" si="18"/>
        <v>0</v>
      </c>
      <c r="AZ20" s="153">
        <f t="shared" si="36"/>
        <v>0</v>
      </c>
      <c r="BA20" s="151">
        <f t="shared" si="19"/>
        <v>0</v>
      </c>
      <c r="BB20" s="151">
        <f t="shared" si="20"/>
        <v>0</v>
      </c>
      <c r="BC20" s="151">
        <f t="shared" si="21"/>
        <v>0</v>
      </c>
      <c r="BD20" s="151">
        <f t="shared" si="37"/>
        <v>0</v>
      </c>
      <c r="BE20" s="151">
        <f t="shared" si="22"/>
        <v>0</v>
      </c>
      <c r="BF20" s="151">
        <f t="shared" si="23"/>
        <v>0</v>
      </c>
      <c r="BG20" s="153">
        <f t="shared" si="38"/>
        <v>0</v>
      </c>
      <c r="BH20" s="551">
        <f t="shared" si="39"/>
        <v>0</v>
      </c>
      <c r="BI20" s="551">
        <f t="shared" si="40"/>
        <v>0</v>
      </c>
      <c r="BJ20" s="551">
        <f t="shared" si="41"/>
        <v>0</v>
      </c>
      <c r="BK20" s="551">
        <f t="shared" si="42"/>
        <v>0</v>
      </c>
      <c r="BL20" s="152">
        <v>0</v>
      </c>
      <c r="BM20" s="151">
        <f t="shared" si="24"/>
        <v>0</v>
      </c>
      <c r="BN20" s="151">
        <f t="shared" si="25"/>
        <v>0</v>
      </c>
      <c r="BO20" s="150">
        <f t="shared" si="43"/>
        <v>0</v>
      </c>
      <c r="BP20" s="1095">
        <f t="shared" si="44"/>
        <v>0</v>
      </c>
      <c r="BQ20" s="156"/>
      <c r="BR20" s="156"/>
      <c r="BS20" s="156"/>
      <c r="BT20" s="156"/>
      <c r="BU20" s="156"/>
      <c r="BV20" s="156"/>
      <c r="BW20" s="152"/>
      <c r="BX20" s="152"/>
      <c r="BY20" s="156"/>
      <c r="BZ20" s="156">
        <f t="shared" si="26"/>
        <v>0</v>
      </c>
      <c r="CA20" s="152"/>
      <c r="CB20" s="156"/>
      <c r="CC20" s="156"/>
      <c r="CD20" s="156"/>
      <c r="CE20" s="157"/>
      <c r="CF20" s="157"/>
      <c r="CG20" s="156"/>
      <c r="CH20" s="156"/>
      <c r="CI20" s="156"/>
      <c r="CJ20" s="156"/>
      <c r="CK20" s="156"/>
      <c r="CL20" s="156"/>
      <c r="CM20" s="151">
        <f t="shared" si="45"/>
        <v>0</v>
      </c>
      <c r="CN20" s="151">
        <f t="shared" si="27"/>
        <v>0</v>
      </c>
      <c r="CO20" s="158">
        <f t="shared" si="28"/>
        <v>0</v>
      </c>
      <c r="CP20" s="158"/>
      <c r="CQ20" s="151">
        <f t="shared" si="46"/>
        <v>0</v>
      </c>
      <c r="CR20" s="156">
        <f t="shared" si="47"/>
        <v>0</v>
      </c>
      <c r="CS20" s="155">
        <f t="shared" si="48"/>
        <v>0</v>
      </c>
      <c r="CT20" s="156">
        <f t="shared" si="49"/>
        <v>0</v>
      </c>
      <c r="CU20" s="332">
        <f t="shared" si="50"/>
        <v>1183.33</v>
      </c>
      <c r="CV20" s="560">
        <f t="shared" si="51"/>
        <v>-1183.33</v>
      </c>
      <c r="CW20" s="560">
        <f t="shared" si="52"/>
        <v>-118.333</v>
      </c>
      <c r="CX20" s="560">
        <f t="shared" si="53"/>
        <v>-3083.33</v>
      </c>
      <c r="CY20" s="560">
        <f t="shared" si="54"/>
        <v>0</v>
      </c>
      <c r="CZ20" s="560">
        <f t="shared" si="55"/>
        <v>-118.333</v>
      </c>
      <c r="DA20" s="560">
        <f t="shared" si="56"/>
        <v>-23.666600000000003</v>
      </c>
      <c r="DB20" s="156">
        <f t="shared" si="57"/>
        <v>0</v>
      </c>
      <c r="DC20" s="156">
        <f t="shared" si="58"/>
        <v>50</v>
      </c>
      <c r="DD20" s="156">
        <f t="shared" si="59"/>
        <v>-50</v>
      </c>
      <c r="DE20" s="561">
        <f t="shared" si="60"/>
        <v>0</v>
      </c>
      <c r="DF20" s="560">
        <f t="shared" si="61"/>
        <v>0</v>
      </c>
      <c r="DG20" s="561"/>
      <c r="DH20" s="151"/>
    </row>
    <row r="21" spans="1:112" s="159" customFormat="1" ht="68.099999999999994" customHeight="1" x14ac:dyDescent="0.2">
      <c r="A21" s="149" t="str">
        <f>IF(C21="","",SUBTOTAL(3,$C$6:C21))</f>
        <v/>
      </c>
      <c r="B21" s="150"/>
      <c r="C21" s="150"/>
      <c r="D21" s="325"/>
      <c r="E21" s="325"/>
      <c r="F21" s="150"/>
      <c r="G21" s="150"/>
      <c r="H21" s="150"/>
      <c r="I21" s="150"/>
      <c r="J21" s="151">
        <f t="shared" si="0"/>
        <v>0</v>
      </c>
      <c r="K21" s="151">
        <f t="shared" si="1"/>
        <v>0</v>
      </c>
      <c r="L21" s="151">
        <f t="shared" si="2"/>
        <v>0</v>
      </c>
      <c r="M21" s="151">
        <f t="shared" si="3"/>
        <v>0</v>
      </c>
      <c r="N21" s="152">
        <v>0</v>
      </c>
      <c r="O21" s="153">
        <f t="shared" si="29"/>
        <v>0</v>
      </c>
      <c r="P21" s="150"/>
      <c r="Q21" s="150"/>
      <c r="R21" s="150"/>
      <c r="S21" s="150"/>
      <c r="T21" s="150"/>
      <c r="U21" s="151"/>
      <c r="V21" s="151"/>
      <c r="W21" s="331">
        <f t="shared" si="30"/>
        <v>0</v>
      </c>
      <c r="X21" s="150"/>
      <c r="Y21" s="154">
        <f t="shared" si="4"/>
        <v>0</v>
      </c>
      <c r="Z21" s="153">
        <f t="shared" si="5"/>
        <v>0</v>
      </c>
      <c r="AA21" s="147"/>
      <c r="AB21" s="147"/>
      <c r="AC21" s="331">
        <f t="shared" si="31"/>
        <v>0</v>
      </c>
      <c r="AD21" s="331">
        <f t="shared" si="6"/>
        <v>0</v>
      </c>
      <c r="AE21" s="331">
        <v>0</v>
      </c>
      <c r="AF21" s="331">
        <f t="shared" si="32"/>
        <v>0</v>
      </c>
      <c r="AG21" s="331">
        <f t="shared" si="33"/>
        <v>0</v>
      </c>
      <c r="AH21" s="148">
        <f t="shared" si="7"/>
        <v>0</v>
      </c>
      <c r="AI21" s="155">
        <v>0</v>
      </c>
      <c r="AJ21" s="337">
        <v>0</v>
      </c>
      <c r="AK21" s="155">
        <v>0</v>
      </c>
      <c r="AL21" s="337">
        <v>0</v>
      </c>
      <c r="AM21" s="151">
        <f t="shared" si="8"/>
        <v>0</v>
      </c>
      <c r="AN21" s="151">
        <f t="shared" si="9"/>
        <v>0</v>
      </c>
      <c r="AO21" s="151">
        <f t="shared" si="10"/>
        <v>0</v>
      </c>
      <c r="AP21" s="151">
        <f t="shared" si="11"/>
        <v>0</v>
      </c>
      <c r="AQ21" s="151">
        <f t="shared" si="12"/>
        <v>0</v>
      </c>
      <c r="AR21" s="151">
        <f t="shared" si="13"/>
        <v>0</v>
      </c>
      <c r="AS21" s="147">
        <f t="shared" si="34"/>
        <v>0</v>
      </c>
      <c r="AT21" s="151">
        <f t="shared" si="35"/>
        <v>0</v>
      </c>
      <c r="AU21" s="151">
        <f t="shared" si="14"/>
        <v>0</v>
      </c>
      <c r="AV21" s="151">
        <f t="shared" si="15"/>
        <v>0</v>
      </c>
      <c r="AW21" s="151">
        <f t="shared" si="16"/>
        <v>0</v>
      </c>
      <c r="AX21" s="151">
        <f t="shared" si="17"/>
        <v>0</v>
      </c>
      <c r="AY21" s="151">
        <f t="shared" si="18"/>
        <v>0</v>
      </c>
      <c r="AZ21" s="153">
        <f t="shared" si="36"/>
        <v>0</v>
      </c>
      <c r="BA21" s="151">
        <f t="shared" si="19"/>
        <v>0</v>
      </c>
      <c r="BB21" s="151">
        <f t="shared" si="20"/>
        <v>0</v>
      </c>
      <c r="BC21" s="151">
        <f t="shared" si="21"/>
        <v>0</v>
      </c>
      <c r="BD21" s="151">
        <f t="shared" si="37"/>
        <v>0</v>
      </c>
      <c r="BE21" s="151">
        <f t="shared" si="22"/>
        <v>0</v>
      </c>
      <c r="BF21" s="151">
        <f t="shared" si="23"/>
        <v>0</v>
      </c>
      <c r="BG21" s="153">
        <f t="shared" si="38"/>
        <v>0</v>
      </c>
      <c r="BH21" s="551">
        <f t="shared" si="39"/>
        <v>0</v>
      </c>
      <c r="BI21" s="551">
        <f t="shared" si="40"/>
        <v>0</v>
      </c>
      <c r="BJ21" s="551">
        <f t="shared" si="41"/>
        <v>0</v>
      </c>
      <c r="BK21" s="551">
        <f t="shared" si="42"/>
        <v>0</v>
      </c>
      <c r="BL21" s="152">
        <v>0</v>
      </c>
      <c r="BM21" s="151">
        <f t="shared" si="24"/>
        <v>0</v>
      </c>
      <c r="BN21" s="151">
        <f t="shared" si="25"/>
        <v>0</v>
      </c>
      <c r="BO21" s="150">
        <f t="shared" si="43"/>
        <v>0</v>
      </c>
      <c r="BP21" s="1095">
        <f t="shared" si="44"/>
        <v>0</v>
      </c>
      <c r="BQ21" s="156"/>
      <c r="BR21" s="156"/>
      <c r="BS21" s="156"/>
      <c r="BT21" s="156"/>
      <c r="BU21" s="156"/>
      <c r="BV21" s="156"/>
      <c r="BW21" s="152"/>
      <c r="BX21" s="152"/>
      <c r="BY21" s="156"/>
      <c r="BZ21" s="156">
        <f t="shared" si="26"/>
        <v>0</v>
      </c>
      <c r="CA21" s="152"/>
      <c r="CB21" s="156"/>
      <c r="CC21" s="156"/>
      <c r="CD21" s="156"/>
      <c r="CE21" s="157"/>
      <c r="CF21" s="157"/>
      <c r="CG21" s="156"/>
      <c r="CH21" s="156"/>
      <c r="CI21" s="156"/>
      <c r="CJ21" s="156"/>
      <c r="CK21" s="156"/>
      <c r="CL21" s="156"/>
      <c r="CM21" s="151">
        <f t="shared" si="45"/>
        <v>0</v>
      </c>
      <c r="CN21" s="151">
        <f t="shared" si="27"/>
        <v>0</v>
      </c>
      <c r="CO21" s="158">
        <f t="shared" si="28"/>
        <v>0</v>
      </c>
      <c r="CP21" s="158"/>
      <c r="CQ21" s="151">
        <f t="shared" si="46"/>
        <v>0</v>
      </c>
      <c r="CR21" s="156">
        <f t="shared" si="47"/>
        <v>0</v>
      </c>
      <c r="CS21" s="155">
        <f t="shared" si="48"/>
        <v>0</v>
      </c>
      <c r="CT21" s="156">
        <f t="shared" si="49"/>
        <v>0</v>
      </c>
      <c r="CU21" s="332">
        <f t="shared" si="50"/>
        <v>1183.33</v>
      </c>
      <c r="CV21" s="560">
        <f t="shared" si="51"/>
        <v>-1183.33</v>
      </c>
      <c r="CW21" s="560">
        <f t="shared" si="52"/>
        <v>-118.333</v>
      </c>
      <c r="CX21" s="560">
        <f t="shared" si="53"/>
        <v>-3083.33</v>
      </c>
      <c r="CY21" s="560">
        <f t="shared" si="54"/>
        <v>0</v>
      </c>
      <c r="CZ21" s="560">
        <f t="shared" si="55"/>
        <v>-118.333</v>
      </c>
      <c r="DA21" s="560">
        <f t="shared" si="56"/>
        <v>-23.666600000000003</v>
      </c>
      <c r="DB21" s="156">
        <f t="shared" si="57"/>
        <v>0</v>
      </c>
      <c r="DC21" s="156">
        <f t="shared" si="58"/>
        <v>50</v>
      </c>
      <c r="DD21" s="156">
        <f t="shared" si="59"/>
        <v>-50</v>
      </c>
      <c r="DE21" s="561">
        <f t="shared" si="60"/>
        <v>0</v>
      </c>
      <c r="DF21" s="560">
        <f t="shared" si="61"/>
        <v>0</v>
      </c>
      <c r="DG21" s="561"/>
      <c r="DH21" s="151"/>
    </row>
    <row r="22" spans="1:112" s="159" customFormat="1" ht="68.099999999999994" customHeight="1" x14ac:dyDescent="0.2">
      <c r="A22" s="149" t="str">
        <f>IF(C22="","",SUBTOTAL(3,$C$6:C22))</f>
        <v/>
      </c>
      <c r="B22" s="150"/>
      <c r="C22" s="150"/>
      <c r="D22" s="325"/>
      <c r="E22" s="325"/>
      <c r="F22" s="150"/>
      <c r="G22" s="150"/>
      <c r="H22" s="150"/>
      <c r="I22" s="150"/>
      <c r="J22" s="151">
        <f t="shared" si="0"/>
        <v>0</v>
      </c>
      <c r="K22" s="151">
        <f t="shared" si="1"/>
        <v>0</v>
      </c>
      <c r="L22" s="151">
        <f t="shared" si="2"/>
        <v>0</v>
      </c>
      <c r="M22" s="151">
        <f t="shared" si="3"/>
        <v>0</v>
      </c>
      <c r="N22" s="152">
        <v>0</v>
      </c>
      <c r="O22" s="153">
        <f t="shared" si="29"/>
        <v>0</v>
      </c>
      <c r="P22" s="150"/>
      <c r="Q22" s="150"/>
      <c r="R22" s="150"/>
      <c r="S22" s="150"/>
      <c r="T22" s="150"/>
      <c r="U22" s="151"/>
      <c r="V22" s="151"/>
      <c r="W22" s="331">
        <f t="shared" si="30"/>
        <v>0</v>
      </c>
      <c r="X22" s="150"/>
      <c r="Y22" s="154">
        <f t="shared" si="4"/>
        <v>0</v>
      </c>
      <c r="Z22" s="153">
        <f t="shared" si="5"/>
        <v>0</v>
      </c>
      <c r="AA22" s="147"/>
      <c r="AB22" s="147"/>
      <c r="AC22" s="331">
        <f t="shared" si="31"/>
        <v>0</v>
      </c>
      <c r="AD22" s="331">
        <f t="shared" si="6"/>
        <v>0</v>
      </c>
      <c r="AE22" s="331">
        <v>0</v>
      </c>
      <c r="AF22" s="331">
        <f t="shared" si="32"/>
        <v>0</v>
      </c>
      <c r="AG22" s="331">
        <f t="shared" si="33"/>
        <v>0</v>
      </c>
      <c r="AH22" s="148">
        <f t="shared" si="7"/>
        <v>0</v>
      </c>
      <c r="AI22" s="155">
        <v>0</v>
      </c>
      <c r="AJ22" s="337">
        <v>0</v>
      </c>
      <c r="AK22" s="155">
        <v>0</v>
      </c>
      <c r="AL22" s="337">
        <v>0</v>
      </c>
      <c r="AM22" s="151">
        <f t="shared" si="8"/>
        <v>0</v>
      </c>
      <c r="AN22" s="151">
        <f t="shared" si="9"/>
        <v>0</v>
      </c>
      <c r="AO22" s="151">
        <f t="shared" si="10"/>
        <v>0</v>
      </c>
      <c r="AP22" s="151">
        <f t="shared" si="11"/>
        <v>0</v>
      </c>
      <c r="AQ22" s="151">
        <f t="shared" si="12"/>
        <v>0</v>
      </c>
      <c r="AR22" s="151">
        <f t="shared" si="13"/>
        <v>0</v>
      </c>
      <c r="AS22" s="147">
        <f t="shared" si="34"/>
        <v>0</v>
      </c>
      <c r="AT22" s="151">
        <f t="shared" si="35"/>
        <v>0</v>
      </c>
      <c r="AU22" s="151">
        <f t="shared" si="14"/>
        <v>0</v>
      </c>
      <c r="AV22" s="151">
        <f t="shared" si="15"/>
        <v>0</v>
      </c>
      <c r="AW22" s="151">
        <f t="shared" si="16"/>
        <v>0</v>
      </c>
      <c r="AX22" s="151">
        <f t="shared" si="17"/>
        <v>0</v>
      </c>
      <c r="AY22" s="151">
        <f t="shared" si="18"/>
        <v>0</v>
      </c>
      <c r="AZ22" s="153">
        <f t="shared" si="36"/>
        <v>0</v>
      </c>
      <c r="BA22" s="151">
        <f t="shared" si="19"/>
        <v>0</v>
      </c>
      <c r="BB22" s="151">
        <f t="shared" si="20"/>
        <v>0</v>
      </c>
      <c r="BC22" s="151">
        <f t="shared" si="21"/>
        <v>0</v>
      </c>
      <c r="BD22" s="151">
        <f t="shared" si="37"/>
        <v>0</v>
      </c>
      <c r="BE22" s="151">
        <f t="shared" si="22"/>
        <v>0</v>
      </c>
      <c r="BF22" s="151">
        <f t="shared" si="23"/>
        <v>0</v>
      </c>
      <c r="BG22" s="153">
        <f t="shared" si="38"/>
        <v>0</v>
      </c>
      <c r="BH22" s="551">
        <f t="shared" si="39"/>
        <v>0</v>
      </c>
      <c r="BI22" s="551">
        <f t="shared" si="40"/>
        <v>0</v>
      </c>
      <c r="BJ22" s="551">
        <f t="shared" si="41"/>
        <v>0</v>
      </c>
      <c r="BK22" s="551">
        <f t="shared" si="42"/>
        <v>0</v>
      </c>
      <c r="BL22" s="152">
        <v>0</v>
      </c>
      <c r="BM22" s="151">
        <f t="shared" si="24"/>
        <v>0</v>
      </c>
      <c r="BN22" s="151">
        <f t="shared" si="25"/>
        <v>0</v>
      </c>
      <c r="BO22" s="150">
        <f t="shared" si="43"/>
        <v>0</v>
      </c>
      <c r="BP22" s="1095">
        <f t="shared" si="44"/>
        <v>0</v>
      </c>
      <c r="BQ22" s="156"/>
      <c r="BR22" s="156"/>
      <c r="BS22" s="156"/>
      <c r="BT22" s="156"/>
      <c r="BU22" s="156"/>
      <c r="BV22" s="156"/>
      <c r="BW22" s="152"/>
      <c r="BX22" s="152"/>
      <c r="BY22" s="156"/>
      <c r="BZ22" s="156">
        <f t="shared" si="26"/>
        <v>0</v>
      </c>
      <c r="CA22" s="152"/>
      <c r="CB22" s="156"/>
      <c r="CC22" s="156"/>
      <c r="CD22" s="156"/>
      <c r="CE22" s="157"/>
      <c r="CF22" s="157"/>
      <c r="CG22" s="156"/>
      <c r="CH22" s="156"/>
      <c r="CI22" s="156"/>
      <c r="CJ22" s="156"/>
      <c r="CK22" s="156"/>
      <c r="CL22" s="156"/>
      <c r="CM22" s="151">
        <f t="shared" si="45"/>
        <v>0</v>
      </c>
      <c r="CN22" s="151">
        <f t="shared" si="27"/>
        <v>0</v>
      </c>
      <c r="CO22" s="158">
        <f t="shared" si="28"/>
        <v>0</v>
      </c>
      <c r="CP22" s="158"/>
      <c r="CQ22" s="151">
        <f t="shared" si="46"/>
        <v>0</v>
      </c>
      <c r="CR22" s="156">
        <f t="shared" si="47"/>
        <v>0</v>
      </c>
      <c r="CS22" s="155">
        <f t="shared" si="48"/>
        <v>0</v>
      </c>
      <c r="CT22" s="156">
        <f t="shared" si="49"/>
        <v>0</v>
      </c>
      <c r="CU22" s="332">
        <f t="shared" si="50"/>
        <v>1183.33</v>
      </c>
      <c r="CV22" s="560">
        <f t="shared" si="51"/>
        <v>-1183.33</v>
      </c>
      <c r="CW22" s="560">
        <f t="shared" si="52"/>
        <v>-118.333</v>
      </c>
      <c r="CX22" s="560">
        <f t="shared" si="53"/>
        <v>-3083.33</v>
      </c>
      <c r="CY22" s="560">
        <f t="shared" si="54"/>
        <v>0</v>
      </c>
      <c r="CZ22" s="560">
        <f t="shared" si="55"/>
        <v>-118.333</v>
      </c>
      <c r="DA22" s="560">
        <f t="shared" si="56"/>
        <v>-23.666600000000003</v>
      </c>
      <c r="DB22" s="156">
        <f t="shared" si="57"/>
        <v>0</v>
      </c>
      <c r="DC22" s="156">
        <f t="shared" si="58"/>
        <v>50</v>
      </c>
      <c r="DD22" s="156">
        <f t="shared" si="59"/>
        <v>-50</v>
      </c>
      <c r="DE22" s="561">
        <f t="shared" si="60"/>
        <v>0</v>
      </c>
      <c r="DF22" s="560">
        <f t="shared" si="61"/>
        <v>0</v>
      </c>
      <c r="DG22" s="561"/>
      <c r="DH22" s="151"/>
    </row>
    <row r="23" spans="1:112" s="159" customFormat="1" ht="68.099999999999994" customHeight="1" x14ac:dyDescent="0.2">
      <c r="A23" s="149" t="str">
        <f>IF(C23="","",SUBTOTAL(3,$C$6:C23))</f>
        <v/>
      </c>
      <c r="B23" s="150"/>
      <c r="C23" s="150"/>
      <c r="D23" s="325"/>
      <c r="E23" s="325"/>
      <c r="F23" s="150"/>
      <c r="G23" s="150"/>
      <c r="H23" s="150"/>
      <c r="I23" s="150"/>
      <c r="J23" s="151">
        <f t="shared" si="0"/>
        <v>0</v>
      </c>
      <c r="K23" s="151">
        <f t="shared" si="1"/>
        <v>0</v>
      </c>
      <c r="L23" s="151">
        <f t="shared" si="2"/>
        <v>0</v>
      </c>
      <c r="M23" s="151">
        <f t="shared" si="3"/>
        <v>0</v>
      </c>
      <c r="N23" s="152">
        <v>0</v>
      </c>
      <c r="O23" s="153">
        <f t="shared" si="29"/>
        <v>0</v>
      </c>
      <c r="P23" s="150"/>
      <c r="Q23" s="150"/>
      <c r="R23" s="150"/>
      <c r="S23" s="150"/>
      <c r="T23" s="150"/>
      <c r="U23" s="151"/>
      <c r="V23" s="151"/>
      <c r="W23" s="331">
        <f t="shared" si="30"/>
        <v>0</v>
      </c>
      <c r="X23" s="150"/>
      <c r="Y23" s="154">
        <f t="shared" si="4"/>
        <v>0</v>
      </c>
      <c r="Z23" s="153">
        <f t="shared" si="5"/>
        <v>0</v>
      </c>
      <c r="AA23" s="147"/>
      <c r="AB23" s="147"/>
      <c r="AC23" s="331">
        <f t="shared" si="31"/>
        <v>0</v>
      </c>
      <c r="AD23" s="331">
        <f t="shared" si="6"/>
        <v>0</v>
      </c>
      <c r="AE23" s="331">
        <v>0</v>
      </c>
      <c r="AF23" s="331">
        <f t="shared" si="32"/>
        <v>0</v>
      </c>
      <c r="AG23" s="331">
        <f t="shared" si="33"/>
        <v>0</v>
      </c>
      <c r="AH23" s="148">
        <f t="shared" si="7"/>
        <v>0</v>
      </c>
      <c r="AI23" s="155">
        <v>0</v>
      </c>
      <c r="AJ23" s="337">
        <v>0</v>
      </c>
      <c r="AK23" s="155">
        <v>0</v>
      </c>
      <c r="AL23" s="337">
        <v>0</v>
      </c>
      <c r="AM23" s="151">
        <f t="shared" si="8"/>
        <v>0</v>
      </c>
      <c r="AN23" s="151">
        <f t="shared" si="9"/>
        <v>0</v>
      </c>
      <c r="AO23" s="151">
        <f t="shared" si="10"/>
        <v>0</v>
      </c>
      <c r="AP23" s="151">
        <f t="shared" si="11"/>
        <v>0</v>
      </c>
      <c r="AQ23" s="151">
        <f t="shared" si="12"/>
        <v>0</v>
      </c>
      <c r="AR23" s="151">
        <f t="shared" si="13"/>
        <v>0</v>
      </c>
      <c r="AS23" s="147">
        <f t="shared" si="34"/>
        <v>0</v>
      </c>
      <c r="AT23" s="151">
        <f t="shared" si="35"/>
        <v>0</v>
      </c>
      <c r="AU23" s="151">
        <f t="shared" si="14"/>
        <v>0</v>
      </c>
      <c r="AV23" s="151">
        <f t="shared" si="15"/>
        <v>0</v>
      </c>
      <c r="AW23" s="151">
        <f t="shared" si="16"/>
        <v>0</v>
      </c>
      <c r="AX23" s="151">
        <f t="shared" si="17"/>
        <v>0</v>
      </c>
      <c r="AY23" s="151">
        <f t="shared" si="18"/>
        <v>0</v>
      </c>
      <c r="AZ23" s="153">
        <f t="shared" si="36"/>
        <v>0</v>
      </c>
      <c r="BA23" s="151">
        <f t="shared" si="19"/>
        <v>0</v>
      </c>
      <c r="BB23" s="151">
        <f t="shared" si="20"/>
        <v>0</v>
      </c>
      <c r="BC23" s="151">
        <f t="shared" si="21"/>
        <v>0</v>
      </c>
      <c r="BD23" s="151">
        <f t="shared" si="37"/>
        <v>0</v>
      </c>
      <c r="BE23" s="151">
        <f t="shared" si="22"/>
        <v>0</v>
      </c>
      <c r="BF23" s="151">
        <f t="shared" si="23"/>
        <v>0</v>
      </c>
      <c r="BG23" s="153">
        <f t="shared" si="38"/>
        <v>0</v>
      </c>
      <c r="BH23" s="551">
        <f t="shared" si="39"/>
        <v>0</v>
      </c>
      <c r="BI23" s="551">
        <f t="shared" si="40"/>
        <v>0</v>
      </c>
      <c r="BJ23" s="551">
        <f t="shared" si="41"/>
        <v>0</v>
      </c>
      <c r="BK23" s="551">
        <f t="shared" si="42"/>
        <v>0</v>
      </c>
      <c r="BL23" s="152">
        <v>0</v>
      </c>
      <c r="BM23" s="151">
        <f t="shared" si="24"/>
        <v>0</v>
      </c>
      <c r="BN23" s="151">
        <f t="shared" si="25"/>
        <v>0</v>
      </c>
      <c r="BO23" s="150">
        <f t="shared" si="43"/>
        <v>0</v>
      </c>
      <c r="BP23" s="1095">
        <f t="shared" si="44"/>
        <v>0</v>
      </c>
      <c r="BQ23" s="156"/>
      <c r="BR23" s="156"/>
      <c r="BS23" s="156"/>
      <c r="BT23" s="156"/>
      <c r="BU23" s="156"/>
      <c r="BV23" s="156"/>
      <c r="BW23" s="152"/>
      <c r="BX23" s="152"/>
      <c r="BY23" s="156"/>
      <c r="BZ23" s="156">
        <f t="shared" si="26"/>
        <v>0</v>
      </c>
      <c r="CA23" s="152"/>
      <c r="CB23" s="156"/>
      <c r="CC23" s="156"/>
      <c r="CD23" s="156"/>
      <c r="CE23" s="157"/>
      <c r="CF23" s="157"/>
      <c r="CG23" s="156"/>
      <c r="CH23" s="156"/>
      <c r="CI23" s="156"/>
      <c r="CJ23" s="156"/>
      <c r="CK23" s="156"/>
      <c r="CL23" s="156"/>
      <c r="CM23" s="151">
        <f t="shared" si="45"/>
        <v>0</v>
      </c>
      <c r="CN23" s="151">
        <f t="shared" si="27"/>
        <v>0</v>
      </c>
      <c r="CO23" s="158">
        <f t="shared" si="28"/>
        <v>0</v>
      </c>
      <c r="CP23" s="158"/>
      <c r="CQ23" s="151">
        <f t="shared" si="46"/>
        <v>0</v>
      </c>
      <c r="CR23" s="156">
        <f t="shared" si="47"/>
        <v>0</v>
      </c>
      <c r="CS23" s="155">
        <f t="shared" si="48"/>
        <v>0</v>
      </c>
      <c r="CT23" s="156">
        <f t="shared" si="49"/>
        <v>0</v>
      </c>
      <c r="CU23" s="332">
        <f t="shared" si="50"/>
        <v>1183.33</v>
      </c>
      <c r="CV23" s="560">
        <f t="shared" si="51"/>
        <v>-1183.33</v>
      </c>
      <c r="CW23" s="560">
        <f t="shared" si="52"/>
        <v>-118.333</v>
      </c>
      <c r="CX23" s="560">
        <f t="shared" si="53"/>
        <v>-3083.33</v>
      </c>
      <c r="CY23" s="560">
        <f t="shared" si="54"/>
        <v>0</v>
      </c>
      <c r="CZ23" s="560">
        <f t="shared" si="55"/>
        <v>-118.333</v>
      </c>
      <c r="DA23" s="560">
        <f t="shared" si="56"/>
        <v>-23.666600000000003</v>
      </c>
      <c r="DB23" s="156">
        <f t="shared" si="57"/>
        <v>0</v>
      </c>
      <c r="DC23" s="156">
        <f t="shared" si="58"/>
        <v>50</v>
      </c>
      <c r="DD23" s="156">
        <f t="shared" si="59"/>
        <v>-50</v>
      </c>
      <c r="DE23" s="561">
        <f t="shared" si="60"/>
        <v>0</v>
      </c>
      <c r="DF23" s="560">
        <f t="shared" si="61"/>
        <v>0</v>
      </c>
      <c r="DG23" s="561"/>
      <c r="DH23" s="151"/>
    </row>
    <row r="24" spans="1:112" s="160" customFormat="1" ht="68.099999999999994" customHeight="1" x14ac:dyDescent="0.45">
      <c r="A24" s="149" t="str">
        <f>IF(C24="","",SUBTOTAL(3,$C$6:C24))</f>
        <v/>
      </c>
      <c r="B24" s="150"/>
      <c r="C24" s="150"/>
      <c r="D24" s="325"/>
      <c r="E24" s="325"/>
      <c r="F24" s="150"/>
      <c r="G24" s="150"/>
      <c r="H24" s="150"/>
      <c r="I24" s="150"/>
      <c r="J24" s="151">
        <f t="shared" si="0"/>
        <v>0</v>
      </c>
      <c r="K24" s="151">
        <f t="shared" si="1"/>
        <v>0</v>
      </c>
      <c r="L24" s="151">
        <f t="shared" si="2"/>
        <v>0</v>
      </c>
      <c r="M24" s="151">
        <f t="shared" si="3"/>
        <v>0</v>
      </c>
      <c r="N24" s="152">
        <v>0</v>
      </c>
      <c r="O24" s="153">
        <f t="shared" si="29"/>
        <v>0</v>
      </c>
      <c r="P24" s="150"/>
      <c r="Q24" s="150"/>
      <c r="R24" s="150"/>
      <c r="S24" s="150"/>
      <c r="T24" s="150"/>
      <c r="U24" s="151"/>
      <c r="V24" s="151"/>
      <c r="W24" s="331">
        <f t="shared" si="30"/>
        <v>0</v>
      </c>
      <c r="X24" s="150"/>
      <c r="Y24" s="154">
        <f t="shared" si="4"/>
        <v>0</v>
      </c>
      <c r="Z24" s="153">
        <f t="shared" si="5"/>
        <v>0</v>
      </c>
      <c r="AA24" s="147"/>
      <c r="AB24" s="147"/>
      <c r="AC24" s="331">
        <f t="shared" si="31"/>
        <v>0</v>
      </c>
      <c r="AD24" s="331">
        <f t="shared" si="6"/>
        <v>0</v>
      </c>
      <c r="AE24" s="331">
        <v>0</v>
      </c>
      <c r="AF24" s="331">
        <f t="shared" si="32"/>
        <v>0</v>
      </c>
      <c r="AG24" s="331">
        <f t="shared" si="33"/>
        <v>0</v>
      </c>
      <c r="AH24" s="148">
        <f t="shared" si="7"/>
        <v>0</v>
      </c>
      <c r="AI24" s="155">
        <v>0</v>
      </c>
      <c r="AJ24" s="337">
        <v>0</v>
      </c>
      <c r="AK24" s="155">
        <v>0</v>
      </c>
      <c r="AL24" s="337">
        <v>0</v>
      </c>
      <c r="AM24" s="151">
        <f t="shared" si="8"/>
        <v>0</v>
      </c>
      <c r="AN24" s="151">
        <f t="shared" si="9"/>
        <v>0</v>
      </c>
      <c r="AO24" s="151">
        <f t="shared" si="10"/>
        <v>0</v>
      </c>
      <c r="AP24" s="151">
        <f t="shared" si="11"/>
        <v>0</v>
      </c>
      <c r="AQ24" s="151">
        <f t="shared" si="12"/>
        <v>0</v>
      </c>
      <c r="AR24" s="151">
        <f t="shared" si="13"/>
        <v>0</v>
      </c>
      <c r="AS24" s="147">
        <f t="shared" si="34"/>
        <v>0</v>
      </c>
      <c r="AT24" s="151">
        <f t="shared" si="35"/>
        <v>0</v>
      </c>
      <c r="AU24" s="151">
        <f t="shared" si="14"/>
        <v>0</v>
      </c>
      <c r="AV24" s="151">
        <f t="shared" si="15"/>
        <v>0</v>
      </c>
      <c r="AW24" s="151">
        <f t="shared" si="16"/>
        <v>0</v>
      </c>
      <c r="AX24" s="151">
        <f t="shared" si="17"/>
        <v>0</v>
      </c>
      <c r="AY24" s="151">
        <f t="shared" si="18"/>
        <v>0</v>
      </c>
      <c r="AZ24" s="153">
        <f t="shared" si="36"/>
        <v>0</v>
      </c>
      <c r="BA24" s="151">
        <f t="shared" si="19"/>
        <v>0</v>
      </c>
      <c r="BB24" s="151">
        <f t="shared" si="20"/>
        <v>0</v>
      </c>
      <c r="BC24" s="151">
        <f t="shared" si="21"/>
        <v>0</v>
      </c>
      <c r="BD24" s="151">
        <f t="shared" si="37"/>
        <v>0</v>
      </c>
      <c r="BE24" s="151">
        <f t="shared" si="22"/>
        <v>0</v>
      </c>
      <c r="BF24" s="151">
        <f t="shared" si="23"/>
        <v>0</v>
      </c>
      <c r="BG24" s="153">
        <f t="shared" si="38"/>
        <v>0</v>
      </c>
      <c r="BH24" s="551">
        <f t="shared" si="39"/>
        <v>0</v>
      </c>
      <c r="BI24" s="551">
        <f t="shared" si="40"/>
        <v>0</v>
      </c>
      <c r="BJ24" s="551">
        <f t="shared" si="41"/>
        <v>0</v>
      </c>
      <c r="BK24" s="551">
        <f t="shared" si="42"/>
        <v>0</v>
      </c>
      <c r="BL24" s="152">
        <v>0</v>
      </c>
      <c r="BM24" s="151">
        <f t="shared" si="24"/>
        <v>0</v>
      </c>
      <c r="BN24" s="151">
        <f t="shared" si="25"/>
        <v>0</v>
      </c>
      <c r="BO24" s="150">
        <f t="shared" si="43"/>
        <v>0</v>
      </c>
      <c r="BP24" s="1095">
        <f t="shared" si="44"/>
        <v>0</v>
      </c>
      <c r="BQ24" s="156"/>
      <c r="BR24" s="156"/>
      <c r="BS24" s="156"/>
      <c r="BT24" s="156"/>
      <c r="BU24" s="156"/>
      <c r="BV24" s="156"/>
      <c r="BW24" s="152"/>
      <c r="BX24" s="152"/>
      <c r="BY24" s="156"/>
      <c r="BZ24" s="156">
        <f t="shared" si="26"/>
        <v>0</v>
      </c>
      <c r="CA24" s="152"/>
      <c r="CB24" s="156"/>
      <c r="CC24" s="156"/>
      <c r="CD24" s="156"/>
      <c r="CE24" s="157"/>
      <c r="CF24" s="157"/>
      <c r="CG24" s="156"/>
      <c r="CH24" s="156"/>
      <c r="CI24" s="156"/>
      <c r="CJ24" s="156"/>
      <c r="CK24" s="156"/>
      <c r="CL24" s="156"/>
      <c r="CM24" s="151">
        <f t="shared" si="45"/>
        <v>0</v>
      </c>
      <c r="CN24" s="151">
        <f t="shared" si="27"/>
        <v>0</v>
      </c>
      <c r="CO24" s="158">
        <f t="shared" si="28"/>
        <v>0</v>
      </c>
      <c r="CP24" s="158"/>
      <c r="CQ24" s="151">
        <f t="shared" si="46"/>
        <v>0</v>
      </c>
      <c r="CR24" s="156">
        <f t="shared" si="47"/>
        <v>0</v>
      </c>
      <c r="CS24" s="155">
        <f t="shared" si="48"/>
        <v>0</v>
      </c>
      <c r="CT24" s="156">
        <f t="shared" si="49"/>
        <v>0</v>
      </c>
      <c r="CU24" s="332">
        <f t="shared" si="50"/>
        <v>1183.33</v>
      </c>
      <c r="CV24" s="560">
        <f t="shared" si="51"/>
        <v>-1183.33</v>
      </c>
      <c r="CW24" s="560">
        <f t="shared" si="52"/>
        <v>-118.333</v>
      </c>
      <c r="CX24" s="560">
        <f t="shared" si="53"/>
        <v>-3083.33</v>
      </c>
      <c r="CY24" s="560">
        <f t="shared" si="54"/>
        <v>0</v>
      </c>
      <c r="CZ24" s="560">
        <f t="shared" si="55"/>
        <v>-118.333</v>
      </c>
      <c r="DA24" s="560">
        <f t="shared" si="56"/>
        <v>-23.666600000000003</v>
      </c>
      <c r="DB24" s="156">
        <f t="shared" si="57"/>
        <v>0</v>
      </c>
      <c r="DC24" s="156">
        <f t="shared" si="58"/>
        <v>50</v>
      </c>
      <c r="DD24" s="156">
        <f t="shared" si="59"/>
        <v>-50</v>
      </c>
      <c r="DE24" s="561">
        <f t="shared" si="60"/>
        <v>0</v>
      </c>
      <c r="DF24" s="560">
        <f t="shared" si="61"/>
        <v>0</v>
      </c>
      <c r="DG24" s="561"/>
      <c r="DH24" s="151"/>
    </row>
    <row r="25" spans="1:112" s="160" customFormat="1" ht="68.099999999999994" customHeight="1" x14ac:dyDescent="0.45">
      <c r="A25" s="149" t="str">
        <f>IF(C25="","",SUBTOTAL(3,$C$6:C25))</f>
        <v/>
      </c>
      <c r="B25" s="150"/>
      <c r="C25" s="150"/>
      <c r="D25" s="325"/>
      <c r="E25" s="325"/>
      <c r="F25" s="150"/>
      <c r="G25" s="150"/>
      <c r="H25" s="150"/>
      <c r="I25" s="150"/>
      <c r="J25" s="151">
        <f t="shared" si="0"/>
        <v>0</v>
      </c>
      <c r="K25" s="151">
        <f t="shared" si="1"/>
        <v>0</v>
      </c>
      <c r="L25" s="151">
        <f t="shared" si="2"/>
        <v>0</v>
      </c>
      <c r="M25" s="151">
        <f t="shared" si="3"/>
        <v>0</v>
      </c>
      <c r="N25" s="152">
        <v>0</v>
      </c>
      <c r="O25" s="153">
        <f t="shared" si="29"/>
        <v>0</v>
      </c>
      <c r="P25" s="150"/>
      <c r="Q25" s="150"/>
      <c r="R25" s="150"/>
      <c r="S25" s="150"/>
      <c r="T25" s="150"/>
      <c r="U25" s="151"/>
      <c r="V25" s="151"/>
      <c r="W25" s="331">
        <f t="shared" si="30"/>
        <v>0</v>
      </c>
      <c r="X25" s="150"/>
      <c r="Y25" s="154">
        <f t="shared" si="4"/>
        <v>0</v>
      </c>
      <c r="Z25" s="153">
        <f t="shared" si="5"/>
        <v>0</v>
      </c>
      <c r="AA25" s="147"/>
      <c r="AB25" s="147"/>
      <c r="AC25" s="331">
        <f t="shared" si="31"/>
        <v>0</v>
      </c>
      <c r="AD25" s="331">
        <f t="shared" si="6"/>
        <v>0</v>
      </c>
      <c r="AE25" s="331">
        <v>0</v>
      </c>
      <c r="AF25" s="331">
        <f t="shared" si="32"/>
        <v>0</v>
      </c>
      <c r="AG25" s="331">
        <f t="shared" si="33"/>
        <v>0</v>
      </c>
      <c r="AH25" s="148">
        <f t="shared" si="7"/>
        <v>0</v>
      </c>
      <c r="AI25" s="155">
        <v>0</v>
      </c>
      <c r="AJ25" s="337">
        <v>0</v>
      </c>
      <c r="AK25" s="155">
        <v>0</v>
      </c>
      <c r="AL25" s="337">
        <v>0</v>
      </c>
      <c r="AM25" s="151">
        <f t="shared" si="8"/>
        <v>0</v>
      </c>
      <c r="AN25" s="151">
        <f t="shared" si="9"/>
        <v>0</v>
      </c>
      <c r="AO25" s="151">
        <f t="shared" si="10"/>
        <v>0</v>
      </c>
      <c r="AP25" s="151">
        <f t="shared" si="11"/>
        <v>0</v>
      </c>
      <c r="AQ25" s="151">
        <f t="shared" si="12"/>
        <v>0</v>
      </c>
      <c r="AR25" s="151">
        <f t="shared" si="13"/>
        <v>0</v>
      </c>
      <c r="AS25" s="147">
        <f t="shared" si="34"/>
        <v>0</v>
      </c>
      <c r="AT25" s="151">
        <f t="shared" si="35"/>
        <v>0</v>
      </c>
      <c r="AU25" s="151">
        <f t="shared" si="14"/>
        <v>0</v>
      </c>
      <c r="AV25" s="151">
        <f t="shared" si="15"/>
        <v>0</v>
      </c>
      <c r="AW25" s="151">
        <f t="shared" si="16"/>
        <v>0</v>
      </c>
      <c r="AX25" s="151">
        <f t="shared" si="17"/>
        <v>0</v>
      </c>
      <c r="AY25" s="151">
        <f t="shared" si="18"/>
        <v>0</v>
      </c>
      <c r="AZ25" s="153">
        <f t="shared" si="36"/>
        <v>0</v>
      </c>
      <c r="BA25" s="151">
        <f t="shared" si="19"/>
        <v>0</v>
      </c>
      <c r="BB25" s="151">
        <f t="shared" si="20"/>
        <v>0</v>
      </c>
      <c r="BC25" s="151">
        <f t="shared" si="21"/>
        <v>0</v>
      </c>
      <c r="BD25" s="151">
        <f t="shared" si="37"/>
        <v>0</v>
      </c>
      <c r="BE25" s="151">
        <f t="shared" si="22"/>
        <v>0</v>
      </c>
      <c r="BF25" s="151">
        <f t="shared" si="23"/>
        <v>0</v>
      </c>
      <c r="BG25" s="153">
        <f t="shared" si="38"/>
        <v>0</v>
      </c>
      <c r="BH25" s="551">
        <f t="shared" si="39"/>
        <v>0</v>
      </c>
      <c r="BI25" s="551">
        <f t="shared" si="40"/>
        <v>0</v>
      </c>
      <c r="BJ25" s="551">
        <f t="shared" si="41"/>
        <v>0</v>
      </c>
      <c r="BK25" s="551">
        <f t="shared" si="42"/>
        <v>0</v>
      </c>
      <c r="BL25" s="152">
        <v>0</v>
      </c>
      <c r="BM25" s="151">
        <f t="shared" si="24"/>
        <v>0</v>
      </c>
      <c r="BN25" s="151">
        <f t="shared" si="25"/>
        <v>0</v>
      </c>
      <c r="BO25" s="150">
        <f t="shared" si="43"/>
        <v>0</v>
      </c>
      <c r="BP25" s="1095">
        <f t="shared" si="44"/>
        <v>0</v>
      </c>
      <c r="BQ25" s="156"/>
      <c r="BR25" s="156"/>
      <c r="BS25" s="156"/>
      <c r="BT25" s="156"/>
      <c r="BU25" s="156"/>
      <c r="BV25" s="156"/>
      <c r="BW25" s="152"/>
      <c r="BX25" s="152"/>
      <c r="BY25" s="156"/>
      <c r="BZ25" s="156">
        <f t="shared" si="26"/>
        <v>0</v>
      </c>
      <c r="CA25" s="152"/>
      <c r="CB25" s="156"/>
      <c r="CC25" s="156"/>
      <c r="CD25" s="156"/>
      <c r="CE25" s="157"/>
      <c r="CF25" s="157"/>
      <c r="CG25" s="156"/>
      <c r="CH25" s="156"/>
      <c r="CI25" s="156"/>
      <c r="CJ25" s="156"/>
      <c r="CK25" s="156"/>
      <c r="CL25" s="156"/>
      <c r="CM25" s="151">
        <f t="shared" si="45"/>
        <v>0</v>
      </c>
      <c r="CN25" s="151">
        <f t="shared" si="27"/>
        <v>0</v>
      </c>
      <c r="CO25" s="158">
        <f t="shared" si="28"/>
        <v>0</v>
      </c>
      <c r="CP25" s="158"/>
      <c r="CQ25" s="151">
        <f t="shared" si="46"/>
        <v>0</v>
      </c>
      <c r="CR25" s="156">
        <f t="shared" si="47"/>
        <v>0</v>
      </c>
      <c r="CS25" s="155">
        <f t="shared" si="48"/>
        <v>0</v>
      </c>
      <c r="CT25" s="156">
        <f t="shared" si="49"/>
        <v>0</v>
      </c>
      <c r="CU25" s="332">
        <f t="shared" si="50"/>
        <v>1183.33</v>
      </c>
      <c r="CV25" s="560">
        <f t="shared" si="51"/>
        <v>-1183.33</v>
      </c>
      <c r="CW25" s="560">
        <f t="shared" si="52"/>
        <v>-118.333</v>
      </c>
      <c r="CX25" s="560">
        <f t="shared" si="53"/>
        <v>-3083.33</v>
      </c>
      <c r="CY25" s="560">
        <f t="shared" si="54"/>
        <v>0</v>
      </c>
      <c r="CZ25" s="560">
        <f t="shared" si="55"/>
        <v>-118.333</v>
      </c>
      <c r="DA25" s="560">
        <f t="shared" si="56"/>
        <v>-23.666600000000003</v>
      </c>
      <c r="DB25" s="156">
        <f t="shared" si="57"/>
        <v>0</v>
      </c>
      <c r="DC25" s="156">
        <f t="shared" si="58"/>
        <v>50</v>
      </c>
      <c r="DD25" s="156">
        <f t="shared" si="59"/>
        <v>-50</v>
      </c>
      <c r="DE25" s="561">
        <f t="shared" si="60"/>
        <v>0</v>
      </c>
      <c r="DF25" s="560">
        <f t="shared" si="61"/>
        <v>0</v>
      </c>
      <c r="DG25" s="561"/>
      <c r="DH25" s="151"/>
    </row>
    <row r="26" spans="1:112" s="160" customFormat="1" ht="68.099999999999994" customHeight="1" x14ac:dyDescent="0.45">
      <c r="A26" s="149" t="str">
        <f>IF(C26="","",SUBTOTAL(3,$C$6:C26))</f>
        <v/>
      </c>
      <c r="B26" s="150"/>
      <c r="C26" s="150"/>
      <c r="D26" s="325"/>
      <c r="E26" s="325"/>
      <c r="F26" s="150"/>
      <c r="G26" s="150"/>
      <c r="H26" s="150"/>
      <c r="I26" s="150"/>
      <c r="J26" s="151">
        <f t="shared" si="0"/>
        <v>0</v>
      </c>
      <c r="K26" s="151">
        <f t="shared" si="1"/>
        <v>0</v>
      </c>
      <c r="L26" s="151">
        <f t="shared" si="2"/>
        <v>0</v>
      </c>
      <c r="M26" s="151">
        <f t="shared" si="3"/>
        <v>0</v>
      </c>
      <c r="N26" s="152">
        <v>0</v>
      </c>
      <c r="O26" s="153">
        <f t="shared" si="29"/>
        <v>0</v>
      </c>
      <c r="P26" s="150"/>
      <c r="Q26" s="150"/>
      <c r="R26" s="150"/>
      <c r="S26" s="150"/>
      <c r="T26" s="150"/>
      <c r="U26" s="151"/>
      <c r="V26" s="151"/>
      <c r="W26" s="331">
        <f t="shared" si="30"/>
        <v>0</v>
      </c>
      <c r="X26" s="150"/>
      <c r="Y26" s="154">
        <f t="shared" si="4"/>
        <v>0</v>
      </c>
      <c r="Z26" s="153">
        <f t="shared" si="5"/>
        <v>0</v>
      </c>
      <c r="AA26" s="147"/>
      <c r="AB26" s="147"/>
      <c r="AC26" s="331">
        <f t="shared" si="31"/>
        <v>0</v>
      </c>
      <c r="AD26" s="331">
        <f t="shared" si="6"/>
        <v>0</v>
      </c>
      <c r="AE26" s="331">
        <v>0</v>
      </c>
      <c r="AF26" s="331">
        <f t="shared" si="32"/>
        <v>0</v>
      </c>
      <c r="AG26" s="331">
        <f t="shared" si="33"/>
        <v>0</v>
      </c>
      <c r="AH26" s="148">
        <f t="shared" si="7"/>
        <v>0</v>
      </c>
      <c r="AI26" s="155">
        <v>0</v>
      </c>
      <c r="AJ26" s="337">
        <v>0</v>
      </c>
      <c r="AK26" s="155">
        <v>0</v>
      </c>
      <c r="AL26" s="337">
        <v>0</v>
      </c>
      <c r="AM26" s="151">
        <f t="shared" si="8"/>
        <v>0</v>
      </c>
      <c r="AN26" s="151">
        <f t="shared" si="9"/>
        <v>0</v>
      </c>
      <c r="AO26" s="151">
        <f t="shared" si="10"/>
        <v>0</v>
      </c>
      <c r="AP26" s="151">
        <f t="shared" si="11"/>
        <v>0</v>
      </c>
      <c r="AQ26" s="151">
        <f t="shared" si="12"/>
        <v>0</v>
      </c>
      <c r="AR26" s="151">
        <f t="shared" si="13"/>
        <v>0</v>
      </c>
      <c r="AS26" s="147">
        <f t="shared" si="34"/>
        <v>0</v>
      </c>
      <c r="AT26" s="151">
        <f t="shared" si="35"/>
        <v>0</v>
      </c>
      <c r="AU26" s="151">
        <f t="shared" si="14"/>
        <v>0</v>
      </c>
      <c r="AV26" s="151">
        <f t="shared" si="15"/>
        <v>0</v>
      </c>
      <c r="AW26" s="151">
        <f t="shared" si="16"/>
        <v>0</v>
      </c>
      <c r="AX26" s="151">
        <f t="shared" si="17"/>
        <v>0</v>
      </c>
      <c r="AY26" s="151">
        <f t="shared" si="18"/>
        <v>0</v>
      </c>
      <c r="AZ26" s="153">
        <f t="shared" si="36"/>
        <v>0</v>
      </c>
      <c r="BA26" s="151">
        <f t="shared" si="19"/>
        <v>0</v>
      </c>
      <c r="BB26" s="151">
        <f t="shared" si="20"/>
        <v>0</v>
      </c>
      <c r="BC26" s="151">
        <f t="shared" si="21"/>
        <v>0</v>
      </c>
      <c r="BD26" s="151">
        <f t="shared" si="37"/>
        <v>0</v>
      </c>
      <c r="BE26" s="151">
        <f t="shared" si="22"/>
        <v>0</v>
      </c>
      <c r="BF26" s="151">
        <f t="shared" si="23"/>
        <v>0</v>
      </c>
      <c r="BG26" s="153">
        <f t="shared" si="38"/>
        <v>0</v>
      </c>
      <c r="BH26" s="551">
        <f t="shared" si="39"/>
        <v>0</v>
      </c>
      <c r="BI26" s="551">
        <f t="shared" si="40"/>
        <v>0</v>
      </c>
      <c r="BJ26" s="551">
        <f t="shared" si="41"/>
        <v>0</v>
      </c>
      <c r="BK26" s="551">
        <f t="shared" si="42"/>
        <v>0</v>
      </c>
      <c r="BL26" s="152">
        <v>0</v>
      </c>
      <c r="BM26" s="151">
        <f t="shared" si="24"/>
        <v>0</v>
      </c>
      <c r="BN26" s="151">
        <f t="shared" si="25"/>
        <v>0</v>
      </c>
      <c r="BO26" s="150">
        <f t="shared" si="43"/>
        <v>0</v>
      </c>
      <c r="BP26" s="1095">
        <f t="shared" si="44"/>
        <v>0</v>
      </c>
      <c r="BQ26" s="156"/>
      <c r="BR26" s="156"/>
      <c r="BS26" s="156"/>
      <c r="BT26" s="156"/>
      <c r="BU26" s="156"/>
      <c r="BV26" s="156"/>
      <c r="BW26" s="152"/>
      <c r="BX26" s="152"/>
      <c r="BY26" s="156"/>
      <c r="BZ26" s="156">
        <f t="shared" si="26"/>
        <v>0</v>
      </c>
      <c r="CA26" s="152"/>
      <c r="CB26" s="156"/>
      <c r="CC26" s="156"/>
      <c r="CD26" s="156"/>
      <c r="CE26" s="157"/>
      <c r="CF26" s="157"/>
      <c r="CG26" s="156"/>
      <c r="CH26" s="156"/>
      <c r="CI26" s="156"/>
      <c r="CJ26" s="156"/>
      <c r="CK26" s="156"/>
      <c r="CL26" s="156"/>
      <c r="CM26" s="151">
        <f t="shared" si="45"/>
        <v>0</v>
      </c>
      <c r="CN26" s="151">
        <f t="shared" si="27"/>
        <v>0</v>
      </c>
      <c r="CO26" s="158">
        <f t="shared" si="28"/>
        <v>0</v>
      </c>
      <c r="CP26" s="158"/>
      <c r="CQ26" s="151">
        <f t="shared" si="46"/>
        <v>0</v>
      </c>
      <c r="CR26" s="156">
        <f t="shared" si="47"/>
        <v>0</v>
      </c>
      <c r="CS26" s="155">
        <f t="shared" si="48"/>
        <v>0</v>
      </c>
      <c r="CT26" s="156">
        <f t="shared" si="49"/>
        <v>0</v>
      </c>
      <c r="CU26" s="332">
        <f t="shared" si="50"/>
        <v>1183.33</v>
      </c>
      <c r="CV26" s="560">
        <f t="shared" si="51"/>
        <v>-1183.33</v>
      </c>
      <c r="CW26" s="560">
        <f t="shared" si="52"/>
        <v>-118.333</v>
      </c>
      <c r="CX26" s="560">
        <f t="shared" si="53"/>
        <v>-3083.33</v>
      </c>
      <c r="CY26" s="560">
        <f t="shared" si="54"/>
        <v>0</v>
      </c>
      <c r="CZ26" s="560">
        <f t="shared" si="55"/>
        <v>-118.333</v>
      </c>
      <c r="DA26" s="560">
        <f t="shared" si="56"/>
        <v>-23.666600000000003</v>
      </c>
      <c r="DB26" s="156">
        <f t="shared" si="57"/>
        <v>0</v>
      </c>
      <c r="DC26" s="156">
        <f t="shared" si="58"/>
        <v>50</v>
      </c>
      <c r="DD26" s="156">
        <f t="shared" si="59"/>
        <v>-50</v>
      </c>
      <c r="DE26" s="561">
        <f t="shared" si="60"/>
        <v>0</v>
      </c>
      <c r="DF26" s="560">
        <f t="shared" si="61"/>
        <v>0</v>
      </c>
      <c r="DG26" s="561"/>
      <c r="DH26" s="151"/>
    </row>
    <row r="27" spans="1:112" s="160" customFormat="1" ht="68.099999999999994" customHeight="1" x14ac:dyDescent="0.45">
      <c r="A27" s="149" t="str">
        <f>IF(C27="","",SUBTOTAL(3,$C$6:C27))</f>
        <v/>
      </c>
      <c r="B27" s="150"/>
      <c r="C27" s="150"/>
      <c r="D27" s="325"/>
      <c r="E27" s="325"/>
      <c r="F27" s="150"/>
      <c r="G27" s="150"/>
      <c r="H27" s="150"/>
      <c r="I27" s="150"/>
      <c r="J27" s="151">
        <f t="shared" si="0"/>
        <v>0</v>
      </c>
      <c r="K27" s="151">
        <f t="shared" si="1"/>
        <v>0</v>
      </c>
      <c r="L27" s="151">
        <f t="shared" si="2"/>
        <v>0</v>
      </c>
      <c r="M27" s="151">
        <f t="shared" si="3"/>
        <v>0</v>
      </c>
      <c r="N27" s="152">
        <v>0</v>
      </c>
      <c r="O27" s="153">
        <f t="shared" si="29"/>
        <v>0</v>
      </c>
      <c r="P27" s="150"/>
      <c r="Q27" s="150"/>
      <c r="R27" s="150"/>
      <c r="S27" s="150"/>
      <c r="T27" s="150"/>
      <c r="U27" s="151"/>
      <c r="V27" s="151"/>
      <c r="W27" s="331">
        <f t="shared" si="30"/>
        <v>0</v>
      </c>
      <c r="X27" s="150"/>
      <c r="Y27" s="154">
        <f t="shared" si="4"/>
        <v>0</v>
      </c>
      <c r="Z27" s="153">
        <f t="shared" si="5"/>
        <v>0</v>
      </c>
      <c r="AA27" s="147"/>
      <c r="AB27" s="147"/>
      <c r="AC27" s="331">
        <f t="shared" si="31"/>
        <v>0</v>
      </c>
      <c r="AD27" s="331">
        <f t="shared" si="6"/>
        <v>0</v>
      </c>
      <c r="AE27" s="331">
        <v>0</v>
      </c>
      <c r="AF27" s="331">
        <f t="shared" si="32"/>
        <v>0</v>
      </c>
      <c r="AG27" s="331">
        <f t="shared" si="33"/>
        <v>0</v>
      </c>
      <c r="AH27" s="148">
        <f t="shared" si="7"/>
        <v>0</v>
      </c>
      <c r="AI27" s="155">
        <v>0</v>
      </c>
      <c r="AJ27" s="337">
        <v>0</v>
      </c>
      <c r="AK27" s="155">
        <v>0</v>
      </c>
      <c r="AL27" s="337">
        <v>0</v>
      </c>
      <c r="AM27" s="151">
        <f t="shared" si="8"/>
        <v>0</v>
      </c>
      <c r="AN27" s="151">
        <f t="shared" si="9"/>
        <v>0</v>
      </c>
      <c r="AO27" s="151">
        <f t="shared" si="10"/>
        <v>0</v>
      </c>
      <c r="AP27" s="151">
        <f t="shared" si="11"/>
        <v>0</v>
      </c>
      <c r="AQ27" s="151">
        <f t="shared" si="12"/>
        <v>0</v>
      </c>
      <c r="AR27" s="151">
        <f t="shared" si="13"/>
        <v>0</v>
      </c>
      <c r="AS27" s="147">
        <f t="shared" si="34"/>
        <v>0</v>
      </c>
      <c r="AT27" s="151">
        <f t="shared" si="35"/>
        <v>0</v>
      </c>
      <c r="AU27" s="151">
        <f t="shared" si="14"/>
        <v>0</v>
      </c>
      <c r="AV27" s="151">
        <f t="shared" si="15"/>
        <v>0</v>
      </c>
      <c r="AW27" s="151">
        <f t="shared" si="16"/>
        <v>0</v>
      </c>
      <c r="AX27" s="151">
        <f t="shared" si="17"/>
        <v>0</v>
      </c>
      <c r="AY27" s="151">
        <f t="shared" si="18"/>
        <v>0</v>
      </c>
      <c r="AZ27" s="153">
        <f t="shared" si="36"/>
        <v>0</v>
      </c>
      <c r="BA27" s="151">
        <f t="shared" si="19"/>
        <v>0</v>
      </c>
      <c r="BB27" s="151">
        <f t="shared" si="20"/>
        <v>0</v>
      </c>
      <c r="BC27" s="151">
        <f t="shared" si="21"/>
        <v>0</v>
      </c>
      <c r="BD27" s="151">
        <f t="shared" si="37"/>
        <v>0</v>
      </c>
      <c r="BE27" s="151">
        <f t="shared" si="22"/>
        <v>0</v>
      </c>
      <c r="BF27" s="151">
        <f t="shared" si="23"/>
        <v>0</v>
      </c>
      <c r="BG27" s="153">
        <f t="shared" si="38"/>
        <v>0</v>
      </c>
      <c r="BH27" s="551">
        <f t="shared" si="39"/>
        <v>0</v>
      </c>
      <c r="BI27" s="551">
        <f t="shared" si="40"/>
        <v>0</v>
      </c>
      <c r="BJ27" s="551">
        <f t="shared" si="41"/>
        <v>0</v>
      </c>
      <c r="BK27" s="551">
        <f t="shared" si="42"/>
        <v>0</v>
      </c>
      <c r="BL27" s="152">
        <v>0</v>
      </c>
      <c r="BM27" s="151">
        <f t="shared" si="24"/>
        <v>0</v>
      </c>
      <c r="BN27" s="151">
        <f t="shared" si="25"/>
        <v>0</v>
      </c>
      <c r="BO27" s="150">
        <f t="shared" si="43"/>
        <v>0</v>
      </c>
      <c r="BP27" s="1095">
        <f t="shared" si="44"/>
        <v>0</v>
      </c>
      <c r="BQ27" s="156"/>
      <c r="BR27" s="156"/>
      <c r="BS27" s="156"/>
      <c r="BT27" s="156"/>
      <c r="BU27" s="156"/>
      <c r="BV27" s="156"/>
      <c r="BW27" s="152"/>
      <c r="BX27" s="152"/>
      <c r="BY27" s="156"/>
      <c r="BZ27" s="156">
        <f t="shared" si="26"/>
        <v>0</v>
      </c>
      <c r="CA27" s="152"/>
      <c r="CB27" s="156"/>
      <c r="CC27" s="156"/>
      <c r="CD27" s="156"/>
      <c r="CE27" s="157"/>
      <c r="CF27" s="157"/>
      <c r="CG27" s="156"/>
      <c r="CH27" s="156"/>
      <c r="CI27" s="156"/>
      <c r="CJ27" s="156"/>
      <c r="CK27" s="156"/>
      <c r="CL27" s="156"/>
      <c r="CM27" s="151">
        <f t="shared" si="45"/>
        <v>0</v>
      </c>
      <c r="CN27" s="151">
        <f t="shared" si="27"/>
        <v>0</v>
      </c>
      <c r="CO27" s="158">
        <f t="shared" si="28"/>
        <v>0</v>
      </c>
      <c r="CP27" s="158"/>
      <c r="CQ27" s="151">
        <f t="shared" si="46"/>
        <v>0</v>
      </c>
      <c r="CR27" s="156">
        <f t="shared" si="47"/>
        <v>0</v>
      </c>
      <c r="CS27" s="155">
        <f t="shared" si="48"/>
        <v>0</v>
      </c>
      <c r="CT27" s="156">
        <f t="shared" si="49"/>
        <v>0</v>
      </c>
      <c r="CU27" s="332">
        <f t="shared" si="50"/>
        <v>1183.33</v>
      </c>
      <c r="CV27" s="560">
        <f t="shared" si="51"/>
        <v>-1183.33</v>
      </c>
      <c r="CW27" s="560">
        <f t="shared" si="52"/>
        <v>-118.333</v>
      </c>
      <c r="CX27" s="560">
        <f t="shared" si="53"/>
        <v>-3083.33</v>
      </c>
      <c r="CY27" s="560">
        <f t="shared" si="54"/>
        <v>0</v>
      </c>
      <c r="CZ27" s="560">
        <f t="shared" si="55"/>
        <v>-118.333</v>
      </c>
      <c r="DA27" s="560">
        <f t="shared" si="56"/>
        <v>-23.666600000000003</v>
      </c>
      <c r="DB27" s="156">
        <f t="shared" si="57"/>
        <v>0</v>
      </c>
      <c r="DC27" s="156">
        <f t="shared" si="58"/>
        <v>50</v>
      </c>
      <c r="DD27" s="156">
        <f t="shared" si="59"/>
        <v>-50</v>
      </c>
      <c r="DE27" s="561">
        <f t="shared" si="60"/>
        <v>0</v>
      </c>
      <c r="DF27" s="560">
        <f t="shared" si="61"/>
        <v>0</v>
      </c>
      <c r="DG27" s="561"/>
      <c r="DH27" s="151"/>
    </row>
    <row r="28" spans="1:112" s="160" customFormat="1" ht="68.099999999999994" customHeight="1" x14ac:dyDescent="0.45">
      <c r="A28" s="149" t="str">
        <f>IF(C28="","",SUBTOTAL(3,$C$6:C28))</f>
        <v/>
      </c>
      <c r="B28" s="150"/>
      <c r="C28" s="150"/>
      <c r="D28" s="325"/>
      <c r="E28" s="325"/>
      <c r="F28" s="150"/>
      <c r="G28" s="150"/>
      <c r="H28" s="150"/>
      <c r="I28" s="150"/>
      <c r="J28" s="151">
        <f t="shared" si="0"/>
        <v>0</v>
      </c>
      <c r="K28" s="151">
        <f t="shared" si="1"/>
        <v>0</v>
      </c>
      <c r="L28" s="151">
        <f t="shared" si="2"/>
        <v>0</v>
      </c>
      <c r="M28" s="151">
        <f t="shared" si="3"/>
        <v>0</v>
      </c>
      <c r="N28" s="152">
        <v>0</v>
      </c>
      <c r="O28" s="153">
        <f t="shared" si="29"/>
        <v>0</v>
      </c>
      <c r="P28" s="150"/>
      <c r="Q28" s="150"/>
      <c r="R28" s="150"/>
      <c r="S28" s="150"/>
      <c r="T28" s="150"/>
      <c r="U28" s="151"/>
      <c r="V28" s="151"/>
      <c r="W28" s="331">
        <f t="shared" si="30"/>
        <v>0</v>
      </c>
      <c r="X28" s="150"/>
      <c r="Y28" s="154">
        <f t="shared" si="4"/>
        <v>0</v>
      </c>
      <c r="Z28" s="153">
        <f t="shared" si="5"/>
        <v>0</v>
      </c>
      <c r="AA28" s="147"/>
      <c r="AB28" s="147"/>
      <c r="AC28" s="331">
        <f t="shared" si="31"/>
        <v>0</v>
      </c>
      <c r="AD28" s="331">
        <f t="shared" si="6"/>
        <v>0</v>
      </c>
      <c r="AE28" s="331">
        <v>0</v>
      </c>
      <c r="AF28" s="331">
        <f t="shared" si="32"/>
        <v>0</v>
      </c>
      <c r="AG28" s="331">
        <f t="shared" si="33"/>
        <v>0</v>
      </c>
      <c r="AH28" s="148">
        <f t="shared" si="7"/>
        <v>0</v>
      </c>
      <c r="AI28" s="155">
        <v>0</v>
      </c>
      <c r="AJ28" s="337">
        <v>0</v>
      </c>
      <c r="AK28" s="155">
        <v>0</v>
      </c>
      <c r="AL28" s="337">
        <v>0</v>
      </c>
      <c r="AM28" s="151">
        <f t="shared" si="8"/>
        <v>0</v>
      </c>
      <c r="AN28" s="151">
        <f t="shared" si="9"/>
        <v>0</v>
      </c>
      <c r="AO28" s="151">
        <f t="shared" si="10"/>
        <v>0</v>
      </c>
      <c r="AP28" s="151">
        <f t="shared" si="11"/>
        <v>0</v>
      </c>
      <c r="AQ28" s="151">
        <f t="shared" si="12"/>
        <v>0</v>
      </c>
      <c r="AR28" s="151">
        <f t="shared" si="13"/>
        <v>0</v>
      </c>
      <c r="AS28" s="147">
        <f t="shared" si="34"/>
        <v>0</v>
      </c>
      <c r="AT28" s="151">
        <f t="shared" si="35"/>
        <v>0</v>
      </c>
      <c r="AU28" s="151">
        <f t="shared" si="14"/>
        <v>0</v>
      </c>
      <c r="AV28" s="151">
        <f t="shared" si="15"/>
        <v>0</v>
      </c>
      <c r="AW28" s="151">
        <f t="shared" si="16"/>
        <v>0</v>
      </c>
      <c r="AX28" s="151">
        <f t="shared" si="17"/>
        <v>0</v>
      </c>
      <c r="AY28" s="151">
        <f t="shared" si="18"/>
        <v>0</v>
      </c>
      <c r="AZ28" s="153">
        <f t="shared" si="36"/>
        <v>0</v>
      </c>
      <c r="BA28" s="151">
        <f t="shared" si="19"/>
        <v>0</v>
      </c>
      <c r="BB28" s="151">
        <f t="shared" si="20"/>
        <v>0</v>
      </c>
      <c r="BC28" s="151">
        <f t="shared" si="21"/>
        <v>0</v>
      </c>
      <c r="BD28" s="151">
        <f t="shared" si="37"/>
        <v>0</v>
      </c>
      <c r="BE28" s="151">
        <f t="shared" si="22"/>
        <v>0</v>
      </c>
      <c r="BF28" s="151">
        <f t="shared" si="23"/>
        <v>0</v>
      </c>
      <c r="BG28" s="153">
        <f t="shared" si="38"/>
        <v>0</v>
      </c>
      <c r="BH28" s="551">
        <f t="shared" si="39"/>
        <v>0</v>
      </c>
      <c r="BI28" s="551">
        <f t="shared" si="40"/>
        <v>0</v>
      </c>
      <c r="BJ28" s="551">
        <f t="shared" si="41"/>
        <v>0</v>
      </c>
      <c r="BK28" s="551">
        <f t="shared" si="42"/>
        <v>0</v>
      </c>
      <c r="BL28" s="152">
        <v>0</v>
      </c>
      <c r="BM28" s="151">
        <f t="shared" si="24"/>
        <v>0</v>
      </c>
      <c r="BN28" s="151">
        <f t="shared" si="25"/>
        <v>0</v>
      </c>
      <c r="BO28" s="150">
        <f t="shared" si="43"/>
        <v>0</v>
      </c>
      <c r="BP28" s="1095">
        <f t="shared" si="44"/>
        <v>0</v>
      </c>
      <c r="BQ28" s="156"/>
      <c r="BR28" s="156"/>
      <c r="BS28" s="156"/>
      <c r="BT28" s="156"/>
      <c r="BU28" s="156"/>
      <c r="BV28" s="156"/>
      <c r="BW28" s="152"/>
      <c r="BX28" s="152"/>
      <c r="BY28" s="156"/>
      <c r="BZ28" s="156">
        <f t="shared" si="26"/>
        <v>0</v>
      </c>
      <c r="CA28" s="152"/>
      <c r="CB28" s="156"/>
      <c r="CC28" s="156"/>
      <c r="CD28" s="156"/>
      <c r="CE28" s="157"/>
      <c r="CF28" s="157"/>
      <c r="CG28" s="156"/>
      <c r="CH28" s="156"/>
      <c r="CI28" s="156"/>
      <c r="CJ28" s="156"/>
      <c r="CK28" s="156"/>
      <c r="CL28" s="156"/>
      <c r="CM28" s="151">
        <f t="shared" si="45"/>
        <v>0</v>
      </c>
      <c r="CN28" s="151">
        <f t="shared" si="27"/>
        <v>0</v>
      </c>
      <c r="CO28" s="158">
        <f t="shared" si="28"/>
        <v>0</v>
      </c>
      <c r="CP28" s="158"/>
      <c r="CQ28" s="151">
        <f t="shared" si="46"/>
        <v>0</v>
      </c>
      <c r="CR28" s="156">
        <f t="shared" si="47"/>
        <v>0</v>
      </c>
      <c r="CS28" s="155">
        <f t="shared" si="48"/>
        <v>0</v>
      </c>
      <c r="CT28" s="156">
        <f t="shared" si="49"/>
        <v>0</v>
      </c>
      <c r="CU28" s="332">
        <f t="shared" si="50"/>
        <v>1183.33</v>
      </c>
      <c r="CV28" s="560">
        <f t="shared" si="51"/>
        <v>-1183.33</v>
      </c>
      <c r="CW28" s="560">
        <f t="shared" si="52"/>
        <v>-118.333</v>
      </c>
      <c r="CX28" s="560">
        <f t="shared" si="53"/>
        <v>-3083.33</v>
      </c>
      <c r="CY28" s="560">
        <f t="shared" si="54"/>
        <v>0</v>
      </c>
      <c r="CZ28" s="560">
        <f t="shared" si="55"/>
        <v>-118.333</v>
      </c>
      <c r="DA28" s="560">
        <f t="shared" si="56"/>
        <v>-23.666600000000003</v>
      </c>
      <c r="DB28" s="156">
        <f t="shared" si="57"/>
        <v>0</v>
      </c>
      <c r="DC28" s="156">
        <f t="shared" si="58"/>
        <v>50</v>
      </c>
      <c r="DD28" s="156">
        <f t="shared" si="59"/>
        <v>-50</v>
      </c>
      <c r="DE28" s="561">
        <f t="shared" si="60"/>
        <v>0</v>
      </c>
      <c r="DF28" s="560">
        <f t="shared" si="61"/>
        <v>0</v>
      </c>
      <c r="DG28" s="561"/>
      <c r="DH28" s="151"/>
    </row>
    <row r="29" spans="1:112" s="160" customFormat="1" ht="68.099999999999994" customHeight="1" x14ac:dyDescent="0.45">
      <c r="A29" s="149" t="str">
        <f>IF(C29="","",SUBTOTAL(3,$C$6:C29))</f>
        <v/>
      </c>
      <c r="B29" s="150"/>
      <c r="C29" s="150"/>
      <c r="D29" s="325"/>
      <c r="E29" s="325"/>
      <c r="F29" s="150"/>
      <c r="G29" s="150"/>
      <c r="H29" s="150"/>
      <c r="I29" s="150"/>
      <c r="J29" s="151">
        <f t="shared" si="0"/>
        <v>0</v>
      </c>
      <c r="K29" s="151">
        <f t="shared" si="1"/>
        <v>0</v>
      </c>
      <c r="L29" s="151">
        <f t="shared" si="2"/>
        <v>0</v>
      </c>
      <c r="M29" s="151">
        <f t="shared" si="3"/>
        <v>0</v>
      </c>
      <c r="N29" s="152">
        <v>0</v>
      </c>
      <c r="O29" s="153">
        <f t="shared" si="29"/>
        <v>0</v>
      </c>
      <c r="P29" s="150"/>
      <c r="Q29" s="150"/>
      <c r="R29" s="150"/>
      <c r="S29" s="150"/>
      <c r="T29" s="150"/>
      <c r="U29" s="151"/>
      <c r="V29" s="151"/>
      <c r="W29" s="331">
        <f t="shared" si="30"/>
        <v>0</v>
      </c>
      <c r="X29" s="150"/>
      <c r="Y29" s="154">
        <f t="shared" si="4"/>
        <v>0</v>
      </c>
      <c r="Z29" s="153">
        <f t="shared" si="5"/>
        <v>0</v>
      </c>
      <c r="AA29" s="147"/>
      <c r="AB29" s="147"/>
      <c r="AC29" s="331">
        <f t="shared" si="31"/>
        <v>0</v>
      </c>
      <c r="AD29" s="331">
        <f t="shared" si="6"/>
        <v>0</v>
      </c>
      <c r="AE29" s="331">
        <v>0</v>
      </c>
      <c r="AF29" s="331">
        <f t="shared" si="32"/>
        <v>0</v>
      </c>
      <c r="AG29" s="331">
        <f t="shared" si="33"/>
        <v>0</v>
      </c>
      <c r="AH29" s="148">
        <f t="shared" si="7"/>
        <v>0</v>
      </c>
      <c r="AI29" s="155">
        <v>0</v>
      </c>
      <c r="AJ29" s="337">
        <v>0</v>
      </c>
      <c r="AK29" s="155">
        <v>0</v>
      </c>
      <c r="AL29" s="337">
        <v>0</v>
      </c>
      <c r="AM29" s="151">
        <f t="shared" si="8"/>
        <v>0</v>
      </c>
      <c r="AN29" s="151">
        <f t="shared" si="9"/>
        <v>0</v>
      </c>
      <c r="AO29" s="151">
        <f t="shared" si="10"/>
        <v>0</v>
      </c>
      <c r="AP29" s="151">
        <f t="shared" si="11"/>
        <v>0</v>
      </c>
      <c r="AQ29" s="151">
        <f t="shared" si="12"/>
        <v>0</v>
      </c>
      <c r="AR29" s="151">
        <f t="shared" si="13"/>
        <v>0</v>
      </c>
      <c r="AS29" s="147">
        <f t="shared" si="34"/>
        <v>0</v>
      </c>
      <c r="AT29" s="151">
        <f t="shared" si="35"/>
        <v>0</v>
      </c>
      <c r="AU29" s="151">
        <f t="shared" si="14"/>
        <v>0</v>
      </c>
      <c r="AV29" s="151">
        <f t="shared" si="15"/>
        <v>0</v>
      </c>
      <c r="AW29" s="151">
        <f t="shared" si="16"/>
        <v>0</v>
      </c>
      <c r="AX29" s="151">
        <f t="shared" si="17"/>
        <v>0</v>
      </c>
      <c r="AY29" s="151">
        <f t="shared" si="18"/>
        <v>0</v>
      </c>
      <c r="AZ29" s="153">
        <f t="shared" si="36"/>
        <v>0</v>
      </c>
      <c r="BA29" s="151">
        <f t="shared" si="19"/>
        <v>0</v>
      </c>
      <c r="BB29" s="151">
        <f t="shared" si="20"/>
        <v>0</v>
      </c>
      <c r="BC29" s="151">
        <f t="shared" si="21"/>
        <v>0</v>
      </c>
      <c r="BD29" s="151">
        <f t="shared" si="37"/>
        <v>0</v>
      </c>
      <c r="BE29" s="151">
        <f t="shared" si="22"/>
        <v>0</v>
      </c>
      <c r="BF29" s="151">
        <f t="shared" si="23"/>
        <v>0</v>
      </c>
      <c r="BG29" s="153">
        <f t="shared" si="38"/>
        <v>0</v>
      </c>
      <c r="BH29" s="551">
        <f t="shared" si="39"/>
        <v>0</v>
      </c>
      <c r="BI29" s="551">
        <f t="shared" si="40"/>
        <v>0</v>
      </c>
      <c r="BJ29" s="551">
        <f t="shared" si="41"/>
        <v>0</v>
      </c>
      <c r="BK29" s="551">
        <f t="shared" si="42"/>
        <v>0</v>
      </c>
      <c r="BL29" s="152">
        <v>0</v>
      </c>
      <c r="BM29" s="151">
        <f t="shared" si="24"/>
        <v>0</v>
      </c>
      <c r="BN29" s="151">
        <f t="shared" si="25"/>
        <v>0</v>
      </c>
      <c r="BO29" s="150">
        <f t="shared" si="43"/>
        <v>0</v>
      </c>
      <c r="BP29" s="1095">
        <f t="shared" si="44"/>
        <v>0</v>
      </c>
      <c r="BQ29" s="156"/>
      <c r="BR29" s="156"/>
      <c r="BS29" s="156"/>
      <c r="BT29" s="156"/>
      <c r="BU29" s="156"/>
      <c r="BV29" s="156"/>
      <c r="BW29" s="152"/>
      <c r="BX29" s="152"/>
      <c r="BY29" s="156"/>
      <c r="BZ29" s="156">
        <f t="shared" si="26"/>
        <v>0</v>
      </c>
      <c r="CA29" s="152"/>
      <c r="CB29" s="156"/>
      <c r="CC29" s="156"/>
      <c r="CD29" s="156"/>
      <c r="CE29" s="157"/>
      <c r="CF29" s="157"/>
      <c r="CG29" s="156"/>
      <c r="CH29" s="156"/>
      <c r="CI29" s="156"/>
      <c r="CJ29" s="156"/>
      <c r="CK29" s="156"/>
      <c r="CL29" s="156"/>
      <c r="CM29" s="151">
        <f t="shared" si="45"/>
        <v>0</v>
      </c>
      <c r="CN29" s="151">
        <f t="shared" si="27"/>
        <v>0</v>
      </c>
      <c r="CO29" s="158">
        <f t="shared" si="28"/>
        <v>0</v>
      </c>
      <c r="CP29" s="158"/>
      <c r="CQ29" s="151">
        <f t="shared" si="46"/>
        <v>0</v>
      </c>
      <c r="CR29" s="156">
        <f t="shared" si="47"/>
        <v>0</v>
      </c>
      <c r="CS29" s="155">
        <f t="shared" si="48"/>
        <v>0</v>
      </c>
      <c r="CT29" s="156">
        <f t="shared" si="49"/>
        <v>0</v>
      </c>
      <c r="CU29" s="332">
        <f t="shared" si="50"/>
        <v>1183.33</v>
      </c>
      <c r="CV29" s="560">
        <f t="shared" si="51"/>
        <v>-1183.33</v>
      </c>
      <c r="CW29" s="560">
        <f t="shared" si="52"/>
        <v>-118.333</v>
      </c>
      <c r="CX29" s="560">
        <f t="shared" si="53"/>
        <v>-3083.33</v>
      </c>
      <c r="CY29" s="560">
        <f t="shared" si="54"/>
        <v>0</v>
      </c>
      <c r="CZ29" s="560">
        <f t="shared" si="55"/>
        <v>-118.333</v>
      </c>
      <c r="DA29" s="560">
        <f t="shared" si="56"/>
        <v>-23.666600000000003</v>
      </c>
      <c r="DB29" s="156">
        <f t="shared" si="57"/>
        <v>0</v>
      </c>
      <c r="DC29" s="156">
        <f t="shared" si="58"/>
        <v>50</v>
      </c>
      <c r="DD29" s="156">
        <f t="shared" si="59"/>
        <v>-50</v>
      </c>
      <c r="DE29" s="561">
        <f t="shared" si="60"/>
        <v>0</v>
      </c>
      <c r="DF29" s="560">
        <f t="shared" si="61"/>
        <v>0</v>
      </c>
      <c r="DG29" s="561"/>
      <c r="DH29" s="151"/>
    </row>
    <row r="30" spans="1:112" s="160" customFormat="1" ht="68.099999999999994" customHeight="1" x14ac:dyDescent="0.45">
      <c r="A30" s="149" t="str">
        <f>IF(C30="","",SUBTOTAL(3,$C$6:C30))</f>
        <v/>
      </c>
      <c r="B30" s="150"/>
      <c r="C30" s="150"/>
      <c r="D30" s="325"/>
      <c r="E30" s="325"/>
      <c r="F30" s="150"/>
      <c r="G30" s="150"/>
      <c r="H30" s="150"/>
      <c r="I30" s="150"/>
      <c r="J30" s="151">
        <f t="shared" si="0"/>
        <v>0</v>
      </c>
      <c r="K30" s="151">
        <f t="shared" si="1"/>
        <v>0</v>
      </c>
      <c r="L30" s="151">
        <f t="shared" si="2"/>
        <v>0</v>
      </c>
      <c r="M30" s="151">
        <f t="shared" si="3"/>
        <v>0</v>
      </c>
      <c r="N30" s="152">
        <v>0</v>
      </c>
      <c r="O30" s="153">
        <f t="shared" si="29"/>
        <v>0</v>
      </c>
      <c r="P30" s="150"/>
      <c r="Q30" s="150"/>
      <c r="R30" s="150"/>
      <c r="S30" s="150"/>
      <c r="T30" s="150"/>
      <c r="U30" s="151"/>
      <c r="V30" s="151"/>
      <c r="W30" s="331">
        <f t="shared" si="30"/>
        <v>0</v>
      </c>
      <c r="X30" s="150"/>
      <c r="Y30" s="154">
        <f t="shared" si="4"/>
        <v>0</v>
      </c>
      <c r="Z30" s="153">
        <f t="shared" si="5"/>
        <v>0</v>
      </c>
      <c r="AA30" s="147"/>
      <c r="AB30" s="147"/>
      <c r="AC30" s="331">
        <f t="shared" si="31"/>
        <v>0</v>
      </c>
      <c r="AD30" s="331">
        <f t="shared" si="6"/>
        <v>0</v>
      </c>
      <c r="AE30" s="331">
        <v>0</v>
      </c>
      <c r="AF30" s="331">
        <f t="shared" si="32"/>
        <v>0</v>
      </c>
      <c r="AG30" s="331">
        <f t="shared" si="33"/>
        <v>0</v>
      </c>
      <c r="AH30" s="148">
        <f t="shared" si="7"/>
        <v>0</v>
      </c>
      <c r="AI30" s="155">
        <v>0</v>
      </c>
      <c r="AJ30" s="337">
        <v>0</v>
      </c>
      <c r="AK30" s="155">
        <v>0</v>
      </c>
      <c r="AL30" s="337">
        <v>0</v>
      </c>
      <c r="AM30" s="151">
        <f t="shared" si="8"/>
        <v>0</v>
      </c>
      <c r="AN30" s="151">
        <f t="shared" si="9"/>
        <v>0</v>
      </c>
      <c r="AO30" s="151">
        <f t="shared" si="10"/>
        <v>0</v>
      </c>
      <c r="AP30" s="151">
        <f t="shared" si="11"/>
        <v>0</v>
      </c>
      <c r="AQ30" s="151">
        <f t="shared" si="12"/>
        <v>0</v>
      </c>
      <c r="AR30" s="151">
        <f t="shared" si="13"/>
        <v>0</v>
      </c>
      <c r="AS30" s="147">
        <f t="shared" si="34"/>
        <v>0</v>
      </c>
      <c r="AT30" s="151">
        <f t="shared" si="35"/>
        <v>0</v>
      </c>
      <c r="AU30" s="151">
        <f t="shared" si="14"/>
        <v>0</v>
      </c>
      <c r="AV30" s="151">
        <f t="shared" si="15"/>
        <v>0</v>
      </c>
      <c r="AW30" s="151">
        <f t="shared" si="16"/>
        <v>0</v>
      </c>
      <c r="AX30" s="151">
        <f t="shared" si="17"/>
        <v>0</v>
      </c>
      <c r="AY30" s="151">
        <f t="shared" si="18"/>
        <v>0</v>
      </c>
      <c r="AZ30" s="153">
        <f t="shared" si="36"/>
        <v>0</v>
      </c>
      <c r="BA30" s="151">
        <f t="shared" si="19"/>
        <v>0</v>
      </c>
      <c r="BB30" s="151">
        <f t="shared" si="20"/>
        <v>0</v>
      </c>
      <c r="BC30" s="151">
        <f t="shared" si="21"/>
        <v>0</v>
      </c>
      <c r="BD30" s="151">
        <f t="shared" si="37"/>
        <v>0</v>
      </c>
      <c r="BE30" s="151">
        <f t="shared" si="22"/>
        <v>0</v>
      </c>
      <c r="BF30" s="151">
        <f t="shared" si="23"/>
        <v>0</v>
      </c>
      <c r="BG30" s="153">
        <f t="shared" si="38"/>
        <v>0</v>
      </c>
      <c r="BH30" s="551">
        <f t="shared" si="39"/>
        <v>0</v>
      </c>
      <c r="BI30" s="551">
        <f t="shared" si="40"/>
        <v>0</v>
      </c>
      <c r="BJ30" s="551">
        <f t="shared" si="41"/>
        <v>0</v>
      </c>
      <c r="BK30" s="551">
        <f t="shared" si="42"/>
        <v>0</v>
      </c>
      <c r="BL30" s="152">
        <v>0</v>
      </c>
      <c r="BM30" s="151">
        <f t="shared" si="24"/>
        <v>0</v>
      </c>
      <c r="BN30" s="151">
        <f t="shared" si="25"/>
        <v>0</v>
      </c>
      <c r="BO30" s="150">
        <f t="shared" si="43"/>
        <v>0</v>
      </c>
      <c r="BP30" s="1095">
        <f t="shared" si="44"/>
        <v>0</v>
      </c>
      <c r="BQ30" s="156"/>
      <c r="BR30" s="156"/>
      <c r="BS30" s="156"/>
      <c r="BT30" s="156"/>
      <c r="BU30" s="156"/>
      <c r="BV30" s="156"/>
      <c r="BW30" s="152"/>
      <c r="BX30" s="152"/>
      <c r="BY30" s="156"/>
      <c r="BZ30" s="156">
        <f t="shared" si="26"/>
        <v>0</v>
      </c>
      <c r="CA30" s="152"/>
      <c r="CB30" s="156"/>
      <c r="CC30" s="156"/>
      <c r="CD30" s="156"/>
      <c r="CE30" s="157"/>
      <c r="CF30" s="157"/>
      <c r="CG30" s="156"/>
      <c r="CH30" s="156"/>
      <c r="CI30" s="156"/>
      <c r="CJ30" s="156"/>
      <c r="CK30" s="156"/>
      <c r="CL30" s="156"/>
      <c r="CM30" s="151">
        <f t="shared" si="45"/>
        <v>0</v>
      </c>
      <c r="CN30" s="151">
        <f t="shared" si="27"/>
        <v>0</v>
      </c>
      <c r="CO30" s="158">
        <f t="shared" si="28"/>
        <v>0</v>
      </c>
      <c r="CP30" s="158"/>
      <c r="CQ30" s="151">
        <f t="shared" si="46"/>
        <v>0</v>
      </c>
      <c r="CR30" s="156">
        <f t="shared" si="47"/>
        <v>0</v>
      </c>
      <c r="CS30" s="155">
        <f t="shared" si="48"/>
        <v>0</v>
      </c>
      <c r="CT30" s="156">
        <f t="shared" si="49"/>
        <v>0</v>
      </c>
      <c r="CU30" s="332">
        <f t="shared" si="50"/>
        <v>1183.33</v>
      </c>
      <c r="CV30" s="560">
        <f t="shared" si="51"/>
        <v>-1183.33</v>
      </c>
      <c r="CW30" s="560">
        <f t="shared" si="52"/>
        <v>-118.333</v>
      </c>
      <c r="CX30" s="560">
        <f t="shared" si="53"/>
        <v>-3083.33</v>
      </c>
      <c r="CY30" s="560">
        <f t="shared" si="54"/>
        <v>0</v>
      </c>
      <c r="CZ30" s="560">
        <f t="shared" si="55"/>
        <v>-118.333</v>
      </c>
      <c r="DA30" s="560">
        <f t="shared" si="56"/>
        <v>-23.666600000000003</v>
      </c>
      <c r="DB30" s="156">
        <f t="shared" si="57"/>
        <v>0</v>
      </c>
      <c r="DC30" s="156">
        <f t="shared" si="58"/>
        <v>50</v>
      </c>
      <c r="DD30" s="156">
        <f t="shared" si="59"/>
        <v>-50</v>
      </c>
      <c r="DE30" s="561">
        <f t="shared" si="60"/>
        <v>0</v>
      </c>
      <c r="DF30" s="560">
        <f t="shared" si="61"/>
        <v>0</v>
      </c>
      <c r="DG30" s="561"/>
      <c r="DH30" s="151"/>
    </row>
    <row r="31" spans="1:112" s="160" customFormat="1" ht="68.099999999999994" customHeight="1" x14ac:dyDescent="0.45">
      <c r="A31" s="149" t="str">
        <f>IF(C31="","",SUBTOTAL(3,$C$6:C31))</f>
        <v/>
      </c>
      <c r="B31" s="150"/>
      <c r="C31" s="150"/>
      <c r="D31" s="325"/>
      <c r="E31" s="325"/>
      <c r="F31" s="150"/>
      <c r="G31" s="150"/>
      <c r="H31" s="150"/>
      <c r="I31" s="150"/>
      <c r="J31" s="151">
        <f t="shared" si="0"/>
        <v>0</v>
      </c>
      <c r="K31" s="151">
        <f t="shared" si="1"/>
        <v>0</v>
      </c>
      <c r="L31" s="151">
        <f t="shared" si="2"/>
        <v>0</v>
      </c>
      <c r="M31" s="151">
        <f t="shared" si="3"/>
        <v>0</v>
      </c>
      <c r="N31" s="152">
        <v>0</v>
      </c>
      <c r="O31" s="153">
        <f t="shared" si="29"/>
        <v>0</v>
      </c>
      <c r="P31" s="150"/>
      <c r="Q31" s="150"/>
      <c r="R31" s="150"/>
      <c r="S31" s="150"/>
      <c r="T31" s="150"/>
      <c r="U31" s="151"/>
      <c r="V31" s="151"/>
      <c r="W31" s="331">
        <f t="shared" si="30"/>
        <v>0</v>
      </c>
      <c r="X31" s="150"/>
      <c r="Y31" s="154">
        <f t="shared" si="4"/>
        <v>0</v>
      </c>
      <c r="Z31" s="153">
        <f t="shared" si="5"/>
        <v>0</v>
      </c>
      <c r="AA31" s="147"/>
      <c r="AB31" s="147"/>
      <c r="AC31" s="331">
        <f t="shared" si="31"/>
        <v>0</v>
      </c>
      <c r="AD31" s="331">
        <f t="shared" si="6"/>
        <v>0</v>
      </c>
      <c r="AE31" s="331">
        <v>0</v>
      </c>
      <c r="AF31" s="331">
        <f t="shared" si="32"/>
        <v>0</v>
      </c>
      <c r="AG31" s="331">
        <f t="shared" si="33"/>
        <v>0</v>
      </c>
      <c r="AH31" s="148">
        <f t="shared" si="7"/>
        <v>0</v>
      </c>
      <c r="AI31" s="155">
        <v>0</v>
      </c>
      <c r="AJ31" s="337">
        <v>0</v>
      </c>
      <c r="AK31" s="155">
        <v>0</v>
      </c>
      <c r="AL31" s="337">
        <v>0</v>
      </c>
      <c r="AM31" s="151">
        <f t="shared" si="8"/>
        <v>0</v>
      </c>
      <c r="AN31" s="151">
        <f t="shared" si="9"/>
        <v>0</v>
      </c>
      <c r="AO31" s="151">
        <f t="shared" si="10"/>
        <v>0</v>
      </c>
      <c r="AP31" s="151">
        <f t="shared" si="11"/>
        <v>0</v>
      </c>
      <c r="AQ31" s="151">
        <f t="shared" si="12"/>
        <v>0</v>
      </c>
      <c r="AR31" s="151">
        <f t="shared" si="13"/>
        <v>0</v>
      </c>
      <c r="AS31" s="147">
        <f t="shared" si="34"/>
        <v>0</v>
      </c>
      <c r="AT31" s="151">
        <f t="shared" si="35"/>
        <v>0</v>
      </c>
      <c r="AU31" s="151">
        <f t="shared" si="14"/>
        <v>0</v>
      </c>
      <c r="AV31" s="151">
        <f t="shared" si="15"/>
        <v>0</v>
      </c>
      <c r="AW31" s="151">
        <f t="shared" si="16"/>
        <v>0</v>
      </c>
      <c r="AX31" s="151">
        <f t="shared" si="17"/>
        <v>0</v>
      </c>
      <c r="AY31" s="151">
        <f t="shared" si="18"/>
        <v>0</v>
      </c>
      <c r="AZ31" s="153">
        <f t="shared" si="36"/>
        <v>0</v>
      </c>
      <c r="BA31" s="151">
        <f t="shared" si="19"/>
        <v>0</v>
      </c>
      <c r="BB31" s="151">
        <f t="shared" si="20"/>
        <v>0</v>
      </c>
      <c r="BC31" s="151">
        <f t="shared" si="21"/>
        <v>0</v>
      </c>
      <c r="BD31" s="151">
        <f t="shared" si="37"/>
        <v>0</v>
      </c>
      <c r="BE31" s="151">
        <f t="shared" si="22"/>
        <v>0</v>
      </c>
      <c r="BF31" s="151">
        <f t="shared" si="23"/>
        <v>0</v>
      </c>
      <c r="BG31" s="153">
        <f t="shared" si="38"/>
        <v>0</v>
      </c>
      <c r="BH31" s="551">
        <f t="shared" si="39"/>
        <v>0</v>
      </c>
      <c r="BI31" s="551">
        <f t="shared" si="40"/>
        <v>0</v>
      </c>
      <c r="BJ31" s="551">
        <f t="shared" si="41"/>
        <v>0</v>
      </c>
      <c r="BK31" s="551">
        <f t="shared" si="42"/>
        <v>0</v>
      </c>
      <c r="BL31" s="152">
        <v>0</v>
      </c>
      <c r="BM31" s="151">
        <f t="shared" si="24"/>
        <v>0</v>
      </c>
      <c r="BN31" s="151">
        <f t="shared" si="25"/>
        <v>0</v>
      </c>
      <c r="BO31" s="150">
        <f t="shared" si="43"/>
        <v>0</v>
      </c>
      <c r="BP31" s="1095">
        <f t="shared" si="44"/>
        <v>0</v>
      </c>
      <c r="BQ31" s="156"/>
      <c r="BR31" s="156"/>
      <c r="BS31" s="156"/>
      <c r="BT31" s="156"/>
      <c r="BU31" s="156"/>
      <c r="BV31" s="156"/>
      <c r="BW31" s="152"/>
      <c r="BX31" s="152"/>
      <c r="BY31" s="156"/>
      <c r="BZ31" s="156">
        <f t="shared" si="26"/>
        <v>0</v>
      </c>
      <c r="CA31" s="152"/>
      <c r="CB31" s="156"/>
      <c r="CC31" s="156"/>
      <c r="CD31" s="156"/>
      <c r="CE31" s="157"/>
      <c r="CF31" s="157"/>
      <c r="CG31" s="156"/>
      <c r="CH31" s="156"/>
      <c r="CI31" s="156"/>
      <c r="CJ31" s="156"/>
      <c r="CK31" s="156"/>
      <c r="CL31" s="156"/>
      <c r="CM31" s="151">
        <f t="shared" si="45"/>
        <v>0</v>
      </c>
      <c r="CN31" s="151">
        <f t="shared" si="27"/>
        <v>0</v>
      </c>
      <c r="CO31" s="158">
        <f t="shared" si="28"/>
        <v>0</v>
      </c>
      <c r="CP31" s="158"/>
      <c r="CQ31" s="151">
        <f t="shared" si="46"/>
        <v>0</v>
      </c>
      <c r="CR31" s="156">
        <f t="shared" si="47"/>
        <v>0</v>
      </c>
      <c r="CS31" s="155">
        <f t="shared" si="48"/>
        <v>0</v>
      </c>
      <c r="CT31" s="156">
        <f t="shared" si="49"/>
        <v>0</v>
      </c>
      <c r="CU31" s="332">
        <f t="shared" si="50"/>
        <v>1183.33</v>
      </c>
      <c r="CV31" s="560">
        <f t="shared" si="51"/>
        <v>-1183.33</v>
      </c>
      <c r="CW31" s="560">
        <f t="shared" si="52"/>
        <v>-118.333</v>
      </c>
      <c r="CX31" s="560">
        <f t="shared" si="53"/>
        <v>-3083.33</v>
      </c>
      <c r="CY31" s="560">
        <f t="shared" si="54"/>
        <v>0</v>
      </c>
      <c r="CZ31" s="560">
        <f t="shared" si="55"/>
        <v>-118.333</v>
      </c>
      <c r="DA31" s="560">
        <f t="shared" si="56"/>
        <v>-23.666600000000003</v>
      </c>
      <c r="DB31" s="156">
        <f t="shared" si="57"/>
        <v>0</v>
      </c>
      <c r="DC31" s="156">
        <f t="shared" si="58"/>
        <v>50</v>
      </c>
      <c r="DD31" s="156">
        <f t="shared" si="59"/>
        <v>-50</v>
      </c>
      <c r="DE31" s="561">
        <f t="shared" si="60"/>
        <v>0</v>
      </c>
      <c r="DF31" s="560">
        <f t="shared" si="61"/>
        <v>0</v>
      </c>
      <c r="DG31" s="561"/>
      <c r="DH31" s="151"/>
    </row>
    <row r="32" spans="1:112" s="160" customFormat="1" ht="68.099999999999994" customHeight="1" x14ac:dyDescent="0.45">
      <c r="A32" s="149" t="str">
        <f>IF(C32="","",SUBTOTAL(3,$C$6:C32))</f>
        <v/>
      </c>
      <c r="B32" s="150"/>
      <c r="C32" s="150"/>
      <c r="D32" s="325"/>
      <c r="E32" s="325"/>
      <c r="F32" s="150"/>
      <c r="G32" s="150"/>
      <c r="H32" s="150"/>
      <c r="I32" s="150"/>
      <c r="J32" s="151">
        <f t="shared" si="0"/>
        <v>0</v>
      </c>
      <c r="K32" s="151">
        <f t="shared" si="1"/>
        <v>0</v>
      </c>
      <c r="L32" s="151">
        <f t="shared" si="2"/>
        <v>0</v>
      </c>
      <c r="M32" s="151">
        <f t="shared" si="3"/>
        <v>0</v>
      </c>
      <c r="N32" s="152">
        <v>0</v>
      </c>
      <c r="O32" s="153">
        <f t="shared" si="29"/>
        <v>0</v>
      </c>
      <c r="P32" s="150"/>
      <c r="Q32" s="150"/>
      <c r="R32" s="150"/>
      <c r="S32" s="150"/>
      <c r="T32" s="150"/>
      <c r="U32" s="151"/>
      <c r="V32" s="151"/>
      <c r="W32" s="331">
        <f t="shared" si="30"/>
        <v>0</v>
      </c>
      <c r="X32" s="150"/>
      <c r="Y32" s="154">
        <f t="shared" si="4"/>
        <v>0</v>
      </c>
      <c r="Z32" s="153">
        <f t="shared" si="5"/>
        <v>0</v>
      </c>
      <c r="AA32" s="147"/>
      <c r="AB32" s="147"/>
      <c r="AC32" s="331">
        <f t="shared" si="31"/>
        <v>0</v>
      </c>
      <c r="AD32" s="331">
        <f t="shared" si="6"/>
        <v>0</v>
      </c>
      <c r="AE32" s="331">
        <v>0</v>
      </c>
      <c r="AF32" s="331">
        <f t="shared" si="32"/>
        <v>0</v>
      </c>
      <c r="AG32" s="331">
        <f t="shared" si="33"/>
        <v>0</v>
      </c>
      <c r="AH32" s="148">
        <f t="shared" si="7"/>
        <v>0</v>
      </c>
      <c r="AI32" s="155">
        <v>0</v>
      </c>
      <c r="AJ32" s="337">
        <v>0</v>
      </c>
      <c r="AK32" s="155">
        <v>0</v>
      </c>
      <c r="AL32" s="337">
        <v>0</v>
      </c>
      <c r="AM32" s="151">
        <f t="shared" si="8"/>
        <v>0</v>
      </c>
      <c r="AN32" s="151">
        <f t="shared" si="9"/>
        <v>0</v>
      </c>
      <c r="AO32" s="151">
        <f t="shared" si="10"/>
        <v>0</v>
      </c>
      <c r="AP32" s="151">
        <f t="shared" si="11"/>
        <v>0</v>
      </c>
      <c r="AQ32" s="151">
        <f t="shared" si="12"/>
        <v>0</v>
      </c>
      <c r="AR32" s="151">
        <f t="shared" si="13"/>
        <v>0</v>
      </c>
      <c r="AS32" s="147">
        <f t="shared" si="34"/>
        <v>0</v>
      </c>
      <c r="AT32" s="151">
        <f t="shared" si="35"/>
        <v>0</v>
      </c>
      <c r="AU32" s="151">
        <f t="shared" si="14"/>
        <v>0</v>
      </c>
      <c r="AV32" s="151">
        <f t="shared" si="15"/>
        <v>0</v>
      </c>
      <c r="AW32" s="151">
        <f t="shared" si="16"/>
        <v>0</v>
      </c>
      <c r="AX32" s="151">
        <f t="shared" si="17"/>
        <v>0</v>
      </c>
      <c r="AY32" s="151">
        <f t="shared" si="18"/>
        <v>0</v>
      </c>
      <c r="AZ32" s="153">
        <f t="shared" si="36"/>
        <v>0</v>
      </c>
      <c r="BA32" s="151">
        <f t="shared" si="19"/>
        <v>0</v>
      </c>
      <c r="BB32" s="151">
        <f t="shared" si="20"/>
        <v>0</v>
      </c>
      <c r="BC32" s="151">
        <f t="shared" si="21"/>
        <v>0</v>
      </c>
      <c r="BD32" s="151">
        <f t="shared" si="37"/>
        <v>0</v>
      </c>
      <c r="BE32" s="151">
        <f t="shared" si="22"/>
        <v>0</v>
      </c>
      <c r="BF32" s="151">
        <f t="shared" si="23"/>
        <v>0</v>
      </c>
      <c r="BG32" s="153">
        <f t="shared" si="38"/>
        <v>0</v>
      </c>
      <c r="BH32" s="551">
        <f t="shared" si="39"/>
        <v>0</v>
      </c>
      <c r="BI32" s="551">
        <f t="shared" si="40"/>
        <v>0</v>
      </c>
      <c r="BJ32" s="551">
        <f t="shared" si="41"/>
        <v>0</v>
      </c>
      <c r="BK32" s="551">
        <f t="shared" si="42"/>
        <v>0</v>
      </c>
      <c r="BL32" s="152">
        <v>0</v>
      </c>
      <c r="BM32" s="151">
        <f t="shared" si="24"/>
        <v>0</v>
      </c>
      <c r="BN32" s="151">
        <f t="shared" si="25"/>
        <v>0</v>
      </c>
      <c r="BO32" s="150">
        <f t="shared" si="43"/>
        <v>0</v>
      </c>
      <c r="BP32" s="1095">
        <f t="shared" si="44"/>
        <v>0</v>
      </c>
      <c r="BQ32" s="156"/>
      <c r="BR32" s="156"/>
      <c r="BS32" s="156"/>
      <c r="BT32" s="156"/>
      <c r="BU32" s="156"/>
      <c r="BV32" s="156"/>
      <c r="BW32" s="152"/>
      <c r="BX32" s="152"/>
      <c r="BY32" s="156"/>
      <c r="BZ32" s="156">
        <f t="shared" si="26"/>
        <v>0</v>
      </c>
      <c r="CA32" s="152"/>
      <c r="CB32" s="156"/>
      <c r="CC32" s="156"/>
      <c r="CD32" s="156"/>
      <c r="CE32" s="157"/>
      <c r="CF32" s="157"/>
      <c r="CG32" s="156"/>
      <c r="CH32" s="156"/>
      <c r="CI32" s="156"/>
      <c r="CJ32" s="156"/>
      <c r="CK32" s="156"/>
      <c r="CL32" s="156"/>
      <c r="CM32" s="151">
        <f t="shared" si="45"/>
        <v>0</v>
      </c>
      <c r="CN32" s="151">
        <f t="shared" si="27"/>
        <v>0</v>
      </c>
      <c r="CO32" s="158">
        <f t="shared" si="28"/>
        <v>0</v>
      </c>
      <c r="CP32" s="158"/>
      <c r="CQ32" s="151">
        <f t="shared" si="46"/>
        <v>0</v>
      </c>
      <c r="CR32" s="156">
        <f t="shared" si="47"/>
        <v>0</v>
      </c>
      <c r="CS32" s="155">
        <f t="shared" si="48"/>
        <v>0</v>
      </c>
      <c r="CT32" s="156">
        <f t="shared" si="49"/>
        <v>0</v>
      </c>
      <c r="CU32" s="332">
        <f t="shared" si="50"/>
        <v>1183.33</v>
      </c>
      <c r="CV32" s="560">
        <f t="shared" si="51"/>
        <v>-1183.33</v>
      </c>
      <c r="CW32" s="560">
        <f t="shared" si="52"/>
        <v>-118.333</v>
      </c>
      <c r="CX32" s="560">
        <f t="shared" si="53"/>
        <v>-3083.33</v>
      </c>
      <c r="CY32" s="560">
        <f t="shared" si="54"/>
        <v>0</v>
      </c>
      <c r="CZ32" s="560">
        <f t="shared" si="55"/>
        <v>-118.333</v>
      </c>
      <c r="DA32" s="560">
        <f t="shared" si="56"/>
        <v>-23.666600000000003</v>
      </c>
      <c r="DB32" s="156">
        <f t="shared" si="57"/>
        <v>0</v>
      </c>
      <c r="DC32" s="156">
        <f t="shared" si="58"/>
        <v>50</v>
      </c>
      <c r="DD32" s="156">
        <f t="shared" si="59"/>
        <v>-50</v>
      </c>
      <c r="DE32" s="561">
        <f t="shared" si="60"/>
        <v>0</v>
      </c>
      <c r="DF32" s="560">
        <f t="shared" si="61"/>
        <v>0</v>
      </c>
      <c r="DG32" s="561"/>
      <c r="DH32" s="151"/>
    </row>
    <row r="33" spans="1:112" s="160" customFormat="1" ht="68.099999999999994" customHeight="1" thickBot="1" x14ac:dyDescent="0.5">
      <c r="A33" s="338" t="str">
        <f>IF(C33="","",SUBTOTAL(3,$C$6:C33))</f>
        <v/>
      </c>
      <c r="B33" s="339"/>
      <c r="C33" s="339"/>
      <c r="D33" s="325"/>
      <c r="E33" s="325"/>
      <c r="F33" s="339"/>
      <c r="G33" s="339"/>
      <c r="H33" s="339"/>
      <c r="I33" s="339"/>
      <c r="J33" s="340">
        <f t="shared" si="0"/>
        <v>0</v>
      </c>
      <c r="K33" s="340">
        <f t="shared" si="1"/>
        <v>0</v>
      </c>
      <c r="L33" s="340">
        <f t="shared" si="2"/>
        <v>0</v>
      </c>
      <c r="M33" s="340">
        <f t="shared" si="3"/>
        <v>0</v>
      </c>
      <c r="N33" s="341">
        <v>0</v>
      </c>
      <c r="O33" s="342">
        <f t="shared" si="29"/>
        <v>0</v>
      </c>
      <c r="P33" s="339"/>
      <c r="Q33" s="339"/>
      <c r="R33" s="339"/>
      <c r="S33" s="339"/>
      <c r="T33" s="339"/>
      <c r="U33" s="340"/>
      <c r="V33" s="340"/>
      <c r="W33" s="331">
        <f t="shared" si="30"/>
        <v>0</v>
      </c>
      <c r="X33" s="339"/>
      <c r="Y33" s="343">
        <f t="shared" si="4"/>
        <v>0</v>
      </c>
      <c r="Z33" s="342">
        <f t="shared" si="5"/>
        <v>0</v>
      </c>
      <c r="AA33" s="344"/>
      <c r="AB33" s="344"/>
      <c r="AC33" s="331">
        <f t="shared" si="31"/>
        <v>0</v>
      </c>
      <c r="AD33" s="331">
        <f t="shared" si="6"/>
        <v>0</v>
      </c>
      <c r="AE33" s="331">
        <v>0</v>
      </c>
      <c r="AF33" s="331">
        <f t="shared" si="32"/>
        <v>0</v>
      </c>
      <c r="AG33" s="331">
        <f t="shared" si="33"/>
        <v>0</v>
      </c>
      <c r="AH33" s="148">
        <f t="shared" si="7"/>
        <v>0</v>
      </c>
      <c r="AI33" s="345">
        <v>0</v>
      </c>
      <c r="AJ33" s="365">
        <v>0</v>
      </c>
      <c r="AK33" s="345">
        <v>0</v>
      </c>
      <c r="AL33" s="365">
        <v>0</v>
      </c>
      <c r="AM33" s="340">
        <f t="shared" si="8"/>
        <v>0</v>
      </c>
      <c r="AN33" s="340">
        <f t="shared" si="9"/>
        <v>0</v>
      </c>
      <c r="AO33" s="340">
        <f t="shared" si="10"/>
        <v>0</v>
      </c>
      <c r="AP33" s="340">
        <f t="shared" si="11"/>
        <v>0</v>
      </c>
      <c r="AQ33" s="340">
        <f t="shared" si="12"/>
        <v>0</v>
      </c>
      <c r="AR33" s="340">
        <f t="shared" si="13"/>
        <v>0</v>
      </c>
      <c r="AS33" s="147">
        <f t="shared" si="34"/>
        <v>0</v>
      </c>
      <c r="AT33" s="340">
        <f t="shared" si="35"/>
        <v>0</v>
      </c>
      <c r="AU33" s="340">
        <f t="shared" si="14"/>
        <v>0</v>
      </c>
      <c r="AV33" s="340">
        <f t="shared" si="15"/>
        <v>0</v>
      </c>
      <c r="AW33" s="340">
        <f t="shared" si="16"/>
        <v>0</v>
      </c>
      <c r="AX33" s="340">
        <f t="shared" si="17"/>
        <v>0</v>
      </c>
      <c r="AY33" s="340">
        <f t="shared" si="18"/>
        <v>0</v>
      </c>
      <c r="AZ33" s="342">
        <f t="shared" si="36"/>
        <v>0</v>
      </c>
      <c r="BA33" s="340">
        <f t="shared" si="19"/>
        <v>0</v>
      </c>
      <c r="BB33" s="340">
        <f t="shared" si="20"/>
        <v>0</v>
      </c>
      <c r="BC33" s="340">
        <f t="shared" si="21"/>
        <v>0</v>
      </c>
      <c r="BD33" s="340">
        <f t="shared" si="37"/>
        <v>0</v>
      </c>
      <c r="BE33" s="340">
        <f t="shared" si="22"/>
        <v>0</v>
      </c>
      <c r="BF33" s="340">
        <f t="shared" si="23"/>
        <v>0</v>
      </c>
      <c r="BG33" s="342">
        <f t="shared" si="38"/>
        <v>0</v>
      </c>
      <c r="BH33" s="551">
        <f t="shared" si="39"/>
        <v>0</v>
      </c>
      <c r="BI33" s="551">
        <f t="shared" si="40"/>
        <v>0</v>
      </c>
      <c r="BJ33" s="551">
        <f t="shared" si="41"/>
        <v>0</v>
      </c>
      <c r="BK33" s="551">
        <f t="shared" si="42"/>
        <v>0</v>
      </c>
      <c r="BL33" s="341">
        <v>0</v>
      </c>
      <c r="BM33" s="340">
        <f t="shared" si="24"/>
        <v>0</v>
      </c>
      <c r="BN33" s="340">
        <f t="shared" si="25"/>
        <v>0</v>
      </c>
      <c r="BO33" s="339">
        <f t="shared" si="43"/>
        <v>0</v>
      </c>
      <c r="BP33" s="1095">
        <f t="shared" si="44"/>
        <v>0</v>
      </c>
      <c r="BQ33" s="346"/>
      <c r="BR33" s="346"/>
      <c r="BS33" s="346"/>
      <c r="BT33" s="346"/>
      <c r="BU33" s="346"/>
      <c r="BV33" s="346"/>
      <c r="BW33" s="341"/>
      <c r="BX33" s="341"/>
      <c r="BY33" s="346"/>
      <c r="BZ33" s="346">
        <f t="shared" si="26"/>
        <v>0</v>
      </c>
      <c r="CA33" s="341"/>
      <c r="CB33" s="346"/>
      <c r="CC33" s="346"/>
      <c r="CD33" s="346"/>
      <c r="CE33" s="347"/>
      <c r="CF33" s="347"/>
      <c r="CG33" s="346"/>
      <c r="CH33" s="346"/>
      <c r="CI33" s="346"/>
      <c r="CJ33" s="346"/>
      <c r="CK33" s="346"/>
      <c r="CL33" s="346"/>
      <c r="CM33" s="340">
        <f t="shared" si="45"/>
        <v>0</v>
      </c>
      <c r="CN33" s="340">
        <f t="shared" si="27"/>
        <v>0</v>
      </c>
      <c r="CO33" s="348">
        <f t="shared" si="28"/>
        <v>0</v>
      </c>
      <c r="CP33" s="158"/>
      <c r="CQ33" s="151">
        <f t="shared" si="46"/>
        <v>0</v>
      </c>
      <c r="CR33" s="156">
        <f t="shared" si="47"/>
        <v>0</v>
      </c>
      <c r="CS33" s="155">
        <f t="shared" si="48"/>
        <v>0</v>
      </c>
      <c r="CT33" s="156">
        <f t="shared" si="49"/>
        <v>0</v>
      </c>
      <c r="CU33" s="332">
        <f t="shared" si="50"/>
        <v>1183.33</v>
      </c>
      <c r="CV33" s="560">
        <f t="shared" si="51"/>
        <v>-1183.33</v>
      </c>
      <c r="CW33" s="560">
        <f t="shared" si="52"/>
        <v>-118.333</v>
      </c>
      <c r="CX33" s="560">
        <f t="shared" si="53"/>
        <v>-3083.33</v>
      </c>
      <c r="CY33" s="560">
        <f t="shared" si="54"/>
        <v>0</v>
      </c>
      <c r="CZ33" s="560">
        <f t="shared" si="55"/>
        <v>-118.333</v>
      </c>
      <c r="DA33" s="560">
        <f t="shared" si="56"/>
        <v>-23.666600000000003</v>
      </c>
      <c r="DB33" s="156">
        <f t="shared" si="57"/>
        <v>0</v>
      </c>
      <c r="DC33" s="156">
        <f t="shared" si="58"/>
        <v>50</v>
      </c>
      <c r="DD33" s="156">
        <f t="shared" si="59"/>
        <v>-50</v>
      </c>
      <c r="DE33" s="561">
        <f t="shared" si="60"/>
        <v>0</v>
      </c>
      <c r="DF33" s="560">
        <f t="shared" si="61"/>
        <v>0</v>
      </c>
      <c r="DG33" s="561"/>
      <c r="DH33" s="340"/>
    </row>
    <row r="34" spans="1:112" s="362" customFormat="1" ht="75" customHeight="1" thickBot="1" x14ac:dyDescent="0.5">
      <c r="A34" s="349"/>
      <c r="B34" s="350" t="str">
        <f>C34</f>
        <v>كشف 3</v>
      </c>
      <c r="C34" s="350" t="s">
        <v>295</v>
      </c>
      <c r="D34" s="350"/>
      <c r="E34" s="350"/>
      <c r="F34" s="350">
        <f t="shared" ref="F34" si="62">SUM(F16:F33)</f>
        <v>0</v>
      </c>
      <c r="G34" s="350">
        <f>SUM(G6:G33)</f>
        <v>0</v>
      </c>
      <c r="H34" s="350">
        <f t="shared" ref="H34:BS34" si="63">SUM(H6:H33)</f>
        <v>0</v>
      </c>
      <c r="I34" s="350">
        <f t="shared" si="63"/>
        <v>0</v>
      </c>
      <c r="J34" s="351">
        <f t="shared" si="63"/>
        <v>0</v>
      </c>
      <c r="K34" s="351">
        <f t="shared" si="63"/>
        <v>0</v>
      </c>
      <c r="L34" s="351">
        <f t="shared" si="63"/>
        <v>0</v>
      </c>
      <c r="M34" s="351">
        <f t="shared" si="63"/>
        <v>0</v>
      </c>
      <c r="N34" s="352">
        <f t="shared" si="63"/>
        <v>0</v>
      </c>
      <c r="O34" s="353">
        <f t="shared" si="63"/>
        <v>0</v>
      </c>
      <c r="P34" s="350">
        <f t="shared" si="63"/>
        <v>0</v>
      </c>
      <c r="Q34" s="350">
        <f t="shared" si="63"/>
        <v>0</v>
      </c>
      <c r="R34" s="350">
        <f t="shared" si="63"/>
        <v>0</v>
      </c>
      <c r="S34" s="350">
        <f t="shared" si="63"/>
        <v>0</v>
      </c>
      <c r="T34" s="350">
        <f t="shared" si="63"/>
        <v>0</v>
      </c>
      <c r="U34" s="351">
        <f t="shared" si="63"/>
        <v>0</v>
      </c>
      <c r="V34" s="351">
        <f t="shared" si="63"/>
        <v>0</v>
      </c>
      <c r="W34" s="356">
        <f t="shared" si="63"/>
        <v>0</v>
      </c>
      <c r="X34" s="350">
        <f t="shared" si="63"/>
        <v>0</v>
      </c>
      <c r="Y34" s="354">
        <f t="shared" si="63"/>
        <v>0</v>
      </c>
      <c r="Z34" s="353">
        <f t="shared" si="63"/>
        <v>0</v>
      </c>
      <c r="AA34" s="355">
        <f t="shared" si="63"/>
        <v>0</v>
      </c>
      <c r="AB34" s="355">
        <f t="shared" si="63"/>
        <v>0</v>
      </c>
      <c r="AC34" s="356">
        <f t="shared" si="63"/>
        <v>0</v>
      </c>
      <c r="AD34" s="356">
        <f t="shared" si="63"/>
        <v>0</v>
      </c>
      <c r="AE34" s="356">
        <f t="shared" si="63"/>
        <v>0</v>
      </c>
      <c r="AF34" s="356">
        <f t="shared" si="63"/>
        <v>0</v>
      </c>
      <c r="AG34" s="356">
        <f t="shared" si="63"/>
        <v>0</v>
      </c>
      <c r="AH34" s="356">
        <f t="shared" si="63"/>
        <v>0</v>
      </c>
      <c r="AI34" s="357">
        <f t="shared" si="63"/>
        <v>0</v>
      </c>
      <c r="AJ34" s="356">
        <f t="shared" si="63"/>
        <v>0</v>
      </c>
      <c r="AK34" s="351">
        <f t="shared" si="63"/>
        <v>0</v>
      </c>
      <c r="AL34" s="356">
        <f t="shared" si="63"/>
        <v>0</v>
      </c>
      <c r="AM34" s="351">
        <f t="shared" si="63"/>
        <v>0</v>
      </c>
      <c r="AN34" s="351">
        <f t="shared" si="63"/>
        <v>0</v>
      </c>
      <c r="AO34" s="351">
        <f t="shared" si="63"/>
        <v>0</v>
      </c>
      <c r="AP34" s="351">
        <f t="shared" si="63"/>
        <v>0</v>
      </c>
      <c r="AQ34" s="351">
        <f t="shared" si="63"/>
        <v>0</v>
      </c>
      <c r="AR34" s="351">
        <f t="shared" si="63"/>
        <v>0</v>
      </c>
      <c r="AS34" s="355">
        <f t="shared" si="63"/>
        <v>0</v>
      </c>
      <c r="AT34" s="351">
        <f t="shared" si="63"/>
        <v>0</v>
      </c>
      <c r="AU34" s="351">
        <f t="shared" si="63"/>
        <v>0</v>
      </c>
      <c r="AV34" s="351">
        <f t="shared" si="63"/>
        <v>0</v>
      </c>
      <c r="AW34" s="351">
        <f t="shared" si="63"/>
        <v>0</v>
      </c>
      <c r="AX34" s="351">
        <f t="shared" si="63"/>
        <v>0</v>
      </c>
      <c r="AY34" s="351">
        <f t="shared" si="63"/>
        <v>0</v>
      </c>
      <c r="AZ34" s="353">
        <f t="shared" si="63"/>
        <v>0</v>
      </c>
      <c r="BA34" s="351">
        <f t="shared" si="63"/>
        <v>0</v>
      </c>
      <c r="BB34" s="351">
        <f t="shared" si="63"/>
        <v>0</v>
      </c>
      <c r="BC34" s="351">
        <f t="shared" si="63"/>
        <v>0</v>
      </c>
      <c r="BD34" s="351">
        <f t="shared" si="63"/>
        <v>0</v>
      </c>
      <c r="BE34" s="351">
        <f t="shared" si="63"/>
        <v>0</v>
      </c>
      <c r="BF34" s="351">
        <f t="shared" si="63"/>
        <v>0</v>
      </c>
      <c r="BG34" s="353">
        <f t="shared" si="63"/>
        <v>0</v>
      </c>
      <c r="BH34" s="350">
        <f t="shared" si="63"/>
        <v>0</v>
      </c>
      <c r="BI34" s="355">
        <f t="shared" si="63"/>
        <v>0</v>
      </c>
      <c r="BJ34" s="355">
        <f t="shared" si="63"/>
        <v>0</v>
      </c>
      <c r="BK34" s="350">
        <f t="shared" si="63"/>
        <v>0</v>
      </c>
      <c r="BL34" s="352">
        <f t="shared" si="63"/>
        <v>0</v>
      </c>
      <c r="BM34" s="351">
        <f t="shared" si="63"/>
        <v>0</v>
      </c>
      <c r="BN34" s="351">
        <f t="shared" si="63"/>
        <v>0</v>
      </c>
      <c r="BO34" s="350">
        <f t="shared" si="63"/>
        <v>0</v>
      </c>
      <c r="BP34" s="1096">
        <f t="shared" si="63"/>
        <v>0</v>
      </c>
      <c r="BQ34" s="359">
        <f t="shared" si="63"/>
        <v>0</v>
      </c>
      <c r="BR34" s="359">
        <f t="shared" si="63"/>
        <v>0</v>
      </c>
      <c r="BS34" s="359">
        <f t="shared" si="63"/>
        <v>0</v>
      </c>
      <c r="BT34" s="359">
        <f t="shared" ref="BT34:CN34" si="64">SUM(BT6:BT33)</f>
        <v>0</v>
      </c>
      <c r="BU34" s="352">
        <f t="shared" si="64"/>
        <v>0</v>
      </c>
      <c r="BV34" s="359">
        <f t="shared" si="64"/>
        <v>0</v>
      </c>
      <c r="BW34" s="352">
        <f t="shared" si="64"/>
        <v>0</v>
      </c>
      <c r="BX34" s="352">
        <f t="shared" si="64"/>
        <v>0</v>
      </c>
      <c r="BY34" s="359">
        <f t="shared" si="64"/>
        <v>0</v>
      </c>
      <c r="BZ34" s="359">
        <f t="shared" si="64"/>
        <v>0</v>
      </c>
      <c r="CA34" s="352">
        <f t="shared" si="64"/>
        <v>0</v>
      </c>
      <c r="CB34" s="359">
        <f t="shared" si="64"/>
        <v>0</v>
      </c>
      <c r="CC34" s="359">
        <f t="shared" si="64"/>
        <v>0</v>
      </c>
      <c r="CD34" s="359">
        <f t="shared" si="64"/>
        <v>0</v>
      </c>
      <c r="CE34" s="360">
        <f t="shared" si="64"/>
        <v>0</v>
      </c>
      <c r="CF34" s="360">
        <f t="shared" si="64"/>
        <v>0</v>
      </c>
      <c r="CG34" s="359">
        <f t="shared" si="64"/>
        <v>0</v>
      </c>
      <c r="CH34" s="359">
        <f t="shared" si="64"/>
        <v>0</v>
      </c>
      <c r="CI34" s="359">
        <f t="shared" si="64"/>
        <v>0</v>
      </c>
      <c r="CJ34" s="359">
        <f t="shared" si="64"/>
        <v>0</v>
      </c>
      <c r="CK34" s="359">
        <f t="shared" si="64"/>
        <v>0</v>
      </c>
      <c r="CL34" s="359">
        <f t="shared" si="64"/>
        <v>0</v>
      </c>
      <c r="CM34" s="351">
        <f t="shared" si="64"/>
        <v>0</v>
      </c>
      <c r="CN34" s="351">
        <f t="shared" si="64"/>
        <v>0</v>
      </c>
      <c r="CO34" s="351" t="str">
        <f t="shared" ref="CO34" si="65">C34</f>
        <v>كشف 3</v>
      </c>
      <c r="CP34" s="351"/>
      <c r="CQ34" s="351"/>
      <c r="CR34" s="359"/>
      <c r="CS34" s="357"/>
      <c r="CT34" s="359"/>
      <c r="CU34" s="357"/>
      <c r="CV34" s="361"/>
      <c r="CW34" s="361"/>
      <c r="CX34" s="361"/>
      <c r="CY34" s="361"/>
      <c r="CZ34" s="361"/>
      <c r="DA34" s="361"/>
      <c r="DB34" s="359"/>
      <c r="DC34" s="359"/>
      <c r="DD34" s="359"/>
      <c r="DE34" s="562"/>
      <c r="DF34" s="361"/>
      <c r="DG34" s="562"/>
      <c r="DH34" s="351"/>
    </row>
    <row r="35" spans="1:112" s="160" customFormat="1" ht="75" customHeight="1" x14ac:dyDescent="0.45">
      <c r="A35" s="324"/>
      <c r="B35" s="325"/>
      <c r="C35" s="325"/>
      <c r="D35" s="325"/>
      <c r="E35" s="325"/>
      <c r="F35" s="325"/>
      <c r="G35" s="325"/>
      <c r="H35" s="325"/>
      <c r="I35" s="325"/>
      <c r="J35" s="326"/>
      <c r="K35" s="326"/>
      <c r="L35" s="326"/>
      <c r="M35" s="326"/>
      <c r="N35" s="327"/>
      <c r="O35" s="328">
        <f>SUM(I34:N34)</f>
        <v>0</v>
      </c>
      <c r="P35" s="325"/>
      <c r="Q35" s="325"/>
      <c r="R35" s="325"/>
      <c r="S35" s="325">
        <f>SUM(Q34:S34)</f>
        <v>0</v>
      </c>
      <c r="T35" s="325"/>
      <c r="U35" s="326"/>
      <c r="V35" s="326"/>
      <c r="W35" s="326"/>
      <c r="X35" s="325"/>
      <c r="Y35" s="329"/>
      <c r="Z35" s="328">
        <f>SUM(P34:Y34)</f>
        <v>0</v>
      </c>
      <c r="AA35" s="330"/>
      <c r="AB35" s="330"/>
      <c r="AC35" s="331"/>
      <c r="AD35" s="331"/>
      <c r="AE35" s="331"/>
      <c r="AF35" s="331"/>
      <c r="AG35" s="332"/>
      <c r="AH35" s="332"/>
      <c r="AI35" s="332"/>
      <c r="AJ35" s="331"/>
      <c r="AK35" s="326"/>
      <c r="AL35" s="331"/>
      <c r="AM35" s="326"/>
      <c r="AN35" s="326"/>
      <c r="AO35" s="326">
        <f>SUM(Z34:AN34)</f>
        <v>0</v>
      </c>
      <c r="AP35" s="326"/>
      <c r="AQ35" s="326">
        <f>SUM(AP34:AR34)</f>
        <v>0</v>
      </c>
      <c r="AR35" s="326">
        <f>SUM(AP34:AS34)</f>
        <v>0</v>
      </c>
      <c r="AS35" s="330"/>
      <c r="AT35" s="326">
        <f>SUM(O34,Z34:AN34,AP34:AS34)</f>
        <v>0</v>
      </c>
      <c r="AU35" s="326"/>
      <c r="AV35" s="326"/>
      <c r="AW35" s="326"/>
      <c r="AX35" s="326"/>
      <c r="AY35" s="326"/>
      <c r="AZ35" s="328">
        <f>SUM(AU34:AY34)</f>
        <v>0</v>
      </c>
      <c r="BA35" s="326"/>
      <c r="BB35" s="326"/>
      <c r="BC35" s="326"/>
      <c r="BD35" s="326"/>
      <c r="BE35" s="326"/>
      <c r="BF35" s="326"/>
      <c r="BG35" s="328">
        <f>SUM(BA34:BC34,BE34,BF34)</f>
        <v>0</v>
      </c>
      <c r="BH35" s="325"/>
      <c r="BI35" s="325"/>
      <c r="BJ35" s="325"/>
      <c r="BK35" s="325">
        <f>SUM(BH34:BL34)</f>
        <v>0</v>
      </c>
      <c r="BL35" s="333"/>
      <c r="BM35" s="326"/>
      <c r="BN35" s="326">
        <f>SUM(BM34:BN34)</f>
        <v>0</v>
      </c>
      <c r="BO35" s="325"/>
      <c r="BP35" s="1097">
        <f>SUM(BO34:BP34)</f>
        <v>0</v>
      </c>
      <c r="BQ35" s="333"/>
      <c r="BR35" s="333"/>
      <c r="BS35" s="333"/>
      <c r="BT35" s="333"/>
      <c r="BU35" s="327"/>
      <c r="BV35" s="333"/>
      <c r="BW35" s="327"/>
      <c r="BX35" s="327"/>
      <c r="BY35" s="333"/>
      <c r="BZ35" s="333"/>
      <c r="CA35" s="327"/>
      <c r="CB35" s="333"/>
      <c r="CC35" s="333"/>
      <c r="CD35" s="333"/>
      <c r="CE35" s="334"/>
      <c r="CF35" s="334"/>
      <c r="CG35" s="333"/>
      <c r="CH35" s="333"/>
      <c r="CI35" s="333"/>
      <c r="CJ35" s="333"/>
      <c r="CK35" s="333"/>
      <c r="CL35" s="333"/>
      <c r="CM35" s="326">
        <f>SUM(AZ34,BG34:CL34)</f>
        <v>0</v>
      </c>
      <c r="CN35" s="326">
        <f>AT35-CM35</f>
        <v>0</v>
      </c>
      <c r="CO35" s="326"/>
      <c r="CP35" s="326"/>
      <c r="CQ35" s="326"/>
      <c r="CR35" s="333"/>
      <c r="CS35" s="332"/>
      <c r="CT35" s="333"/>
      <c r="CU35" s="332"/>
      <c r="CV35" s="336"/>
      <c r="CW35" s="336"/>
      <c r="CX35" s="336"/>
      <c r="CY35" s="336"/>
      <c r="CZ35" s="336"/>
      <c r="DA35" s="336"/>
      <c r="DB35" s="333"/>
      <c r="DC35" s="333"/>
      <c r="DD35" s="333"/>
      <c r="DE35" s="559"/>
      <c r="DF35" s="336"/>
      <c r="DG35" s="559"/>
      <c r="DH35" s="326"/>
    </row>
    <row r="36" spans="1:112" s="160" customFormat="1" ht="33" customHeight="1" x14ac:dyDescent="0.45">
      <c r="AJ36" s="366"/>
      <c r="AL36" s="366"/>
      <c r="CU36" s="161"/>
      <c r="CV36" s="161"/>
      <c r="CW36" s="161"/>
      <c r="CX36" s="161"/>
      <c r="CY36" s="161"/>
      <c r="CZ36" s="161"/>
      <c r="DA36" s="161"/>
      <c r="DB36" s="161"/>
      <c r="DE36" s="563"/>
      <c r="DF36" s="161"/>
      <c r="DG36" s="563"/>
    </row>
    <row r="37" spans="1:112" s="160" customFormat="1" ht="33" customHeight="1" x14ac:dyDescent="0.45">
      <c r="AJ37" s="366"/>
      <c r="AL37" s="366"/>
      <c r="CU37" s="161"/>
      <c r="CV37" s="161"/>
      <c r="CW37" s="161"/>
      <c r="CX37" s="161"/>
      <c r="CY37" s="161"/>
      <c r="CZ37" s="161"/>
      <c r="DA37" s="161"/>
      <c r="DB37" s="161"/>
      <c r="DE37" s="563"/>
      <c r="DF37" s="161"/>
      <c r="DG37" s="563"/>
    </row>
    <row r="38" spans="1:112" s="160" customFormat="1" ht="33" customHeight="1" x14ac:dyDescent="0.45">
      <c r="AJ38" s="366"/>
      <c r="AL38" s="366"/>
      <c r="CU38" s="161"/>
      <c r="CV38" s="161"/>
      <c r="CW38" s="161"/>
      <c r="CX38" s="161"/>
      <c r="CY38" s="161"/>
      <c r="CZ38" s="161"/>
      <c r="DA38" s="161"/>
      <c r="DB38" s="161"/>
      <c r="DE38" s="563"/>
      <c r="DF38" s="161"/>
      <c r="DG38" s="563"/>
    </row>
    <row r="39" spans="1:112" s="145" customFormat="1" ht="33" customHeight="1" x14ac:dyDescent="0.4">
      <c r="AJ39" s="367"/>
      <c r="AL39" s="367"/>
      <c r="CU39" s="146"/>
      <c r="CV39" s="146"/>
      <c r="CW39" s="146"/>
      <c r="CX39" s="146"/>
      <c r="CY39" s="146"/>
      <c r="CZ39" s="146"/>
      <c r="DA39" s="146"/>
      <c r="DB39" s="146"/>
      <c r="DE39" s="564"/>
      <c r="DF39" s="146"/>
      <c r="DG39" s="564"/>
    </row>
    <row r="40" spans="1:112" s="145" customFormat="1" ht="33" customHeight="1" x14ac:dyDescent="0.4">
      <c r="AJ40" s="367"/>
      <c r="AL40" s="367"/>
      <c r="CU40" s="146"/>
      <c r="CV40" s="146"/>
      <c r="CW40" s="146"/>
      <c r="CX40" s="146"/>
      <c r="CY40" s="146"/>
      <c r="CZ40" s="146"/>
      <c r="DA40" s="146"/>
      <c r="DB40" s="146"/>
      <c r="DE40" s="564"/>
      <c r="DF40" s="146"/>
      <c r="DG40" s="564"/>
    </row>
    <row r="41" spans="1:112" s="145" customFormat="1" ht="33" customHeight="1" x14ac:dyDescent="0.4">
      <c r="AJ41" s="367"/>
      <c r="AL41" s="367"/>
      <c r="CU41" s="146"/>
      <c r="CV41" s="146"/>
      <c r="CW41" s="146"/>
      <c r="CX41" s="146"/>
      <c r="CY41" s="146"/>
      <c r="CZ41" s="146"/>
      <c r="DA41" s="146"/>
      <c r="DB41" s="146"/>
      <c r="DE41" s="564"/>
      <c r="DF41" s="146"/>
      <c r="DG41" s="564"/>
    </row>
    <row r="42" spans="1:112" s="145" customFormat="1" ht="33" customHeight="1" x14ac:dyDescent="0.4">
      <c r="AJ42" s="367"/>
      <c r="AL42" s="367"/>
      <c r="CU42" s="146"/>
      <c r="CV42" s="146"/>
      <c r="CW42" s="146"/>
      <c r="CX42" s="146"/>
      <c r="CY42" s="146"/>
      <c r="CZ42" s="146"/>
      <c r="DA42" s="146"/>
      <c r="DB42" s="146"/>
      <c r="DE42" s="564"/>
      <c r="DF42" s="146"/>
      <c r="DG42" s="564"/>
    </row>
    <row r="43" spans="1:112" s="145" customFormat="1" ht="33" customHeight="1" x14ac:dyDescent="0.4">
      <c r="AJ43" s="367"/>
      <c r="AL43" s="367"/>
      <c r="CU43" s="146"/>
      <c r="CV43" s="146"/>
      <c r="CW43" s="146"/>
      <c r="CX43" s="146"/>
      <c r="CY43" s="146"/>
      <c r="CZ43" s="146"/>
      <c r="DA43" s="146"/>
      <c r="DB43" s="146"/>
      <c r="DE43" s="564"/>
      <c r="DF43" s="146"/>
      <c r="DG43" s="564"/>
    </row>
    <row r="44" spans="1:112" s="145" customFormat="1" ht="33" customHeight="1" x14ac:dyDescent="0.4">
      <c r="AJ44" s="367"/>
      <c r="AL44" s="367"/>
      <c r="CU44" s="146"/>
      <c r="CV44" s="146"/>
      <c r="CW44" s="146"/>
      <c r="CX44" s="146"/>
      <c r="CY44" s="146"/>
      <c r="CZ44" s="146"/>
      <c r="DA44" s="146"/>
      <c r="DB44" s="146"/>
      <c r="DE44" s="564"/>
      <c r="DF44" s="146"/>
      <c r="DG44" s="564"/>
    </row>
    <row r="45" spans="1:112" s="145" customFormat="1" ht="33" customHeight="1" x14ac:dyDescent="0.4">
      <c r="AJ45" s="367"/>
      <c r="AL45" s="367"/>
      <c r="CU45" s="146"/>
      <c r="CV45" s="146"/>
      <c r="CW45" s="146"/>
      <c r="CX45" s="146"/>
      <c r="CY45" s="146"/>
      <c r="CZ45" s="146"/>
      <c r="DA45" s="146"/>
      <c r="DB45" s="146"/>
      <c r="DE45" s="564"/>
      <c r="DF45" s="146"/>
      <c r="DG45" s="564"/>
    </row>
    <row r="46" spans="1:112" s="145" customFormat="1" ht="33" customHeight="1" x14ac:dyDescent="0.4">
      <c r="AJ46" s="367"/>
      <c r="AL46" s="367"/>
      <c r="CU46" s="146"/>
      <c r="CV46" s="146"/>
      <c r="CW46" s="146"/>
      <c r="CX46" s="146"/>
      <c r="CY46" s="146"/>
      <c r="CZ46" s="146"/>
      <c r="DA46" s="146"/>
      <c r="DB46" s="146"/>
      <c r="DE46" s="564"/>
      <c r="DF46" s="146"/>
      <c r="DG46" s="564"/>
    </row>
    <row r="47" spans="1:112" s="143" customFormat="1" ht="33" customHeight="1" x14ac:dyDescent="0.4">
      <c r="AJ47" s="368"/>
      <c r="AL47" s="368"/>
      <c r="CU47" s="144"/>
      <c r="CV47" s="144"/>
      <c r="CW47" s="144"/>
      <c r="CX47" s="144"/>
      <c r="CY47" s="144"/>
      <c r="CZ47" s="144"/>
      <c r="DA47" s="144"/>
      <c r="DB47" s="144"/>
      <c r="DE47" s="565"/>
      <c r="DF47" s="144"/>
      <c r="DG47" s="565"/>
    </row>
    <row r="48" spans="1:112" s="143" customFormat="1" ht="33" customHeight="1" x14ac:dyDescent="0.4">
      <c r="AJ48" s="368"/>
      <c r="AL48" s="368"/>
      <c r="CU48" s="144"/>
      <c r="CV48" s="144"/>
      <c r="CW48" s="144"/>
      <c r="CX48" s="144"/>
      <c r="CY48" s="144"/>
      <c r="CZ48" s="144"/>
      <c r="DA48" s="144"/>
      <c r="DB48" s="144"/>
      <c r="DE48" s="565"/>
      <c r="DF48" s="144"/>
      <c r="DG48" s="565"/>
    </row>
    <row r="49" spans="36:111" s="143" customFormat="1" ht="33" customHeight="1" x14ac:dyDescent="0.4">
      <c r="AJ49" s="368"/>
      <c r="AL49" s="368"/>
      <c r="CU49" s="144"/>
      <c r="CV49" s="144"/>
      <c r="CW49" s="144"/>
      <c r="CX49" s="144"/>
      <c r="CY49" s="144"/>
      <c r="CZ49" s="144"/>
      <c r="DA49" s="144"/>
      <c r="DB49" s="144"/>
      <c r="DE49" s="565"/>
      <c r="DF49" s="144"/>
      <c r="DG49" s="565"/>
    </row>
    <row r="50" spans="36:111" ht="35.1" customHeight="1" x14ac:dyDescent="0.2"/>
    <row r="51" spans="36:111" ht="35.1" customHeight="1" x14ac:dyDescent="0.2"/>
    <row r="52" spans="36:111" ht="35.1" customHeight="1" x14ac:dyDescent="0.2"/>
    <row r="53" spans="36:111" ht="35.1" customHeight="1" x14ac:dyDescent="0.2"/>
    <row r="54" spans="36:111" ht="35.1" customHeight="1" x14ac:dyDescent="0.2"/>
    <row r="55" spans="36:111" ht="35.1" customHeight="1" x14ac:dyDescent="0.2"/>
    <row r="56" spans="36:111" ht="35.1" customHeight="1" x14ac:dyDescent="0.2"/>
    <row r="57" spans="36:111" ht="35.1" customHeight="1" x14ac:dyDescent="0.2"/>
    <row r="58" spans="36:111" ht="35.1" customHeight="1" x14ac:dyDescent="0.2"/>
    <row r="59" spans="36:111" ht="35.1" customHeight="1" x14ac:dyDescent="0.2"/>
    <row r="60" spans="36:111" ht="35.1" customHeight="1" x14ac:dyDescent="0.2"/>
    <row r="61" spans="36:111" ht="35.1" customHeight="1" x14ac:dyDescent="0.2"/>
    <row r="62" spans="36:111" ht="35.1" customHeight="1" x14ac:dyDescent="0.2"/>
    <row r="63" spans="36:111" ht="35.1" customHeight="1" x14ac:dyDescent="0.2"/>
    <row r="64" spans="36:111" ht="35.1" customHeight="1" x14ac:dyDescent="0.2"/>
    <row r="65" spans="109:111" customFormat="1" ht="35.1" customHeight="1" x14ac:dyDescent="0.2">
      <c r="DE65" s="566"/>
      <c r="DG65" s="566"/>
    </row>
    <row r="66" spans="109:111" customFormat="1" ht="35.1" customHeight="1" x14ac:dyDescent="0.2">
      <c r="DE66" s="566"/>
      <c r="DG66" s="566"/>
    </row>
  </sheetData>
  <customSheetViews>
    <customSheetView guid="{39BA71BF-908C-4837-9463-6A2E214E28B5}" scale="60" showPageBreaks="1" printArea="1" view="pageBreakPreview">
      <selection activeCell="D12" sqref="D12"/>
      <colBreaks count="1" manualBreakCount="1">
        <brk id="46" max="35" man="1"/>
      </colBreaks>
      <pageMargins left="0" right="0" top="0" bottom="0" header="0" footer="0"/>
      <printOptions horizontalCentered="1" verticalCentered="1"/>
      <pageSetup paperSize="5" scale="37" orientation="landscape" r:id="rId1"/>
      <headerFooter alignWithMargins="0"/>
    </customSheetView>
  </customSheetViews>
  <mergeCells count="81">
    <mergeCell ref="DF4:DF5"/>
    <mergeCell ref="DG4:DG5"/>
    <mergeCell ref="K1:N1"/>
    <mergeCell ref="AK1:AO1"/>
    <mergeCell ref="BE1:BH1"/>
    <mergeCell ref="BO3:BP3"/>
    <mergeCell ref="BY1:CH1"/>
    <mergeCell ref="CM1:CO1"/>
    <mergeCell ref="Z2:AB2"/>
    <mergeCell ref="BT2:BU2"/>
    <mergeCell ref="BX2:BZ2"/>
    <mergeCell ref="AP1:AS1"/>
    <mergeCell ref="X4:X5"/>
    <mergeCell ref="BT3:BU3"/>
    <mergeCell ref="BX3:BZ3"/>
    <mergeCell ref="Z3:AB3"/>
    <mergeCell ref="A4:A5"/>
    <mergeCell ref="B4:B5"/>
    <mergeCell ref="C4:C5"/>
    <mergeCell ref="D4:D5"/>
    <mergeCell ref="E4:E5"/>
    <mergeCell ref="F4:F5"/>
    <mergeCell ref="G4:G5"/>
    <mergeCell ref="H4:H5"/>
    <mergeCell ref="K3:L3"/>
    <mergeCell ref="W3:X3"/>
    <mergeCell ref="AN3:AO3"/>
    <mergeCell ref="BE3:BF3"/>
    <mergeCell ref="I4:I5"/>
    <mergeCell ref="J4:N4"/>
    <mergeCell ref="O4:O5"/>
    <mergeCell ref="P4:T4"/>
    <mergeCell ref="W4:W5"/>
    <mergeCell ref="BG4:BG5"/>
    <mergeCell ref="Y4:Y5"/>
    <mergeCell ref="Z4:AN4"/>
    <mergeCell ref="AO4:AO5"/>
    <mergeCell ref="AP4:AR4"/>
    <mergeCell ref="AS4:AS5"/>
    <mergeCell ref="AT4:AT5"/>
    <mergeCell ref="AU4:AY4"/>
    <mergeCell ref="AZ4:AZ5"/>
    <mergeCell ref="BA4:BC4"/>
    <mergeCell ref="BD4:BD5"/>
    <mergeCell ref="BE4:BF4"/>
    <mergeCell ref="BW4:BW5"/>
    <mergeCell ref="BH4:BK4"/>
    <mergeCell ref="BL4:BL5"/>
    <mergeCell ref="BM4:BN4"/>
    <mergeCell ref="BO4:BO5"/>
    <mergeCell ref="BP4:BP5"/>
    <mergeCell ref="BQ4:BQ5"/>
    <mergeCell ref="BR4:BR5"/>
    <mergeCell ref="BS4:BS5"/>
    <mergeCell ref="BT4:BT5"/>
    <mergeCell ref="BU4:BU5"/>
    <mergeCell ref="BV4:BV5"/>
    <mergeCell ref="CI4:CI5"/>
    <mergeCell ref="BX4:BX5"/>
    <mergeCell ref="BY4:BY5"/>
    <mergeCell ref="BZ4:BZ5"/>
    <mergeCell ref="CA4:CA5"/>
    <mergeCell ref="CB4:CB5"/>
    <mergeCell ref="CC4:CC5"/>
    <mergeCell ref="CD4:CD5"/>
    <mergeCell ref="CE4:CE5"/>
    <mergeCell ref="CF4:CF5"/>
    <mergeCell ref="CG4:CG5"/>
    <mergeCell ref="CH4:CH5"/>
    <mergeCell ref="DB4:DD4"/>
    <mergeCell ref="DE4:DE5"/>
    <mergeCell ref="CJ4:CJ5"/>
    <mergeCell ref="CK4:CK5"/>
    <mergeCell ref="CL4:CL5"/>
    <mergeCell ref="CM4:CM5"/>
    <mergeCell ref="CN4:CN5"/>
    <mergeCell ref="CO4:CO5"/>
    <mergeCell ref="DA4:DA5"/>
    <mergeCell ref="CP4:CP5"/>
    <mergeCell ref="CQ4:CY4"/>
    <mergeCell ref="CZ4:CZ5"/>
  </mergeCells>
  <conditionalFormatting sqref="CJ3">
    <cfRule type="cellIs" dxfId="827" priority="106" stopIfTrue="1" operator="greaterThanOrEqual">
      <formula>238.5</formula>
    </cfRule>
  </conditionalFormatting>
  <conditionalFormatting sqref="AP3">
    <cfRule type="cellIs" dxfId="826" priority="105" stopIfTrue="1" operator="greaterThanOrEqual">
      <formula>238.5</formula>
    </cfRule>
  </conditionalFormatting>
  <conditionalFormatting sqref="AV6:AV33">
    <cfRule type="cellIs" dxfId="825" priority="14" operator="greaterThanOrEqual">
      <formula>13.7</formula>
    </cfRule>
    <cfRule type="cellIs" dxfId="824" priority="15" operator="greaterThanOrEqual">
      <formula>17.3</formula>
    </cfRule>
  </conditionalFormatting>
  <conditionalFormatting sqref="BN6:BN33">
    <cfRule type="cellIs" dxfId="823" priority="19" operator="greaterThanOrEqual">
      <formula>13.7</formula>
    </cfRule>
    <cfRule type="cellIs" dxfId="822" priority="20" operator="greaterThanOrEqual">
      <formula>17.3</formula>
    </cfRule>
  </conditionalFormatting>
  <conditionalFormatting sqref="I6:I33">
    <cfRule type="cellIs" dxfId="821" priority="10" operator="greaterThanOrEqual">
      <formula>1370</formula>
    </cfRule>
  </conditionalFormatting>
  <conditionalFormatting sqref="BD6:BD33">
    <cfRule type="cellIs" dxfId="820" priority="26" stopIfTrue="1" operator="equal">
      <formula>0</formula>
    </cfRule>
  </conditionalFormatting>
  <conditionalFormatting sqref="J6:J33">
    <cfRule type="cellIs" dxfId="819" priority="25" operator="greaterThanOrEqual">
      <formula>205.5</formula>
    </cfRule>
  </conditionalFormatting>
  <conditionalFormatting sqref="K6:K33">
    <cfRule type="cellIs" dxfId="818" priority="23" operator="greaterThanOrEqual">
      <formula>13.7</formula>
    </cfRule>
    <cfRule type="cellIs" dxfId="817" priority="24" operator="greaterThanOrEqual">
      <formula>17.3</formula>
    </cfRule>
  </conditionalFormatting>
  <conditionalFormatting sqref="L6:L33">
    <cfRule type="cellIs" dxfId="816" priority="22" operator="greaterThanOrEqual">
      <formula>27.4</formula>
    </cfRule>
  </conditionalFormatting>
  <conditionalFormatting sqref="M6:M33">
    <cfRule type="cellIs" dxfId="815" priority="21" operator="greaterThanOrEqual">
      <formula>41.1</formula>
    </cfRule>
  </conditionalFormatting>
  <conditionalFormatting sqref="BM6:BM33">
    <cfRule type="cellIs" dxfId="814" priority="18" operator="greaterThanOrEqual">
      <formula>41.1</formula>
    </cfRule>
  </conditionalFormatting>
  <conditionalFormatting sqref="AX6:AY33">
    <cfRule type="cellIs" dxfId="813" priority="17" operator="greaterThanOrEqual">
      <formula>205.5</formula>
    </cfRule>
  </conditionalFormatting>
  <conditionalFormatting sqref="AU6:AU33">
    <cfRule type="cellIs" dxfId="812" priority="16" operator="greaterThanOrEqual">
      <formula>205.5</formula>
    </cfRule>
  </conditionalFormatting>
  <conditionalFormatting sqref="AW6:AW33">
    <cfRule type="cellIs" dxfId="811" priority="13" operator="greaterThanOrEqual">
      <formula>27.4</formula>
    </cfRule>
  </conditionalFormatting>
  <conditionalFormatting sqref="AX6:AX33">
    <cfRule type="cellIs" dxfId="810" priority="12" operator="greaterThanOrEqual">
      <formula>137</formula>
    </cfRule>
  </conditionalFormatting>
  <conditionalFormatting sqref="AY6:AY33">
    <cfRule type="cellIs" dxfId="809" priority="11" operator="greaterThanOrEqual">
      <formula>109.6</formula>
    </cfRule>
  </conditionalFormatting>
  <conditionalFormatting sqref="AO6:AO33">
    <cfRule type="cellIs" dxfId="808" priority="9" operator="greaterThanOrEqual">
      <formula>2800</formula>
    </cfRule>
  </conditionalFormatting>
  <conditionalFormatting sqref="AP6:AP33">
    <cfRule type="cellIs" dxfId="807" priority="8" operator="greaterThanOrEqual">
      <formula>420</formula>
    </cfRule>
  </conditionalFormatting>
  <conditionalFormatting sqref="AQ6:AQ33">
    <cfRule type="cellIs" dxfId="806" priority="7" operator="greaterThanOrEqual">
      <formula>28</formula>
    </cfRule>
  </conditionalFormatting>
  <conditionalFormatting sqref="AR6:AR33">
    <cfRule type="cellIs" dxfId="805" priority="6" operator="greaterThanOrEqual">
      <formula>84</formula>
    </cfRule>
  </conditionalFormatting>
  <conditionalFormatting sqref="BA6:BA33">
    <cfRule type="cellIs" dxfId="804" priority="5" operator="greaterThanOrEqual">
      <formula>420</formula>
    </cfRule>
  </conditionalFormatting>
  <conditionalFormatting sqref="BB6:BB33">
    <cfRule type="cellIs" dxfId="803" priority="4" operator="greaterThanOrEqual">
      <formula>28</formula>
    </cfRule>
  </conditionalFormatting>
  <conditionalFormatting sqref="BF6:BF33">
    <cfRule type="cellIs" dxfId="802" priority="3" operator="greaterThanOrEqual">
      <formula>28</formula>
    </cfRule>
  </conditionalFormatting>
  <conditionalFormatting sqref="BE6:BE33">
    <cfRule type="cellIs" dxfId="801" priority="2" operator="greaterThanOrEqual">
      <formula>84</formula>
    </cfRule>
  </conditionalFormatting>
  <conditionalFormatting sqref="BC6:BC33">
    <cfRule type="cellIs" dxfId="800" priority="1" operator="greaterThanOrEqual">
      <formula>280</formula>
    </cfRule>
  </conditionalFormatting>
  <printOptions horizontalCentered="1" verticalCentered="1"/>
  <pageMargins left="0" right="0" top="0" bottom="0" header="0" footer="0"/>
  <pageSetup paperSize="8" scale="33" orientation="landscape" r:id="rId2"/>
  <headerFooter alignWithMargins="0"/>
  <colBreaks count="2" manualBreakCount="2">
    <brk id="46" max="35" man="1"/>
    <brk id="94" max="35" man="1"/>
  </colBreaks>
  <drawing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بيانات!$JD$15:$JD$21</xm:f>
          </x14:formula1>
          <xm:sqref>D34</xm:sqref>
        </x14:dataValidation>
        <x14:dataValidation type="list" allowBlank="1" showInputMessage="1" showErrorMessage="1">
          <x14:formula1>
            <xm:f>بيانات!$JD$15:$JD$20</xm:f>
          </x14:formula1>
          <xm:sqref>E6:E33</xm:sqref>
        </x14:dataValidation>
        <x14:dataValidation type="list" allowBlank="1" showInputMessage="1" showErrorMessage="1">
          <x14:formula1>
            <xm:f>بيانات!$JD$15:$JD$22</xm:f>
          </x14:formula1>
          <xm:sqref>D6:D33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7"/>
  <dimension ref="A1:CI1932"/>
  <sheetViews>
    <sheetView rightToLeft="1" view="pageBreakPreview" zoomScaleNormal="100" zoomScaleSheetLayoutView="100" workbookViewId="0">
      <selection activeCell="D12" sqref="D12"/>
    </sheetView>
  </sheetViews>
  <sheetFormatPr defaultRowHeight="30" customHeight="1" x14ac:dyDescent="0.2"/>
  <cols>
    <col min="1" max="1" width="5.5703125" style="28" customWidth="1"/>
    <col min="2" max="2" width="22.140625" style="34" customWidth="1"/>
    <col min="3" max="3" width="8" style="34" customWidth="1"/>
    <col min="4" max="4" width="6.7109375" style="34" customWidth="1"/>
    <col min="5" max="5" width="5.140625" style="34" customWidth="1"/>
    <col min="6" max="8" width="9.7109375" style="28" customWidth="1"/>
    <col min="9" max="9" width="8.5703125" style="28" customWidth="1"/>
    <col min="10" max="10" width="7.7109375" style="28" customWidth="1"/>
    <col min="11" max="11" width="8.28515625" style="28" customWidth="1"/>
    <col min="12" max="12" width="7.7109375" style="28" customWidth="1"/>
    <col min="13" max="13" width="9.7109375" style="28" customWidth="1"/>
    <col min="14" max="14" width="9.5703125" style="34" customWidth="1"/>
    <col min="15" max="15" width="9.7109375" style="28" customWidth="1"/>
    <col min="16" max="16" width="8.85546875" style="34" customWidth="1"/>
    <col min="17" max="19" width="7.5703125" style="28" customWidth="1"/>
    <col min="20" max="22" width="9.7109375" style="28" customWidth="1"/>
    <col min="23" max="23" width="8.7109375" style="28" customWidth="1"/>
    <col min="24" max="25" width="7.85546875" style="28" customWidth="1"/>
    <col min="26" max="29" width="9.7109375" style="28" customWidth="1"/>
    <col min="30" max="30" width="8.5703125" style="34" customWidth="1"/>
    <col min="31" max="31" width="10.42578125" style="28" customWidth="1"/>
    <col min="32" max="32" width="10.85546875" style="28" customWidth="1"/>
    <col min="33" max="33" width="10" style="28" customWidth="1"/>
    <col min="34" max="34" width="9" style="28" customWidth="1"/>
    <col min="35" max="35" width="7.85546875" style="28" customWidth="1"/>
    <col min="36" max="36" width="8" style="28" customWidth="1"/>
    <col min="37" max="37" width="7.7109375" style="28" customWidth="1"/>
    <col min="38" max="38" width="13.140625" style="28" bestFit="1" customWidth="1"/>
    <col min="39" max="39" width="9.85546875" style="28" customWidth="1"/>
    <col min="40" max="40" width="7.7109375" style="28" customWidth="1"/>
    <col min="41" max="41" width="8.85546875" style="28" customWidth="1"/>
    <col min="42" max="42" width="8.140625" style="28" customWidth="1"/>
    <col min="43" max="43" width="8.42578125" style="28" customWidth="1"/>
    <col min="44" max="44" width="9.7109375" style="28" customWidth="1"/>
    <col min="45" max="47" width="8.7109375" style="28" customWidth="1"/>
    <col min="48" max="48" width="7.85546875" style="28" customWidth="1"/>
    <col min="49" max="49" width="8.140625" style="28" customWidth="1"/>
    <col min="50" max="50" width="7.7109375" style="28" customWidth="1"/>
    <col min="51" max="51" width="8.7109375" style="28" customWidth="1"/>
    <col min="52" max="56" width="7.5703125" style="28" customWidth="1"/>
    <col min="57" max="57" width="8.5703125" style="28" customWidth="1"/>
    <col min="58" max="58" width="7.7109375" style="28" customWidth="1"/>
    <col min="59" max="62" width="8.7109375" style="28" hidden="1" customWidth="1"/>
    <col min="63" max="63" width="8.42578125" style="28" customWidth="1"/>
    <col min="64" max="65" width="8.7109375" style="28" hidden="1" customWidth="1"/>
    <col min="66" max="66" width="8.7109375" style="28" customWidth="1"/>
    <col min="67" max="67" width="8.140625" style="28" customWidth="1"/>
    <col min="68" max="68" width="8.7109375" style="28" customWidth="1"/>
    <col min="69" max="69" width="7.28515625" style="28" customWidth="1"/>
    <col min="70" max="70" width="7.5703125" style="28" customWidth="1"/>
    <col min="71" max="71" width="8.7109375" style="28" customWidth="1"/>
    <col min="72" max="75" width="8" style="28" customWidth="1"/>
    <col min="76" max="76" width="8.7109375" style="28" customWidth="1"/>
    <col min="77" max="77" width="12.7109375" style="28" customWidth="1"/>
    <col min="78" max="78" width="13.5703125" style="28" customWidth="1"/>
    <col min="79" max="80" width="20.140625" style="28" customWidth="1"/>
    <col min="81" max="81" width="11.5703125" style="28" bestFit="1" customWidth="1"/>
    <col min="82" max="245" width="9.140625" style="28"/>
    <col min="246" max="246" width="7" style="28" customWidth="1"/>
    <col min="247" max="247" width="24.28515625" style="28" customWidth="1"/>
    <col min="248" max="248" width="11.85546875" style="28" customWidth="1"/>
    <col min="249" max="249" width="11.7109375" style="28" customWidth="1"/>
    <col min="250" max="250" width="8.140625" style="28" customWidth="1"/>
    <col min="251" max="251" width="9.140625" style="28" customWidth="1"/>
    <col min="252" max="268" width="9.140625" style="28"/>
    <col min="269" max="270" width="9.140625" style="28" customWidth="1"/>
    <col min="271" max="277" width="9.140625" style="28"/>
    <col min="278" max="278" width="9.140625" style="28" customWidth="1"/>
    <col min="279" max="294" width="9.140625" style="28"/>
    <col min="295" max="295" width="9.140625" style="28" customWidth="1"/>
    <col min="296" max="297" width="9.140625" style="28"/>
    <col min="298" max="301" width="9.140625" style="28" customWidth="1"/>
    <col min="302" max="302" width="9.140625" style="28"/>
    <col min="303" max="304" width="9.140625" style="28" customWidth="1"/>
    <col min="305" max="305" width="9.140625" style="28"/>
    <col min="306" max="310" width="9.140625" style="28" customWidth="1"/>
    <col min="311" max="311" width="9.140625" style="28"/>
    <col min="312" max="313" width="9.140625" style="28" customWidth="1"/>
    <col min="314" max="315" width="9.140625" style="28"/>
    <col min="316" max="316" width="11.28515625" style="28" customWidth="1"/>
    <col min="317" max="317" width="11.140625" style="28" customWidth="1"/>
    <col min="318" max="318" width="22.7109375" style="28" customWidth="1"/>
    <col min="319" max="501" width="9.140625" style="28"/>
    <col min="502" max="502" width="7" style="28" customWidth="1"/>
    <col min="503" max="503" width="24.28515625" style="28" customWidth="1"/>
    <col min="504" max="504" width="11.85546875" style="28" customWidth="1"/>
    <col min="505" max="505" width="11.7109375" style="28" customWidth="1"/>
    <col min="506" max="506" width="8.140625" style="28" customWidth="1"/>
    <col min="507" max="507" width="9.140625" style="28" customWidth="1"/>
    <col min="508" max="524" width="9.140625" style="28"/>
    <col min="525" max="526" width="9.140625" style="28" customWidth="1"/>
    <col min="527" max="533" width="9.140625" style="28"/>
    <col min="534" max="534" width="9.140625" style="28" customWidth="1"/>
    <col min="535" max="550" width="9.140625" style="28"/>
    <col min="551" max="551" width="9.140625" style="28" customWidth="1"/>
    <col min="552" max="553" width="9.140625" style="28"/>
    <col min="554" max="557" width="9.140625" style="28" customWidth="1"/>
    <col min="558" max="558" width="9.140625" style="28"/>
    <col min="559" max="560" width="9.140625" style="28" customWidth="1"/>
    <col min="561" max="561" width="9.140625" style="28"/>
    <col min="562" max="566" width="9.140625" style="28" customWidth="1"/>
    <col min="567" max="567" width="9.140625" style="28"/>
    <col min="568" max="569" width="9.140625" style="28" customWidth="1"/>
    <col min="570" max="571" width="9.140625" style="28"/>
    <col min="572" max="572" width="11.28515625" style="28" customWidth="1"/>
    <col min="573" max="573" width="11.140625" style="28" customWidth="1"/>
    <col min="574" max="574" width="22.7109375" style="28" customWidth="1"/>
    <col min="575" max="757" width="9.140625" style="28"/>
    <col min="758" max="758" width="7" style="28" customWidth="1"/>
    <col min="759" max="759" width="24.28515625" style="28" customWidth="1"/>
    <col min="760" max="760" width="11.85546875" style="28" customWidth="1"/>
    <col min="761" max="761" width="11.7109375" style="28" customWidth="1"/>
    <col min="762" max="762" width="8.140625" style="28" customWidth="1"/>
    <col min="763" max="763" width="9.140625" style="28" customWidth="1"/>
    <col min="764" max="780" width="9.140625" style="28"/>
    <col min="781" max="782" width="9.140625" style="28" customWidth="1"/>
    <col min="783" max="789" width="9.140625" style="28"/>
    <col min="790" max="790" width="9.140625" style="28" customWidth="1"/>
    <col min="791" max="806" width="9.140625" style="28"/>
    <col min="807" max="807" width="9.140625" style="28" customWidth="1"/>
    <col min="808" max="809" width="9.140625" style="28"/>
    <col min="810" max="813" width="9.140625" style="28" customWidth="1"/>
    <col min="814" max="814" width="9.140625" style="28"/>
    <col min="815" max="816" width="9.140625" style="28" customWidth="1"/>
    <col min="817" max="817" width="9.140625" style="28"/>
    <col min="818" max="822" width="9.140625" style="28" customWidth="1"/>
    <col min="823" max="823" width="9.140625" style="28"/>
    <col min="824" max="825" width="9.140625" style="28" customWidth="1"/>
    <col min="826" max="827" width="9.140625" style="28"/>
    <col min="828" max="828" width="11.28515625" style="28" customWidth="1"/>
    <col min="829" max="829" width="11.140625" style="28" customWidth="1"/>
    <col min="830" max="830" width="22.7109375" style="28" customWidth="1"/>
    <col min="831" max="1013" width="9.140625" style="28"/>
    <col min="1014" max="1014" width="7" style="28" customWidth="1"/>
    <col min="1015" max="1015" width="24.28515625" style="28" customWidth="1"/>
    <col min="1016" max="1016" width="11.85546875" style="28" customWidth="1"/>
    <col min="1017" max="1017" width="11.7109375" style="28" customWidth="1"/>
    <col min="1018" max="1018" width="8.140625" style="28" customWidth="1"/>
    <col min="1019" max="1019" width="9.140625" style="28" customWidth="1"/>
    <col min="1020" max="1036" width="9.140625" style="28"/>
    <col min="1037" max="1038" width="9.140625" style="28" customWidth="1"/>
    <col min="1039" max="1045" width="9.140625" style="28"/>
    <col min="1046" max="1046" width="9.140625" style="28" customWidth="1"/>
    <col min="1047" max="1062" width="9.140625" style="28"/>
    <col min="1063" max="1063" width="9.140625" style="28" customWidth="1"/>
    <col min="1064" max="1065" width="9.140625" style="28"/>
    <col min="1066" max="1069" width="9.140625" style="28" customWidth="1"/>
    <col min="1070" max="1070" width="9.140625" style="28"/>
    <col min="1071" max="1072" width="9.140625" style="28" customWidth="1"/>
    <col min="1073" max="1073" width="9.140625" style="28"/>
    <col min="1074" max="1078" width="9.140625" style="28" customWidth="1"/>
    <col min="1079" max="1079" width="9.140625" style="28"/>
    <col min="1080" max="1081" width="9.140625" style="28" customWidth="1"/>
    <col min="1082" max="1083" width="9.140625" style="28"/>
    <col min="1084" max="1084" width="11.28515625" style="28" customWidth="1"/>
    <col min="1085" max="1085" width="11.140625" style="28" customWidth="1"/>
    <col min="1086" max="1086" width="22.7109375" style="28" customWidth="1"/>
    <col min="1087" max="1269" width="9.140625" style="28"/>
    <col min="1270" max="1270" width="7" style="28" customWidth="1"/>
    <col min="1271" max="1271" width="24.28515625" style="28" customWidth="1"/>
    <col min="1272" max="1272" width="11.85546875" style="28" customWidth="1"/>
    <col min="1273" max="1273" width="11.7109375" style="28" customWidth="1"/>
    <col min="1274" max="1274" width="8.140625" style="28" customWidth="1"/>
    <col min="1275" max="1275" width="9.140625" style="28" customWidth="1"/>
    <col min="1276" max="1292" width="9.140625" style="28"/>
    <col min="1293" max="1294" width="9.140625" style="28" customWidth="1"/>
    <col min="1295" max="1301" width="9.140625" style="28"/>
    <col min="1302" max="1302" width="9.140625" style="28" customWidth="1"/>
    <col min="1303" max="1318" width="9.140625" style="28"/>
    <col min="1319" max="1319" width="9.140625" style="28" customWidth="1"/>
    <col min="1320" max="1321" width="9.140625" style="28"/>
    <col min="1322" max="1325" width="9.140625" style="28" customWidth="1"/>
    <col min="1326" max="1326" width="9.140625" style="28"/>
    <col min="1327" max="1328" width="9.140625" style="28" customWidth="1"/>
    <col min="1329" max="1329" width="9.140625" style="28"/>
    <col min="1330" max="1334" width="9.140625" style="28" customWidth="1"/>
    <col min="1335" max="1335" width="9.140625" style="28"/>
    <col min="1336" max="1337" width="9.140625" style="28" customWidth="1"/>
    <col min="1338" max="1339" width="9.140625" style="28"/>
    <col min="1340" max="1340" width="11.28515625" style="28" customWidth="1"/>
    <col min="1341" max="1341" width="11.140625" style="28" customWidth="1"/>
    <col min="1342" max="1342" width="22.7109375" style="28" customWidth="1"/>
    <col min="1343" max="1525" width="9.140625" style="28"/>
    <col min="1526" max="1526" width="7" style="28" customWidth="1"/>
    <col min="1527" max="1527" width="24.28515625" style="28" customWidth="1"/>
    <col min="1528" max="1528" width="11.85546875" style="28" customWidth="1"/>
    <col min="1529" max="1529" width="11.7109375" style="28" customWidth="1"/>
    <col min="1530" max="1530" width="8.140625" style="28" customWidth="1"/>
    <col min="1531" max="1531" width="9.140625" style="28" customWidth="1"/>
    <col min="1532" max="1548" width="9.140625" style="28"/>
    <col min="1549" max="1550" width="9.140625" style="28" customWidth="1"/>
    <col min="1551" max="1557" width="9.140625" style="28"/>
    <col min="1558" max="1558" width="9.140625" style="28" customWidth="1"/>
    <col min="1559" max="1574" width="9.140625" style="28"/>
    <col min="1575" max="1575" width="9.140625" style="28" customWidth="1"/>
    <col min="1576" max="1577" width="9.140625" style="28"/>
    <col min="1578" max="1581" width="9.140625" style="28" customWidth="1"/>
    <col min="1582" max="1582" width="9.140625" style="28"/>
    <col min="1583" max="1584" width="9.140625" style="28" customWidth="1"/>
    <col min="1585" max="1585" width="9.140625" style="28"/>
    <col min="1586" max="1590" width="9.140625" style="28" customWidth="1"/>
    <col min="1591" max="1591" width="9.140625" style="28"/>
    <col min="1592" max="1593" width="9.140625" style="28" customWidth="1"/>
    <col min="1594" max="1595" width="9.140625" style="28"/>
    <col min="1596" max="1596" width="11.28515625" style="28" customWidth="1"/>
    <col min="1597" max="1597" width="11.140625" style="28" customWidth="1"/>
    <col min="1598" max="1598" width="22.7109375" style="28" customWidth="1"/>
    <col min="1599" max="1781" width="9.140625" style="28"/>
    <col min="1782" max="1782" width="7" style="28" customWidth="1"/>
    <col min="1783" max="1783" width="24.28515625" style="28" customWidth="1"/>
    <col min="1784" max="1784" width="11.85546875" style="28" customWidth="1"/>
    <col min="1785" max="1785" width="11.7109375" style="28" customWidth="1"/>
    <col min="1786" max="1786" width="8.140625" style="28" customWidth="1"/>
    <col min="1787" max="1787" width="9.140625" style="28" customWidth="1"/>
    <col min="1788" max="1804" width="9.140625" style="28"/>
    <col min="1805" max="1806" width="9.140625" style="28" customWidth="1"/>
    <col min="1807" max="1813" width="9.140625" style="28"/>
    <col min="1814" max="1814" width="9.140625" style="28" customWidth="1"/>
    <col min="1815" max="1830" width="9.140625" style="28"/>
    <col min="1831" max="1831" width="9.140625" style="28" customWidth="1"/>
    <col min="1832" max="1833" width="9.140625" style="28"/>
    <col min="1834" max="1837" width="9.140625" style="28" customWidth="1"/>
    <col min="1838" max="1838" width="9.140625" style="28"/>
    <col min="1839" max="1840" width="9.140625" style="28" customWidth="1"/>
    <col min="1841" max="1841" width="9.140625" style="28"/>
    <col min="1842" max="1846" width="9.140625" style="28" customWidth="1"/>
    <col min="1847" max="1847" width="9.140625" style="28"/>
    <col min="1848" max="1849" width="9.140625" style="28" customWidth="1"/>
    <col min="1850" max="1851" width="9.140625" style="28"/>
    <col min="1852" max="1852" width="11.28515625" style="28" customWidth="1"/>
    <col min="1853" max="1853" width="11.140625" style="28" customWidth="1"/>
    <col min="1854" max="1854" width="22.7109375" style="28" customWidth="1"/>
    <col min="1855" max="2037" width="9.140625" style="28"/>
    <col min="2038" max="2038" width="7" style="28" customWidth="1"/>
    <col min="2039" max="2039" width="24.28515625" style="28" customWidth="1"/>
    <col min="2040" max="2040" width="11.85546875" style="28" customWidth="1"/>
    <col min="2041" max="2041" width="11.7109375" style="28" customWidth="1"/>
    <col min="2042" max="2042" width="8.140625" style="28" customWidth="1"/>
    <col min="2043" max="2043" width="9.140625" style="28" customWidth="1"/>
    <col min="2044" max="2060" width="9.140625" style="28"/>
    <col min="2061" max="2062" width="9.140625" style="28" customWidth="1"/>
    <col min="2063" max="2069" width="9.140625" style="28"/>
    <col min="2070" max="2070" width="9.140625" style="28" customWidth="1"/>
    <col min="2071" max="2086" width="9.140625" style="28"/>
    <col min="2087" max="2087" width="9.140625" style="28" customWidth="1"/>
    <col min="2088" max="2089" width="9.140625" style="28"/>
    <col min="2090" max="2093" width="9.140625" style="28" customWidth="1"/>
    <col min="2094" max="2094" width="9.140625" style="28"/>
    <col min="2095" max="2096" width="9.140625" style="28" customWidth="1"/>
    <col min="2097" max="2097" width="9.140625" style="28"/>
    <col min="2098" max="2102" width="9.140625" style="28" customWidth="1"/>
    <col min="2103" max="2103" width="9.140625" style="28"/>
    <col min="2104" max="2105" width="9.140625" style="28" customWidth="1"/>
    <col min="2106" max="2107" width="9.140625" style="28"/>
    <col min="2108" max="2108" width="11.28515625" style="28" customWidth="1"/>
    <col min="2109" max="2109" width="11.140625" style="28" customWidth="1"/>
    <col min="2110" max="2110" width="22.7109375" style="28" customWidth="1"/>
    <col min="2111" max="2293" width="9.140625" style="28"/>
    <col min="2294" max="2294" width="7" style="28" customWidth="1"/>
    <col min="2295" max="2295" width="24.28515625" style="28" customWidth="1"/>
    <col min="2296" max="2296" width="11.85546875" style="28" customWidth="1"/>
    <col min="2297" max="2297" width="11.7109375" style="28" customWidth="1"/>
    <col min="2298" max="2298" width="8.140625" style="28" customWidth="1"/>
    <col min="2299" max="2299" width="9.140625" style="28" customWidth="1"/>
    <col min="2300" max="2316" width="9.140625" style="28"/>
    <col min="2317" max="2318" width="9.140625" style="28" customWidth="1"/>
    <col min="2319" max="2325" width="9.140625" style="28"/>
    <col min="2326" max="2326" width="9.140625" style="28" customWidth="1"/>
    <col min="2327" max="2342" width="9.140625" style="28"/>
    <col min="2343" max="2343" width="9.140625" style="28" customWidth="1"/>
    <col min="2344" max="2345" width="9.140625" style="28"/>
    <col min="2346" max="2349" width="9.140625" style="28" customWidth="1"/>
    <col min="2350" max="2350" width="9.140625" style="28"/>
    <col min="2351" max="2352" width="9.140625" style="28" customWidth="1"/>
    <col min="2353" max="2353" width="9.140625" style="28"/>
    <col min="2354" max="2358" width="9.140625" style="28" customWidth="1"/>
    <col min="2359" max="2359" width="9.140625" style="28"/>
    <col min="2360" max="2361" width="9.140625" style="28" customWidth="1"/>
    <col min="2362" max="2363" width="9.140625" style="28"/>
    <col min="2364" max="2364" width="11.28515625" style="28" customWidth="1"/>
    <col min="2365" max="2365" width="11.140625" style="28" customWidth="1"/>
    <col min="2366" max="2366" width="22.7109375" style="28" customWidth="1"/>
    <col min="2367" max="2549" width="9.140625" style="28"/>
    <col min="2550" max="2550" width="7" style="28" customWidth="1"/>
    <col min="2551" max="2551" width="24.28515625" style="28" customWidth="1"/>
    <col min="2552" max="2552" width="11.85546875" style="28" customWidth="1"/>
    <col min="2553" max="2553" width="11.7109375" style="28" customWidth="1"/>
    <col min="2554" max="2554" width="8.140625" style="28" customWidth="1"/>
    <col min="2555" max="2555" width="9.140625" style="28" customWidth="1"/>
    <col min="2556" max="2572" width="9.140625" style="28"/>
    <col min="2573" max="2574" width="9.140625" style="28" customWidth="1"/>
    <col min="2575" max="2581" width="9.140625" style="28"/>
    <col min="2582" max="2582" width="9.140625" style="28" customWidth="1"/>
    <col min="2583" max="2598" width="9.140625" style="28"/>
    <col min="2599" max="2599" width="9.140625" style="28" customWidth="1"/>
    <col min="2600" max="2601" width="9.140625" style="28"/>
    <col min="2602" max="2605" width="9.140625" style="28" customWidth="1"/>
    <col min="2606" max="2606" width="9.140625" style="28"/>
    <col min="2607" max="2608" width="9.140625" style="28" customWidth="1"/>
    <col min="2609" max="2609" width="9.140625" style="28"/>
    <col min="2610" max="2614" width="9.140625" style="28" customWidth="1"/>
    <col min="2615" max="2615" width="9.140625" style="28"/>
    <col min="2616" max="2617" width="9.140625" style="28" customWidth="1"/>
    <col min="2618" max="2619" width="9.140625" style="28"/>
    <col min="2620" max="2620" width="11.28515625" style="28" customWidth="1"/>
    <col min="2621" max="2621" width="11.140625" style="28" customWidth="1"/>
    <col min="2622" max="2622" width="22.7109375" style="28" customWidth="1"/>
    <col min="2623" max="2805" width="9.140625" style="28"/>
    <col min="2806" max="2806" width="7" style="28" customWidth="1"/>
    <col min="2807" max="2807" width="24.28515625" style="28" customWidth="1"/>
    <col min="2808" max="2808" width="11.85546875" style="28" customWidth="1"/>
    <col min="2809" max="2809" width="11.7109375" style="28" customWidth="1"/>
    <col min="2810" max="2810" width="8.140625" style="28" customWidth="1"/>
    <col min="2811" max="2811" width="9.140625" style="28" customWidth="1"/>
    <col min="2812" max="2828" width="9.140625" style="28"/>
    <col min="2829" max="2830" width="9.140625" style="28" customWidth="1"/>
    <col min="2831" max="2837" width="9.140625" style="28"/>
    <col min="2838" max="2838" width="9.140625" style="28" customWidth="1"/>
    <col min="2839" max="2854" width="9.140625" style="28"/>
    <col min="2855" max="2855" width="9.140625" style="28" customWidth="1"/>
    <col min="2856" max="2857" width="9.140625" style="28"/>
    <col min="2858" max="2861" width="9.140625" style="28" customWidth="1"/>
    <col min="2862" max="2862" width="9.140625" style="28"/>
    <col min="2863" max="2864" width="9.140625" style="28" customWidth="1"/>
    <col min="2865" max="2865" width="9.140625" style="28"/>
    <col min="2866" max="2870" width="9.140625" style="28" customWidth="1"/>
    <col min="2871" max="2871" width="9.140625" style="28"/>
    <col min="2872" max="2873" width="9.140625" style="28" customWidth="1"/>
    <col min="2874" max="2875" width="9.140625" style="28"/>
    <col min="2876" max="2876" width="11.28515625" style="28" customWidth="1"/>
    <col min="2877" max="2877" width="11.140625" style="28" customWidth="1"/>
    <col min="2878" max="2878" width="22.7109375" style="28" customWidth="1"/>
    <col min="2879" max="3061" width="9.140625" style="28"/>
    <col min="3062" max="3062" width="7" style="28" customWidth="1"/>
    <col min="3063" max="3063" width="24.28515625" style="28" customWidth="1"/>
    <col min="3064" max="3064" width="11.85546875" style="28" customWidth="1"/>
    <col min="3065" max="3065" width="11.7109375" style="28" customWidth="1"/>
    <col min="3066" max="3066" width="8.140625" style="28" customWidth="1"/>
    <col min="3067" max="3067" width="9.140625" style="28" customWidth="1"/>
    <col min="3068" max="3084" width="9.140625" style="28"/>
    <col min="3085" max="3086" width="9.140625" style="28" customWidth="1"/>
    <col min="3087" max="3093" width="9.140625" style="28"/>
    <col min="3094" max="3094" width="9.140625" style="28" customWidth="1"/>
    <col min="3095" max="3110" width="9.140625" style="28"/>
    <col min="3111" max="3111" width="9.140625" style="28" customWidth="1"/>
    <col min="3112" max="3113" width="9.140625" style="28"/>
    <col min="3114" max="3117" width="9.140625" style="28" customWidth="1"/>
    <col min="3118" max="3118" width="9.140625" style="28"/>
    <col min="3119" max="3120" width="9.140625" style="28" customWidth="1"/>
    <col min="3121" max="3121" width="9.140625" style="28"/>
    <col min="3122" max="3126" width="9.140625" style="28" customWidth="1"/>
    <col min="3127" max="3127" width="9.140625" style="28"/>
    <col min="3128" max="3129" width="9.140625" style="28" customWidth="1"/>
    <col min="3130" max="3131" width="9.140625" style="28"/>
    <col min="3132" max="3132" width="11.28515625" style="28" customWidth="1"/>
    <col min="3133" max="3133" width="11.140625" style="28" customWidth="1"/>
    <col min="3134" max="3134" width="22.7109375" style="28" customWidth="1"/>
    <col min="3135" max="3317" width="9.140625" style="28"/>
    <col min="3318" max="3318" width="7" style="28" customWidth="1"/>
    <col min="3319" max="3319" width="24.28515625" style="28" customWidth="1"/>
    <col min="3320" max="3320" width="11.85546875" style="28" customWidth="1"/>
    <col min="3321" max="3321" width="11.7109375" style="28" customWidth="1"/>
    <col min="3322" max="3322" width="8.140625" style="28" customWidth="1"/>
    <col min="3323" max="3323" width="9.140625" style="28" customWidth="1"/>
    <col min="3324" max="3340" width="9.140625" style="28"/>
    <col min="3341" max="3342" width="9.140625" style="28" customWidth="1"/>
    <col min="3343" max="3349" width="9.140625" style="28"/>
    <col min="3350" max="3350" width="9.140625" style="28" customWidth="1"/>
    <col min="3351" max="3366" width="9.140625" style="28"/>
    <col min="3367" max="3367" width="9.140625" style="28" customWidth="1"/>
    <col min="3368" max="3369" width="9.140625" style="28"/>
    <col min="3370" max="3373" width="9.140625" style="28" customWidth="1"/>
    <col min="3374" max="3374" width="9.140625" style="28"/>
    <col min="3375" max="3376" width="9.140625" style="28" customWidth="1"/>
    <col min="3377" max="3377" width="9.140625" style="28"/>
    <col min="3378" max="3382" width="9.140625" style="28" customWidth="1"/>
    <col min="3383" max="3383" width="9.140625" style="28"/>
    <col min="3384" max="3385" width="9.140625" style="28" customWidth="1"/>
    <col min="3386" max="3387" width="9.140625" style="28"/>
    <col min="3388" max="3388" width="11.28515625" style="28" customWidth="1"/>
    <col min="3389" max="3389" width="11.140625" style="28" customWidth="1"/>
    <col min="3390" max="3390" width="22.7109375" style="28" customWidth="1"/>
    <col min="3391" max="3573" width="9.140625" style="28"/>
    <col min="3574" max="3574" width="7" style="28" customWidth="1"/>
    <col min="3575" max="3575" width="24.28515625" style="28" customWidth="1"/>
    <col min="3576" max="3576" width="11.85546875" style="28" customWidth="1"/>
    <col min="3577" max="3577" width="11.7109375" style="28" customWidth="1"/>
    <col min="3578" max="3578" width="8.140625" style="28" customWidth="1"/>
    <col min="3579" max="3579" width="9.140625" style="28" customWidth="1"/>
    <col min="3580" max="3596" width="9.140625" style="28"/>
    <col min="3597" max="3598" width="9.140625" style="28" customWidth="1"/>
    <col min="3599" max="3605" width="9.140625" style="28"/>
    <col min="3606" max="3606" width="9.140625" style="28" customWidth="1"/>
    <col min="3607" max="3622" width="9.140625" style="28"/>
    <col min="3623" max="3623" width="9.140625" style="28" customWidth="1"/>
    <col min="3624" max="3625" width="9.140625" style="28"/>
    <col min="3626" max="3629" width="9.140625" style="28" customWidth="1"/>
    <col min="3630" max="3630" width="9.140625" style="28"/>
    <col min="3631" max="3632" width="9.140625" style="28" customWidth="1"/>
    <col min="3633" max="3633" width="9.140625" style="28"/>
    <col min="3634" max="3638" width="9.140625" style="28" customWidth="1"/>
    <col min="3639" max="3639" width="9.140625" style="28"/>
    <col min="3640" max="3641" width="9.140625" style="28" customWidth="1"/>
    <col min="3642" max="3643" width="9.140625" style="28"/>
    <col min="3644" max="3644" width="11.28515625" style="28" customWidth="1"/>
    <col min="3645" max="3645" width="11.140625" style="28" customWidth="1"/>
    <col min="3646" max="3646" width="22.7109375" style="28" customWidth="1"/>
    <col min="3647" max="3829" width="9.140625" style="28"/>
    <col min="3830" max="3830" width="7" style="28" customWidth="1"/>
    <col min="3831" max="3831" width="24.28515625" style="28" customWidth="1"/>
    <col min="3832" max="3832" width="11.85546875" style="28" customWidth="1"/>
    <col min="3833" max="3833" width="11.7109375" style="28" customWidth="1"/>
    <col min="3834" max="3834" width="8.140625" style="28" customWidth="1"/>
    <col min="3835" max="3835" width="9.140625" style="28" customWidth="1"/>
    <col min="3836" max="3852" width="9.140625" style="28"/>
    <col min="3853" max="3854" width="9.140625" style="28" customWidth="1"/>
    <col min="3855" max="3861" width="9.140625" style="28"/>
    <col min="3862" max="3862" width="9.140625" style="28" customWidth="1"/>
    <col min="3863" max="3878" width="9.140625" style="28"/>
    <col min="3879" max="3879" width="9.140625" style="28" customWidth="1"/>
    <col min="3880" max="3881" width="9.140625" style="28"/>
    <col min="3882" max="3885" width="9.140625" style="28" customWidth="1"/>
    <col min="3886" max="3886" width="9.140625" style="28"/>
    <col min="3887" max="3888" width="9.140625" style="28" customWidth="1"/>
    <col min="3889" max="3889" width="9.140625" style="28"/>
    <col min="3890" max="3894" width="9.140625" style="28" customWidth="1"/>
    <col min="3895" max="3895" width="9.140625" style="28"/>
    <col min="3896" max="3897" width="9.140625" style="28" customWidth="1"/>
    <col min="3898" max="3899" width="9.140625" style="28"/>
    <col min="3900" max="3900" width="11.28515625" style="28" customWidth="1"/>
    <col min="3901" max="3901" width="11.140625" style="28" customWidth="1"/>
    <col min="3902" max="3902" width="22.7109375" style="28" customWidth="1"/>
    <col min="3903" max="4085" width="9.140625" style="28"/>
    <col min="4086" max="4086" width="7" style="28" customWidth="1"/>
    <col min="4087" max="4087" width="24.28515625" style="28" customWidth="1"/>
    <col min="4088" max="4088" width="11.85546875" style="28" customWidth="1"/>
    <col min="4089" max="4089" width="11.7109375" style="28" customWidth="1"/>
    <col min="4090" max="4090" width="8.140625" style="28" customWidth="1"/>
    <col min="4091" max="4091" width="9.140625" style="28" customWidth="1"/>
    <col min="4092" max="4108" width="9.140625" style="28"/>
    <col min="4109" max="4110" width="9.140625" style="28" customWidth="1"/>
    <col min="4111" max="4117" width="9.140625" style="28"/>
    <col min="4118" max="4118" width="9.140625" style="28" customWidth="1"/>
    <col min="4119" max="4134" width="9.140625" style="28"/>
    <col min="4135" max="4135" width="9.140625" style="28" customWidth="1"/>
    <col min="4136" max="4137" width="9.140625" style="28"/>
    <col min="4138" max="4141" width="9.140625" style="28" customWidth="1"/>
    <col min="4142" max="4142" width="9.140625" style="28"/>
    <col min="4143" max="4144" width="9.140625" style="28" customWidth="1"/>
    <col min="4145" max="4145" width="9.140625" style="28"/>
    <col min="4146" max="4150" width="9.140625" style="28" customWidth="1"/>
    <col min="4151" max="4151" width="9.140625" style="28"/>
    <col min="4152" max="4153" width="9.140625" style="28" customWidth="1"/>
    <col min="4154" max="4155" width="9.140625" style="28"/>
    <col min="4156" max="4156" width="11.28515625" style="28" customWidth="1"/>
    <col min="4157" max="4157" width="11.140625" style="28" customWidth="1"/>
    <col min="4158" max="4158" width="22.7109375" style="28" customWidth="1"/>
    <col min="4159" max="4341" width="9.140625" style="28"/>
    <col min="4342" max="4342" width="7" style="28" customWidth="1"/>
    <col min="4343" max="4343" width="24.28515625" style="28" customWidth="1"/>
    <col min="4344" max="4344" width="11.85546875" style="28" customWidth="1"/>
    <col min="4345" max="4345" width="11.7109375" style="28" customWidth="1"/>
    <col min="4346" max="4346" width="8.140625" style="28" customWidth="1"/>
    <col min="4347" max="4347" width="9.140625" style="28" customWidth="1"/>
    <col min="4348" max="4364" width="9.140625" style="28"/>
    <col min="4365" max="4366" width="9.140625" style="28" customWidth="1"/>
    <col min="4367" max="4373" width="9.140625" style="28"/>
    <col min="4374" max="4374" width="9.140625" style="28" customWidth="1"/>
    <col min="4375" max="4390" width="9.140625" style="28"/>
    <col min="4391" max="4391" width="9.140625" style="28" customWidth="1"/>
    <col min="4392" max="4393" width="9.140625" style="28"/>
    <col min="4394" max="4397" width="9.140625" style="28" customWidth="1"/>
    <col min="4398" max="4398" width="9.140625" style="28"/>
    <col min="4399" max="4400" width="9.140625" style="28" customWidth="1"/>
    <col min="4401" max="4401" width="9.140625" style="28"/>
    <col min="4402" max="4406" width="9.140625" style="28" customWidth="1"/>
    <col min="4407" max="4407" width="9.140625" style="28"/>
    <col min="4408" max="4409" width="9.140625" style="28" customWidth="1"/>
    <col min="4410" max="4411" width="9.140625" style="28"/>
    <col min="4412" max="4412" width="11.28515625" style="28" customWidth="1"/>
    <col min="4413" max="4413" width="11.140625" style="28" customWidth="1"/>
    <col min="4414" max="4414" width="22.7109375" style="28" customWidth="1"/>
    <col min="4415" max="4597" width="9.140625" style="28"/>
    <col min="4598" max="4598" width="7" style="28" customWidth="1"/>
    <col min="4599" max="4599" width="24.28515625" style="28" customWidth="1"/>
    <col min="4600" max="4600" width="11.85546875" style="28" customWidth="1"/>
    <col min="4601" max="4601" width="11.7109375" style="28" customWidth="1"/>
    <col min="4602" max="4602" width="8.140625" style="28" customWidth="1"/>
    <col min="4603" max="4603" width="9.140625" style="28" customWidth="1"/>
    <col min="4604" max="4620" width="9.140625" style="28"/>
    <col min="4621" max="4622" width="9.140625" style="28" customWidth="1"/>
    <col min="4623" max="4629" width="9.140625" style="28"/>
    <col min="4630" max="4630" width="9.140625" style="28" customWidth="1"/>
    <col min="4631" max="4646" width="9.140625" style="28"/>
    <col min="4647" max="4647" width="9.140625" style="28" customWidth="1"/>
    <col min="4648" max="4649" width="9.140625" style="28"/>
    <col min="4650" max="4653" width="9.140625" style="28" customWidth="1"/>
    <col min="4654" max="4654" width="9.140625" style="28"/>
    <col min="4655" max="4656" width="9.140625" style="28" customWidth="1"/>
    <col min="4657" max="4657" width="9.140625" style="28"/>
    <col min="4658" max="4662" width="9.140625" style="28" customWidth="1"/>
    <col min="4663" max="4663" width="9.140625" style="28"/>
    <col min="4664" max="4665" width="9.140625" style="28" customWidth="1"/>
    <col min="4666" max="4667" width="9.140625" style="28"/>
    <col min="4668" max="4668" width="11.28515625" style="28" customWidth="1"/>
    <col min="4669" max="4669" width="11.140625" style="28" customWidth="1"/>
    <col min="4670" max="4670" width="22.7109375" style="28" customWidth="1"/>
    <col min="4671" max="4853" width="9.140625" style="28"/>
    <col min="4854" max="4854" width="7" style="28" customWidth="1"/>
    <col min="4855" max="4855" width="24.28515625" style="28" customWidth="1"/>
    <col min="4856" max="4856" width="11.85546875" style="28" customWidth="1"/>
    <col min="4857" max="4857" width="11.7109375" style="28" customWidth="1"/>
    <col min="4858" max="4858" width="8.140625" style="28" customWidth="1"/>
    <col min="4859" max="4859" width="9.140625" style="28" customWidth="1"/>
    <col min="4860" max="4876" width="9.140625" style="28"/>
    <col min="4877" max="4878" width="9.140625" style="28" customWidth="1"/>
    <col min="4879" max="4885" width="9.140625" style="28"/>
    <col min="4886" max="4886" width="9.140625" style="28" customWidth="1"/>
    <col min="4887" max="4902" width="9.140625" style="28"/>
    <col min="4903" max="4903" width="9.140625" style="28" customWidth="1"/>
    <col min="4904" max="4905" width="9.140625" style="28"/>
    <col min="4906" max="4909" width="9.140625" style="28" customWidth="1"/>
    <col min="4910" max="4910" width="9.140625" style="28"/>
    <col min="4911" max="4912" width="9.140625" style="28" customWidth="1"/>
    <col min="4913" max="4913" width="9.140625" style="28"/>
    <col min="4914" max="4918" width="9.140625" style="28" customWidth="1"/>
    <col min="4919" max="4919" width="9.140625" style="28"/>
    <col min="4920" max="4921" width="9.140625" style="28" customWidth="1"/>
    <col min="4922" max="4923" width="9.140625" style="28"/>
    <col min="4924" max="4924" width="11.28515625" style="28" customWidth="1"/>
    <col min="4925" max="4925" width="11.140625" style="28" customWidth="1"/>
    <col min="4926" max="4926" width="22.7109375" style="28" customWidth="1"/>
    <col min="4927" max="5109" width="9.140625" style="28"/>
    <col min="5110" max="5110" width="7" style="28" customWidth="1"/>
    <col min="5111" max="5111" width="24.28515625" style="28" customWidth="1"/>
    <col min="5112" max="5112" width="11.85546875" style="28" customWidth="1"/>
    <col min="5113" max="5113" width="11.7109375" style="28" customWidth="1"/>
    <col min="5114" max="5114" width="8.140625" style="28" customWidth="1"/>
    <col min="5115" max="5115" width="9.140625" style="28" customWidth="1"/>
    <col min="5116" max="5132" width="9.140625" style="28"/>
    <col min="5133" max="5134" width="9.140625" style="28" customWidth="1"/>
    <col min="5135" max="5141" width="9.140625" style="28"/>
    <col min="5142" max="5142" width="9.140625" style="28" customWidth="1"/>
    <col min="5143" max="5158" width="9.140625" style="28"/>
    <col min="5159" max="5159" width="9.140625" style="28" customWidth="1"/>
    <col min="5160" max="5161" width="9.140625" style="28"/>
    <col min="5162" max="5165" width="9.140625" style="28" customWidth="1"/>
    <col min="5166" max="5166" width="9.140625" style="28"/>
    <col min="5167" max="5168" width="9.140625" style="28" customWidth="1"/>
    <col min="5169" max="5169" width="9.140625" style="28"/>
    <col min="5170" max="5174" width="9.140625" style="28" customWidth="1"/>
    <col min="5175" max="5175" width="9.140625" style="28"/>
    <col min="5176" max="5177" width="9.140625" style="28" customWidth="1"/>
    <col min="5178" max="5179" width="9.140625" style="28"/>
    <col min="5180" max="5180" width="11.28515625" style="28" customWidth="1"/>
    <col min="5181" max="5181" width="11.140625" style="28" customWidth="1"/>
    <col min="5182" max="5182" width="22.7109375" style="28" customWidth="1"/>
    <col min="5183" max="5365" width="9.140625" style="28"/>
    <col min="5366" max="5366" width="7" style="28" customWidth="1"/>
    <col min="5367" max="5367" width="24.28515625" style="28" customWidth="1"/>
    <col min="5368" max="5368" width="11.85546875" style="28" customWidth="1"/>
    <col min="5369" max="5369" width="11.7109375" style="28" customWidth="1"/>
    <col min="5370" max="5370" width="8.140625" style="28" customWidth="1"/>
    <col min="5371" max="5371" width="9.140625" style="28" customWidth="1"/>
    <col min="5372" max="5388" width="9.140625" style="28"/>
    <col min="5389" max="5390" width="9.140625" style="28" customWidth="1"/>
    <col min="5391" max="5397" width="9.140625" style="28"/>
    <col min="5398" max="5398" width="9.140625" style="28" customWidth="1"/>
    <col min="5399" max="5414" width="9.140625" style="28"/>
    <col min="5415" max="5415" width="9.140625" style="28" customWidth="1"/>
    <col min="5416" max="5417" width="9.140625" style="28"/>
    <col min="5418" max="5421" width="9.140625" style="28" customWidth="1"/>
    <col min="5422" max="5422" width="9.140625" style="28"/>
    <col min="5423" max="5424" width="9.140625" style="28" customWidth="1"/>
    <col min="5425" max="5425" width="9.140625" style="28"/>
    <col min="5426" max="5430" width="9.140625" style="28" customWidth="1"/>
    <col min="5431" max="5431" width="9.140625" style="28"/>
    <col min="5432" max="5433" width="9.140625" style="28" customWidth="1"/>
    <col min="5434" max="5435" width="9.140625" style="28"/>
    <col min="5436" max="5436" width="11.28515625" style="28" customWidth="1"/>
    <col min="5437" max="5437" width="11.140625" style="28" customWidth="1"/>
    <col min="5438" max="5438" width="22.7109375" style="28" customWidth="1"/>
    <col min="5439" max="5621" width="9.140625" style="28"/>
    <col min="5622" max="5622" width="7" style="28" customWidth="1"/>
    <col min="5623" max="5623" width="24.28515625" style="28" customWidth="1"/>
    <col min="5624" max="5624" width="11.85546875" style="28" customWidth="1"/>
    <col min="5625" max="5625" width="11.7109375" style="28" customWidth="1"/>
    <col min="5626" max="5626" width="8.140625" style="28" customWidth="1"/>
    <col min="5627" max="5627" width="9.140625" style="28" customWidth="1"/>
    <col min="5628" max="5644" width="9.140625" style="28"/>
    <col min="5645" max="5646" width="9.140625" style="28" customWidth="1"/>
    <col min="5647" max="5653" width="9.140625" style="28"/>
    <col min="5654" max="5654" width="9.140625" style="28" customWidth="1"/>
    <col min="5655" max="5670" width="9.140625" style="28"/>
    <col min="5671" max="5671" width="9.140625" style="28" customWidth="1"/>
    <col min="5672" max="5673" width="9.140625" style="28"/>
    <col min="5674" max="5677" width="9.140625" style="28" customWidth="1"/>
    <col min="5678" max="5678" width="9.140625" style="28"/>
    <col min="5679" max="5680" width="9.140625" style="28" customWidth="1"/>
    <col min="5681" max="5681" width="9.140625" style="28"/>
    <col min="5682" max="5686" width="9.140625" style="28" customWidth="1"/>
    <col min="5687" max="5687" width="9.140625" style="28"/>
    <col min="5688" max="5689" width="9.140625" style="28" customWidth="1"/>
    <col min="5690" max="5691" width="9.140625" style="28"/>
    <col min="5692" max="5692" width="11.28515625" style="28" customWidth="1"/>
    <col min="5693" max="5693" width="11.140625" style="28" customWidth="1"/>
    <col min="5694" max="5694" width="22.7109375" style="28" customWidth="1"/>
    <col min="5695" max="5877" width="9.140625" style="28"/>
    <col min="5878" max="5878" width="7" style="28" customWidth="1"/>
    <col min="5879" max="5879" width="24.28515625" style="28" customWidth="1"/>
    <col min="5880" max="5880" width="11.85546875" style="28" customWidth="1"/>
    <col min="5881" max="5881" width="11.7109375" style="28" customWidth="1"/>
    <col min="5882" max="5882" width="8.140625" style="28" customWidth="1"/>
    <col min="5883" max="5883" width="9.140625" style="28" customWidth="1"/>
    <col min="5884" max="5900" width="9.140625" style="28"/>
    <col min="5901" max="5902" width="9.140625" style="28" customWidth="1"/>
    <col min="5903" max="5909" width="9.140625" style="28"/>
    <col min="5910" max="5910" width="9.140625" style="28" customWidth="1"/>
    <col min="5911" max="5926" width="9.140625" style="28"/>
    <col min="5927" max="5927" width="9.140625" style="28" customWidth="1"/>
    <col min="5928" max="5929" width="9.140625" style="28"/>
    <col min="5930" max="5933" width="9.140625" style="28" customWidth="1"/>
    <col min="5934" max="5934" width="9.140625" style="28"/>
    <col min="5935" max="5936" width="9.140625" style="28" customWidth="1"/>
    <col min="5937" max="5937" width="9.140625" style="28"/>
    <col min="5938" max="5942" width="9.140625" style="28" customWidth="1"/>
    <col min="5943" max="5943" width="9.140625" style="28"/>
    <col min="5944" max="5945" width="9.140625" style="28" customWidth="1"/>
    <col min="5946" max="5947" width="9.140625" style="28"/>
    <col min="5948" max="5948" width="11.28515625" style="28" customWidth="1"/>
    <col min="5949" max="5949" width="11.140625" style="28" customWidth="1"/>
    <col min="5950" max="5950" width="22.7109375" style="28" customWidth="1"/>
    <col min="5951" max="6133" width="9.140625" style="28"/>
    <col min="6134" max="6134" width="7" style="28" customWidth="1"/>
    <col min="6135" max="6135" width="24.28515625" style="28" customWidth="1"/>
    <col min="6136" max="6136" width="11.85546875" style="28" customWidth="1"/>
    <col min="6137" max="6137" width="11.7109375" style="28" customWidth="1"/>
    <col min="6138" max="6138" width="8.140625" style="28" customWidth="1"/>
    <col min="6139" max="6139" width="9.140625" style="28" customWidth="1"/>
    <col min="6140" max="6156" width="9.140625" style="28"/>
    <col min="6157" max="6158" width="9.140625" style="28" customWidth="1"/>
    <col min="6159" max="6165" width="9.140625" style="28"/>
    <col min="6166" max="6166" width="9.140625" style="28" customWidth="1"/>
    <col min="6167" max="6182" width="9.140625" style="28"/>
    <col min="6183" max="6183" width="9.140625" style="28" customWidth="1"/>
    <col min="6184" max="6185" width="9.140625" style="28"/>
    <col min="6186" max="6189" width="9.140625" style="28" customWidth="1"/>
    <col min="6190" max="6190" width="9.140625" style="28"/>
    <col min="6191" max="6192" width="9.140625" style="28" customWidth="1"/>
    <col min="6193" max="6193" width="9.140625" style="28"/>
    <col min="6194" max="6198" width="9.140625" style="28" customWidth="1"/>
    <col min="6199" max="6199" width="9.140625" style="28"/>
    <col min="6200" max="6201" width="9.140625" style="28" customWidth="1"/>
    <col min="6202" max="6203" width="9.140625" style="28"/>
    <col min="6204" max="6204" width="11.28515625" style="28" customWidth="1"/>
    <col min="6205" max="6205" width="11.140625" style="28" customWidth="1"/>
    <col min="6206" max="6206" width="22.7109375" style="28" customWidth="1"/>
    <col min="6207" max="6389" width="9.140625" style="28"/>
    <col min="6390" max="6390" width="7" style="28" customWidth="1"/>
    <col min="6391" max="6391" width="24.28515625" style="28" customWidth="1"/>
    <col min="6392" max="6392" width="11.85546875" style="28" customWidth="1"/>
    <col min="6393" max="6393" width="11.7109375" style="28" customWidth="1"/>
    <col min="6394" max="6394" width="8.140625" style="28" customWidth="1"/>
    <col min="6395" max="6395" width="9.140625" style="28" customWidth="1"/>
    <col min="6396" max="6412" width="9.140625" style="28"/>
    <col min="6413" max="6414" width="9.140625" style="28" customWidth="1"/>
    <col min="6415" max="6421" width="9.140625" style="28"/>
    <col min="6422" max="6422" width="9.140625" style="28" customWidth="1"/>
    <col min="6423" max="6438" width="9.140625" style="28"/>
    <col min="6439" max="6439" width="9.140625" style="28" customWidth="1"/>
    <col min="6440" max="6441" width="9.140625" style="28"/>
    <col min="6442" max="6445" width="9.140625" style="28" customWidth="1"/>
    <col min="6446" max="6446" width="9.140625" style="28"/>
    <col min="6447" max="6448" width="9.140625" style="28" customWidth="1"/>
    <col min="6449" max="6449" width="9.140625" style="28"/>
    <col min="6450" max="6454" width="9.140625" style="28" customWidth="1"/>
    <col min="6455" max="6455" width="9.140625" style="28"/>
    <col min="6456" max="6457" width="9.140625" style="28" customWidth="1"/>
    <col min="6458" max="6459" width="9.140625" style="28"/>
    <col min="6460" max="6460" width="11.28515625" style="28" customWidth="1"/>
    <col min="6461" max="6461" width="11.140625" style="28" customWidth="1"/>
    <col min="6462" max="6462" width="22.7109375" style="28" customWidth="1"/>
    <col min="6463" max="6645" width="9.140625" style="28"/>
    <col min="6646" max="6646" width="7" style="28" customWidth="1"/>
    <col min="6647" max="6647" width="24.28515625" style="28" customWidth="1"/>
    <col min="6648" max="6648" width="11.85546875" style="28" customWidth="1"/>
    <col min="6649" max="6649" width="11.7109375" style="28" customWidth="1"/>
    <col min="6650" max="6650" width="8.140625" style="28" customWidth="1"/>
    <col min="6651" max="6651" width="9.140625" style="28" customWidth="1"/>
    <col min="6652" max="6668" width="9.140625" style="28"/>
    <col min="6669" max="6670" width="9.140625" style="28" customWidth="1"/>
    <col min="6671" max="6677" width="9.140625" style="28"/>
    <col min="6678" max="6678" width="9.140625" style="28" customWidth="1"/>
    <col min="6679" max="6694" width="9.140625" style="28"/>
    <col min="6695" max="6695" width="9.140625" style="28" customWidth="1"/>
    <col min="6696" max="6697" width="9.140625" style="28"/>
    <col min="6698" max="6701" width="9.140625" style="28" customWidth="1"/>
    <col min="6702" max="6702" width="9.140625" style="28"/>
    <col min="6703" max="6704" width="9.140625" style="28" customWidth="1"/>
    <col min="6705" max="6705" width="9.140625" style="28"/>
    <col min="6706" max="6710" width="9.140625" style="28" customWidth="1"/>
    <col min="6711" max="6711" width="9.140625" style="28"/>
    <col min="6712" max="6713" width="9.140625" style="28" customWidth="1"/>
    <col min="6714" max="6715" width="9.140625" style="28"/>
    <col min="6716" max="6716" width="11.28515625" style="28" customWidth="1"/>
    <col min="6717" max="6717" width="11.140625" style="28" customWidth="1"/>
    <col min="6718" max="6718" width="22.7109375" style="28" customWidth="1"/>
    <col min="6719" max="6901" width="9.140625" style="28"/>
    <col min="6902" max="6902" width="7" style="28" customWidth="1"/>
    <col min="6903" max="6903" width="24.28515625" style="28" customWidth="1"/>
    <col min="6904" max="6904" width="11.85546875" style="28" customWidth="1"/>
    <col min="6905" max="6905" width="11.7109375" style="28" customWidth="1"/>
    <col min="6906" max="6906" width="8.140625" style="28" customWidth="1"/>
    <col min="6907" max="6907" width="9.140625" style="28" customWidth="1"/>
    <col min="6908" max="6924" width="9.140625" style="28"/>
    <col min="6925" max="6926" width="9.140625" style="28" customWidth="1"/>
    <col min="6927" max="6933" width="9.140625" style="28"/>
    <col min="6934" max="6934" width="9.140625" style="28" customWidth="1"/>
    <col min="6935" max="6950" width="9.140625" style="28"/>
    <col min="6951" max="6951" width="9.140625" style="28" customWidth="1"/>
    <col min="6952" max="6953" width="9.140625" style="28"/>
    <col min="6954" max="6957" width="9.140625" style="28" customWidth="1"/>
    <col min="6958" max="6958" width="9.140625" style="28"/>
    <col min="6959" max="6960" width="9.140625" style="28" customWidth="1"/>
    <col min="6961" max="6961" width="9.140625" style="28"/>
    <col min="6962" max="6966" width="9.140625" style="28" customWidth="1"/>
    <col min="6967" max="6967" width="9.140625" style="28"/>
    <col min="6968" max="6969" width="9.140625" style="28" customWidth="1"/>
    <col min="6970" max="6971" width="9.140625" style="28"/>
    <col min="6972" max="6972" width="11.28515625" style="28" customWidth="1"/>
    <col min="6973" max="6973" width="11.140625" style="28" customWidth="1"/>
    <col min="6974" max="6974" width="22.7109375" style="28" customWidth="1"/>
    <col min="6975" max="7157" width="9.140625" style="28"/>
    <col min="7158" max="7158" width="7" style="28" customWidth="1"/>
    <col min="7159" max="7159" width="24.28515625" style="28" customWidth="1"/>
    <col min="7160" max="7160" width="11.85546875" style="28" customWidth="1"/>
    <col min="7161" max="7161" width="11.7109375" style="28" customWidth="1"/>
    <col min="7162" max="7162" width="8.140625" style="28" customWidth="1"/>
    <col min="7163" max="7163" width="9.140625" style="28" customWidth="1"/>
    <col min="7164" max="7180" width="9.140625" style="28"/>
    <col min="7181" max="7182" width="9.140625" style="28" customWidth="1"/>
    <col min="7183" max="7189" width="9.140625" style="28"/>
    <col min="7190" max="7190" width="9.140625" style="28" customWidth="1"/>
    <col min="7191" max="7206" width="9.140625" style="28"/>
    <col min="7207" max="7207" width="9.140625" style="28" customWidth="1"/>
    <col min="7208" max="7209" width="9.140625" style="28"/>
    <col min="7210" max="7213" width="9.140625" style="28" customWidth="1"/>
    <col min="7214" max="7214" width="9.140625" style="28"/>
    <col min="7215" max="7216" width="9.140625" style="28" customWidth="1"/>
    <col min="7217" max="7217" width="9.140625" style="28"/>
    <col min="7218" max="7222" width="9.140625" style="28" customWidth="1"/>
    <col min="7223" max="7223" width="9.140625" style="28"/>
    <col min="7224" max="7225" width="9.140625" style="28" customWidth="1"/>
    <col min="7226" max="7227" width="9.140625" style="28"/>
    <col min="7228" max="7228" width="11.28515625" style="28" customWidth="1"/>
    <col min="7229" max="7229" width="11.140625" style="28" customWidth="1"/>
    <col min="7230" max="7230" width="22.7109375" style="28" customWidth="1"/>
    <col min="7231" max="7413" width="9.140625" style="28"/>
    <col min="7414" max="7414" width="7" style="28" customWidth="1"/>
    <col min="7415" max="7415" width="24.28515625" style="28" customWidth="1"/>
    <col min="7416" max="7416" width="11.85546875" style="28" customWidth="1"/>
    <col min="7417" max="7417" width="11.7109375" style="28" customWidth="1"/>
    <col min="7418" max="7418" width="8.140625" style="28" customWidth="1"/>
    <col min="7419" max="7419" width="9.140625" style="28" customWidth="1"/>
    <col min="7420" max="7436" width="9.140625" style="28"/>
    <col min="7437" max="7438" width="9.140625" style="28" customWidth="1"/>
    <col min="7439" max="7445" width="9.140625" style="28"/>
    <col min="7446" max="7446" width="9.140625" style="28" customWidth="1"/>
    <col min="7447" max="7462" width="9.140625" style="28"/>
    <col min="7463" max="7463" width="9.140625" style="28" customWidth="1"/>
    <col min="7464" max="7465" width="9.140625" style="28"/>
    <col min="7466" max="7469" width="9.140625" style="28" customWidth="1"/>
    <col min="7470" max="7470" width="9.140625" style="28"/>
    <col min="7471" max="7472" width="9.140625" style="28" customWidth="1"/>
    <col min="7473" max="7473" width="9.140625" style="28"/>
    <col min="7474" max="7478" width="9.140625" style="28" customWidth="1"/>
    <col min="7479" max="7479" width="9.140625" style="28"/>
    <col min="7480" max="7481" width="9.140625" style="28" customWidth="1"/>
    <col min="7482" max="7483" width="9.140625" style="28"/>
    <col min="7484" max="7484" width="11.28515625" style="28" customWidth="1"/>
    <col min="7485" max="7485" width="11.140625" style="28" customWidth="1"/>
    <col min="7486" max="7486" width="22.7109375" style="28" customWidth="1"/>
    <col min="7487" max="7669" width="9.140625" style="28"/>
    <col min="7670" max="7670" width="7" style="28" customWidth="1"/>
    <col min="7671" max="7671" width="24.28515625" style="28" customWidth="1"/>
    <col min="7672" max="7672" width="11.85546875" style="28" customWidth="1"/>
    <col min="7673" max="7673" width="11.7109375" style="28" customWidth="1"/>
    <col min="7674" max="7674" width="8.140625" style="28" customWidth="1"/>
    <col min="7675" max="7675" width="9.140625" style="28" customWidth="1"/>
    <col min="7676" max="7692" width="9.140625" style="28"/>
    <col min="7693" max="7694" width="9.140625" style="28" customWidth="1"/>
    <col min="7695" max="7701" width="9.140625" style="28"/>
    <col min="7702" max="7702" width="9.140625" style="28" customWidth="1"/>
    <col min="7703" max="7718" width="9.140625" style="28"/>
    <col min="7719" max="7719" width="9.140625" style="28" customWidth="1"/>
    <col min="7720" max="7721" width="9.140625" style="28"/>
    <col min="7722" max="7725" width="9.140625" style="28" customWidth="1"/>
    <col min="7726" max="7726" width="9.140625" style="28"/>
    <col min="7727" max="7728" width="9.140625" style="28" customWidth="1"/>
    <col min="7729" max="7729" width="9.140625" style="28"/>
    <col min="7730" max="7734" width="9.140625" style="28" customWidth="1"/>
    <col min="7735" max="7735" width="9.140625" style="28"/>
    <col min="7736" max="7737" width="9.140625" style="28" customWidth="1"/>
    <col min="7738" max="7739" width="9.140625" style="28"/>
    <col min="7740" max="7740" width="11.28515625" style="28" customWidth="1"/>
    <col min="7741" max="7741" width="11.140625" style="28" customWidth="1"/>
    <col min="7742" max="7742" width="22.7109375" style="28" customWidth="1"/>
    <col min="7743" max="7925" width="9.140625" style="28"/>
    <col min="7926" max="7926" width="7" style="28" customWidth="1"/>
    <col min="7927" max="7927" width="24.28515625" style="28" customWidth="1"/>
    <col min="7928" max="7928" width="11.85546875" style="28" customWidth="1"/>
    <col min="7929" max="7929" width="11.7109375" style="28" customWidth="1"/>
    <col min="7930" max="7930" width="8.140625" style="28" customWidth="1"/>
    <col min="7931" max="7931" width="9.140625" style="28" customWidth="1"/>
    <col min="7932" max="7948" width="9.140625" style="28"/>
    <col min="7949" max="7950" width="9.140625" style="28" customWidth="1"/>
    <col min="7951" max="7957" width="9.140625" style="28"/>
    <col min="7958" max="7958" width="9.140625" style="28" customWidth="1"/>
    <col min="7959" max="7974" width="9.140625" style="28"/>
    <col min="7975" max="7975" width="9.140625" style="28" customWidth="1"/>
    <col min="7976" max="7977" width="9.140625" style="28"/>
    <col min="7978" max="7981" width="9.140625" style="28" customWidth="1"/>
    <col min="7982" max="7982" width="9.140625" style="28"/>
    <col min="7983" max="7984" width="9.140625" style="28" customWidth="1"/>
    <col min="7985" max="7985" width="9.140625" style="28"/>
    <col min="7986" max="7990" width="9.140625" style="28" customWidth="1"/>
    <col min="7991" max="7991" width="9.140625" style="28"/>
    <col min="7992" max="7993" width="9.140625" style="28" customWidth="1"/>
    <col min="7994" max="7995" width="9.140625" style="28"/>
    <col min="7996" max="7996" width="11.28515625" style="28" customWidth="1"/>
    <col min="7997" max="7997" width="11.140625" style="28" customWidth="1"/>
    <col min="7998" max="7998" width="22.7109375" style="28" customWidth="1"/>
    <col min="7999" max="8181" width="9.140625" style="28"/>
    <col min="8182" max="8182" width="7" style="28" customWidth="1"/>
    <col min="8183" max="8183" width="24.28515625" style="28" customWidth="1"/>
    <col min="8184" max="8184" width="11.85546875" style="28" customWidth="1"/>
    <col min="8185" max="8185" width="11.7109375" style="28" customWidth="1"/>
    <col min="8186" max="8186" width="8.140625" style="28" customWidth="1"/>
    <col min="8187" max="8187" width="9.140625" style="28" customWidth="1"/>
    <col min="8188" max="8204" width="9.140625" style="28"/>
    <col min="8205" max="8206" width="9.140625" style="28" customWidth="1"/>
    <col min="8207" max="8213" width="9.140625" style="28"/>
    <col min="8214" max="8214" width="9.140625" style="28" customWidth="1"/>
    <col min="8215" max="8230" width="9.140625" style="28"/>
    <col min="8231" max="8231" width="9.140625" style="28" customWidth="1"/>
    <col min="8232" max="8233" width="9.140625" style="28"/>
    <col min="8234" max="8237" width="9.140625" style="28" customWidth="1"/>
    <col min="8238" max="8238" width="9.140625" style="28"/>
    <col min="8239" max="8240" width="9.140625" style="28" customWidth="1"/>
    <col min="8241" max="8241" width="9.140625" style="28"/>
    <col min="8242" max="8246" width="9.140625" style="28" customWidth="1"/>
    <col min="8247" max="8247" width="9.140625" style="28"/>
    <col min="8248" max="8249" width="9.140625" style="28" customWidth="1"/>
    <col min="8250" max="8251" width="9.140625" style="28"/>
    <col min="8252" max="8252" width="11.28515625" style="28" customWidth="1"/>
    <col min="8253" max="8253" width="11.140625" style="28" customWidth="1"/>
    <col min="8254" max="8254" width="22.7109375" style="28" customWidth="1"/>
    <col min="8255" max="8437" width="9.140625" style="28"/>
    <col min="8438" max="8438" width="7" style="28" customWidth="1"/>
    <col min="8439" max="8439" width="24.28515625" style="28" customWidth="1"/>
    <col min="8440" max="8440" width="11.85546875" style="28" customWidth="1"/>
    <col min="8441" max="8441" width="11.7109375" style="28" customWidth="1"/>
    <col min="8442" max="8442" width="8.140625" style="28" customWidth="1"/>
    <col min="8443" max="8443" width="9.140625" style="28" customWidth="1"/>
    <col min="8444" max="8460" width="9.140625" style="28"/>
    <col min="8461" max="8462" width="9.140625" style="28" customWidth="1"/>
    <col min="8463" max="8469" width="9.140625" style="28"/>
    <col min="8470" max="8470" width="9.140625" style="28" customWidth="1"/>
    <col min="8471" max="8486" width="9.140625" style="28"/>
    <col min="8487" max="8487" width="9.140625" style="28" customWidth="1"/>
    <col min="8488" max="8489" width="9.140625" style="28"/>
    <col min="8490" max="8493" width="9.140625" style="28" customWidth="1"/>
    <col min="8494" max="8494" width="9.140625" style="28"/>
    <col min="8495" max="8496" width="9.140625" style="28" customWidth="1"/>
    <col min="8497" max="8497" width="9.140625" style="28"/>
    <col min="8498" max="8502" width="9.140625" style="28" customWidth="1"/>
    <col min="8503" max="8503" width="9.140625" style="28"/>
    <col min="8504" max="8505" width="9.140625" style="28" customWidth="1"/>
    <col min="8506" max="8507" width="9.140625" style="28"/>
    <col min="8508" max="8508" width="11.28515625" style="28" customWidth="1"/>
    <col min="8509" max="8509" width="11.140625" style="28" customWidth="1"/>
    <col min="8510" max="8510" width="22.7109375" style="28" customWidth="1"/>
    <col min="8511" max="8693" width="9.140625" style="28"/>
    <col min="8694" max="8694" width="7" style="28" customWidth="1"/>
    <col min="8695" max="8695" width="24.28515625" style="28" customWidth="1"/>
    <col min="8696" max="8696" width="11.85546875" style="28" customWidth="1"/>
    <col min="8697" max="8697" width="11.7109375" style="28" customWidth="1"/>
    <col min="8698" max="8698" width="8.140625" style="28" customWidth="1"/>
    <col min="8699" max="8699" width="9.140625" style="28" customWidth="1"/>
    <col min="8700" max="8716" width="9.140625" style="28"/>
    <col min="8717" max="8718" width="9.140625" style="28" customWidth="1"/>
    <col min="8719" max="8725" width="9.140625" style="28"/>
    <col min="8726" max="8726" width="9.140625" style="28" customWidth="1"/>
    <col min="8727" max="8742" width="9.140625" style="28"/>
    <col min="8743" max="8743" width="9.140625" style="28" customWidth="1"/>
    <col min="8744" max="8745" width="9.140625" style="28"/>
    <col min="8746" max="8749" width="9.140625" style="28" customWidth="1"/>
    <col min="8750" max="8750" width="9.140625" style="28"/>
    <col min="8751" max="8752" width="9.140625" style="28" customWidth="1"/>
    <col min="8753" max="8753" width="9.140625" style="28"/>
    <col min="8754" max="8758" width="9.140625" style="28" customWidth="1"/>
    <col min="8759" max="8759" width="9.140625" style="28"/>
    <col min="8760" max="8761" width="9.140625" style="28" customWidth="1"/>
    <col min="8762" max="8763" width="9.140625" style="28"/>
    <col min="8764" max="8764" width="11.28515625" style="28" customWidth="1"/>
    <col min="8765" max="8765" width="11.140625" style="28" customWidth="1"/>
    <col min="8766" max="8766" width="22.7109375" style="28" customWidth="1"/>
    <col min="8767" max="8949" width="9.140625" style="28"/>
    <col min="8950" max="8950" width="7" style="28" customWidth="1"/>
    <col min="8951" max="8951" width="24.28515625" style="28" customWidth="1"/>
    <col min="8952" max="8952" width="11.85546875" style="28" customWidth="1"/>
    <col min="8953" max="8953" width="11.7109375" style="28" customWidth="1"/>
    <col min="8954" max="8954" width="8.140625" style="28" customWidth="1"/>
    <col min="8955" max="8955" width="9.140625" style="28" customWidth="1"/>
    <col min="8956" max="8972" width="9.140625" style="28"/>
    <col min="8973" max="8974" width="9.140625" style="28" customWidth="1"/>
    <col min="8975" max="8981" width="9.140625" style="28"/>
    <col min="8982" max="8982" width="9.140625" style="28" customWidth="1"/>
    <col min="8983" max="8998" width="9.140625" style="28"/>
    <col min="8999" max="8999" width="9.140625" style="28" customWidth="1"/>
    <col min="9000" max="9001" width="9.140625" style="28"/>
    <col min="9002" max="9005" width="9.140625" style="28" customWidth="1"/>
    <col min="9006" max="9006" width="9.140625" style="28"/>
    <col min="9007" max="9008" width="9.140625" style="28" customWidth="1"/>
    <col min="9009" max="9009" width="9.140625" style="28"/>
    <col min="9010" max="9014" width="9.140625" style="28" customWidth="1"/>
    <col min="9015" max="9015" width="9.140625" style="28"/>
    <col min="9016" max="9017" width="9.140625" style="28" customWidth="1"/>
    <col min="9018" max="9019" width="9.140625" style="28"/>
    <col min="9020" max="9020" width="11.28515625" style="28" customWidth="1"/>
    <col min="9021" max="9021" width="11.140625" style="28" customWidth="1"/>
    <col min="9022" max="9022" width="22.7109375" style="28" customWidth="1"/>
    <col min="9023" max="9205" width="9.140625" style="28"/>
    <col min="9206" max="9206" width="7" style="28" customWidth="1"/>
    <col min="9207" max="9207" width="24.28515625" style="28" customWidth="1"/>
    <col min="9208" max="9208" width="11.85546875" style="28" customWidth="1"/>
    <col min="9209" max="9209" width="11.7109375" style="28" customWidth="1"/>
    <col min="9210" max="9210" width="8.140625" style="28" customWidth="1"/>
    <col min="9211" max="9211" width="9.140625" style="28" customWidth="1"/>
    <col min="9212" max="9228" width="9.140625" style="28"/>
    <col min="9229" max="9230" width="9.140625" style="28" customWidth="1"/>
    <col min="9231" max="9237" width="9.140625" style="28"/>
    <col min="9238" max="9238" width="9.140625" style="28" customWidth="1"/>
    <col min="9239" max="9254" width="9.140625" style="28"/>
    <col min="9255" max="9255" width="9.140625" style="28" customWidth="1"/>
    <col min="9256" max="9257" width="9.140625" style="28"/>
    <col min="9258" max="9261" width="9.140625" style="28" customWidth="1"/>
    <col min="9262" max="9262" width="9.140625" style="28"/>
    <col min="9263" max="9264" width="9.140625" style="28" customWidth="1"/>
    <col min="9265" max="9265" width="9.140625" style="28"/>
    <col min="9266" max="9270" width="9.140625" style="28" customWidth="1"/>
    <col min="9271" max="9271" width="9.140625" style="28"/>
    <col min="9272" max="9273" width="9.140625" style="28" customWidth="1"/>
    <col min="9274" max="9275" width="9.140625" style="28"/>
    <col min="9276" max="9276" width="11.28515625" style="28" customWidth="1"/>
    <col min="9277" max="9277" width="11.140625" style="28" customWidth="1"/>
    <col min="9278" max="9278" width="22.7109375" style="28" customWidth="1"/>
    <col min="9279" max="9461" width="9.140625" style="28"/>
    <col min="9462" max="9462" width="7" style="28" customWidth="1"/>
    <col min="9463" max="9463" width="24.28515625" style="28" customWidth="1"/>
    <col min="9464" max="9464" width="11.85546875" style="28" customWidth="1"/>
    <col min="9465" max="9465" width="11.7109375" style="28" customWidth="1"/>
    <col min="9466" max="9466" width="8.140625" style="28" customWidth="1"/>
    <col min="9467" max="9467" width="9.140625" style="28" customWidth="1"/>
    <col min="9468" max="9484" width="9.140625" style="28"/>
    <col min="9485" max="9486" width="9.140625" style="28" customWidth="1"/>
    <col min="9487" max="9493" width="9.140625" style="28"/>
    <col min="9494" max="9494" width="9.140625" style="28" customWidth="1"/>
    <col min="9495" max="9510" width="9.140625" style="28"/>
    <col min="9511" max="9511" width="9.140625" style="28" customWidth="1"/>
    <col min="9512" max="9513" width="9.140625" style="28"/>
    <col min="9514" max="9517" width="9.140625" style="28" customWidth="1"/>
    <col min="9518" max="9518" width="9.140625" style="28"/>
    <col min="9519" max="9520" width="9.140625" style="28" customWidth="1"/>
    <col min="9521" max="9521" width="9.140625" style="28"/>
    <col min="9522" max="9526" width="9.140625" style="28" customWidth="1"/>
    <col min="9527" max="9527" width="9.140625" style="28"/>
    <col min="9528" max="9529" width="9.140625" style="28" customWidth="1"/>
    <col min="9530" max="9531" width="9.140625" style="28"/>
    <col min="9532" max="9532" width="11.28515625" style="28" customWidth="1"/>
    <col min="9533" max="9533" width="11.140625" style="28" customWidth="1"/>
    <col min="9534" max="9534" width="22.7109375" style="28" customWidth="1"/>
    <col min="9535" max="9717" width="9.140625" style="28"/>
    <col min="9718" max="9718" width="7" style="28" customWidth="1"/>
    <col min="9719" max="9719" width="24.28515625" style="28" customWidth="1"/>
    <col min="9720" max="9720" width="11.85546875" style="28" customWidth="1"/>
    <col min="9721" max="9721" width="11.7109375" style="28" customWidth="1"/>
    <col min="9722" max="9722" width="8.140625" style="28" customWidth="1"/>
    <col min="9723" max="9723" width="9.140625" style="28" customWidth="1"/>
    <col min="9724" max="9740" width="9.140625" style="28"/>
    <col min="9741" max="9742" width="9.140625" style="28" customWidth="1"/>
    <col min="9743" max="9749" width="9.140625" style="28"/>
    <col min="9750" max="9750" width="9.140625" style="28" customWidth="1"/>
    <col min="9751" max="9766" width="9.140625" style="28"/>
    <col min="9767" max="9767" width="9.140625" style="28" customWidth="1"/>
    <col min="9768" max="9769" width="9.140625" style="28"/>
    <col min="9770" max="9773" width="9.140625" style="28" customWidth="1"/>
    <col min="9774" max="9774" width="9.140625" style="28"/>
    <col min="9775" max="9776" width="9.140625" style="28" customWidth="1"/>
    <col min="9777" max="9777" width="9.140625" style="28"/>
    <col min="9778" max="9782" width="9.140625" style="28" customWidth="1"/>
    <col min="9783" max="9783" width="9.140625" style="28"/>
    <col min="9784" max="9785" width="9.140625" style="28" customWidth="1"/>
    <col min="9786" max="9787" width="9.140625" style="28"/>
    <col min="9788" max="9788" width="11.28515625" style="28" customWidth="1"/>
    <col min="9789" max="9789" width="11.140625" style="28" customWidth="1"/>
    <col min="9790" max="9790" width="22.7109375" style="28" customWidth="1"/>
    <col min="9791" max="9973" width="9.140625" style="28"/>
    <col min="9974" max="9974" width="7" style="28" customWidth="1"/>
    <col min="9975" max="9975" width="24.28515625" style="28" customWidth="1"/>
    <col min="9976" max="9976" width="11.85546875" style="28" customWidth="1"/>
    <col min="9977" max="9977" width="11.7109375" style="28" customWidth="1"/>
    <col min="9978" max="9978" width="8.140625" style="28" customWidth="1"/>
    <col min="9979" max="9979" width="9.140625" style="28" customWidth="1"/>
    <col min="9980" max="9996" width="9.140625" style="28"/>
    <col min="9997" max="9998" width="9.140625" style="28" customWidth="1"/>
    <col min="9999" max="10005" width="9.140625" style="28"/>
    <col min="10006" max="10006" width="9.140625" style="28" customWidth="1"/>
    <col min="10007" max="10022" width="9.140625" style="28"/>
    <col min="10023" max="10023" width="9.140625" style="28" customWidth="1"/>
    <col min="10024" max="10025" width="9.140625" style="28"/>
    <col min="10026" max="10029" width="9.140625" style="28" customWidth="1"/>
    <col min="10030" max="10030" width="9.140625" style="28"/>
    <col min="10031" max="10032" width="9.140625" style="28" customWidth="1"/>
    <col min="10033" max="10033" width="9.140625" style="28"/>
    <col min="10034" max="10038" width="9.140625" style="28" customWidth="1"/>
    <col min="10039" max="10039" width="9.140625" style="28"/>
    <col min="10040" max="10041" width="9.140625" style="28" customWidth="1"/>
    <col min="10042" max="10043" width="9.140625" style="28"/>
    <col min="10044" max="10044" width="11.28515625" style="28" customWidth="1"/>
    <col min="10045" max="10045" width="11.140625" style="28" customWidth="1"/>
    <col min="10046" max="10046" width="22.7109375" style="28" customWidth="1"/>
    <col min="10047" max="10229" width="9.140625" style="28"/>
    <col min="10230" max="10230" width="7" style="28" customWidth="1"/>
    <col min="10231" max="10231" width="24.28515625" style="28" customWidth="1"/>
    <col min="10232" max="10232" width="11.85546875" style="28" customWidth="1"/>
    <col min="10233" max="10233" width="11.7109375" style="28" customWidth="1"/>
    <col min="10234" max="10234" width="8.140625" style="28" customWidth="1"/>
    <col min="10235" max="10235" width="9.140625" style="28" customWidth="1"/>
    <col min="10236" max="10252" width="9.140625" style="28"/>
    <col min="10253" max="10254" width="9.140625" style="28" customWidth="1"/>
    <col min="10255" max="10261" width="9.140625" style="28"/>
    <col min="10262" max="10262" width="9.140625" style="28" customWidth="1"/>
    <col min="10263" max="10278" width="9.140625" style="28"/>
    <col min="10279" max="10279" width="9.140625" style="28" customWidth="1"/>
    <col min="10280" max="10281" width="9.140625" style="28"/>
    <col min="10282" max="10285" width="9.140625" style="28" customWidth="1"/>
    <col min="10286" max="10286" width="9.140625" style="28"/>
    <col min="10287" max="10288" width="9.140625" style="28" customWidth="1"/>
    <col min="10289" max="10289" width="9.140625" style="28"/>
    <col min="10290" max="10294" width="9.140625" style="28" customWidth="1"/>
    <col min="10295" max="10295" width="9.140625" style="28"/>
    <col min="10296" max="10297" width="9.140625" style="28" customWidth="1"/>
    <col min="10298" max="10299" width="9.140625" style="28"/>
    <col min="10300" max="10300" width="11.28515625" style="28" customWidth="1"/>
    <col min="10301" max="10301" width="11.140625" style="28" customWidth="1"/>
    <col min="10302" max="10302" width="22.7109375" style="28" customWidth="1"/>
    <col min="10303" max="10485" width="9.140625" style="28"/>
    <col min="10486" max="10486" width="7" style="28" customWidth="1"/>
    <col min="10487" max="10487" width="24.28515625" style="28" customWidth="1"/>
    <col min="10488" max="10488" width="11.85546875" style="28" customWidth="1"/>
    <col min="10489" max="10489" width="11.7109375" style="28" customWidth="1"/>
    <col min="10490" max="10490" width="8.140625" style="28" customWidth="1"/>
    <col min="10491" max="10491" width="9.140625" style="28" customWidth="1"/>
    <col min="10492" max="10508" width="9.140625" style="28"/>
    <col min="10509" max="10510" width="9.140625" style="28" customWidth="1"/>
    <col min="10511" max="10517" width="9.140625" style="28"/>
    <col min="10518" max="10518" width="9.140625" style="28" customWidth="1"/>
    <col min="10519" max="10534" width="9.140625" style="28"/>
    <col min="10535" max="10535" width="9.140625" style="28" customWidth="1"/>
    <col min="10536" max="10537" width="9.140625" style="28"/>
    <col min="10538" max="10541" width="9.140625" style="28" customWidth="1"/>
    <col min="10542" max="10542" width="9.140625" style="28"/>
    <col min="10543" max="10544" width="9.140625" style="28" customWidth="1"/>
    <col min="10545" max="10545" width="9.140625" style="28"/>
    <col min="10546" max="10550" width="9.140625" style="28" customWidth="1"/>
    <col min="10551" max="10551" width="9.140625" style="28"/>
    <col min="10552" max="10553" width="9.140625" style="28" customWidth="1"/>
    <col min="10554" max="10555" width="9.140625" style="28"/>
    <col min="10556" max="10556" width="11.28515625" style="28" customWidth="1"/>
    <col min="10557" max="10557" width="11.140625" style="28" customWidth="1"/>
    <col min="10558" max="10558" width="22.7109375" style="28" customWidth="1"/>
    <col min="10559" max="10741" width="9.140625" style="28"/>
    <col min="10742" max="10742" width="7" style="28" customWidth="1"/>
    <col min="10743" max="10743" width="24.28515625" style="28" customWidth="1"/>
    <col min="10744" max="10744" width="11.85546875" style="28" customWidth="1"/>
    <col min="10745" max="10745" width="11.7109375" style="28" customWidth="1"/>
    <col min="10746" max="10746" width="8.140625" style="28" customWidth="1"/>
    <col min="10747" max="10747" width="9.140625" style="28" customWidth="1"/>
    <col min="10748" max="10764" width="9.140625" style="28"/>
    <col min="10765" max="10766" width="9.140625" style="28" customWidth="1"/>
    <col min="10767" max="10773" width="9.140625" style="28"/>
    <col min="10774" max="10774" width="9.140625" style="28" customWidth="1"/>
    <col min="10775" max="10790" width="9.140625" style="28"/>
    <col min="10791" max="10791" width="9.140625" style="28" customWidth="1"/>
    <col min="10792" max="10793" width="9.140625" style="28"/>
    <col min="10794" max="10797" width="9.140625" style="28" customWidth="1"/>
    <col min="10798" max="10798" width="9.140625" style="28"/>
    <col min="10799" max="10800" width="9.140625" style="28" customWidth="1"/>
    <col min="10801" max="10801" width="9.140625" style="28"/>
    <col min="10802" max="10806" width="9.140625" style="28" customWidth="1"/>
    <col min="10807" max="10807" width="9.140625" style="28"/>
    <col min="10808" max="10809" width="9.140625" style="28" customWidth="1"/>
    <col min="10810" max="10811" width="9.140625" style="28"/>
    <col min="10812" max="10812" width="11.28515625" style="28" customWidth="1"/>
    <col min="10813" max="10813" width="11.140625" style="28" customWidth="1"/>
    <col min="10814" max="10814" width="22.7109375" style="28" customWidth="1"/>
    <col min="10815" max="10997" width="9.140625" style="28"/>
    <col min="10998" max="10998" width="7" style="28" customWidth="1"/>
    <col min="10999" max="10999" width="24.28515625" style="28" customWidth="1"/>
    <col min="11000" max="11000" width="11.85546875" style="28" customWidth="1"/>
    <col min="11001" max="11001" width="11.7109375" style="28" customWidth="1"/>
    <col min="11002" max="11002" width="8.140625" style="28" customWidth="1"/>
    <col min="11003" max="11003" width="9.140625" style="28" customWidth="1"/>
    <col min="11004" max="11020" width="9.140625" style="28"/>
    <col min="11021" max="11022" width="9.140625" style="28" customWidth="1"/>
    <col min="11023" max="11029" width="9.140625" style="28"/>
    <col min="11030" max="11030" width="9.140625" style="28" customWidth="1"/>
    <col min="11031" max="11046" width="9.140625" style="28"/>
    <col min="11047" max="11047" width="9.140625" style="28" customWidth="1"/>
    <col min="11048" max="11049" width="9.140625" style="28"/>
    <col min="11050" max="11053" width="9.140625" style="28" customWidth="1"/>
    <col min="11054" max="11054" width="9.140625" style="28"/>
    <col min="11055" max="11056" width="9.140625" style="28" customWidth="1"/>
    <col min="11057" max="11057" width="9.140625" style="28"/>
    <col min="11058" max="11062" width="9.140625" style="28" customWidth="1"/>
    <col min="11063" max="11063" width="9.140625" style="28"/>
    <col min="11064" max="11065" width="9.140625" style="28" customWidth="1"/>
    <col min="11066" max="11067" width="9.140625" style="28"/>
    <col min="11068" max="11068" width="11.28515625" style="28" customWidth="1"/>
    <col min="11069" max="11069" width="11.140625" style="28" customWidth="1"/>
    <col min="11070" max="11070" width="22.7109375" style="28" customWidth="1"/>
    <col min="11071" max="11253" width="9.140625" style="28"/>
    <col min="11254" max="11254" width="7" style="28" customWidth="1"/>
    <col min="11255" max="11255" width="24.28515625" style="28" customWidth="1"/>
    <col min="11256" max="11256" width="11.85546875" style="28" customWidth="1"/>
    <col min="11257" max="11257" width="11.7109375" style="28" customWidth="1"/>
    <col min="11258" max="11258" width="8.140625" style="28" customWidth="1"/>
    <col min="11259" max="11259" width="9.140625" style="28" customWidth="1"/>
    <col min="11260" max="11276" width="9.140625" style="28"/>
    <col min="11277" max="11278" width="9.140625" style="28" customWidth="1"/>
    <col min="11279" max="11285" width="9.140625" style="28"/>
    <col min="11286" max="11286" width="9.140625" style="28" customWidth="1"/>
    <col min="11287" max="11302" width="9.140625" style="28"/>
    <col min="11303" max="11303" width="9.140625" style="28" customWidth="1"/>
    <col min="11304" max="11305" width="9.140625" style="28"/>
    <col min="11306" max="11309" width="9.140625" style="28" customWidth="1"/>
    <col min="11310" max="11310" width="9.140625" style="28"/>
    <col min="11311" max="11312" width="9.140625" style="28" customWidth="1"/>
    <col min="11313" max="11313" width="9.140625" style="28"/>
    <col min="11314" max="11318" width="9.140625" style="28" customWidth="1"/>
    <col min="11319" max="11319" width="9.140625" style="28"/>
    <col min="11320" max="11321" width="9.140625" style="28" customWidth="1"/>
    <col min="11322" max="11323" width="9.140625" style="28"/>
    <col min="11324" max="11324" width="11.28515625" style="28" customWidth="1"/>
    <col min="11325" max="11325" width="11.140625" style="28" customWidth="1"/>
    <col min="11326" max="11326" width="22.7109375" style="28" customWidth="1"/>
    <col min="11327" max="11509" width="9.140625" style="28"/>
    <col min="11510" max="11510" width="7" style="28" customWidth="1"/>
    <col min="11511" max="11511" width="24.28515625" style="28" customWidth="1"/>
    <col min="11512" max="11512" width="11.85546875" style="28" customWidth="1"/>
    <col min="11513" max="11513" width="11.7109375" style="28" customWidth="1"/>
    <col min="11514" max="11514" width="8.140625" style="28" customWidth="1"/>
    <col min="11515" max="11515" width="9.140625" style="28" customWidth="1"/>
    <col min="11516" max="11532" width="9.140625" style="28"/>
    <col min="11533" max="11534" width="9.140625" style="28" customWidth="1"/>
    <col min="11535" max="11541" width="9.140625" style="28"/>
    <col min="11542" max="11542" width="9.140625" style="28" customWidth="1"/>
    <col min="11543" max="11558" width="9.140625" style="28"/>
    <col min="11559" max="11559" width="9.140625" style="28" customWidth="1"/>
    <col min="11560" max="11561" width="9.140625" style="28"/>
    <col min="11562" max="11565" width="9.140625" style="28" customWidth="1"/>
    <col min="11566" max="11566" width="9.140625" style="28"/>
    <col min="11567" max="11568" width="9.140625" style="28" customWidth="1"/>
    <col min="11569" max="11569" width="9.140625" style="28"/>
    <col min="11570" max="11574" width="9.140625" style="28" customWidth="1"/>
    <col min="11575" max="11575" width="9.140625" style="28"/>
    <col min="11576" max="11577" width="9.140625" style="28" customWidth="1"/>
    <col min="11578" max="11579" width="9.140625" style="28"/>
    <col min="11580" max="11580" width="11.28515625" style="28" customWidth="1"/>
    <col min="11581" max="11581" width="11.140625" style="28" customWidth="1"/>
    <col min="11582" max="11582" width="22.7109375" style="28" customWidth="1"/>
    <col min="11583" max="11765" width="9.140625" style="28"/>
    <col min="11766" max="11766" width="7" style="28" customWidth="1"/>
    <col min="11767" max="11767" width="24.28515625" style="28" customWidth="1"/>
    <col min="11768" max="11768" width="11.85546875" style="28" customWidth="1"/>
    <col min="11769" max="11769" width="11.7109375" style="28" customWidth="1"/>
    <col min="11770" max="11770" width="8.140625" style="28" customWidth="1"/>
    <col min="11771" max="11771" width="9.140625" style="28" customWidth="1"/>
    <col min="11772" max="11788" width="9.140625" style="28"/>
    <col min="11789" max="11790" width="9.140625" style="28" customWidth="1"/>
    <col min="11791" max="11797" width="9.140625" style="28"/>
    <col min="11798" max="11798" width="9.140625" style="28" customWidth="1"/>
    <col min="11799" max="11814" width="9.140625" style="28"/>
    <col min="11815" max="11815" width="9.140625" style="28" customWidth="1"/>
    <col min="11816" max="11817" width="9.140625" style="28"/>
    <col min="11818" max="11821" width="9.140625" style="28" customWidth="1"/>
    <col min="11822" max="11822" width="9.140625" style="28"/>
    <col min="11823" max="11824" width="9.140625" style="28" customWidth="1"/>
    <col min="11825" max="11825" width="9.140625" style="28"/>
    <col min="11826" max="11830" width="9.140625" style="28" customWidth="1"/>
    <col min="11831" max="11831" width="9.140625" style="28"/>
    <col min="11832" max="11833" width="9.140625" style="28" customWidth="1"/>
    <col min="11834" max="11835" width="9.140625" style="28"/>
    <col min="11836" max="11836" width="11.28515625" style="28" customWidth="1"/>
    <col min="11837" max="11837" width="11.140625" style="28" customWidth="1"/>
    <col min="11838" max="11838" width="22.7109375" style="28" customWidth="1"/>
    <col min="11839" max="12021" width="9.140625" style="28"/>
    <col min="12022" max="12022" width="7" style="28" customWidth="1"/>
    <col min="12023" max="12023" width="24.28515625" style="28" customWidth="1"/>
    <col min="12024" max="12024" width="11.85546875" style="28" customWidth="1"/>
    <col min="12025" max="12025" width="11.7109375" style="28" customWidth="1"/>
    <col min="12026" max="12026" width="8.140625" style="28" customWidth="1"/>
    <col min="12027" max="12027" width="9.140625" style="28" customWidth="1"/>
    <col min="12028" max="12044" width="9.140625" style="28"/>
    <col min="12045" max="12046" width="9.140625" style="28" customWidth="1"/>
    <col min="12047" max="12053" width="9.140625" style="28"/>
    <col min="12054" max="12054" width="9.140625" style="28" customWidth="1"/>
    <col min="12055" max="12070" width="9.140625" style="28"/>
    <col min="12071" max="12071" width="9.140625" style="28" customWidth="1"/>
    <col min="12072" max="12073" width="9.140625" style="28"/>
    <col min="12074" max="12077" width="9.140625" style="28" customWidth="1"/>
    <col min="12078" max="12078" width="9.140625" style="28"/>
    <col min="12079" max="12080" width="9.140625" style="28" customWidth="1"/>
    <col min="12081" max="12081" width="9.140625" style="28"/>
    <col min="12082" max="12086" width="9.140625" style="28" customWidth="1"/>
    <col min="12087" max="12087" width="9.140625" style="28"/>
    <col min="12088" max="12089" width="9.140625" style="28" customWidth="1"/>
    <col min="12090" max="12091" width="9.140625" style="28"/>
    <col min="12092" max="12092" width="11.28515625" style="28" customWidth="1"/>
    <col min="12093" max="12093" width="11.140625" style="28" customWidth="1"/>
    <col min="12094" max="12094" width="22.7109375" style="28" customWidth="1"/>
    <col min="12095" max="12277" width="9.140625" style="28"/>
    <col min="12278" max="12278" width="7" style="28" customWidth="1"/>
    <col min="12279" max="12279" width="24.28515625" style="28" customWidth="1"/>
    <col min="12280" max="12280" width="11.85546875" style="28" customWidth="1"/>
    <col min="12281" max="12281" width="11.7109375" style="28" customWidth="1"/>
    <col min="12282" max="12282" width="8.140625" style="28" customWidth="1"/>
    <col min="12283" max="12283" width="9.140625" style="28" customWidth="1"/>
    <col min="12284" max="12300" width="9.140625" style="28"/>
    <col min="12301" max="12302" width="9.140625" style="28" customWidth="1"/>
    <col min="12303" max="12309" width="9.140625" style="28"/>
    <col min="12310" max="12310" width="9.140625" style="28" customWidth="1"/>
    <col min="12311" max="12326" width="9.140625" style="28"/>
    <col min="12327" max="12327" width="9.140625" style="28" customWidth="1"/>
    <col min="12328" max="12329" width="9.140625" style="28"/>
    <col min="12330" max="12333" width="9.140625" style="28" customWidth="1"/>
    <col min="12334" max="12334" width="9.140625" style="28"/>
    <col min="12335" max="12336" width="9.140625" style="28" customWidth="1"/>
    <col min="12337" max="12337" width="9.140625" style="28"/>
    <col min="12338" max="12342" width="9.140625" style="28" customWidth="1"/>
    <col min="12343" max="12343" width="9.140625" style="28"/>
    <col min="12344" max="12345" width="9.140625" style="28" customWidth="1"/>
    <col min="12346" max="12347" width="9.140625" style="28"/>
    <col min="12348" max="12348" width="11.28515625" style="28" customWidth="1"/>
    <col min="12349" max="12349" width="11.140625" style="28" customWidth="1"/>
    <col min="12350" max="12350" width="22.7109375" style="28" customWidth="1"/>
    <col min="12351" max="12533" width="9.140625" style="28"/>
    <col min="12534" max="12534" width="7" style="28" customWidth="1"/>
    <col min="12535" max="12535" width="24.28515625" style="28" customWidth="1"/>
    <col min="12536" max="12536" width="11.85546875" style="28" customWidth="1"/>
    <col min="12537" max="12537" width="11.7109375" style="28" customWidth="1"/>
    <col min="12538" max="12538" width="8.140625" style="28" customWidth="1"/>
    <col min="12539" max="12539" width="9.140625" style="28" customWidth="1"/>
    <col min="12540" max="12556" width="9.140625" style="28"/>
    <col min="12557" max="12558" width="9.140625" style="28" customWidth="1"/>
    <col min="12559" max="12565" width="9.140625" style="28"/>
    <col min="12566" max="12566" width="9.140625" style="28" customWidth="1"/>
    <col min="12567" max="12582" width="9.140625" style="28"/>
    <col min="12583" max="12583" width="9.140625" style="28" customWidth="1"/>
    <col min="12584" max="12585" width="9.140625" style="28"/>
    <col min="12586" max="12589" width="9.140625" style="28" customWidth="1"/>
    <col min="12590" max="12590" width="9.140625" style="28"/>
    <col min="12591" max="12592" width="9.140625" style="28" customWidth="1"/>
    <col min="12593" max="12593" width="9.140625" style="28"/>
    <col min="12594" max="12598" width="9.140625" style="28" customWidth="1"/>
    <col min="12599" max="12599" width="9.140625" style="28"/>
    <col min="12600" max="12601" width="9.140625" style="28" customWidth="1"/>
    <col min="12602" max="12603" width="9.140625" style="28"/>
    <col min="12604" max="12604" width="11.28515625" style="28" customWidth="1"/>
    <col min="12605" max="12605" width="11.140625" style="28" customWidth="1"/>
    <col min="12606" max="12606" width="22.7109375" style="28" customWidth="1"/>
    <col min="12607" max="12789" width="9.140625" style="28"/>
    <col min="12790" max="12790" width="7" style="28" customWidth="1"/>
    <col min="12791" max="12791" width="24.28515625" style="28" customWidth="1"/>
    <col min="12792" max="12792" width="11.85546875" style="28" customWidth="1"/>
    <col min="12793" max="12793" width="11.7109375" style="28" customWidth="1"/>
    <col min="12794" max="12794" width="8.140625" style="28" customWidth="1"/>
    <col min="12795" max="12795" width="9.140625" style="28" customWidth="1"/>
    <col min="12796" max="12812" width="9.140625" style="28"/>
    <col min="12813" max="12814" width="9.140625" style="28" customWidth="1"/>
    <col min="12815" max="12821" width="9.140625" style="28"/>
    <col min="12822" max="12822" width="9.140625" style="28" customWidth="1"/>
    <col min="12823" max="12838" width="9.140625" style="28"/>
    <col min="12839" max="12839" width="9.140625" style="28" customWidth="1"/>
    <col min="12840" max="12841" width="9.140625" style="28"/>
    <col min="12842" max="12845" width="9.140625" style="28" customWidth="1"/>
    <col min="12846" max="12846" width="9.140625" style="28"/>
    <col min="12847" max="12848" width="9.140625" style="28" customWidth="1"/>
    <col min="12849" max="12849" width="9.140625" style="28"/>
    <col min="12850" max="12854" width="9.140625" style="28" customWidth="1"/>
    <col min="12855" max="12855" width="9.140625" style="28"/>
    <col min="12856" max="12857" width="9.140625" style="28" customWidth="1"/>
    <col min="12858" max="12859" width="9.140625" style="28"/>
    <col min="12860" max="12860" width="11.28515625" style="28" customWidth="1"/>
    <col min="12861" max="12861" width="11.140625" style="28" customWidth="1"/>
    <col min="12862" max="12862" width="22.7109375" style="28" customWidth="1"/>
    <col min="12863" max="13045" width="9.140625" style="28"/>
    <col min="13046" max="13046" width="7" style="28" customWidth="1"/>
    <col min="13047" max="13047" width="24.28515625" style="28" customWidth="1"/>
    <col min="13048" max="13048" width="11.85546875" style="28" customWidth="1"/>
    <col min="13049" max="13049" width="11.7109375" style="28" customWidth="1"/>
    <col min="13050" max="13050" width="8.140625" style="28" customWidth="1"/>
    <col min="13051" max="13051" width="9.140625" style="28" customWidth="1"/>
    <col min="13052" max="13068" width="9.140625" style="28"/>
    <col min="13069" max="13070" width="9.140625" style="28" customWidth="1"/>
    <col min="13071" max="13077" width="9.140625" style="28"/>
    <col min="13078" max="13078" width="9.140625" style="28" customWidth="1"/>
    <col min="13079" max="13094" width="9.140625" style="28"/>
    <col min="13095" max="13095" width="9.140625" style="28" customWidth="1"/>
    <col min="13096" max="13097" width="9.140625" style="28"/>
    <col min="13098" max="13101" width="9.140625" style="28" customWidth="1"/>
    <col min="13102" max="13102" width="9.140625" style="28"/>
    <col min="13103" max="13104" width="9.140625" style="28" customWidth="1"/>
    <col min="13105" max="13105" width="9.140625" style="28"/>
    <col min="13106" max="13110" width="9.140625" style="28" customWidth="1"/>
    <col min="13111" max="13111" width="9.140625" style="28"/>
    <col min="13112" max="13113" width="9.140625" style="28" customWidth="1"/>
    <col min="13114" max="13115" width="9.140625" style="28"/>
    <col min="13116" max="13116" width="11.28515625" style="28" customWidth="1"/>
    <col min="13117" max="13117" width="11.140625" style="28" customWidth="1"/>
    <col min="13118" max="13118" width="22.7109375" style="28" customWidth="1"/>
    <col min="13119" max="13301" width="9.140625" style="28"/>
    <col min="13302" max="13302" width="7" style="28" customWidth="1"/>
    <col min="13303" max="13303" width="24.28515625" style="28" customWidth="1"/>
    <col min="13304" max="13304" width="11.85546875" style="28" customWidth="1"/>
    <col min="13305" max="13305" width="11.7109375" style="28" customWidth="1"/>
    <col min="13306" max="13306" width="8.140625" style="28" customWidth="1"/>
    <col min="13307" max="13307" width="9.140625" style="28" customWidth="1"/>
    <col min="13308" max="13324" width="9.140625" style="28"/>
    <col min="13325" max="13326" width="9.140625" style="28" customWidth="1"/>
    <col min="13327" max="13333" width="9.140625" style="28"/>
    <col min="13334" max="13334" width="9.140625" style="28" customWidth="1"/>
    <col min="13335" max="13350" width="9.140625" style="28"/>
    <col min="13351" max="13351" width="9.140625" style="28" customWidth="1"/>
    <col min="13352" max="13353" width="9.140625" style="28"/>
    <col min="13354" max="13357" width="9.140625" style="28" customWidth="1"/>
    <col min="13358" max="13358" width="9.140625" style="28"/>
    <col min="13359" max="13360" width="9.140625" style="28" customWidth="1"/>
    <col min="13361" max="13361" width="9.140625" style="28"/>
    <col min="13362" max="13366" width="9.140625" style="28" customWidth="1"/>
    <col min="13367" max="13367" width="9.140625" style="28"/>
    <col min="13368" max="13369" width="9.140625" style="28" customWidth="1"/>
    <col min="13370" max="13371" width="9.140625" style="28"/>
    <col min="13372" max="13372" width="11.28515625" style="28" customWidth="1"/>
    <col min="13373" max="13373" width="11.140625" style="28" customWidth="1"/>
    <col min="13374" max="13374" width="22.7109375" style="28" customWidth="1"/>
    <col min="13375" max="13557" width="9.140625" style="28"/>
    <col min="13558" max="13558" width="7" style="28" customWidth="1"/>
    <col min="13559" max="13559" width="24.28515625" style="28" customWidth="1"/>
    <col min="13560" max="13560" width="11.85546875" style="28" customWidth="1"/>
    <col min="13561" max="13561" width="11.7109375" style="28" customWidth="1"/>
    <col min="13562" max="13562" width="8.140625" style="28" customWidth="1"/>
    <col min="13563" max="13563" width="9.140625" style="28" customWidth="1"/>
    <col min="13564" max="13580" width="9.140625" style="28"/>
    <col min="13581" max="13582" width="9.140625" style="28" customWidth="1"/>
    <col min="13583" max="13589" width="9.140625" style="28"/>
    <col min="13590" max="13590" width="9.140625" style="28" customWidth="1"/>
    <col min="13591" max="13606" width="9.140625" style="28"/>
    <col min="13607" max="13607" width="9.140625" style="28" customWidth="1"/>
    <col min="13608" max="13609" width="9.140625" style="28"/>
    <col min="13610" max="13613" width="9.140625" style="28" customWidth="1"/>
    <col min="13614" max="13614" width="9.140625" style="28"/>
    <col min="13615" max="13616" width="9.140625" style="28" customWidth="1"/>
    <col min="13617" max="13617" width="9.140625" style="28"/>
    <col min="13618" max="13622" width="9.140625" style="28" customWidth="1"/>
    <col min="13623" max="13623" width="9.140625" style="28"/>
    <col min="13624" max="13625" width="9.140625" style="28" customWidth="1"/>
    <col min="13626" max="13627" width="9.140625" style="28"/>
    <col min="13628" max="13628" width="11.28515625" style="28" customWidth="1"/>
    <col min="13629" max="13629" width="11.140625" style="28" customWidth="1"/>
    <col min="13630" max="13630" width="22.7109375" style="28" customWidth="1"/>
    <col min="13631" max="13813" width="9.140625" style="28"/>
    <col min="13814" max="13814" width="7" style="28" customWidth="1"/>
    <col min="13815" max="13815" width="24.28515625" style="28" customWidth="1"/>
    <col min="13816" max="13816" width="11.85546875" style="28" customWidth="1"/>
    <col min="13817" max="13817" width="11.7109375" style="28" customWidth="1"/>
    <col min="13818" max="13818" width="8.140625" style="28" customWidth="1"/>
    <col min="13819" max="13819" width="9.140625" style="28" customWidth="1"/>
    <col min="13820" max="13836" width="9.140625" style="28"/>
    <col min="13837" max="13838" width="9.140625" style="28" customWidth="1"/>
    <col min="13839" max="13845" width="9.140625" style="28"/>
    <col min="13846" max="13846" width="9.140625" style="28" customWidth="1"/>
    <col min="13847" max="13862" width="9.140625" style="28"/>
    <col min="13863" max="13863" width="9.140625" style="28" customWidth="1"/>
    <col min="13864" max="13865" width="9.140625" style="28"/>
    <col min="13866" max="13869" width="9.140625" style="28" customWidth="1"/>
    <col min="13870" max="13870" width="9.140625" style="28"/>
    <col min="13871" max="13872" width="9.140625" style="28" customWidth="1"/>
    <col min="13873" max="13873" width="9.140625" style="28"/>
    <col min="13874" max="13878" width="9.140625" style="28" customWidth="1"/>
    <col min="13879" max="13879" width="9.140625" style="28"/>
    <col min="13880" max="13881" width="9.140625" style="28" customWidth="1"/>
    <col min="13882" max="13883" width="9.140625" style="28"/>
    <col min="13884" max="13884" width="11.28515625" style="28" customWidth="1"/>
    <col min="13885" max="13885" width="11.140625" style="28" customWidth="1"/>
    <col min="13886" max="13886" width="22.7109375" style="28" customWidth="1"/>
    <col min="13887" max="14069" width="9.140625" style="28"/>
    <col min="14070" max="14070" width="7" style="28" customWidth="1"/>
    <col min="14071" max="14071" width="24.28515625" style="28" customWidth="1"/>
    <col min="14072" max="14072" width="11.85546875" style="28" customWidth="1"/>
    <col min="14073" max="14073" width="11.7109375" style="28" customWidth="1"/>
    <col min="14074" max="14074" width="8.140625" style="28" customWidth="1"/>
    <col min="14075" max="14075" width="9.140625" style="28" customWidth="1"/>
    <col min="14076" max="14092" width="9.140625" style="28"/>
    <col min="14093" max="14094" width="9.140625" style="28" customWidth="1"/>
    <col min="14095" max="14101" width="9.140625" style="28"/>
    <col min="14102" max="14102" width="9.140625" style="28" customWidth="1"/>
    <col min="14103" max="14118" width="9.140625" style="28"/>
    <col min="14119" max="14119" width="9.140625" style="28" customWidth="1"/>
    <col min="14120" max="14121" width="9.140625" style="28"/>
    <col min="14122" max="14125" width="9.140625" style="28" customWidth="1"/>
    <col min="14126" max="14126" width="9.140625" style="28"/>
    <col min="14127" max="14128" width="9.140625" style="28" customWidth="1"/>
    <col min="14129" max="14129" width="9.140625" style="28"/>
    <col min="14130" max="14134" width="9.140625" style="28" customWidth="1"/>
    <col min="14135" max="14135" width="9.140625" style="28"/>
    <col min="14136" max="14137" width="9.140625" style="28" customWidth="1"/>
    <col min="14138" max="14139" width="9.140625" style="28"/>
    <col min="14140" max="14140" width="11.28515625" style="28" customWidth="1"/>
    <col min="14141" max="14141" width="11.140625" style="28" customWidth="1"/>
    <col min="14142" max="14142" width="22.7109375" style="28" customWidth="1"/>
    <col min="14143" max="14325" width="9.140625" style="28"/>
    <col min="14326" max="14326" width="7" style="28" customWidth="1"/>
    <col min="14327" max="14327" width="24.28515625" style="28" customWidth="1"/>
    <col min="14328" max="14328" width="11.85546875" style="28" customWidth="1"/>
    <col min="14329" max="14329" width="11.7109375" style="28" customWidth="1"/>
    <col min="14330" max="14330" width="8.140625" style="28" customWidth="1"/>
    <col min="14331" max="14331" width="9.140625" style="28" customWidth="1"/>
    <col min="14332" max="14348" width="9.140625" style="28"/>
    <col min="14349" max="14350" width="9.140625" style="28" customWidth="1"/>
    <col min="14351" max="14357" width="9.140625" style="28"/>
    <col min="14358" max="14358" width="9.140625" style="28" customWidth="1"/>
    <col min="14359" max="14374" width="9.140625" style="28"/>
    <col min="14375" max="14375" width="9.140625" style="28" customWidth="1"/>
    <col min="14376" max="14377" width="9.140625" style="28"/>
    <col min="14378" max="14381" width="9.140625" style="28" customWidth="1"/>
    <col min="14382" max="14382" width="9.140625" style="28"/>
    <col min="14383" max="14384" width="9.140625" style="28" customWidth="1"/>
    <col min="14385" max="14385" width="9.140625" style="28"/>
    <col min="14386" max="14390" width="9.140625" style="28" customWidth="1"/>
    <col min="14391" max="14391" width="9.140625" style="28"/>
    <col min="14392" max="14393" width="9.140625" style="28" customWidth="1"/>
    <col min="14394" max="14395" width="9.140625" style="28"/>
    <col min="14396" max="14396" width="11.28515625" style="28" customWidth="1"/>
    <col min="14397" max="14397" width="11.140625" style="28" customWidth="1"/>
    <col min="14398" max="14398" width="22.7109375" style="28" customWidth="1"/>
    <col min="14399" max="14581" width="9.140625" style="28"/>
    <col min="14582" max="14582" width="7" style="28" customWidth="1"/>
    <col min="14583" max="14583" width="24.28515625" style="28" customWidth="1"/>
    <col min="14584" max="14584" width="11.85546875" style="28" customWidth="1"/>
    <col min="14585" max="14585" width="11.7109375" style="28" customWidth="1"/>
    <col min="14586" max="14586" width="8.140625" style="28" customWidth="1"/>
    <col min="14587" max="14587" width="9.140625" style="28" customWidth="1"/>
    <col min="14588" max="14604" width="9.140625" style="28"/>
    <col min="14605" max="14606" width="9.140625" style="28" customWidth="1"/>
    <col min="14607" max="14613" width="9.140625" style="28"/>
    <col min="14614" max="14614" width="9.140625" style="28" customWidth="1"/>
    <col min="14615" max="14630" width="9.140625" style="28"/>
    <col min="14631" max="14631" width="9.140625" style="28" customWidth="1"/>
    <col min="14632" max="14633" width="9.140625" style="28"/>
    <col min="14634" max="14637" width="9.140625" style="28" customWidth="1"/>
    <col min="14638" max="14638" width="9.140625" style="28"/>
    <col min="14639" max="14640" width="9.140625" style="28" customWidth="1"/>
    <col min="14641" max="14641" width="9.140625" style="28"/>
    <col min="14642" max="14646" width="9.140625" style="28" customWidth="1"/>
    <col min="14647" max="14647" width="9.140625" style="28"/>
    <col min="14648" max="14649" width="9.140625" style="28" customWidth="1"/>
    <col min="14650" max="14651" width="9.140625" style="28"/>
    <col min="14652" max="14652" width="11.28515625" style="28" customWidth="1"/>
    <col min="14653" max="14653" width="11.140625" style="28" customWidth="1"/>
    <col min="14654" max="14654" width="22.7109375" style="28" customWidth="1"/>
    <col min="14655" max="14837" width="9.140625" style="28"/>
    <col min="14838" max="14838" width="7" style="28" customWidth="1"/>
    <col min="14839" max="14839" width="24.28515625" style="28" customWidth="1"/>
    <col min="14840" max="14840" width="11.85546875" style="28" customWidth="1"/>
    <col min="14841" max="14841" width="11.7109375" style="28" customWidth="1"/>
    <col min="14842" max="14842" width="8.140625" style="28" customWidth="1"/>
    <col min="14843" max="14843" width="9.140625" style="28" customWidth="1"/>
    <col min="14844" max="14860" width="9.140625" style="28"/>
    <col min="14861" max="14862" width="9.140625" style="28" customWidth="1"/>
    <col min="14863" max="14869" width="9.140625" style="28"/>
    <col min="14870" max="14870" width="9.140625" style="28" customWidth="1"/>
    <col min="14871" max="14886" width="9.140625" style="28"/>
    <col min="14887" max="14887" width="9.140625" style="28" customWidth="1"/>
    <col min="14888" max="14889" width="9.140625" style="28"/>
    <col min="14890" max="14893" width="9.140625" style="28" customWidth="1"/>
    <col min="14894" max="14894" width="9.140625" style="28"/>
    <col min="14895" max="14896" width="9.140625" style="28" customWidth="1"/>
    <col min="14897" max="14897" width="9.140625" style="28"/>
    <col min="14898" max="14902" width="9.140625" style="28" customWidth="1"/>
    <col min="14903" max="14903" width="9.140625" style="28"/>
    <col min="14904" max="14905" width="9.140625" style="28" customWidth="1"/>
    <col min="14906" max="14907" width="9.140625" style="28"/>
    <col min="14908" max="14908" width="11.28515625" style="28" customWidth="1"/>
    <col min="14909" max="14909" width="11.140625" style="28" customWidth="1"/>
    <col min="14910" max="14910" width="22.7109375" style="28" customWidth="1"/>
    <col min="14911" max="15093" width="9.140625" style="28"/>
    <col min="15094" max="15094" width="7" style="28" customWidth="1"/>
    <col min="15095" max="15095" width="24.28515625" style="28" customWidth="1"/>
    <col min="15096" max="15096" width="11.85546875" style="28" customWidth="1"/>
    <col min="15097" max="15097" width="11.7109375" style="28" customWidth="1"/>
    <col min="15098" max="15098" width="8.140625" style="28" customWidth="1"/>
    <col min="15099" max="15099" width="9.140625" style="28" customWidth="1"/>
    <col min="15100" max="15116" width="9.140625" style="28"/>
    <col min="15117" max="15118" width="9.140625" style="28" customWidth="1"/>
    <col min="15119" max="15125" width="9.140625" style="28"/>
    <col min="15126" max="15126" width="9.140625" style="28" customWidth="1"/>
    <col min="15127" max="15142" width="9.140625" style="28"/>
    <col min="15143" max="15143" width="9.140625" style="28" customWidth="1"/>
    <col min="15144" max="15145" width="9.140625" style="28"/>
    <col min="15146" max="15149" width="9.140625" style="28" customWidth="1"/>
    <col min="15150" max="15150" width="9.140625" style="28"/>
    <col min="15151" max="15152" width="9.140625" style="28" customWidth="1"/>
    <col min="15153" max="15153" width="9.140625" style="28"/>
    <col min="15154" max="15158" width="9.140625" style="28" customWidth="1"/>
    <col min="15159" max="15159" width="9.140625" style="28"/>
    <col min="15160" max="15161" width="9.140625" style="28" customWidth="1"/>
    <col min="15162" max="15163" width="9.140625" style="28"/>
    <col min="15164" max="15164" width="11.28515625" style="28" customWidth="1"/>
    <col min="15165" max="15165" width="11.140625" style="28" customWidth="1"/>
    <col min="15166" max="15166" width="22.7109375" style="28" customWidth="1"/>
    <col min="15167" max="15349" width="9.140625" style="28"/>
    <col min="15350" max="15350" width="7" style="28" customWidth="1"/>
    <col min="15351" max="15351" width="24.28515625" style="28" customWidth="1"/>
    <col min="15352" max="15352" width="11.85546875" style="28" customWidth="1"/>
    <col min="15353" max="15353" width="11.7109375" style="28" customWidth="1"/>
    <col min="15354" max="15354" width="8.140625" style="28" customWidth="1"/>
    <col min="15355" max="15355" width="9.140625" style="28" customWidth="1"/>
    <col min="15356" max="15372" width="9.140625" style="28"/>
    <col min="15373" max="15374" width="9.140625" style="28" customWidth="1"/>
    <col min="15375" max="15381" width="9.140625" style="28"/>
    <col min="15382" max="15382" width="9.140625" style="28" customWidth="1"/>
    <col min="15383" max="15398" width="9.140625" style="28"/>
    <col min="15399" max="15399" width="9.140625" style="28" customWidth="1"/>
    <col min="15400" max="15401" width="9.140625" style="28"/>
    <col min="15402" max="15405" width="9.140625" style="28" customWidth="1"/>
    <col min="15406" max="15406" width="9.140625" style="28"/>
    <col min="15407" max="15408" width="9.140625" style="28" customWidth="1"/>
    <col min="15409" max="15409" width="9.140625" style="28"/>
    <col min="15410" max="15414" width="9.140625" style="28" customWidth="1"/>
    <col min="15415" max="15415" width="9.140625" style="28"/>
    <col min="15416" max="15417" width="9.140625" style="28" customWidth="1"/>
    <col min="15418" max="15419" width="9.140625" style="28"/>
    <col min="15420" max="15420" width="11.28515625" style="28" customWidth="1"/>
    <col min="15421" max="15421" width="11.140625" style="28" customWidth="1"/>
    <col min="15422" max="15422" width="22.7109375" style="28" customWidth="1"/>
    <col min="15423" max="15605" width="9.140625" style="28"/>
    <col min="15606" max="15606" width="7" style="28" customWidth="1"/>
    <col min="15607" max="15607" width="24.28515625" style="28" customWidth="1"/>
    <col min="15608" max="15608" width="11.85546875" style="28" customWidth="1"/>
    <col min="15609" max="15609" width="11.7109375" style="28" customWidth="1"/>
    <col min="15610" max="15610" width="8.140625" style="28" customWidth="1"/>
    <col min="15611" max="15611" width="9.140625" style="28" customWidth="1"/>
    <col min="15612" max="15628" width="9.140625" style="28"/>
    <col min="15629" max="15630" width="9.140625" style="28" customWidth="1"/>
    <col min="15631" max="15637" width="9.140625" style="28"/>
    <col min="15638" max="15638" width="9.140625" style="28" customWidth="1"/>
    <col min="15639" max="15654" width="9.140625" style="28"/>
    <col min="15655" max="15655" width="9.140625" style="28" customWidth="1"/>
    <col min="15656" max="15657" width="9.140625" style="28"/>
    <col min="15658" max="15661" width="9.140625" style="28" customWidth="1"/>
    <col min="15662" max="15662" width="9.140625" style="28"/>
    <col min="15663" max="15664" width="9.140625" style="28" customWidth="1"/>
    <col min="15665" max="15665" width="9.140625" style="28"/>
    <col min="15666" max="15670" width="9.140625" style="28" customWidth="1"/>
    <col min="15671" max="15671" width="9.140625" style="28"/>
    <col min="15672" max="15673" width="9.140625" style="28" customWidth="1"/>
    <col min="15674" max="15675" width="9.140625" style="28"/>
    <col min="15676" max="15676" width="11.28515625" style="28" customWidth="1"/>
    <col min="15677" max="15677" width="11.140625" style="28" customWidth="1"/>
    <col min="15678" max="15678" width="22.7109375" style="28" customWidth="1"/>
    <col min="15679" max="15861" width="9.140625" style="28"/>
    <col min="15862" max="15862" width="7" style="28" customWidth="1"/>
    <col min="15863" max="15863" width="24.28515625" style="28" customWidth="1"/>
    <col min="15864" max="15864" width="11.85546875" style="28" customWidth="1"/>
    <col min="15865" max="15865" width="11.7109375" style="28" customWidth="1"/>
    <col min="15866" max="15866" width="8.140625" style="28" customWidth="1"/>
    <col min="15867" max="15867" width="9.140625" style="28" customWidth="1"/>
    <col min="15868" max="15884" width="9.140625" style="28"/>
    <col min="15885" max="15886" width="9.140625" style="28" customWidth="1"/>
    <col min="15887" max="15893" width="9.140625" style="28"/>
    <col min="15894" max="15894" width="9.140625" style="28" customWidth="1"/>
    <col min="15895" max="15910" width="9.140625" style="28"/>
    <col min="15911" max="15911" width="9.140625" style="28" customWidth="1"/>
    <col min="15912" max="15913" width="9.140625" style="28"/>
    <col min="15914" max="15917" width="9.140625" style="28" customWidth="1"/>
    <col min="15918" max="15918" width="9.140625" style="28"/>
    <col min="15919" max="15920" width="9.140625" style="28" customWidth="1"/>
    <col min="15921" max="15921" width="9.140625" style="28"/>
    <col min="15922" max="15926" width="9.140625" style="28" customWidth="1"/>
    <col min="15927" max="15927" width="9.140625" style="28"/>
    <col min="15928" max="15929" width="9.140625" style="28" customWidth="1"/>
    <col min="15930" max="15931" width="9.140625" style="28"/>
    <col min="15932" max="15932" width="11.28515625" style="28" customWidth="1"/>
    <col min="15933" max="15933" width="11.140625" style="28" customWidth="1"/>
    <col min="15934" max="15934" width="22.7109375" style="28" customWidth="1"/>
    <col min="15935" max="16117" width="9.140625" style="28"/>
    <col min="16118" max="16118" width="7" style="28" customWidth="1"/>
    <col min="16119" max="16119" width="24.28515625" style="28" customWidth="1"/>
    <col min="16120" max="16120" width="11.85546875" style="28" customWidth="1"/>
    <col min="16121" max="16121" width="11.7109375" style="28" customWidth="1"/>
    <col min="16122" max="16122" width="8.140625" style="28" customWidth="1"/>
    <col min="16123" max="16123" width="9.140625" style="28" customWidth="1"/>
    <col min="16124" max="16140" width="9.140625" style="28"/>
    <col min="16141" max="16142" width="9.140625" style="28" customWidth="1"/>
    <col min="16143" max="16149" width="9.140625" style="28"/>
    <col min="16150" max="16150" width="9.140625" style="28" customWidth="1"/>
    <col min="16151" max="16166" width="9.140625" style="28"/>
    <col min="16167" max="16167" width="9.140625" style="28" customWidth="1"/>
    <col min="16168" max="16169" width="9.140625" style="28"/>
    <col min="16170" max="16173" width="9.140625" style="28" customWidth="1"/>
    <col min="16174" max="16174" width="9.140625" style="28"/>
    <col min="16175" max="16176" width="9.140625" style="28" customWidth="1"/>
    <col min="16177" max="16177" width="9.140625" style="28"/>
    <col min="16178" max="16182" width="9.140625" style="28" customWidth="1"/>
    <col min="16183" max="16183" width="9.140625" style="28"/>
    <col min="16184" max="16185" width="9.140625" style="28" customWidth="1"/>
    <col min="16186" max="16187" width="9.140625" style="28"/>
    <col min="16188" max="16188" width="11.28515625" style="28" customWidth="1"/>
    <col min="16189" max="16189" width="11.140625" style="28" customWidth="1"/>
    <col min="16190" max="16190" width="22.7109375" style="28" customWidth="1"/>
    <col min="16191" max="16384" width="9.140625" style="28"/>
  </cols>
  <sheetData>
    <row r="1" spans="1:87" s="516" customFormat="1" ht="39" customHeight="1" x14ac:dyDescent="0.2">
      <c r="A1" s="524" t="str">
        <f>'كشف اجمالى'!$B$1</f>
        <v>يناير لسنة  2018 م</v>
      </c>
      <c r="B1" s="699" t="s">
        <v>0</v>
      </c>
      <c r="C1" s="699"/>
      <c r="D1" s="699"/>
      <c r="E1" s="699"/>
      <c r="F1" s="511"/>
      <c r="G1" s="511"/>
      <c r="H1" s="511"/>
      <c r="I1" s="511"/>
      <c r="J1" s="512"/>
      <c r="K1" s="511"/>
      <c r="L1" s="511"/>
      <c r="M1" s="511"/>
      <c r="N1" s="511"/>
      <c r="O1" s="513"/>
      <c r="Q1" s="523" t="s">
        <v>135</v>
      </c>
      <c r="R1" s="523"/>
      <c r="S1" s="523"/>
      <c r="T1" s="523"/>
      <c r="U1" s="523"/>
      <c r="V1" s="523"/>
      <c r="W1" s="525" t="str">
        <f>A1</f>
        <v>يناير لسنة  2018 م</v>
      </c>
      <c r="X1" s="525"/>
      <c r="Y1" s="525"/>
      <c r="Z1" s="525"/>
      <c r="AA1" s="525"/>
      <c r="AB1" s="525"/>
      <c r="AC1" s="525"/>
      <c r="AD1" s="525"/>
      <c r="AE1" s="514"/>
      <c r="AF1" s="514"/>
      <c r="AG1" s="514"/>
      <c r="AH1" s="514"/>
      <c r="AI1" s="698" t="s">
        <v>184</v>
      </c>
      <c r="AJ1" s="698"/>
      <c r="AK1" s="698"/>
      <c r="AL1" s="698"/>
      <c r="AM1" s="514"/>
      <c r="AN1" s="518" t="s">
        <v>0</v>
      </c>
      <c r="AO1" s="518"/>
      <c r="AP1" s="518"/>
      <c r="AQ1" s="518"/>
      <c r="AR1" s="511"/>
      <c r="AS1" s="515"/>
      <c r="AT1" s="515"/>
      <c r="AU1" s="515"/>
      <c r="AY1" s="513"/>
      <c r="AZ1" s="523" t="s">
        <v>135</v>
      </c>
      <c r="BA1" s="513"/>
      <c r="BC1" s="523"/>
      <c r="BD1" s="523"/>
      <c r="BE1" s="523"/>
      <c r="BF1" s="523"/>
      <c r="BG1" s="523"/>
      <c r="BH1" s="523"/>
      <c r="BN1" s="523" t="str">
        <f>W1</f>
        <v>يناير لسنة  2018 م</v>
      </c>
      <c r="BR1" s="523"/>
      <c r="BS1" s="523"/>
      <c r="BT1" s="523"/>
      <c r="BU1" s="523"/>
      <c r="BV1" s="523"/>
      <c r="BW1" s="523"/>
      <c r="BX1" s="523"/>
      <c r="BY1" s="698" t="s">
        <v>184</v>
      </c>
      <c r="BZ1" s="698"/>
      <c r="CA1" s="526"/>
      <c r="CB1" s="526"/>
      <c r="CC1" s="526"/>
      <c r="CE1" s="513"/>
      <c r="CF1" s="513"/>
      <c r="CG1" s="513"/>
      <c r="CH1" s="513"/>
      <c r="CI1" s="513"/>
    </row>
    <row r="2" spans="1:87" s="516" customFormat="1" ht="39.75" customHeight="1" thickBot="1" x14ac:dyDescent="0.25">
      <c r="A2" s="550" t="str">
        <f>'كشف 1'!D2</f>
        <v>مدرسة منشأة سلطان الثانوية بنين</v>
      </c>
      <c r="B2" s="518"/>
      <c r="C2" s="518"/>
      <c r="D2" s="518"/>
      <c r="E2" s="518"/>
      <c r="F2" s="518"/>
      <c r="G2" s="513"/>
      <c r="H2" s="513"/>
      <c r="I2" s="513"/>
      <c r="J2" s="517"/>
      <c r="K2" s="517"/>
      <c r="L2" s="517"/>
      <c r="M2" s="517"/>
      <c r="N2" s="513"/>
      <c r="O2" s="514"/>
      <c r="P2" s="513"/>
      <c r="Q2" s="522" t="str">
        <f>B33</f>
        <v>كشف اداريين 1</v>
      </c>
      <c r="R2" s="522"/>
      <c r="S2" s="522"/>
      <c r="T2" s="522"/>
      <c r="U2" s="518"/>
      <c r="V2" s="518"/>
      <c r="W2" s="518"/>
      <c r="X2" s="699" t="s">
        <v>2</v>
      </c>
      <c r="Y2" s="699"/>
      <c r="Z2" s="699"/>
      <c r="AA2" s="699"/>
      <c r="AB2" s="699"/>
      <c r="AC2" s="699"/>
      <c r="AD2" s="514"/>
      <c r="AE2" s="514"/>
      <c r="AF2" s="514"/>
      <c r="AG2" s="514"/>
      <c r="AH2" s="999">
        <v>2800</v>
      </c>
      <c r="AI2" s="514"/>
      <c r="AJ2" s="514"/>
      <c r="AK2" s="514"/>
      <c r="AL2" s="514"/>
      <c r="AM2" s="550" t="str">
        <f>A2</f>
        <v>مدرسة منشأة سلطان الثانوية بنين</v>
      </c>
      <c r="AN2" s="518"/>
      <c r="AO2" s="518"/>
      <c r="AP2" s="518"/>
      <c r="AQ2" s="518"/>
      <c r="AR2" s="518"/>
      <c r="AS2" s="518"/>
      <c r="AT2" s="513"/>
      <c r="AU2" s="514"/>
      <c r="BD2" s="522" t="str">
        <f>Q2</f>
        <v>كشف اداريين 1</v>
      </c>
      <c r="BE2" s="522"/>
      <c r="BF2" s="522"/>
      <c r="BG2" s="522"/>
      <c r="BH2" s="522"/>
      <c r="BI2" s="518"/>
      <c r="BJ2" s="699" t="s">
        <v>3</v>
      </c>
      <c r="BK2" s="699"/>
      <c r="BL2" s="699"/>
      <c r="BM2" s="699"/>
      <c r="BN2" s="699"/>
      <c r="BO2" s="699"/>
      <c r="BP2" s="699"/>
      <c r="BQ2" s="517"/>
      <c r="BR2" s="517"/>
      <c r="BS2" s="517"/>
      <c r="BT2" s="517"/>
      <c r="BU2" s="517"/>
      <c r="BV2" s="517"/>
      <c r="BW2" s="517"/>
      <c r="BX2" s="517"/>
      <c r="BY2" s="517"/>
      <c r="CA2" s="513"/>
      <c r="CB2" s="513"/>
    </row>
    <row r="3" spans="1:87" s="1055" customFormat="1" ht="32.1" customHeight="1" thickBot="1" x14ac:dyDescent="0.3">
      <c r="A3" s="1012" t="s">
        <v>6</v>
      </c>
      <c r="B3" s="1013" t="s">
        <v>8</v>
      </c>
      <c r="C3" s="1013" t="s">
        <v>7</v>
      </c>
      <c r="D3" s="1014" t="s">
        <v>10</v>
      </c>
      <c r="E3" s="1015" t="s">
        <v>404</v>
      </c>
      <c r="F3" s="1016"/>
      <c r="G3" s="1016"/>
      <c r="H3" s="1016" t="s">
        <v>300</v>
      </c>
      <c r="I3" s="1017" t="s">
        <v>13</v>
      </c>
      <c r="J3" s="1018"/>
      <c r="K3" s="1018"/>
      <c r="L3" s="1018"/>
      <c r="M3" s="1019" t="s">
        <v>70</v>
      </c>
      <c r="N3" s="1020" t="s">
        <v>11</v>
      </c>
      <c r="O3" s="1019" t="s">
        <v>71</v>
      </c>
      <c r="P3" s="1021"/>
      <c r="Q3" s="1019"/>
      <c r="R3" s="1022"/>
      <c r="S3" s="1023"/>
      <c r="T3" s="1019"/>
      <c r="U3" s="1019"/>
      <c r="V3" s="1019" t="s">
        <v>142</v>
      </c>
      <c r="W3" s="1024" t="s">
        <v>77</v>
      </c>
      <c r="X3" s="1025"/>
      <c r="Y3" s="1026"/>
      <c r="Z3" s="1019" t="s">
        <v>78</v>
      </c>
      <c r="AA3" s="1027" t="s">
        <v>79</v>
      </c>
      <c r="AB3" s="1027" t="s">
        <v>80</v>
      </c>
      <c r="AC3" s="1028" t="s">
        <v>81</v>
      </c>
      <c r="AD3" s="1029" t="s">
        <v>82</v>
      </c>
      <c r="AE3" s="1019" t="s">
        <v>83</v>
      </c>
      <c r="AF3" s="1019" t="s">
        <v>84</v>
      </c>
      <c r="AG3" s="1019" t="s">
        <v>85</v>
      </c>
      <c r="AH3" s="1030" t="s">
        <v>19</v>
      </c>
      <c r="AI3" s="1031"/>
      <c r="AJ3" s="1032"/>
      <c r="AK3" s="1019"/>
      <c r="AL3" s="1033" t="s">
        <v>21</v>
      </c>
      <c r="AM3" s="1034" t="s">
        <v>22</v>
      </c>
      <c r="AN3" s="1034"/>
      <c r="AO3" s="1034"/>
      <c r="AP3" s="1034"/>
      <c r="AQ3" s="1034"/>
      <c r="AR3" s="1035" t="s">
        <v>14</v>
      </c>
      <c r="AS3" s="1036" t="s">
        <v>23</v>
      </c>
      <c r="AT3" s="1036"/>
      <c r="AU3" s="1036"/>
      <c r="AV3" s="1037">
        <v>7.0000000000000007E-2</v>
      </c>
      <c r="AW3" s="1038" t="s">
        <v>153</v>
      </c>
      <c r="AX3" s="1039"/>
      <c r="AY3" s="1040" t="s">
        <v>14</v>
      </c>
      <c r="AZ3" s="1041" t="s">
        <v>24</v>
      </c>
      <c r="BA3" s="1042"/>
      <c r="BB3" s="1042"/>
      <c r="BC3" s="1043"/>
      <c r="BD3" s="1044" t="s">
        <v>25</v>
      </c>
      <c r="BE3" s="1036" t="s">
        <v>26</v>
      </c>
      <c r="BF3" s="1036"/>
      <c r="BG3" s="1045" t="s">
        <v>86</v>
      </c>
      <c r="BH3" s="1046"/>
      <c r="BI3" s="1046"/>
      <c r="BJ3" s="1046"/>
      <c r="BK3" s="1047"/>
      <c r="BL3" s="690" t="s">
        <v>378</v>
      </c>
      <c r="BM3" s="691"/>
      <c r="BN3" s="692"/>
      <c r="BO3" s="1048" t="s">
        <v>29</v>
      </c>
      <c r="BP3" s="1049" t="s">
        <v>173</v>
      </c>
      <c r="BQ3" s="1050" t="s">
        <v>31</v>
      </c>
      <c r="BR3" s="1050" t="s">
        <v>32</v>
      </c>
      <c r="BS3" s="1049" t="s">
        <v>137</v>
      </c>
      <c r="BT3" s="1048" t="s">
        <v>138</v>
      </c>
      <c r="BU3" s="1048" t="s">
        <v>33</v>
      </c>
      <c r="BV3" s="1049" t="s">
        <v>133</v>
      </c>
      <c r="BW3" s="1048" t="s">
        <v>145</v>
      </c>
      <c r="BX3" s="1051" t="s">
        <v>34</v>
      </c>
      <c r="BY3" s="1052" t="s">
        <v>36</v>
      </c>
      <c r="BZ3" s="1053" t="s">
        <v>37</v>
      </c>
      <c r="CA3" s="1054" t="s">
        <v>8</v>
      </c>
      <c r="CB3" s="1054" t="s">
        <v>377</v>
      </c>
      <c r="CC3" s="1054" t="s">
        <v>176</v>
      </c>
    </row>
    <row r="4" spans="1:87" s="1092" customFormat="1" ht="32.1" customHeight="1" thickBot="1" x14ac:dyDescent="0.3">
      <c r="A4" s="1056"/>
      <c r="B4" s="1057"/>
      <c r="C4" s="1057"/>
      <c r="D4" s="1058"/>
      <c r="E4" s="1059"/>
      <c r="F4" s="1060"/>
      <c r="G4" s="1060"/>
      <c r="H4" s="1060"/>
      <c r="I4" s="1061">
        <v>0.15</v>
      </c>
      <c r="J4" s="1061">
        <v>0.01</v>
      </c>
      <c r="K4" s="1061">
        <v>0.02</v>
      </c>
      <c r="L4" s="1061">
        <v>0.03</v>
      </c>
      <c r="M4" s="1062"/>
      <c r="N4" s="1063"/>
      <c r="O4" s="1062"/>
      <c r="P4" s="1064"/>
      <c r="Q4" s="1062"/>
      <c r="R4" s="1065"/>
      <c r="S4" s="1066"/>
      <c r="T4" s="1067"/>
      <c r="U4" s="1067"/>
      <c r="V4" s="1067" t="s">
        <v>88</v>
      </c>
      <c r="W4" s="1068">
        <v>0.1666</v>
      </c>
      <c r="X4" s="1069">
        <v>0.5</v>
      </c>
      <c r="Y4" s="1068">
        <v>0.33339999999999997</v>
      </c>
      <c r="Z4" s="1067"/>
      <c r="AA4" s="1070"/>
      <c r="AB4" s="1070" t="s">
        <v>89</v>
      </c>
      <c r="AC4" s="1071" t="s">
        <v>46</v>
      </c>
      <c r="AD4" s="1072" t="s">
        <v>47</v>
      </c>
      <c r="AE4" s="1062" t="s">
        <v>48</v>
      </c>
      <c r="AF4" s="1062"/>
      <c r="AG4" s="1062" t="s">
        <v>49</v>
      </c>
      <c r="AH4" s="1061">
        <v>0.15</v>
      </c>
      <c r="AI4" s="1061">
        <v>0.01</v>
      </c>
      <c r="AJ4" s="1061">
        <v>0.03</v>
      </c>
      <c r="AK4" s="1073"/>
      <c r="AL4" s="1074"/>
      <c r="AM4" s="1061">
        <v>0.15</v>
      </c>
      <c r="AN4" s="1061">
        <v>0.01</v>
      </c>
      <c r="AO4" s="1061">
        <v>0.02</v>
      </c>
      <c r="AP4" s="1061">
        <v>0.1</v>
      </c>
      <c r="AQ4" s="1061">
        <v>0.08</v>
      </c>
      <c r="AR4" s="1075"/>
      <c r="AS4" s="1061">
        <v>0.15</v>
      </c>
      <c r="AT4" s="1061">
        <v>0.01</v>
      </c>
      <c r="AU4" s="1061">
        <v>0.1</v>
      </c>
      <c r="AV4" s="1076"/>
      <c r="AW4" s="1077">
        <v>0.03</v>
      </c>
      <c r="AX4" s="1077">
        <v>0.01</v>
      </c>
      <c r="AY4" s="1078"/>
      <c r="AZ4" s="1079" t="s">
        <v>56</v>
      </c>
      <c r="BA4" s="1079" t="s">
        <v>57</v>
      </c>
      <c r="BB4" s="1079" t="s">
        <v>58</v>
      </c>
      <c r="BC4" s="1079" t="s">
        <v>59</v>
      </c>
      <c r="BD4" s="1080"/>
      <c r="BE4" s="1061">
        <v>0.03</v>
      </c>
      <c r="BF4" s="1061">
        <v>0.01</v>
      </c>
      <c r="BG4" s="1081" t="s">
        <v>90</v>
      </c>
      <c r="BH4" s="1082" t="s">
        <v>91</v>
      </c>
      <c r="BI4" s="1082" t="s">
        <v>63</v>
      </c>
      <c r="BJ4" s="1082" t="s">
        <v>65</v>
      </c>
      <c r="BK4" s="1082" t="s">
        <v>27</v>
      </c>
      <c r="BL4" s="1083" t="s">
        <v>62</v>
      </c>
      <c r="BM4" s="1084" t="s">
        <v>63</v>
      </c>
      <c r="BN4" s="1084" t="s">
        <v>64</v>
      </c>
      <c r="BO4" s="1085"/>
      <c r="BP4" s="1086"/>
      <c r="BQ4" s="1087"/>
      <c r="BR4" s="1087"/>
      <c r="BS4" s="1086"/>
      <c r="BT4" s="1085"/>
      <c r="BU4" s="1085"/>
      <c r="BV4" s="1086"/>
      <c r="BW4" s="1085"/>
      <c r="BX4" s="1088"/>
      <c r="BY4" s="1089"/>
      <c r="BZ4" s="1090"/>
      <c r="CA4" s="1091"/>
      <c r="CB4" s="1091"/>
      <c r="CC4" s="1091"/>
    </row>
    <row r="5" spans="1:87" s="204" customFormat="1" ht="32.1" customHeight="1" x14ac:dyDescent="0.3">
      <c r="A5" s="1000" t="str">
        <f>IF(B5="","",SUBTOTAL(3,$B$5:B5))</f>
        <v/>
      </c>
      <c r="B5" s="567"/>
      <c r="C5" s="567"/>
      <c r="D5" s="567"/>
      <c r="E5" s="1001"/>
      <c r="F5" s="1002"/>
      <c r="G5" s="1003"/>
      <c r="H5" s="1003"/>
      <c r="I5" s="1004">
        <f t="shared" ref="I5:I32" si="0">ROUND($I$4*H5,2)</f>
        <v>0</v>
      </c>
      <c r="J5" s="1004">
        <f t="shared" ref="J5:J32" si="1">ROUND($J$4*H5,2)</f>
        <v>0</v>
      </c>
      <c r="K5" s="1004">
        <f t="shared" ref="K5:K32" si="2">ROUND($K$4*H5,2)</f>
        <v>0</v>
      </c>
      <c r="L5" s="1004">
        <f t="shared" ref="L5:L32" si="3">ROUND($L$4*H5,2)</f>
        <v>0</v>
      </c>
      <c r="M5" s="1004">
        <f>SUM(I5:L5,V5)</f>
        <v>0</v>
      </c>
      <c r="N5" s="567"/>
      <c r="O5" s="568"/>
      <c r="P5" s="567"/>
      <c r="Q5" s="1005"/>
      <c r="R5" s="1005"/>
      <c r="S5" s="1005"/>
      <c r="T5" s="1003"/>
      <c r="U5" s="1003"/>
      <c r="V5" s="1003"/>
      <c r="W5" s="1006">
        <f>INT($W$4*N5)</f>
        <v>0</v>
      </c>
      <c r="X5" s="1006">
        <f>INT($X$4*N5)</f>
        <v>0</v>
      </c>
      <c r="Y5" s="1006">
        <f>Z5-(X5+W5)</f>
        <v>0</v>
      </c>
      <c r="Z5" s="1005">
        <f>INT(IF(E5=0,N5*0.6666,(IF(E5=1,N5*0.6666,IF(E5=2,N5*1,IF(E5=3,N5*1,0))))))</f>
        <v>0</v>
      </c>
      <c r="AA5" s="1007">
        <v>0</v>
      </c>
      <c r="AB5" s="1007">
        <v>0</v>
      </c>
      <c r="AC5" s="568">
        <f>INT(SUM(Z5:AB5))</f>
        <v>0</v>
      </c>
      <c r="AD5" s="567"/>
      <c r="AE5" s="1004">
        <f>SUM(AC5:AD5)</f>
        <v>0</v>
      </c>
      <c r="AF5" s="1004">
        <f>SUM(V5,AE5)</f>
        <v>0</v>
      </c>
      <c r="AG5" s="1004">
        <f t="shared" ref="AG5:AG32" si="4">SUM(AF5-H5)</f>
        <v>0</v>
      </c>
      <c r="AH5" s="1008">
        <f t="shared" ref="AH5:AH32" si="5">ROUND(IF(AG5&lt;$AH$2,AG5*$AH$4,IF(AG5&gt;=$AH$2,$AH$2*$AH$4)),2)</f>
        <v>0</v>
      </c>
      <c r="AI5" s="1008">
        <f t="shared" ref="AI5:AI32" si="6">ROUND(IF(AG5&lt;$AH$2,AG5*$AI$4,IF(AG5&gt;=AH2,$AH$2*$AI$4)),2)</f>
        <v>0</v>
      </c>
      <c r="AJ5" s="1008">
        <f t="shared" ref="AJ5:AJ32" si="7">ROUND(IF(AG5&lt;$AH$2,AG5*$AJ$4,IF(AG5&gt;=$AH$2,$AH$2*$AJ$4)),2)</f>
        <v>0</v>
      </c>
      <c r="AK5" s="1008">
        <v>0</v>
      </c>
      <c r="AL5" s="1008">
        <f>SUM(M5,AE5,AH5:AJ5)</f>
        <v>0</v>
      </c>
      <c r="AM5" s="1008">
        <f t="shared" ref="AM5:AM32" si="8">ROUND(H5*$AM$4,2)</f>
        <v>0</v>
      </c>
      <c r="AN5" s="1008">
        <f t="shared" ref="AN5:AN32" si="9">ROUND(H5*$AN$4,2)</f>
        <v>0</v>
      </c>
      <c r="AO5" s="1008">
        <f t="shared" ref="AO5:AO32" si="10">ROUND(H5*$AO$4,2)</f>
        <v>0</v>
      </c>
      <c r="AP5" s="1008">
        <f t="shared" ref="AP5:AP32" si="11">ROUND(H5*$AP$4,2)</f>
        <v>0</v>
      </c>
      <c r="AQ5" s="1008">
        <f t="shared" ref="AQ5:AQ32" si="12">ROUND(H5*$AQ$4,2)</f>
        <v>0</v>
      </c>
      <c r="AR5" s="1008">
        <f>SUM(AM5:AQ5)</f>
        <v>0</v>
      </c>
      <c r="AS5" s="1008">
        <f t="shared" ref="AS5:AS32" si="13">ROUND(IF(AG5&lt;$AH$2,AG5*$AS$4,IF(AG5&gt;=$AH$2,$AH$2*$AS$4)),2)</f>
        <v>0</v>
      </c>
      <c r="AT5" s="1008">
        <f t="shared" ref="AT5:AT32" si="14">ROUND(IF(AG5&lt;$AH$2,AG5*$AT$4,IF(AG5&gt;=$AH$2,$AH$2*$AT$4)),2)</f>
        <v>0</v>
      </c>
      <c r="AU5" s="1008">
        <f t="shared" ref="AU5:AU32" si="15">ROUND(IF(AG5&lt;$AH$2,AG5*$AU$4,IF(AG5&gt;=$AH$2,$AH$2*$AU$4)),2)</f>
        <v>0</v>
      </c>
      <c r="AV5" s="1004">
        <f>ROUND(IF(E5=1,H5*0.07,IF(E5=3,H5*0.07,0)),2)</f>
        <v>0</v>
      </c>
      <c r="AW5" s="1008">
        <f t="shared" ref="AW5:AW32" si="16">ROUND(IF(AG5&lt;$AH$2,AG5*$AW$4,IF(AG5&gt;=$AH$2,$AH$2*$AW$4)),2)</f>
        <v>0</v>
      </c>
      <c r="AX5" s="1008">
        <f t="shared" ref="AX5:AX32" si="17">ROUND(IF(AG5&lt;$AH$2,AG5*$AX$4,IF(AG5&gt;=$AH$2,$AH$2*$AX$4)),2)</f>
        <v>0</v>
      </c>
      <c r="AY5" s="568">
        <f>SUM(AS5:AX5)</f>
        <v>0</v>
      </c>
      <c r="AZ5" s="1004">
        <f>ROUND(IF(E5=1,0.1,IF(E5=3,0.1,0)),2)</f>
        <v>0</v>
      </c>
      <c r="BA5" s="1004">
        <f>ROUND(IF(E5=1,0.5,IF(E5=3,0.5,0)),2)</f>
        <v>0</v>
      </c>
      <c r="BB5" s="1004">
        <f>ROUND(IF(E5=1,4.5,IF(E5=3,4.5,0)),2)</f>
        <v>0</v>
      </c>
      <c r="BC5" s="1004">
        <f>ROUND(IF(E5=1,0.2,IF(E5=3,0.2,0)),2)</f>
        <v>0</v>
      </c>
      <c r="BD5" s="1009">
        <v>0</v>
      </c>
      <c r="BE5" s="1004">
        <f t="shared" ref="BE5:BE32" si="18">ROUND(H5*$BE$4,2)</f>
        <v>0</v>
      </c>
      <c r="BF5" s="1004">
        <f t="shared" ref="BF5:BF32" si="19">ROUND(H5*$BF$4,2)</f>
        <v>0</v>
      </c>
      <c r="BG5" s="1004">
        <f>ROUND(AF5,2)</f>
        <v>0</v>
      </c>
      <c r="BH5" s="1004">
        <f>SUM(AP5:AQ5,AU5,AX5,BF5,BQ5,BR5,50)</f>
        <v>50</v>
      </c>
      <c r="BI5" s="1004">
        <f>BG5-BH5</f>
        <v>-50</v>
      </c>
      <c r="BJ5" s="1009">
        <f>ROUND(IF(AND(AF5&gt;=1,AF5&lt;=250),BI5*6/1000,IF(AND(AF5&gt;250,AF5&lt;=500),BI5*6.5/1000,IF(AND(AF5&gt;500,AF5&lt;=1000),BI5*7/1000,IF(AND(AF5&gt;1000,AF5&lt;=10000),BI5*7.5/1000)))),2)</f>
        <v>0</v>
      </c>
      <c r="BK5" s="1010">
        <f>CEILING(BJ5,0.05)</f>
        <v>0</v>
      </c>
      <c r="BL5" s="1004">
        <f>SUM(AP5:AQ5,AU5,AX5,BF5,BK5,BQ5,BR5,1183.33)</f>
        <v>1183.33</v>
      </c>
      <c r="BM5" s="1004">
        <f>(BG5+CC5)-BL5</f>
        <v>-1183.33</v>
      </c>
      <c r="BN5" s="239">
        <f>CEILING(IF(BM5&gt;0,BM5*0.02,0),0.05)</f>
        <v>0</v>
      </c>
      <c r="BO5" s="1001">
        <v>0</v>
      </c>
      <c r="BP5" s="567">
        <v>0</v>
      </c>
      <c r="BQ5" s="1011">
        <v>0</v>
      </c>
      <c r="BR5" s="1011">
        <v>0</v>
      </c>
      <c r="BS5" s="567">
        <f t="shared" ref="BS5:BS32" si="20">ROUND(IF(BT5=4,H5*0.05,0),2)</f>
        <v>0</v>
      </c>
      <c r="BT5" s="1001">
        <v>0</v>
      </c>
      <c r="BU5" s="1001">
        <v>0</v>
      </c>
      <c r="BV5" s="1001"/>
      <c r="BW5" s="1001">
        <v>0</v>
      </c>
      <c r="BX5" s="1001"/>
      <c r="BY5" s="1004">
        <f>SUM(AR5,AY5:BF5,BK5,BN5:BX5)</f>
        <v>0</v>
      </c>
      <c r="BZ5" s="1004">
        <f>AL5-BY5</f>
        <v>0</v>
      </c>
      <c r="CA5" s="1004">
        <f>B5</f>
        <v>0</v>
      </c>
      <c r="CB5" s="1004"/>
      <c r="CC5" s="1004">
        <f>ROUND(N5*10/12,2)</f>
        <v>0</v>
      </c>
    </row>
    <row r="6" spans="1:87" s="204" customFormat="1" ht="32.1" customHeight="1" x14ac:dyDescent="0.3">
      <c r="A6" s="310" t="str">
        <f>IF(B6="","",SUBTOTAL(3,$B$5:B6))</f>
        <v/>
      </c>
      <c r="B6" s="191"/>
      <c r="C6" s="191"/>
      <c r="D6" s="191"/>
      <c r="E6" s="192"/>
      <c r="F6" s="193"/>
      <c r="G6" s="194"/>
      <c r="H6" s="194"/>
      <c r="I6" s="195">
        <f t="shared" si="0"/>
        <v>0</v>
      </c>
      <c r="J6" s="195">
        <f t="shared" si="1"/>
        <v>0</v>
      </c>
      <c r="K6" s="195">
        <f t="shared" si="2"/>
        <v>0</v>
      </c>
      <c r="L6" s="195">
        <f t="shared" si="3"/>
        <v>0</v>
      </c>
      <c r="M6" s="195">
        <f t="shared" ref="M6:M32" si="21">SUM(I6:L6,V6)</f>
        <v>0</v>
      </c>
      <c r="N6" s="191"/>
      <c r="O6" s="196"/>
      <c r="P6" s="191"/>
      <c r="Q6" s="197"/>
      <c r="R6" s="197"/>
      <c r="S6" s="197"/>
      <c r="T6" s="194"/>
      <c r="U6" s="194"/>
      <c r="V6" s="194"/>
      <c r="W6" s="198">
        <f t="shared" ref="W6:W32" si="22">INT($W$4*N6)</f>
        <v>0</v>
      </c>
      <c r="X6" s="198">
        <f t="shared" ref="X6:X32" si="23">INT($X$4*N6)</f>
        <v>0</v>
      </c>
      <c r="Y6" s="198">
        <f t="shared" ref="Y6:Y32" si="24">Z6-(X6+W6)</f>
        <v>0</v>
      </c>
      <c r="Z6" s="197">
        <f t="shared" ref="Z6:Z32" si="25">INT(IF(E6=0,N6*0.6666,(IF(E6=1,N6*0.6666,IF(E6=2,N6*1,IF(E6=3,N6*1,0))))))</f>
        <v>0</v>
      </c>
      <c r="AA6" s="199">
        <v>0</v>
      </c>
      <c r="AB6" s="199">
        <v>0</v>
      </c>
      <c r="AC6" s="196">
        <f t="shared" ref="AC6:AC32" si="26">INT(SUM(Z6:AB6))</f>
        <v>0</v>
      </c>
      <c r="AD6" s="191"/>
      <c r="AE6" s="195">
        <f t="shared" ref="AE6:AE12" si="27">SUM(AC6:AD6)</f>
        <v>0</v>
      </c>
      <c r="AF6" s="195">
        <f t="shared" ref="AF6:AF32" si="28">SUM(V6,AE6)</f>
        <v>0</v>
      </c>
      <c r="AG6" s="195">
        <f t="shared" si="4"/>
        <v>0</v>
      </c>
      <c r="AH6" s="32">
        <f t="shared" si="5"/>
        <v>0</v>
      </c>
      <c r="AI6" s="32">
        <f t="shared" si="6"/>
        <v>0</v>
      </c>
      <c r="AJ6" s="32">
        <f t="shared" si="7"/>
        <v>0</v>
      </c>
      <c r="AK6" s="32">
        <v>0</v>
      </c>
      <c r="AL6" s="32">
        <f t="shared" ref="AL6:AL11" si="29">SUM(M6,AE6,AH6:AJ6)</f>
        <v>0</v>
      </c>
      <c r="AM6" s="32">
        <f t="shared" si="8"/>
        <v>0</v>
      </c>
      <c r="AN6" s="32">
        <f t="shared" si="9"/>
        <v>0</v>
      </c>
      <c r="AO6" s="32">
        <f t="shared" si="10"/>
        <v>0</v>
      </c>
      <c r="AP6" s="32">
        <f t="shared" si="11"/>
        <v>0</v>
      </c>
      <c r="AQ6" s="32">
        <f t="shared" si="12"/>
        <v>0</v>
      </c>
      <c r="AR6" s="32">
        <f t="shared" ref="AR6:AR32" si="30">SUM(AM6:AQ6)</f>
        <v>0</v>
      </c>
      <c r="AS6" s="32">
        <f t="shared" si="13"/>
        <v>0</v>
      </c>
      <c r="AT6" s="32">
        <f t="shared" si="14"/>
        <v>0</v>
      </c>
      <c r="AU6" s="32">
        <f t="shared" si="15"/>
        <v>0</v>
      </c>
      <c r="AV6" s="195">
        <f t="shared" ref="AV6:AV32" si="31">ROUND(IF(E6=1,H6*0.07,IF(E6=3,H6*0.07,0)),2)</f>
        <v>0</v>
      </c>
      <c r="AW6" s="32">
        <f t="shared" si="16"/>
        <v>0</v>
      </c>
      <c r="AX6" s="32">
        <f t="shared" si="17"/>
        <v>0</v>
      </c>
      <c r="AY6" s="196">
        <f t="shared" ref="AY6:AY32" si="32">SUM(AS6:AX6)</f>
        <v>0</v>
      </c>
      <c r="AZ6" s="195">
        <f t="shared" ref="AZ6:AZ32" si="33">ROUND(IF(E6=1,0.1,IF(E6=3,0.1,0)),2)</f>
        <v>0</v>
      </c>
      <c r="BA6" s="195">
        <f t="shared" ref="BA6:BA32" si="34">ROUND(IF(E6=1,0.5,IF(E6=3,0.5,0)),2)</f>
        <v>0</v>
      </c>
      <c r="BB6" s="195">
        <f t="shared" ref="BB6:BB32" si="35">ROUND(IF(E6=1,4.5,IF(E6=3,4.5,0)),2)</f>
        <v>0</v>
      </c>
      <c r="BC6" s="195">
        <f t="shared" ref="BC6:BC32" si="36">ROUND(IF(E6=1,0.2,IF(E6=3,0.2,0)),2)</f>
        <v>0</v>
      </c>
      <c r="BD6" s="200">
        <v>0</v>
      </c>
      <c r="BE6" s="195">
        <f t="shared" si="18"/>
        <v>0</v>
      </c>
      <c r="BF6" s="195">
        <f t="shared" si="19"/>
        <v>0</v>
      </c>
      <c r="BG6" s="195">
        <f t="shared" ref="BG6:BG32" si="37">ROUND(AF6,2)</f>
        <v>0</v>
      </c>
      <c r="BH6" s="195">
        <f t="shared" ref="BH6:BH32" si="38">SUM(AP6:AQ6,AU6,AX6,BF6,BQ6,BR6,50)</f>
        <v>50</v>
      </c>
      <c r="BI6" s="195">
        <f t="shared" ref="BI6:BI32" si="39">BG6-BH6</f>
        <v>-50</v>
      </c>
      <c r="BJ6" s="200">
        <f t="shared" ref="BJ6:BJ32" si="40">ROUND(IF(AND(AF6&gt;=1,AF6&lt;=250),BI6*6/1000,IF(AND(AF6&gt;250,AF6&lt;=500),BI6*6.5/1000,IF(AND(AF6&gt;500,AF6&lt;=1000),BI6*7/1000,IF(AND(AF6&gt;1000,AF6&lt;=10000),BI6*7.5/1000)))),2)</f>
        <v>0</v>
      </c>
      <c r="BK6" s="201">
        <f t="shared" ref="BK6:BK32" si="41">CEILING(BJ6,0.05)</f>
        <v>0</v>
      </c>
      <c r="BL6" s="195">
        <f t="shared" ref="BL6:BL32" si="42">SUM(AP6:AQ6,AU6,AX6,BF6,BK6,BQ6,BR6,1183.33)</f>
        <v>1183.33</v>
      </c>
      <c r="BM6" s="195">
        <f t="shared" ref="BM6:BM32" si="43">(BG6+CC6)-BL6</f>
        <v>-1183.33</v>
      </c>
      <c r="BN6" s="239">
        <f t="shared" ref="BN6:BN32" si="44">CEILING(IF(BM6&gt;0,BM6*0.02,0),0.05)</f>
        <v>0</v>
      </c>
      <c r="BO6" s="192">
        <v>0</v>
      </c>
      <c r="BP6" s="191">
        <v>0</v>
      </c>
      <c r="BQ6" s="203">
        <v>0</v>
      </c>
      <c r="BR6" s="203">
        <v>0</v>
      </c>
      <c r="BS6" s="191">
        <f t="shared" si="20"/>
        <v>0</v>
      </c>
      <c r="BT6" s="192">
        <v>0</v>
      </c>
      <c r="BU6" s="192">
        <v>0</v>
      </c>
      <c r="BV6" s="192"/>
      <c r="BW6" s="192">
        <v>0</v>
      </c>
      <c r="BX6" s="192"/>
      <c r="BY6" s="195">
        <f t="shared" ref="BY6:BY32" si="45">SUM(AR6,AY6:BF6,BK6,BN6:BX6)</f>
        <v>0</v>
      </c>
      <c r="BZ6" s="195">
        <f t="shared" ref="BZ6:BZ32" si="46">AL6-BY6</f>
        <v>0</v>
      </c>
      <c r="CA6" s="195">
        <f t="shared" ref="CA6:CA32" si="47">B6</f>
        <v>0</v>
      </c>
      <c r="CB6" s="195"/>
      <c r="CC6" s="195">
        <f t="shared" ref="CC6:CC32" si="48">ROUND(N6*10/12,2)</f>
        <v>0</v>
      </c>
    </row>
    <row r="7" spans="1:87" s="206" customFormat="1" ht="32.1" customHeight="1" x14ac:dyDescent="0.3">
      <c r="A7" s="310" t="str">
        <f>IF(B7="","",SUBTOTAL(3,$B$5:B7))</f>
        <v/>
      </c>
      <c r="B7" s="205"/>
      <c r="C7" s="191"/>
      <c r="D7" s="191"/>
      <c r="E7" s="192"/>
      <c r="F7" s="193"/>
      <c r="G7" s="194"/>
      <c r="H7" s="194"/>
      <c r="I7" s="195">
        <f t="shared" si="0"/>
        <v>0</v>
      </c>
      <c r="J7" s="195">
        <f t="shared" si="1"/>
        <v>0</v>
      </c>
      <c r="K7" s="195">
        <f t="shared" si="2"/>
        <v>0</v>
      </c>
      <c r="L7" s="195">
        <f t="shared" si="3"/>
        <v>0</v>
      </c>
      <c r="M7" s="195">
        <f t="shared" si="21"/>
        <v>0</v>
      </c>
      <c r="N7" s="191"/>
      <c r="O7" s="196"/>
      <c r="P7" s="191"/>
      <c r="Q7" s="197"/>
      <c r="R7" s="197"/>
      <c r="S7" s="197"/>
      <c r="T7" s="194"/>
      <c r="U7" s="194"/>
      <c r="V7" s="194"/>
      <c r="W7" s="198">
        <f t="shared" si="22"/>
        <v>0</v>
      </c>
      <c r="X7" s="198">
        <f t="shared" si="23"/>
        <v>0</v>
      </c>
      <c r="Y7" s="198">
        <f t="shared" si="24"/>
        <v>0</v>
      </c>
      <c r="Z7" s="197">
        <f t="shared" si="25"/>
        <v>0</v>
      </c>
      <c r="AA7" s="199">
        <v>0</v>
      </c>
      <c r="AB7" s="199">
        <v>0</v>
      </c>
      <c r="AC7" s="196">
        <f t="shared" si="26"/>
        <v>0</v>
      </c>
      <c r="AD7" s="191"/>
      <c r="AE7" s="195">
        <f t="shared" si="27"/>
        <v>0</v>
      </c>
      <c r="AF7" s="195">
        <f t="shared" si="28"/>
        <v>0</v>
      </c>
      <c r="AG7" s="195">
        <f t="shared" si="4"/>
        <v>0</v>
      </c>
      <c r="AH7" s="32">
        <f t="shared" si="5"/>
        <v>0</v>
      </c>
      <c r="AI7" s="32">
        <f t="shared" si="6"/>
        <v>0</v>
      </c>
      <c r="AJ7" s="32">
        <f t="shared" si="7"/>
        <v>0</v>
      </c>
      <c r="AK7" s="32">
        <v>0</v>
      </c>
      <c r="AL7" s="32">
        <f t="shared" si="29"/>
        <v>0</v>
      </c>
      <c r="AM7" s="32">
        <f t="shared" si="8"/>
        <v>0</v>
      </c>
      <c r="AN7" s="32">
        <f t="shared" si="9"/>
        <v>0</v>
      </c>
      <c r="AO7" s="32">
        <f t="shared" si="10"/>
        <v>0</v>
      </c>
      <c r="AP7" s="32">
        <f t="shared" si="11"/>
        <v>0</v>
      </c>
      <c r="AQ7" s="32">
        <f t="shared" si="12"/>
        <v>0</v>
      </c>
      <c r="AR7" s="32">
        <f t="shared" si="30"/>
        <v>0</v>
      </c>
      <c r="AS7" s="32">
        <f t="shared" si="13"/>
        <v>0</v>
      </c>
      <c r="AT7" s="32">
        <f t="shared" si="14"/>
        <v>0</v>
      </c>
      <c r="AU7" s="32">
        <f t="shared" si="15"/>
        <v>0</v>
      </c>
      <c r="AV7" s="195">
        <f t="shared" si="31"/>
        <v>0</v>
      </c>
      <c r="AW7" s="32">
        <f t="shared" si="16"/>
        <v>0</v>
      </c>
      <c r="AX7" s="32">
        <f t="shared" si="17"/>
        <v>0</v>
      </c>
      <c r="AY7" s="196">
        <f t="shared" si="32"/>
        <v>0</v>
      </c>
      <c r="AZ7" s="195">
        <f t="shared" si="33"/>
        <v>0</v>
      </c>
      <c r="BA7" s="195">
        <f t="shared" si="34"/>
        <v>0</v>
      </c>
      <c r="BB7" s="195">
        <f t="shared" si="35"/>
        <v>0</v>
      </c>
      <c r="BC7" s="195">
        <f t="shared" si="36"/>
        <v>0</v>
      </c>
      <c r="BD7" s="200">
        <v>0</v>
      </c>
      <c r="BE7" s="195">
        <f t="shared" si="18"/>
        <v>0</v>
      </c>
      <c r="BF7" s="195">
        <f t="shared" si="19"/>
        <v>0</v>
      </c>
      <c r="BG7" s="195">
        <f t="shared" si="37"/>
        <v>0</v>
      </c>
      <c r="BH7" s="195">
        <f t="shared" si="38"/>
        <v>50</v>
      </c>
      <c r="BI7" s="195">
        <f t="shared" si="39"/>
        <v>-50</v>
      </c>
      <c r="BJ7" s="200">
        <f t="shared" si="40"/>
        <v>0</v>
      </c>
      <c r="BK7" s="201">
        <f t="shared" si="41"/>
        <v>0</v>
      </c>
      <c r="BL7" s="195">
        <f t="shared" si="42"/>
        <v>1183.33</v>
      </c>
      <c r="BM7" s="195">
        <f t="shared" si="43"/>
        <v>-1183.33</v>
      </c>
      <c r="BN7" s="239">
        <f t="shared" si="44"/>
        <v>0</v>
      </c>
      <c r="BO7" s="192">
        <v>0</v>
      </c>
      <c r="BP7" s="191">
        <v>0</v>
      </c>
      <c r="BQ7" s="203">
        <v>0</v>
      </c>
      <c r="BR7" s="203">
        <v>0</v>
      </c>
      <c r="BS7" s="191">
        <f t="shared" si="20"/>
        <v>0</v>
      </c>
      <c r="BT7" s="192">
        <v>0</v>
      </c>
      <c r="BU7" s="192">
        <v>0</v>
      </c>
      <c r="BV7" s="192"/>
      <c r="BW7" s="192">
        <v>0</v>
      </c>
      <c r="BX7" s="192"/>
      <c r="BY7" s="195">
        <f t="shared" si="45"/>
        <v>0</v>
      </c>
      <c r="BZ7" s="195">
        <f t="shared" si="46"/>
        <v>0</v>
      </c>
      <c r="CA7" s="195">
        <f t="shared" si="47"/>
        <v>0</v>
      </c>
      <c r="CB7" s="195"/>
      <c r="CC7" s="195">
        <f t="shared" si="48"/>
        <v>0</v>
      </c>
    </row>
    <row r="8" spans="1:87" s="206" customFormat="1" ht="32.1" customHeight="1" x14ac:dyDescent="0.3">
      <c r="A8" s="310" t="str">
        <f>IF(B8="","",SUBTOTAL(3,$B$5:B8))</f>
        <v/>
      </c>
      <c r="B8" s="205"/>
      <c r="C8" s="191"/>
      <c r="D8" s="191"/>
      <c r="E8" s="192"/>
      <c r="F8" s="193"/>
      <c r="G8" s="194"/>
      <c r="H8" s="194"/>
      <c r="I8" s="195">
        <f t="shared" si="0"/>
        <v>0</v>
      </c>
      <c r="J8" s="195">
        <f t="shared" si="1"/>
        <v>0</v>
      </c>
      <c r="K8" s="195">
        <f t="shared" si="2"/>
        <v>0</v>
      </c>
      <c r="L8" s="195">
        <f t="shared" si="3"/>
        <v>0</v>
      </c>
      <c r="M8" s="195">
        <f t="shared" si="21"/>
        <v>0</v>
      </c>
      <c r="N8" s="191"/>
      <c r="O8" s="196"/>
      <c r="P8" s="191"/>
      <c r="Q8" s="197"/>
      <c r="R8" s="197"/>
      <c r="S8" s="197"/>
      <c r="T8" s="194"/>
      <c r="U8" s="194"/>
      <c r="V8" s="194"/>
      <c r="W8" s="198">
        <f t="shared" si="22"/>
        <v>0</v>
      </c>
      <c r="X8" s="198">
        <f t="shared" si="23"/>
        <v>0</v>
      </c>
      <c r="Y8" s="198">
        <f t="shared" si="24"/>
        <v>0</v>
      </c>
      <c r="Z8" s="197">
        <f t="shared" si="25"/>
        <v>0</v>
      </c>
      <c r="AA8" s="199">
        <v>0</v>
      </c>
      <c r="AB8" s="199">
        <v>0</v>
      </c>
      <c r="AC8" s="196">
        <f t="shared" si="26"/>
        <v>0</v>
      </c>
      <c r="AD8" s="191"/>
      <c r="AE8" s="195">
        <f t="shared" si="27"/>
        <v>0</v>
      </c>
      <c r="AF8" s="195">
        <f t="shared" si="28"/>
        <v>0</v>
      </c>
      <c r="AG8" s="195">
        <f t="shared" si="4"/>
        <v>0</v>
      </c>
      <c r="AH8" s="32">
        <f t="shared" si="5"/>
        <v>0</v>
      </c>
      <c r="AI8" s="32">
        <f t="shared" si="6"/>
        <v>0</v>
      </c>
      <c r="AJ8" s="32">
        <f t="shared" si="7"/>
        <v>0</v>
      </c>
      <c r="AK8" s="32">
        <v>0</v>
      </c>
      <c r="AL8" s="32">
        <f t="shared" si="29"/>
        <v>0</v>
      </c>
      <c r="AM8" s="32">
        <f t="shared" si="8"/>
        <v>0</v>
      </c>
      <c r="AN8" s="32">
        <f t="shared" si="9"/>
        <v>0</v>
      </c>
      <c r="AO8" s="32">
        <f t="shared" si="10"/>
        <v>0</v>
      </c>
      <c r="AP8" s="32">
        <f t="shared" si="11"/>
        <v>0</v>
      </c>
      <c r="AQ8" s="32">
        <f t="shared" si="12"/>
        <v>0</v>
      </c>
      <c r="AR8" s="32">
        <f t="shared" si="30"/>
        <v>0</v>
      </c>
      <c r="AS8" s="32">
        <f t="shared" si="13"/>
        <v>0</v>
      </c>
      <c r="AT8" s="32">
        <f t="shared" si="14"/>
        <v>0</v>
      </c>
      <c r="AU8" s="32">
        <f t="shared" si="15"/>
        <v>0</v>
      </c>
      <c r="AV8" s="195">
        <f t="shared" si="31"/>
        <v>0</v>
      </c>
      <c r="AW8" s="32">
        <f t="shared" si="16"/>
        <v>0</v>
      </c>
      <c r="AX8" s="32">
        <f t="shared" si="17"/>
        <v>0</v>
      </c>
      <c r="AY8" s="196">
        <f t="shared" si="32"/>
        <v>0</v>
      </c>
      <c r="AZ8" s="195">
        <f t="shared" si="33"/>
        <v>0</v>
      </c>
      <c r="BA8" s="195">
        <f t="shared" si="34"/>
        <v>0</v>
      </c>
      <c r="BB8" s="195">
        <f t="shared" si="35"/>
        <v>0</v>
      </c>
      <c r="BC8" s="195">
        <f t="shared" si="36"/>
        <v>0</v>
      </c>
      <c r="BD8" s="200">
        <v>0</v>
      </c>
      <c r="BE8" s="195">
        <f t="shared" si="18"/>
        <v>0</v>
      </c>
      <c r="BF8" s="195">
        <f t="shared" si="19"/>
        <v>0</v>
      </c>
      <c r="BG8" s="195">
        <f t="shared" si="37"/>
        <v>0</v>
      </c>
      <c r="BH8" s="195">
        <f t="shared" si="38"/>
        <v>50</v>
      </c>
      <c r="BI8" s="195">
        <f t="shared" si="39"/>
        <v>-50</v>
      </c>
      <c r="BJ8" s="200">
        <f t="shared" si="40"/>
        <v>0</v>
      </c>
      <c r="BK8" s="201">
        <f t="shared" si="41"/>
        <v>0</v>
      </c>
      <c r="BL8" s="195">
        <f t="shared" si="42"/>
        <v>1183.33</v>
      </c>
      <c r="BM8" s="195">
        <f t="shared" si="43"/>
        <v>-1183.33</v>
      </c>
      <c r="BN8" s="239">
        <f t="shared" si="44"/>
        <v>0</v>
      </c>
      <c r="BO8" s="192">
        <v>0</v>
      </c>
      <c r="BP8" s="191">
        <v>0</v>
      </c>
      <c r="BQ8" s="203">
        <v>0</v>
      </c>
      <c r="BR8" s="203">
        <v>0</v>
      </c>
      <c r="BS8" s="191">
        <f t="shared" si="20"/>
        <v>0</v>
      </c>
      <c r="BT8" s="192">
        <v>0</v>
      </c>
      <c r="BU8" s="192">
        <v>0</v>
      </c>
      <c r="BV8" s="192"/>
      <c r="BW8" s="192">
        <v>0</v>
      </c>
      <c r="BX8" s="192"/>
      <c r="BY8" s="195">
        <f t="shared" si="45"/>
        <v>0</v>
      </c>
      <c r="BZ8" s="195">
        <f t="shared" si="46"/>
        <v>0</v>
      </c>
      <c r="CA8" s="195">
        <f t="shared" si="47"/>
        <v>0</v>
      </c>
      <c r="CB8" s="195"/>
      <c r="CC8" s="195">
        <f t="shared" si="48"/>
        <v>0</v>
      </c>
    </row>
    <row r="9" spans="1:87" s="206" customFormat="1" ht="32.1" customHeight="1" x14ac:dyDescent="0.3">
      <c r="A9" s="310" t="str">
        <f>IF(B9="","",SUBTOTAL(3,$B$5:B9))</f>
        <v/>
      </c>
      <c r="B9" s="205"/>
      <c r="C9" s="191"/>
      <c r="D9" s="191"/>
      <c r="E9" s="192"/>
      <c r="F9" s="193"/>
      <c r="G9" s="194"/>
      <c r="H9" s="194"/>
      <c r="I9" s="195">
        <f t="shared" si="0"/>
        <v>0</v>
      </c>
      <c r="J9" s="195">
        <f t="shared" si="1"/>
        <v>0</v>
      </c>
      <c r="K9" s="195">
        <f t="shared" si="2"/>
        <v>0</v>
      </c>
      <c r="L9" s="195">
        <f t="shared" si="3"/>
        <v>0</v>
      </c>
      <c r="M9" s="195">
        <f t="shared" si="21"/>
        <v>0</v>
      </c>
      <c r="N9" s="191"/>
      <c r="O9" s="196"/>
      <c r="P9" s="191"/>
      <c r="Q9" s="197"/>
      <c r="R9" s="197"/>
      <c r="S9" s="197"/>
      <c r="T9" s="194"/>
      <c r="U9" s="194"/>
      <c r="V9" s="194"/>
      <c r="W9" s="198">
        <f t="shared" si="22"/>
        <v>0</v>
      </c>
      <c r="X9" s="198">
        <f t="shared" si="23"/>
        <v>0</v>
      </c>
      <c r="Y9" s="198">
        <f t="shared" si="24"/>
        <v>0</v>
      </c>
      <c r="Z9" s="197">
        <f t="shared" si="25"/>
        <v>0</v>
      </c>
      <c r="AA9" s="199">
        <v>0</v>
      </c>
      <c r="AB9" s="199">
        <v>0</v>
      </c>
      <c r="AC9" s="196">
        <f t="shared" si="26"/>
        <v>0</v>
      </c>
      <c r="AD9" s="191"/>
      <c r="AE9" s="195">
        <f t="shared" si="27"/>
        <v>0</v>
      </c>
      <c r="AF9" s="195">
        <f t="shared" si="28"/>
        <v>0</v>
      </c>
      <c r="AG9" s="195">
        <f t="shared" si="4"/>
        <v>0</v>
      </c>
      <c r="AH9" s="32">
        <f t="shared" si="5"/>
        <v>0</v>
      </c>
      <c r="AI9" s="32">
        <f t="shared" si="6"/>
        <v>0</v>
      </c>
      <c r="AJ9" s="32">
        <f t="shared" si="7"/>
        <v>0</v>
      </c>
      <c r="AK9" s="32">
        <v>0</v>
      </c>
      <c r="AL9" s="32">
        <f t="shared" si="29"/>
        <v>0</v>
      </c>
      <c r="AM9" s="32">
        <f t="shared" si="8"/>
        <v>0</v>
      </c>
      <c r="AN9" s="32">
        <f t="shared" si="9"/>
        <v>0</v>
      </c>
      <c r="AO9" s="32">
        <f t="shared" si="10"/>
        <v>0</v>
      </c>
      <c r="AP9" s="32">
        <f t="shared" si="11"/>
        <v>0</v>
      </c>
      <c r="AQ9" s="32">
        <f t="shared" si="12"/>
        <v>0</v>
      </c>
      <c r="AR9" s="32">
        <f t="shared" si="30"/>
        <v>0</v>
      </c>
      <c r="AS9" s="32">
        <f t="shared" si="13"/>
        <v>0</v>
      </c>
      <c r="AT9" s="32">
        <f t="shared" si="14"/>
        <v>0</v>
      </c>
      <c r="AU9" s="32">
        <f t="shared" si="15"/>
        <v>0</v>
      </c>
      <c r="AV9" s="195">
        <f t="shared" si="31"/>
        <v>0</v>
      </c>
      <c r="AW9" s="32">
        <f t="shared" si="16"/>
        <v>0</v>
      </c>
      <c r="AX9" s="32">
        <f t="shared" si="17"/>
        <v>0</v>
      </c>
      <c r="AY9" s="196">
        <f t="shared" si="32"/>
        <v>0</v>
      </c>
      <c r="AZ9" s="195">
        <f t="shared" si="33"/>
        <v>0</v>
      </c>
      <c r="BA9" s="195">
        <f t="shared" si="34"/>
        <v>0</v>
      </c>
      <c r="BB9" s="195">
        <f t="shared" si="35"/>
        <v>0</v>
      </c>
      <c r="BC9" s="195">
        <f t="shared" si="36"/>
        <v>0</v>
      </c>
      <c r="BD9" s="200">
        <v>0</v>
      </c>
      <c r="BE9" s="195">
        <f t="shared" si="18"/>
        <v>0</v>
      </c>
      <c r="BF9" s="195">
        <f t="shared" si="19"/>
        <v>0</v>
      </c>
      <c r="BG9" s="195">
        <f t="shared" si="37"/>
        <v>0</v>
      </c>
      <c r="BH9" s="195">
        <f t="shared" si="38"/>
        <v>50</v>
      </c>
      <c r="BI9" s="195">
        <f t="shared" si="39"/>
        <v>-50</v>
      </c>
      <c r="BJ9" s="200">
        <f t="shared" si="40"/>
        <v>0</v>
      </c>
      <c r="BK9" s="201">
        <f t="shared" si="41"/>
        <v>0</v>
      </c>
      <c r="BL9" s="195">
        <f t="shared" si="42"/>
        <v>1183.33</v>
      </c>
      <c r="BM9" s="195">
        <f t="shared" si="43"/>
        <v>-1183.33</v>
      </c>
      <c r="BN9" s="239">
        <f t="shared" si="44"/>
        <v>0</v>
      </c>
      <c r="BO9" s="192">
        <v>0</v>
      </c>
      <c r="BP9" s="191">
        <v>0</v>
      </c>
      <c r="BQ9" s="203">
        <v>0</v>
      </c>
      <c r="BR9" s="203">
        <v>0</v>
      </c>
      <c r="BS9" s="191">
        <f t="shared" si="20"/>
        <v>0</v>
      </c>
      <c r="BT9" s="192">
        <v>0</v>
      </c>
      <c r="BU9" s="192">
        <v>0</v>
      </c>
      <c r="BV9" s="192"/>
      <c r="BW9" s="192">
        <v>0</v>
      </c>
      <c r="BX9" s="192"/>
      <c r="BY9" s="195">
        <f t="shared" si="45"/>
        <v>0</v>
      </c>
      <c r="BZ9" s="195">
        <f t="shared" si="46"/>
        <v>0</v>
      </c>
      <c r="CA9" s="195">
        <f t="shared" si="47"/>
        <v>0</v>
      </c>
      <c r="CB9" s="195"/>
      <c r="CC9" s="195">
        <f t="shared" si="48"/>
        <v>0</v>
      </c>
    </row>
    <row r="10" spans="1:87" s="206" customFormat="1" ht="32.1" customHeight="1" x14ac:dyDescent="0.3">
      <c r="A10" s="310" t="str">
        <f>IF(B10="","",SUBTOTAL(3,$B$5:B10))</f>
        <v/>
      </c>
      <c r="B10" s="205"/>
      <c r="C10" s="191"/>
      <c r="D10" s="191"/>
      <c r="E10" s="192"/>
      <c r="F10" s="193"/>
      <c r="G10" s="194"/>
      <c r="H10" s="194"/>
      <c r="I10" s="195">
        <f t="shared" si="0"/>
        <v>0</v>
      </c>
      <c r="J10" s="195">
        <f t="shared" si="1"/>
        <v>0</v>
      </c>
      <c r="K10" s="195">
        <f t="shared" si="2"/>
        <v>0</v>
      </c>
      <c r="L10" s="195">
        <f t="shared" si="3"/>
        <v>0</v>
      </c>
      <c r="M10" s="195">
        <f t="shared" si="21"/>
        <v>0</v>
      </c>
      <c r="N10" s="191"/>
      <c r="O10" s="196"/>
      <c r="P10" s="191"/>
      <c r="Q10" s="197"/>
      <c r="R10" s="197"/>
      <c r="S10" s="197"/>
      <c r="T10" s="194"/>
      <c r="U10" s="194"/>
      <c r="V10" s="194"/>
      <c r="W10" s="198">
        <f t="shared" si="22"/>
        <v>0</v>
      </c>
      <c r="X10" s="198">
        <f t="shared" si="23"/>
        <v>0</v>
      </c>
      <c r="Y10" s="198">
        <f t="shared" si="24"/>
        <v>0</v>
      </c>
      <c r="Z10" s="197">
        <f t="shared" si="25"/>
        <v>0</v>
      </c>
      <c r="AA10" s="199">
        <v>0</v>
      </c>
      <c r="AB10" s="199">
        <v>0</v>
      </c>
      <c r="AC10" s="196">
        <f t="shared" si="26"/>
        <v>0</v>
      </c>
      <c r="AD10" s="191"/>
      <c r="AE10" s="195">
        <f t="shared" si="27"/>
        <v>0</v>
      </c>
      <c r="AF10" s="195">
        <f t="shared" si="28"/>
        <v>0</v>
      </c>
      <c r="AG10" s="195">
        <f t="shared" si="4"/>
        <v>0</v>
      </c>
      <c r="AH10" s="32">
        <f t="shared" si="5"/>
        <v>0</v>
      </c>
      <c r="AI10" s="32">
        <f t="shared" si="6"/>
        <v>0</v>
      </c>
      <c r="AJ10" s="32">
        <f t="shared" si="7"/>
        <v>0</v>
      </c>
      <c r="AK10" s="32">
        <v>0</v>
      </c>
      <c r="AL10" s="32">
        <f>SUM(M10,AE10,AH10:AJ10,AK10)</f>
        <v>0</v>
      </c>
      <c r="AM10" s="32">
        <f t="shared" si="8"/>
        <v>0</v>
      </c>
      <c r="AN10" s="32">
        <f t="shared" si="9"/>
        <v>0</v>
      </c>
      <c r="AO10" s="32">
        <f t="shared" si="10"/>
        <v>0</v>
      </c>
      <c r="AP10" s="32">
        <f t="shared" si="11"/>
        <v>0</v>
      </c>
      <c r="AQ10" s="32">
        <f t="shared" si="12"/>
        <v>0</v>
      </c>
      <c r="AR10" s="32">
        <f t="shared" si="30"/>
        <v>0</v>
      </c>
      <c r="AS10" s="32">
        <f t="shared" si="13"/>
        <v>0</v>
      </c>
      <c r="AT10" s="32">
        <f t="shared" si="14"/>
        <v>0</v>
      </c>
      <c r="AU10" s="32">
        <f t="shared" si="15"/>
        <v>0</v>
      </c>
      <c r="AV10" s="195">
        <f t="shared" si="31"/>
        <v>0</v>
      </c>
      <c r="AW10" s="32">
        <f t="shared" si="16"/>
        <v>0</v>
      </c>
      <c r="AX10" s="32">
        <f t="shared" si="17"/>
        <v>0</v>
      </c>
      <c r="AY10" s="196">
        <f t="shared" si="32"/>
        <v>0</v>
      </c>
      <c r="AZ10" s="195">
        <f t="shared" si="33"/>
        <v>0</v>
      </c>
      <c r="BA10" s="195">
        <f t="shared" si="34"/>
        <v>0</v>
      </c>
      <c r="BB10" s="195">
        <f t="shared" si="35"/>
        <v>0</v>
      </c>
      <c r="BC10" s="195">
        <f t="shared" si="36"/>
        <v>0</v>
      </c>
      <c r="BD10" s="200">
        <v>0</v>
      </c>
      <c r="BE10" s="195">
        <f t="shared" si="18"/>
        <v>0</v>
      </c>
      <c r="BF10" s="195">
        <f t="shared" si="19"/>
        <v>0</v>
      </c>
      <c r="BG10" s="195">
        <f t="shared" si="37"/>
        <v>0</v>
      </c>
      <c r="BH10" s="195">
        <f t="shared" si="38"/>
        <v>50</v>
      </c>
      <c r="BI10" s="195">
        <f t="shared" si="39"/>
        <v>-50</v>
      </c>
      <c r="BJ10" s="200">
        <f t="shared" si="40"/>
        <v>0</v>
      </c>
      <c r="BK10" s="201">
        <f t="shared" si="41"/>
        <v>0</v>
      </c>
      <c r="BL10" s="195">
        <f t="shared" si="42"/>
        <v>1183.33</v>
      </c>
      <c r="BM10" s="195">
        <f t="shared" si="43"/>
        <v>-1183.33</v>
      </c>
      <c r="BN10" s="239">
        <f t="shared" si="44"/>
        <v>0</v>
      </c>
      <c r="BO10" s="192">
        <v>0</v>
      </c>
      <c r="BP10" s="191">
        <v>0</v>
      </c>
      <c r="BQ10" s="203">
        <v>0</v>
      </c>
      <c r="BR10" s="203">
        <v>0</v>
      </c>
      <c r="BS10" s="191">
        <f t="shared" si="20"/>
        <v>0</v>
      </c>
      <c r="BT10" s="192">
        <v>0</v>
      </c>
      <c r="BU10" s="192">
        <v>0</v>
      </c>
      <c r="BV10" s="192"/>
      <c r="BW10" s="192">
        <v>0</v>
      </c>
      <c r="BX10" s="192"/>
      <c r="BY10" s="195">
        <f t="shared" si="45"/>
        <v>0</v>
      </c>
      <c r="BZ10" s="195">
        <f t="shared" si="46"/>
        <v>0</v>
      </c>
      <c r="CA10" s="195">
        <f t="shared" si="47"/>
        <v>0</v>
      </c>
      <c r="CB10" s="195"/>
      <c r="CC10" s="195">
        <f t="shared" si="48"/>
        <v>0</v>
      </c>
    </row>
    <row r="11" spans="1:87" s="206" customFormat="1" ht="32.1" customHeight="1" x14ac:dyDescent="0.3">
      <c r="A11" s="310" t="str">
        <f>IF(B11="","",SUBTOTAL(3,$B$5:B11))</f>
        <v/>
      </c>
      <c r="B11" s="205"/>
      <c r="C11" s="191"/>
      <c r="D11" s="191"/>
      <c r="E11" s="192"/>
      <c r="F11" s="193"/>
      <c r="G11" s="194"/>
      <c r="H11" s="194"/>
      <c r="I11" s="195">
        <f t="shared" si="0"/>
        <v>0</v>
      </c>
      <c r="J11" s="195">
        <f t="shared" si="1"/>
        <v>0</v>
      </c>
      <c r="K11" s="195">
        <f t="shared" si="2"/>
        <v>0</v>
      </c>
      <c r="L11" s="195">
        <f t="shared" si="3"/>
        <v>0</v>
      </c>
      <c r="M11" s="195">
        <f t="shared" si="21"/>
        <v>0</v>
      </c>
      <c r="N11" s="191"/>
      <c r="O11" s="196"/>
      <c r="P11" s="191"/>
      <c r="Q11" s="197"/>
      <c r="R11" s="197"/>
      <c r="S11" s="197"/>
      <c r="T11" s="194"/>
      <c r="U11" s="194"/>
      <c r="V11" s="194"/>
      <c r="W11" s="198">
        <f t="shared" si="22"/>
        <v>0</v>
      </c>
      <c r="X11" s="198">
        <f t="shared" si="23"/>
        <v>0</v>
      </c>
      <c r="Y11" s="198">
        <f t="shared" si="24"/>
        <v>0</v>
      </c>
      <c r="Z11" s="197">
        <f t="shared" si="25"/>
        <v>0</v>
      </c>
      <c r="AA11" s="199">
        <v>0</v>
      </c>
      <c r="AB11" s="199">
        <v>0</v>
      </c>
      <c r="AC11" s="196">
        <f t="shared" si="26"/>
        <v>0</v>
      </c>
      <c r="AD11" s="191"/>
      <c r="AE11" s="195">
        <f t="shared" si="27"/>
        <v>0</v>
      </c>
      <c r="AF11" s="195">
        <f t="shared" si="28"/>
        <v>0</v>
      </c>
      <c r="AG11" s="195">
        <f t="shared" si="4"/>
        <v>0</v>
      </c>
      <c r="AH11" s="32">
        <f t="shared" si="5"/>
        <v>0</v>
      </c>
      <c r="AI11" s="32">
        <f t="shared" si="6"/>
        <v>0</v>
      </c>
      <c r="AJ11" s="32">
        <f t="shared" si="7"/>
        <v>0</v>
      </c>
      <c r="AK11" s="32">
        <v>0</v>
      </c>
      <c r="AL11" s="32">
        <f t="shared" si="29"/>
        <v>0</v>
      </c>
      <c r="AM11" s="32">
        <f t="shared" si="8"/>
        <v>0</v>
      </c>
      <c r="AN11" s="32">
        <f t="shared" si="9"/>
        <v>0</v>
      </c>
      <c r="AO11" s="32">
        <f t="shared" si="10"/>
        <v>0</v>
      </c>
      <c r="AP11" s="32">
        <f t="shared" si="11"/>
        <v>0</v>
      </c>
      <c r="AQ11" s="32">
        <f t="shared" si="12"/>
        <v>0</v>
      </c>
      <c r="AR11" s="32">
        <f t="shared" si="30"/>
        <v>0</v>
      </c>
      <c r="AS11" s="32">
        <f t="shared" si="13"/>
        <v>0</v>
      </c>
      <c r="AT11" s="32">
        <f t="shared" si="14"/>
        <v>0</v>
      </c>
      <c r="AU11" s="32">
        <f t="shared" si="15"/>
        <v>0</v>
      </c>
      <c r="AV11" s="195">
        <f t="shared" si="31"/>
        <v>0</v>
      </c>
      <c r="AW11" s="32">
        <f t="shared" si="16"/>
        <v>0</v>
      </c>
      <c r="AX11" s="32">
        <f t="shared" si="17"/>
        <v>0</v>
      </c>
      <c r="AY11" s="196">
        <f t="shared" si="32"/>
        <v>0</v>
      </c>
      <c r="AZ11" s="195">
        <f t="shared" si="33"/>
        <v>0</v>
      </c>
      <c r="BA11" s="195">
        <f t="shared" si="34"/>
        <v>0</v>
      </c>
      <c r="BB11" s="195">
        <f t="shared" si="35"/>
        <v>0</v>
      </c>
      <c r="BC11" s="195">
        <f t="shared" si="36"/>
        <v>0</v>
      </c>
      <c r="BD11" s="200">
        <v>0</v>
      </c>
      <c r="BE11" s="195">
        <f t="shared" si="18"/>
        <v>0</v>
      </c>
      <c r="BF11" s="195">
        <f t="shared" si="19"/>
        <v>0</v>
      </c>
      <c r="BG11" s="195">
        <f t="shared" si="37"/>
        <v>0</v>
      </c>
      <c r="BH11" s="195">
        <f t="shared" si="38"/>
        <v>50</v>
      </c>
      <c r="BI11" s="195">
        <f t="shared" si="39"/>
        <v>-50</v>
      </c>
      <c r="BJ11" s="200">
        <f t="shared" si="40"/>
        <v>0</v>
      </c>
      <c r="BK11" s="201">
        <f t="shared" si="41"/>
        <v>0</v>
      </c>
      <c r="BL11" s="195">
        <f t="shared" si="42"/>
        <v>1183.33</v>
      </c>
      <c r="BM11" s="195">
        <f t="shared" si="43"/>
        <v>-1183.33</v>
      </c>
      <c r="BN11" s="239">
        <f t="shared" si="44"/>
        <v>0</v>
      </c>
      <c r="BO11" s="192">
        <v>0</v>
      </c>
      <c r="BP11" s="191">
        <v>0</v>
      </c>
      <c r="BQ11" s="203">
        <v>0</v>
      </c>
      <c r="BR11" s="203">
        <v>0</v>
      </c>
      <c r="BS11" s="191">
        <f t="shared" si="20"/>
        <v>0</v>
      </c>
      <c r="BT11" s="192">
        <v>0</v>
      </c>
      <c r="BU11" s="192">
        <v>0</v>
      </c>
      <c r="BV11" s="192"/>
      <c r="BW11" s="192">
        <v>0</v>
      </c>
      <c r="BX11" s="192"/>
      <c r="BY11" s="195">
        <f t="shared" si="45"/>
        <v>0</v>
      </c>
      <c r="BZ11" s="195">
        <f t="shared" si="46"/>
        <v>0</v>
      </c>
      <c r="CA11" s="195">
        <f t="shared" si="47"/>
        <v>0</v>
      </c>
      <c r="CB11" s="195"/>
      <c r="CC11" s="195">
        <f t="shared" si="48"/>
        <v>0</v>
      </c>
    </row>
    <row r="12" spans="1:87" s="206" customFormat="1" ht="32.1" customHeight="1" x14ac:dyDescent="0.3">
      <c r="A12" s="310" t="str">
        <f>IF(B12="","",SUBTOTAL(3,$B$5:B12))</f>
        <v/>
      </c>
      <c r="B12" s="205"/>
      <c r="C12" s="191"/>
      <c r="D12" s="191"/>
      <c r="E12" s="192"/>
      <c r="F12" s="193"/>
      <c r="G12" s="194"/>
      <c r="H12" s="194"/>
      <c r="I12" s="195">
        <f t="shared" si="0"/>
        <v>0</v>
      </c>
      <c r="J12" s="195">
        <f t="shared" si="1"/>
        <v>0</v>
      </c>
      <c r="K12" s="195">
        <f t="shared" si="2"/>
        <v>0</v>
      </c>
      <c r="L12" s="195">
        <f t="shared" si="3"/>
        <v>0</v>
      </c>
      <c r="M12" s="195">
        <f t="shared" si="21"/>
        <v>0</v>
      </c>
      <c r="N12" s="191"/>
      <c r="O12" s="196"/>
      <c r="P12" s="191"/>
      <c r="Q12" s="197"/>
      <c r="R12" s="197"/>
      <c r="S12" s="197"/>
      <c r="T12" s="194"/>
      <c r="U12" s="194"/>
      <c r="V12" s="194"/>
      <c r="W12" s="198">
        <f t="shared" si="22"/>
        <v>0</v>
      </c>
      <c r="X12" s="198">
        <f t="shared" si="23"/>
        <v>0</v>
      </c>
      <c r="Y12" s="198">
        <f t="shared" si="24"/>
        <v>0</v>
      </c>
      <c r="Z12" s="197">
        <f t="shared" si="25"/>
        <v>0</v>
      </c>
      <c r="AA12" s="199">
        <v>0</v>
      </c>
      <c r="AB12" s="199">
        <v>0</v>
      </c>
      <c r="AC12" s="196">
        <f t="shared" si="26"/>
        <v>0</v>
      </c>
      <c r="AD12" s="191"/>
      <c r="AE12" s="195">
        <f t="shared" si="27"/>
        <v>0</v>
      </c>
      <c r="AF12" s="195">
        <f t="shared" si="28"/>
        <v>0</v>
      </c>
      <c r="AG12" s="195">
        <f t="shared" si="4"/>
        <v>0</v>
      </c>
      <c r="AH12" s="32">
        <f t="shared" si="5"/>
        <v>0</v>
      </c>
      <c r="AI12" s="32">
        <f t="shared" si="6"/>
        <v>0</v>
      </c>
      <c r="AJ12" s="32">
        <f t="shared" si="7"/>
        <v>0</v>
      </c>
      <c r="AK12" s="32">
        <v>0</v>
      </c>
      <c r="AL12" s="32">
        <f>SUM(M12,AE12,AH12:AJ12,AK12)</f>
        <v>0</v>
      </c>
      <c r="AM12" s="32">
        <f t="shared" si="8"/>
        <v>0</v>
      </c>
      <c r="AN12" s="32">
        <f t="shared" si="9"/>
        <v>0</v>
      </c>
      <c r="AO12" s="32">
        <f t="shared" si="10"/>
        <v>0</v>
      </c>
      <c r="AP12" s="32">
        <f t="shared" si="11"/>
        <v>0</v>
      </c>
      <c r="AQ12" s="32">
        <f t="shared" si="12"/>
        <v>0</v>
      </c>
      <c r="AR12" s="32">
        <f t="shared" si="30"/>
        <v>0</v>
      </c>
      <c r="AS12" s="32">
        <f t="shared" si="13"/>
        <v>0</v>
      </c>
      <c r="AT12" s="32">
        <f t="shared" si="14"/>
        <v>0</v>
      </c>
      <c r="AU12" s="32">
        <f t="shared" si="15"/>
        <v>0</v>
      </c>
      <c r="AV12" s="195">
        <f t="shared" si="31"/>
        <v>0</v>
      </c>
      <c r="AW12" s="32">
        <f t="shared" si="16"/>
        <v>0</v>
      </c>
      <c r="AX12" s="32">
        <f t="shared" si="17"/>
        <v>0</v>
      </c>
      <c r="AY12" s="196">
        <f t="shared" si="32"/>
        <v>0</v>
      </c>
      <c r="AZ12" s="195">
        <f t="shared" si="33"/>
        <v>0</v>
      </c>
      <c r="BA12" s="195">
        <f t="shared" si="34"/>
        <v>0</v>
      </c>
      <c r="BB12" s="195">
        <f t="shared" si="35"/>
        <v>0</v>
      </c>
      <c r="BC12" s="195">
        <f t="shared" si="36"/>
        <v>0</v>
      </c>
      <c r="BD12" s="200">
        <v>0</v>
      </c>
      <c r="BE12" s="195">
        <f t="shared" si="18"/>
        <v>0</v>
      </c>
      <c r="BF12" s="195">
        <f t="shared" si="19"/>
        <v>0</v>
      </c>
      <c r="BG12" s="195">
        <f t="shared" si="37"/>
        <v>0</v>
      </c>
      <c r="BH12" s="195">
        <f t="shared" si="38"/>
        <v>50</v>
      </c>
      <c r="BI12" s="195">
        <f t="shared" si="39"/>
        <v>-50</v>
      </c>
      <c r="BJ12" s="200">
        <f t="shared" si="40"/>
        <v>0</v>
      </c>
      <c r="BK12" s="201">
        <f t="shared" si="41"/>
        <v>0</v>
      </c>
      <c r="BL12" s="195">
        <f t="shared" si="42"/>
        <v>1183.33</v>
      </c>
      <c r="BM12" s="195">
        <f t="shared" si="43"/>
        <v>-1183.33</v>
      </c>
      <c r="BN12" s="239">
        <f t="shared" si="44"/>
        <v>0</v>
      </c>
      <c r="BO12" s="192">
        <v>0</v>
      </c>
      <c r="BP12" s="191">
        <v>0</v>
      </c>
      <c r="BQ12" s="203">
        <v>0</v>
      </c>
      <c r="BR12" s="203">
        <v>0</v>
      </c>
      <c r="BS12" s="191">
        <f t="shared" si="20"/>
        <v>0</v>
      </c>
      <c r="BT12" s="192">
        <v>0</v>
      </c>
      <c r="BU12" s="192">
        <v>0</v>
      </c>
      <c r="BV12" s="192"/>
      <c r="BW12" s="192">
        <v>0</v>
      </c>
      <c r="BX12" s="192"/>
      <c r="BY12" s="195">
        <f t="shared" si="45"/>
        <v>0</v>
      </c>
      <c r="BZ12" s="195">
        <f t="shared" si="46"/>
        <v>0</v>
      </c>
      <c r="CA12" s="195">
        <f t="shared" si="47"/>
        <v>0</v>
      </c>
      <c r="CB12" s="195"/>
      <c r="CC12" s="195">
        <f t="shared" si="48"/>
        <v>0</v>
      </c>
    </row>
    <row r="13" spans="1:87" s="206" customFormat="1" ht="32.1" customHeight="1" x14ac:dyDescent="0.3">
      <c r="A13" s="310" t="str">
        <f>IF(B13="","",SUBTOTAL(3,$B$5:B13))</f>
        <v/>
      </c>
      <c r="B13" s="205"/>
      <c r="C13" s="191"/>
      <c r="D13" s="191"/>
      <c r="E13" s="192"/>
      <c r="F13" s="193"/>
      <c r="G13" s="194"/>
      <c r="H13" s="194"/>
      <c r="I13" s="195">
        <f t="shared" si="0"/>
        <v>0</v>
      </c>
      <c r="J13" s="195">
        <f t="shared" si="1"/>
        <v>0</v>
      </c>
      <c r="K13" s="195">
        <f t="shared" si="2"/>
        <v>0</v>
      </c>
      <c r="L13" s="195">
        <f t="shared" si="3"/>
        <v>0</v>
      </c>
      <c r="M13" s="195">
        <f t="shared" si="21"/>
        <v>0</v>
      </c>
      <c r="N13" s="191"/>
      <c r="O13" s="196"/>
      <c r="P13" s="191"/>
      <c r="Q13" s="197"/>
      <c r="R13" s="197"/>
      <c r="S13" s="197"/>
      <c r="T13" s="194"/>
      <c r="U13" s="194"/>
      <c r="V13" s="194"/>
      <c r="W13" s="198">
        <f t="shared" si="22"/>
        <v>0</v>
      </c>
      <c r="X13" s="198">
        <f t="shared" si="23"/>
        <v>0</v>
      </c>
      <c r="Y13" s="198">
        <f t="shared" si="24"/>
        <v>0</v>
      </c>
      <c r="Z13" s="197">
        <f t="shared" si="25"/>
        <v>0</v>
      </c>
      <c r="AA13" s="199">
        <v>0</v>
      </c>
      <c r="AB13" s="199">
        <v>0</v>
      </c>
      <c r="AC13" s="196">
        <f t="shared" si="26"/>
        <v>0</v>
      </c>
      <c r="AD13" s="191"/>
      <c r="AE13" s="195">
        <f t="shared" ref="AE13:AE32" si="49">SUM(AC13:AD13)</f>
        <v>0</v>
      </c>
      <c r="AF13" s="195">
        <f t="shared" si="28"/>
        <v>0</v>
      </c>
      <c r="AG13" s="195">
        <f t="shared" si="4"/>
        <v>0</v>
      </c>
      <c r="AH13" s="32">
        <f t="shared" si="5"/>
        <v>0</v>
      </c>
      <c r="AI13" s="32">
        <f t="shared" si="6"/>
        <v>0</v>
      </c>
      <c r="AJ13" s="32">
        <f t="shared" si="7"/>
        <v>0</v>
      </c>
      <c r="AK13" s="32">
        <v>0</v>
      </c>
      <c r="AL13" s="32">
        <f t="shared" ref="AL13:AL32" si="50">SUM(M13,AE13,AH13:AJ13)</f>
        <v>0</v>
      </c>
      <c r="AM13" s="32">
        <f t="shared" si="8"/>
        <v>0</v>
      </c>
      <c r="AN13" s="32">
        <f t="shared" si="9"/>
        <v>0</v>
      </c>
      <c r="AO13" s="32">
        <f t="shared" si="10"/>
        <v>0</v>
      </c>
      <c r="AP13" s="32">
        <f t="shared" si="11"/>
        <v>0</v>
      </c>
      <c r="AQ13" s="32">
        <f t="shared" si="12"/>
        <v>0</v>
      </c>
      <c r="AR13" s="32">
        <f t="shared" si="30"/>
        <v>0</v>
      </c>
      <c r="AS13" s="32">
        <f t="shared" si="13"/>
        <v>0</v>
      </c>
      <c r="AT13" s="32">
        <f t="shared" si="14"/>
        <v>0</v>
      </c>
      <c r="AU13" s="32">
        <f t="shared" si="15"/>
        <v>0</v>
      </c>
      <c r="AV13" s="195">
        <f t="shared" si="31"/>
        <v>0</v>
      </c>
      <c r="AW13" s="32">
        <f t="shared" si="16"/>
        <v>0</v>
      </c>
      <c r="AX13" s="32">
        <f t="shared" si="17"/>
        <v>0</v>
      </c>
      <c r="AY13" s="196">
        <f t="shared" si="32"/>
        <v>0</v>
      </c>
      <c r="AZ13" s="195">
        <f t="shared" si="33"/>
        <v>0</v>
      </c>
      <c r="BA13" s="195">
        <f t="shared" si="34"/>
        <v>0</v>
      </c>
      <c r="BB13" s="195">
        <f t="shared" si="35"/>
        <v>0</v>
      </c>
      <c r="BC13" s="195">
        <f t="shared" si="36"/>
        <v>0</v>
      </c>
      <c r="BD13" s="200">
        <v>0</v>
      </c>
      <c r="BE13" s="195">
        <f t="shared" si="18"/>
        <v>0</v>
      </c>
      <c r="BF13" s="195">
        <f t="shared" si="19"/>
        <v>0</v>
      </c>
      <c r="BG13" s="195">
        <f t="shared" si="37"/>
        <v>0</v>
      </c>
      <c r="BH13" s="195">
        <f t="shared" si="38"/>
        <v>50</v>
      </c>
      <c r="BI13" s="195">
        <f t="shared" si="39"/>
        <v>-50</v>
      </c>
      <c r="BJ13" s="200">
        <f t="shared" si="40"/>
        <v>0</v>
      </c>
      <c r="BK13" s="201">
        <f t="shared" si="41"/>
        <v>0</v>
      </c>
      <c r="BL13" s="195">
        <f t="shared" si="42"/>
        <v>1183.33</v>
      </c>
      <c r="BM13" s="195">
        <f t="shared" si="43"/>
        <v>-1183.33</v>
      </c>
      <c r="BN13" s="239">
        <f t="shared" si="44"/>
        <v>0</v>
      </c>
      <c r="BO13" s="192">
        <v>0</v>
      </c>
      <c r="BP13" s="191">
        <v>0</v>
      </c>
      <c r="BQ13" s="203">
        <v>0</v>
      </c>
      <c r="BR13" s="203">
        <v>0</v>
      </c>
      <c r="BS13" s="191">
        <f t="shared" si="20"/>
        <v>0</v>
      </c>
      <c r="BT13" s="192">
        <v>0</v>
      </c>
      <c r="BU13" s="192">
        <v>0</v>
      </c>
      <c r="BV13" s="192"/>
      <c r="BW13" s="192">
        <v>0</v>
      </c>
      <c r="BX13" s="192"/>
      <c r="BY13" s="195">
        <f t="shared" si="45"/>
        <v>0</v>
      </c>
      <c r="BZ13" s="195">
        <f t="shared" si="46"/>
        <v>0</v>
      </c>
      <c r="CA13" s="195">
        <f t="shared" si="47"/>
        <v>0</v>
      </c>
      <c r="CB13" s="195"/>
      <c r="CC13" s="195">
        <f t="shared" si="48"/>
        <v>0</v>
      </c>
    </row>
    <row r="14" spans="1:87" s="206" customFormat="1" ht="32.1" customHeight="1" x14ac:dyDescent="0.3">
      <c r="A14" s="149" t="str">
        <f>IF(B14="","",SUBTOTAL(3,$B$5:B14))</f>
        <v/>
      </c>
      <c r="B14" s="205"/>
      <c r="C14" s="191"/>
      <c r="D14" s="191"/>
      <c r="E14" s="192"/>
      <c r="F14" s="193"/>
      <c r="G14" s="194"/>
      <c r="H14" s="194"/>
      <c r="I14" s="195">
        <f t="shared" si="0"/>
        <v>0</v>
      </c>
      <c r="J14" s="195">
        <f t="shared" si="1"/>
        <v>0</v>
      </c>
      <c r="K14" s="195">
        <f t="shared" si="2"/>
        <v>0</v>
      </c>
      <c r="L14" s="195">
        <f t="shared" si="3"/>
        <v>0</v>
      </c>
      <c r="M14" s="195">
        <f t="shared" si="21"/>
        <v>0</v>
      </c>
      <c r="N14" s="191"/>
      <c r="O14" s="196"/>
      <c r="P14" s="191"/>
      <c r="Q14" s="197"/>
      <c r="R14" s="197"/>
      <c r="S14" s="197"/>
      <c r="T14" s="194"/>
      <c r="U14" s="194"/>
      <c r="V14" s="194"/>
      <c r="W14" s="198">
        <f t="shared" si="22"/>
        <v>0</v>
      </c>
      <c r="X14" s="198">
        <f t="shared" si="23"/>
        <v>0</v>
      </c>
      <c r="Y14" s="198">
        <f t="shared" si="24"/>
        <v>0</v>
      </c>
      <c r="Z14" s="197">
        <f t="shared" si="25"/>
        <v>0</v>
      </c>
      <c r="AA14" s="199">
        <v>0</v>
      </c>
      <c r="AB14" s="199">
        <v>0</v>
      </c>
      <c r="AC14" s="196">
        <f t="shared" si="26"/>
        <v>0</v>
      </c>
      <c r="AD14" s="191"/>
      <c r="AE14" s="195">
        <f t="shared" si="49"/>
        <v>0</v>
      </c>
      <c r="AF14" s="195">
        <f t="shared" si="28"/>
        <v>0</v>
      </c>
      <c r="AG14" s="195">
        <f t="shared" si="4"/>
        <v>0</v>
      </c>
      <c r="AH14" s="32">
        <f t="shared" si="5"/>
        <v>0</v>
      </c>
      <c r="AI14" s="32">
        <f t="shared" si="6"/>
        <v>0</v>
      </c>
      <c r="AJ14" s="32">
        <f t="shared" si="7"/>
        <v>0</v>
      </c>
      <c r="AK14" s="32">
        <v>0</v>
      </c>
      <c r="AL14" s="32">
        <f t="shared" si="50"/>
        <v>0</v>
      </c>
      <c r="AM14" s="32">
        <f t="shared" si="8"/>
        <v>0</v>
      </c>
      <c r="AN14" s="32">
        <f t="shared" si="9"/>
        <v>0</v>
      </c>
      <c r="AO14" s="32">
        <f t="shared" si="10"/>
        <v>0</v>
      </c>
      <c r="AP14" s="32">
        <f t="shared" si="11"/>
        <v>0</v>
      </c>
      <c r="AQ14" s="32">
        <f t="shared" si="12"/>
        <v>0</v>
      </c>
      <c r="AR14" s="32">
        <f t="shared" si="30"/>
        <v>0</v>
      </c>
      <c r="AS14" s="32">
        <f t="shared" si="13"/>
        <v>0</v>
      </c>
      <c r="AT14" s="32">
        <f t="shared" si="14"/>
        <v>0</v>
      </c>
      <c r="AU14" s="32">
        <f t="shared" si="15"/>
        <v>0</v>
      </c>
      <c r="AV14" s="195">
        <f t="shared" si="31"/>
        <v>0</v>
      </c>
      <c r="AW14" s="32">
        <f t="shared" si="16"/>
        <v>0</v>
      </c>
      <c r="AX14" s="32">
        <f t="shared" si="17"/>
        <v>0</v>
      </c>
      <c r="AY14" s="196">
        <f t="shared" si="32"/>
        <v>0</v>
      </c>
      <c r="AZ14" s="195">
        <f t="shared" si="33"/>
        <v>0</v>
      </c>
      <c r="BA14" s="195">
        <f t="shared" si="34"/>
        <v>0</v>
      </c>
      <c r="BB14" s="195">
        <f t="shared" si="35"/>
        <v>0</v>
      </c>
      <c r="BC14" s="195">
        <f t="shared" si="36"/>
        <v>0</v>
      </c>
      <c r="BD14" s="200">
        <v>0</v>
      </c>
      <c r="BE14" s="195">
        <f t="shared" si="18"/>
        <v>0</v>
      </c>
      <c r="BF14" s="195">
        <f t="shared" si="19"/>
        <v>0</v>
      </c>
      <c r="BG14" s="195">
        <f t="shared" si="37"/>
        <v>0</v>
      </c>
      <c r="BH14" s="195">
        <f t="shared" si="38"/>
        <v>50</v>
      </c>
      <c r="BI14" s="195">
        <f t="shared" si="39"/>
        <v>-50</v>
      </c>
      <c r="BJ14" s="200">
        <f t="shared" si="40"/>
        <v>0</v>
      </c>
      <c r="BK14" s="201">
        <f t="shared" si="41"/>
        <v>0</v>
      </c>
      <c r="BL14" s="195">
        <f t="shared" si="42"/>
        <v>1183.33</v>
      </c>
      <c r="BM14" s="195">
        <f t="shared" si="43"/>
        <v>-1183.33</v>
      </c>
      <c r="BN14" s="239">
        <f t="shared" si="44"/>
        <v>0</v>
      </c>
      <c r="BO14" s="192">
        <v>0</v>
      </c>
      <c r="BP14" s="191">
        <v>0</v>
      </c>
      <c r="BQ14" s="203">
        <v>0</v>
      </c>
      <c r="BR14" s="203">
        <v>0</v>
      </c>
      <c r="BS14" s="191">
        <f t="shared" si="20"/>
        <v>0</v>
      </c>
      <c r="BT14" s="192">
        <v>0</v>
      </c>
      <c r="BU14" s="192">
        <v>0</v>
      </c>
      <c r="BV14" s="192"/>
      <c r="BW14" s="192">
        <v>0</v>
      </c>
      <c r="BX14" s="192"/>
      <c r="BY14" s="195">
        <f t="shared" si="45"/>
        <v>0</v>
      </c>
      <c r="BZ14" s="195">
        <f t="shared" si="46"/>
        <v>0</v>
      </c>
      <c r="CA14" s="195">
        <f t="shared" si="47"/>
        <v>0</v>
      </c>
      <c r="CB14" s="195"/>
      <c r="CC14" s="195">
        <f t="shared" si="48"/>
        <v>0</v>
      </c>
    </row>
    <row r="15" spans="1:87" s="206" customFormat="1" ht="32.1" customHeight="1" x14ac:dyDescent="0.3">
      <c r="A15" s="149" t="str">
        <f>IF(B15="","",SUBTOTAL(3,$B$5:B15))</f>
        <v/>
      </c>
      <c r="B15" s="205"/>
      <c r="C15" s="191"/>
      <c r="D15" s="191"/>
      <c r="E15" s="192"/>
      <c r="F15" s="193"/>
      <c r="G15" s="194"/>
      <c r="H15" s="194"/>
      <c r="I15" s="195">
        <f t="shared" si="0"/>
        <v>0</v>
      </c>
      <c r="J15" s="195">
        <f t="shared" si="1"/>
        <v>0</v>
      </c>
      <c r="K15" s="195">
        <f t="shared" si="2"/>
        <v>0</v>
      </c>
      <c r="L15" s="195">
        <f t="shared" si="3"/>
        <v>0</v>
      </c>
      <c r="M15" s="195">
        <f t="shared" si="21"/>
        <v>0</v>
      </c>
      <c r="N15" s="191"/>
      <c r="O15" s="196"/>
      <c r="P15" s="191"/>
      <c r="Q15" s="197"/>
      <c r="R15" s="197"/>
      <c r="S15" s="197"/>
      <c r="T15" s="194"/>
      <c r="U15" s="194"/>
      <c r="V15" s="194"/>
      <c r="W15" s="198">
        <f t="shared" si="22"/>
        <v>0</v>
      </c>
      <c r="X15" s="198">
        <f t="shared" si="23"/>
        <v>0</v>
      </c>
      <c r="Y15" s="198">
        <f t="shared" si="24"/>
        <v>0</v>
      </c>
      <c r="Z15" s="197">
        <f t="shared" si="25"/>
        <v>0</v>
      </c>
      <c r="AA15" s="199">
        <v>0</v>
      </c>
      <c r="AB15" s="199">
        <v>0</v>
      </c>
      <c r="AC15" s="196">
        <f t="shared" si="26"/>
        <v>0</v>
      </c>
      <c r="AD15" s="191"/>
      <c r="AE15" s="195">
        <f t="shared" si="49"/>
        <v>0</v>
      </c>
      <c r="AF15" s="195">
        <f t="shared" si="28"/>
        <v>0</v>
      </c>
      <c r="AG15" s="195">
        <f t="shared" si="4"/>
        <v>0</v>
      </c>
      <c r="AH15" s="32">
        <f t="shared" si="5"/>
        <v>0</v>
      </c>
      <c r="AI15" s="32">
        <f t="shared" si="6"/>
        <v>0</v>
      </c>
      <c r="AJ15" s="32">
        <f t="shared" si="7"/>
        <v>0</v>
      </c>
      <c r="AK15" s="32">
        <v>0</v>
      </c>
      <c r="AL15" s="32">
        <f t="shared" si="50"/>
        <v>0</v>
      </c>
      <c r="AM15" s="32">
        <f t="shared" si="8"/>
        <v>0</v>
      </c>
      <c r="AN15" s="32">
        <f t="shared" si="9"/>
        <v>0</v>
      </c>
      <c r="AO15" s="32">
        <f t="shared" si="10"/>
        <v>0</v>
      </c>
      <c r="AP15" s="32">
        <f t="shared" si="11"/>
        <v>0</v>
      </c>
      <c r="AQ15" s="32">
        <f t="shared" si="12"/>
        <v>0</v>
      </c>
      <c r="AR15" s="32">
        <f t="shared" si="30"/>
        <v>0</v>
      </c>
      <c r="AS15" s="32">
        <f t="shared" si="13"/>
        <v>0</v>
      </c>
      <c r="AT15" s="32">
        <f t="shared" si="14"/>
        <v>0</v>
      </c>
      <c r="AU15" s="32">
        <f t="shared" si="15"/>
        <v>0</v>
      </c>
      <c r="AV15" s="195">
        <f t="shared" si="31"/>
        <v>0</v>
      </c>
      <c r="AW15" s="32">
        <f t="shared" si="16"/>
        <v>0</v>
      </c>
      <c r="AX15" s="32">
        <f t="shared" si="17"/>
        <v>0</v>
      </c>
      <c r="AY15" s="196">
        <f t="shared" si="32"/>
        <v>0</v>
      </c>
      <c r="AZ15" s="195">
        <f t="shared" si="33"/>
        <v>0</v>
      </c>
      <c r="BA15" s="195">
        <f t="shared" si="34"/>
        <v>0</v>
      </c>
      <c r="BB15" s="195">
        <f t="shared" si="35"/>
        <v>0</v>
      </c>
      <c r="BC15" s="195">
        <f t="shared" si="36"/>
        <v>0</v>
      </c>
      <c r="BD15" s="200">
        <v>0</v>
      </c>
      <c r="BE15" s="195">
        <f t="shared" si="18"/>
        <v>0</v>
      </c>
      <c r="BF15" s="195">
        <f t="shared" si="19"/>
        <v>0</v>
      </c>
      <c r="BG15" s="195">
        <f t="shared" si="37"/>
        <v>0</v>
      </c>
      <c r="BH15" s="195">
        <f t="shared" si="38"/>
        <v>50</v>
      </c>
      <c r="BI15" s="195">
        <f t="shared" si="39"/>
        <v>-50</v>
      </c>
      <c r="BJ15" s="200">
        <f t="shared" si="40"/>
        <v>0</v>
      </c>
      <c r="BK15" s="201">
        <f t="shared" si="41"/>
        <v>0</v>
      </c>
      <c r="BL15" s="195">
        <f t="shared" si="42"/>
        <v>1183.33</v>
      </c>
      <c r="BM15" s="195">
        <f t="shared" si="43"/>
        <v>-1183.33</v>
      </c>
      <c r="BN15" s="239">
        <f t="shared" si="44"/>
        <v>0</v>
      </c>
      <c r="BO15" s="192">
        <v>0</v>
      </c>
      <c r="BP15" s="191">
        <v>0</v>
      </c>
      <c r="BQ15" s="203">
        <v>0</v>
      </c>
      <c r="BR15" s="203">
        <v>0</v>
      </c>
      <c r="BS15" s="191">
        <f t="shared" si="20"/>
        <v>0</v>
      </c>
      <c r="BT15" s="192">
        <v>0</v>
      </c>
      <c r="BU15" s="192">
        <v>0</v>
      </c>
      <c r="BV15" s="192"/>
      <c r="BW15" s="192">
        <v>0</v>
      </c>
      <c r="BX15" s="192"/>
      <c r="BY15" s="195">
        <f t="shared" si="45"/>
        <v>0</v>
      </c>
      <c r="BZ15" s="195">
        <f t="shared" si="46"/>
        <v>0</v>
      </c>
      <c r="CA15" s="195">
        <f t="shared" si="47"/>
        <v>0</v>
      </c>
      <c r="CB15" s="195"/>
      <c r="CC15" s="195">
        <f t="shared" si="48"/>
        <v>0</v>
      </c>
    </row>
    <row r="16" spans="1:87" s="206" customFormat="1" ht="32.1" customHeight="1" x14ac:dyDescent="0.3">
      <c r="A16" s="149" t="str">
        <f>IF(B16="","",SUBTOTAL(3,$B$5:B16))</f>
        <v/>
      </c>
      <c r="B16" s="205"/>
      <c r="C16" s="191"/>
      <c r="D16" s="191"/>
      <c r="E16" s="192"/>
      <c r="F16" s="193"/>
      <c r="G16" s="194"/>
      <c r="H16" s="194"/>
      <c r="I16" s="195">
        <f t="shared" si="0"/>
        <v>0</v>
      </c>
      <c r="J16" s="195">
        <f t="shared" si="1"/>
        <v>0</v>
      </c>
      <c r="K16" s="195">
        <f t="shared" si="2"/>
        <v>0</v>
      </c>
      <c r="L16" s="195">
        <f t="shared" si="3"/>
        <v>0</v>
      </c>
      <c r="M16" s="195">
        <f t="shared" si="21"/>
        <v>0</v>
      </c>
      <c r="N16" s="191"/>
      <c r="O16" s="196"/>
      <c r="P16" s="191"/>
      <c r="Q16" s="197"/>
      <c r="R16" s="197"/>
      <c r="S16" s="197"/>
      <c r="T16" s="194"/>
      <c r="U16" s="194"/>
      <c r="V16" s="194"/>
      <c r="W16" s="198">
        <f t="shared" si="22"/>
        <v>0</v>
      </c>
      <c r="X16" s="198">
        <f t="shared" si="23"/>
        <v>0</v>
      </c>
      <c r="Y16" s="198">
        <f t="shared" si="24"/>
        <v>0</v>
      </c>
      <c r="Z16" s="197">
        <f t="shared" si="25"/>
        <v>0</v>
      </c>
      <c r="AA16" s="199">
        <v>0</v>
      </c>
      <c r="AB16" s="199">
        <v>0</v>
      </c>
      <c r="AC16" s="196">
        <f t="shared" si="26"/>
        <v>0</v>
      </c>
      <c r="AD16" s="191"/>
      <c r="AE16" s="195">
        <f t="shared" si="49"/>
        <v>0</v>
      </c>
      <c r="AF16" s="195">
        <f t="shared" si="28"/>
        <v>0</v>
      </c>
      <c r="AG16" s="195">
        <f t="shared" si="4"/>
        <v>0</v>
      </c>
      <c r="AH16" s="32">
        <f t="shared" si="5"/>
        <v>0</v>
      </c>
      <c r="AI16" s="32">
        <f t="shared" si="6"/>
        <v>0</v>
      </c>
      <c r="AJ16" s="32">
        <f t="shared" si="7"/>
        <v>0</v>
      </c>
      <c r="AK16" s="32">
        <v>0</v>
      </c>
      <c r="AL16" s="32">
        <f t="shared" si="50"/>
        <v>0</v>
      </c>
      <c r="AM16" s="32">
        <f t="shared" si="8"/>
        <v>0</v>
      </c>
      <c r="AN16" s="32">
        <f t="shared" si="9"/>
        <v>0</v>
      </c>
      <c r="AO16" s="32">
        <f t="shared" si="10"/>
        <v>0</v>
      </c>
      <c r="AP16" s="32">
        <f t="shared" si="11"/>
        <v>0</v>
      </c>
      <c r="AQ16" s="32">
        <f t="shared" si="12"/>
        <v>0</v>
      </c>
      <c r="AR16" s="32">
        <f t="shared" si="30"/>
        <v>0</v>
      </c>
      <c r="AS16" s="32">
        <f t="shared" si="13"/>
        <v>0</v>
      </c>
      <c r="AT16" s="32">
        <f t="shared" si="14"/>
        <v>0</v>
      </c>
      <c r="AU16" s="32">
        <f t="shared" si="15"/>
        <v>0</v>
      </c>
      <c r="AV16" s="195">
        <f t="shared" si="31"/>
        <v>0</v>
      </c>
      <c r="AW16" s="32">
        <f t="shared" si="16"/>
        <v>0</v>
      </c>
      <c r="AX16" s="32">
        <f t="shared" si="17"/>
        <v>0</v>
      </c>
      <c r="AY16" s="196">
        <f t="shared" si="32"/>
        <v>0</v>
      </c>
      <c r="AZ16" s="195">
        <f t="shared" si="33"/>
        <v>0</v>
      </c>
      <c r="BA16" s="195">
        <f t="shared" si="34"/>
        <v>0</v>
      </c>
      <c r="BB16" s="195">
        <f t="shared" si="35"/>
        <v>0</v>
      </c>
      <c r="BC16" s="195">
        <f t="shared" si="36"/>
        <v>0</v>
      </c>
      <c r="BD16" s="200">
        <v>0</v>
      </c>
      <c r="BE16" s="195">
        <f t="shared" si="18"/>
        <v>0</v>
      </c>
      <c r="BF16" s="195">
        <f t="shared" si="19"/>
        <v>0</v>
      </c>
      <c r="BG16" s="195">
        <f t="shared" si="37"/>
        <v>0</v>
      </c>
      <c r="BH16" s="195">
        <f t="shared" si="38"/>
        <v>50</v>
      </c>
      <c r="BI16" s="195">
        <f t="shared" si="39"/>
        <v>-50</v>
      </c>
      <c r="BJ16" s="200">
        <f t="shared" si="40"/>
        <v>0</v>
      </c>
      <c r="BK16" s="201">
        <f t="shared" si="41"/>
        <v>0</v>
      </c>
      <c r="BL16" s="195">
        <f t="shared" si="42"/>
        <v>1183.33</v>
      </c>
      <c r="BM16" s="195">
        <f t="shared" si="43"/>
        <v>-1183.33</v>
      </c>
      <c r="BN16" s="239">
        <f t="shared" si="44"/>
        <v>0</v>
      </c>
      <c r="BO16" s="192">
        <v>0</v>
      </c>
      <c r="BP16" s="191">
        <v>0</v>
      </c>
      <c r="BQ16" s="203">
        <v>0</v>
      </c>
      <c r="BR16" s="203">
        <v>0</v>
      </c>
      <c r="BS16" s="191">
        <f t="shared" si="20"/>
        <v>0</v>
      </c>
      <c r="BT16" s="192">
        <v>0</v>
      </c>
      <c r="BU16" s="192">
        <v>0</v>
      </c>
      <c r="BV16" s="192"/>
      <c r="BW16" s="192">
        <v>0</v>
      </c>
      <c r="BX16" s="192"/>
      <c r="BY16" s="195">
        <f t="shared" si="45"/>
        <v>0</v>
      </c>
      <c r="BZ16" s="195">
        <f t="shared" si="46"/>
        <v>0</v>
      </c>
      <c r="CA16" s="195">
        <f t="shared" si="47"/>
        <v>0</v>
      </c>
      <c r="CB16" s="195"/>
      <c r="CC16" s="195">
        <f t="shared" si="48"/>
        <v>0</v>
      </c>
    </row>
    <row r="17" spans="1:81" s="206" customFormat="1" ht="32.1" customHeight="1" x14ac:dyDescent="0.3">
      <c r="A17" s="149" t="str">
        <f>IF(B17="","",SUBTOTAL(3,$B$5:B17))</f>
        <v/>
      </c>
      <c r="B17" s="205"/>
      <c r="C17" s="191"/>
      <c r="D17" s="191"/>
      <c r="E17" s="192"/>
      <c r="F17" s="193"/>
      <c r="G17" s="194"/>
      <c r="H17" s="194"/>
      <c r="I17" s="195">
        <f t="shared" si="0"/>
        <v>0</v>
      </c>
      <c r="J17" s="195">
        <f t="shared" si="1"/>
        <v>0</v>
      </c>
      <c r="K17" s="195">
        <f t="shared" si="2"/>
        <v>0</v>
      </c>
      <c r="L17" s="195">
        <f t="shared" si="3"/>
        <v>0</v>
      </c>
      <c r="M17" s="195">
        <f t="shared" si="21"/>
        <v>0</v>
      </c>
      <c r="N17" s="191"/>
      <c r="O17" s="196"/>
      <c r="P17" s="191"/>
      <c r="Q17" s="197"/>
      <c r="R17" s="197"/>
      <c r="S17" s="197"/>
      <c r="T17" s="194"/>
      <c r="U17" s="194"/>
      <c r="V17" s="194"/>
      <c r="W17" s="198">
        <f t="shared" si="22"/>
        <v>0</v>
      </c>
      <c r="X17" s="198">
        <f t="shared" si="23"/>
        <v>0</v>
      </c>
      <c r="Y17" s="198">
        <f t="shared" si="24"/>
        <v>0</v>
      </c>
      <c r="Z17" s="197">
        <f t="shared" si="25"/>
        <v>0</v>
      </c>
      <c r="AA17" s="199">
        <v>0</v>
      </c>
      <c r="AB17" s="199">
        <v>0</v>
      </c>
      <c r="AC17" s="196">
        <f t="shared" si="26"/>
        <v>0</v>
      </c>
      <c r="AD17" s="191"/>
      <c r="AE17" s="195">
        <f t="shared" si="49"/>
        <v>0</v>
      </c>
      <c r="AF17" s="195">
        <f t="shared" si="28"/>
        <v>0</v>
      </c>
      <c r="AG17" s="195">
        <f t="shared" si="4"/>
        <v>0</v>
      </c>
      <c r="AH17" s="32">
        <f t="shared" si="5"/>
        <v>0</v>
      </c>
      <c r="AI17" s="32">
        <f t="shared" si="6"/>
        <v>0</v>
      </c>
      <c r="AJ17" s="32">
        <f t="shared" si="7"/>
        <v>0</v>
      </c>
      <c r="AK17" s="32">
        <v>0</v>
      </c>
      <c r="AL17" s="32">
        <f t="shared" si="50"/>
        <v>0</v>
      </c>
      <c r="AM17" s="32">
        <f t="shared" si="8"/>
        <v>0</v>
      </c>
      <c r="AN17" s="32">
        <f t="shared" si="9"/>
        <v>0</v>
      </c>
      <c r="AO17" s="32">
        <f t="shared" si="10"/>
        <v>0</v>
      </c>
      <c r="AP17" s="32">
        <f t="shared" si="11"/>
        <v>0</v>
      </c>
      <c r="AQ17" s="32">
        <f t="shared" si="12"/>
        <v>0</v>
      </c>
      <c r="AR17" s="32">
        <f t="shared" si="30"/>
        <v>0</v>
      </c>
      <c r="AS17" s="32">
        <f t="shared" si="13"/>
        <v>0</v>
      </c>
      <c r="AT17" s="32">
        <f t="shared" si="14"/>
        <v>0</v>
      </c>
      <c r="AU17" s="32">
        <f t="shared" si="15"/>
        <v>0</v>
      </c>
      <c r="AV17" s="195">
        <f t="shared" si="31"/>
        <v>0</v>
      </c>
      <c r="AW17" s="32">
        <f t="shared" si="16"/>
        <v>0</v>
      </c>
      <c r="AX17" s="32">
        <f t="shared" si="17"/>
        <v>0</v>
      </c>
      <c r="AY17" s="196">
        <f t="shared" si="32"/>
        <v>0</v>
      </c>
      <c r="AZ17" s="195">
        <f t="shared" si="33"/>
        <v>0</v>
      </c>
      <c r="BA17" s="195">
        <f t="shared" si="34"/>
        <v>0</v>
      </c>
      <c r="BB17" s="195">
        <f t="shared" si="35"/>
        <v>0</v>
      </c>
      <c r="BC17" s="195">
        <f t="shared" si="36"/>
        <v>0</v>
      </c>
      <c r="BD17" s="200">
        <v>0</v>
      </c>
      <c r="BE17" s="195">
        <f t="shared" si="18"/>
        <v>0</v>
      </c>
      <c r="BF17" s="195">
        <f t="shared" si="19"/>
        <v>0</v>
      </c>
      <c r="BG17" s="195">
        <f t="shared" si="37"/>
        <v>0</v>
      </c>
      <c r="BH17" s="195">
        <f t="shared" si="38"/>
        <v>50</v>
      </c>
      <c r="BI17" s="195">
        <f t="shared" si="39"/>
        <v>-50</v>
      </c>
      <c r="BJ17" s="200">
        <f t="shared" si="40"/>
        <v>0</v>
      </c>
      <c r="BK17" s="201">
        <f t="shared" si="41"/>
        <v>0</v>
      </c>
      <c r="BL17" s="195">
        <f t="shared" si="42"/>
        <v>1183.33</v>
      </c>
      <c r="BM17" s="195">
        <f t="shared" si="43"/>
        <v>-1183.33</v>
      </c>
      <c r="BN17" s="239">
        <f t="shared" si="44"/>
        <v>0</v>
      </c>
      <c r="BO17" s="192">
        <v>0</v>
      </c>
      <c r="BP17" s="191">
        <v>0</v>
      </c>
      <c r="BQ17" s="203">
        <v>0</v>
      </c>
      <c r="BR17" s="203">
        <v>0</v>
      </c>
      <c r="BS17" s="191">
        <f t="shared" si="20"/>
        <v>0</v>
      </c>
      <c r="BT17" s="192">
        <v>0</v>
      </c>
      <c r="BU17" s="192">
        <v>0</v>
      </c>
      <c r="BV17" s="192"/>
      <c r="BW17" s="192">
        <v>0</v>
      </c>
      <c r="BX17" s="192"/>
      <c r="BY17" s="195">
        <f t="shared" si="45"/>
        <v>0</v>
      </c>
      <c r="BZ17" s="195">
        <f t="shared" si="46"/>
        <v>0</v>
      </c>
      <c r="CA17" s="195">
        <f t="shared" si="47"/>
        <v>0</v>
      </c>
      <c r="CB17" s="195"/>
      <c r="CC17" s="195">
        <f t="shared" si="48"/>
        <v>0</v>
      </c>
    </row>
    <row r="18" spans="1:81" s="204" customFormat="1" ht="32.1" customHeight="1" x14ac:dyDescent="0.3">
      <c r="A18" s="149" t="str">
        <f>IF(B18="","",SUBTOTAL(3,$B$5:B18))</f>
        <v/>
      </c>
      <c r="B18" s="191"/>
      <c r="C18" s="191"/>
      <c r="D18" s="191"/>
      <c r="E18" s="192"/>
      <c r="F18" s="193"/>
      <c r="G18" s="194"/>
      <c r="H18" s="194"/>
      <c r="I18" s="195">
        <f t="shared" si="0"/>
        <v>0</v>
      </c>
      <c r="J18" s="195">
        <f t="shared" si="1"/>
        <v>0</v>
      </c>
      <c r="K18" s="195">
        <f t="shared" si="2"/>
        <v>0</v>
      </c>
      <c r="L18" s="195">
        <f t="shared" si="3"/>
        <v>0</v>
      </c>
      <c r="M18" s="195">
        <f t="shared" si="21"/>
        <v>0</v>
      </c>
      <c r="N18" s="191"/>
      <c r="O18" s="196"/>
      <c r="P18" s="191"/>
      <c r="Q18" s="197"/>
      <c r="R18" s="197"/>
      <c r="S18" s="197"/>
      <c r="T18" s="194"/>
      <c r="U18" s="194"/>
      <c r="V18" s="194"/>
      <c r="W18" s="198">
        <f t="shared" si="22"/>
        <v>0</v>
      </c>
      <c r="X18" s="198">
        <f t="shared" si="23"/>
        <v>0</v>
      </c>
      <c r="Y18" s="198">
        <f t="shared" si="24"/>
        <v>0</v>
      </c>
      <c r="Z18" s="197">
        <f t="shared" si="25"/>
        <v>0</v>
      </c>
      <c r="AA18" s="199">
        <v>0</v>
      </c>
      <c r="AB18" s="199">
        <v>0</v>
      </c>
      <c r="AC18" s="196">
        <f t="shared" si="26"/>
        <v>0</v>
      </c>
      <c r="AD18" s="191"/>
      <c r="AE18" s="195">
        <f t="shared" si="49"/>
        <v>0</v>
      </c>
      <c r="AF18" s="195">
        <f t="shared" si="28"/>
        <v>0</v>
      </c>
      <c r="AG18" s="195">
        <f t="shared" si="4"/>
        <v>0</v>
      </c>
      <c r="AH18" s="32">
        <f t="shared" si="5"/>
        <v>0</v>
      </c>
      <c r="AI18" s="32">
        <f t="shared" si="6"/>
        <v>0</v>
      </c>
      <c r="AJ18" s="32">
        <f t="shared" si="7"/>
        <v>0</v>
      </c>
      <c r="AK18" s="32">
        <v>0</v>
      </c>
      <c r="AL18" s="32">
        <f t="shared" si="50"/>
        <v>0</v>
      </c>
      <c r="AM18" s="32">
        <f t="shared" si="8"/>
        <v>0</v>
      </c>
      <c r="AN18" s="32">
        <f t="shared" si="9"/>
        <v>0</v>
      </c>
      <c r="AO18" s="32">
        <f t="shared" si="10"/>
        <v>0</v>
      </c>
      <c r="AP18" s="32">
        <f t="shared" si="11"/>
        <v>0</v>
      </c>
      <c r="AQ18" s="32">
        <f t="shared" si="12"/>
        <v>0</v>
      </c>
      <c r="AR18" s="32">
        <f t="shared" si="30"/>
        <v>0</v>
      </c>
      <c r="AS18" s="32">
        <f t="shared" si="13"/>
        <v>0</v>
      </c>
      <c r="AT18" s="32">
        <f t="shared" si="14"/>
        <v>0</v>
      </c>
      <c r="AU18" s="32">
        <f t="shared" si="15"/>
        <v>0</v>
      </c>
      <c r="AV18" s="195">
        <f t="shared" si="31"/>
        <v>0</v>
      </c>
      <c r="AW18" s="32">
        <f t="shared" si="16"/>
        <v>0</v>
      </c>
      <c r="AX18" s="32">
        <f t="shared" si="17"/>
        <v>0</v>
      </c>
      <c r="AY18" s="196">
        <f t="shared" si="32"/>
        <v>0</v>
      </c>
      <c r="AZ18" s="195">
        <f t="shared" si="33"/>
        <v>0</v>
      </c>
      <c r="BA18" s="195">
        <f t="shared" si="34"/>
        <v>0</v>
      </c>
      <c r="BB18" s="195">
        <f t="shared" si="35"/>
        <v>0</v>
      </c>
      <c r="BC18" s="195">
        <f t="shared" si="36"/>
        <v>0</v>
      </c>
      <c r="BD18" s="200">
        <v>0</v>
      </c>
      <c r="BE18" s="195">
        <f t="shared" si="18"/>
        <v>0</v>
      </c>
      <c r="BF18" s="195">
        <f t="shared" si="19"/>
        <v>0</v>
      </c>
      <c r="BG18" s="195">
        <f t="shared" si="37"/>
        <v>0</v>
      </c>
      <c r="BH18" s="195">
        <f t="shared" si="38"/>
        <v>50</v>
      </c>
      <c r="BI18" s="195">
        <f t="shared" si="39"/>
        <v>-50</v>
      </c>
      <c r="BJ18" s="200">
        <f t="shared" si="40"/>
        <v>0</v>
      </c>
      <c r="BK18" s="201">
        <f t="shared" si="41"/>
        <v>0</v>
      </c>
      <c r="BL18" s="195">
        <f t="shared" si="42"/>
        <v>1183.33</v>
      </c>
      <c r="BM18" s="195">
        <f t="shared" si="43"/>
        <v>-1183.33</v>
      </c>
      <c r="BN18" s="239">
        <f t="shared" si="44"/>
        <v>0</v>
      </c>
      <c r="BO18" s="192">
        <v>0</v>
      </c>
      <c r="BP18" s="191">
        <v>0</v>
      </c>
      <c r="BQ18" s="203">
        <v>0</v>
      </c>
      <c r="BR18" s="203">
        <v>0</v>
      </c>
      <c r="BS18" s="191">
        <f t="shared" si="20"/>
        <v>0</v>
      </c>
      <c r="BT18" s="192">
        <v>0</v>
      </c>
      <c r="BU18" s="192">
        <v>0</v>
      </c>
      <c r="BV18" s="192"/>
      <c r="BW18" s="192">
        <v>0</v>
      </c>
      <c r="BX18" s="192"/>
      <c r="BY18" s="195">
        <f t="shared" si="45"/>
        <v>0</v>
      </c>
      <c r="BZ18" s="195">
        <f t="shared" si="46"/>
        <v>0</v>
      </c>
      <c r="CA18" s="195">
        <f t="shared" si="47"/>
        <v>0</v>
      </c>
      <c r="CB18" s="195"/>
      <c r="CC18" s="195">
        <f t="shared" si="48"/>
        <v>0</v>
      </c>
    </row>
    <row r="19" spans="1:81" s="204" customFormat="1" ht="32.1" customHeight="1" x14ac:dyDescent="0.3">
      <c r="A19" s="149" t="str">
        <f>IF(B19="","",SUBTOTAL(3,$B$5:B19))</f>
        <v/>
      </c>
      <c r="B19" s="191"/>
      <c r="C19" s="191"/>
      <c r="D19" s="191"/>
      <c r="E19" s="192"/>
      <c r="F19" s="193"/>
      <c r="G19" s="194"/>
      <c r="H19" s="194"/>
      <c r="I19" s="195">
        <f t="shared" si="0"/>
        <v>0</v>
      </c>
      <c r="J19" s="195">
        <f t="shared" si="1"/>
        <v>0</v>
      </c>
      <c r="K19" s="195">
        <f t="shared" si="2"/>
        <v>0</v>
      </c>
      <c r="L19" s="195">
        <f t="shared" si="3"/>
        <v>0</v>
      </c>
      <c r="M19" s="195">
        <f t="shared" si="21"/>
        <v>0</v>
      </c>
      <c r="N19" s="191"/>
      <c r="O19" s="196"/>
      <c r="P19" s="191"/>
      <c r="Q19" s="197"/>
      <c r="R19" s="197"/>
      <c r="S19" s="197"/>
      <c r="T19" s="194"/>
      <c r="U19" s="194"/>
      <c r="V19" s="194"/>
      <c r="W19" s="198">
        <f t="shared" si="22"/>
        <v>0</v>
      </c>
      <c r="X19" s="198">
        <f t="shared" si="23"/>
        <v>0</v>
      </c>
      <c r="Y19" s="198">
        <f t="shared" si="24"/>
        <v>0</v>
      </c>
      <c r="Z19" s="197">
        <f t="shared" si="25"/>
        <v>0</v>
      </c>
      <c r="AA19" s="199">
        <v>0</v>
      </c>
      <c r="AB19" s="199">
        <v>0</v>
      </c>
      <c r="AC19" s="196">
        <f t="shared" si="26"/>
        <v>0</v>
      </c>
      <c r="AD19" s="191"/>
      <c r="AE19" s="195">
        <f t="shared" si="49"/>
        <v>0</v>
      </c>
      <c r="AF19" s="195">
        <f t="shared" si="28"/>
        <v>0</v>
      </c>
      <c r="AG19" s="195">
        <f t="shared" si="4"/>
        <v>0</v>
      </c>
      <c r="AH19" s="32">
        <f t="shared" si="5"/>
        <v>0</v>
      </c>
      <c r="AI19" s="32">
        <f t="shared" si="6"/>
        <v>0</v>
      </c>
      <c r="AJ19" s="32">
        <f t="shared" si="7"/>
        <v>0</v>
      </c>
      <c r="AK19" s="32">
        <v>0</v>
      </c>
      <c r="AL19" s="32">
        <f t="shared" si="50"/>
        <v>0</v>
      </c>
      <c r="AM19" s="32">
        <f t="shared" si="8"/>
        <v>0</v>
      </c>
      <c r="AN19" s="32">
        <f t="shared" si="9"/>
        <v>0</v>
      </c>
      <c r="AO19" s="32">
        <f t="shared" si="10"/>
        <v>0</v>
      </c>
      <c r="AP19" s="32">
        <f t="shared" si="11"/>
        <v>0</v>
      </c>
      <c r="AQ19" s="32">
        <f t="shared" si="12"/>
        <v>0</v>
      </c>
      <c r="AR19" s="32">
        <f t="shared" si="30"/>
        <v>0</v>
      </c>
      <c r="AS19" s="32">
        <f t="shared" si="13"/>
        <v>0</v>
      </c>
      <c r="AT19" s="32">
        <f t="shared" si="14"/>
        <v>0</v>
      </c>
      <c r="AU19" s="32">
        <f t="shared" si="15"/>
        <v>0</v>
      </c>
      <c r="AV19" s="195">
        <f t="shared" si="31"/>
        <v>0</v>
      </c>
      <c r="AW19" s="32">
        <f t="shared" si="16"/>
        <v>0</v>
      </c>
      <c r="AX19" s="32">
        <f t="shared" si="17"/>
        <v>0</v>
      </c>
      <c r="AY19" s="196">
        <f t="shared" si="32"/>
        <v>0</v>
      </c>
      <c r="AZ19" s="195">
        <f t="shared" si="33"/>
        <v>0</v>
      </c>
      <c r="BA19" s="195">
        <f t="shared" si="34"/>
        <v>0</v>
      </c>
      <c r="BB19" s="195">
        <f t="shared" si="35"/>
        <v>0</v>
      </c>
      <c r="BC19" s="195">
        <f t="shared" si="36"/>
        <v>0</v>
      </c>
      <c r="BD19" s="200">
        <v>0</v>
      </c>
      <c r="BE19" s="195">
        <f t="shared" si="18"/>
        <v>0</v>
      </c>
      <c r="BF19" s="195">
        <f t="shared" si="19"/>
        <v>0</v>
      </c>
      <c r="BG19" s="195">
        <f t="shared" si="37"/>
        <v>0</v>
      </c>
      <c r="BH19" s="195">
        <f t="shared" si="38"/>
        <v>50</v>
      </c>
      <c r="BI19" s="195">
        <f t="shared" si="39"/>
        <v>-50</v>
      </c>
      <c r="BJ19" s="200">
        <f t="shared" si="40"/>
        <v>0</v>
      </c>
      <c r="BK19" s="201">
        <f t="shared" si="41"/>
        <v>0</v>
      </c>
      <c r="BL19" s="195">
        <f t="shared" si="42"/>
        <v>1183.33</v>
      </c>
      <c r="BM19" s="195">
        <f t="shared" si="43"/>
        <v>-1183.33</v>
      </c>
      <c r="BN19" s="239">
        <f t="shared" si="44"/>
        <v>0</v>
      </c>
      <c r="BO19" s="192">
        <v>0</v>
      </c>
      <c r="BP19" s="191">
        <v>0</v>
      </c>
      <c r="BQ19" s="203">
        <v>0</v>
      </c>
      <c r="BR19" s="203">
        <v>0</v>
      </c>
      <c r="BS19" s="191">
        <f t="shared" si="20"/>
        <v>0</v>
      </c>
      <c r="BT19" s="192">
        <v>0</v>
      </c>
      <c r="BU19" s="192">
        <v>0</v>
      </c>
      <c r="BV19" s="192"/>
      <c r="BW19" s="192">
        <v>0</v>
      </c>
      <c r="BX19" s="192"/>
      <c r="BY19" s="195">
        <f t="shared" si="45"/>
        <v>0</v>
      </c>
      <c r="BZ19" s="195">
        <f t="shared" si="46"/>
        <v>0</v>
      </c>
      <c r="CA19" s="195">
        <f t="shared" si="47"/>
        <v>0</v>
      </c>
      <c r="CB19" s="195"/>
      <c r="CC19" s="195">
        <f t="shared" si="48"/>
        <v>0</v>
      </c>
    </row>
    <row r="20" spans="1:81" s="204" customFormat="1" ht="32.1" customHeight="1" x14ac:dyDescent="0.3">
      <c r="A20" s="149" t="str">
        <f>IF(B20="","",SUBTOTAL(3,$B$5:B20))</f>
        <v/>
      </c>
      <c r="B20" s="191"/>
      <c r="C20" s="191"/>
      <c r="D20" s="191"/>
      <c r="E20" s="192"/>
      <c r="F20" s="193"/>
      <c r="G20" s="194"/>
      <c r="H20" s="194"/>
      <c r="I20" s="195">
        <f t="shared" si="0"/>
        <v>0</v>
      </c>
      <c r="J20" s="195">
        <f t="shared" si="1"/>
        <v>0</v>
      </c>
      <c r="K20" s="195">
        <f t="shared" si="2"/>
        <v>0</v>
      </c>
      <c r="L20" s="195">
        <f t="shared" si="3"/>
        <v>0</v>
      </c>
      <c r="M20" s="195">
        <f t="shared" si="21"/>
        <v>0</v>
      </c>
      <c r="N20" s="191"/>
      <c r="O20" s="196"/>
      <c r="P20" s="191"/>
      <c r="Q20" s="197"/>
      <c r="R20" s="197"/>
      <c r="S20" s="197"/>
      <c r="T20" s="194"/>
      <c r="U20" s="194"/>
      <c r="V20" s="194"/>
      <c r="W20" s="198">
        <f t="shared" si="22"/>
        <v>0</v>
      </c>
      <c r="X20" s="198">
        <f t="shared" si="23"/>
        <v>0</v>
      </c>
      <c r="Y20" s="198">
        <f t="shared" si="24"/>
        <v>0</v>
      </c>
      <c r="Z20" s="197">
        <f t="shared" si="25"/>
        <v>0</v>
      </c>
      <c r="AA20" s="199">
        <v>0</v>
      </c>
      <c r="AB20" s="199">
        <v>0</v>
      </c>
      <c r="AC20" s="196">
        <f t="shared" si="26"/>
        <v>0</v>
      </c>
      <c r="AD20" s="191"/>
      <c r="AE20" s="195">
        <f t="shared" si="49"/>
        <v>0</v>
      </c>
      <c r="AF20" s="195">
        <f t="shared" si="28"/>
        <v>0</v>
      </c>
      <c r="AG20" s="195">
        <f t="shared" si="4"/>
        <v>0</v>
      </c>
      <c r="AH20" s="32">
        <f t="shared" si="5"/>
        <v>0</v>
      </c>
      <c r="AI20" s="32">
        <f t="shared" si="6"/>
        <v>0</v>
      </c>
      <c r="AJ20" s="32">
        <f t="shared" si="7"/>
        <v>0</v>
      </c>
      <c r="AK20" s="32">
        <v>0</v>
      </c>
      <c r="AL20" s="32">
        <f t="shared" si="50"/>
        <v>0</v>
      </c>
      <c r="AM20" s="32">
        <f t="shared" si="8"/>
        <v>0</v>
      </c>
      <c r="AN20" s="32">
        <f t="shared" si="9"/>
        <v>0</v>
      </c>
      <c r="AO20" s="32">
        <f t="shared" si="10"/>
        <v>0</v>
      </c>
      <c r="AP20" s="32">
        <f t="shared" si="11"/>
        <v>0</v>
      </c>
      <c r="AQ20" s="32">
        <f t="shared" si="12"/>
        <v>0</v>
      </c>
      <c r="AR20" s="32">
        <f t="shared" si="30"/>
        <v>0</v>
      </c>
      <c r="AS20" s="32">
        <f t="shared" si="13"/>
        <v>0</v>
      </c>
      <c r="AT20" s="32">
        <f t="shared" si="14"/>
        <v>0</v>
      </c>
      <c r="AU20" s="32">
        <f t="shared" si="15"/>
        <v>0</v>
      </c>
      <c r="AV20" s="195">
        <f t="shared" si="31"/>
        <v>0</v>
      </c>
      <c r="AW20" s="32">
        <f t="shared" si="16"/>
        <v>0</v>
      </c>
      <c r="AX20" s="32">
        <f t="shared" si="17"/>
        <v>0</v>
      </c>
      <c r="AY20" s="196">
        <f t="shared" si="32"/>
        <v>0</v>
      </c>
      <c r="AZ20" s="195">
        <f t="shared" si="33"/>
        <v>0</v>
      </c>
      <c r="BA20" s="195">
        <f t="shared" si="34"/>
        <v>0</v>
      </c>
      <c r="BB20" s="195">
        <f t="shared" si="35"/>
        <v>0</v>
      </c>
      <c r="BC20" s="195">
        <f t="shared" si="36"/>
        <v>0</v>
      </c>
      <c r="BD20" s="200">
        <v>0</v>
      </c>
      <c r="BE20" s="195">
        <f t="shared" si="18"/>
        <v>0</v>
      </c>
      <c r="BF20" s="195">
        <f t="shared" si="19"/>
        <v>0</v>
      </c>
      <c r="BG20" s="195">
        <f t="shared" si="37"/>
        <v>0</v>
      </c>
      <c r="BH20" s="195">
        <f t="shared" si="38"/>
        <v>50</v>
      </c>
      <c r="BI20" s="195">
        <f t="shared" si="39"/>
        <v>-50</v>
      </c>
      <c r="BJ20" s="200">
        <f t="shared" si="40"/>
        <v>0</v>
      </c>
      <c r="BK20" s="201">
        <f t="shared" si="41"/>
        <v>0</v>
      </c>
      <c r="BL20" s="195">
        <f t="shared" si="42"/>
        <v>1183.33</v>
      </c>
      <c r="BM20" s="195">
        <f t="shared" si="43"/>
        <v>-1183.33</v>
      </c>
      <c r="BN20" s="239">
        <f t="shared" si="44"/>
        <v>0</v>
      </c>
      <c r="BO20" s="192">
        <v>0</v>
      </c>
      <c r="BP20" s="191">
        <v>0</v>
      </c>
      <c r="BQ20" s="203">
        <v>0</v>
      </c>
      <c r="BR20" s="203">
        <v>0</v>
      </c>
      <c r="BS20" s="191">
        <f t="shared" si="20"/>
        <v>0</v>
      </c>
      <c r="BT20" s="192">
        <v>0</v>
      </c>
      <c r="BU20" s="192">
        <v>0</v>
      </c>
      <c r="BV20" s="192"/>
      <c r="BW20" s="192">
        <v>0</v>
      </c>
      <c r="BX20" s="192"/>
      <c r="BY20" s="195">
        <f t="shared" si="45"/>
        <v>0</v>
      </c>
      <c r="BZ20" s="195">
        <f t="shared" si="46"/>
        <v>0</v>
      </c>
      <c r="CA20" s="195">
        <f t="shared" si="47"/>
        <v>0</v>
      </c>
      <c r="CB20" s="195"/>
      <c r="CC20" s="195">
        <f t="shared" si="48"/>
        <v>0</v>
      </c>
    </row>
    <row r="21" spans="1:81" s="204" customFormat="1" ht="32.1" customHeight="1" x14ac:dyDescent="0.3">
      <c r="A21" s="149" t="str">
        <f>IF(B21="","",SUBTOTAL(3,$B$5:B21))</f>
        <v/>
      </c>
      <c r="B21" s="191"/>
      <c r="C21" s="191"/>
      <c r="D21" s="191"/>
      <c r="E21" s="192"/>
      <c r="F21" s="193"/>
      <c r="G21" s="194"/>
      <c r="H21" s="194"/>
      <c r="I21" s="195">
        <f t="shared" si="0"/>
        <v>0</v>
      </c>
      <c r="J21" s="195">
        <f t="shared" si="1"/>
        <v>0</v>
      </c>
      <c r="K21" s="195">
        <f t="shared" si="2"/>
        <v>0</v>
      </c>
      <c r="L21" s="195">
        <f t="shared" si="3"/>
        <v>0</v>
      </c>
      <c r="M21" s="195">
        <f t="shared" si="21"/>
        <v>0</v>
      </c>
      <c r="N21" s="191"/>
      <c r="O21" s="196"/>
      <c r="P21" s="191"/>
      <c r="Q21" s="197"/>
      <c r="R21" s="197"/>
      <c r="S21" s="197"/>
      <c r="T21" s="194"/>
      <c r="U21" s="194"/>
      <c r="V21" s="194"/>
      <c r="W21" s="198">
        <f t="shared" si="22"/>
        <v>0</v>
      </c>
      <c r="X21" s="198">
        <f t="shared" si="23"/>
        <v>0</v>
      </c>
      <c r="Y21" s="198">
        <f t="shared" si="24"/>
        <v>0</v>
      </c>
      <c r="Z21" s="197">
        <f t="shared" si="25"/>
        <v>0</v>
      </c>
      <c r="AA21" s="199">
        <v>0</v>
      </c>
      <c r="AB21" s="199">
        <v>0</v>
      </c>
      <c r="AC21" s="196">
        <f t="shared" si="26"/>
        <v>0</v>
      </c>
      <c r="AD21" s="191"/>
      <c r="AE21" s="195">
        <f t="shared" si="49"/>
        <v>0</v>
      </c>
      <c r="AF21" s="195">
        <f t="shared" si="28"/>
        <v>0</v>
      </c>
      <c r="AG21" s="195">
        <f t="shared" si="4"/>
        <v>0</v>
      </c>
      <c r="AH21" s="32">
        <f t="shared" si="5"/>
        <v>0</v>
      </c>
      <c r="AI21" s="32">
        <f t="shared" si="6"/>
        <v>0</v>
      </c>
      <c r="AJ21" s="32">
        <f t="shared" si="7"/>
        <v>0</v>
      </c>
      <c r="AK21" s="32">
        <v>0</v>
      </c>
      <c r="AL21" s="32">
        <f t="shared" si="50"/>
        <v>0</v>
      </c>
      <c r="AM21" s="32">
        <f t="shared" si="8"/>
        <v>0</v>
      </c>
      <c r="AN21" s="32">
        <f t="shared" si="9"/>
        <v>0</v>
      </c>
      <c r="AO21" s="32">
        <f t="shared" si="10"/>
        <v>0</v>
      </c>
      <c r="AP21" s="32">
        <f t="shared" si="11"/>
        <v>0</v>
      </c>
      <c r="AQ21" s="32">
        <f t="shared" si="12"/>
        <v>0</v>
      </c>
      <c r="AR21" s="32">
        <f t="shared" si="30"/>
        <v>0</v>
      </c>
      <c r="AS21" s="32">
        <f t="shared" si="13"/>
        <v>0</v>
      </c>
      <c r="AT21" s="32">
        <f t="shared" si="14"/>
        <v>0</v>
      </c>
      <c r="AU21" s="32">
        <f t="shared" si="15"/>
        <v>0</v>
      </c>
      <c r="AV21" s="195">
        <f t="shared" si="31"/>
        <v>0</v>
      </c>
      <c r="AW21" s="32">
        <f t="shared" si="16"/>
        <v>0</v>
      </c>
      <c r="AX21" s="32">
        <f t="shared" si="17"/>
        <v>0</v>
      </c>
      <c r="AY21" s="196">
        <f t="shared" si="32"/>
        <v>0</v>
      </c>
      <c r="AZ21" s="195">
        <f t="shared" si="33"/>
        <v>0</v>
      </c>
      <c r="BA21" s="195">
        <f t="shared" si="34"/>
        <v>0</v>
      </c>
      <c r="BB21" s="195">
        <f t="shared" si="35"/>
        <v>0</v>
      </c>
      <c r="BC21" s="195">
        <f t="shared" si="36"/>
        <v>0</v>
      </c>
      <c r="BD21" s="200">
        <v>0</v>
      </c>
      <c r="BE21" s="195">
        <f t="shared" si="18"/>
        <v>0</v>
      </c>
      <c r="BF21" s="195">
        <f t="shared" si="19"/>
        <v>0</v>
      </c>
      <c r="BG21" s="195">
        <f t="shared" si="37"/>
        <v>0</v>
      </c>
      <c r="BH21" s="195">
        <f t="shared" si="38"/>
        <v>50</v>
      </c>
      <c r="BI21" s="195">
        <f t="shared" si="39"/>
        <v>-50</v>
      </c>
      <c r="BJ21" s="200">
        <f t="shared" si="40"/>
        <v>0</v>
      </c>
      <c r="BK21" s="201">
        <f t="shared" si="41"/>
        <v>0</v>
      </c>
      <c r="BL21" s="195">
        <f t="shared" si="42"/>
        <v>1183.33</v>
      </c>
      <c r="BM21" s="195">
        <f t="shared" si="43"/>
        <v>-1183.33</v>
      </c>
      <c r="BN21" s="239">
        <f t="shared" si="44"/>
        <v>0</v>
      </c>
      <c r="BO21" s="192">
        <v>0</v>
      </c>
      <c r="BP21" s="191">
        <v>0</v>
      </c>
      <c r="BQ21" s="203">
        <v>0</v>
      </c>
      <c r="BR21" s="203">
        <v>0</v>
      </c>
      <c r="BS21" s="191">
        <f t="shared" si="20"/>
        <v>0</v>
      </c>
      <c r="BT21" s="192">
        <v>0</v>
      </c>
      <c r="BU21" s="192">
        <v>0</v>
      </c>
      <c r="BV21" s="192"/>
      <c r="BW21" s="192">
        <v>0</v>
      </c>
      <c r="BX21" s="192"/>
      <c r="BY21" s="195">
        <f t="shared" si="45"/>
        <v>0</v>
      </c>
      <c r="BZ21" s="195">
        <f t="shared" si="46"/>
        <v>0</v>
      </c>
      <c r="CA21" s="195">
        <f t="shared" si="47"/>
        <v>0</v>
      </c>
      <c r="CB21" s="195"/>
      <c r="CC21" s="195">
        <f t="shared" si="48"/>
        <v>0</v>
      </c>
    </row>
    <row r="22" spans="1:81" s="204" customFormat="1" ht="32.1" customHeight="1" x14ac:dyDescent="0.3">
      <c r="A22" s="149" t="str">
        <f>IF(B22="","",SUBTOTAL(3,$B$5:B22))</f>
        <v/>
      </c>
      <c r="B22" s="191"/>
      <c r="C22" s="191"/>
      <c r="D22" s="191"/>
      <c r="E22" s="192"/>
      <c r="F22" s="193"/>
      <c r="G22" s="194"/>
      <c r="H22" s="194"/>
      <c r="I22" s="195">
        <f t="shared" si="0"/>
        <v>0</v>
      </c>
      <c r="J22" s="195">
        <f t="shared" si="1"/>
        <v>0</v>
      </c>
      <c r="K22" s="195">
        <f t="shared" si="2"/>
        <v>0</v>
      </c>
      <c r="L22" s="195">
        <f t="shared" si="3"/>
        <v>0</v>
      </c>
      <c r="M22" s="195">
        <f t="shared" si="21"/>
        <v>0</v>
      </c>
      <c r="N22" s="191"/>
      <c r="O22" s="196"/>
      <c r="P22" s="191"/>
      <c r="Q22" s="197"/>
      <c r="R22" s="197"/>
      <c r="S22" s="197"/>
      <c r="T22" s="194"/>
      <c r="U22" s="194"/>
      <c r="V22" s="194"/>
      <c r="W22" s="198">
        <f t="shared" si="22"/>
        <v>0</v>
      </c>
      <c r="X22" s="198">
        <f t="shared" si="23"/>
        <v>0</v>
      </c>
      <c r="Y22" s="198">
        <f t="shared" si="24"/>
        <v>0</v>
      </c>
      <c r="Z22" s="197">
        <f t="shared" si="25"/>
        <v>0</v>
      </c>
      <c r="AA22" s="199">
        <v>0</v>
      </c>
      <c r="AB22" s="199">
        <v>0</v>
      </c>
      <c r="AC22" s="196">
        <f t="shared" si="26"/>
        <v>0</v>
      </c>
      <c r="AD22" s="191"/>
      <c r="AE22" s="195">
        <f t="shared" si="49"/>
        <v>0</v>
      </c>
      <c r="AF22" s="195">
        <f t="shared" si="28"/>
        <v>0</v>
      </c>
      <c r="AG22" s="195">
        <f t="shared" si="4"/>
        <v>0</v>
      </c>
      <c r="AH22" s="32">
        <f t="shared" si="5"/>
        <v>0</v>
      </c>
      <c r="AI22" s="32">
        <f t="shared" si="6"/>
        <v>0</v>
      </c>
      <c r="AJ22" s="32">
        <f t="shared" si="7"/>
        <v>0</v>
      </c>
      <c r="AK22" s="32">
        <v>0</v>
      </c>
      <c r="AL22" s="32">
        <f t="shared" si="50"/>
        <v>0</v>
      </c>
      <c r="AM22" s="32">
        <f t="shared" si="8"/>
        <v>0</v>
      </c>
      <c r="AN22" s="32">
        <f t="shared" si="9"/>
        <v>0</v>
      </c>
      <c r="AO22" s="32">
        <f t="shared" si="10"/>
        <v>0</v>
      </c>
      <c r="AP22" s="32">
        <f t="shared" si="11"/>
        <v>0</v>
      </c>
      <c r="AQ22" s="32">
        <f t="shared" si="12"/>
        <v>0</v>
      </c>
      <c r="AR22" s="32">
        <f t="shared" si="30"/>
        <v>0</v>
      </c>
      <c r="AS22" s="32">
        <f t="shared" si="13"/>
        <v>0</v>
      </c>
      <c r="AT22" s="32">
        <f t="shared" si="14"/>
        <v>0</v>
      </c>
      <c r="AU22" s="32">
        <f t="shared" si="15"/>
        <v>0</v>
      </c>
      <c r="AV22" s="195">
        <f t="shared" si="31"/>
        <v>0</v>
      </c>
      <c r="AW22" s="32">
        <f t="shared" si="16"/>
        <v>0</v>
      </c>
      <c r="AX22" s="32">
        <f t="shared" si="17"/>
        <v>0</v>
      </c>
      <c r="AY22" s="196">
        <f t="shared" si="32"/>
        <v>0</v>
      </c>
      <c r="AZ22" s="195">
        <f t="shared" si="33"/>
        <v>0</v>
      </c>
      <c r="BA22" s="195">
        <f t="shared" si="34"/>
        <v>0</v>
      </c>
      <c r="BB22" s="195">
        <f t="shared" si="35"/>
        <v>0</v>
      </c>
      <c r="BC22" s="195">
        <f t="shared" si="36"/>
        <v>0</v>
      </c>
      <c r="BD22" s="200">
        <v>0</v>
      </c>
      <c r="BE22" s="195">
        <f t="shared" si="18"/>
        <v>0</v>
      </c>
      <c r="BF22" s="195">
        <f t="shared" si="19"/>
        <v>0</v>
      </c>
      <c r="BG22" s="195">
        <f t="shared" si="37"/>
        <v>0</v>
      </c>
      <c r="BH22" s="195">
        <f t="shared" si="38"/>
        <v>50</v>
      </c>
      <c r="BI22" s="195">
        <f t="shared" si="39"/>
        <v>-50</v>
      </c>
      <c r="BJ22" s="200">
        <f t="shared" si="40"/>
        <v>0</v>
      </c>
      <c r="BK22" s="201">
        <f t="shared" si="41"/>
        <v>0</v>
      </c>
      <c r="BL22" s="195">
        <f t="shared" si="42"/>
        <v>1183.33</v>
      </c>
      <c r="BM22" s="195">
        <f t="shared" si="43"/>
        <v>-1183.33</v>
      </c>
      <c r="BN22" s="239">
        <f t="shared" si="44"/>
        <v>0</v>
      </c>
      <c r="BO22" s="192">
        <v>0</v>
      </c>
      <c r="BP22" s="191">
        <v>0</v>
      </c>
      <c r="BQ22" s="203">
        <v>0</v>
      </c>
      <c r="BR22" s="203">
        <v>0</v>
      </c>
      <c r="BS22" s="191">
        <f t="shared" si="20"/>
        <v>0</v>
      </c>
      <c r="BT22" s="192">
        <v>0</v>
      </c>
      <c r="BU22" s="192">
        <v>0</v>
      </c>
      <c r="BV22" s="192"/>
      <c r="BW22" s="192">
        <v>0</v>
      </c>
      <c r="BX22" s="192"/>
      <c r="BY22" s="195">
        <f t="shared" si="45"/>
        <v>0</v>
      </c>
      <c r="BZ22" s="195">
        <f t="shared" si="46"/>
        <v>0</v>
      </c>
      <c r="CA22" s="195">
        <f t="shared" si="47"/>
        <v>0</v>
      </c>
      <c r="CB22" s="195"/>
      <c r="CC22" s="195">
        <f t="shared" si="48"/>
        <v>0</v>
      </c>
    </row>
    <row r="23" spans="1:81" s="204" customFormat="1" ht="32.1" customHeight="1" x14ac:dyDescent="0.3">
      <c r="A23" s="149" t="str">
        <f>IF(B23="","",SUBTOTAL(3,$B$5:B23))</f>
        <v/>
      </c>
      <c r="B23" s="191"/>
      <c r="C23" s="191"/>
      <c r="D23" s="191"/>
      <c r="E23" s="192"/>
      <c r="F23" s="193"/>
      <c r="G23" s="194"/>
      <c r="H23" s="194"/>
      <c r="I23" s="195">
        <f t="shared" si="0"/>
        <v>0</v>
      </c>
      <c r="J23" s="195">
        <f t="shared" si="1"/>
        <v>0</v>
      </c>
      <c r="K23" s="195">
        <f t="shared" si="2"/>
        <v>0</v>
      </c>
      <c r="L23" s="195">
        <f t="shared" si="3"/>
        <v>0</v>
      </c>
      <c r="M23" s="195">
        <f t="shared" si="21"/>
        <v>0</v>
      </c>
      <c r="N23" s="191"/>
      <c r="O23" s="196"/>
      <c r="P23" s="191"/>
      <c r="Q23" s="197"/>
      <c r="R23" s="197"/>
      <c r="S23" s="197"/>
      <c r="T23" s="194"/>
      <c r="U23" s="194"/>
      <c r="V23" s="194"/>
      <c r="W23" s="198">
        <f t="shared" si="22"/>
        <v>0</v>
      </c>
      <c r="X23" s="198">
        <f t="shared" si="23"/>
        <v>0</v>
      </c>
      <c r="Y23" s="198">
        <f t="shared" si="24"/>
        <v>0</v>
      </c>
      <c r="Z23" s="197">
        <f t="shared" si="25"/>
        <v>0</v>
      </c>
      <c r="AA23" s="199">
        <v>0</v>
      </c>
      <c r="AB23" s="199">
        <v>0</v>
      </c>
      <c r="AC23" s="196">
        <f t="shared" si="26"/>
        <v>0</v>
      </c>
      <c r="AD23" s="191"/>
      <c r="AE23" s="195">
        <f t="shared" si="49"/>
        <v>0</v>
      </c>
      <c r="AF23" s="195">
        <f t="shared" si="28"/>
        <v>0</v>
      </c>
      <c r="AG23" s="195">
        <f t="shared" si="4"/>
        <v>0</v>
      </c>
      <c r="AH23" s="32">
        <f t="shared" si="5"/>
        <v>0</v>
      </c>
      <c r="AI23" s="32">
        <f t="shared" si="6"/>
        <v>0</v>
      </c>
      <c r="AJ23" s="32">
        <f t="shared" si="7"/>
        <v>0</v>
      </c>
      <c r="AK23" s="32">
        <v>0</v>
      </c>
      <c r="AL23" s="32">
        <f t="shared" si="50"/>
        <v>0</v>
      </c>
      <c r="AM23" s="32">
        <f t="shared" si="8"/>
        <v>0</v>
      </c>
      <c r="AN23" s="32">
        <f t="shared" si="9"/>
        <v>0</v>
      </c>
      <c r="AO23" s="32">
        <f t="shared" si="10"/>
        <v>0</v>
      </c>
      <c r="AP23" s="32">
        <f t="shared" si="11"/>
        <v>0</v>
      </c>
      <c r="AQ23" s="32">
        <f t="shared" si="12"/>
        <v>0</v>
      </c>
      <c r="AR23" s="32">
        <f t="shared" si="30"/>
        <v>0</v>
      </c>
      <c r="AS23" s="32">
        <f t="shared" si="13"/>
        <v>0</v>
      </c>
      <c r="AT23" s="32">
        <f t="shared" si="14"/>
        <v>0</v>
      </c>
      <c r="AU23" s="32">
        <f t="shared" si="15"/>
        <v>0</v>
      </c>
      <c r="AV23" s="195">
        <f t="shared" si="31"/>
        <v>0</v>
      </c>
      <c r="AW23" s="32">
        <f t="shared" si="16"/>
        <v>0</v>
      </c>
      <c r="AX23" s="32">
        <f t="shared" si="17"/>
        <v>0</v>
      </c>
      <c r="AY23" s="196">
        <f t="shared" si="32"/>
        <v>0</v>
      </c>
      <c r="AZ23" s="195">
        <f t="shared" si="33"/>
        <v>0</v>
      </c>
      <c r="BA23" s="195">
        <f t="shared" si="34"/>
        <v>0</v>
      </c>
      <c r="BB23" s="195">
        <f t="shared" si="35"/>
        <v>0</v>
      </c>
      <c r="BC23" s="195">
        <f t="shared" si="36"/>
        <v>0</v>
      </c>
      <c r="BD23" s="200">
        <v>0</v>
      </c>
      <c r="BE23" s="195">
        <f t="shared" si="18"/>
        <v>0</v>
      </c>
      <c r="BF23" s="195">
        <f t="shared" si="19"/>
        <v>0</v>
      </c>
      <c r="BG23" s="195">
        <f t="shared" si="37"/>
        <v>0</v>
      </c>
      <c r="BH23" s="195">
        <f t="shared" si="38"/>
        <v>50</v>
      </c>
      <c r="BI23" s="195">
        <f t="shared" si="39"/>
        <v>-50</v>
      </c>
      <c r="BJ23" s="200">
        <f t="shared" si="40"/>
        <v>0</v>
      </c>
      <c r="BK23" s="201">
        <f t="shared" si="41"/>
        <v>0</v>
      </c>
      <c r="BL23" s="195">
        <f t="shared" si="42"/>
        <v>1183.33</v>
      </c>
      <c r="BM23" s="195">
        <f t="shared" si="43"/>
        <v>-1183.33</v>
      </c>
      <c r="BN23" s="239">
        <f t="shared" si="44"/>
        <v>0</v>
      </c>
      <c r="BO23" s="192">
        <v>0</v>
      </c>
      <c r="BP23" s="191">
        <v>0</v>
      </c>
      <c r="BQ23" s="203">
        <v>0</v>
      </c>
      <c r="BR23" s="203">
        <v>0</v>
      </c>
      <c r="BS23" s="191">
        <f t="shared" si="20"/>
        <v>0</v>
      </c>
      <c r="BT23" s="192">
        <v>0</v>
      </c>
      <c r="BU23" s="192">
        <v>0</v>
      </c>
      <c r="BV23" s="192"/>
      <c r="BW23" s="192">
        <v>0</v>
      </c>
      <c r="BX23" s="192"/>
      <c r="BY23" s="195">
        <f t="shared" si="45"/>
        <v>0</v>
      </c>
      <c r="BZ23" s="195">
        <f t="shared" si="46"/>
        <v>0</v>
      </c>
      <c r="CA23" s="195">
        <f t="shared" si="47"/>
        <v>0</v>
      </c>
      <c r="CB23" s="195"/>
      <c r="CC23" s="195">
        <f t="shared" si="48"/>
        <v>0</v>
      </c>
    </row>
    <row r="24" spans="1:81" s="204" customFormat="1" ht="32.1" customHeight="1" x14ac:dyDescent="0.3">
      <c r="A24" s="149" t="str">
        <f>IF(B24="","",SUBTOTAL(3,$B$5:B24))</f>
        <v/>
      </c>
      <c r="B24" s="191"/>
      <c r="C24" s="191"/>
      <c r="D24" s="191"/>
      <c r="E24" s="192"/>
      <c r="F24" s="193"/>
      <c r="G24" s="194"/>
      <c r="H24" s="194"/>
      <c r="I24" s="195">
        <f t="shared" si="0"/>
        <v>0</v>
      </c>
      <c r="J24" s="195">
        <f t="shared" si="1"/>
        <v>0</v>
      </c>
      <c r="K24" s="195">
        <f t="shared" si="2"/>
        <v>0</v>
      </c>
      <c r="L24" s="195">
        <f t="shared" si="3"/>
        <v>0</v>
      </c>
      <c r="M24" s="195">
        <f t="shared" si="21"/>
        <v>0</v>
      </c>
      <c r="N24" s="191"/>
      <c r="O24" s="196"/>
      <c r="P24" s="191"/>
      <c r="Q24" s="197"/>
      <c r="R24" s="197"/>
      <c r="S24" s="197"/>
      <c r="T24" s="194"/>
      <c r="U24" s="194"/>
      <c r="V24" s="194"/>
      <c r="W24" s="198">
        <f t="shared" si="22"/>
        <v>0</v>
      </c>
      <c r="X24" s="198">
        <f t="shared" si="23"/>
        <v>0</v>
      </c>
      <c r="Y24" s="198">
        <f t="shared" si="24"/>
        <v>0</v>
      </c>
      <c r="Z24" s="197">
        <f t="shared" si="25"/>
        <v>0</v>
      </c>
      <c r="AA24" s="199">
        <v>0</v>
      </c>
      <c r="AB24" s="199">
        <v>0</v>
      </c>
      <c r="AC24" s="196">
        <f t="shared" si="26"/>
        <v>0</v>
      </c>
      <c r="AD24" s="191"/>
      <c r="AE24" s="195">
        <f t="shared" si="49"/>
        <v>0</v>
      </c>
      <c r="AF24" s="195">
        <f t="shared" si="28"/>
        <v>0</v>
      </c>
      <c r="AG24" s="195">
        <f t="shared" si="4"/>
        <v>0</v>
      </c>
      <c r="AH24" s="32">
        <f t="shared" si="5"/>
        <v>0</v>
      </c>
      <c r="AI24" s="32">
        <f t="shared" si="6"/>
        <v>0</v>
      </c>
      <c r="AJ24" s="32">
        <f t="shared" si="7"/>
        <v>0</v>
      </c>
      <c r="AK24" s="32">
        <v>0</v>
      </c>
      <c r="AL24" s="32">
        <f t="shared" si="50"/>
        <v>0</v>
      </c>
      <c r="AM24" s="32">
        <f t="shared" si="8"/>
        <v>0</v>
      </c>
      <c r="AN24" s="32">
        <f t="shared" si="9"/>
        <v>0</v>
      </c>
      <c r="AO24" s="32">
        <f t="shared" si="10"/>
        <v>0</v>
      </c>
      <c r="AP24" s="32">
        <f t="shared" si="11"/>
        <v>0</v>
      </c>
      <c r="AQ24" s="32">
        <f t="shared" si="12"/>
        <v>0</v>
      </c>
      <c r="AR24" s="32">
        <f t="shared" si="30"/>
        <v>0</v>
      </c>
      <c r="AS24" s="32">
        <f t="shared" si="13"/>
        <v>0</v>
      </c>
      <c r="AT24" s="32">
        <f t="shared" si="14"/>
        <v>0</v>
      </c>
      <c r="AU24" s="32">
        <f t="shared" si="15"/>
        <v>0</v>
      </c>
      <c r="AV24" s="195">
        <f t="shared" si="31"/>
        <v>0</v>
      </c>
      <c r="AW24" s="32">
        <f t="shared" si="16"/>
        <v>0</v>
      </c>
      <c r="AX24" s="32">
        <f t="shared" si="17"/>
        <v>0</v>
      </c>
      <c r="AY24" s="196">
        <f t="shared" si="32"/>
        <v>0</v>
      </c>
      <c r="AZ24" s="195">
        <f t="shared" si="33"/>
        <v>0</v>
      </c>
      <c r="BA24" s="195">
        <f t="shared" si="34"/>
        <v>0</v>
      </c>
      <c r="BB24" s="195">
        <f t="shared" si="35"/>
        <v>0</v>
      </c>
      <c r="BC24" s="195">
        <f t="shared" si="36"/>
        <v>0</v>
      </c>
      <c r="BD24" s="200">
        <v>0</v>
      </c>
      <c r="BE24" s="195">
        <f t="shared" si="18"/>
        <v>0</v>
      </c>
      <c r="BF24" s="195">
        <f t="shared" si="19"/>
        <v>0</v>
      </c>
      <c r="BG24" s="195">
        <f t="shared" si="37"/>
        <v>0</v>
      </c>
      <c r="BH24" s="195">
        <f t="shared" si="38"/>
        <v>50</v>
      </c>
      <c r="BI24" s="195">
        <f t="shared" si="39"/>
        <v>-50</v>
      </c>
      <c r="BJ24" s="200">
        <f t="shared" si="40"/>
        <v>0</v>
      </c>
      <c r="BK24" s="201">
        <f t="shared" si="41"/>
        <v>0</v>
      </c>
      <c r="BL24" s="195">
        <f t="shared" si="42"/>
        <v>1183.33</v>
      </c>
      <c r="BM24" s="195">
        <f t="shared" si="43"/>
        <v>-1183.33</v>
      </c>
      <c r="BN24" s="239">
        <f t="shared" si="44"/>
        <v>0</v>
      </c>
      <c r="BO24" s="192">
        <v>0</v>
      </c>
      <c r="BP24" s="191">
        <v>0</v>
      </c>
      <c r="BQ24" s="203">
        <v>0</v>
      </c>
      <c r="BR24" s="203">
        <v>0</v>
      </c>
      <c r="BS24" s="191">
        <f t="shared" si="20"/>
        <v>0</v>
      </c>
      <c r="BT24" s="192">
        <v>0</v>
      </c>
      <c r="BU24" s="192">
        <v>0</v>
      </c>
      <c r="BV24" s="192"/>
      <c r="BW24" s="192">
        <v>0</v>
      </c>
      <c r="BX24" s="192"/>
      <c r="BY24" s="195">
        <f t="shared" si="45"/>
        <v>0</v>
      </c>
      <c r="BZ24" s="195">
        <f t="shared" si="46"/>
        <v>0</v>
      </c>
      <c r="CA24" s="195">
        <f t="shared" si="47"/>
        <v>0</v>
      </c>
      <c r="CB24" s="195"/>
      <c r="CC24" s="195">
        <f t="shared" si="48"/>
        <v>0</v>
      </c>
    </row>
    <row r="25" spans="1:81" s="204" customFormat="1" ht="32.1" customHeight="1" x14ac:dyDescent="0.3">
      <c r="A25" s="149" t="str">
        <f>IF(B25="","",SUBTOTAL(3,$B$5:B25))</f>
        <v/>
      </c>
      <c r="B25" s="191"/>
      <c r="C25" s="191"/>
      <c r="D25" s="191"/>
      <c r="E25" s="192"/>
      <c r="F25" s="193"/>
      <c r="G25" s="194"/>
      <c r="H25" s="194"/>
      <c r="I25" s="195">
        <f t="shared" si="0"/>
        <v>0</v>
      </c>
      <c r="J25" s="195">
        <f t="shared" si="1"/>
        <v>0</v>
      </c>
      <c r="K25" s="195">
        <f t="shared" si="2"/>
        <v>0</v>
      </c>
      <c r="L25" s="195">
        <f t="shared" si="3"/>
        <v>0</v>
      </c>
      <c r="M25" s="195">
        <f t="shared" si="21"/>
        <v>0</v>
      </c>
      <c r="N25" s="191"/>
      <c r="O25" s="196"/>
      <c r="P25" s="191"/>
      <c r="Q25" s="197"/>
      <c r="R25" s="197"/>
      <c r="S25" s="197"/>
      <c r="T25" s="194"/>
      <c r="U25" s="194"/>
      <c r="V25" s="194"/>
      <c r="W25" s="198">
        <f t="shared" si="22"/>
        <v>0</v>
      </c>
      <c r="X25" s="198">
        <f t="shared" si="23"/>
        <v>0</v>
      </c>
      <c r="Y25" s="198">
        <f t="shared" si="24"/>
        <v>0</v>
      </c>
      <c r="Z25" s="197">
        <f t="shared" si="25"/>
        <v>0</v>
      </c>
      <c r="AA25" s="199">
        <v>0</v>
      </c>
      <c r="AB25" s="199">
        <v>0</v>
      </c>
      <c r="AC25" s="196">
        <f t="shared" si="26"/>
        <v>0</v>
      </c>
      <c r="AD25" s="191"/>
      <c r="AE25" s="195">
        <f t="shared" si="49"/>
        <v>0</v>
      </c>
      <c r="AF25" s="195">
        <f t="shared" si="28"/>
        <v>0</v>
      </c>
      <c r="AG25" s="195">
        <f t="shared" si="4"/>
        <v>0</v>
      </c>
      <c r="AH25" s="32">
        <f t="shared" si="5"/>
        <v>0</v>
      </c>
      <c r="AI25" s="32">
        <f t="shared" si="6"/>
        <v>0</v>
      </c>
      <c r="AJ25" s="32">
        <f t="shared" si="7"/>
        <v>0</v>
      </c>
      <c r="AK25" s="32">
        <v>0</v>
      </c>
      <c r="AL25" s="32">
        <f t="shared" si="50"/>
        <v>0</v>
      </c>
      <c r="AM25" s="32">
        <f t="shared" si="8"/>
        <v>0</v>
      </c>
      <c r="AN25" s="32">
        <f t="shared" si="9"/>
        <v>0</v>
      </c>
      <c r="AO25" s="32">
        <f t="shared" si="10"/>
        <v>0</v>
      </c>
      <c r="AP25" s="32">
        <f t="shared" si="11"/>
        <v>0</v>
      </c>
      <c r="AQ25" s="32">
        <f t="shared" si="12"/>
        <v>0</v>
      </c>
      <c r="AR25" s="32">
        <f t="shared" si="30"/>
        <v>0</v>
      </c>
      <c r="AS25" s="32">
        <f t="shared" si="13"/>
        <v>0</v>
      </c>
      <c r="AT25" s="32">
        <f t="shared" si="14"/>
        <v>0</v>
      </c>
      <c r="AU25" s="32">
        <f t="shared" si="15"/>
        <v>0</v>
      </c>
      <c r="AV25" s="195">
        <f t="shared" si="31"/>
        <v>0</v>
      </c>
      <c r="AW25" s="32">
        <f t="shared" si="16"/>
        <v>0</v>
      </c>
      <c r="AX25" s="32">
        <f t="shared" si="17"/>
        <v>0</v>
      </c>
      <c r="AY25" s="196">
        <f t="shared" si="32"/>
        <v>0</v>
      </c>
      <c r="AZ25" s="195">
        <f t="shared" si="33"/>
        <v>0</v>
      </c>
      <c r="BA25" s="195">
        <f t="shared" si="34"/>
        <v>0</v>
      </c>
      <c r="BB25" s="195">
        <f t="shared" si="35"/>
        <v>0</v>
      </c>
      <c r="BC25" s="195">
        <f t="shared" si="36"/>
        <v>0</v>
      </c>
      <c r="BD25" s="200">
        <v>0</v>
      </c>
      <c r="BE25" s="195">
        <f t="shared" si="18"/>
        <v>0</v>
      </c>
      <c r="BF25" s="195">
        <f t="shared" si="19"/>
        <v>0</v>
      </c>
      <c r="BG25" s="195">
        <f t="shared" si="37"/>
        <v>0</v>
      </c>
      <c r="BH25" s="195">
        <f t="shared" si="38"/>
        <v>50</v>
      </c>
      <c r="BI25" s="195">
        <f t="shared" si="39"/>
        <v>-50</v>
      </c>
      <c r="BJ25" s="200">
        <f t="shared" si="40"/>
        <v>0</v>
      </c>
      <c r="BK25" s="201">
        <f t="shared" si="41"/>
        <v>0</v>
      </c>
      <c r="BL25" s="195">
        <f t="shared" si="42"/>
        <v>1183.33</v>
      </c>
      <c r="BM25" s="195">
        <f t="shared" si="43"/>
        <v>-1183.33</v>
      </c>
      <c r="BN25" s="239">
        <f t="shared" si="44"/>
        <v>0</v>
      </c>
      <c r="BO25" s="192">
        <v>0</v>
      </c>
      <c r="BP25" s="191">
        <v>0</v>
      </c>
      <c r="BQ25" s="203">
        <v>0</v>
      </c>
      <c r="BR25" s="203">
        <v>0</v>
      </c>
      <c r="BS25" s="191">
        <f t="shared" si="20"/>
        <v>0</v>
      </c>
      <c r="BT25" s="192">
        <v>0</v>
      </c>
      <c r="BU25" s="192">
        <v>0</v>
      </c>
      <c r="BV25" s="192"/>
      <c r="BW25" s="192">
        <v>0</v>
      </c>
      <c r="BX25" s="192"/>
      <c r="BY25" s="195">
        <f t="shared" si="45"/>
        <v>0</v>
      </c>
      <c r="BZ25" s="195">
        <f t="shared" si="46"/>
        <v>0</v>
      </c>
      <c r="CA25" s="195">
        <f t="shared" si="47"/>
        <v>0</v>
      </c>
      <c r="CB25" s="195"/>
      <c r="CC25" s="195">
        <f t="shared" si="48"/>
        <v>0</v>
      </c>
    </row>
    <row r="26" spans="1:81" s="204" customFormat="1" ht="32.1" customHeight="1" x14ac:dyDescent="0.3">
      <c r="A26" s="149" t="str">
        <f>IF(B26="","",SUBTOTAL(3,$B$5:B26))</f>
        <v/>
      </c>
      <c r="B26" s="191"/>
      <c r="C26" s="191"/>
      <c r="D26" s="191"/>
      <c r="E26" s="192"/>
      <c r="F26" s="193"/>
      <c r="G26" s="194"/>
      <c r="H26" s="194"/>
      <c r="I26" s="195">
        <f t="shared" si="0"/>
        <v>0</v>
      </c>
      <c r="J26" s="195">
        <f t="shared" si="1"/>
        <v>0</v>
      </c>
      <c r="K26" s="195">
        <f t="shared" si="2"/>
        <v>0</v>
      </c>
      <c r="L26" s="195">
        <f t="shared" si="3"/>
        <v>0</v>
      </c>
      <c r="M26" s="195">
        <f t="shared" si="21"/>
        <v>0</v>
      </c>
      <c r="N26" s="191"/>
      <c r="O26" s="196"/>
      <c r="P26" s="191"/>
      <c r="Q26" s="197"/>
      <c r="R26" s="197"/>
      <c r="S26" s="197"/>
      <c r="T26" s="194"/>
      <c r="U26" s="194"/>
      <c r="V26" s="194"/>
      <c r="W26" s="198">
        <f t="shared" si="22"/>
        <v>0</v>
      </c>
      <c r="X26" s="198">
        <f t="shared" si="23"/>
        <v>0</v>
      </c>
      <c r="Y26" s="198">
        <f t="shared" si="24"/>
        <v>0</v>
      </c>
      <c r="Z26" s="197">
        <f t="shared" si="25"/>
        <v>0</v>
      </c>
      <c r="AA26" s="199">
        <v>0</v>
      </c>
      <c r="AB26" s="199">
        <v>0</v>
      </c>
      <c r="AC26" s="196">
        <f t="shared" si="26"/>
        <v>0</v>
      </c>
      <c r="AD26" s="191"/>
      <c r="AE26" s="195">
        <f t="shared" si="49"/>
        <v>0</v>
      </c>
      <c r="AF26" s="195">
        <f t="shared" si="28"/>
        <v>0</v>
      </c>
      <c r="AG26" s="195">
        <f t="shared" si="4"/>
        <v>0</v>
      </c>
      <c r="AH26" s="32">
        <f t="shared" si="5"/>
        <v>0</v>
      </c>
      <c r="AI26" s="32">
        <f t="shared" si="6"/>
        <v>0</v>
      </c>
      <c r="AJ26" s="32">
        <f t="shared" si="7"/>
        <v>0</v>
      </c>
      <c r="AK26" s="32">
        <v>0</v>
      </c>
      <c r="AL26" s="32">
        <f t="shared" si="50"/>
        <v>0</v>
      </c>
      <c r="AM26" s="32">
        <f t="shared" si="8"/>
        <v>0</v>
      </c>
      <c r="AN26" s="32">
        <f t="shared" si="9"/>
        <v>0</v>
      </c>
      <c r="AO26" s="32">
        <f t="shared" si="10"/>
        <v>0</v>
      </c>
      <c r="AP26" s="32">
        <f t="shared" si="11"/>
        <v>0</v>
      </c>
      <c r="AQ26" s="32">
        <f t="shared" si="12"/>
        <v>0</v>
      </c>
      <c r="AR26" s="32">
        <f t="shared" si="30"/>
        <v>0</v>
      </c>
      <c r="AS26" s="32">
        <f t="shared" si="13"/>
        <v>0</v>
      </c>
      <c r="AT26" s="32">
        <f t="shared" si="14"/>
        <v>0</v>
      </c>
      <c r="AU26" s="32">
        <f t="shared" si="15"/>
        <v>0</v>
      </c>
      <c r="AV26" s="195">
        <f t="shared" si="31"/>
        <v>0</v>
      </c>
      <c r="AW26" s="32">
        <f t="shared" si="16"/>
        <v>0</v>
      </c>
      <c r="AX26" s="32">
        <f t="shared" si="17"/>
        <v>0</v>
      </c>
      <c r="AY26" s="196">
        <f t="shared" si="32"/>
        <v>0</v>
      </c>
      <c r="AZ26" s="195">
        <f t="shared" si="33"/>
        <v>0</v>
      </c>
      <c r="BA26" s="195">
        <f t="shared" si="34"/>
        <v>0</v>
      </c>
      <c r="BB26" s="195">
        <f t="shared" si="35"/>
        <v>0</v>
      </c>
      <c r="BC26" s="195">
        <f t="shared" si="36"/>
        <v>0</v>
      </c>
      <c r="BD26" s="200">
        <v>0</v>
      </c>
      <c r="BE26" s="195">
        <f t="shared" si="18"/>
        <v>0</v>
      </c>
      <c r="BF26" s="195">
        <f t="shared" si="19"/>
        <v>0</v>
      </c>
      <c r="BG26" s="195">
        <f t="shared" si="37"/>
        <v>0</v>
      </c>
      <c r="BH26" s="195">
        <f t="shared" si="38"/>
        <v>50</v>
      </c>
      <c r="BI26" s="195">
        <f t="shared" si="39"/>
        <v>-50</v>
      </c>
      <c r="BJ26" s="200">
        <f t="shared" si="40"/>
        <v>0</v>
      </c>
      <c r="BK26" s="201">
        <f t="shared" si="41"/>
        <v>0</v>
      </c>
      <c r="BL26" s="195">
        <f t="shared" si="42"/>
        <v>1183.33</v>
      </c>
      <c r="BM26" s="195">
        <f t="shared" si="43"/>
        <v>-1183.33</v>
      </c>
      <c r="BN26" s="239">
        <f t="shared" si="44"/>
        <v>0</v>
      </c>
      <c r="BO26" s="192">
        <v>0</v>
      </c>
      <c r="BP26" s="191">
        <v>0</v>
      </c>
      <c r="BQ26" s="203">
        <v>0</v>
      </c>
      <c r="BR26" s="203">
        <v>0</v>
      </c>
      <c r="BS26" s="191">
        <f t="shared" si="20"/>
        <v>0</v>
      </c>
      <c r="BT26" s="192">
        <v>0</v>
      </c>
      <c r="BU26" s="192">
        <v>0</v>
      </c>
      <c r="BV26" s="192"/>
      <c r="BW26" s="192">
        <v>0</v>
      </c>
      <c r="BX26" s="192"/>
      <c r="BY26" s="195">
        <f t="shared" si="45"/>
        <v>0</v>
      </c>
      <c r="BZ26" s="195">
        <f t="shared" si="46"/>
        <v>0</v>
      </c>
      <c r="CA26" s="195">
        <f t="shared" si="47"/>
        <v>0</v>
      </c>
      <c r="CB26" s="195"/>
      <c r="CC26" s="195">
        <f t="shared" si="48"/>
        <v>0</v>
      </c>
    </row>
    <row r="27" spans="1:81" s="204" customFormat="1" ht="32.1" customHeight="1" x14ac:dyDescent="0.3">
      <c r="A27" s="149" t="str">
        <f>IF(B27="","",SUBTOTAL(3,$B$5:B27))</f>
        <v/>
      </c>
      <c r="B27" s="191"/>
      <c r="C27" s="191"/>
      <c r="D27" s="191"/>
      <c r="E27" s="192"/>
      <c r="F27" s="193"/>
      <c r="G27" s="194"/>
      <c r="H27" s="194"/>
      <c r="I27" s="195">
        <f t="shared" si="0"/>
        <v>0</v>
      </c>
      <c r="J27" s="195">
        <f t="shared" si="1"/>
        <v>0</v>
      </c>
      <c r="K27" s="195">
        <f t="shared" si="2"/>
        <v>0</v>
      </c>
      <c r="L27" s="195">
        <f t="shared" si="3"/>
        <v>0</v>
      </c>
      <c r="M27" s="195">
        <f t="shared" si="21"/>
        <v>0</v>
      </c>
      <c r="N27" s="191"/>
      <c r="O27" s="196"/>
      <c r="P27" s="191"/>
      <c r="Q27" s="197"/>
      <c r="R27" s="197"/>
      <c r="S27" s="197"/>
      <c r="T27" s="194"/>
      <c r="U27" s="194"/>
      <c r="V27" s="194"/>
      <c r="W27" s="198">
        <f t="shared" si="22"/>
        <v>0</v>
      </c>
      <c r="X27" s="198">
        <f t="shared" si="23"/>
        <v>0</v>
      </c>
      <c r="Y27" s="198">
        <f t="shared" si="24"/>
        <v>0</v>
      </c>
      <c r="Z27" s="197">
        <f t="shared" si="25"/>
        <v>0</v>
      </c>
      <c r="AA27" s="199">
        <v>0</v>
      </c>
      <c r="AB27" s="199">
        <v>0</v>
      </c>
      <c r="AC27" s="196">
        <f t="shared" si="26"/>
        <v>0</v>
      </c>
      <c r="AD27" s="191"/>
      <c r="AE27" s="195">
        <f t="shared" si="49"/>
        <v>0</v>
      </c>
      <c r="AF27" s="195">
        <f t="shared" si="28"/>
        <v>0</v>
      </c>
      <c r="AG27" s="195">
        <f t="shared" si="4"/>
        <v>0</v>
      </c>
      <c r="AH27" s="32">
        <f t="shared" si="5"/>
        <v>0</v>
      </c>
      <c r="AI27" s="32">
        <f t="shared" si="6"/>
        <v>0</v>
      </c>
      <c r="AJ27" s="32">
        <f t="shared" si="7"/>
        <v>0</v>
      </c>
      <c r="AK27" s="32">
        <v>0</v>
      </c>
      <c r="AL27" s="32">
        <f t="shared" si="50"/>
        <v>0</v>
      </c>
      <c r="AM27" s="32">
        <f t="shared" si="8"/>
        <v>0</v>
      </c>
      <c r="AN27" s="32">
        <f t="shared" si="9"/>
        <v>0</v>
      </c>
      <c r="AO27" s="32">
        <f t="shared" si="10"/>
        <v>0</v>
      </c>
      <c r="AP27" s="32">
        <f t="shared" si="11"/>
        <v>0</v>
      </c>
      <c r="AQ27" s="32">
        <f t="shared" si="12"/>
        <v>0</v>
      </c>
      <c r="AR27" s="32">
        <f t="shared" si="30"/>
        <v>0</v>
      </c>
      <c r="AS27" s="32">
        <f t="shared" si="13"/>
        <v>0</v>
      </c>
      <c r="AT27" s="32">
        <f t="shared" si="14"/>
        <v>0</v>
      </c>
      <c r="AU27" s="32">
        <f t="shared" si="15"/>
        <v>0</v>
      </c>
      <c r="AV27" s="195">
        <f t="shared" si="31"/>
        <v>0</v>
      </c>
      <c r="AW27" s="32">
        <f t="shared" si="16"/>
        <v>0</v>
      </c>
      <c r="AX27" s="32">
        <f t="shared" si="17"/>
        <v>0</v>
      </c>
      <c r="AY27" s="196">
        <f t="shared" si="32"/>
        <v>0</v>
      </c>
      <c r="AZ27" s="195">
        <f t="shared" si="33"/>
        <v>0</v>
      </c>
      <c r="BA27" s="195">
        <f t="shared" si="34"/>
        <v>0</v>
      </c>
      <c r="BB27" s="195">
        <f t="shared" si="35"/>
        <v>0</v>
      </c>
      <c r="BC27" s="195">
        <f t="shared" si="36"/>
        <v>0</v>
      </c>
      <c r="BD27" s="200">
        <v>0</v>
      </c>
      <c r="BE27" s="195">
        <f t="shared" si="18"/>
        <v>0</v>
      </c>
      <c r="BF27" s="195">
        <f t="shared" si="19"/>
        <v>0</v>
      </c>
      <c r="BG27" s="195">
        <f t="shared" si="37"/>
        <v>0</v>
      </c>
      <c r="BH27" s="195">
        <f t="shared" si="38"/>
        <v>50</v>
      </c>
      <c r="BI27" s="195">
        <f t="shared" si="39"/>
        <v>-50</v>
      </c>
      <c r="BJ27" s="200">
        <f t="shared" si="40"/>
        <v>0</v>
      </c>
      <c r="BK27" s="201">
        <f t="shared" si="41"/>
        <v>0</v>
      </c>
      <c r="BL27" s="195">
        <f t="shared" si="42"/>
        <v>1183.33</v>
      </c>
      <c r="BM27" s="195">
        <f t="shared" si="43"/>
        <v>-1183.33</v>
      </c>
      <c r="BN27" s="239">
        <f t="shared" si="44"/>
        <v>0</v>
      </c>
      <c r="BO27" s="192">
        <v>0</v>
      </c>
      <c r="BP27" s="191">
        <v>0</v>
      </c>
      <c r="BQ27" s="203">
        <v>0</v>
      </c>
      <c r="BR27" s="203">
        <v>0</v>
      </c>
      <c r="BS27" s="191">
        <f t="shared" si="20"/>
        <v>0</v>
      </c>
      <c r="BT27" s="192">
        <v>0</v>
      </c>
      <c r="BU27" s="192">
        <v>0</v>
      </c>
      <c r="BV27" s="192"/>
      <c r="BW27" s="192">
        <v>0</v>
      </c>
      <c r="BX27" s="192"/>
      <c r="BY27" s="195">
        <f t="shared" si="45"/>
        <v>0</v>
      </c>
      <c r="BZ27" s="195">
        <f t="shared" si="46"/>
        <v>0</v>
      </c>
      <c r="CA27" s="195">
        <f t="shared" si="47"/>
        <v>0</v>
      </c>
      <c r="CB27" s="195"/>
      <c r="CC27" s="195">
        <f t="shared" si="48"/>
        <v>0</v>
      </c>
    </row>
    <row r="28" spans="1:81" s="204" customFormat="1" ht="32.1" customHeight="1" x14ac:dyDescent="0.3">
      <c r="A28" s="149" t="str">
        <f>IF(B28="","",SUBTOTAL(3,$B$5:B28))</f>
        <v/>
      </c>
      <c r="B28" s="191"/>
      <c r="C28" s="191"/>
      <c r="D28" s="191"/>
      <c r="E28" s="192"/>
      <c r="F28" s="193"/>
      <c r="G28" s="194"/>
      <c r="H28" s="194"/>
      <c r="I28" s="195">
        <f t="shared" si="0"/>
        <v>0</v>
      </c>
      <c r="J28" s="195">
        <f t="shared" si="1"/>
        <v>0</v>
      </c>
      <c r="K28" s="195">
        <f t="shared" si="2"/>
        <v>0</v>
      </c>
      <c r="L28" s="195">
        <f t="shared" si="3"/>
        <v>0</v>
      </c>
      <c r="M28" s="195">
        <f t="shared" si="21"/>
        <v>0</v>
      </c>
      <c r="N28" s="191"/>
      <c r="O28" s="196"/>
      <c r="P28" s="191"/>
      <c r="Q28" s="197"/>
      <c r="R28" s="197"/>
      <c r="S28" s="197"/>
      <c r="T28" s="194"/>
      <c r="U28" s="194"/>
      <c r="V28" s="194"/>
      <c r="W28" s="198">
        <f t="shared" si="22"/>
        <v>0</v>
      </c>
      <c r="X28" s="198">
        <f t="shared" si="23"/>
        <v>0</v>
      </c>
      <c r="Y28" s="198">
        <f t="shared" si="24"/>
        <v>0</v>
      </c>
      <c r="Z28" s="197">
        <f t="shared" si="25"/>
        <v>0</v>
      </c>
      <c r="AA28" s="199">
        <v>0</v>
      </c>
      <c r="AB28" s="199">
        <v>0</v>
      </c>
      <c r="AC28" s="196">
        <f t="shared" si="26"/>
        <v>0</v>
      </c>
      <c r="AD28" s="191"/>
      <c r="AE28" s="195">
        <f t="shared" si="49"/>
        <v>0</v>
      </c>
      <c r="AF28" s="195">
        <f t="shared" si="28"/>
        <v>0</v>
      </c>
      <c r="AG28" s="195">
        <f t="shared" si="4"/>
        <v>0</v>
      </c>
      <c r="AH28" s="32">
        <f t="shared" si="5"/>
        <v>0</v>
      </c>
      <c r="AI28" s="32">
        <f t="shared" si="6"/>
        <v>0</v>
      </c>
      <c r="AJ28" s="32">
        <f t="shared" si="7"/>
        <v>0</v>
      </c>
      <c r="AK28" s="32">
        <v>0</v>
      </c>
      <c r="AL28" s="32">
        <f t="shared" si="50"/>
        <v>0</v>
      </c>
      <c r="AM28" s="32">
        <f t="shared" si="8"/>
        <v>0</v>
      </c>
      <c r="AN28" s="32">
        <f t="shared" si="9"/>
        <v>0</v>
      </c>
      <c r="AO28" s="32">
        <f t="shared" si="10"/>
        <v>0</v>
      </c>
      <c r="AP28" s="32">
        <f t="shared" si="11"/>
        <v>0</v>
      </c>
      <c r="AQ28" s="32">
        <f t="shared" si="12"/>
        <v>0</v>
      </c>
      <c r="AR28" s="32">
        <f t="shared" si="30"/>
        <v>0</v>
      </c>
      <c r="AS28" s="32">
        <f t="shared" si="13"/>
        <v>0</v>
      </c>
      <c r="AT28" s="32">
        <f t="shared" si="14"/>
        <v>0</v>
      </c>
      <c r="AU28" s="32">
        <f t="shared" si="15"/>
        <v>0</v>
      </c>
      <c r="AV28" s="195">
        <f t="shared" si="31"/>
        <v>0</v>
      </c>
      <c r="AW28" s="32">
        <f t="shared" si="16"/>
        <v>0</v>
      </c>
      <c r="AX28" s="32">
        <f t="shared" si="17"/>
        <v>0</v>
      </c>
      <c r="AY28" s="196">
        <f t="shared" si="32"/>
        <v>0</v>
      </c>
      <c r="AZ28" s="195">
        <f t="shared" si="33"/>
        <v>0</v>
      </c>
      <c r="BA28" s="195">
        <f t="shared" si="34"/>
        <v>0</v>
      </c>
      <c r="BB28" s="195">
        <f t="shared" si="35"/>
        <v>0</v>
      </c>
      <c r="BC28" s="195">
        <f t="shared" si="36"/>
        <v>0</v>
      </c>
      <c r="BD28" s="200">
        <v>0</v>
      </c>
      <c r="BE28" s="195">
        <f t="shared" si="18"/>
        <v>0</v>
      </c>
      <c r="BF28" s="195">
        <f t="shared" si="19"/>
        <v>0</v>
      </c>
      <c r="BG28" s="195">
        <f t="shared" si="37"/>
        <v>0</v>
      </c>
      <c r="BH28" s="195">
        <f t="shared" si="38"/>
        <v>50</v>
      </c>
      <c r="BI28" s="195">
        <f t="shared" si="39"/>
        <v>-50</v>
      </c>
      <c r="BJ28" s="200">
        <f t="shared" si="40"/>
        <v>0</v>
      </c>
      <c r="BK28" s="201">
        <f t="shared" si="41"/>
        <v>0</v>
      </c>
      <c r="BL28" s="195">
        <f t="shared" si="42"/>
        <v>1183.33</v>
      </c>
      <c r="BM28" s="195">
        <f t="shared" si="43"/>
        <v>-1183.33</v>
      </c>
      <c r="BN28" s="239">
        <f t="shared" si="44"/>
        <v>0</v>
      </c>
      <c r="BO28" s="192">
        <v>0</v>
      </c>
      <c r="BP28" s="191">
        <v>0</v>
      </c>
      <c r="BQ28" s="203">
        <v>0</v>
      </c>
      <c r="BR28" s="203">
        <v>0</v>
      </c>
      <c r="BS28" s="191">
        <f t="shared" si="20"/>
        <v>0</v>
      </c>
      <c r="BT28" s="192">
        <v>0</v>
      </c>
      <c r="BU28" s="192">
        <v>0</v>
      </c>
      <c r="BV28" s="192"/>
      <c r="BW28" s="192">
        <v>0</v>
      </c>
      <c r="BX28" s="192"/>
      <c r="BY28" s="195">
        <f t="shared" si="45"/>
        <v>0</v>
      </c>
      <c r="BZ28" s="195">
        <f t="shared" si="46"/>
        <v>0</v>
      </c>
      <c r="CA28" s="195">
        <f t="shared" si="47"/>
        <v>0</v>
      </c>
      <c r="CB28" s="195"/>
      <c r="CC28" s="195">
        <f t="shared" si="48"/>
        <v>0</v>
      </c>
    </row>
    <row r="29" spans="1:81" s="204" customFormat="1" ht="32.1" customHeight="1" x14ac:dyDescent="0.3">
      <c r="A29" s="149" t="str">
        <f>IF(B29="","",SUBTOTAL(3,$B$5:B29))</f>
        <v/>
      </c>
      <c r="B29" s="191"/>
      <c r="C29" s="191"/>
      <c r="D29" s="191"/>
      <c r="E29" s="192"/>
      <c r="F29" s="193"/>
      <c r="G29" s="194"/>
      <c r="H29" s="194"/>
      <c r="I29" s="195">
        <f t="shared" si="0"/>
        <v>0</v>
      </c>
      <c r="J29" s="195">
        <f t="shared" si="1"/>
        <v>0</v>
      </c>
      <c r="K29" s="195">
        <f t="shared" si="2"/>
        <v>0</v>
      </c>
      <c r="L29" s="195">
        <f t="shared" si="3"/>
        <v>0</v>
      </c>
      <c r="M29" s="195">
        <f t="shared" si="21"/>
        <v>0</v>
      </c>
      <c r="N29" s="191"/>
      <c r="O29" s="196"/>
      <c r="P29" s="191"/>
      <c r="Q29" s="197"/>
      <c r="R29" s="197"/>
      <c r="S29" s="197"/>
      <c r="T29" s="194"/>
      <c r="U29" s="194"/>
      <c r="V29" s="194"/>
      <c r="W29" s="198">
        <f t="shared" si="22"/>
        <v>0</v>
      </c>
      <c r="X29" s="198">
        <f t="shared" si="23"/>
        <v>0</v>
      </c>
      <c r="Y29" s="198">
        <f t="shared" si="24"/>
        <v>0</v>
      </c>
      <c r="Z29" s="197">
        <f t="shared" si="25"/>
        <v>0</v>
      </c>
      <c r="AA29" s="199">
        <v>0</v>
      </c>
      <c r="AB29" s="199">
        <v>0</v>
      </c>
      <c r="AC29" s="196">
        <f t="shared" si="26"/>
        <v>0</v>
      </c>
      <c r="AD29" s="191"/>
      <c r="AE29" s="195">
        <f t="shared" si="49"/>
        <v>0</v>
      </c>
      <c r="AF29" s="195">
        <f t="shared" si="28"/>
        <v>0</v>
      </c>
      <c r="AG29" s="195">
        <f t="shared" si="4"/>
        <v>0</v>
      </c>
      <c r="AH29" s="32">
        <f t="shared" si="5"/>
        <v>0</v>
      </c>
      <c r="AI29" s="32">
        <f t="shared" si="6"/>
        <v>0</v>
      </c>
      <c r="AJ29" s="32">
        <f t="shared" si="7"/>
        <v>0</v>
      </c>
      <c r="AK29" s="32">
        <v>0</v>
      </c>
      <c r="AL29" s="32">
        <f t="shared" si="50"/>
        <v>0</v>
      </c>
      <c r="AM29" s="32">
        <f t="shared" si="8"/>
        <v>0</v>
      </c>
      <c r="AN29" s="32">
        <f t="shared" si="9"/>
        <v>0</v>
      </c>
      <c r="AO29" s="32">
        <f t="shared" si="10"/>
        <v>0</v>
      </c>
      <c r="AP29" s="32">
        <f t="shared" si="11"/>
        <v>0</v>
      </c>
      <c r="AQ29" s="32">
        <f t="shared" si="12"/>
        <v>0</v>
      </c>
      <c r="AR29" s="32">
        <f t="shared" si="30"/>
        <v>0</v>
      </c>
      <c r="AS29" s="32">
        <f t="shared" si="13"/>
        <v>0</v>
      </c>
      <c r="AT29" s="32">
        <f t="shared" si="14"/>
        <v>0</v>
      </c>
      <c r="AU29" s="32">
        <f t="shared" si="15"/>
        <v>0</v>
      </c>
      <c r="AV29" s="195">
        <f t="shared" si="31"/>
        <v>0</v>
      </c>
      <c r="AW29" s="32">
        <f t="shared" si="16"/>
        <v>0</v>
      </c>
      <c r="AX29" s="32">
        <f t="shared" si="17"/>
        <v>0</v>
      </c>
      <c r="AY29" s="196">
        <f t="shared" si="32"/>
        <v>0</v>
      </c>
      <c r="AZ29" s="195">
        <f t="shared" si="33"/>
        <v>0</v>
      </c>
      <c r="BA29" s="195">
        <f t="shared" si="34"/>
        <v>0</v>
      </c>
      <c r="BB29" s="195">
        <f t="shared" si="35"/>
        <v>0</v>
      </c>
      <c r="BC29" s="195">
        <f t="shared" si="36"/>
        <v>0</v>
      </c>
      <c r="BD29" s="200">
        <v>0</v>
      </c>
      <c r="BE29" s="195">
        <f t="shared" si="18"/>
        <v>0</v>
      </c>
      <c r="BF29" s="195">
        <f t="shared" si="19"/>
        <v>0</v>
      </c>
      <c r="BG29" s="195">
        <f t="shared" si="37"/>
        <v>0</v>
      </c>
      <c r="BH29" s="195">
        <f t="shared" si="38"/>
        <v>50</v>
      </c>
      <c r="BI29" s="195">
        <f t="shared" si="39"/>
        <v>-50</v>
      </c>
      <c r="BJ29" s="200">
        <f t="shared" si="40"/>
        <v>0</v>
      </c>
      <c r="BK29" s="201">
        <f t="shared" si="41"/>
        <v>0</v>
      </c>
      <c r="BL29" s="195">
        <f t="shared" si="42"/>
        <v>1183.33</v>
      </c>
      <c r="BM29" s="195">
        <f t="shared" si="43"/>
        <v>-1183.33</v>
      </c>
      <c r="BN29" s="239">
        <f t="shared" si="44"/>
        <v>0</v>
      </c>
      <c r="BO29" s="192">
        <v>0</v>
      </c>
      <c r="BP29" s="191">
        <v>0</v>
      </c>
      <c r="BQ29" s="203">
        <v>0</v>
      </c>
      <c r="BR29" s="203">
        <v>0</v>
      </c>
      <c r="BS29" s="191">
        <f t="shared" si="20"/>
        <v>0</v>
      </c>
      <c r="BT29" s="192">
        <v>0</v>
      </c>
      <c r="BU29" s="192">
        <v>0</v>
      </c>
      <c r="BV29" s="192"/>
      <c r="BW29" s="192">
        <v>0</v>
      </c>
      <c r="BX29" s="192"/>
      <c r="BY29" s="195">
        <f t="shared" si="45"/>
        <v>0</v>
      </c>
      <c r="BZ29" s="195">
        <f t="shared" si="46"/>
        <v>0</v>
      </c>
      <c r="CA29" s="195">
        <f t="shared" si="47"/>
        <v>0</v>
      </c>
      <c r="CB29" s="195"/>
      <c r="CC29" s="195">
        <f t="shared" si="48"/>
        <v>0</v>
      </c>
    </row>
    <row r="30" spans="1:81" s="204" customFormat="1" ht="32.1" customHeight="1" x14ac:dyDescent="0.3">
      <c r="A30" s="149" t="str">
        <f>IF(B30="","",SUBTOTAL(3,$B$5:B30))</f>
        <v/>
      </c>
      <c r="B30" s="191"/>
      <c r="C30" s="191"/>
      <c r="D30" s="191"/>
      <c r="E30" s="192"/>
      <c r="F30" s="193"/>
      <c r="G30" s="194"/>
      <c r="H30" s="194"/>
      <c r="I30" s="195">
        <f t="shared" si="0"/>
        <v>0</v>
      </c>
      <c r="J30" s="195">
        <f t="shared" si="1"/>
        <v>0</v>
      </c>
      <c r="K30" s="195">
        <f t="shared" si="2"/>
        <v>0</v>
      </c>
      <c r="L30" s="195">
        <f t="shared" si="3"/>
        <v>0</v>
      </c>
      <c r="M30" s="195">
        <f t="shared" si="21"/>
        <v>0</v>
      </c>
      <c r="N30" s="191"/>
      <c r="O30" s="196"/>
      <c r="P30" s="191"/>
      <c r="Q30" s="197"/>
      <c r="R30" s="197"/>
      <c r="S30" s="197"/>
      <c r="T30" s="194"/>
      <c r="U30" s="194"/>
      <c r="V30" s="194"/>
      <c r="W30" s="198">
        <f t="shared" si="22"/>
        <v>0</v>
      </c>
      <c r="X30" s="198">
        <f t="shared" si="23"/>
        <v>0</v>
      </c>
      <c r="Y30" s="198">
        <f t="shared" si="24"/>
        <v>0</v>
      </c>
      <c r="Z30" s="197">
        <f t="shared" si="25"/>
        <v>0</v>
      </c>
      <c r="AA30" s="199">
        <v>0</v>
      </c>
      <c r="AB30" s="199">
        <v>0</v>
      </c>
      <c r="AC30" s="196">
        <f t="shared" si="26"/>
        <v>0</v>
      </c>
      <c r="AD30" s="191"/>
      <c r="AE30" s="195">
        <f t="shared" si="49"/>
        <v>0</v>
      </c>
      <c r="AF30" s="195">
        <f t="shared" si="28"/>
        <v>0</v>
      </c>
      <c r="AG30" s="195">
        <f t="shared" si="4"/>
        <v>0</v>
      </c>
      <c r="AH30" s="32">
        <f t="shared" si="5"/>
        <v>0</v>
      </c>
      <c r="AI30" s="32">
        <f t="shared" si="6"/>
        <v>0</v>
      </c>
      <c r="AJ30" s="32">
        <f t="shared" si="7"/>
        <v>0</v>
      </c>
      <c r="AK30" s="32">
        <v>0</v>
      </c>
      <c r="AL30" s="32">
        <f t="shared" si="50"/>
        <v>0</v>
      </c>
      <c r="AM30" s="32">
        <f t="shared" si="8"/>
        <v>0</v>
      </c>
      <c r="AN30" s="32">
        <f t="shared" si="9"/>
        <v>0</v>
      </c>
      <c r="AO30" s="32">
        <f t="shared" si="10"/>
        <v>0</v>
      </c>
      <c r="AP30" s="32">
        <f t="shared" si="11"/>
        <v>0</v>
      </c>
      <c r="AQ30" s="32">
        <f t="shared" si="12"/>
        <v>0</v>
      </c>
      <c r="AR30" s="32">
        <f t="shared" si="30"/>
        <v>0</v>
      </c>
      <c r="AS30" s="32">
        <f t="shared" si="13"/>
        <v>0</v>
      </c>
      <c r="AT30" s="32">
        <f t="shared" si="14"/>
        <v>0</v>
      </c>
      <c r="AU30" s="32">
        <f t="shared" si="15"/>
        <v>0</v>
      </c>
      <c r="AV30" s="195">
        <f t="shared" si="31"/>
        <v>0</v>
      </c>
      <c r="AW30" s="32">
        <f t="shared" si="16"/>
        <v>0</v>
      </c>
      <c r="AX30" s="32">
        <f t="shared" si="17"/>
        <v>0</v>
      </c>
      <c r="AY30" s="196">
        <f t="shared" si="32"/>
        <v>0</v>
      </c>
      <c r="AZ30" s="195">
        <f t="shared" si="33"/>
        <v>0</v>
      </c>
      <c r="BA30" s="195">
        <f t="shared" si="34"/>
        <v>0</v>
      </c>
      <c r="BB30" s="195">
        <f t="shared" si="35"/>
        <v>0</v>
      </c>
      <c r="BC30" s="195">
        <f t="shared" si="36"/>
        <v>0</v>
      </c>
      <c r="BD30" s="200">
        <v>0</v>
      </c>
      <c r="BE30" s="195">
        <f t="shared" si="18"/>
        <v>0</v>
      </c>
      <c r="BF30" s="195">
        <f t="shared" si="19"/>
        <v>0</v>
      </c>
      <c r="BG30" s="195">
        <f t="shared" si="37"/>
        <v>0</v>
      </c>
      <c r="BH30" s="195">
        <f t="shared" si="38"/>
        <v>50</v>
      </c>
      <c r="BI30" s="195">
        <f t="shared" si="39"/>
        <v>-50</v>
      </c>
      <c r="BJ30" s="200">
        <f t="shared" si="40"/>
        <v>0</v>
      </c>
      <c r="BK30" s="201">
        <f t="shared" si="41"/>
        <v>0</v>
      </c>
      <c r="BL30" s="195">
        <f t="shared" si="42"/>
        <v>1183.33</v>
      </c>
      <c r="BM30" s="195">
        <f t="shared" si="43"/>
        <v>-1183.33</v>
      </c>
      <c r="BN30" s="239">
        <f t="shared" si="44"/>
        <v>0</v>
      </c>
      <c r="BO30" s="192">
        <v>0</v>
      </c>
      <c r="BP30" s="191">
        <v>0</v>
      </c>
      <c r="BQ30" s="203">
        <v>0</v>
      </c>
      <c r="BR30" s="203">
        <v>0</v>
      </c>
      <c r="BS30" s="191">
        <f t="shared" si="20"/>
        <v>0</v>
      </c>
      <c r="BT30" s="192">
        <v>0</v>
      </c>
      <c r="BU30" s="192">
        <v>0</v>
      </c>
      <c r="BV30" s="192"/>
      <c r="BW30" s="192">
        <v>0</v>
      </c>
      <c r="BX30" s="192"/>
      <c r="BY30" s="195">
        <f t="shared" si="45"/>
        <v>0</v>
      </c>
      <c r="BZ30" s="195">
        <f t="shared" si="46"/>
        <v>0</v>
      </c>
      <c r="CA30" s="195">
        <f t="shared" si="47"/>
        <v>0</v>
      </c>
      <c r="CB30" s="195"/>
      <c r="CC30" s="195">
        <f t="shared" si="48"/>
        <v>0</v>
      </c>
    </row>
    <row r="31" spans="1:81" s="204" customFormat="1" ht="32.1" customHeight="1" x14ac:dyDescent="0.3">
      <c r="A31" s="149" t="str">
        <f>IF(B31="","",SUBTOTAL(3,$B$5:B31))</f>
        <v/>
      </c>
      <c r="B31" s="191"/>
      <c r="C31" s="191"/>
      <c r="D31" s="191"/>
      <c r="E31" s="192"/>
      <c r="F31" s="193"/>
      <c r="G31" s="194"/>
      <c r="H31" s="194"/>
      <c r="I31" s="195">
        <f t="shared" si="0"/>
        <v>0</v>
      </c>
      <c r="J31" s="195">
        <f t="shared" si="1"/>
        <v>0</v>
      </c>
      <c r="K31" s="195">
        <f t="shared" si="2"/>
        <v>0</v>
      </c>
      <c r="L31" s="195">
        <f t="shared" si="3"/>
        <v>0</v>
      </c>
      <c r="M31" s="195">
        <f t="shared" si="21"/>
        <v>0</v>
      </c>
      <c r="N31" s="191"/>
      <c r="O31" s="196"/>
      <c r="P31" s="191"/>
      <c r="Q31" s="197"/>
      <c r="R31" s="197"/>
      <c r="S31" s="197"/>
      <c r="T31" s="194"/>
      <c r="U31" s="194"/>
      <c r="V31" s="194"/>
      <c r="W31" s="198">
        <f t="shared" si="22"/>
        <v>0</v>
      </c>
      <c r="X31" s="198">
        <f t="shared" si="23"/>
        <v>0</v>
      </c>
      <c r="Y31" s="198">
        <f t="shared" si="24"/>
        <v>0</v>
      </c>
      <c r="Z31" s="197">
        <f t="shared" si="25"/>
        <v>0</v>
      </c>
      <c r="AA31" s="199">
        <v>0</v>
      </c>
      <c r="AB31" s="199">
        <v>0</v>
      </c>
      <c r="AC31" s="196">
        <f t="shared" si="26"/>
        <v>0</v>
      </c>
      <c r="AD31" s="191"/>
      <c r="AE31" s="195">
        <f t="shared" si="49"/>
        <v>0</v>
      </c>
      <c r="AF31" s="195">
        <f t="shared" si="28"/>
        <v>0</v>
      </c>
      <c r="AG31" s="195">
        <f t="shared" si="4"/>
        <v>0</v>
      </c>
      <c r="AH31" s="32">
        <f t="shared" si="5"/>
        <v>0</v>
      </c>
      <c r="AI31" s="32">
        <f t="shared" si="6"/>
        <v>0</v>
      </c>
      <c r="AJ31" s="32">
        <f t="shared" si="7"/>
        <v>0</v>
      </c>
      <c r="AK31" s="32">
        <v>0</v>
      </c>
      <c r="AL31" s="32">
        <f t="shared" si="50"/>
        <v>0</v>
      </c>
      <c r="AM31" s="32">
        <f t="shared" si="8"/>
        <v>0</v>
      </c>
      <c r="AN31" s="32">
        <f t="shared" si="9"/>
        <v>0</v>
      </c>
      <c r="AO31" s="32">
        <f t="shared" si="10"/>
        <v>0</v>
      </c>
      <c r="AP31" s="32">
        <f t="shared" si="11"/>
        <v>0</v>
      </c>
      <c r="AQ31" s="32">
        <f t="shared" si="12"/>
        <v>0</v>
      </c>
      <c r="AR31" s="32">
        <f t="shared" si="30"/>
        <v>0</v>
      </c>
      <c r="AS31" s="32">
        <f t="shared" si="13"/>
        <v>0</v>
      </c>
      <c r="AT31" s="32">
        <f t="shared" si="14"/>
        <v>0</v>
      </c>
      <c r="AU31" s="32">
        <f t="shared" si="15"/>
        <v>0</v>
      </c>
      <c r="AV31" s="195">
        <f t="shared" si="31"/>
        <v>0</v>
      </c>
      <c r="AW31" s="32">
        <f t="shared" si="16"/>
        <v>0</v>
      </c>
      <c r="AX31" s="32">
        <f t="shared" si="17"/>
        <v>0</v>
      </c>
      <c r="AY31" s="196">
        <f t="shared" si="32"/>
        <v>0</v>
      </c>
      <c r="AZ31" s="195">
        <f t="shared" si="33"/>
        <v>0</v>
      </c>
      <c r="BA31" s="195">
        <f t="shared" si="34"/>
        <v>0</v>
      </c>
      <c r="BB31" s="195">
        <f t="shared" si="35"/>
        <v>0</v>
      </c>
      <c r="BC31" s="195">
        <f t="shared" si="36"/>
        <v>0</v>
      </c>
      <c r="BD31" s="200">
        <v>0</v>
      </c>
      <c r="BE31" s="195">
        <f t="shared" si="18"/>
        <v>0</v>
      </c>
      <c r="BF31" s="195">
        <f t="shared" si="19"/>
        <v>0</v>
      </c>
      <c r="BG31" s="195">
        <f t="shared" si="37"/>
        <v>0</v>
      </c>
      <c r="BH31" s="195">
        <f t="shared" si="38"/>
        <v>50</v>
      </c>
      <c r="BI31" s="195">
        <f t="shared" si="39"/>
        <v>-50</v>
      </c>
      <c r="BJ31" s="200">
        <f t="shared" si="40"/>
        <v>0</v>
      </c>
      <c r="BK31" s="201">
        <f t="shared" si="41"/>
        <v>0</v>
      </c>
      <c r="BL31" s="195">
        <f t="shared" si="42"/>
        <v>1183.33</v>
      </c>
      <c r="BM31" s="195">
        <f t="shared" si="43"/>
        <v>-1183.33</v>
      </c>
      <c r="BN31" s="239">
        <f t="shared" si="44"/>
        <v>0</v>
      </c>
      <c r="BO31" s="192">
        <v>0</v>
      </c>
      <c r="BP31" s="191">
        <v>0</v>
      </c>
      <c r="BQ31" s="203">
        <v>0</v>
      </c>
      <c r="BR31" s="203">
        <v>0</v>
      </c>
      <c r="BS31" s="191">
        <f t="shared" si="20"/>
        <v>0</v>
      </c>
      <c r="BT31" s="192">
        <v>0</v>
      </c>
      <c r="BU31" s="192">
        <v>0</v>
      </c>
      <c r="BV31" s="192"/>
      <c r="BW31" s="192">
        <v>0</v>
      </c>
      <c r="BX31" s="192"/>
      <c r="BY31" s="195">
        <f t="shared" si="45"/>
        <v>0</v>
      </c>
      <c r="BZ31" s="195">
        <f t="shared" si="46"/>
        <v>0</v>
      </c>
      <c r="CA31" s="195">
        <f t="shared" si="47"/>
        <v>0</v>
      </c>
      <c r="CB31" s="195"/>
      <c r="CC31" s="195">
        <f t="shared" si="48"/>
        <v>0</v>
      </c>
    </row>
    <row r="32" spans="1:81" s="204" customFormat="1" ht="32.1" customHeight="1" x14ac:dyDescent="0.3">
      <c r="A32" s="149" t="str">
        <f>IF(B32="","",SUBTOTAL(3,$B$5:B32))</f>
        <v/>
      </c>
      <c r="B32" s="191"/>
      <c r="C32" s="191"/>
      <c r="D32" s="191"/>
      <c r="E32" s="192"/>
      <c r="F32" s="193"/>
      <c r="G32" s="194"/>
      <c r="H32" s="194"/>
      <c r="I32" s="195">
        <f t="shared" si="0"/>
        <v>0</v>
      </c>
      <c r="J32" s="195">
        <f t="shared" si="1"/>
        <v>0</v>
      </c>
      <c r="K32" s="195">
        <f t="shared" si="2"/>
        <v>0</v>
      </c>
      <c r="L32" s="195">
        <f t="shared" si="3"/>
        <v>0</v>
      </c>
      <c r="M32" s="195">
        <f t="shared" si="21"/>
        <v>0</v>
      </c>
      <c r="N32" s="191"/>
      <c r="O32" s="196"/>
      <c r="P32" s="191"/>
      <c r="Q32" s="197"/>
      <c r="R32" s="197"/>
      <c r="S32" s="197"/>
      <c r="T32" s="194"/>
      <c r="U32" s="194"/>
      <c r="V32" s="194"/>
      <c r="W32" s="198">
        <f t="shared" si="22"/>
        <v>0</v>
      </c>
      <c r="X32" s="198">
        <f t="shared" si="23"/>
        <v>0</v>
      </c>
      <c r="Y32" s="198">
        <f t="shared" si="24"/>
        <v>0</v>
      </c>
      <c r="Z32" s="197">
        <f t="shared" si="25"/>
        <v>0</v>
      </c>
      <c r="AA32" s="199">
        <v>0</v>
      </c>
      <c r="AB32" s="199">
        <v>0</v>
      </c>
      <c r="AC32" s="196">
        <f t="shared" si="26"/>
        <v>0</v>
      </c>
      <c r="AD32" s="191"/>
      <c r="AE32" s="195">
        <f t="shared" si="49"/>
        <v>0</v>
      </c>
      <c r="AF32" s="195">
        <f t="shared" si="28"/>
        <v>0</v>
      </c>
      <c r="AG32" s="195">
        <f t="shared" si="4"/>
        <v>0</v>
      </c>
      <c r="AH32" s="32">
        <f t="shared" si="5"/>
        <v>0</v>
      </c>
      <c r="AI32" s="32">
        <f t="shared" si="6"/>
        <v>0</v>
      </c>
      <c r="AJ32" s="32">
        <f t="shared" si="7"/>
        <v>0</v>
      </c>
      <c r="AK32" s="32">
        <v>0</v>
      </c>
      <c r="AL32" s="32">
        <f t="shared" si="50"/>
        <v>0</v>
      </c>
      <c r="AM32" s="32">
        <f t="shared" si="8"/>
        <v>0</v>
      </c>
      <c r="AN32" s="32">
        <f t="shared" si="9"/>
        <v>0</v>
      </c>
      <c r="AO32" s="32">
        <f t="shared" si="10"/>
        <v>0</v>
      </c>
      <c r="AP32" s="32">
        <f t="shared" si="11"/>
        <v>0</v>
      </c>
      <c r="AQ32" s="32">
        <f t="shared" si="12"/>
        <v>0</v>
      </c>
      <c r="AR32" s="32">
        <f t="shared" si="30"/>
        <v>0</v>
      </c>
      <c r="AS32" s="32">
        <f t="shared" si="13"/>
        <v>0</v>
      </c>
      <c r="AT32" s="32">
        <f t="shared" si="14"/>
        <v>0</v>
      </c>
      <c r="AU32" s="32">
        <f t="shared" si="15"/>
        <v>0</v>
      </c>
      <c r="AV32" s="195">
        <f t="shared" si="31"/>
        <v>0</v>
      </c>
      <c r="AW32" s="32">
        <f t="shared" si="16"/>
        <v>0</v>
      </c>
      <c r="AX32" s="32">
        <f t="shared" si="17"/>
        <v>0</v>
      </c>
      <c r="AY32" s="196">
        <f t="shared" si="32"/>
        <v>0</v>
      </c>
      <c r="AZ32" s="195">
        <f t="shared" si="33"/>
        <v>0</v>
      </c>
      <c r="BA32" s="195">
        <f t="shared" si="34"/>
        <v>0</v>
      </c>
      <c r="BB32" s="195">
        <f t="shared" si="35"/>
        <v>0</v>
      </c>
      <c r="BC32" s="195">
        <f t="shared" si="36"/>
        <v>0</v>
      </c>
      <c r="BD32" s="200">
        <v>0</v>
      </c>
      <c r="BE32" s="195">
        <f t="shared" si="18"/>
        <v>0</v>
      </c>
      <c r="BF32" s="195">
        <f t="shared" si="19"/>
        <v>0</v>
      </c>
      <c r="BG32" s="195">
        <f t="shared" si="37"/>
        <v>0</v>
      </c>
      <c r="BH32" s="195">
        <f t="shared" si="38"/>
        <v>50</v>
      </c>
      <c r="BI32" s="195">
        <f t="shared" si="39"/>
        <v>-50</v>
      </c>
      <c r="BJ32" s="200">
        <f t="shared" si="40"/>
        <v>0</v>
      </c>
      <c r="BK32" s="201">
        <f t="shared" si="41"/>
        <v>0</v>
      </c>
      <c r="BL32" s="195">
        <f t="shared" si="42"/>
        <v>1183.33</v>
      </c>
      <c r="BM32" s="195">
        <f t="shared" si="43"/>
        <v>-1183.33</v>
      </c>
      <c r="BN32" s="239">
        <f t="shared" si="44"/>
        <v>0</v>
      </c>
      <c r="BO32" s="192">
        <v>0</v>
      </c>
      <c r="BP32" s="191">
        <v>0</v>
      </c>
      <c r="BQ32" s="203">
        <v>0</v>
      </c>
      <c r="BR32" s="203">
        <v>0</v>
      </c>
      <c r="BS32" s="191">
        <f t="shared" si="20"/>
        <v>0</v>
      </c>
      <c r="BT32" s="192">
        <v>0</v>
      </c>
      <c r="BU32" s="192">
        <v>0</v>
      </c>
      <c r="BV32" s="192"/>
      <c r="BW32" s="192">
        <v>0</v>
      </c>
      <c r="BX32" s="192"/>
      <c r="BY32" s="195">
        <f t="shared" si="45"/>
        <v>0</v>
      </c>
      <c r="BZ32" s="195">
        <f t="shared" si="46"/>
        <v>0</v>
      </c>
      <c r="CA32" s="195">
        <f t="shared" si="47"/>
        <v>0</v>
      </c>
      <c r="CB32" s="195"/>
      <c r="CC32" s="195">
        <f t="shared" si="48"/>
        <v>0</v>
      </c>
    </row>
    <row r="33" spans="1:84" s="204" customFormat="1" ht="40.5" customHeight="1" x14ac:dyDescent="0.3">
      <c r="A33" s="190"/>
      <c r="B33" s="191" t="s">
        <v>143</v>
      </c>
      <c r="C33" s="191" t="str">
        <f>B33</f>
        <v>كشف اداريين 1</v>
      </c>
      <c r="D33" s="191" t="str">
        <f>B33</f>
        <v>كشف اداريين 1</v>
      </c>
      <c r="E33" s="192" t="str">
        <f>B33</f>
        <v>كشف اداريين 1</v>
      </c>
      <c r="F33" s="193">
        <f t="shared" ref="F33:AL33" si="51">SUM(F5:F32)</f>
        <v>0</v>
      </c>
      <c r="G33" s="194"/>
      <c r="H33" s="194">
        <f t="shared" si="51"/>
        <v>0</v>
      </c>
      <c r="I33" s="195">
        <f t="shared" si="51"/>
        <v>0</v>
      </c>
      <c r="J33" s="195">
        <f t="shared" si="51"/>
        <v>0</v>
      </c>
      <c r="K33" s="195">
        <f t="shared" si="51"/>
        <v>0</v>
      </c>
      <c r="L33" s="195">
        <f t="shared" si="51"/>
        <v>0</v>
      </c>
      <c r="M33" s="195">
        <f t="shared" si="51"/>
        <v>0</v>
      </c>
      <c r="N33" s="191">
        <f t="shared" si="51"/>
        <v>0</v>
      </c>
      <c r="O33" s="196">
        <f t="shared" si="51"/>
        <v>0</v>
      </c>
      <c r="P33" s="191">
        <f t="shared" si="51"/>
        <v>0</v>
      </c>
      <c r="Q33" s="197">
        <f t="shared" si="51"/>
        <v>0</v>
      </c>
      <c r="R33" s="197">
        <f t="shared" si="51"/>
        <v>0</v>
      </c>
      <c r="S33" s="197">
        <f t="shared" si="51"/>
        <v>0</v>
      </c>
      <c r="T33" s="194">
        <f t="shared" si="51"/>
        <v>0</v>
      </c>
      <c r="U33" s="194"/>
      <c r="V33" s="194">
        <f t="shared" si="51"/>
        <v>0</v>
      </c>
      <c r="W33" s="194">
        <f t="shared" si="51"/>
        <v>0</v>
      </c>
      <c r="X33" s="194">
        <f t="shared" si="51"/>
        <v>0</v>
      </c>
      <c r="Y33" s="194">
        <f t="shared" si="51"/>
        <v>0</v>
      </c>
      <c r="Z33" s="194">
        <f t="shared" si="51"/>
        <v>0</v>
      </c>
      <c r="AA33" s="199">
        <f t="shared" si="51"/>
        <v>0</v>
      </c>
      <c r="AB33" s="199">
        <f t="shared" si="51"/>
        <v>0</v>
      </c>
      <c r="AC33" s="196">
        <f t="shared" si="51"/>
        <v>0</v>
      </c>
      <c r="AD33" s="191">
        <f t="shared" si="51"/>
        <v>0</v>
      </c>
      <c r="AE33" s="195">
        <f t="shared" si="51"/>
        <v>0</v>
      </c>
      <c r="AF33" s="195">
        <f t="shared" si="51"/>
        <v>0</v>
      </c>
      <c r="AG33" s="195">
        <f t="shared" si="51"/>
        <v>0</v>
      </c>
      <c r="AH33" s="32">
        <f t="shared" si="51"/>
        <v>0</v>
      </c>
      <c r="AI33" s="32">
        <f t="shared" si="51"/>
        <v>0</v>
      </c>
      <c r="AJ33" s="32">
        <f t="shared" si="51"/>
        <v>0</v>
      </c>
      <c r="AK33" s="32">
        <f t="shared" si="51"/>
        <v>0</v>
      </c>
      <c r="AL33" s="32">
        <f t="shared" si="51"/>
        <v>0</v>
      </c>
      <c r="AM33" s="32">
        <f t="shared" ref="AM33:BR33" si="52">SUM(AM5:AM32)</f>
        <v>0</v>
      </c>
      <c r="AN33" s="32">
        <f t="shared" si="52"/>
        <v>0</v>
      </c>
      <c r="AO33" s="32">
        <f t="shared" si="52"/>
        <v>0</v>
      </c>
      <c r="AP33" s="32">
        <f t="shared" si="52"/>
        <v>0</v>
      </c>
      <c r="AQ33" s="32">
        <f t="shared" si="52"/>
        <v>0</v>
      </c>
      <c r="AR33" s="32">
        <f t="shared" si="52"/>
        <v>0</v>
      </c>
      <c r="AS33" s="32">
        <f t="shared" si="52"/>
        <v>0</v>
      </c>
      <c r="AT33" s="32">
        <f t="shared" si="52"/>
        <v>0</v>
      </c>
      <c r="AU33" s="32">
        <f t="shared" si="52"/>
        <v>0</v>
      </c>
      <c r="AV33" s="195">
        <f t="shared" si="52"/>
        <v>0</v>
      </c>
      <c r="AW33" s="32">
        <f t="shared" si="52"/>
        <v>0</v>
      </c>
      <c r="AX33" s="32">
        <f t="shared" si="52"/>
        <v>0</v>
      </c>
      <c r="AY33" s="196">
        <f t="shared" si="52"/>
        <v>0</v>
      </c>
      <c r="AZ33" s="195">
        <f t="shared" si="52"/>
        <v>0</v>
      </c>
      <c r="BA33" s="195">
        <f t="shared" si="52"/>
        <v>0</v>
      </c>
      <c r="BB33" s="195">
        <f t="shared" si="52"/>
        <v>0</v>
      </c>
      <c r="BC33" s="195">
        <f t="shared" si="52"/>
        <v>0</v>
      </c>
      <c r="BD33" s="200">
        <f t="shared" si="52"/>
        <v>0</v>
      </c>
      <c r="BE33" s="195">
        <f t="shared" si="52"/>
        <v>0</v>
      </c>
      <c r="BF33" s="195">
        <f t="shared" si="52"/>
        <v>0</v>
      </c>
      <c r="BG33" s="195">
        <f t="shared" si="52"/>
        <v>0</v>
      </c>
      <c r="BH33" s="195">
        <f t="shared" si="52"/>
        <v>1400</v>
      </c>
      <c r="BI33" s="195">
        <f t="shared" si="52"/>
        <v>-1400</v>
      </c>
      <c r="BJ33" s="200">
        <f t="shared" si="52"/>
        <v>0</v>
      </c>
      <c r="BK33" s="201">
        <f t="shared" si="52"/>
        <v>0</v>
      </c>
      <c r="BL33" s="195">
        <f t="shared" si="52"/>
        <v>33133.24000000002</v>
      </c>
      <c r="BM33" s="195">
        <f t="shared" si="52"/>
        <v>-33133.24000000002</v>
      </c>
      <c r="BN33" s="239">
        <f t="shared" si="52"/>
        <v>0</v>
      </c>
      <c r="BO33" s="192">
        <f t="shared" si="52"/>
        <v>0</v>
      </c>
      <c r="BP33" s="191">
        <f t="shared" si="52"/>
        <v>0</v>
      </c>
      <c r="BQ33" s="203">
        <f t="shared" si="52"/>
        <v>0</v>
      </c>
      <c r="BR33" s="203">
        <f t="shared" si="52"/>
        <v>0</v>
      </c>
      <c r="BS33" s="191">
        <f t="shared" ref="BS33:BZ33" si="53">SUM(BS5:BS32)</f>
        <v>0</v>
      </c>
      <c r="BT33" s="192">
        <f t="shared" si="53"/>
        <v>0</v>
      </c>
      <c r="BU33" s="192">
        <f t="shared" si="53"/>
        <v>0</v>
      </c>
      <c r="BV33" s="192">
        <f t="shared" si="53"/>
        <v>0</v>
      </c>
      <c r="BW33" s="192">
        <f t="shared" si="53"/>
        <v>0</v>
      </c>
      <c r="BX33" s="192">
        <f t="shared" si="53"/>
        <v>0</v>
      </c>
      <c r="BY33" s="195">
        <f t="shared" si="53"/>
        <v>0</v>
      </c>
      <c r="BZ33" s="195">
        <f t="shared" si="53"/>
        <v>0</v>
      </c>
      <c r="CA33" s="195" t="str">
        <f t="shared" ref="CA33" si="54">B33</f>
        <v>كشف اداريين 1</v>
      </c>
      <c r="CB33" s="539"/>
      <c r="CD33" s="195"/>
      <c r="CE33" s="195"/>
      <c r="CF33" s="195"/>
    </row>
    <row r="34" spans="1:84" s="204" customFormat="1" ht="40.5" customHeight="1" x14ac:dyDescent="0.3">
      <c r="A34" s="190"/>
      <c r="B34" s="191"/>
      <c r="C34" s="191"/>
      <c r="D34" s="191"/>
      <c r="E34" s="192"/>
      <c r="F34" s="193"/>
      <c r="G34" s="194"/>
      <c r="H34" s="194"/>
      <c r="I34" s="195"/>
      <c r="J34" s="195"/>
      <c r="K34" s="195"/>
      <c r="L34" s="195"/>
      <c r="M34" s="195">
        <f>SUM(I33:L33,V33)</f>
        <v>0</v>
      </c>
      <c r="N34" s="191"/>
      <c r="O34" s="196"/>
      <c r="P34" s="191"/>
      <c r="Q34" s="197"/>
      <c r="R34" s="197"/>
      <c r="S34" s="197"/>
      <c r="T34" s="194"/>
      <c r="U34" s="194"/>
      <c r="V34" s="194"/>
      <c r="W34" s="194"/>
      <c r="X34" s="194"/>
      <c r="Y34" s="194"/>
      <c r="Z34" s="194"/>
      <c r="AA34" s="199"/>
      <c r="AB34" s="199"/>
      <c r="AC34" s="196"/>
      <c r="AD34" s="191"/>
      <c r="AE34" s="195"/>
      <c r="AF34" s="195"/>
      <c r="AG34" s="195"/>
      <c r="AH34" s="32"/>
      <c r="AI34" s="32"/>
      <c r="AJ34" s="32"/>
      <c r="AK34" s="32"/>
      <c r="AL34" s="32">
        <f>SUM(M33,AE33,AH33:AJ33,AK33)</f>
        <v>0</v>
      </c>
      <c r="AM34" s="32"/>
      <c r="AN34" s="32"/>
      <c r="AO34" s="32"/>
      <c r="AP34" s="32"/>
      <c r="AQ34" s="32"/>
      <c r="AR34" s="32"/>
      <c r="AS34" s="32"/>
      <c r="AT34" s="32"/>
      <c r="AU34" s="32"/>
      <c r="AV34" s="195"/>
      <c r="AW34" s="32"/>
      <c r="AX34" s="32"/>
      <c r="AY34" s="196"/>
      <c r="AZ34" s="195"/>
      <c r="BA34" s="195"/>
      <c r="BB34" s="195"/>
      <c r="BC34" s="195"/>
      <c r="BD34" s="200"/>
      <c r="BE34" s="195"/>
      <c r="BF34" s="195"/>
      <c r="BG34" s="195"/>
      <c r="BH34" s="195"/>
      <c r="BI34" s="195"/>
      <c r="BJ34" s="200"/>
      <c r="BK34" s="201"/>
      <c r="BL34" s="195"/>
      <c r="BM34" s="195"/>
      <c r="BN34" s="202"/>
      <c r="BO34" s="192"/>
      <c r="BP34" s="191"/>
      <c r="BQ34" s="203"/>
      <c r="BR34" s="203"/>
      <c r="BS34" s="191"/>
      <c r="BT34" s="192"/>
      <c r="BU34" s="192"/>
      <c r="BV34" s="192"/>
      <c r="BW34" s="192"/>
      <c r="BX34" s="192"/>
      <c r="BY34" s="195"/>
      <c r="BZ34" s="195"/>
      <c r="CA34" s="195"/>
      <c r="CB34" s="539"/>
      <c r="CD34" s="195"/>
      <c r="CE34" s="195"/>
      <c r="CF34" s="195"/>
    </row>
    <row r="35" spans="1:84" s="206" customFormat="1" ht="32.1" customHeight="1" x14ac:dyDescent="0.3"/>
    <row r="36" spans="1:84" s="206" customFormat="1" ht="32.1" customHeight="1" x14ac:dyDescent="0.3"/>
    <row r="37" spans="1:84" s="206" customFormat="1" ht="32.1" customHeight="1" x14ac:dyDescent="0.3"/>
    <row r="38" spans="1:84" ht="32.1" customHeight="1" x14ac:dyDescent="0.2">
      <c r="B38" s="28"/>
      <c r="C38" s="28"/>
      <c r="D38" s="28"/>
      <c r="E38" s="28"/>
      <c r="N38" s="28"/>
      <c r="P38" s="28"/>
      <c r="AD38" s="28"/>
    </row>
    <row r="39" spans="1:84" ht="32.1" customHeight="1" x14ac:dyDescent="0.2">
      <c r="B39" s="28"/>
      <c r="C39" s="28"/>
      <c r="D39" s="28"/>
      <c r="E39" s="28"/>
      <c r="N39" s="28"/>
      <c r="P39" s="28"/>
      <c r="AD39" s="28"/>
    </row>
    <row r="40" spans="1:84" ht="32.1" customHeight="1" x14ac:dyDescent="0.2">
      <c r="B40" s="28"/>
      <c r="C40" s="28"/>
      <c r="D40" s="28"/>
      <c r="E40" s="28"/>
      <c r="N40" s="28"/>
      <c r="P40" s="28"/>
      <c r="AD40" s="28"/>
    </row>
    <row r="41" spans="1:84" ht="32.1" customHeight="1" x14ac:dyDescent="0.2">
      <c r="B41" s="28"/>
      <c r="C41" s="28"/>
      <c r="D41" s="28"/>
      <c r="E41" s="28"/>
      <c r="N41" s="28"/>
      <c r="P41" s="28"/>
      <c r="AD41" s="28"/>
    </row>
    <row r="42" spans="1:84" ht="32.1" customHeight="1" x14ac:dyDescent="0.2">
      <c r="B42" s="28"/>
      <c r="C42" s="28"/>
      <c r="D42" s="28"/>
      <c r="E42" s="28"/>
      <c r="N42" s="28"/>
      <c r="P42" s="28"/>
      <c r="AD42" s="28"/>
    </row>
    <row r="43" spans="1:84" ht="32.1" customHeight="1" x14ac:dyDescent="0.2">
      <c r="B43" s="28"/>
      <c r="C43" s="28"/>
      <c r="D43" s="28"/>
      <c r="E43" s="28"/>
      <c r="N43" s="28"/>
      <c r="P43" s="28"/>
      <c r="AD43" s="28"/>
    </row>
    <row r="44" spans="1:84" ht="32.1" customHeight="1" x14ac:dyDescent="0.2">
      <c r="B44" s="28"/>
      <c r="C44" s="28"/>
      <c r="D44" s="28"/>
      <c r="E44" s="28"/>
      <c r="N44" s="28"/>
      <c r="P44" s="28"/>
      <c r="AD44" s="28"/>
    </row>
    <row r="45" spans="1:84" ht="32.1" customHeight="1" x14ac:dyDescent="0.2">
      <c r="B45" s="28"/>
      <c r="C45" s="28"/>
      <c r="D45" s="28"/>
      <c r="E45" s="28"/>
      <c r="N45" s="28"/>
      <c r="P45" s="28"/>
      <c r="AD45" s="28"/>
    </row>
    <row r="46" spans="1:84" ht="32.1" customHeight="1" x14ac:dyDescent="0.2">
      <c r="B46" s="28"/>
      <c r="C46" s="28"/>
      <c r="D46" s="28"/>
      <c r="E46" s="28"/>
      <c r="N46" s="28"/>
      <c r="P46" s="28"/>
      <c r="AD46" s="28"/>
    </row>
    <row r="47" spans="1:84" ht="32.1" customHeight="1" x14ac:dyDescent="0.2">
      <c r="B47" s="28"/>
      <c r="C47" s="28"/>
      <c r="D47" s="28"/>
      <c r="E47" s="28"/>
      <c r="N47" s="28"/>
      <c r="P47" s="28"/>
      <c r="AD47" s="28"/>
    </row>
    <row r="48" spans="1:84" ht="32.1" customHeight="1" x14ac:dyDescent="0.2">
      <c r="B48" s="28"/>
      <c r="C48" s="28"/>
      <c r="D48" s="28"/>
      <c r="E48" s="28"/>
      <c r="N48" s="28"/>
      <c r="P48" s="28"/>
      <c r="AD48" s="28"/>
    </row>
    <row r="49" spans="2:30" ht="30" customHeight="1" x14ac:dyDescent="0.2">
      <c r="B49" s="28"/>
      <c r="C49" s="28"/>
      <c r="D49" s="28"/>
      <c r="E49" s="28"/>
      <c r="N49" s="28"/>
      <c r="P49" s="28"/>
      <c r="AD49" s="28"/>
    </row>
    <row r="50" spans="2:30" ht="30" customHeight="1" x14ac:dyDescent="0.2">
      <c r="B50" s="28"/>
      <c r="C50" s="28"/>
      <c r="D50" s="28"/>
      <c r="E50" s="28"/>
      <c r="N50" s="28"/>
      <c r="P50" s="28"/>
      <c r="AD50" s="28"/>
    </row>
    <row r="51" spans="2:30" ht="30" customHeight="1" x14ac:dyDescent="0.2">
      <c r="B51" s="28"/>
      <c r="C51" s="28"/>
      <c r="D51" s="28"/>
      <c r="E51" s="28"/>
      <c r="N51" s="28"/>
      <c r="P51" s="28"/>
      <c r="AD51" s="28"/>
    </row>
    <row r="52" spans="2:30" ht="30" customHeight="1" x14ac:dyDescent="0.2">
      <c r="B52" s="28"/>
      <c r="C52" s="28"/>
      <c r="D52" s="28"/>
      <c r="E52" s="28"/>
      <c r="N52" s="28"/>
      <c r="P52" s="28"/>
      <c r="AD52" s="28"/>
    </row>
    <row r="53" spans="2:30" ht="30" customHeight="1" x14ac:dyDescent="0.2">
      <c r="B53" s="28"/>
      <c r="C53" s="28"/>
      <c r="D53" s="28"/>
      <c r="E53" s="28"/>
      <c r="N53" s="28"/>
      <c r="P53" s="28"/>
      <c r="AD53" s="28"/>
    </row>
    <row r="54" spans="2:30" ht="30" customHeight="1" x14ac:dyDescent="0.2">
      <c r="B54" s="28"/>
      <c r="C54" s="28"/>
      <c r="D54" s="28"/>
      <c r="E54" s="28"/>
      <c r="N54" s="28"/>
      <c r="P54" s="28"/>
      <c r="AD54" s="28"/>
    </row>
    <row r="55" spans="2:30" ht="30" customHeight="1" x14ac:dyDescent="0.2">
      <c r="B55" s="28"/>
      <c r="C55" s="28"/>
      <c r="D55" s="28"/>
      <c r="E55" s="28"/>
      <c r="N55" s="28"/>
      <c r="P55" s="28"/>
      <c r="AD55" s="28"/>
    </row>
    <row r="56" spans="2:30" ht="30" customHeight="1" x14ac:dyDescent="0.2">
      <c r="B56" s="28"/>
      <c r="C56" s="28"/>
      <c r="D56" s="28"/>
      <c r="E56" s="28"/>
      <c r="N56" s="28"/>
      <c r="P56" s="28"/>
      <c r="AD56" s="28"/>
    </row>
    <row r="57" spans="2:30" ht="30" customHeight="1" x14ac:dyDescent="0.2">
      <c r="B57" s="28"/>
      <c r="C57" s="28"/>
      <c r="D57" s="28"/>
      <c r="E57" s="28"/>
      <c r="N57" s="28"/>
      <c r="P57" s="28"/>
      <c r="AD57" s="28"/>
    </row>
    <row r="58" spans="2:30" ht="30" customHeight="1" x14ac:dyDescent="0.2">
      <c r="B58" s="28"/>
      <c r="C58" s="28"/>
      <c r="D58" s="28"/>
      <c r="E58" s="28"/>
      <c r="N58" s="28"/>
      <c r="P58" s="28"/>
      <c r="AD58" s="28"/>
    </row>
    <row r="59" spans="2:30" ht="30" customHeight="1" x14ac:dyDescent="0.2">
      <c r="B59" s="28"/>
      <c r="C59" s="28"/>
      <c r="D59" s="28"/>
      <c r="E59" s="28"/>
      <c r="N59" s="28"/>
      <c r="P59" s="28"/>
      <c r="AD59" s="28"/>
    </row>
    <row r="60" spans="2:30" ht="30" customHeight="1" x14ac:dyDescent="0.2">
      <c r="B60" s="28"/>
      <c r="C60" s="28"/>
      <c r="D60" s="28"/>
      <c r="E60" s="28"/>
      <c r="N60" s="28"/>
      <c r="P60" s="28"/>
      <c r="AD60" s="28"/>
    </row>
    <row r="61" spans="2:30" ht="30" customHeight="1" x14ac:dyDescent="0.2">
      <c r="B61" s="28"/>
      <c r="C61" s="28"/>
      <c r="D61" s="28"/>
      <c r="E61" s="28"/>
      <c r="N61" s="28"/>
      <c r="P61" s="28"/>
      <c r="AD61" s="28"/>
    </row>
    <row r="62" spans="2:30" ht="30" customHeight="1" x14ac:dyDescent="0.2">
      <c r="B62" s="28"/>
      <c r="C62" s="28"/>
      <c r="D62" s="28"/>
      <c r="E62" s="28"/>
      <c r="N62" s="28"/>
      <c r="P62" s="28"/>
      <c r="AD62" s="28"/>
    </row>
    <row r="63" spans="2:30" ht="30" customHeight="1" x14ac:dyDescent="0.2">
      <c r="B63" s="28"/>
      <c r="C63" s="28"/>
      <c r="D63" s="28"/>
      <c r="E63" s="28"/>
      <c r="N63" s="28"/>
      <c r="P63" s="28"/>
      <c r="AD63" s="28"/>
    </row>
    <row r="64" spans="2:30" ht="30" customHeight="1" x14ac:dyDescent="0.2">
      <c r="B64" s="28"/>
      <c r="C64" s="28"/>
      <c r="D64" s="28"/>
      <c r="E64" s="28"/>
      <c r="N64" s="28"/>
      <c r="P64" s="28"/>
      <c r="AD64" s="28"/>
    </row>
    <row r="65" spans="2:30" ht="30" customHeight="1" x14ac:dyDescent="0.2">
      <c r="B65" s="28"/>
      <c r="C65" s="28"/>
      <c r="D65" s="28"/>
      <c r="E65" s="28"/>
      <c r="N65" s="28"/>
      <c r="P65" s="28"/>
      <c r="AD65" s="28"/>
    </row>
    <row r="66" spans="2:30" ht="30" customHeight="1" x14ac:dyDescent="0.2">
      <c r="B66" s="28"/>
      <c r="C66" s="28"/>
      <c r="D66" s="28"/>
      <c r="E66" s="28"/>
      <c r="N66" s="28"/>
      <c r="P66" s="28"/>
      <c r="AD66" s="28"/>
    </row>
    <row r="67" spans="2:30" ht="30" customHeight="1" x14ac:dyDescent="0.2">
      <c r="B67" s="28"/>
      <c r="C67" s="28"/>
      <c r="D67" s="28"/>
      <c r="E67" s="28"/>
      <c r="N67" s="28"/>
      <c r="P67" s="28"/>
      <c r="AD67" s="28"/>
    </row>
    <row r="68" spans="2:30" ht="30" customHeight="1" x14ac:dyDescent="0.2">
      <c r="B68" s="28"/>
      <c r="C68" s="28"/>
      <c r="D68" s="28"/>
      <c r="E68" s="28"/>
      <c r="N68" s="28"/>
      <c r="P68" s="28"/>
      <c r="AD68" s="28"/>
    </row>
    <row r="69" spans="2:30" ht="30" customHeight="1" x14ac:dyDescent="0.2">
      <c r="B69" s="28"/>
      <c r="C69" s="28"/>
      <c r="D69" s="28"/>
      <c r="E69" s="28"/>
      <c r="N69" s="28"/>
      <c r="P69" s="28"/>
      <c r="AD69" s="28"/>
    </row>
    <row r="70" spans="2:30" ht="30" customHeight="1" x14ac:dyDescent="0.2">
      <c r="B70" s="28"/>
      <c r="C70" s="28"/>
      <c r="D70" s="28"/>
      <c r="E70" s="28"/>
      <c r="N70" s="28"/>
      <c r="P70" s="28"/>
      <c r="AD70" s="28"/>
    </row>
    <row r="71" spans="2:30" ht="30" customHeight="1" x14ac:dyDescent="0.2">
      <c r="B71" s="28"/>
      <c r="C71" s="28"/>
      <c r="D71" s="28"/>
      <c r="E71" s="28"/>
      <c r="N71" s="28"/>
      <c r="P71" s="28"/>
      <c r="AD71" s="28"/>
    </row>
    <row r="72" spans="2:30" ht="30" customHeight="1" x14ac:dyDescent="0.2">
      <c r="B72" s="28"/>
      <c r="C72" s="28"/>
      <c r="D72" s="28"/>
      <c r="E72" s="28"/>
      <c r="N72" s="28"/>
      <c r="P72" s="28"/>
      <c r="AD72" s="28"/>
    </row>
    <row r="73" spans="2:30" ht="30" customHeight="1" x14ac:dyDescent="0.2">
      <c r="B73" s="28"/>
      <c r="C73" s="28"/>
      <c r="D73" s="28"/>
      <c r="E73" s="28"/>
      <c r="N73" s="28"/>
      <c r="P73" s="28"/>
      <c r="AD73" s="28"/>
    </row>
    <row r="74" spans="2:30" ht="30" customHeight="1" x14ac:dyDescent="0.2">
      <c r="B74" s="28"/>
      <c r="C74" s="28"/>
      <c r="D74" s="28"/>
      <c r="E74" s="28"/>
      <c r="N74" s="28"/>
      <c r="P74" s="28"/>
      <c r="AD74" s="28"/>
    </row>
    <row r="75" spans="2:30" ht="30" customHeight="1" x14ac:dyDescent="0.2">
      <c r="B75" s="28"/>
      <c r="C75" s="28"/>
      <c r="D75" s="28"/>
      <c r="E75" s="28"/>
      <c r="N75" s="28"/>
      <c r="P75" s="28"/>
      <c r="AD75" s="28"/>
    </row>
    <row r="76" spans="2:30" ht="30" customHeight="1" x14ac:dyDescent="0.2">
      <c r="B76" s="28"/>
      <c r="C76" s="28"/>
      <c r="D76" s="28"/>
      <c r="E76" s="28"/>
      <c r="N76" s="28"/>
      <c r="P76" s="28"/>
      <c r="AD76" s="28"/>
    </row>
    <row r="77" spans="2:30" ht="30" customHeight="1" x14ac:dyDescent="0.2">
      <c r="B77" s="28"/>
      <c r="C77" s="28"/>
      <c r="D77" s="28"/>
      <c r="E77" s="28"/>
      <c r="N77" s="28"/>
      <c r="P77" s="28"/>
      <c r="AD77" s="28"/>
    </row>
    <row r="78" spans="2:30" ht="30" customHeight="1" x14ac:dyDescent="0.2">
      <c r="B78" s="28"/>
      <c r="C78" s="28"/>
      <c r="D78" s="28"/>
      <c r="E78" s="28"/>
      <c r="N78" s="28"/>
      <c r="P78" s="28"/>
      <c r="AD78" s="28"/>
    </row>
    <row r="79" spans="2:30" ht="30" customHeight="1" x14ac:dyDescent="0.2">
      <c r="B79" s="28"/>
      <c r="C79" s="28"/>
      <c r="D79" s="28"/>
      <c r="E79" s="28"/>
      <c r="N79" s="28"/>
      <c r="P79" s="28"/>
      <c r="AD79" s="28"/>
    </row>
    <row r="80" spans="2:30" ht="30" customHeight="1" x14ac:dyDescent="0.2">
      <c r="B80" s="28"/>
      <c r="C80" s="28"/>
      <c r="D80" s="28"/>
      <c r="E80" s="28"/>
      <c r="N80" s="28"/>
      <c r="P80" s="28"/>
      <c r="AD80" s="28"/>
    </row>
    <row r="81" spans="2:30" ht="30" customHeight="1" x14ac:dyDescent="0.2">
      <c r="B81" s="28"/>
      <c r="C81" s="28"/>
      <c r="D81" s="28"/>
      <c r="E81" s="28"/>
      <c r="N81" s="28"/>
      <c r="P81" s="28"/>
      <c r="AD81" s="28"/>
    </row>
    <row r="82" spans="2:30" ht="30" customHeight="1" x14ac:dyDescent="0.2">
      <c r="B82" s="28"/>
      <c r="C82" s="28"/>
      <c r="D82" s="28"/>
      <c r="E82" s="28"/>
      <c r="N82" s="28"/>
      <c r="P82" s="28"/>
      <c r="AD82" s="28"/>
    </row>
    <row r="83" spans="2:30" ht="30" customHeight="1" x14ac:dyDescent="0.2">
      <c r="B83" s="28"/>
      <c r="C83" s="28"/>
      <c r="D83" s="28"/>
      <c r="E83" s="28"/>
      <c r="N83" s="28"/>
      <c r="P83" s="28"/>
      <c r="AD83" s="28"/>
    </row>
    <row r="84" spans="2:30" ht="30" customHeight="1" x14ac:dyDescent="0.2">
      <c r="B84" s="28"/>
      <c r="C84" s="28"/>
      <c r="D84" s="28"/>
      <c r="E84" s="28"/>
      <c r="N84" s="28"/>
      <c r="P84" s="28"/>
      <c r="AD84" s="28"/>
    </row>
    <row r="85" spans="2:30" ht="30" customHeight="1" x14ac:dyDescent="0.2">
      <c r="B85" s="28"/>
      <c r="C85" s="28"/>
      <c r="D85" s="28"/>
      <c r="E85" s="28"/>
      <c r="N85" s="28"/>
      <c r="P85" s="28"/>
      <c r="AD85" s="28"/>
    </row>
    <row r="86" spans="2:30" ht="30" customHeight="1" x14ac:dyDescent="0.2">
      <c r="B86" s="28"/>
      <c r="C86" s="28"/>
      <c r="D86" s="28"/>
      <c r="E86" s="28"/>
      <c r="N86" s="28"/>
      <c r="P86" s="28"/>
      <c r="AD86" s="28"/>
    </row>
    <row r="87" spans="2:30" ht="30" customHeight="1" x14ac:dyDescent="0.2">
      <c r="B87" s="28"/>
      <c r="C87" s="28"/>
      <c r="D87" s="28"/>
      <c r="E87" s="28"/>
      <c r="N87" s="28"/>
      <c r="P87" s="28"/>
      <c r="AD87" s="28"/>
    </row>
    <row r="88" spans="2:30" ht="30" customHeight="1" x14ac:dyDescent="0.2">
      <c r="B88" s="28"/>
      <c r="C88" s="28"/>
      <c r="D88" s="28"/>
      <c r="E88" s="28"/>
      <c r="N88" s="28"/>
      <c r="P88" s="28"/>
      <c r="AD88" s="28"/>
    </row>
    <row r="89" spans="2:30" ht="30" customHeight="1" x14ac:dyDescent="0.2">
      <c r="B89" s="28"/>
      <c r="C89" s="28"/>
      <c r="D89" s="28"/>
      <c r="E89" s="28"/>
      <c r="N89" s="28"/>
      <c r="P89" s="28"/>
      <c r="AD89" s="28"/>
    </row>
    <row r="90" spans="2:30" ht="30" customHeight="1" x14ac:dyDescent="0.2">
      <c r="B90" s="28"/>
      <c r="C90" s="28"/>
      <c r="D90" s="28"/>
      <c r="E90" s="28"/>
      <c r="N90" s="28"/>
      <c r="P90" s="28"/>
      <c r="AD90" s="28"/>
    </row>
    <row r="91" spans="2:30" ht="30" customHeight="1" x14ac:dyDescent="0.2">
      <c r="B91" s="28"/>
      <c r="C91" s="28"/>
      <c r="D91" s="28"/>
      <c r="E91" s="28"/>
      <c r="N91" s="28"/>
      <c r="P91" s="28"/>
      <c r="AD91" s="28"/>
    </row>
    <row r="92" spans="2:30" ht="30" customHeight="1" x14ac:dyDescent="0.2">
      <c r="B92" s="28"/>
      <c r="C92" s="28"/>
      <c r="D92" s="28"/>
      <c r="E92" s="28"/>
      <c r="N92" s="28"/>
      <c r="P92" s="28"/>
      <c r="AD92" s="28"/>
    </row>
    <row r="93" spans="2:30" ht="30" customHeight="1" x14ac:dyDescent="0.2">
      <c r="B93" s="28"/>
      <c r="C93" s="28"/>
      <c r="D93" s="28"/>
      <c r="E93" s="28"/>
      <c r="N93" s="28"/>
      <c r="P93" s="28"/>
      <c r="AD93" s="28"/>
    </row>
    <row r="94" spans="2:30" ht="30" customHeight="1" x14ac:dyDescent="0.2">
      <c r="B94" s="28"/>
      <c r="C94" s="28"/>
      <c r="D94" s="28"/>
      <c r="E94" s="28"/>
      <c r="N94" s="28"/>
      <c r="P94" s="28"/>
      <c r="AD94" s="28"/>
    </row>
    <row r="95" spans="2:30" ht="30" customHeight="1" x14ac:dyDescent="0.2">
      <c r="B95" s="28"/>
      <c r="C95" s="28"/>
      <c r="D95" s="28"/>
      <c r="E95" s="28"/>
      <c r="N95" s="28"/>
      <c r="P95" s="28"/>
      <c r="AD95" s="28"/>
    </row>
    <row r="96" spans="2:30" ht="30" customHeight="1" x14ac:dyDescent="0.2">
      <c r="B96" s="28"/>
      <c r="C96" s="28"/>
      <c r="D96" s="28"/>
      <c r="E96" s="28"/>
      <c r="N96" s="28"/>
      <c r="P96" s="28"/>
      <c r="AD96" s="28"/>
    </row>
    <row r="97" spans="2:30" ht="30" customHeight="1" x14ac:dyDescent="0.2">
      <c r="B97" s="28"/>
      <c r="C97" s="28"/>
      <c r="D97" s="28"/>
      <c r="E97" s="28"/>
      <c r="N97" s="28"/>
      <c r="P97" s="28"/>
      <c r="AD97" s="28"/>
    </row>
    <row r="98" spans="2:30" ht="30" customHeight="1" x14ac:dyDescent="0.2">
      <c r="B98" s="28"/>
      <c r="C98" s="28"/>
      <c r="D98" s="28"/>
      <c r="E98" s="28"/>
      <c r="N98" s="28"/>
      <c r="P98" s="28"/>
      <c r="AD98" s="28"/>
    </row>
    <row r="99" spans="2:30" ht="30" customHeight="1" x14ac:dyDescent="0.2">
      <c r="B99" s="28"/>
      <c r="C99" s="28"/>
      <c r="D99" s="28"/>
      <c r="E99" s="28"/>
      <c r="N99" s="28"/>
      <c r="P99" s="28"/>
      <c r="AD99" s="28"/>
    </row>
    <row r="100" spans="2:30" ht="30" customHeight="1" x14ac:dyDescent="0.2">
      <c r="B100" s="28"/>
      <c r="C100" s="28"/>
      <c r="D100" s="28"/>
      <c r="E100" s="28"/>
      <c r="N100" s="28"/>
      <c r="P100" s="28"/>
      <c r="AD100" s="28"/>
    </row>
    <row r="101" spans="2:30" ht="30" customHeight="1" x14ac:dyDescent="0.2">
      <c r="B101" s="28"/>
      <c r="C101" s="28"/>
      <c r="D101" s="28"/>
      <c r="E101" s="28"/>
      <c r="N101" s="28"/>
      <c r="P101" s="28"/>
      <c r="AD101" s="28"/>
    </row>
    <row r="102" spans="2:30" ht="30" customHeight="1" x14ac:dyDescent="0.2">
      <c r="B102" s="28"/>
      <c r="C102" s="28"/>
      <c r="D102" s="28"/>
      <c r="E102" s="28"/>
      <c r="N102" s="28"/>
      <c r="P102" s="28"/>
      <c r="AD102" s="28"/>
    </row>
    <row r="103" spans="2:30" ht="30" customHeight="1" x14ac:dyDescent="0.2">
      <c r="B103" s="28"/>
      <c r="C103" s="28"/>
      <c r="D103" s="28"/>
      <c r="E103" s="28"/>
      <c r="N103" s="28"/>
      <c r="P103" s="28"/>
      <c r="AD103" s="28"/>
    </row>
    <row r="104" spans="2:30" ht="30" customHeight="1" x14ac:dyDescent="0.2">
      <c r="B104" s="28"/>
      <c r="C104" s="28"/>
      <c r="D104" s="28"/>
      <c r="E104" s="28"/>
      <c r="N104" s="28"/>
      <c r="P104" s="28"/>
      <c r="AD104" s="28"/>
    </row>
    <row r="105" spans="2:30" ht="30" customHeight="1" x14ac:dyDescent="0.2">
      <c r="B105" s="28"/>
      <c r="C105" s="28"/>
      <c r="D105" s="28"/>
      <c r="E105" s="28"/>
      <c r="N105" s="28"/>
      <c r="P105" s="28"/>
      <c r="AD105" s="28"/>
    </row>
    <row r="106" spans="2:30" ht="30" customHeight="1" x14ac:dyDescent="0.2">
      <c r="B106" s="28"/>
      <c r="C106" s="28"/>
      <c r="D106" s="28"/>
      <c r="E106" s="28"/>
      <c r="N106" s="28"/>
      <c r="P106" s="28"/>
      <c r="AD106" s="28"/>
    </row>
    <row r="107" spans="2:30" ht="30" customHeight="1" x14ac:dyDescent="0.2">
      <c r="B107" s="28"/>
      <c r="C107" s="28"/>
      <c r="D107" s="28"/>
      <c r="E107" s="28"/>
      <c r="N107" s="28"/>
      <c r="P107" s="28"/>
      <c r="AD107" s="28"/>
    </row>
    <row r="108" spans="2:30" ht="30" customHeight="1" x14ac:dyDescent="0.2">
      <c r="B108" s="28"/>
      <c r="C108" s="28"/>
      <c r="D108" s="28"/>
      <c r="E108" s="28"/>
      <c r="N108" s="28"/>
      <c r="P108" s="28"/>
      <c r="AD108" s="28"/>
    </row>
    <row r="109" spans="2:30" ht="30" customHeight="1" x14ac:dyDescent="0.2">
      <c r="B109" s="28"/>
      <c r="C109" s="28"/>
      <c r="D109" s="28"/>
      <c r="E109" s="28"/>
      <c r="N109" s="28"/>
      <c r="P109" s="28"/>
      <c r="AD109" s="28"/>
    </row>
    <row r="110" spans="2:30" ht="30" customHeight="1" x14ac:dyDescent="0.2">
      <c r="B110" s="28"/>
      <c r="C110" s="28"/>
      <c r="D110" s="28"/>
      <c r="E110" s="28"/>
      <c r="N110" s="28"/>
      <c r="P110" s="28"/>
      <c r="AD110" s="28"/>
    </row>
    <row r="111" spans="2:30" ht="30" customHeight="1" x14ac:dyDescent="0.2">
      <c r="B111" s="28"/>
      <c r="C111" s="28"/>
      <c r="D111" s="28"/>
      <c r="E111" s="28"/>
      <c r="N111" s="28"/>
      <c r="P111" s="28"/>
      <c r="AD111" s="28"/>
    </row>
    <row r="112" spans="2:30" ht="30" customHeight="1" x14ac:dyDescent="0.2">
      <c r="B112" s="28"/>
      <c r="C112" s="28"/>
      <c r="D112" s="28"/>
      <c r="E112" s="28"/>
      <c r="N112" s="28"/>
      <c r="P112" s="28"/>
      <c r="AD112" s="28"/>
    </row>
    <row r="113" spans="2:30" ht="30" customHeight="1" x14ac:dyDescent="0.2">
      <c r="B113" s="28"/>
      <c r="C113" s="28"/>
      <c r="D113" s="28"/>
      <c r="E113" s="28"/>
      <c r="N113" s="28"/>
      <c r="P113" s="28"/>
      <c r="AD113" s="28"/>
    </row>
    <row r="114" spans="2:30" ht="30" customHeight="1" x14ac:dyDescent="0.2">
      <c r="B114" s="28"/>
      <c r="C114" s="28"/>
      <c r="D114" s="28"/>
      <c r="E114" s="28"/>
      <c r="N114" s="28"/>
      <c r="P114" s="28"/>
      <c r="AD114" s="28"/>
    </row>
    <row r="115" spans="2:30" ht="30" customHeight="1" x14ac:dyDescent="0.2">
      <c r="B115" s="28"/>
      <c r="C115" s="28"/>
      <c r="D115" s="28"/>
      <c r="E115" s="28"/>
      <c r="N115" s="28"/>
      <c r="P115" s="28"/>
      <c r="AD115" s="28"/>
    </row>
    <row r="116" spans="2:30" ht="30" customHeight="1" x14ac:dyDescent="0.2">
      <c r="B116" s="28"/>
      <c r="C116" s="28"/>
      <c r="D116" s="28"/>
      <c r="E116" s="28"/>
      <c r="N116" s="28"/>
      <c r="P116" s="28"/>
      <c r="AD116" s="28"/>
    </row>
    <row r="117" spans="2:30" ht="30" customHeight="1" x14ac:dyDescent="0.2">
      <c r="B117" s="28"/>
      <c r="C117" s="28"/>
      <c r="D117" s="28"/>
      <c r="E117" s="28"/>
      <c r="N117" s="28"/>
      <c r="P117" s="28"/>
      <c r="AD117" s="28"/>
    </row>
    <row r="118" spans="2:30" ht="30" customHeight="1" x14ac:dyDescent="0.2">
      <c r="B118" s="28"/>
      <c r="C118" s="28"/>
      <c r="D118" s="28"/>
      <c r="E118" s="28"/>
      <c r="N118" s="28"/>
      <c r="P118" s="28"/>
      <c r="AD118" s="28"/>
    </row>
    <row r="119" spans="2:30" ht="30" customHeight="1" x14ac:dyDescent="0.2">
      <c r="B119" s="28"/>
      <c r="C119" s="28"/>
      <c r="D119" s="28"/>
      <c r="E119" s="28"/>
      <c r="N119" s="28"/>
      <c r="P119" s="28"/>
      <c r="AD119" s="28"/>
    </row>
    <row r="120" spans="2:30" ht="30" customHeight="1" x14ac:dyDescent="0.2">
      <c r="B120" s="28"/>
      <c r="C120" s="28"/>
      <c r="D120" s="28"/>
      <c r="E120" s="28"/>
      <c r="N120" s="28"/>
      <c r="P120" s="28"/>
      <c r="AD120" s="28"/>
    </row>
    <row r="121" spans="2:30" ht="30" customHeight="1" x14ac:dyDescent="0.2">
      <c r="B121" s="28"/>
      <c r="C121" s="28"/>
      <c r="D121" s="28"/>
      <c r="E121" s="28"/>
      <c r="N121" s="28"/>
      <c r="P121" s="28"/>
      <c r="AD121" s="28"/>
    </row>
    <row r="122" spans="2:30" ht="30" customHeight="1" x14ac:dyDescent="0.2">
      <c r="B122" s="28"/>
      <c r="C122" s="28"/>
      <c r="D122" s="28"/>
      <c r="E122" s="28"/>
      <c r="N122" s="28"/>
      <c r="P122" s="28"/>
      <c r="AD122" s="28"/>
    </row>
    <row r="123" spans="2:30" ht="30" customHeight="1" x14ac:dyDescent="0.2">
      <c r="B123" s="28"/>
      <c r="C123" s="28"/>
      <c r="D123" s="28"/>
      <c r="E123" s="28"/>
      <c r="N123" s="28"/>
      <c r="P123" s="28"/>
      <c r="AD123" s="28"/>
    </row>
    <row r="124" spans="2:30" ht="30" customHeight="1" x14ac:dyDescent="0.2">
      <c r="B124" s="28"/>
      <c r="C124" s="28"/>
      <c r="D124" s="28"/>
      <c r="E124" s="28"/>
      <c r="N124" s="28"/>
      <c r="P124" s="28"/>
      <c r="AD124" s="28"/>
    </row>
    <row r="125" spans="2:30" ht="30" customHeight="1" x14ac:dyDescent="0.2">
      <c r="B125" s="28"/>
      <c r="C125" s="28"/>
      <c r="D125" s="28"/>
      <c r="E125" s="28"/>
      <c r="N125" s="28"/>
      <c r="P125" s="28"/>
      <c r="AD125" s="28"/>
    </row>
    <row r="126" spans="2:30" ht="30" customHeight="1" x14ac:dyDescent="0.2">
      <c r="B126" s="28"/>
      <c r="C126" s="28"/>
      <c r="D126" s="28"/>
      <c r="E126" s="28"/>
      <c r="N126" s="28"/>
      <c r="P126" s="28"/>
      <c r="AD126" s="28"/>
    </row>
    <row r="127" spans="2:30" ht="30" customHeight="1" x14ac:dyDescent="0.2">
      <c r="B127" s="28"/>
      <c r="C127" s="28"/>
      <c r="D127" s="28"/>
      <c r="E127" s="28"/>
      <c r="N127" s="28"/>
      <c r="P127" s="28"/>
      <c r="AD127" s="28"/>
    </row>
    <row r="128" spans="2:30" ht="30" customHeight="1" x14ac:dyDescent="0.2">
      <c r="B128" s="28"/>
      <c r="C128" s="28"/>
      <c r="D128" s="28"/>
      <c r="E128" s="28"/>
      <c r="N128" s="28"/>
      <c r="P128" s="28"/>
      <c r="AD128" s="28"/>
    </row>
    <row r="129" spans="2:30" ht="30" customHeight="1" x14ac:dyDescent="0.2">
      <c r="B129" s="28"/>
      <c r="C129" s="28"/>
      <c r="D129" s="28"/>
      <c r="E129" s="28"/>
      <c r="N129" s="28"/>
      <c r="P129" s="28"/>
      <c r="AD129" s="28"/>
    </row>
    <row r="130" spans="2:30" ht="30" customHeight="1" x14ac:dyDescent="0.2">
      <c r="B130" s="28"/>
      <c r="C130" s="28"/>
      <c r="D130" s="28"/>
      <c r="E130" s="28"/>
      <c r="N130" s="28"/>
      <c r="P130" s="28"/>
      <c r="AD130" s="28"/>
    </row>
    <row r="131" spans="2:30" ht="30" customHeight="1" x14ac:dyDescent="0.2">
      <c r="B131" s="28"/>
      <c r="C131" s="28"/>
      <c r="D131" s="28"/>
      <c r="E131" s="28"/>
      <c r="N131" s="28"/>
      <c r="P131" s="28"/>
      <c r="AD131" s="28"/>
    </row>
    <row r="132" spans="2:30" ht="30" customHeight="1" x14ac:dyDescent="0.2">
      <c r="B132" s="28"/>
      <c r="C132" s="28"/>
      <c r="D132" s="28"/>
      <c r="E132" s="28"/>
      <c r="N132" s="28"/>
      <c r="P132" s="28"/>
      <c r="AD132" s="28"/>
    </row>
    <row r="133" spans="2:30" ht="30" customHeight="1" x14ac:dyDescent="0.2">
      <c r="B133" s="28"/>
      <c r="C133" s="28"/>
      <c r="D133" s="28"/>
      <c r="E133" s="28"/>
      <c r="N133" s="28"/>
      <c r="P133" s="28"/>
      <c r="AD133" s="28"/>
    </row>
    <row r="134" spans="2:30" ht="30" customHeight="1" x14ac:dyDescent="0.2">
      <c r="B134" s="28"/>
      <c r="C134" s="28"/>
      <c r="D134" s="28"/>
      <c r="E134" s="28"/>
      <c r="N134" s="28"/>
      <c r="P134" s="28"/>
      <c r="AD134" s="28"/>
    </row>
    <row r="135" spans="2:30" ht="30" customHeight="1" x14ac:dyDescent="0.2">
      <c r="B135" s="28"/>
      <c r="C135" s="28"/>
      <c r="D135" s="28"/>
      <c r="E135" s="28"/>
      <c r="N135" s="28"/>
      <c r="P135" s="28"/>
      <c r="AD135" s="28"/>
    </row>
    <row r="136" spans="2:30" ht="30" customHeight="1" x14ac:dyDescent="0.2">
      <c r="B136" s="28"/>
      <c r="C136" s="28"/>
      <c r="D136" s="28"/>
      <c r="E136" s="28"/>
      <c r="N136" s="28"/>
      <c r="P136" s="28"/>
      <c r="AD136" s="28"/>
    </row>
    <row r="137" spans="2:30" ht="30" customHeight="1" x14ac:dyDescent="0.2">
      <c r="B137" s="28"/>
      <c r="C137" s="28"/>
      <c r="D137" s="28"/>
      <c r="E137" s="28"/>
      <c r="N137" s="28"/>
      <c r="P137" s="28"/>
      <c r="AD137" s="28"/>
    </row>
    <row r="138" spans="2:30" ht="30" customHeight="1" x14ac:dyDescent="0.2">
      <c r="B138" s="28"/>
      <c r="C138" s="28"/>
      <c r="D138" s="28"/>
      <c r="E138" s="28"/>
      <c r="N138" s="28"/>
      <c r="P138" s="28"/>
      <c r="AD138" s="28"/>
    </row>
    <row r="139" spans="2:30" ht="30" customHeight="1" x14ac:dyDescent="0.2">
      <c r="B139" s="28"/>
      <c r="C139" s="28"/>
      <c r="D139" s="28"/>
      <c r="E139" s="28"/>
      <c r="N139" s="28"/>
      <c r="P139" s="28"/>
      <c r="AD139" s="28"/>
    </row>
    <row r="140" spans="2:30" ht="30" customHeight="1" x14ac:dyDescent="0.2">
      <c r="B140" s="28"/>
      <c r="C140" s="28"/>
      <c r="D140" s="28"/>
      <c r="E140" s="28"/>
      <c r="N140" s="28"/>
      <c r="P140" s="28"/>
      <c r="AD140" s="28"/>
    </row>
    <row r="141" spans="2:30" ht="30" customHeight="1" x14ac:dyDescent="0.2">
      <c r="B141" s="28"/>
      <c r="C141" s="28"/>
      <c r="D141" s="28"/>
      <c r="E141" s="28"/>
      <c r="N141" s="28"/>
      <c r="P141" s="28"/>
      <c r="AD141" s="28"/>
    </row>
    <row r="142" spans="2:30" ht="30" customHeight="1" x14ac:dyDescent="0.2">
      <c r="B142" s="28"/>
      <c r="C142" s="28"/>
      <c r="D142" s="28"/>
      <c r="E142" s="28"/>
      <c r="N142" s="28"/>
      <c r="P142" s="28"/>
      <c r="AD142" s="28"/>
    </row>
    <row r="143" spans="2:30" ht="30" customHeight="1" x14ac:dyDescent="0.2">
      <c r="B143" s="28"/>
      <c r="C143" s="28"/>
      <c r="D143" s="28"/>
      <c r="E143" s="28"/>
      <c r="N143" s="28"/>
      <c r="P143" s="28"/>
      <c r="AD143" s="28"/>
    </row>
    <row r="144" spans="2:30" ht="30" customHeight="1" x14ac:dyDescent="0.2">
      <c r="B144" s="28"/>
      <c r="C144" s="28"/>
      <c r="D144" s="28"/>
      <c r="E144" s="28"/>
      <c r="N144" s="28"/>
      <c r="P144" s="28"/>
      <c r="AD144" s="28"/>
    </row>
    <row r="145" spans="2:30" ht="30" customHeight="1" x14ac:dyDescent="0.2">
      <c r="B145" s="28"/>
      <c r="C145" s="28"/>
      <c r="D145" s="28"/>
      <c r="E145" s="28"/>
      <c r="N145" s="28"/>
      <c r="P145" s="28"/>
      <c r="AD145" s="28"/>
    </row>
    <row r="146" spans="2:30" ht="30" customHeight="1" x14ac:dyDescent="0.2">
      <c r="B146" s="28"/>
      <c r="C146" s="28"/>
      <c r="D146" s="28"/>
      <c r="E146" s="28"/>
      <c r="N146" s="28"/>
      <c r="P146" s="28"/>
      <c r="AD146" s="28"/>
    </row>
    <row r="147" spans="2:30" ht="30" customHeight="1" x14ac:dyDescent="0.2">
      <c r="B147" s="28"/>
      <c r="C147" s="28"/>
      <c r="D147" s="28"/>
      <c r="E147" s="28"/>
      <c r="N147" s="28"/>
      <c r="P147" s="28"/>
      <c r="AD147" s="28"/>
    </row>
    <row r="148" spans="2:30" ht="30" customHeight="1" x14ac:dyDescent="0.2">
      <c r="B148" s="28"/>
      <c r="C148" s="28"/>
      <c r="D148" s="28"/>
      <c r="E148" s="28"/>
      <c r="N148" s="28"/>
      <c r="P148" s="28"/>
      <c r="AD148" s="28"/>
    </row>
    <row r="149" spans="2:30" ht="30" customHeight="1" x14ac:dyDescent="0.2">
      <c r="B149" s="28"/>
      <c r="C149" s="28"/>
      <c r="D149" s="28"/>
      <c r="E149" s="28"/>
      <c r="N149" s="28"/>
      <c r="P149" s="28"/>
      <c r="AD149" s="28"/>
    </row>
    <row r="150" spans="2:30" ht="30" customHeight="1" x14ac:dyDescent="0.2">
      <c r="B150" s="28"/>
      <c r="C150" s="28"/>
      <c r="D150" s="28"/>
      <c r="E150" s="28"/>
      <c r="N150" s="28"/>
      <c r="P150" s="28"/>
      <c r="AD150" s="28"/>
    </row>
    <row r="151" spans="2:30" ht="30" customHeight="1" x14ac:dyDescent="0.2">
      <c r="B151" s="28"/>
      <c r="C151" s="28"/>
      <c r="D151" s="28"/>
      <c r="E151" s="28"/>
      <c r="N151" s="28"/>
      <c r="P151" s="28"/>
      <c r="AD151" s="28"/>
    </row>
    <row r="152" spans="2:30" ht="30" customHeight="1" x14ac:dyDescent="0.2">
      <c r="B152" s="28"/>
      <c r="C152" s="28"/>
      <c r="D152" s="28"/>
      <c r="E152" s="28"/>
      <c r="N152" s="28"/>
      <c r="P152" s="28"/>
      <c r="AD152" s="28"/>
    </row>
    <row r="153" spans="2:30" ht="30" customHeight="1" x14ac:dyDescent="0.2">
      <c r="B153" s="28"/>
      <c r="C153" s="28"/>
      <c r="D153" s="28"/>
      <c r="E153" s="28"/>
      <c r="N153" s="28"/>
      <c r="P153" s="28"/>
      <c r="AD153" s="28"/>
    </row>
    <row r="154" spans="2:30" ht="30" customHeight="1" x14ac:dyDescent="0.2">
      <c r="B154" s="28"/>
      <c r="C154" s="28"/>
      <c r="D154" s="28"/>
      <c r="E154" s="28"/>
      <c r="N154" s="28"/>
      <c r="P154" s="28"/>
      <c r="AD154" s="28"/>
    </row>
    <row r="155" spans="2:30" ht="30" customHeight="1" x14ac:dyDescent="0.2">
      <c r="B155" s="28"/>
      <c r="C155" s="28"/>
      <c r="D155" s="28"/>
      <c r="E155" s="28"/>
      <c r="N155" s="28"/>
      <c r="P155" s="28"/>
      <c r="AD155" s="28"/>
    </row>
    <row r="156" spans="2:30" ht="30" customHeight="1" x14ac:dyDescent="0.2">
      <c r="B156" s="28"/>
      <c r="C156" s="28"/>
      <c r="D156" s="28"/>
      <c r="E156" s="28"/>
      <c r="N156" s="28"/>
      <c r="P156" s="28"/>
      <c r="AD156" s="28"/>
    </row>
    <row r="157" spans="2:30" ht="30" customHeight="1" x14ac:dyDescent="0.2">
      <c r="B157" s="28"/>
      <c r="C157" s="28"/>
      <c r="D157" s="28"/>
      <c r="E157" s="28"/>
      <c r="N157" s="28"/>
      <c r="P157" s="28"/>
      <c r="AD157" s="28"/>
    </row>
    <row r="158" spans="2:30" ht="30" customHeight="1" x14ac:dyDescent="0.2">
      <c r="B158" s="28"/>
      <c r="C158" s="28"/>
      <c r="D158" s="28"/>
      <c r="E158" s="28"/>
      <c r="N158" s="28"/>
      <c r="P158" s="28"/>
      <c r="AD158" s="28"/>
    </row>
    <row r="159" spans="2:30" ht="30" customHeight="1" x14ac:dyDescent="0.2">
      <c r="B159" s="28"/>
      <c r="C159" s="28"/>
      <c r="D159" s="28"/>
      <c r="E159" s="28"/>
      <c r="N159" s="28"/>
      <c r="P159" s="28"/>
      <c r="AD159" s="28"/>
    </row>
    <row r="160" spans="2:30" ht="30" customHeight="1" x14ac:dyDescent="0.2">
      <c r="B160" s="28"/>
      <c r="C160" s="28"/>
      <c r="D160" s="28"/>
      <c r="E160" s="28"/>
      <c r="N160" s="28"/>
      <c r="P160" s="28"/>
      <c r="AD160" s="28"/>
    </row>
    <row r="161" spans="2:30" ht="30" customHeight="1" x14ac:dyDescent="0.2">
      <c r="B161" s="28"/>
      <c r="C161" s="28"/>
      <c r="D161" s="28"/>
      <c r="E161" s="28"/>
      <c r="N161" s="28"/>
      <c r="P161" s="28"/>
      <c r="AD161" s="28"/>
    </row>
    <row r="162" spans="2:30" ht="30" customHeight="1" x14ac:dyDescent="0.2">
      <c r="B162" s="28"/>
      <c r="C162" s="28"/>
      <c r="D162" s="28"/>
      <c r="E162" s="28"/>
      <c r="N162" s="28"/>
      <c r="P162" s="28"/>
      <c r="AD162" s="28"/>
    </row>
    <row r="163" spans="2:30" ht="30" customHeight="1" x14ac:dyDescent="0.2">
      <c r="B163" s="28"/>
      <c r="C163" s="28"/>
      <c r="D163" s="28"/>
      <c r="E163" s="28"/>
      <c r="N163" s="28"/>
      <c r="P163" s="28"/>
      <c r="AD163" s="28"/>
    </row>
    <row r="164" spans="2:30" ht="30" customHeight="1" x14ac:dyDescent="0.2">
      <c r="B164" s="28"/>
      <c r="C164" s="28"/>
      <c r="D164" s="28"/>
      <c r="E164" s="28"/>
      <c r="N164" s="28"/>
      <c r="P164" s="28"/>
      <c r="AD164" s="28"/>
    </row>
    <row r="165" spans="2:30" ht="30" customHeight="1" x14ac:dyDescent="0.2">
      <c r="B165" s="28"/>
      <c r="C165" s="28"/>
      <c r="D165" s="28"/>
      <c r="E165" s="28"/>
      <c r="N165" s="28"/>
      <c r="P165" s="28"/>
      <c r="AD165" s="28"/>
    </row>
    <row r="166" spans="2:30" ht="30" customHeight="1" x14ac:dyDescent="0.2">
      <c r="B166" s="28"/>
      <c r="C166" s="28"/>
      <c r="D166" s="28"/>
      <c r="E166" s="28"/>
      <c r="N166" s="28"/>
      <c r="P166" s="28"/>
      <c r="AD166" s="28"/>
    </row>
    <row r="167" spans="2:30" ht="30" customHeight="1" x14ac:dyDescent="0.2">
      <c r="B167" s="28"/>
      <c r="C167" s="28"/>
      <c r="D167" s="28"/>
      <c r="E167" s="28"/>
      <c r="N167" s="28"/>
      <c r="P167" s="28"/>
      <c r="AD167" s="28"/>
    </row>
    <row r="168" spans="2:30" ht="30" customHeight="1" x14ac:dyDescent="0.2">
      <c r="B168" s="28"/>
      <c r="C168" s="28"/>
      <c r="D168" s="28"/>
      <c r="E168" s="28"/>
      <c r="N168" s="28"/>
      <c r="P168" s="28"/>
      <c r="AD168" s="28"/>
    </row>
    <row r="169" spans="2:30" ht="30" customHeight="1" x14ac:dyDescent="0.2">
      <c r="B169" s="28"/>
      <c r="C169" s="28"/>
      <c r="D169" s="28"/>
      <c r="E169" s="28"/>
      <c r="N169" s="28"/>
      <c r="P169" s="28"/>
      <c r="AD169" s="28"/>
    </row>
    <row r="170" spans="2:30" ht="30" customHeight="1" x14ac:dyDescent="0.2">
      <c r="B170" s="28"/>
      <c r="C170" s="28"/>
      <c r="D170" s="28"/>
      <c r="E170" s="28"/>
      <c r="N170" s="28"/>
      <c r="P170" s="28"/>
      <c r="AD170" s="28"/>
    </row>
    <row r="171" spans="2:30" ht="30" customHeight="1" x14ac:dyDescent="0.2">
      <c r="B171" s="28"/>
      <c r="C171" s="28"/>
      <c r="D171" s="28"/>
      <c r="E171" s="28"/>
      <c r="N171" s="28"/>
      <c r="P171" s="28"/>
      <c r="AD171" s="28"/>
    </row>
    <row r="172" spans="2:30" ht="30" customHeight="1" x14ac:dyDescent="0.2">
      <c r="B172" s="28"/>
      <c r="C172" s="28"/>
      <c r="D172" s="28"/>
      <c r="E172" s="28"/>
      <c r="N172" s="28"/>
      <c r="P172" s="28"/>
      <c r="AD172" s="28"/>
    </row>
    <row r="173" spans="2:30" ht="30" customHeight="1" x14ac:dyDescent="0.2">
      <c r="B173" s="28"/>
      <c r="C173" s="28"/>
      <c r="D173" s="28"/>
      <c r="E173" s="28"/>
      <c r="N173" s="28"/>
      <c r="P173" s="28"/>
      <c r="AD173" s="28"/>
    </row>
    <row r="174" spans="2:30" ht="30" customHeight="1" x14ac:dyDescent="0.2">
      <c r="B174" s="28"/>
      <c r="C174" s="28"/>
      <c r="D174" s="28"/>
      <c r="E174" s="28"/>
      <c r="N174" s="28"/>
      <c r="P174" s="28"/>
      <c r="AD174" s="28"/>
    </row>
    <row r="175" spans="2:30" ht="30" customHeight="1" x14ac:dyDescent="0.2">
      <c r="B175" s="28"/>
      <c r="C175" s="28"/>
      <c r="D175" s="28"/>
      <c r="E175" s="28"/>
      <c r="N175" s="28"/>
      <c r="P175" s="28"/>
      <c r="AD175" s="28"/>
    </row>
    <row r="176" spans="2:30" ht="30" customHeight="1" x14ac:dyDescent="0.2">
      <c r="B176" s="28"/>
      <c r="C176" s="28"/>
      <c r="D176" s="28"/>
      <c r="E176" s="28"/>
      <c r="N176" s="28"/>
      <c r="P176" s="28"/>
      <c r="AD176" s="28"/>
    </row>
    <row r="177" spans="2:30" ht="30" customHeight="1" x14ac:dyDescent="0.2">
      <c r="B177" s="28"/>
      <c r="C177" s="28"/>
      <c r="D177" s="28"/>
      <c r="E177" s="28"/>
      <c r="N177" s="28"/>
      <c r="P177" s="28"/>
      <c r="AD177" s="28"/>
    </row>
    <row r="178" spans="2:30" ht="30" customHeight="1" x14ac:dyDescent="0.2">
      <c r="B178" s="28"/>
      <c r="C178" s="28"/>
      <c r="D178" s="28"/>
      <c r="E178" s="28"/>
      <c r="N178" s="28"/>
      <c r="P178" s="28"/>
      <c r="AD178" s="28"/>
    </row>
    <row r="179" spans="2:30" ht="30" customHeight="1" x14ac:dyDescent="0.2">
      <c r="B179" s="28"/>
      <c r="C179" s="28"/>
      <c r="D179" s="28"/>
      <c r="E179" s="28"/>
      <c r="N179" s="28"/>
      <c r="P179" s="28"/>
      <c r="AD179" s="28"/>
    </row>
    <row r="180" spans="2:30" ht="30" customHeight="1" x14ac:dyDescent="0.2">
      <c r="B180" s="28"/>
      <c r="C180" s="28"/>
      <c r="D180" s="28"/>
      <c r="E180" s="28"/>
      <c r="N180" s="28"/>
      <c r="P180" s="28"/>
      <c r="AD180" s="28"/>
    </row>
    <row r="181" spans="2:30" ht="30" customHeight="1" x14ac:dyDescent="0.2">
      <c r="B181" s="28"/>
      <c r="C181" s="28"/>
      <c r="D181" s="28"/>
      <c r="E181" s="28"/>
      <c r="N181" s="28"/>
      <c r="P181" s="28"/>
      <c r="AD181" s="28"/>
    </row>
    <row r="182" spans="2:30" ht="30" customHeight="1" x14ac:dyDescent="0.2">
      <c r="B182" s="28"/>
      <c r="C182" s="28"/>
      <c r="D182" s="28"/>
      <c r="E182" s="28"/>
      <c r="N182" s="28"/>
      <c r="P182" s="28"/>
      <c r="AD182" s="28"/>
    </row>
    <row r="183" spans="2:30" ht="30" customHeight="1" x14ac:dyDescent="0.2">
      <c r="B183" s="28"/>
      <c r="C183" s="28"/>
      <c r="D183" s="28"/>
      <c r="E183" s="28"/>
      <c r="N183" s="28"/>
      <c r="P183" s="28"/>
      <c r="AD183" s="28"/>
    </row>
    <row r="184" spans="2:30" ht="30" customHeight="1" x14ac:dyDescent="0.2">
      <c r="B184" s="28"/>
      <c r="C184" s="28"/>
      <c r="D184" s="28"/>
      <c r="E184" s="28"/>
      <c r="N184" s="28"/>
      <c r="P184" s="28"/>
      <c r="AD184" s="28"/>
    </row>
    <row r="185" spans="2:30" ht="30" customHeight="1" x14ac:dyDescent="0.2">
      <c r="B185" s="28"/>
      <c r="C185" s="28"/>
      <c r="D185" s="28"/>
      <c r="E185" s="28"/>
      <c r="N185" s="28"/>
      <c r="P185" s="28"/>
      <c r="AD185" s="28"/>
    </row>
    <row r="186" spans="2:30" ht="30" customHeight="1" x14ac:dyDescent="0.2">
      <c r="B186" s="28"/>
      <c r="C186" s="28"/>
      <c r="D186" s="28"/>
      <c r="E186" s="28"/>
      <c r="N186" s="28"/>
      <c r="P186" s="28"/>
      <c r="AD186" s="28"/>
    </row>
    <row r="187" spans="2:30" ht="30" customHeight="1" x14ac:dyDescent="0.2">
      <c r="B187" s="28"/>
      <c r="C187" s="28"/>
      <c r="D187" s="28"/>
      <c r="E187" s="28"/>
      <c r="N187" s="28"/>
      <c r="P187" s="28"/>
      <c r="AD187" s="28"/>
    </row>
    <row r="188" spans="2:30" ht="30" customHeight="1" x14ac:dyDescent="0.2">
      <c r="B188" s="28"/>
      <c r="C188" s="28"/>
      <c r="D188" s="28"/>
      <c r="E188" s="28"/>
      <c r="N188" s="28"/>
      <c r="P188" s="28"/>
      <c r="AD188" s="28"/>
    </row>
    <row r="189" spans="2:30" ht="30" customHeight="1" x14ac:dyDescent="0.2">
      <c r="B189" s="28"/>
      <c r="C189" s="28"/>
      <c r="D189" s="28"/>
      <c r="E189" s="28"/>
      <c r="N189" s="28"/>
      <c r="P189" s="28"/>
      <c r="AD189" s="28"/>
    </row>
    <row r="190" spans="2:30" ht="30" customHeight="1" x14ac:dyDescent="0.2">
      <c r="B190" s="28"/>
      <c r="C190" s="28"/>
      <c r="D190" s="28"/>
      <c r="E190" s="28"/>
      <c r="N190" s="28"/>
      <c r="P190" s="28"/>
      <c r="AD190" s="28"/>
    </row>
    <row r="191" spans="2:30" ht="30" customHeight="1" x14ac:dyDescent="0.2">
      <c r="B191" s="28"/>
      <c r="C191" s="28"/>
      <c r="D191" s="28"/>
      <c r="E191" s="28"/>
      <c r="N191" s="28"/>
      <c r="P191" s="28"/>
      <c r="AD191" s="28"/>
    </row>
    <row r="192" spans="2:30" ht="30" customHeight="1" x14ac:dyDescent="0.2">
      <c r="B192" s="28"/>
      <c r="C192" s="28"/>
      <c r="D192" s="28"/>
      <c r="E192" s="28"/>
      <c r="N192" s="28"/>
      <c r="P192" s="28"/>
      <c r="AD192" s="28"/>
    </row>
    <row r="193" spans="2:30" ht="30" customHeight="1" x14ac:dyDescent="0.2">
      <c r="B193" s="28"/>
      <c r="C193" s="28"/>
      <c r="D193" s="28"/>
      <c r="E193" s="28"/>
      <c r="N193" s="28"/>
      <c r="P193" s="28"/>
      <c r="AD193" s="28"/>
    </row>
    <row r="194" spans="2:30" ht="30" customHeight="1" x14ac:dyDescent="0.2">
      <c r="B194" s="28"/>
      <c r="C194" s="28"/>
      <c r="D194" s="28"/>
      <c r="E194" s="28"/>
      <c r="N194" s="28"/>
      <c r="P194" s="28"/>
      <c r="AD194" s="28"/>
    </row>
    <row r="195" spans="2:30" ht="30" customHeight="1" x14ac:dyDescent="0.2">
      <c r="B195" s="28"/>
      <c r="C195" s="28"/>
      <c r="D195" s="28"/>
      <c r="E195" s="28"/>
      <c r="N195" s="28"/>
      <c r="P195" s="28"/>
      <c r="AD195" s="28"/>
    </row>
    <row r="196" spans="2:30" ht="30" customHeight="1" x14ac:dyDescent="0.2">
      <c r="B196" s="28"/>
      <c r="C196" s="28"/>
      <c r="D196" s="28"/>
      <c r="E196" s="28"/>
      <c r="N196" s="28"/>
      <c r="P196" s="28"/>
      <c r="AD196" s="28"/>
    </row>
    <row r="197" spans="2:30" ht="30" customHeight="1" x14ac:dyDescent="0.2">
      <c r="B197" s="28"/>
      <c r="C197" s="28"/>
      <c r="D197" s="28"/>
      <c r="E197" s="28"/>
      <c r="N197" s="28"/>
      <c r="P197" s="28"/>
      <c r="AD197" s="28"/>
    </row>
    <row r="198" spans="2:30" ht="30" customHeight="1" x14ac:dyDescent="0.2">
      <c r="B198" s="28"/>
      <c r="C198" s="28"/>
      <c r="D198" s="28"/>
      <c r="E198" s="28"/>
      <c r="N198" s="28"/>
      <c r="P198" s="28"/>
      <c r="AD198" s="28"/>
    </row>
    <row r="199" spans="2:30" ht="30" customHeight="1" x14ac:dyDescent="0.2">
      <c r="B199" s="28"/>
      <c r="C199" s="28"/>
      <c r="D199" s="28"/>
      <c r="E199" s="28"/>
      <c r="N199" s="28"/>
      <c r="P199" s="28"/>
      <c r="AD199" s="28"/>
    </row>
    <row r="200" spans="2:30" ht="30" customHeight="1" x14ac:dyDescent="0.2">
      <c r="B200" s="28"/>
      <c r="C200" s="28"/>
      <c r="D200" s="28"/>
      <c r="E200" s="28"/>
      <c r="N200" s="28"/>
      <c r="P200" s="28"/>
      <c r="AD200" s="28"/>
    </row>
    <row r="201" spans="2:30" ht="30" customHeight="1" x14ac:dyDescent="0.2">
      <c r="B201" s="28"/>
      <c r="C201" s="28"/>
      <c r="D201" s="28"/>
      <c r="E201" s="28"/>
      <c r="N201" s="28"/>
      <c r="P201" s="28"/>
      <c r="AD201" s="28"/>
    </row>
    <row r="202" spans="2:30" ht="30" customHeight="1" x14ac:dyDescent="0.2">
      <c r="B202" s="28"/>
      <c r="C202" s="28"/>
      <c r="D202" s="28"/>
      <c r="E202" s="28"/>
      <c r="N202" s="28"/>
      <c r="P202" s="28"/>
      <c r="AD202" s="28"/>
    </row>
    <row r="203" spans="2:30" ht="30" customHeight="1" x14ac:dyDescent="0.2">
      <c r="B203" s="28"/>
      <c r="C203" s="28"/>
      <c r="D203" s="28"/>
      <c r="E203" s="28"/>
      <c r="N203" s="28"/>
      <c r="P203" s="28"/>
      <c r="AD203" s="28"/>
    </row>
    <row r="204" spans="2:30" ht="30" customHeight="1" x14ac:dyDescent="0.2">
      <c r="B204" s="28"/>
      <c r="C204" s="28"/>
      <c r="D204" s="28"/>
      <c r="E204" s="28"/>
      <c r="N204" s="28"/>
      <c r="P204" s="28"/>
      <c r="AD204" s="28"/>
    </row>
    <row r="205" spans="2:30" ht="30" customHeight="1" x14ac:dyDescent="0.2">
      <c r="B205" s="28"/>
      <c r="C205" s="28"/>
      <c r="D205" s="28"/>
      <c r="E205" s="28"/>
      <c r="N205" s="28"/>
      <c r="P205" s="28"/>
      <c r="AD205" s="28"/>
    </row>
    <row r="206" spans="2:30" ht="30" customHeight="1" x14ac:dyDescent="0.2">
      <c r="B206" s="28"/>
      <c r="C206" s="28"/>
      <c r="D206" s="28"/>
      <c r="E206" s="28"/>
      <c r="N206" s="28"/>
      <c r="P206" s="28"/>
      <c r="AD206" s="28"/>
    </row>
    <row r="207" spans="2:30" ht="30" customHeight="1" x14ac:dyDescent="0.2">
      <c r="B207" s="28"/>
      <c r="C207" s="28"/>
      <c r="D207" s="28"/>
      <c r="E207" s="28"/>
      <c r="N207" s="28"/>
      <c r="P207" s="28"/>
      <c r="AD207" s="28"/>
    </row>
    <row r="208" spans="2:30" ht="30" customHeight="1" x14ac:dyDescent="0.2">
      <c r="B208" s="28"/>
      <c r="C208" s="28"/>
      <c r="D208" s="28"/>
      <c r="E208" s="28"/>
      <c r="N208" s="28"/>
      <c r="P208" s="28"/>
      <c r="AD208" s="28"/>
    </row>
    <row r="209" spans="2:30" ht="30" customHeight="1" x14ac:dyDescent="0.2">
      <c r="B209" s="28"/>
      <c r="C209" s="28"/>
      <c r="D209" s="28"/>
      <c r="E209" s="28"/>
      <c r="N209" s="28"/>
      <c r="P209" s="28"/>
      <c r="AD209" s="28"/>
    </row>
    <row r="210" spans="2:30" ht="30" customHeight="1" x14ac:dyDescent="0.2">
      <c r="B210" s="28"/>
      <c r="C210" s="28"/>
      <c r="D210" s="28"/>
      <c r="E210" s="28"/>
      <c r="N210" s="28"/>
      <c r="P210" s="28"/>
      <c r="AD210" s="28"/>
    </row>
    <row r="211" spans="2:30" ht="30" customHeight="1" x14ac:dyDescent="0.2">
      <c r="B211" s="28"/>
      <c r="C211" s="28"/>
      <c r="D211" s="28"/>
      <c r="E211" s="28"/>
      <c r="N211" s="28"/>
      <c r="P211" s="28"/>
      <c r="AD211" s="28"/>
    </row>
    <row r="212" spans="2:30" ht="30" customHeight="1" x14ac:dyDescent="0.2">
      <c r="B212" s="28"/>
      <c r="C212" s="28"/>
      <c r="D212" s="28"/>
      <c r="E212" s="28"/>
      <c r="N212" s="28"/>
      <c r="P212" s="28"/>
      <c r="AD212" s="28"/>
    </row>
    <row r="213" spans="2:30" ht="30" customHeight="1" x14ac:dyDescent="0.2">
      <c r="B213" s="28"/>
      <c r="C213" s="28"/>
      <c r="D213" s="28"/>
      <c r="E213" s="28"/>
      <c r="N213" s="28"/>
      <c r="P213" s="28"/>
      <c r="AD213" s="28"/>
    </row>
    <row r="214" spans="2:30" ht="30" customHeight="1" x14ac:dyDescent="0.2">
      <c r="B214" s="28"/>
      <c r="C214" s="28"/>
      <c r="D214" s="28"/>
      <c r="E214" s="28"/>
      <c r="N214" s="28"/>
      <c r="P214" s="28"/>
      <c r="AD214" s="28"/>
    </row>
    <row r="215" spans="2:30" ht="30" customHeight="1" x14ac:dyDescent="0.2">
      <c r="B215" s="28"/>
      <c r="C215" s="28"/>
      <c r="D215" s="28"/>
      <c r="E215" s="28"/>
      <c r="N215" s="28"/>
      <c r="P215" s="28"/>
      <c r="AD215" s="28"/>
    </row>
    <row r="216" spans="2:30" ht="30" customHeight="1" x14ac:dyDescent="0.2">
      <c r="B216" s="28"/>
      <c r="C216" s="28"/>
      <c r="D216" s="28"/>
      <c r="E216" s="28"/>
      <c r="N216" s="28"/>
      <c r="P216" s="28"/>
      <c r="AD216" s="28"/>
    </row>
    <row r="217" spans="2:30" ht="30" customHeight="1" x14ac:dyDescent="0.2">
      <c r="B217" s="28"/>
      <c r="C217" s="28"/>
      <c r="D217" s="28"/>
      <c r="E217" s="28"/>
      <c r="N217" s="28"/>
      <c r="P217" s="28"/>
      <c r="AD217" s="28"/>
    </row>
    <row r="218" spans="2:30" ht="30" customHeight="1" x14ac:dyDescent="0.2">
      <c r="B218" s="28"/>
      <c r="C218" s="28"/>
      <c r="D218" s="28"/>
      <c r="E218" s="28"/>
      <c r="N218" s="28"/>
      <c r="P218" s="28"/>
      <c r="AD218" s="28"/>
    </row>
    <row r="219" spans="2:30" ht="30" customHeight="1" x14ac:dyDescent="0.2">
      <c r="B219" s="28"/>
      <c r="C219" s="28"/>
      <c r="D219" s="28"/>
      <c r="E219" s="28"/>
      <c r="N219" s="28"/>
      <c r="P219" s="28"/>
      <c r="AD219" s="28"/>
    </row>
    <row r="220" spans="2:30" ht="30" customHeight="1" x14ac:dyDescent="0.2">
      <c r="B220" s="28"/>
      <c r="C220" s="28"/>
      <c r="D220" s="28"/>
      <c r="E220" s="28"/>
      <c r="N220" s="28"/>
      <c r="P220" s="28"/>
      <c r="AD220" s="28"/>
    </row>
    <row r="221" spans="2:30" ht="30" customHeight="1" x14ac:dyDescent="0.2">
      <c r="B221" s="28"/>
      <c r="C221" s="28"/>
      <c r="D221" s="28"/>
      <c r="E221" s="28"/>
      <c r="N221" s="28"/>
      <c r="P221" s="28"/>
      <c r="AD221" s="28"/>
    </row>
    <row r="222" spans="2:30" ht="30" customHeight="1" x14ac:dyDescent="0.2">
      <c r="B222" s="28"/>
      <c r="C222" s="28"/>
      <c r="D222" s="28"/>
      <c r="E222" s="28"/>
      <c r="N222" s="28"/>
      <c r="P222" s="28"/>
      <c r="AD222" s="28"/>
    </row>
    <row r="223" spans="2:30" ht="30" customHeight="1" x14ac:dyDescent="0.2">
      <c r="B223" s="28"/>
      <c r="C223" s="28"/>
      <c r="D223" s="28"/>
      <c r="E223" s="28"/>
      <c r="N223" s="28"/>
      <c r="P223" s="28"/>
      <c r="AD223" s="28"/>
    </row>
    <row r="224" spans="2:30" ht="30" customHeight="1" x14ac:dyDescent="0.2">
      <c r="B224" s="28"/>
      <c r="C224" s="28"/>
      <c r="D224" s="28"/>
      <c r="E224" s="28"/>
      <c r="N224" s="28"/>
      <c r="P224" s="28"/>
      <c r="AD224" s="28"/>
    </row>
    <row r="225" spans="2:30" ht="30" customHeight="1" x14ac:dyDescent="0.2">
      <c r="B225" s="28"/>
      <c r="C225" s="28"/>
      <c r="D225" s="28"/>
      <c r="E225" s="28"/>
      <c r="N225" s="28"/>
      <c r="P225" s="28"/>
      <c r="AD225" s="28"/>
    </row>
    <row r="226" spans="2:30" ht="30" customHeight="1" x14ac:dyDescent="0.2">
      <c r="B226" s="28"/>
      <c r="C226" s="28"/>
      <c r="D226" s="28"/>
      <c r="E226" s="28"/>
      <c r="N226" s="28"/>
      <c r="P226" s="28"/>
      <c r="AD226" s="28"/>
    </row>
    <row r="227" spans="2:30" ht="30" customHeight="1" x14ac:dyDescent="0.2">
      <c r="B227" s="28"/>
      <c r="C227" s="28"/>
      <c r="D227" s="28"/>
      <c r="E227" s="28"/>
      <c r="N227" s="28"/>
      <c r="P227" s="28"/>
      <c r="AD227" s="28"/>
    </row>
    <row r="228" spans="2:30" ht="30" customHeight="1" x14ac:dyDescent="0.2">
      <c r="B228" s="28"/>
      <c r="C228" s="28"/>
      <c r="D228" s="28"/>
      <c r="E228" s="28"/>
      <c r="N228" s="28"/>
      <c r="P228" s="28"/>
      <c r="AD228" s="28"/>
    </row>
    <row r="229" spans="2:30" ht="30" customHeight="1" x14ac:dyDescent="0.2">
      <c r="B229" s="28"/>
      <c r="C229" s="28"/>
      <c r="D229" s="28"/>
      <c r="E229" s="28"/>
      <c r="N229" s="28"/>
      <c r="P229" s="28"/>
      <c r="AD229" s="28"/>
    </row>
    <row r="230" spans="2:30" ht="30" customHeight="1" x14ac:dyDescent="0.2">
      <c r="B230" s="28"/>
      <c r="C230" s="28"/>
      <c r="D230" s="28"/>
      <c r="E230" s="28"/>
      <c r="N230" s="28"/>
      <c r="P230" s="28"/>
      <c r="AD230" s="28"/>
    </row>
    <row r="231" spans="2:30" ht="30" customHeight="1" x14ac:dyDescent="0.2">
      <c r="B231" s="28"/>
      <c r="C231" s="28"/>
      <c r="D231" s="28"/>
      <c r="E231" s="28"/>
      <c r="N231" s="28"/>
      <c r="P231" s="28"/>
      <c r="AD231" s="28"/>
    </row>
    <row r="232" spans="2:30" ht="30" customHeight="1" x14ac:dyDescent="0.2">
      <c r="B232" s="28"/>
      <c r="C232" s="28"/>
      <c r="D232" s="28"/>
      <c r="E232" s="28"/>
      <c r="N232" s="28"/>
      <c r="P232" s="28"/>
      <c r="AD232" s="28"/>
    </row>
    <row r="233" spans="2:30" ht="30" customHeight="1" x14ac:dyDescent="0.2">
      <c r="B233" s="28"/>
      <c r="C233" s="28"/>
      <c r="D233" s="28"/>
      <c r="E233" s="28"/>
      <c r="N233" s="28"/>
      <c r="P233" s="28"/>
      <c r="AD233" s="28"/>
    </row>
    <row r="234" spans="2:30" ht="30" customHeight="1" x14ac:dyDescent="0.2">
      <c r="B234" s="28"/>
      <c r="C234" s="28"/>
      <c r="D234" s="28"/>
      <c r="E234" s="28"/>
      <c r="N234" s="28"/>
      <c r="P234" s="28"/>
      <c r="AD234" s="28"/>
    </row>
    <row r="235" spans="2:30" ht="30" customHeight="1" x14ac:dyDescent="0.2">
      <c r="B235" s="28"/>
      <c r="C235" s="28"/>
      <c r="D235" s="28"/>
      <c r="E235" s="28"/>
      <c r="N235" s="28"/>
      <c r="P235" s="28"/>
      <c r="AD235" s="28"/>
    </row>
    <row r="236" spans="2:30" ht="30" customHeight="1" x14ac:dyDescent="0.2">
      <c r="B236" s="28"/>
      <c r="C236" s="28"/>
      <c r="D236" s="28"/>
      <c r="E236" s="28"/>
      <c r="N236" s="28"/>
      <c r="P236" s="28"/>
      <c r="AD236" s="28"/>
    </row>
    <row r="237" spans="2:30" ht="30" customHeight="1" x14ac:dyDescent="0.2">
      <c r="B237" s="28"/>
      <c r="C237" s="28"/>
      <c r="D237" s="28"/>
      <c r="E237" s="28"/>
      <c r="N237" s="28"/>
      <c r="P237" s="28"/>
      <c r="AD237" s="28"/>
    </row>
    <row r="238" spans="2:30" ht="30" customHeight="1" x14ac:dyDescent="0.2">
      <c r="B238" s="28"/>
      <c r="C238" s="28"/>
      <c r="D238" s="28"/>
      <c r="E238" s="28"/>
      <c r="N238" s="28"/>
      <c r="P238" s="28"/>
      <c r="AD238" s="28"/>
    </row>
    <row r="239" spans="2:30" ht="30" customHeight="1" x14ac:dyDescent="0.2">
      <c r="B239" s="28"/>
      <c r="C239" s="28"/>
      <c r="D239" s="28"/>
      <c r="E239" s="28"/>
      <c r="N239" s="28"/>
      <c r="P239" s="28"/>
      <c r="AD239" s="28"/>
    </row>
    <row r="240" spans="2:30" ht="30" customHeight="1" x14ac:dyDescent="0.2">
      <c r="B240" s="28"/>
      <c r="C240" s="28"/>
      <c r="D240" s="28"/>
      <c r="E240" s="28"/>
      <c r="N240" s="28"/>
      <c r="P240" s="28"/>
      <c r="AD240" s="28"/>
    </row>
    <row r="241" spans="2:30" ht="30" customHeight="1" x14ac:dyDescent="0.2">
      <c r="B241" s="28"/>
      <c r="C241" s="28"/>
      <c r="D241" s="28"/>
      <c r="E241" s="28"/>
      <c r="N241" s="28"/>
      <c r="P241" s="28"/>
      <c r="AD241" s="28"/>
    </row>
    <row r="242" spans="2:30" ht="30" customHeight="1" x14ac:dyDescent="0.2">
      <c r="B242" s="28"/>
      <c r="C242" s="28"/>
      <c r="D242" s="28"/>
      <c r="E242" s="28"/>
      <c r="N242" s="28"/>
      <c r="P242" s="28"/>
      <c r="AD242" s="28"/>
    </row>
    <row r="243" spans="2:30" ht="30" customHeight="1" x14ac:dyDescent="0.2">
      <c r="B243" s="28"/>
      <c r="C243" s="28"/>
      <c r="D243" s="28"/>
      <c r="E243" s="28"/>
      <c r="N243" s="28"/>
      <c r="P243" s="28"/>
      <c r="AD243" s="28"/>
    </row>
    <row r="244" spans="2:30" ht="30" customHeight="1" x14ac:dyDescent="0.2">
      <c r="B244" s="28"/>
      <c r="C244" s="28"/>
      <c r="D244" s="28"/>
      <c r="E244" s="28"/>
      <c r="N244" s="28"/>
      <c r="P244" s="28"/>
      <c r="AD244" s="28"/>
    </row>
    <row r="245" spans="2:30" ht="30" customHeight="1" x14ac:dyDescent="0.2">
      <c r="B245" s="28"/>
      <c r="C245" s="28"/>
      <c r="D245" s="28"/>
      <c r="E245" s="28"/>
      <c r="N245" s="28"/>
      <c r="P245" s="28"/>
      <c r="AD245" s="28"/>
    </row>
    <row r="246" spans="2:30" ht="30" customHeight="1" x14ac:dyDescent="0.2">
      <c r="B246" s="28"/>
      <c r="C246" s="28"/>
      <c r="D246" s="28"/>
      <c r="E246" s="28"/>
      <c r="N246" s="28"/>
      <c r="P246" s="28"/>
      <c r="AD246" s="28"/>
    </row>
    <row r="247" spans="2:30" ht="30" customHeight="1" x14ac:dyDescent="0.2">
      <c r="B247" s="28"/>
      <c r="C247" s="28"/>
      <c r="D247" s="28"/>
      <c r="E247" s="28"/>
      <c r="N247" s="28"/>
      <c r="P247" s="28"/>
      <c r="AD247" s="28"/>
    </row>
    <row r="248" spans="2:30" ht="30" customHeight="1" x14ac:dyDescent="0.2">
      <c r="B248" s="28"/>
      <c r="C248" s="28"/>
      <c r="D248" s="28"/>
      <c r="E248" s="28"/>
      <c r="N248" s="28"/>
      <c r="P248" s="28"/>
      <c r="AD248" s="28"/>
    </row>
    <row r="249" spans="2:30" ht="30" customHeight="1" x14ac:dyDescent="0.2">
      <c r="B249" s="28"/>
      <c r="C249" s="28"/>
      <c r="D249" s="28"/>
      <c r="E249" s="28"/>
      <c r="N249" s="28"/>
      <c r="P249" s="28"/>
      <c r="AD249" s="28"/>
    </row>
    <row r="250" spans="2:30" ht="30" customHeight="1" x14ac:dyDescent="0.2">
      <c r="B250" s="28"/>
      <c r="C250" s="28"/>
      <c r="D250" s="28"/>
      <c r="E250" s="28"/>
      <c r="N250" s="28"/>
      <c r="P250" s="28"/>
      <c r="AD250" s="28"/>
    </row>
    <row r="251" spans="2:30" ht="30" customHeight="1" x14ac:dyDescent="0.2">
      <c r="B251" s="28"/>
      <c r="C251" s="28"/>
      <c r="D251" s="28"/>
      <c r="E251" s="28"/>
      <c r="N251" s="28"/>
      <c r="P251" s="28"/>
      <c r="AD251" s="28"/>
    </row>
    <row r="252" spans="2:30" ht="30" customHeight="1" x14ac:dyDescent="0.2">
      <c r="B252" s="28"/>
      <c r="C252" s="28"/>
      <c r="D252" s="28"/>
      <c r="E252" s="28"/>
      <c r="N252" s="28"/>
      <c r="P252" s="28"/>
      <c r="AD252" s="28"/>
    </row>
    <row r="253" spans="2:30" ht="30" customHeight="1" x14ac:dyDescent="0.2">
      <c r="B253" s="28"/>
      <c r="C253" s="28"/>
      <c r="D253" s="28"/>
      <c r="E253" s="28"/>
      <c r="N253" s="28"/>
      <c r="P253" s="28"/>
      <c r="AD253" s="28"/>
    </row>
    <row r="254" spans="2:30" ht="30" customHeight="1" x14ac:dyDescent="0.2">
      <c r="B254" s="28"/>
      <c r="C254" s="28"/>
      <c r="D254" s="28"/>
      <c r="E254" s="28"/>
      <c r="N254" s="28"/>
      <c r="P254" s="28"/>
      <c r="AD254" s="28"/>
    </row>
    <row r="255" spans="2:30" ht="30" customHeight="1" x14ac:dyDescent="0.2">
      <c r="B255" s="28"/>
      <c r="C255" s="28"/>
      <c r="D255" s="28"/>
      <c r="E255" s="28"/>
      <c r="N255" s="28"/>
      <c r="P255" s="28"/>
      <c r="AD255" s="28"/>
    </row>
    <row r="256" spans="2:30" ht="30" customHeight="1" x14ac:dyDescent="0.2">
      <c r="B256" s="28"/>
      <c r="C256" s="28"/>
      <c r="D256" s="28"/>
      <c r="E256" s="28"/>
      <c r="N256" s="28"/>
      <c r="P256" s="28"/>
      <c r="AD256" s="28"/>
    </row>
    <row r="257" spans="2:30" ht="30" customHeight="1" x14ac:dyDescent="0.2">
      <c r="B257" s="28"/>
      <c r="C257" s="28"/>
      <c r="D257" s="28"/>
      <c r="E257" s="28"/>
      <c r="N257" s="28"/>
      <c r="P257" s="28"/>
      <c r="AD257" s="28"/>
    </row>
    <row r="258" spans="2:30" ht="30" customHeight="1" x14ac:dyDescent="0.2">
      <c r="B258" s="28"/>
      <c r="C258" s="28"/>
      <c r="D258" s="28"/>
      <c r="E258" s="28"/>
      <c r="N258" s="28"/>
      <c r="P258" s="28"/>
      <c r="AD258" s="28"/>
    </row>
    <row r="259" spans="2:30" ht="30" customHeight="1" x14ac:dyDescent="0.2">
      <c r="B259" s="28"/>
      <c r="C259" s="28"/>
      <c r="D259" s="28"/>
      <c r="E259" s="28"/>
      <c r="N259" s="28"/>
      <c r="P259" s="28"/>
      <c r="AD259" s="28"/>
    </row>
    <row r="260" spans="2:30" ht="30" customHeight="1" x14ac:dyDescent="0.2">
      <c r="B260" s="28"/>
      <c r="C260" s="28"/>
      <c r="D260" s="28"/>
      <c r="E260" s="28"/>
      <c r="N260" s="28"/>
      <c r="P260" s="28"/>
      <c r="AD260" s="28"/>
    </row>
    <row r="261" spans="2:30" ht="30" customHeight="1" x14ac:dyDescent="0.2">
      <c r="B261" s="28"/>
      <c r="C261" s="28"/>
      <c r="D261" s="28"/>
      <c r="E261" s="28"/>
      <c r="N261" s="28"/>
      <c r="P261" s="28"/>
      <c r="AD261" s="28"/>
    </row>
    <row r="262" spans="2:30" ht="30" customHeight="1" x14ac:dyDescent="0.2">
      <c r="B262" s="28"/>
      <c r="C262" s="28"/>
      <c r="D262" s="28"/>
      <c r="E262" s="28"/>
      <c r="N262" s="28"/>
      <c r="P262" s="28"/>
      <c r="AD262" s="28"/>
    </row>
    <row r="263" spans="2:30" ht="30" customHeight="1" x14ac:dyDescent="0.2">
      <c r="B263" s="28"/>
      <c r="C263" s="28"/>
      <c r="D263" s="28"/>
      <c r="E263" s="28"/>
      <c r="N263" s="28"/>
      <c r="P263" s="28"/>
      <c r="AD263" s="28"/>
    </row>
    <row r="264" spans="2:30" ht="30" customHeight="1" x14ac:dyDescent="0.2">
      <c r="B264" s="28"/>
      <c r="C264" s="28"/>
      <c r="D264" s="28"/>
      <c r="E264" s="28"/>
      <c r="N264" s="28"/>
      <c r="P264" s="28"/>
      <c r="AD264" s="28"/>
    </row>
    <row r="265" spans="2:30" ht="30" customHeight="1" x14ac:dyDescent="0.2">
      <c r="B265" s="28"/>
      <c r="C265" s="28"/>
      <c r="D265" s="28"/>
      <c r="E265" s="28"/>
      <c r="N265" s="28"/>
      <c r="P265" s="28"/>
      <c r="AD265" s="28"/>
    </row>
    <row r="266" spans="2:30" ht="30" customHeight="1" x14ac:dyDescent="0.2">
      <c r="B266" s="28"/>
      <c r="C266" s="28"/>
      <c r="D266" s="28"/>
      <c r="E266" s="28"/>
      <c r="N266" s="28"/>
      <c r="P266" s="28"/>
      <c r="AD266" s="28"/>
    </row>
    <row r="267" spans="2:30" ht="30" customHeight="1" x14ac:dyDescent="0.2">
      <c r="B267" s="28"/>
      <c r="C267" s="28"/>
      <c r="D267" s="28"/>
      <c r="E267" s="28"/>
      <c r="N267" s="28"/>
      <c r="P267" s="28"/>
      <c r="AD267" s="28"/>
    </row>
    <row r="268" spans="2:30" ht="30" customHeight="1" x14ac:dyDescent="0.2">
      <c r="B268" s="28"/>
      <c r="C268" s="28"/>
      <c r="D268" s="28"/>
      <c r="E268" s="28"/>
      <c r="N268" s="28"/>
      <c r="P268" s="28"/>
      <c r="AD268" s="28"/>
    </row>
    <row r="269" spans="2:30" ht="30" customHeight="1" x14ac:dyDescent="0.2">
      <c r="B269" s="28"/>
      <c r="C269" s="28"/>
      <c r="D269" s="28"/>
      <c r="E269" s="28"/>
      <c r="N269" s="28"/>
      <c r="P269" s="28"/>
      <c r="AD269" s="28"/>
    </row>
    <row r="270" spans="2:30" ht="30" customHeight="1" x14ac:dyDescent="0.2">
      <c r="B270" s="28"/>
      <c r="C270" s="28"/>
      <c r="D270" s="28"/>
      <c r="E270" s="28"/>
      <c r="N270" s="28"/>
      <c r="P270" s="28"/>
      <c r="AD270" s="28"/>
    </row>
    <row r="271" spans="2:30" ht="30" customHeight="1" x14ac:dyDescent="0.2">
      <c r="B271" s="28"/>
      <c r="C271" s="28"/>
      <c r="D271" s="28"/>
      <c r="E271" s="28"/>
      <c r="N271" s="28"/>
      <c r="P271" s="28"/>
      <c r="AD271" s="28"/>
    </row>
    <row r="272" spans="2:30" ht="30" customHeight="1" x14ac:dyDescent="0.2">
      <c r="B272" s="28"/>
      <c r="C272" s="28"/>
      <c r="D272" s="28"/>
      <c r="E272" s="28"/>
      <c r="N272" s="28"/>
      <c r="P272" s="28"/>
      <c r="AD272" s="28"/>
    </row>
    <row r="273" spans="2:30" ht="30" customHeight="1" x14ac:dyDescent="0.2">
      <c r="B273" s="28"/>
      <c r="C273" s="28"/>
      <c r="D273" s="28"/>
      <c r="E273" s="28"/>
      <c r="N273" s="28"/>
      <c r="P273" s="28"/>
      <c r="AD273" s="28"/>
    </row>
    <row r="274" spans="2:30" ht="30" customHeight="1" x14ac:dyDescent="0.2">
      <c r="B274" s="28"/>
      <c r="C274" s="28"/>
      <c r="D274" s="28"/>
      <c r="E274" s="28"/>
      <c r="N274" s="28"/>
      <c r="P274" s="28"/>
      <c r="AD274" s="28"/>
    </row>
    <row r="275" spans="2:30" ht="30" customHeight="1" x14ac:dyDescent="0.2">
      <c r="B275" s="28"/>
      <c r="C275" s="28"/>
      <c r="D275" s="28"/>
      <c r="E275" s="28"/>
      <c r="N275" s="28"/>
      <c r="P275" s="28"/>
      <c r="AD275" s="28"/>
    </row>
    <row r="276" spans="2:30" ht="30" customHeight="1" x14ac:dyDescent="0.2">
      <c r="B276" s="28"/>
      <c r="C276" s="28"/>
      <c r="D276" s="28"/>
      <c r="E276" s="28"/>
      <c r="N276" s="28"/>
      <c r="P276" s="28"/>
      <c r="AD276" s="28"/>
    </row>
    <row r="277" spans="2:30" ht="30" customHeight="1" x14ac:dyDescent="0.2">
      <c r="B277" s="28"/>
      <c r="C277" s="28"/>
      <c r="D277" s="28"/>
      <c r="E277" s="28"/>
      <c r="N277" s="28"/>
      <c r="P277" s="28"/>
      <c r="AD277" s="28"/>
    </row>
    <row r="278" spans="2:30" ht="30" customHeight="1" x14ac:dyDescent="0.2">
      <c r="B278" s="28"/>
      <c r="C278" s="28"/>
      <c r="D278" s="28"/>
      <c r="E278" s="28"/>
      <c r="N278" s="28"/>
      <c r="P278" s="28"/>
      <c r="AD278" s="28"/>
    </row>
    <row r="279" spans="2:30" ht="30" customHeight="1" x14ac:dyDescent="0.2">
      <c r="B279" s="28"/>
      <c r="C279" s="28"/>
      <c r="D279" s="28"/>
      <c r="E279" s="28"/>
      <c r="N279" s="28"/>
      <c r="P279" s="28"/>
      <c r="AD279" s="28"/>
    </row>
    <row r="280" spans="2:30" ht="30" customHeight="1" x14ac:dyDescent="0.2">
      <c r="B280" s="28"/>
      <c r="C280" s="28"/>
      <c r="D280" s="28"/>
      <c r="E280" s="28"/>
      <c r="N280" s="28"/>
      <c r="P280" s="28"/>
      <c r="AD280" s="28"/>
    </row>
    <row r="281" spans="2:30" ht="30" customHeight="1" x14ac:dyDescent="0.2">
      <c r="B281" s="28"/>
      <c r="C281" s="28"/>
      <c r="D281" s="28"/>
      <c r="E281" s="28"/>
      <c r="N281" s="28"/>
      <c r="P281" s="28"/>
      <c r="AD281" s="28"/>
    </row>
    <row r="282" spans="2:30" ht="30" customHeight="1" x14ac:dyDescent="0.2">
      <c r="B282" s="28"/>
      <c r="C282" s="28"/>
      <c r="D282" s="28"/>
      <c r="E282" s="28"/>
      <c r="N282" s="28"/>
      <c r="P282" s="28"/>
      <c r="AD282" s="28"/>
    </row>
    <row r="283" spans="2:30" ht="30" customHeight="1" x14ac:dyDescent="0.2">
      <c r="B283" s="28"/>
      <c r="C283" s="28"/>
      <c r="D283" s="28"/>
      <c r="E283" s="28"/>
      <c r="N283" s="28"/>
      <c r="P283" s="28"/>
      <c r="AD283" s="28"/>
    </row>
    <row r="284" spans="2:30" ht="30" customHeight="1" x14ac:dyDescent="0.2">
      <c r="B284" s="28"/>
      <c r="C284" s="28"/>
      <c r="D284" s="28"/>
      <c r="E284" s="28"/>
      <c r="N284" s="28"/>
      <c r="P284" s="28"/>
      <c r="AD284" s="28"/>
    </row>
    <row r="285" spans="2:30" ht="30" customHeight="1" x14ac:dyDescent="0.2">
      <c r="B285" s="28"/>
      <c r="C285" s="28"/>
      <c r="D285" s="28"/>
      <c r="E285" s="28"/>
      <c r="N285" s="28"/>
      <c r="P285" s="28"/>
      <c r="AD285" s="28"/>
    </row>
    <row r="286" spans="2:30" ht="30" customHeight="1" x14ac:dyDescent="0.2">
      <c r="B286" s="28"/>
      <c r="C286" s="28"/>
      <c r="D286" s="28"/>
      <c r="E286" s="28"/>
      <c r="N286" s="28"/>
      <c r="P286" s="28"/>
      <c r="AD286" s="28"/>
    </row>
    <row r="287" spans="2:30" ht="30" customHeight="1" x14ac:dyDescent="0.2">
      <c r="B287" s="28"/>
      <c r="C287" s="28"/>
      <c r="D287" s="28"/>
      <c r="E287" s="28"/>
      <c r="N287" s="28"/>
      <c r="P287" s="28"/>
      <c r="AD287" s="28"/>
    </row>
    <row r="288" spans="2:30" ht="30" customHeight="1" x14ac:dyDescent="0.2">
      <c r="B288" s="28"/>
      <c r="C288" s="28"/>
      <c r="D288" s="28"/>
      <c r="E288" s="28"/>
      <c r="N288" s="28"/>
      <c r="P288" s="28"/>
      <c r="AD288" s="28"/>
    </row>
    <row r="289" spans="2:30" ht="30" customHeight="1" x14ac:dyDescent="0.2">
      <c r="B289" s="28"/>
      <c r="C289" s="28"/>
      <c r="D289" s="28"/>
      <c r="E289" s="28"/>
      <c r="N289" s="28"/>
      <c r="P289" s="28"/>
      <c r="AD289" s="28"/>
    </row>
    <row r="290" spans="2:30" ht="30" customHeight="1" x14ac:dyDescent="0.2">
      <c r="B290" s="28"/>
      <c r="C290" s="28"/>
      <c r="D290" s="28"/>
      <c r="E290" s="28"/>
      <c r="N290" s="28"/>
      <c r="P290" s="28"/>
      <c r="AD290" s="28"/>
    </row>
    <row r="291" spans="2:30" ht="30" customHeight="1" x14ac:dyDescent="0.2">
      <c r="B291" s="28"/>
      <c r="C291" s="28"/>
      <c r="D291" s="28"/>
      <c r="E291" s="28"/>
      <c r="N291" s="28"/>
      <c r="P291" s="28"/>
      <c r="AD291" s="28"/>
    </row>
    <row r="292" spans="2:30" ht="30" customHeight="1" x14ac:dyDescent="0.2">
      <c r="B292" s="28"/>
      <c r="C292" s="28"/>
      <c r="D292" s="28"/>
      <c r="E292" s="28"/>
      <c r="N292" s="28"/>
      <c r="P292" s="28"/>
      <c r="AD292" s="28"/>
    </row>
    <row r="293" spans="2:30" ht="30" customHeight="1" x14ac:dyDescent="0.2">
      <c r="B293" s="28"/>
      <c r="C293" s="28"/>
      <c r="D293" s="28"/>
      <c r="E293" s="28"/>
      <c r="N293" s="28"/>
      <c r="P293" s="28"/>
      <c r="AD293" s="28"/>
    </row>
    <row r="294" spans="2:30" ht="30" customHeight="1" x14ac:dyDescent="0.2">
      <c r="B294" s="28"/>
      <c r="C294" s="28"/>
      <c r="D294" s="28"/>
      <c r="E294" s="28"/>
      <c r="N294" s="28"/>
      <c r="P294" s="28"/>
      <c r="AD294" s="28"/>
    </row>
    <row r="295" spans="2:30" ht="30" customHeight="1" x14ac:dyDescent="0.2">
      <c r="B295" s="28"/>
      <c r="C295" s="28"/>
      <c r="D295" s="28"/>
      <c r="E295" s="28"/>
      <c r="N295" s="28"/>
      <c r="P295" s="28"/>
      <c r="AD295" s="28"/>
    </row>
    <row r="296" spans="2:30" ht="30" customHeight="1" x14ac:dyDescent="0.2">
      <c r="B296" s="28"/>
      <c r="C296" s="28"/>
      <c r="D296" s="28"/>
      <c r="E296" s="28"/>
      <c r="N296" s="28"/>
      <c r="P296" s="28"/>
      <c r="AD296" s="28"/>
    </row>
    <row r="297" spans="2:30" ht="30" customHeight="1" x14ac:dyDescent="0.2">
      <c r="B297" s="28"/>
      <c r="C297" s="28"/>
      <c r="D297" s="28"/>
      <c r="E297" s="28"/>
      <c r="N297" s="28"/>
      <c r="P297" s="28"/>
      <c r="AD297" s="28"/>
    </row>
    <row r="298" spans="2:30" ht="30" customHeight="1" x14ac:dyDescent="0.2">
      <c r="B298" s="28"/>
      <c r="C298" s="28"/>
      <c r="D298" s="28"/>
      <c r="E298" s="28"/>
      <c r="N298" s="28"/>
      <c r="P298" s="28"/>
      <c r="AD298" s="28"/>
    </row>
    <row r="299" spans="2:30" ht="30" customHeight="1" x14ac:dyDescent="0.2">
      <c r="B299" s="28"/>
      <c r="C299" s="28"/>
      <c r="D299" s="28"/>
      <c r="E299" s="28"/>
      <c r="N299" s="28"/>
      <c r="P299" s="28"/>
      <c r="AD299" s="28"/>
    </row>
    <row r="300" spans="2:30" ht="30" customHeight="1" x14ac:dyDescent="0.2">
      <c r="B300" s="28"/>
      <c r="C300" s="28"/>
      <c r="D300" s="28"/>
      <c r="E300" s="28"/>
      <c r="N300" s="28"/>
      <c r="P300" s="28"/>
      <c r="AD300" s="28"/>
    </row>
    <row r="301" spans="2:30" ht="30" customHeight="1" x14ac:dyDescent="0.2">
      <c r="B301" s="28"/>
      <c r="C301" s="28"/>
      <c r="D301" s="28"/>
      <c r="E301" s="28"/>
      <c r="N301" s="28"/>
      <c r="P301" s="28"/>
      <c r="AD301" s="28"/>
    </row>
    <row r="302" spans="2:30" ht="30" customHeight="1" x14ac:dyDescent="0.2">
      <c r="B302" s="28"/>
      <c r="C302" s="28"/>
      <c r="D302" s="28"/>
      <c r="E302" s="28"/>
      <c r="N302" s="28"/>
      <c r="P302" s="28"/>
      <c r="AD302" s="28"/>
    </row>
    <row r="303" spans="2:30" ht="30" customHeight="1" x14ac:dyDescent="0.2">
      <c r="B303" s="28"/>
      <c r="C303" s="28"/>
      <c r="D303" s="28"/>
      <c r="E303" s="28"/>
      <c r="N303" s="28"/>
      <c r="P303" s="28"/>
      <c r="AD303" s="28"/>
    </row>
    <row r="304" spans="2:30" ht="30" customHeight="1" x14ac:dyDescent="0.2">
      <c r="B304" s="28"/>
      <c r="C304" s="28"/>
      <c r="D304" s="28"/>
      <c r="E304" s="28"/>
      <c r="N304" s="28"/>
      <c r="P304" s="28"/>
      <c r="AD304" s="28"/>
    </row>
    <row r="305" spans="2:30" ht="30" customHeight="1" x14ac:dyDescent="0.2">
      <c r="B305" s="28"/>
      <c r="C305" s="28"/>
      <c r="D305" s="28"/>
      <c r="E305" s="28"/>
      <c r="N305" s="28"/>
      <c r="P305" s="28"/>
      <c r="AD305" s="28"/>
    </row>
    <row r="306" spans="2:30" ht="30" customHeight="1" x14ac:dyDescent="0.2">
      <c r="B306" s="28"/>
      <c r="C306" s="28"/>
      <c r="D306" s="28"/>
      <c r="E306" s="28"/>
      <c r="N306" s="28"/>
      <c r="P306" s="28"/>
      <c r="AD306" s="28"/>
    </row>
    <row r="307" spans="2:30" ht="30" customHeight="1" x14ac:dyDescent="0.2">
      <c r="B307" s="28"/>
      <c r="C307" s="28"/>
      <c r="D307" s="28"/>
      <c r="E307" s="28"/>
      <c r="N307" s="28"/>
      <c r="P307" s="28"/>
      <c r="AD307" s="28"/>
    </row>
    <row r="308" spans="2:30" ht="30" customHeight="1" x14ac:dyDescent="0.2">
      <c r="B308" s="28"/>
      <c r="C308" s="28"/>
      <c r="D308" s="28"/>
      <c r="E308" s="28"/>
      <c r="N308" s="28"/>
      <c r="P308" s="28"/>
      <c r="AD308" s="28"/>
    </row>
    <row r="309" spans="2:30" ht="30" customHeight="1" x14ac:dyDescent="0.2">
      <c r="B309" s="28"/>
      <c r="C309" s="28"/>
      <c r="D309" s="28"/>
      <c r="E309" s="28"/>
      <c r="N309" s="28"/>
      <c r="P309" s="28"/>
      <c r="AD309" s="28"/>
    </row>
    <row r="310" spans="2:30" ht="30" customHeight="1" x14ac:dyDescent="0.2">
      <c r="B310" s="28"/>
      <c r="C310" s="28"/>
      <c r="D310" s="28"/>
      <c r="E310" s="28"/>
      <c r="N310" s="28"/>
      <c r="P310" s="28"/>
      <c r="AD310" s="28"/>
    </row>
    <row r="311" spans="2:30" ht="30" customHeight="1" x14ac:dyDescent="0.2">
      <c r="B311" s="28"/>
      <c r="C311" s="28"/>
      <c r="D311" s="28"/>
      <c r="E311" s="28"/>
      <c r="N311" s="28"/>
      <c r="P311" s="28"/>
      <c r="AD311" s="28"/>
    </row>
    <row r="312" spans="2:30" ht="30" customHeight="1" x14ac:dyDescent="0.2">
      <c r="B312" s="28"/>
      <c r="C312" s="28"/>
      <c r="D312" s="28"/>
      <c r="E312" s="28"/>
      <c r="N312" s="28"/>
      <c r="P312" s="28"/>
      <c r="AD312" s="28"/>
    </row>
    <row r="313" spans="2:30" ht="30" customHeight="1" x14ac:dyDescent="0.2">
      <c r="B313" s="28"/>
      <c r="C313" s="28"/>
      <c r="D313" s="28"/>
      <c r="E313" s="28"/>
      <c r="N313" s="28"/>
      <c r="P313" s="28"/>
      <c r="AD313" s="28"/>
    </row>
    <row r="314" spans="2:30" ht="30" customHeight="1" x14ac:dyDescent="0.2">
      <c r="B314" s="28"/>
      <c r="C314" s="28"/>
      <c r="D314" s="28"/>
      <c r="E314" s="28"/>
      <c r="N314" s="28"/>
      <c r="P314" s="28"/>
      <c r="AD314" s="28"/>
    </row>
    <row r="315" spans="2:30" ht="30" customHeight="1" x14ac:dyDescent="0.2">
      <c r="B315" s="28"/>
      <c r="C315" s="28"/>
      <c r="D315" s="28"/>
      <c r="E315" s="28"/>
      <c r="N315" s="28"/>
      <c r="P315" s="28"/>
      <c r="AD315" s="28"/>
    </row>
    <row r="316" spans="2:30" ht="30" customHeight="1" x14ac:dyDescent="0.2">
      <c r="B316" s="28"/>
      <c r="C316" s="28"/>
      <c r="D316" s="28"/>
      <c r="E316" s="28"/>
      <c r="N316" s="28"/>
      <c r="P316" s="28"/>
      <c r="AD316" s="28"/>
    </row>
    <row r="317" spans="2:30" ht="30" customHeight="1" x14ac:dyDescent="0.2">
      <c r="B317" s="28"/>
      <c r="C317" s="28"/>
      <c r="D317" s="28"/>
      <c r="E317" s="28"/>
      <c r="N317" s="28"/>
      <c r="P317" s="28"/>
      <c r="AD317" s="28"/>
    </row>
    <row r="318" spans="2:30" ht="30" customHeight="1" x14ac:dyDescent="0.2">
      <c r="B318" s="28"/>
      <c r="C318" s="28"/>
      <c r="D318" s="28"/>
      <c r="E318" s="28"/>
      <c r="N318" s="28"/>
      <c r="P318" s="28"/>
      <c r="AD318" s="28"/>
    </row>
    <row r="319" spans="2:30" ht="30" customHeight="1" x14ac:dyDescent="0.2">
      <c r="B319" s="28"/>
      <c r="C319" s="28"/>
      <c r="D319" s="28"/>
      <c r="E319" s="28"/>
      <c r="N319" s="28"/>
      <c r="P319" s="28"/>
      <c r="AD319" s="28"/>
    </row>
    <row r="320" spans="2:30" ht="30" customHeight="1" x14ac:dyDescent="0.2">
      <c r="B320" s="28"/>
      <c r="C320" s="28"/>
      <c r="D320" s="28"/>
      <c r="E320" s="28"/>
      <c r="N320" s="28"/>
      <c r="P320" s="28"/>
      <c r="AD320" s="28"/>
    </row>
    <row r="321" spans="2:30" ht="30" customHeight="1" x14ac:dyDescent="0.2">
      <c r="B321" s="28"/>
      <c r="C321" s="28"/>
      <c r="D321" s="28"/>
      <c r="E321" s="28"/>
      <c r="N321" s="28"/>
      <c r="P321" s="28"/>
      <c r="AD321" s="28"/>
    </row>
    <row r="322" spans="2:30" ht="30" customHeight="1" x14ac:dyDescent="0.2">
      <c r="B322" s="28"/>
      <c r="C322" s="28"/>
      <c r="D322" s="28"/>
      <c r="E322" s="28"/>
      <c r="N322" s="28"/>
      <c r="P322" s="28"/>
      <c r="AD322" s="28"/>
    </row>
    <row r="323" spans="2:30" ht="30" customHeight="1" x14ac:dyDescent="0.2">
      <c r="B323" s="28"/>
      <c r="C323" s="28"/>
      <c r="D323" s="28"/>
      <c r="E323" s="28"/>
      <c r="N323" s="28"/>
      <c r="P323" s="28"/>
      <c r="AD323" s="28"/>
    </row>
    <row r="324" spans="2:30" ht="30" customHeight="1" x14ac:dyDescent="0.2">
      <c r="B324" s="28"/>
      <c r="C324" s="28"/>
      <c r="D324" s="28"/>
      <c r="E324" s="28"/>
      <c r="N324" s="28"/>
      <c r="P324" s="28"/>
      <c r="AD324" s="28"/>
    </row>
    <row r="325" spans="2:30" ht="30" customHeight="1" x14ac:dyDescent="0.2">
      <c r="B325" s="28"/>
      <c r="C325" s="28"/>
      <c r="D325" s="28"/>
      <c r="E325" s="28"/>
      <c r="N325" s="28"/>
      <c r="P325" s="28"/>
      <c r="AD325" s="28"/>
    </row>
    <row r="326" spans="2:30" ht="30" customHeight="1" x14ac:dyDescent="0.2">
      <c r="B326" s="28"/>
      <c r="C326" s="28"/>
      <c r="D326" s="28"/>
      <c r="E326" s="28"/>
      <c r="N326" s="28"/>
      <c r="P326" s="28"/>
      <c r="AD326" s="28"/>
    </row>
    <row r="327" spans="2:30" ht="30" customHeight="1" x14ac:dyDescent="0.2">
      <c r="B327" s="28"/>
      <c r="C327" s="28"/>
      <c r="D327" s="28"/>
      <c r="E327" s="28"/>
      <c r="N327" s="28"/>
      <c r="P327" s="28"/>
      <c r="AD327" s="28"/>
    </row>
    <row r="328" spans="2:30" ht="30" customHeight="1" x14ac:dyDescent="0.2">
      <c r="B328" s="28"/>
      <c r="C328" s="28"/>
      <c r="D328" s="28"/>
      <c r="E328" s="28"/>
      <c r="N328" s="28"/>
      <c r="P328" s="28"/>
      <c r="AD328" s="28"/>
    </row>
    <row r="329" spans="2:30" ht="30" customHeight="1" x14ac:dyDescent="0.2">
      <c r="B329" s="28"/>
      <c r="C329" s="28"/>
      <c r="D329" s="28"/>
      <c r="E329" s="28"/>
      <c r="N329" s="28"/>
      <c r="P329" s="28"/>
      <c r="AD329" s="28"/>
    </row>
    <row r="330" spans="2:30" ht="30" customHeight="1" x14ac:dyDescent="0.2">
      <c r="B330" s="28"/>
      <c r="C330" s="28"/>
      <c r="D330" s="28"/>
      <c r="E330" s="28"/>
      <c r="N330" s="28"/>
      <c r="P330" s="28"/>
      <c r="AD330" s="28"/>
    </row>
    <row r="331" spans="2:30" ht="30" customHeight="1" x14ac:dyDescent="0.2">
      <c r="B331" s="28"/>
      <c r="C331" s="28"/>
      <c r="D331" s="28"/>
      <c r="E331" s="28"/>
      <c r="N331" s="28"/>
      <c r="P331" s="28"/>
      <c r="AD331" s="28"/>
    </row>
    <row r="332" spans="2:30" ht="30" customHeight="1" x14ac:dyDescent="0.2">
      <c r="B332" s="28"/>
      <c r="C332" s="28"/>
      <c r="D332" s="28"/>
      <c r="E332" s="28"/>
      <c r="N332" s="28"/>
      <c r="P332" s="28"/>
      <c r="AD332" s="28"/>
    </row>
    <row r="333" spans="2:30" ht="30" customHeight="1" x14ac:dyDescent="0.2">
      <c r="B333" s="28"/>
      <c r="C333" s="28"/>
      <c r="D333" s="28"/>
      <c r="E333" s="28"/>
      <c r="N333" s="28"/>
      <c r="P333" s="28"/>
      <c r="AD333" s="28"/>
    </row>
    <row r="334" spans="2:30" ht="30" customHeight="1" x14ac:dyDescent="0.2">
      <c r="B334" s="28"/>
      <c r="C334" s="28"/>
      <c r="D334" s="28"/>
      <c r="E334" s="28"/>
      <c r="N334" s="28"/>
      <c r="P334" s="28"/>
      <c r="AD334" s="28"/>
    </row>
    <row r="335" spans="2:30" ht="30" customHeight="1" x14ac:dyDescent="0.2">
      <c r="B335" s="28"/>
      <c r="C335" s="28"/>
      <c r="D335" s="28"/>
      <c r="E335" s="28"/>
      <c r="N335" s="28"/>
      <c r="P335" s="28"/>
      <c r="AD335" s="28"/>
    </row>
    <row r="336" spans="2:30" ht="30" customHeight="1" x14ac:dyDescent="0.2">
      <c r="B336" s="28"/>
      <c r="C336" s="28"/>
      <c r="D336" s="28"/>
      <c r="E336" s="28"/>
      <c r="N336" s="28"/>
      <c r="P336" s="28"/>
      <c r="AD336" s="28"/>
    </row>
    <row r="337" spans="2:30" ht="30" customHeight="1" x14ac:dyDescent="0.2">
      <c r="B337" s="28"/>
      <c r="C337" s="28"/>
      <c r="D337" s="28"/>
      <c r="E337" s="28"/>
      <c r="N337" s="28"/>
      <c r="P337" s="28"/>
      <c r="AD337" s="28"/>
    </row>
    <row r="338" spans="2:30" ht="30" customHeight="1" x14ac:dyDescent="0.2">
      <c r="B338" s="28"/>
      <c r="C338" s="28"/>
      <c r="D338" s="28"/>
      <c r="E338" s="28"/>
      <c r="N338" s="28"/>
      <c r="P338" s="28"/>
      <c r="AD338" s="28"/>
    </row>
    <row r="339" spans="2:30" ht="30" customHeight="1" x14ac:dyDescent="0.2">
      <c r="B339" s="28"/>
      <c r="C339" s="28"/>
      <c r="D339" s="28"/>
      <c r="E339" s="28"/>
      <c r="N339" s="28"/>
      <c r="P339" s="28"/>
      <c r="AD339" s="28"/>
    </row>
    <row r="340" spans="2:30" ht="30" customHeight="1" x14ac:dyDescent="0.2">
      <c r="B340" s="28"/>
      <c r="C340" s="28"/>
      <c r="D340" s="28"/>
      <c r="E340" s="28"/>
      <c r="N340" s="28"/>
      <c r="P340" s="28"/>
      <c r="AD340" s="28"/>
    </row>
    <row r="341" spans="2:30" ht="30" customHeight="1" x14ac:dyDescent="0.2">
      <c r="B341" s="28"/>
      <c r="C341" s="28"/>
      <c r="D341" s="28"/>
      <c r="E341" s="28"/>
      <c r="N341" s="28"/>
      <c r="P341" s="28"/>
      <c r="AD341" s="28"/>
    </row>
    <row r="342" spans="2:30" ht="30" customHeight="1" x14ac:dyDescent="0.2">
      <c r="B342" s="28"/>
      <c r="C342" s="28"/>
      <c r="D342" s="28"/>
      <c r="E342" s="28"/>
      <c r="N342" s="28"/>
      <c r="P342" s="28"/>
      <c r="AD342" s="28"/>
    </row>
    <row r="343" spans="2:30" ht="30" customHeight="1" x14ac:dyDescent="0.2">
      <c r="B343" s="28"/>
      <c r="C343" s="28"/>
      <c r="D343" s="28"/>
      <c r="E343" s="28"/>
      <c r="N343" s="28"/>
      <c r="P343" s="28"/>
      <c r="AD343" s="28"/>
    </row>
    <row r="344" spans="2:30" ht="30" customHeight="1" x14ac:dyDescent="0.2">
      <c r="B344" s="28"/>
      <c r="C344" s="28"/>
      <c r="D344" s="28"/>
      <c r="E344" s="28"/>
      <c r="N344" s="28"/>
      <c r="P344" s="28"/>
      <c r="AD344" s="28"/>
    </row>
    <row r="345" spans="2:30" ht="30" customHeight="1" x14ac:dyDescent="0.2">
      <c r="B345" s="28"/>
      <c r="C345" s="28"/>
      <c r="D345" s="28"/>
      <c r="E345" s="28"/>
      <c r="N345" s="28"/>
      <c r="P345" s="28"/>
      <c r="AD345" s="28"/>
    </row>
    <row r="346" spans="2:30" ht="30" customHeight="1" x14ac:dyDescent="0.2">
      <c r="B346" s="28"/>
      <c r="C346" s="28"/>
      <c r="D346" s="28"/>
      <c r="E346" s="28"/>
      <c r="N346" s="28"/>
      <c r="P346" s="28"/>
      <c r="AD346" s="28"/>
    </row>
    <row r="347" spans="2:30" ht="30" customHeight="1" x14ac:dyDescent="0.2">
      <c r="B347" s="28"/>
      <c r="C347" s="28"/>
      <c r="D347" s="28"/>
      <c r="E347" s="28"/>
      <c r="N347" s="28"/>
      <c r="P347" s="28"/>
      <c r="AD347" s="28"/>
    </row>
    <row r="348" spans="2:30" ht="30" customHeight="1" x14ac:dyDescent="0.2">
      <c r="B348" s="28"/>
      <c r="C348" s="28"/>
      <c r="D348" s="28"/>
      <c r="E348" s="28"/>
      <c r="N348" s="28"/>
      <c r="P348" s="28"/>
      <c r="AD348" s="28"/>
    </row>
    <row r="349" spans="2:30" ht="30" customHeight="1" x14ac:dyDescent="0.2">
      <c r="B349" s="28"/>
      <c r="C349" s="28"/>
      <c r="D349" s="28"/>
      <c r="E349" s="28"/>
      <c r="N349" s="28"/>
      <c r="P349" s="28"/>
      <c r="AD349" s="28"/>
    </row>
    <row r="350" spans="2:30" ht="30" customHeight="1" x14ac:dyDescent="0.2">
      <c r="B350" s="28"/>
      <c r="C350" s="28"/>
      <c r="D350" s="28"/>
      <c r="E350" s="28"/>
      <c r="N350" s="28"/>
      <c r="P350" s="28"/>
      <c r="AD350" s="28"/>
    </row>
    <row r="351" spans="2:30" ht="30" customHeight="1" x14ac:dyDescent="0.2">
      <c r="B351" s="28"/>
      <c r="C351" s="28"/>
      <c r="D351" s="28"/>
      <c r="E351" s="28"/>
      <c r="N351" s="28"/>
      <c r="P351" s="28"/>
      <c r="AD351" s="28"/>
    </row>
    <row r="352" spans="2:30" ht="30" customHeight="1" x14ac:dyDescent="0.2">
      <c r="B352" s="28"/>
      <c r="C352" s="28"/>
      <c r="D352" s="28"/>
      <c r="E352" s="28"/>
      <c r="N352" s="28"/>
      <c r="P352" s="28"/>
      <c r="AD352" s="28"/>
    </row>
    <row r="353" spans="2:30" ht="30" customHeight="1" x14ac:dyDescent="0.2">
      <c r="B353" s="28"/>
      <c r="C353" s="28"/>
      <c r="D353" s="28"/>
      <c r="E353" s="28"/>
      <c r="N353" s="28"/>
      <c r="P353" s="28"/>
      <c r="AD353" s="28"/>
    </row>
    <row r="354" spans="2:30" ht="30" customHeight="1" x14ac:dyDescent="0.2">
      <c r="B354" s="28"/>
      <c r="C354" s="28"/>
      <c r="D354" s="28"/>
      <c r="E354" s="28"/>
      <c r="N354" s="28"/>
      <c r="P354" s="28"/>
      <c r="AD354" s="28"/>
    </row>
    <row r="355" spans="2:30" ht="30" customHeight="1" x14ac:dyDescent="0.2">
      <c r="B355" s="28"/>
      <c r="C355" s="28"/>
      <c r="D355" s="28"/>
      <c r="E355" s="28"/>
      <c r="N355" s="28"/>
      <c r="P355" s="28"/>
      <c r="AD355" s="28"/>
    </row>
    <row r="356" spans="2:30" ht="30" customHeight="1" x14ac:dyDescent="0.2">
      <c r="B356" s="28"/>
      <c r="C356" s="28"/>
      <c r="D356" s="28"/>
      <c r="E356" s="28"/>
      <c r="N356" s="28"/>
      <c r="P356" s="28"/>
      <c r="AD356" s="28"/>
    </row>
    <row r="357" spans="2:30" ht="30" customHeight="1" x14ac:dyDescent="0.2">
      <c r="B357" s="28"/>
      <c r="C357" s="28"/>
      <c r="D357" s="28"/>
      <c r="E357" s="28"/>
      <c r="N357" s="28"/>
      <c r="P357" s="28"/>
      <c r="AD357" s="28"/>
    </row>
    <row r="358" spans="2:30" ht="30" customHeight="1" x14ac:dyDescent="0.2">
      <c r="B358" s="28"/>
      <c r="C358" s="28"/>
      <c r="D358" s="28"/>
      <c r="E358" s="28"/>
      <c r="N358" s="28"/>
      <c r="P358" s="28"/>
      <c r="AD358" s="28"/>
    </row>
    <row r="359" spans="2:30" ht="30" customHeight="1" x14ac:dyDescent="0.2">
      <c r="B359" s="28"/>
      <c r="C359" s="28"/>
      <c r="D359" s="28"/>
      <c r="E359" s="28"/>
      <c r="N359" s="28"/>
      <c r="P359" s="28"/>
      <c r="AD359" s="28"/>
    </row>
    <row r="360" spans="2:30" ht="30" customHeight="1" x14ac:dyDescent="0.2">
      <c r="B360" s="28"/>
      <c r="C360" s="28"/>
      <c r="D360" s="28"/>
      <c r="E360" s="28"/>
      <c r="N360" s="28"/>
      <c r="P360" s="28"/>
      <c r="AD360" s="28"/>
    </row>
    <row r="361" spans="2:30" ht="30" customHeight="1" x14ac:dyDescent="0.2">
      <c r="B361" s="28"/>
      <c r="C361" s="28"/>
      <c r="D361" s="28"/>
      <c r="E361" s="28"/>
      <c r="N361" s="28"/>
      <c r="P361" s="28"/>
      <c r="AD361" s="28"/>
    </row>
    <row r="362" spans="2:30" ht="30" customHeight="1" x14ac:dyDescent="0.2">
      <c r="B362" s="28"/>
      <c r="C362" s="28"/>
      <c r="D362" s="28"/>
      <c r="E362" s="28"/>
      <c r="N362" s="28"/>
      <c r="P362" s="28"/>
      <c r="AD362" s="28"/>
    </row>
    <row r="363" spans="2:30" ht="30" customHeight="1" x14ac:dyDescent="0.2">
      <c r="B363" s="28"/>
      <c r="C363" s="28"/>
      <c r="D363" s="28"/>
      <c r="E363" s="28"/>
      <c r="N363" s="28"/>
      <c r="P363" s="28"/>
      <c r="AD363" s="28"/>
    </row>
    <row r="364" spans="2:30" ht="30" customHeight="1" x14ac:dyDescent="0.2">
      <c r="B364" s="28"/>
      <c r="C364" s="28"/>
      <c r="D364" s="28"/>
      <c r="E364" s="28"/>
      <c r="N364" s="28"/>
      <c r="P364" s="28"/>
      <c r="AD364" s="28"/>
    </row>
    <row r="365" spans="2:30" ht="30" customHeight="1" x14ac:dyDescent="0.2">
      <c r="B365" s="28"/>
      <c r="C365" s="28"/>
      <c r="D365" s="28"/>
      <c r="E365" s="28"/>
      <c r="N365" s="28"/>
      <c r="P365" s="28"/>
      <c r="AD365" s="28"/>
    </row>
    <row r="366" spans="2:30" ht="30" customHeight="1" x14ac:dyDescent="0.2">
      <c r="B366" s="28"/>
      <c r="C366" s="28"/>
      <c r="D366" s="28"/>
      <c r="E366" s="28"/>
      <c r="N366" s="28"/>
      <c r="P366" s="28"/>
      <c r="AD366" s="28"/>
    </row>
    <row r="367" spans="2:30" ht="30" customHeight="1" x14ac:dyDescent="0.2">
      <c r="B367" s="28"/>
      <c r="C367" s="28"/>
      <c r="D367" s="28"/>
      <c r="E367" s="28"/>
      <c r="N367" s="28"/>
      <c r="P367" s="28"/>
      <c r="AD367" s="28"/>
    </row>
    <row r="368" spans="2:30" ht="30" customHeight="1" x14ac:dyDescent="0.2">
      <c r="B368" s="28"/>
      <c r="C368" s="28"/>
      <c r="D368" s="28"/>
      <c r="E368" s="28"/>
      <c r="N368" s="28"/>
      <c r="P368" s="28"/>
      <c r="AD368" s="28"/>
    </row>
    <row r="369" spans="2:30" ht="30" customHeight="1" x14ac:dyDescent="0.2">
      <c r="B369" s="28"/>
      <c r="C369" s="28"/>
      <c r="D369" s="28"/>
      <c r="E369" s="28"/>
      <c r="N369" s="28"/>
      <c r="P369" s="28"/>
      <c r="AD369" s="28"/>
    </row>
    <row r="370" spans="2:30" ht="30" customHeight="1" x14ac:dyDescent="0.2">
      <c r="B370" s="28"/>
      <c r="C370" s="28"/>
      <c r="D370" s="28"/>
      <c r="E370" s="28"/>
      <c r="N370" s="28"/>
      <c r="P370" s="28"/>
      <c r="AD370" s="28"/>
    </row>
    <row r="371" spans="2:30" ht="30" customHeight="1" x14ac:dyDescent="0.2">
      <c r="B371" s="28"/>
      <c r="C371" s="28"/>
      <c r="D371" s="28"/>
      <c r="E371" s="28"/>
      <c r="N371" s="28"/>
      <c r="P371" s="28"/>
      <c r="AD371" s="28"/>
    </row>
    <row r="372" spans="2:30" ht="30" customHeight="1" x14ac:dyDescent="0.2">
      <c r="B372" s="28"/>
      <c r="C372" s="28"/>
      <c r="D372" s="28"/>
      <c r="E372" s="28"/>
      <c r="N372" s="28"/>
      <c r="P372" s="28"/>
      <c r="AD372" s="28"/>
    </row>
    <row r="373" spans="2:30" ht="30" customHeight="1" x14ac:dyDescent="0.2">
      <c r="B373" s="28"/>
      <c r="C373" s="28"/>
      <c r="D373" s="28"/>
      <c r="E373" s="28"/>
      <c r="N373" s="28"/>
      <c r="P373" s="28"/>
      <c r="AD373" s="28"/>
    </row>
    <row r="374" spans="2:30" ht="30" customHeight="1" x14ac:dyDescent="0.2">
      <c r="B374" s="28"/>
      <c r="C374" s="28"/>
      <c r="D374" s="28"/>
      <c r="E374" s="28"/>
      <c r="N374" s="28"/>
      <c r="P374" s="28"/>
      <c r="AD374" s="28"/>
    </row>
    <row r="375" spans="2:30" ht="30" customHeight="1" x14ac:dyDescent="0.2">
      <c r="B375" s="28"/>
      <c r="C375" s="28"/>
      <c r="D375" s="28"/>
      <c r="E375" s="28"/>
      <c r="N375" s="28"/>
      <c r="P375" s="28"/>
      <c r="AD375" s="28"/>
    </row>
    <row r="376" spans="2:30" ht="30" customHeight="1" x14ac:dyDescent="0.2">
      <c r="B376" s="28"/>
      <c r="C376" s="28"/>
      <c r="D376" s="28"/>
      <c r="E376" s="28"/>
      <c r="N376" s="28"/>
      <c r="P376" s="28"/>
      <c r="AD376" s="28"/>
    </row>
    <row r="377" spans="2:30" ht="30" customHeight="1" x14ac:dyDescent="0.2">
      <c r="B377" s="28"/>
      <c r="C377" s="28"/>
      <c r="D377" s="28"/>
      <c r="E377" s="28"/>
      <c r="N377" s="28"/>
      <c r="P377" s="28"/>
      <c r="AD377" s="28"/>
    </row>
    <row r="378" spans="2:30" ht="30" customHeight="1" x14ac:dyDescent="0.2">
      <c r="B378" s="28"/>
      <c r="C378" s="28"/>
      <c r="D378" s="28"/>
      <c r="E378" s="28"/>
      <c r="N378" s="28"/>
      <c r="P378" s="28"/>
      <c r="AD378" s="28"/>
    </row>
    <row r="379" spans="2:30" ht="30" customHeight="1" x14ac:dyDescent="0.2">
      <c r="B379" s="28"/>
      <c r="C379" s="28"/>
      <c r="D379" s="28"/>
      <c r="E379" s="28"/>
      <c r="N379" s="28"/>
      <c r="P379" s="28"/>
      <c r="AD379" s="28"/>
    </row>
    <row r="380" spans="2:30" ht="30" customHeight="1" x14ac:dyDescent="0.2">
      <c r="B380" s="28"/>
      <c r="C380" s="28"/>
      <c r="D380" s="28"/>
      <c r="E380" s="28"/>
      <c r="N380" s="28"/>
      <c r="P380" s="28"/>
      <c r="AD380" s="28"/>
    </row>
    <row r="381" spans="2:30" ht="30" customHeight="1" x14ac:dyDescent="0.2">
      <c r="B381" s="28"/>
      <c r="C381" s="28"/>
      <c r="D381" s="28"/>
      <c r="E381" s="28"/>
      <c r="N381" s="28"/>
      <c r="P381" s="28"/>
      <c r="AD381" s="28"/>
    </row>
    <row r="382" spans="2:30" ht="30" customHeight="1" x14ac:dyDescent="0.2">
      <c r="B382" s="28"/>
      <c r="C382" s="28"/>
      <c r="D382" s="28"/>
      <c r="E382" s="28"/>
      <c r="N382" s="28"/>
      <c r="P382" s="28"/>
      <c r="AD382" s="28"/>
    </row>
    <row r="383" spans="2:30" ht="30" customHeight="1" x14ac:dyDescent="0.2">
      <c r="B383" s="28"/>
      <c r="C383" s="28"/>
      <c r="D383" s="28"/>
      <c r="E383" s="28"/>
      <c r="N383" s="28"/>
      <c r="P383" s="28"/>
      <c r="AD383" s="28"/>
    </row>
    <row r="384" spans="2:30" ht="30" customHeight="1" x14ac:dyDescent="0.2">
      <c r="B384" s="28"/>
      <c r="C384" s="28"/>
      <c r="D384" s="28"/>
      <c r="E384" s="28"/>
      <c r="N384" s="28"/>
      <c r="P384" s="28"/>
      <c r="AD384" s="28"/>
    </row>
    <row r="385" spans="2:30" ht="30" customHeight="1" x14ac:dyDescent="0.2">
      <c r="B385" s="28"/>
      <c r="C385" s="28"/>
      <c r="D385" s="28"/>
      <c r="E385" s="28"/>
      <c r="N385" s="28"/>
      <c r="P385" s="28"/>
      <c r="AD385" s="28"/>
    </row>
    <row r="386" spans="2:30" ht="30" customHeight="1" x14ac:dyDescent="0.2">
      <c r="B386" s="28"/>
      <c r="C386" s="28"/>
      <c r="D386" s="28"/>
      <c r="E386" s="28"/>
      <c r="N386" s="28"/>
      <c r="P386" s="28"/>
      <c r="AD386" s="28"/>
    </row>
    <row r="387" spans="2:30" ht="30" customHeight="1" x14ac:dyDescent="0.2">
      <c r="B387" s="28"/>
      <c r="C387" s="28"/>
      <c r="D387" s="28"/>
      <c r="E387" s="28"/>
      <c r="N387" s="28"/>
      <c r="P387" s="28"/>
      <c r="AD387" s="28"/>
    </row>
    <row r="388" spans="2:30" ht="30" customHeight="1" x14ac:dyDescent="0.2">
      <c r="B388" s="28"/>
      <c r="C388" s="28"/>
      <c r="D388" s="28"/>
      <c r="E388" s="28"/>
      <c r="N388" s="28"/>
      <c r="P388" s="28"/>
      <c r="AD388" s="28"/>
    </row>
    <row r="389" spans="2:30" ht="30" customHeight="1" x14ac:dyDescent="0.2">
      <c r="B389" s="28"/>
      <c r="C389" s="28"/>
      <c r="D389" s="28"/>
      <c r="E389" s="28"/>
      <c r="N389" s="28"/>
      <c r="P389" s="28"/>
      <c r="AD389" s="28"/>
    </row>
    <row r="390" spans="2:30" ht="30" customHeight="1" x14ac:dyDescent="0.2">
      <c r="B390" s="28"/>
      <c r="C390" s="28"/>
      <c r="D390" s="28"/>
      <c r="E390" s="28"/>
      <c r="N390" s="28"/>
      <c r="P390" s="28"/>
      <c r="AD390" s="28"/>
    </row>
    <row r="391" spans="2:30" ht="30" customHeight="1" x14ac:dyDescent="0.2">
      <c r="B391" s="28"/>
      <c r="C391" s="28"/>
      <c r="D391" s="28"/>
      <c r="E391" s="28"/>
      <c r="N391" s="28"/>
      <c r="P391" s="28"/>
      <c r="AD391" s="28"/>
    </row>
    <row r="392" spans="2:30" ht="30" customHeight="1" x14ac:dyDescent="0.2">
      <c r="B392" s="28"/>
      <c r="C392" s="28"/>
      <c r="D392" s="28"/>
      <c r="E392" s="28"/>
      <c r="N392" s="28"/>
      <c r="P392" s="28"/>
      <c r="AD392" s="28"/>
    </row>
    <row r="393" spans="2:30" ht="30" customHeight="1" x14ac:dyDescent="0.2">
      <c r="B393" s="28"/>
      <c r="C393" s="28"/>
      <c r="D393" s="28"/>
      <c r="E393" s="28"/>
      <c r="N393" s="28"/>
      <c r="P393" s="28"/>
      <c r="AD393" s="28"/>
    </row>
    <row r="394" spans="2:30" ht="30" customHeight="1" x14ac:dyDescent="0.2">
      <c r="B394" s="28"/>
      <c r="C394" s="28"/>
      <c r="D394" s="28"/>
      <c r="E394" s="28"/>
      <c r="N394" s="28"/>
      <c r="P394" s="28"/>
      <c r="AD394" s="28"/>
    </row>
    <row r="395" spans="2:30" ht="30" customHeight="1" x14ac:dyDescent="0.2">
      <c r="B395" s="28"/>
      <c r="C395" s="28"/>
      <c r="D395" s="28"/>
      <c r="E395" s="28"/>
      <c r="N395" s="28"/>
      <c r="P395" s="28"/>
      <c r="AD395" s="28"/>
    </row>
    <row r="396" spans="2:30" ht="30" customHeight="1" x14ac:dyDescent="0.2">
      <c r="B396" s="28"/>
      <c r="C396" s="28"/>
      <c r="D396" s="28"/>
      <c r="E396" s="28"/>
      <c r="N396" s="28"/>
      <c r="P396" s="28"/>
      <c r="AD396" s="28"/>
    </row>
    <row r="397" spans="2:30" ht="30" customHeight="1" x14ac:dyDescent="0.2">
      <c r="B397" s="28"/>
      <c r="C397" s="28"/>
      <c r="D397" s="28"/>
      <c r="E397" s="28"/>
      <c r="N397" s="28"/>
      <c r="P397" s="28"/>
      <c r="AD397" s="28"/>
    </row>
    <row r="398" spans="2:30" ht="30" customHeight="1" x14ac:dyDescent="0.2">
      <c r="B398" s="28"/>
      <c r="C398" s="28"/>
      <c r="D398" s="28"/>
      <c r="E398" s="28"/>
      <c r="N398" s="28"/>
      <c r="P398" s="28"/>
      <c r="AD398" s="28"/>
    </row>
    <row r="399" spans="2:30" ht="30" customHeight="1" x14ac:dyDescent="0.2">
      <c r="B399" s="28"/>
      <c r="C399" s="28"/>
      <c r="D399" s="28"/>
      <c r="E399" s="28"/>
      <c r="N399" s="28"/>
      <c r="P399" s="28"/>
      <c r="AD399" s="28"/>
    </row>
    <row r="400" spans="2:30" ht="30" customHeight="1" x14ac:dyDescent="0.2">
      <c r="B400" s="28"/>
      <c r="C400" s="28"/>
      <c r="D400" s="28"/>
      <c r="E400" s="28"/>
      <c r="N400" s="28"/>
      <c r="P400" s="28"/>
      <c r="AD400" s="28"/>
    </row>
    <row r="401" spans="2:30" ht="30" customHeight="1" x14ac:dyDescent="0.2">
      <c r="B401" s="28"/>
      <c r="C401" s="28"/>
      <c r="D401" s="28"/>
      <c r="E401" s="28"/>
      <c r="N401" s="28"/>
      <c r="P401" s="28"/>
      <c r="AD401" s="28"/>
    </row>
    <row r="402" spans="2:30" ht="30" customHeight="1" x14ac:dyDescent="0.2">
      <c r="B402" s="28"/>
      <c r="C402" s="28"/>
      <c r="D402" s="28"/>
      <c r="E402" s="28"/>
      <c r="N402" s="28"/>
      <c r="P402" s="28"/>
      <c r="AD402" s="28"/>
    </row>
    <row r="403" spans="2:30" ht="30" customHeight="1" x14ac:dyDescent="0.2">
      <c r="B403" s="28"/>
      <c r="C403" s="28"/>
      <c r="D403" s="28"/>
      <c r="E403" s="28"/>
      <c r="N403" s="28"/>
      <c r="P403" s="28"/>
      <c r="AD403" s="28"/>
    </row>
    <row r="404" spans="2:30" ht="30" customHeight="1" x14ac:dyDescent="0.2">
      <c r="B404" s="28"/>
      <c r="C404" s="28"/>
      <c r="D404" s="28"/>
      <c r="E404" s="28"/>
      <c r="N404" s="28"/>
      <c r="P404" s="28"/>
      <c r="AD404" s="28"/>
    </row>
    <row r="405" spans="2:30" ht="30" customHeight="1" x14ac:dyDescent="0.2">
      <c r="B405" s="28"/>
      <c r="C405" s="28"/>
      <c r="D405" s="28"/>
      <c r="E405" s="28"/>
      <c r="N405" s="28"/>
      <c r="P405" s="28"/>
      <c r="AD405" s="28"/>
    </row>
    <row r="406" spans="2:30" ht="30" customHeight="1" x14ac:dyDescent="0.2">
      <c r="B406" s="28"/>
      <c r="C406" s="28"/>
      <c r="D406" s="28"/>
      <c r="E406" s="28"/>
      <c r="N406" s="28"/>
      <c r="P406" s="28"/>
      <c r="AD406" s="28"/>
    </row>
    <row r="407" spans="2:30" ht="30" customHeight="1" x14ac:dyDescent="0.2">
      <c r="B407" s="28"/>
      <c r="C407" s="28"/>
      <c r="D407" s="28"/>
      <c r="E407" s="28"/>
      <c r="N407" s="28"/>
      <c r="P407" s="28"/>
      <c r="AD407" s="28"/>
    </row>
    <row r="408" spans="2:30" ht="30" customHeight="1" x14ac:dyDescent="0.2">
      <c r="B408" s="28"/>
      <c r="C408" s="28"/>
      <c r="D408" s="28"/>
      <c r="E408" s="28"/>
      <c r="N408" s="28"/>
      <c r="P408" s="28"/>
      <c r="AD408" s="28"/>
    </row>
    <row r="409" spans="2:30" ht="30" customHeight="1" x14ac:dyDescent="0.2">
      <c r="B409" s="28"/>
      <c r="C409" s="28"/>
      <c r="D409" s="28"/>
      <c r="E409" s="28"/>
      <c r="N409" s="28"/>
      <c r="P409" s="28"/>
      <c r="AD409" s="28"/>
    </row>
    <row r="410" spans="2:30" ht="30" customHeight="1" x14ac:dyDescent="0.2">
      <c r="B410" s="28"/>
      <c r="C410" s="28"/>
      <c r="D410" s="28"/>
      <c r="E410" s="28"/>
      <c r="N410" s="28"/>
      <c r="P410" s="28"/>
      <c r="AD410" s="28"/>
    </row>
    <row r="411" spans="2:30" ht="30" customHeight="1" x14ac:dyDescent="0.2">
      <c r="B411" s="28"/>
      <c r="C411" s="28"/>
      <c r="D411" s="28"/>
      <c r="E411" s="28"/>
      <c r="N411" s="28"/>
      <c r="P411" s="28"/>
      <c r="AD411" s="28"/>
    </row>
    <row r="412" spans="2:30" ht="30" customHeight="1" x14ac:dyDescent="0.2">
      <c r="B412" s="28"/>
      <c r="C412" s="28"/>
      <c r="D412" s="28"/>
      <c r="E412" s="28"/>
      <c r="N412" s="28"/>
      <c r="P412" s="28"/>
      <c r="AD412" s="28"/>
    </row>
    <row r="413" spans="2:30" ht="30" customHeight="1" x14ac:dyDescent="0.2">
      <c r="B413" s="28"/>
      <c r="C413" s="28"/>
      <c r="D413" s="28"/>
      <c r="E413" s="28"/>
      <c r="N413" s="28"/>
      <c r="P413" s="28"/>
      <c r="AD413" s="28"/>
    </row>
    <row r="414" spans="2:30" ht="30" customHeight="1" x14ac:dyDescent="0.2">
      <c r="B414" s="28"/>
      <c r="C414" s="28"/>
      <c r="D414" s="28"/>
      <c r="E414" s="28"/>
      <c r="N414" s="28"/>
      <c r="P414" s="28"/>
      <c r="AD414" s="28"/>
    </row>
    <row r="415" spans="2:30" ht="30" customHeight="1" x14ac:dyDescent="0.2">
      <c r="B415" s="28"/>
      <c r="C415" s="28"/>
      <c r="D415" s="28"/>
      <c r="E415" s="28"/>
      <c r="N415" s="28"/>
      <c r="P415" s="28"/>
      <c r="AD415" s="28"/>
    </row>
    <row r="416" spans="2:30" ht="30" customHeight="1" x14ac:dyDescent="0.2">
      <c r="B416" s="28"/>
      <c r="C416" s="28"/>
      <c r="D416" s="28"/>
      <c r="E416" s="28"/>
      <c r="N416" s="28"/>
      <c r="P416" s="28"/>
      <c r="AD416" s="28"/>
    </row>
    <row r="417" spans="2:30" ht="30" customHeight="1" x14ac:dyDescent="0.2">
      <c r="B417" s="28"/>
      <c r="C417" s="28"/>
      <c r="D417" s="28"/>
      <c r="E417" s="28"/>
      <c r="N417" s="28"/>
      <c r="P417" s="28"/>
      <c r="AD417" s="28"/>
    </row>
    <row r="418" spans="2:30" ht="30" customHeight="1" x14ac:dyDescent="0.2">
      <c r="B418" s="28"/>
      <c r="C418" s="28"/>
      <c r="D418" s="28"/>
      <c r="E418" s="28"/>
      <c r="N418" s="28"/>
      <c r="P418" s="28"/>
      <c r="AD418" s="28"/>
    </row>
    <row r="419" spans="2:30" ht="30" customHeight="1" x14ac:dyDescent="0.2">
      <c r="B419" s="28"/>
      <c r="C419" s="28"/>
      <c r="D419" s="28"/>
      <c r="E419" s="28"/>
      <c r="N419" s="28"/>
      <c r="P419" s="28"/>
      <c r="AD419" s="28"/>
    </row>
    <row r="420" spans="2:30" ht="30" customHeight="1" x14ac:dyDescent="0.2">
      <c r="B420" s="28"/>
      <c r="C420" s="28"/>
      <c r="D420" s="28"/>
      <c r="E420" s="28"/>
      <c r="N420" s="28"/>
      <c r="P420" s="28"/>
      <c r="AD420" s="28"/>
    </row>
    <row r="421" spans="2:30" ht="30" customHeight="1" x14ac:dyDescent="0.2">
      <c r="B421" s="28"/>
      <c r="C421" s="28"/>
      <c r="D421" s="28"/>
      <c r="E421" s="28"/>
      <c r="N421" s="28"/>
      <c r="P421" s="28"/>
      <c r="AD421" s="28"/>
    </row>
    <row r="422" spans="2:30" ht="30" customHeight="1" x14ac:dyDescent="0.2">
      <c r="B422" s="28"/>
      <c r="C422" s="28"/>
      <c r="D422" s="28"/>
      <c r="E422" s="28"/>
      <c r="N422" s="28"/>
      <c r="P422" s="28"/>
      <c r="AD422" s="28"/>
    </row>
    <row r="423" spans="2:30" ht="30" customHeight="1" x14ac:dyDescent="0.2">
      <c r="B423" s="28"/>
      <c r="C423" s="28"/>
      <c r="D423" s="28"/>
      <c r="E423" s="28"/>
      <c r="N423" s="28"/>
      <c r="P423" s="28"/>
      <c r="AD423" s="28"/>
    </row>
    <row r="424" spans="2:30" ht="30" customHeight="1" x14ac:dyDescent="0.2">
      <c r="B424" s="28"/>
      <c r="C424" s="28"/>
      <c r="D424" s="28"/>
      <c r="E424" s="28"/>
      <c r="N424" s="28"/>
      <c r="P424" s="28"/>
      <c r="AD424" s="28"/>
    </row>
    <row r="425" spans="2:30" ht="30" customHeight="1" x14ac:dyDescent="0.2">
      <c r="B425" s="28"/>
      <c r="C425" s="28"/>
      <c r="D425" s="28"/>
      <c r="E425" s="28"/>
      <c r="N425" s="28"/>
      <c r="P425" s="28"/>
      <c r="AD425" s="28"/>
    </row>
    <row r="426" spans="2:30" ht="30" customHeight="1" x14ac:dyDescent="0.2">
      <c r="B426" s="28"/>
      <c r="C426" s="28"/>
      <c r="D426" s="28"/>
      <c r="E426" s="28"/>
      <c r="N426" s="28"/>
      <c r="P426" s="28"/>
      <c r="AD426" s="28"/>
    </row>
    <row r="427" spans="2:30" ht="30" customHeight="1" x14ac:dyDescent="0.2">
      <c r="B427" s="28"/>
      <c r="C427" s="28"/>
      <c r="D427" s="28"/>
      <c r="E427" s="28"/>
      <c r="N427" s="28"/>
      <c r="P427" s="28"/>
      <c r="AD427" s="28"/>
    </row>
    <row r="428" spans="2:30" ht="30" customHeight="1" x14ac:dyDescent="0.2">
      <c r="B428" s="28"/>
      <c r="C428" s="28"/>
      <c r="D428" s="28"/>
      <c r="E428" s="28"/>
      <c r="N428" s="28"/>
      <c r="P428" s="28"/>
      <c r="AD428" s="28"/>
    </row>
    <row r="429" spans="2:30" ht="30" customHeight="1" x14ac:dyDescent="0.2">
      <c r="B429" s="28"/>
      <c r="C429" s="28"/>
      <c r="D429" s="28"/>
      <c r="E429" s="28"/>
      <c r="N429" s="28"/>
      <c r="P429" s="28"/>
      <c r="AD429" s="28"/>
    </row>
    <row r="430" spans="2:30" ht="30" customHeight="1" x14ac:dyDescent="0.2">
      <c r="B430" s="28"/>
      <c r="C430" s="28"/>
      <c r="D430" s="28"/>
      <c r="E430" s="28"/>
      <c r="N430" s="28"/>
      <c r="P430" s="28"/>
      <c r="AD430" s="28"/>
    </row>
    <row r="431" spans="2:30" ht="30" customHeight="1" x14ac:dyDescent="0.2">
      <c r="B431" s="28"/>
      <c r="C431" s="28"/>
      <c r="D431" s="28"/>
      <c r="E431" s="28"/>
      <c r="N431" s="28"/>
      <c r="P431" s="28"/>
      <c r="AD431" s="28"/>
    </row>
    <row r="432" spans="2:30" ht="30" customHeight="1" x14ac:dyDescent="0.2">
      <c r="B432" s="28"/>
      <c r="C432" s="28"/>
      <c r="D432" s="28"/>
      <c r="E432" s="28"/>
      <c r="N432" s="28"/>
      <c r="P432" s="28"/>
      <c r="AD432" s="28"/>
    </row>
    <row r="433" spans="2:30" ht="30" customHeight="1" x14ac:dyDescent="0.2">
      <c r="B433" s="28"/>
      <c r="C433" s="28"/>
      <c r="D433" s="28"/>
      <c r="E433" s="28"/>
      <c r="N433" s="28"/>
      <c r="P433" s="28"/>
      <c r="AD433" s="28"/>
    </row>
    <row r="434" spans="2:30" ht="30" customHeight="1" x14ac:dyDescent="0.2">
      <c r="B434" s="28"/>
      <c r="C434" s="28"/>
      <c r="D434" s="28"/>
      <c r="E434" s="28"/>
      <c r="N434" s="28"/>
      <c r="P434" s="28"/>
      <c r="AD434" s="28"/>
    </row>
    <row r="435" spans="2:30" ht="30" customHeight="1" x14ac:dyDescent="0.2">
      <c r="B435" s="28"/>
      <c r="C435" s="28"/>
      <c r="D435" s="28"/>
      <c r="E435" s="28"/>
      <c r="N435" s="28"/>
      <c r="P435" s="28"/>
      <c r="AD435" s="28"/>
    </row>
    <row r="436" spans="2:30" ht="30" customHeight="1" x14ac:dyDescent="0.2">
      <c r="B436" s="28"/>
      <c r="C436" s="28"/>
      <c r="D436" s="28"/>
      <c r="E436" s="28"/>
      <c r="N436" s="28"/>
      <c r="P436" s="28"/>
      <c r="AD436" s="28"/>
    </row>
    <row r="437" spans="2:30" ht="30" customHeight="1" x14ac:dyDescent="0.2">
      <c r="B437" s="28"/>
      <c r="C437" s="28"/>
      <c r="D437" s="28"/>
      <c r="E437" s="28"/>
      <c r="N437" s="28"/>
      <c r="P437" s="28"/>
      <c r="AD437" s="28"/>
    </row>
    <row r="438" spans="2:30" ht="30" customHeight="1" x14ac:dyDescent="0.2">
      <c r="B438" s="28"/>
      <c r="C438" s="28"/>
      <c r="D438" s="28"/>
      <c r="E438" s="28"/>
      <c r="N438" s="28"/>
      <c r="P438" s="28"/>
      <c r="AD438" s="28"/>
    </row>
    <row r="439" spans="2:30" ht="30" customHeight="1" x14ac:dyDescent="0.2">
      <c r="B439" s="28"/>
      <c r="C439" s="28"/>
      <c r="D439" s="28"/>
      <c r="E439" s="28"/>
      <c r="N439" s="28"/>
      <c r="P439" s="28"/>
      <c r="AD439" s="28"/>
    </row>
    <row r="440" spans="2:30" ht="30" customHeight="1" x14ac:dyDescent="0.2">
      <c r="B440" s="28"/>
      <c r="C440" s="28"/>
      <c r="D440" s="28"/>
      <c r="E440" s="28"/>
      <c r="N440" s="28"/>
      <c r="P440" s="28"/>
      <c r="AD440" s="28"/>
    </row>
    <row r="441" spans="2:30" ht="30" customHeight="1" x14ac:dyDescent="0.2">
      <c r="B441" s="28"/>
      <c r="C441" s="28"/>
      <c r="D441" s="28"/>
      <c r="E441" s="28"/>
      <c r="N441" s="28"/>
      <c r="P441" s="28"/>
      <c r="AD441" s="28"/>
    </row>
    <row r="442" spans="2:30" ht="30" customHeight="1" x14ac:dyDescent="0.2">
      <c r="B442" s="28"/>
      <c r="C442" s="28"/>
      <c r="D442" s="28"/>
      <c r="E442" s="28"/>
      <c r="N442" s="28"/>
      <c r="P442" s="28"/>
      <c r="AD442" s="28"/>
    </row>
    <row r="443" spans="2:30" ht="30" customHeight="1" x14ac:dyDescent="0.2">
      <c r="B443" s="28"/>
      <c r="C443" s="28"/>
      <c r="D443" s="28"/>
      <c r="E443" s="28"/>
      <c r="N443" s="28"/>
      <c r="P443" s="28"/>
      <c r="AD443" s="28"/>
    </row>
    <row r="444" spans="2:30" ht="30" customHeight="1" x14ac:dyDescent="0.2">
      <c r="B444" s="28"/>
      <c r="C444" s="28"/>
      <c r="D444" s="28"/>
      <c r="E444" s="28"/>
      <c r="N444" s="28"/>
      <c r="P444" s="28"/>
      <c r="AD444" s="28"/>
    </row>
    <row r="445" spans="2:30" ht="30" customHeight="1" x14ac:dyDescent="0.2">
      <c r="B445" s="28"/>
      <c r="C445" s="28"/>
      <c r="D445" s="28"/>
      <c r="E445" s="28"/>
      <c r="N445" s="28"/>
      <c r="P445" s="28"/>
      <c r="AD445" s="28"/>
    </row>
    <row r="446" spans="2:30" ht="30" customHeight="1" x14ac:dyDescent="0.2">
      <c r="B446" s="28"/>
      <c r="C446" s="28"/>
      <c r="D446" s="28"/>
      <c r="E446" s="28"/>
      <c r="N446" s="28"/>
      <c r="P446" s="28"/>
      <c r="AD446" s="28"/>
    </row>
    <row r="447" spans="2:30" ht="30" customHeight="1" x14ac:dyDescent="0.2">
      <c r="B447" s="28"/>
      <c r="C447" s="28"/>
      <c r="D447" s="28"/>
      <c r="E447" s="28"/>
      <c r="N447" s="28"/>
      <c r="P447" s="28"/>
      <c r="AD447" s="28"/>
    </row>
    <row r="448" spans="2:30" ht="30" customHeight="1" x14ac:dyDescent="0.2">
      <c r="B448" s="28"/>
      <c r="C448" s="28"/>
      <c r="D448" s="28"/>
      <c r="E448" s="28"/>
      <c r="N448" s="28"/>
      <c r="P448" s="28"/>
      <c r="AD448" s="28"/>
    </row>
    <row r="449" spans="2:30" ht="30" customHeight="1" x14ac:dyDescent="0.2">
      <c r="B449" s="28"/>
      <c r="C449" s="28"/>
      <c r="D449" s="28"/>
      <c r="E449" s="28"/>
      <c r="N449" s="28"/>
      <c r="P449" s="28"/>
      <c r="AD449" s="28"/>
    </row>
    <row r="450" spans="2:30" ht="30" customHeight="1" x14ac:dyDescent="0.2">
      <c r="B450" s="28"/>
      <c r="C450" s="28"/>
      <c r="D450" s="28"/>
      <c r="E450" s="28"/>
      <c r="N450" s="28"/>
      <c r="P450" s="28"/>
      <c r="AD450" s="28"/>
    </row>
    <row r="451" spans="2:30" ht="30" customHeight="1" x14ac:dyDescent="0.2">
      <c r="B451" s="28"/>
      <c r="C451" s="28"/>
      <c r="D451" s="28"/>
      <c r="E451" s="28"/>
      <c r="N451" s="28"/>
      <c r="P451" s="28"/>
      <c r="AD451" s="28"/>
    </row>
    <row r="452" spans="2:30" ht="30" customHeight="1" x14ac:dyDescent="0.2">
      <c r="B452" s="28"/>
      <c r="C452" s="28"/>
      <c r="D452" s="28"/>
      <c r="E452" s="28"/>
      <c r="N452" s="28"/>
      <c r="P452" s="28"/>
      <c r="AD452" s="28"/>
    </row>
    <row r="453" spans="2:30" ht="30" customHeight="1" x14ac:dyDescent="0.2">
      <c r="B453" s="28"/>
      <c r="C453" s="28"/>
      <c r="D453" s="28"/>
      <c r="E453" s="28"/>
      <c r="N453" s="28"/>
      <c r="P453" s="28"/>
      <c r="AD453" s="28"/>
    </row>
    <row r="454" spans="2:30" ht="30" customHeight="1" x14ac:dyDescent="0.2">
      <c r="B454" s="28"/>
      <c r="C454" s="28"/>
      <c r="D454" s="28"/>
      <c r="E454" s="28"/>
      <c r="N454" s="28"/>
      <c r="P454" s="28"/>
      <c r="AD454" s="28"/>
    </row>
    <row r="455" spans="2:30" ht="30" customHeight="1" x14ac:dyDescent="0.2">
      <c r="B455" s="28"/>
      <c r="C455" s="28"/>
      <c r="D455" s="28"/>
      <c r="E455" s="28"/>
      <c r="N455" s="28"/>
      <c r="P455" s="28"/>
      <c r="AD455" s="28"/>
    </row>
    <row r="456" spans="2:30" ht="30" customHeight="1" x14ac:dyDescent="0.2">
      <c r="B456" s="28"/>
      <c r="C456" s="28"/>
      <c r="D456" s="28"/>
      <c r="E456" s="28"/>
      <c r="N456" s="28"/>
      <c r="P456" s="28"/>
      <c r="AD456" s="28"/>
    </row>
    <row r="457" spans="2:30" ht="30" customHeight="1" x14ac:dyDescent="0.2">
      <c r="B457" s="28"/>
      <c r="C457" s="28"/>
      <c r="D457" s="28"/>
      <c r="E457" s="28"/>
      <c r="N457" s="28"/>
      <c r="P457" s="28"/>
      <c r="AD457" s="28"/>
    </row>
    <row r="458" spans="2:30" ht="30" customHeight="1" x14ac:dyDescent="0.2">
      <c r="B458" s="28"/>
      <c r="C458" s="28"/>
      <c r="D458" s="28"/>
      <c r="E458" s="28"/>
      <c r="N458" s="28"/>
      <c r="P458" s="28"/>
      <c r="AD458" s="28"/>
    </row>
    <row r="459" spans="2:30" ht="30" customHeight="1" x14ac:dyDescent="0.2">
      <c r="B459" s="28"/>
      <c r="C459" s="28"/>
      <c r="D459" s="28"/>
      <c r="E459" s="28"/>
      <c r="N459" s="28"/>
      <c r="P459" s="28"/>
      <c r="AD459" s="28"/>
    </row>
    <row r="460" spans="2:30" ht="30" customHeight="1" x14ac:dyDescent="0.2">
      <c r="B460" s="28"/>
      <c r="C460" s="28"/>
      <c r="D460" s="28"/>
      <c r="E460" s="28"/>
      <c r="N460" s="28"/>
      <c r="P460" s="28"/>
      <c r="AD460" s="28"/>
    </row>
    <row r="461" spans="2:30" ht="30" customHeight="1" x14ac:dyDescent="0.2">
      <c r="B461" s="28"/>
      <c r="C461" s="28"/>
      <c r="D461" s="28"/>
      <c r="E461" s="28"/>
      <c r="N461" s="28"/>
      <c r="P461" s="28"/>
      <c r="AD461" s="28"/>
    </row>
    <row r="462" spans="2:30" ht="30" customHeight="1" x14ac:dyDescent="0.2">
      <c r="B462" s="28"/>
      <c r="C462" s="28"/>
      <c r="D462" s="28"/>
      <c r="E462" s="28"/>
      <c r="N462" s="28"/>
      <c r="P462" s="28"/>
      <c r="AD462" s="28"/>
    </row>
    <row r="463" spans="2:30" ht="30" customHeight="1" x14ac:dyDescent="0.2">
      <c r="B463" s="28"/>
      <c r="C463" s="28"/>
      <c r="D463" s="28"/>
      <c r="E463" s="28"/>
      <c r="N463" s="28"/>
      <c r="P463" s="28"/>
      <c r="AD463" s="28"/>
    </row>
    <row r="464" spans="2:30" ht="30" customHeight="1" x14ac:dyDescent="0.2">
      <c r="B464" s="28"/>
      <c r="C464" s="28"/>
      <c r="D464" s="28"/>
      <c r="E464" s="28"/>
      <c r="N464" s="28"/>
      <c r="P464" s="28"/>
      <c r="AD464" s="28"/>
    </row>
    <row r="465" spans="2:30" ht="30" customHeight="1" x14ac:dyDescent="0.2">
      <c r="B465" s="28"/>
      <c r="C465" s="28"/>
      <c r="D465" s="28"/>
      <c r="E465" s="28"/>
      <c r="N465" s="28"/>
      <c r="P465" s="28"/>
      <c r="AD465" s="28"/>
    </row>
    <row r="466" spans="2:30" ht="30" customHeight="1" x14ac:dyDescent="0.2">
      <c r="B466" s="28"/>
      <c r="C466" s="28"/>
      <c r="D466" s="28"/>
      <c r="E466" s="28"/>
      <c r="N466" s="28"/>
      <c r="P466" s="28"/>
      <c r="AD466" s="28"/>
    </row>
    <row r="467" spans="2:30" ht="30" customHeight="1" x14ac:dyDescent="0.2">
      <c r="B467" s="28"/>
      <c r="C467" s="28"/>
      <c r="D467" s="28"/>
      <c r="E467" s="28"/>
      <c r="N467" s="28"/>
      <c r="P467" s="28"/>
      <c r="AD467" s="28"/>
    </row>
    <row r="468" spans="2:30" ht="30" customHeight="1" x14ac:dyDescent="0.2">
      <c r="B468" s="28"/>
      <c r="C468" s="28"/>
      <c r="D468" s="28"/>
      <c r="E468" s="28"/>
      <c r="N468" s="28"/>
      <c r="P468" s="28"/>
      <c r="AD468" s="28"/>
    </row>
    <row r="469" spans="2:30" ht="30" customHeight="1" x14ac:dyDescent="0.2">
      <c r="B469" s="28"/>
      <c r="C469" s="28"/>
      <c r="D469" s="28"/>
      <c r="E469" s="28"/>
      <c r="N469" s="28"/>
      <c r="P469" s="28"/>
      <c r="AD469" s="28"/>
    </row>
    <row r="470" spans="2:30" ht="30" customHeight="1" x14ac:dyDescent="0.2">
      <c r="B470" s="28"/>
      <c r="C470" s="28"/>
      <c r="D470" s="28"/>
      <c r="E470" s="28"/>
      <c r="N470" s="28"/>
      <c r="P470" s="28"/>
      <c r="AD470" s="28"/>
    </row>
    <row r="471" spans="2:30" ht="30" customHeight="1" x14ac:dyDescent="0.2">
      <c r="B471" s="28"/>
      <c r="C471" s="28"/>
      <c r="D471" s="28"/>
      <c r="E471" s="28"/>
      <c r="N471" s="28"/>
      <c r="P471" s="28"/>
      <c r="AD471" s="28"/>
    </row>
    <row r="472" spans="2:30" ht="30" customHeight="1" x14ac:dyDescent="0.2">
      <c r="B472" s="28"/>
      <c r="C472" s="28"/>
      <c r="D472" s="28"/>
      <c r="E472" s="28"/>
      <c r="N472" s="28"/>
      <c r="P472" s="28"/>
      <c r="AD472" s="28"/>
    </row>
    <row r="473" spans="2:30" ht="30" customHeight="1" x14ac:dyDescent="0.2">
      <c r="B473" s="28"/>
      <c r="C473" s="28"/>
      <c r="D473" s="28"/>
      <c r="E473" s="28"/>
      <c r="N473" s="28"/>
      <c r="P473" s="28"/>
      <c r="AD473" s="28"/>
    </row>
    <row r="474" spans="2:30" ht="30" customHeight="1" x14ac:dyDescent="0.2">
      <c r="B474" s="28"/>
      <c r="C474" s="28"/>
      <c r="D474" s="28"/>
      <c r="E474" s="28"/>
      <c r="N474" s="28"/>
      <c r="P474" s="28"/>
      <c r="AD474" s="28"/>
    </row>
    <row r="475" spans="2:30" ht="30" customHeight="1" x14ac:dyDescent="0.2">
      <c r="B475" s="28"/>
      <c r="C475" s="28"/>
      <c r="D475" s="28"/>
      <c r="E475" s="28"/>
      <c r="N475" s="28"/>
      <c r="P475" s="28"/>
      <c r="AD475" s="28"/>
    </row>
    <row r="476" spans="2:30" ht="30" customHeight="1" x14ac:dyDescent="0.2">
      <c r="B476" s="28"/>
      <c r="C476" s="28"/>
      <c r="D476" s="28"/>
      <c r="E476" s="28"/>
      <c r="N476" s="28"/>
      <c r="P476" s="28"/>
      <c r="AD476" s="28"/>
    </row>
    <row r="477" spans="2:30" ht="30" customHeight="1" x14ac:dyDescent="0.2">
      <c r="B477" s="28"/>
      <c r="C477" s="28"/>
      <c r="D477" s="28"/>
      <c r="E477" s="28"/>
      <c r="N477" s="28"/>
      <c r="P477" s="28"/>
      <c r="AD477" s="28"/>
    </row>
    <row r="478" spans="2:30" ht="30" customHeight="1" x14ac:dyDescent="0.2">
      <c r="B478" s="28"/>
      <c r="C478" s="28"/>
      <c r="D478" s="28"/>
      <c r="E478" s="28"/>
      <c r="N478" s="28"/>
      <c r="P478" s="28"/>
      <c r="AD478" s="28"/>
    </row>
    <row r="479" spans="2:30" ht="30" customHeight="1" x14ac:dyDescent="0.2">
      <c r="B479" s="28"/>
      <c r="C479" s="28"/>
      <c r="D479" s="28"/>
      <c r="E479" s="28"/>
      <c r="N479" s="28"/>
      <c r="P479" s="28"/>
      <c r="AD479" s="28"/>
    </row>
    <row r="480" spans="2:30" ht="30" customHeight="1" x14ac:dyDescent="0.2">
      <c r="B480" s="28"/>
      <c r="C480" s="28"/>
      <c r="D480" s="28"/>
      <c r="E480" s="28"/>
      <c r="N480" s="28"/>
      <c r="P480" s="28"/>
      <c r="AD480" s="28"/>
    </row>
    <row r="481" spans="2:30" ht="30" customHeight="1" x14ac:dyDescent="0.2">
      <c r="B481" s="28"/>
      <c r="C481" s="28"/>
      <c r="D481" s="28"/>
      <c r="E481" s="28"/>
      <c r="N481" s="28"/>
      <c r="P481" s="28"/>
      <c r="AD481" s="28"/>
    </row>
    <row r="482" spans="2:30" ht="30" customHeight="1" x14ac:dyDescent="0.2">
      <c r="B482" s="28"/>
      <c r="C482" s="28"/>
      <c r="D482" s="28"/>
      <c r="E482" s="28"/>
      <c r="N482" s="28"/>
      <c r="P482" s="28"/>
      <c r="AD482" s="28"/>
    </row>
    <row r="483" spans="2:30" ht="30" customHeight="1" x14ac:dyDescent="0.2">
      <c r="B483" s="28"/>
      <c r="C483" s="28"/>
      <c r="D483" s="28"/>
      <c r="E483" s="28"/>
      <c r="N483" s="28"/>
      <c r="P483" s="28"/>
      <c r="AD483" s="28"/>
    </row>
    <row r="484" spans="2:30" ht="30" customHeight="1" x14ac:dyDescent="0.2">
      <c r="B484" s="28"/>
      <c r="C484" s="28"/>
      <c r="D484" s="28"/>
      <c r="E484" s="28"/>
      <c r="N484" s="28"/>
      <c r="P484" s="28"/>
      <c r="AD484" s="28"/>
    </row>
    <row r="485" spans="2:30" ht="30" customHeight="1" x14ac:dyDescent="0.2">
      <c r="B485" s="28"/>
      <c r="C485" s="28"/>
      <c r="D485" s="28"/>
      <c r="E485" s="28"/>
      <c r="N485" s="28"/>
      <c r="P485" s="28"/>
      <c r="AD485" s="28"/>
    </row>
    <row r="486" spans="2:30" ht="30" customHeight="1" x14ac:dyDescent="0.2">
      <c r="B486" s="28"/>
      <c r="C486" s="28"/>
      <c r="D486" s="28"/>
      <c r="E486" s="28"/>
      <c r="N486" s="28"/>
      <c r="P486" s="28"/>
      <c r="AD486" s="28"/>
    </row>
    <row r="487" spans="2:30" ht="30" customHeight="1" x14ac:dyDescent="0.2">
      <c r="B487" s="28"/>
      <c r="C487" s="28"/>
      <c r="D487" s="28"/>
      <c r="E487" s="28"/>
      <c r="N487" s="28"/>
      <c r="P487" s="28"/>
      <c r="AD487" s="28"/>
    </row>
    <row r="488" spans="2:30" ht="30" customHeight="1" x14ac:dyDescent="0.2">
      <c r="B488" s="28"/>
      <c r="C488" s="28"/>
      <c r="D488" s="28"/>
      <c r="E488" s="28"/>
      <c r="N488" s="28"/>
      <c r="P488" s="28"/>
      <c r="AD488" s="28"/>
    </row>
    <row r="489" spans="2:30" ht="30" customHeight="1" x14ac:dyDescent="0.2">
      <c r="B489" s="28"/>
      <c r="C489" s="28"/>
      <c r="D489" s="28"/>
      <c r="E489" s="28"/>
      <c r="N489" s="28"/>
      <c r="P489" s="28"/>
      <c r="AD489" s="28"/>
    </row>
    <row r="490" spans="2:30" ht="30" customHeight="1" x14ac:dyDescent="0.2">
      <c r="B490" s="28"/>
      <c r="C490" s="28"/>
      <c r="D490" s="28"/>
      <c r="E490" s="28"/>
      <c r="N490" s="28"/>
      <c r="P490" s="28"/>
      <c r="AD490" s="28"/>
    </row>
    <row r="491" spans="2:30" ht="30" customHeight="1" x14ac:dyDescent="0.2">
      <c r="B491" s="28"/>
      <c r="C491" s="28"/>
      <c r="D491" s="28"/>
      <c r="E491" s="28"/>
      <c r="N491" s="28"/>
      <c r="P491" s="28"/>
      <c r="AD491" s="28"/>
    </row>
    <row r="492" spans="2:30" ht="30" customHeight="1" x14ac:dyDescent="0.2">
      <c r="B492" s="28"/>
      <c r="C492" s="28"/>
      <c r="D492" s="28"/>
      <c r="E492" s="28"/>
      <c r="N492" s="28"/>
      <c r="P492" s="28"/>
      <c r="AD492" s="28"/>
    </row>
    <row r="493" spans="2:30" ht="30" customHeight="1" x14ac:dyDescent="0.2">
      <c r="B493" s="28"/>
      <c r="C493" s="28"/>
      <c r="D493" s="28"/>
      <c r="E493" s="28"/>
      <c r="N493" s="28"/>
      <c r="P493" s="28"/>
      <c r="AD493" s="28"/>
    </row>
    <row r="494" spans="2:30" ht="30" customHeight="1" x14ac:dyDescent="0.2">
      <c r="B494" s="28"/>
      <c r="C494" s="28"/>
      <c r="D494" s="28"/>
      <c r="E494" s="28"/>
      <c r="N494" s="28"/>
      <c r="P494" s="28"/>
      <c r="AD494" s="28"/>
    </row>
    <row r="495" spans="2:30" ht="30" customHeight="1" x14ac:dyDescent="0.2">
      <c r="B495" s="28"/>
      <c r="C495" s="28"/>
      <c r="D495" s="28"/>
      <c r="E495" s="28"/>
      <c r="N495" s="28"/>
      <c r="P495" s="28"/>
      <c r="AD495" s="28"/>
    </row>
    <row r="496" spans="2:30" ht="30" customHeight="1" x14ac:dyDescent="0.2">
      <c r="B496" s="28"/>
      <c r="C496" s="28"/>
      <c r="D496" s="28"/>
      <c r="E496" s="28"/>
      <c r="N496" s="28"/>
      <c r="P496" s="28"/>
      <c r="AD496" s="28"/>
    </row>
    <row r="497" spans="2:30" ht="30" customHeight="1" x14ac:dyDescent="0.2">
      <c r="B497" s="28"/>
      <c r="C497" s="28"/>
      <c r="D497" s="28"/>
      <c r="E497" s="28"/>
      <c r="N497" s="28"/>
      <c r="P497" s="28"/>
      <c r="AD497" s="28"/>
    </row>
    <row r="498" spans="2:30" ht="30" customHeight="1" x14ac:dyDescent="0.2">
      <c r="B498" s="28"/>
      <c r="C498" s="28"/>
      <c r="D498" s="28"/>
      <c r="E498" s="28"/>
      <c r="N498" s="28"/>
      <c r="P498" s="28"/>
      <c r="AD498" s="28"/>
    </row>
    <row r="499" spans="2:30" ht="30" customHeight="1" x14ac:dyDescent="0.2">
      <c r="B499" s="28"/>
      <c r="C499" s="28"/>
      <c r="D499" s="28"/>
      <c r="E499" s="28"/>
      <c r="N499" s="28"/>
      <c r="P499" s="28"/>
      <c r="AD499" s="28"/>
    </row>
    <row r="500" spans="2:30" ht="30" customHeight="1" x14ac:dyDescent="0.2">
      <c r="B500" s="28"/>
      <c r="C500" s="28"/>
      <c r="D500" s="28"/>
      <c r="E500" s="28"/>
      <c r="N500" s="28"/>
      <c r="P500" s="28"/>
      <c r="AD500" s="28"/>
    </row>
    <row r="501" spans="2:30" ht="30" customHeight="1" x14ac:dyDescent="0.2">
      <c r="B501" s="28"/>
      <c r="C501" s="28"/>
      <c r="D501" s="28"/>
      <c r="E501" s="28"/>
      <c r="N501" s="28"/>
      <c r="P501" s="28"/>
      <c r="AD501" s="28"/>
    </row>
    <row r="502" spans="2:30" ht="30" customHeight="1" x14ac:dyDescent="0.2">
      <c r="B502" s="28"/>
      <c r="C502" s="28"/>
      <c r="D502" s="28"/>
      <c r="E502" s="28"/>
      <c r="N502" s="28"/>
      <c r="P502" s="28"/>
      <c r="AD502" s="28"/>
    </row>
    <row r="503" spans="2:30" ht="30" customHeight="1" x14ac:dyDescent="0.2">
      <c r="B503" s="28"/>
      <c r="C503" s="28"/>
      <c r="D503" s="28"/>
      <c r="E503" s="28"/>
      <c r="N503" s="28"/>
      <c r="P503" s="28"/>
      <c r="AD503" s="28"/>
    </row>
    <row r="504" spans="2:30" ht="30" customHeight="1" x14ac:dyDescent="0.2">
      <c r="B504" s="28"/>
      <c r="C504" s="28"/>
      <c r="D504" s="28"/>
      <c r="E504" s="28"/>
      <c r="N504" s="28"/>
      <c r="P504" s="28"/>
      <c r="AD504" s="28"/>
    </row>
    <row r="505" spans="2:30" ht="30" customHeight="1" x14ac:dyDescent="0.2">
      <c r="B505" s="28"/>
      <c r="C505" s="28"/>
      <c r="D505" s="28"/>
      <c r="E505" s="28"/>
      <c r="N505" s="28"/>
      <c r="P505" s="28"/>
      <c r="AD505" s="28"/>
    </row>
    <row r="506" spans="2:30" ht="30" customHeight="1" x14ac:dyDescent="0.2">
      <c r="B506" s="28"/>
      <c r="C506" s="28"/>
      <c r="D506" s="28"/>
      <c r="E506" s="28"/>
      <c r="N506" s="28"/>
      <c r="P506" s="28"/>
      <c r="AD506" s="28"/>
    </row>
    <row r="507" spans="2:30" ht="30" customHeight="1" x14ac:dyDescent="0.2">
      <c r="B507" s="28"/>
      <c r="C507" s="28"/>
      <c r="D507" s="28"/>
      <c r="E507" s="28"/>
      <c r="N507" s="28"/>
      <c r="P507" s="28"/>
      <c r="AD507" s="28"/>
    </row>
    <row r="508" spans="2:30" ht="30" customHeight="1" x14ac:dyDescent="0.2">
      <c r="B508" s="28"/>
      <c r="C508" s="28"/>
      <c r="D508" s="28"/>
      <c r="E508" s="28"/>
      <c r="N508" s="28"/>
      <c r="P508" s="28"/>
      <c r="AD508" s="28"/>
    </row>
    <row r="509" spans="2:30" ht="30" customHeight="1" x14ac:dyDescent="0.2">
      <c r="B509" s="28"/>
      <c r="C509" s="28"/>
      <c r="D509" s="28"/>
      <c r="E509" s="28"/>
      <c r="N509" s="28"/>
      <c r="P509" s="28"/>
      <c r="AD509" s="28"/>
    </row>
    <row r="510" spans="2:30" ht="30" customHeight="1" x14ac:dyDescent="0.2">
      <c r="B510" s="28"/>
      <c r="C510" s="28"/>
      <c r="D510" s="28"/>
      <c r="E510" s="28"/>
      <c r="N510" s="28"/>
      <c r="P510" s="28"/>
      <c r="AD510" s="28"/>
    </row>
    <row r="511" spans="2:30" ht="30" customHeight="1" x14ac:dyDescent="0.2">
      <c r="B511" s="28"/>
      <c r="C511" s="28"/>
      <c r="D511" s="28"/>
      <c r="E511" s="28"/>
      <c r="N511" s="28"/>
      <c r="P511" s="28"/>
      <c r="AD511" s="28"/>
    </row>
    <row r="512" spans="2:30" ht="30" customHeight="1" x14ac:dyDescent="0.2">
      <c r="B512" s="28"/>
      <c r="C512" s="28"/>
      <c r="D512" s="28"/>
      <c r="E512" s="28"/>
      <c r="N512" s="28"/>
      <c r="P512" s="28"/>
      <c r="AD512" s="28"/>
    </row>
    <row r="513" spans="2:30" ht="30" customHeight="1" x14ac:dyDescent="0.2">
      <c r="B513" s="28"/>
      <c r="C513" s="28"/>
      <c r="D513" s="28"/>
      <c r="E513" s="28"/>
      <c r="N513" s="28"/>
      <c r="P513" s="28"/>
      <c r="AD513" s="28"/>
    </row>
    <row r="514" spans="2:30" ht="30" customHeight="1" x14ac:dyDescent="0.2">
      <c r="B514" s="28"/>
      <c r="C514" s="28"/>
      <c r="D514" s="28"/>
      <c r="E514" s="28"/>
      <c r="N514" s="28"/>
      <c r="P514" s="28"/>
      <c r="AD514" s="28"/>
    </row>
    <row r="515" spans="2:30" ht="30" customHeight="1" x14ac:dyDescent="0.2">
      <c r="B515" s="28"/>
      <c r="C515" s="28"/>
      <c r="D515" s="28"/>
      <c r="E515" s="28"/>
      <c r="N515" s="28"/>
      <c r="P515" s="28"/>
      <c r="AD515" s="28"/>
    </row>
    <row r="516" spans="2:30" ht="30" customHeight="1" x14ac:dyDescent="0.2">
      <c r="B516" s="28"/>
      <c r="C516" s="28"/>
      <c r="D516" s="28"/>
      <c r="E516" s="28"/>
      <c r="N516" s="28"/>
      <c r="P516" s="28"/>
      <c r="AD516" s="28"/>
    </row>
    <row r="517" spans="2:30" ht="30" customHeight="1" x14ac:dyDescent="0.2">
      <c r="B517" s="28"/>
      <c r="C517" s="28"/>
      <c r="D517" s="28"/>
      <c r="E517" s="28"/>
      <c r="N517" s="28"/>
      <c r="P517" s="28"/>
      <c r="AD517" s="28"/>
    </row>
    <row r="518" spans="2:30" ht="30" customHeight="1" x14ac:dyDescent="0.2">
      <c r="B518" s="28"/>
      <c r="C518" s="28"/>
      <c r="D518" s="28"/>
      <c r="E518" s="28"/>
      <c r="N518" s="28"/>
      <c r="P518" s="28"/>
      <c r="AD518" s="28"/>
    </row>
    <row r="519" spans="2:30" ht="30" customHeight="1" x14ac:dyDescent="0.2">
      <c r="B519" s="28"/>
      <c r="C519" s="28"/>
      <c r="D519" s="28"/>
      <c r="E519" s="28"/>
      <c r="N519" s="28"/>
      <c r="P519" s="28"/>
      <c r="AD519" s="28"/>
    </row>
    <row r="520" spans="2:30" ht="30" customHeight="1" x14ac:dyDescent="0.2">
      <c r="B520" s="28"/>
      <c r="C520" s="28"/>
      <c r="D520" s="28"/>
      <c r="E520" s="28"/>
      <c r="N520" s="28"/>
      <c r="P520" s="28"/>
      <c r="AD520" s="28"/>
    </row>
    <row r="521" spans="2:30" ht="30" customHeight="1" x14ac:dyDescent="0.2">
      <c r="B521" s="28"/>
      <c r="C521" s="28"/>
      <c r="D521" s="28"/>
      <c r="E521" s="28"/>
      <c r="N521" s="28"/>
      <c r="P521" s="28"/>
      <c r="AD521" s="28"/>
    </row>
    <row r="522" spans="2:30" ht="30" customHeight="1" x14ac:dyDescent="0.2">
      <c r="B522" s="28"/>
      <c r="C522" s="28"/>
      <c r="D522" s="28"/>
      <c r="E522" s="28"/>
      <c r="N522" s="28"/>
      <c r="P522" s="28"/>
      <c r="AD522" s="28"/>
    </row>
    <row r="523" spans="2:30" ht="30" customHeight="1" x14ac:dyDescent="0.2">
      <c r="B523" s="28"/>
      <c r="C523" s="28"/>
      <c r="D523" s="28"/>
      <c r="E523" s="28"/>
      <c r="N523" s="28"/>
      <c r="P523" s="28"/>
      <c r="AD523" s="28"/>
    </row>
    <row r="524" spans="2:30" ht="30" customHeight="1" x14ac:dyDescent="0.2">
      <c r="B524" s="28"/>
      <c r="C524" s="28"/>
      <c r="D524" s="28"/>
      <c r="E524" s="28"/>
      <c r="N524" s="28"/>
      <c r="P524" s="28"/>
      <c r="AD524" s="28"/>
    </row>
    <row r="525" spans="2:30" ht="30" customHeight="1" x14ac:dyDescent="0.2">
      <c r="B525" s="28"/>
      <c r="C525" s="28"/>
      <c r="D525" s="28"/>
      <c r="E525" s="28"/>
      <c r="N525" s="28"/>
      <c r="P525" s="28"/>
      <c r="AD525" s="28"/>
    </row>
    <row r="526" spans="2:30" ht="30" customHeight="1" x14ac:dyDescent="0.2">
      <c r="B526" s="28"/>
      <c r="C526" s="28"/>
      <c r="D526" s="28"/>
      <c r="E526" s="28"/>
      <c r="N526" s="28"/>
      <c r="P526" s="28"/>
      <c r="AD526" s="28"/>
    </row>
    <row r="527" spans="2:30" ht="30" customHeight="1" x14ac:dyDescent="0.2">
      <c r="B527" s="28"/>
      <c r="C527" s="28"/>
      <c r="D527" s="28"/>
      <c r="E527" s="28"/>
      <c r="N527" s="28"/>
      <c r="P527" s="28"/>
      <c r="AD527" s="28"/>
    </row>
    <row r="528" spans="2:30" ht="30" customHeight="1" x14ac:dyDescent="0.2">
      <c r="B528" s="28"/>
      <c r="C528" s="28"/>
      <c r="D528" s="28"/>
      <c r="E528" s="28"/>
      <c r="N528" s="28"/>
      <c r="P528" s="28"/>
      <c r="AD528" s="28"/>
    </row>
    <row r="529" spans="2:30" ht="30" customHeight="1" x14ac:dyDescent="0.2">
      <c r="B529" s="28"/>
      <c r="C529" s="28"/>
      <c r="D529" s="28"/>
      <c r="E529" s="28"/>
      <c r="N529" s="28"/>
      <c r="P529" s="28"/>
      <c r="AD529" s="28"/>
    </row>
    <row r="530" spans="2:30" ht="30" customHeight="1" x14ac:dyDescent="0.2">
      <c r="B530" s="28"/>
      <c r="C530" s="28"/>
      <c r="D530" s="28"/>
      <c r="E530" s="28"/>
      <c r="N530" s="28"/>
      <c r="P530" s="28"/>
      <c r="AD530" s="28"/>
    </row>
    <row r="531" spans="2:30" ht="30" customHeight="1" x14ac:dyDescent="0.2">
      <c r="B531" s="28"/>
      <c r="C531" s="28"/>
      <c r="D531" s="28"/>
      <c r="E531" s="28"/>
      <c r="N531" s="28"/>
      <c r="P531" s="28"/>
      <c r="AD531" s="28"/>
    </row>
    <row r="532" spans="2:30" ht="30" customHeight="1" x14ac:dyDescent="0.2">
      <c r="B532" s="28"/>
      <c r="C532" s="28"/>
      <c r="D532" s="28"/>
      <c r="E532" s="28"/>
      <c r="N532" s="28"/>
      <c r="P532" s="28"/>
      <c r="AD532" s="28"/>
    </row>
    <row r="533" spans="2:30" ht="30" customHeight="1" x14ac:dyDescent="0.2">
      <c r="B533" s="28"/>
      <c r="C533" s="28"/>
      <c r="D533" s="28"/>
      <c r="E533" s="28"/>
      <c r="N533" s="28"/>
      <c r="P533" s="28"/>
      <c r="AD533" s="28"/>
    </row>
    <row r="534" spans="2:30" ht="30" customHeight="1" x14ac:dyDescent="0.2">
      <c r="B534" s="28"/>
      <c r="C534" s="28"/>
      <c r="D534" s="28"/>
      <c r="E534" s="28"/>
      <c r="N534" s="28"/>
      <c r="P534" s="28"/>
      <c r="AD534" s="28"/>
    </row>
    <row r="535" spans="2:30" ht="30" customHeight="1" x14ac:dyDescent="0.2">
      <c r="B535" s="28"/>
      <c r="C535" s="28"/>
      <c r="D535" s="28"/>
      <c r="E535" s="28"/>
      <c r="N535" s="28"/>
      <c r="P535" s="28"/>
      <c r="AD535" s="28"/>
    </row>
    <row r="536" spans="2:30" ht="30" customHeight="1" x14ac:dyDescent="0.2">
      <c r="B536" s="28"/>
      <c r="C536" s="28"/>
      <c r="D536" s="28"/>
      <c r="E536" s="28"/>
      <c r="N536" s="28"/>
      <c r="P536" s="28"/>
      <c r="AD536" s="28"/>
    </row>
    <row r="537" spans="2:30" ht="30" customHeight="1" x14ac:dyDescent="0.2">
      <c r="B537" s="28"/>
      <c r="C537" s="28"/>
      <c r="D537" s="28"/>
      <c r="E537" s="28"/>
      <c r="N537" s="28"/>
      <c r="P537" s="28"/>
      <c r="AD537" s="28"/>
    </row>
    <row r="538" spans="2:30" ht="30" customHeight="1" x14ac:dyDescent="0.2">
      <c r="B538" s="28"/>
      <c r="C538" s="28"/>
      <c r="D538" s="28"/>
      <c r="E538" s="28"/>
      <c r="N538" s="28"/>
      <c r="P538" s="28"/>
      <c r="AD538" s="28"/>
    </row>
    <row r="539" spans="2:30" ht="30" customHeight="1" x14ac:dyDescent="0.2">
      <c r="B539" s="28"/>
      <c r="C539" s="28"/>
      <c r="D539" s="28"/>
      <c r="E539" s="28"/>
      <c r="N539" s="28"/>
      <c r="P539" s="28"/>
      <c r="AD539" s="28"/>
    </row>
    <row r="540" spans="2:30" ht="30" customHeight="1" x14ac:dyDescent="0.2">
      <c r="B540" s="28"/>
      <c r="C540" s="28"/>
      <c r="D540" s="28"/>
      <c r="E540" s="28"/>
      <c r="N540" s="28"/>
      <c r="P540" s="28"/>
      <c r="AD540" s="28"/>
    </row>
    <row r="541" spans="2:30" ht="30" customHeight="1" x14ac:dyDescent="0.2">
      <c r="B541" s="28"/>
      <c r="C541" s="28"/>
      <c r="D541" s="28"/>
      <c r="E541" s="28"/>
      <c r="N541" s="28"/>
      <c r="P541" s="28"/>
      <c r="AD541" s="28"/>
    </row>
    <row r="542" spans="2:30" ht="30" customHeight="1" x14ac:dyDescent="0.2">
      <c r="B542" s="28"/>
      <c r="C542" s="28"/>
      <c r="D542" s="28"/>
      <c r="E542" s="28"/>
      <c r="N542" s="28"/>
      <c r="P542" s="28"/>
      <c r="AD542" s="28"/>
    </row>
    <row r="543" spans="2:30" ht="30" customHeight="1" x14ac:dyDescent="0.2">
      <c r="B543" s="28"/>
      <c r="C543" s="28"/>
      <c r="D543" s="28"/>
      <c r="E543" s="28"/>
      <c r="N543" s="28"/>
      <c r="P543" s="28"/>
      <c r="AD543" s="28"/>
    </row>
    <row r="544" spans="2:30" ht="30" customHeight="1" x14ac:dyDescent="0.2">
      <c r="B544" s="28"/>
      <c r="C544" s="28"/>
      <c r="D544" s="28"/>
      <c r="E544" s="28"/>
      <c r="N544" s="28"/>
      <c r="P544" s="28"/>
      <c r="AD544" s="28"/>
    </row>
    <row r="545" spans="2:30" ht="30" customHeight="1" x14ac:dyDescent="0.2">
      <c r="B545" s="28"/>
      <c r="C545" s="28"/>
      <c r="D545" s="28"/>
      <c r="E545" s="28"/>
      <c r="N545" s="28"/>
      <c r="P545" s="28"/>
      <c r="AD545" s="28"/>
    </row>
    <row r="546" spans="2:30" ht="30" customHeight="1" x14ac:dyDescent="0.2">
      <c r="B546" s="28"/>
      <c r="C546" s="28"/>
      <c r="D546" s="28"/>
      <c r="E546" s="28"/>
      <c r="N546" s="28"/>
      <c r="P546" s="28"/>
      <c r="AD546" s="28"/>
    </row>
    <row r="547" spans="2:30" ht="30" customHeight="1" x14ac:dyDescent="0.2">
      <c r="B547" s="28"/>
      <c r="C547" s="28"/>
      <c r="D547" s="28"/>
      <c r="E547" s="28"/>
      <c r="N547" s="28"/>
      <c r="P547" s="28"/>
      <c r="AD547" s="28"/>
    </row>
    <row r="548" spans="2:30" ht="30" customHeight="1" x14ac:dyDescent="0.2">
      <c r="B548" s="28"/>
      <c r="C548" s="28"/>
      <c r="D548" s="28"/>
      <c r="E548" s="28"/>
      <c r="N548" s="28"/>
      <c r="P548" s="28"/>
      <c r="AD548" s="28"/>
    </row>
    <row r="549" spans="2:30" ht="30" customHeight="1" x14ac:dyDescent="0.2">
      <c r="B549" s="28"/>
      <c r="C549" s="28"/>
      <c r="D549" s="28"/>
      <c r="E549" s="28"/>
      <c r="N549" s="28"/>
      <c r="P549" s="28"/>
      <c r="AD549" s="28"/>
    </row>
    <row r="550" spans="2:30" ht="30" customHeight="1" x14ac:dyDescent="0.2">
      <c r="B550" s="28"/>
      <c r="C550" s="28"/>
      <c r="D550" s="28"/>
      <c r="E550" s="28"/>
      <c r="N550" s="28"/>
      <c r="P550" s="28"/>
      <c r="AD550" s="28"/>
    </row>
    <row r="551" spans="2:30" ht="30" customHeight="1" x14ac:dyDescent="0.2">
      <c r="B551" s="28"/>
      <c r="C551" s="28"/>
      <c r="D551" s="28"/>
      <c r="E551" s="28"/>
      <c r="N551" s="28"/>
      <c r="P551" s="28"/>
      <c r="AD551" s="28"/>
    </row>
    <row r="552" spans="2:30" ht="30" customHeight="1" x14ac:dyDescent="0.2">
      <c r="B552" s="28"/>
      <c r="C552" s="28"/>
      <c r="D552" s="28"/>
      <c r="E552" s="28"/>
      <c r="N552" s="28"/>
      <c r="P552" s="28"/>
      <c r="AD552" s="28"/>
    </row>
    <row r="553" spans="2:30" ht="30" customHeight="1" x14ac:dyDescent="0.2">
      <c r="B553" s="28"/>
      <c r="C553" s="28"/>
      <c r="D553" s="28"/>
      <c r="E553" s="28"/>
      <c r="N553" s="28"/>
      <c r="P553" s="28"/>
      <c r="AD553" s="28"/>
    </row>
    <row r="554" spans="2:30" ht="30" customHeight="1" x14ac:dyDescent="0.2">
      <c r="B554" s="28"/>
      <c r="C554" s="28"/>
      <c r="D554" s="28"/>
      <c r="E554" s="28"/>
      <c r="N554" s="28"/>
      <c r="P554" s="28"/>
      <c r="AD554" s="28"/>
    </row>
    <row r="555" spans="2:30" ht="30" customHeight="1" x14ac:dyDescent="0.2">
      <c r="B555" s="28"/>
      <c r="C555" s="28"/>
      <c r="D555" s="28"/>
      <c r="E555" s="28"/>
      <c r="N555" s="28"/>
      <c r="P555" s="28"/>
      <c r="AD555" s="28"/>
    </row>
    <row r="556" spans="2:30" ht="30" customHeight="1" x14ac:dyDescent="0.2">
      <c r="B556" s="28"/>
      <c r="C556" s="28"/>
      <c r="D556" s="28"/>
      <c r="E556" s="28"/>
      <c r="N556" s="28"/>
      <c r="P556" s="28"/>
      <c r="AD556" s="28"/>
    </row>
    <row r="557" spans="2:30" ht="30" customHeight="1" x14ac:dyDescent="0.2">
      <c r="B557" s="28"/>
      <c r="C557" s="28"/>
      <c r="D557" s="28"/>
      <c r="E557" s="28"/>
      <c r="N557" s="28"/>
      <c r="P557" s="28"/>
      <c r="AD557" s="28"/>
    </row>
    <row r="558" spans="2:30" ht="30" customHeight="1" x14ac:dyDescent="0.2">
      <c r="B558" s="28"/>
      <c r="C558" s="28"/>
      <c r="D558" s="28"/>
      <c r="E558" s="28"/>
      <c r="N558" s="28"/>
      <c r="P558" s="28"/>
      <c r="AD558" s="28"/>
    </row>
    <row r="559" spans="2:30" ht="30" customHeight="1" x14ac:dyDescent="0.2">
      <c r="B559" s="28"/>
      <c r="C559" s="28"/>
      <c r="D559" s="28"/>
      <c r="E559" s="28"/>
      <c r="N559" s="28"/>
      <c r="P559" s="28"/>
      <c r="AD559" s="28"/>
    </row>
    <row r="560" spans="2:30" ht="30" customHeight="1" x14ac:dyDescent="0.2">
      <c r="B560" s="28"/>
      <c r="C560" s="28"/>
      <c r="D560" s="28"/>
      <c r="E560" s="28"/>
      <c r="N560" s="28"/>
      <c r="P560" s="28"/>
      <c r="AD560" s="28"/>
    </row>
    <row r="561" spans="2:30" ht="30" customHeight="1" x14ac:dyDescent="0.2">
      <c r="B561" s="28"/>
      <c r="C561" s="28"/>
      <c r="D561" s="28"/>
      <c r="E561" s="28"/>
      <c r="N561" s="28"/>
      <c r="P561" s="28"/>
      <c r="AD561" s="28"/>
    </row>
    <row r="562" spans="2:30" ht="30" customHeight="1" x14ac:dyDescent="0.2">
      <c r="B562" s="28"/>
      <c r="C562" s="28"/>
      <c r="D562" s="28"/>
      <c r="E562" s="28"/>
      <c r="N562" s="28"/>
      <c r="P562" s="28"/>
      <c r="AD562" s="28"/>
    </row>
    <row r="563" spans="2:30" ht="30" customHeight="1" x14ac:dyDescent="0.2">
      <c r="B563" s="28"/>
      <c r="C563" s="28"/>
      <c r="D563" s="28"/>
      <c r="E563" s="28"/>
      <c r="N563" s="28"/>
      <c r="P563" s="28"/>
      <c r="AD563" s="28"/>
    </row>
    <row r="564" spans="2:30" ht="30" customHeight="1" x14ac:dyDescent="0.2">
      <c r="B564" s="28"/>
      <c r="C564" s="28"/>
      <c r="D564" s="28"/>
      <c r="E564" s="28"/>
      <c r="N564" s="28"/>
      <c r="P564" s="28"/>
      <c r="AD564" s="28"/>
    </row>
    <row r="565" spans="2:30" ht="30" customHeight="1" x14ac:dyDescent="0.2">
      <c r="B565" s="28"/>
      <c r="C565" s="28"/>
      <c r="D565" s="28"/>
      <c r="E565" s="28"/>
      <c r="N565" s="28"/>
      <c r="P565" s="28"/>
      <c r="AD565" s="28"/>
    </row>
    <row r="566" spans="2:30" ht="30" customHeight="1" x14ac:dyDescent="0.2">
      <c r="B566" s="28"/>
      <c r="C566" s="28"/>
      <c r="D566" s="28"/>
      <c r="E566" s="28"/>
      <c r="N566" s="28"/>
      <c r="P566" s="28"/>
      <c r="AD566" s="28"/>
    </row>
    <row r="567" spans="2:30" ht="30" customHeight="1" x14ac:dyDescent="0.2">
      <c r="B567" s="28"/>
      <c r="C567" s="28"/>
      <c r="D567" s="28"/>
      <c r="E567" s="28"/>
      <c r="N567" s="28"/>
      <c r="P567" s="28"/>
      <c r="AD567" s="28"/>
    </row>
    <row r="568" spans="2:30" ht="30" customHeight="1" x14ac:dyDescent="0.2">
      <c r="B568" s="28"/>
      <c r="C568" s="28"/>
      <c r="D568" s="28"/>
      <c r="E568" s="28"/>
      <c r="N568" s="28"/>
      <c r="P568" s="28"/>
      <c r="AD568" s="28"/>
    </row>
    <row r="569" spans="2:30" ht="30" customHeight="1" x14ac:dyDescent="0.2">
      <c r="B569" s="28"/>
      <c r="C569" s="28"/>
      <c r="D569" s="28"/>
      <c r="E569" s="28"/>
      <c r="N569" s="28"/>
      <c r="P569" s="28"/>
      <c r="AD569" s="28"/>
    </row>
    <row r="570" spans="2:30" ht="30" customHeight="1" x14ac:dyDescent="0.2">
      <c r="B570" s="28"/>
      <c r="C570" s="28"/>
      <c r="D570" s="28"/>
      <c r="E570" s="28"/>
      <c r="N570" s="28"/>
      <c r="P570" s="28"/>
      <c r="AD570" s="28"/>
    </row>
    <row r="571" spans="2:30" ht="30" customHeight="1" x14ac:dyDescent="0.2">
      <c r="B571" s="28"/>
      <c r="C571" s="28"/>
      <c r="D571" s="28"/>
      <c r="E571" s="28"/>
      <c r="N571" s="28"/>
      <c r="P571" s="28"/>
      <c r="AD571" s="28"/>
    </row>
    <row r="572" spans="2:30" ht="30" customHeight="1" x14ac:dyDescent="0.2">
      <c r="B572" s="28"/>
      <c r="C572" s="28"/>
      <c r="D572" s="28"/>
      <c r="E572" s="28"/>
      <c r="N572" s="28"/>
      <c r="P572" s="28"/>
      <c r="AD572" s="28"/>
    </row>
    <row r="573" spans="2:30" ht="30" customHeight="1" x14ac:dyDescent="0.2">
      <c r="B573" s="28"/>
      <c r="C573" s="28"/>
      <c r="D573" s="28"/>
      <c r="E573" s="28"/>
      <c r="N573" s="28"/>
      <c r="P573" s="28"/>
      <c r="AD573" s="28"/>
    </row>
    <row r="574" spans="2:30" ht="30" customHeight="1" x14ac:dyDescent="0.2">
      <c r="B574" s="28"/>
      <c r="C574" s="28"/>
      <c r="D574" s="28"/>
      <c r="E574" s="28"/>
      <c r="N574" s="28"/>
      <c r="P574" s="28"/>
      <c r="AD574" s="28"/>
    </row>
    <row r="575" spans="2:30" ht="30" customHeight="1" x14ac:dyDescent="0.2">
      <c r="B575" s="28"/>
      <c r="C575" s="28"/>
      <c r="D575" s="28"/>
      <c r="E575" s="28"/>
      <c r="N575" s="28"/>
      <c r="P575" s="28"/>
      <c r="AD575" s="28"/>
    </row>
    <row r="576" spans="2:30" ht="30" customHeight="1" x14ac:dyDescent="0.2">
      <c r="B576" s="28"/>
      <c r="C576" s="28"/>
      <c r="D576" s="28"/>
      <c r="E576" s="28"/>
      <c r="N576" s="28"/>
      <c r="P576" s="28"/>
      <c r="AD576" s="28"/>
    </row>
    <row r="577" spans="2:30" ht="30" customHeight="1" x14ac:dyDescent="0.2">
      <c r="B577" s="28"/>
      <c r="C577" s="28"/>
      <c r="D577" s="28"/>
      <c r="E577" s="28"/>
      <c r="N577" s="28"/>
      <c r="P577" s="28"/>
      <c r="AD577" s="28"/>
    </row>
    <row r="578" spans="2:30" ht="30" customHeight="1" x14ac:dyDescent="0.2">
      <c r="B578" s="28"/>
      <c r="C578" s="28"/>
      <c r="D578" s="28"/>
      <c r="E578" s="28"/>
      <c r="N578" s="28"/>
      <c r="P578" s="28"/>
      <c r="AD578" s="28"/>
    </row>
    <row r="579" spans="2:30" ht="30" customHeight="1" x14ac:dyDescent="0.2">
      <c r="B579" s="28"/>
      <c r="C579" s="28"/>
      <c r="D579" s="28"/>
      <c r="E579" s="28"/>
      <c r="N579" s="28"/>
      <c r="P579" s="28"/>
      <c r="AD579" s="28"/>
    </row>
    <row r="580" spans="2:30" ht="30" customHeight="1" x14ac:dyDescent="0.2">
      <c r="B580" s="28"/>
      <c r="C580" s="28"/>
      <c r="D580" s="28"/>
      <c r="E580" s="28"/>
      <c r="N580" s="28"/>
      <c r="P580" s="28"/>
      <c r="AD580" s="28"/>
    </row>
    <row r="581" spans="2:30" ht="30" customHeight="1" x14ac:dyDescent="0.2">
      <c r="B581" s="28"/>
      <c r="C581" s="28"/>
      <c r="D581" s="28"/>
      <c r="E581" s="28"/>
      <c r="N581" s="28"/>
      <c r="P581" s="28"/>
      <c r="AD581" s="28"/>
    </row>
    <row r="582" spans="2:30" ht="30" customHeight="1" x14ac:dyDescent="0.2">
      <c r="B582" s="28"/>
      <c r="C582" s="28"/>
      <c r="D582" s="28"/>
      <c r="E582" s="28"/>
      <c r="N582" s="28"/>
      <c r="P582" s="28"/>
      <c r="AD582" s="28"/>
    </row>
    <row r="583" spans="2:30" ht="30" customHeight="1" x14ac:dyDescent="0.2">
      <c r="B583" s="28"/>
      <c r="C583" s="28"/>
      <c r="D583" s="28"/>
      <c r="E583" s="28"/>
      <c r="N583" s="28"/>
      <c r="P583" s="28"/>
      <c r="AD583" s="28"/>
    </row>
    <row r="584" spans="2:30" ht="30" customHeight="1" x14ac:dyDescent="0.2">
      <c r="B584" s="28"/>
      <c r="C584" s="28"/>
      <c r="D584" s="28"/>
      <c r="E584" s="28"/>
      <c r="N584" s="28"/>
      <c r="P584" s="28"/>
      <c r="AD584" s="28"/>
    </row>
    <row r="585" spans="2:30" ht="30" customHeight="1" x14ac:dyDescent="0.2">
      <c r="B585" s="28"/>
      <c r="C585" s="28"/>
      <c r="D585" s="28"/>
      <c r="E585" s="28"/>
      <c r="N585" s="28"/>
      <c r="P585" s="28"/>
      <c r="AD585" s="28"/>
    </row>
    <row r="586" spans="2:30" ht="30" customHeight="1" x14ac:dyDescent="0.2">
      <c r="B586" s="28"/>
      <c r="C586" s="28"/>
      <c r="D586" s="28"/>
      <c r="E586" s="28"/>
      <c r="N586" s="28"/>
      <c r="P586" s="28"/>
      <c r="AD586" s="28"/>
    </row>
    <row r="587" spans="2:30" ht="30" customHeight="1" x14ac:dyDescent="0.2">
      <c r="B587" s="28"/>
      <c r="C587" s="28"/>
      <c r="D587" s="28"/>
      <c r="E587" s="28"/>
      <c r="N587" s="28"/>
      <c r="P587" s="28"/>
      <c r="AD587" s="28"/>
    </row>
    <row r="588" spans="2:30" ht="30" customHeight="1" x14ac:dyDescent="0.2">
      <c r="B588" s="28"/>
      <c r="C588" s="28"/>
      <c r="D588" s="28"/>
      <c r="E588" s="28"/>
      <c r="N588" s="28"/>
      <c r="P588" s="28"/>
      <c r="AD588" s="28"/>
    </row>
    <row r="589" spans="2:30" ht="30" customHeight="1" x14ac:dyDescent="0.2">
      <c r="B589" s="28"/>
      <c r="C589" s="28"/>
      <c r="D589" s="28"/>
      <c r="E589" s="28"/>
      <c r="N589" s="28"/>
      <c r="P589" s="28"/>
      <c r="AD589" s="28"/>
    </row>
    <row r="590" spans="2:30" ht="30" customHeight="1" x14ac:dyDescent="0.2">
      <c r="B590" s="28"/>
      <c r="C590" s="28"/>
      <c r="D590" s="28"/>
      <c r="E590" s="28"/>
      <c r="N590" s="28"/>
      <c r="P590" s="28"/>
      <c r="AD590" s="28"/>
    </row>
    <row r="591" spans="2:30" ht="30" customHeight="1" x14ac:dyDescent="0.2">
      <c r="B591" s="28"/>
      <c r="C591" s="28"/>
      <c r="D591" s="28"/>
      <c r="E591" s="28"/>
      <c r="N591" s="28"/>
      <c r="P591" s="28"/>
      <c r="AD591" s="28"/>
    </row>
    <row r="592" spans="2:30" ht="30" customHeight="1" x14ac:dyDescent="0.2">
      <c r="B592" s="28"/>
      <c r="C592" s="28"/>
      <c r="D592" s="28"/>
      <c r="E592" s="28"/>
      <c r="N592" s="28"/>
      <c r="P592" s="28"/>
      <c r="AD592" s="28"/>
    </row>
    <row r="593" spans="2:30" ht="30" customHeight="1" x14ac:dyDescent="0.2">
      <c r="B593" s="28"/>
      <c r="C593" s="28"/>
      <c r="D593" s="28"/>
      <c r="E593" s="28"/>
      <c r="N593" s="28"/>
      <c r="P593" s="28"/>
      <c r="AD593" s="28"/>
    </row>
    <row r="594" spans="2:30" ht="30" customHeight="1" x14ac:dyDescent="0.2">
      <c r="B594" s="28"/>
      <c r="C594" s="28"/>
      <c r="D594" s="28"/>
      <c r="E594" s="28"/>
      <c r="N594" s="28"/>
      <c r="P594" s="28"/>
      <c r="AD594" s="28"/>
    </row>
    <row r="595" spans="2:30" ht="30" customHeight="1" x14ac:dyDescent="0.2">
      <c r="B595" s="28"/>
      <c r="C595" s="28"/>
      <c r="D595" s="28"/>
      <c r="E595" s="28"/>
      <c r="N595" s="28"/>
      <c r="P595" s="28"/>
      <c r="AD595" s="28"/>
    </row>
    <row r="596" spans="2:30" ht="30" customHeight="1" x14ac:dyDescent="0.2">
      <c r="B596" s="28"/>
      <c r="C596" s="28"/>
      <c r="D596" s="28"/>
      <c r="E596" s="28"/>
      <c r="N596" s="28"/>
      <c r="P596" s="28"/>
      <c r="AD596" s="28"/>
    </row>
    <row r="597" spans="2:30" ht="30" customHeight="1" x14ac:dyDescent="0.2">
      <c r="B597" s="28"/>
      <c r="C597" s="28"/>
      <c r="D597" s="28"/>
      <c r="E597" s="28"/>
      <c r="N597" s="28"/>
      <c r="P597" s="28"/>
      <c r="AD597" s="28"/>
    </row>
    <row r="598" spans="2:30" ht="30" customHeight="1" x14ac:dyDescent="0.2">
      <c r="B598" s="28"/>
      <c r="C598" s="28"/>
      <c r="D598" s="28"/>
      <c r="E598" s="28"/>
      <c r="N598" s="28"/>
      <c r="P598" s="28"/>
      <c r="AD598" s="28"/>
    </row>
    <row r="599" spans="2:30" ht="30" customHeight="1" x14ac:dyDescent="0.2">
      <c r="B599" s="28"/>
      <c r="C599" s="28"/>
      <c r="D599" s="28"/>
      <c r="E599" s="28"/>
      <c r="N599" s="28"/>
      <c r="P599" s="28"/>
      <c r="AD599" s="28"/>
    </row>
    <row r="600" spans="2:30" ht="30" customHeight="1" x14ac:dyDescent="0.2">
      <c r="B600" s="28"/>
      <c r="C600" s="28"/>
      <c r="D600" s="28"/>
      <c r="E600" s="28"/>
      <c r="N600" s="28"/>
      <c r="P600" s="28"/>
      <c r="AD600" s="28"/>
    </row>
    <row r="601" spans="2:30" ht="30" customHeight="1" x14ac:dyDescent="0.2">
      <c r="B601" s="28"/>
      <c r="C601" s="28"/>
      <c r="D601" s="28"/>
      <c r="E601" s="28"/>
      <c r="N601" s="28"/>
      <c r="P601" s="28"/>
      <c r="AD601" s="28"/>
    </row>
    <row r="602" spans="2:30" ht="30" customHeight="1" x14ac:dyDescent="0.2">
      <c r="B602" s="28"/>
      <c r="C602" s="28"/>
      <c r="D602" s="28"/>
      <c r="E602" s="28"/>
      <c r="N602" s="28"/>
      <c r="P602" s="28"/>
      <c r="AD602" s="28"/>
    </row>
    <row r="603" spans="2:30" ht="30" customHeight="1" x14ac:dyDescent="0.2">
      <c r="B603" s="28"/>
      <c r="C603" s="28"/>
      <c r="D603" s="28"/>
      <c r="E603" s="28"/>
      <c r="N603" s="28"/>
      <c r="P603" s="28"/>
      <c r="AD603" s="28"/>
    </row>
    <row r="604" spans="2:30" ht="30" customHeight="1" x14ac:dyDescent="0.2">
      <c r="B604" s="28"/>
      <c r="C604" s="28"/>
      <c r="D604" s="28"/>
      <c r="E604" s="28"/>
      <c r="N604" s="28"/>
      <c r="P604" s="28"/>
      <c r="AD604" s="28"/>
    </row>
    <row r="605" spans="2:30" ht="30" customHeight="1" x14ac:dyDescent="0.2">
      <c r="B605" s="28"/>
      <c r="C605" s="28"/>
      <c r="D605" s="28"/>
      <c r="E605" s="28"/>
      <c r="N605" s="28"/>
      <c r="P605" s="28"/>
      <c r="AD605" s="28"/>
    </row>
    <row r="606" spans="2:30" ht="30" customHeight="1" x14ac:dyDescent="0.2">
      <c r="B606" s="28"/>
      <c r="C606" s="28"/>
      <c r="D606" s="28"/>
      <c r="E606" s="28"/>
      <c r="N606" s="28"/>
      <c r="P606" s="28"/>
      <c r="AD606" s="28"/>
    </row>
    <row r="607" spans="2:30" ht="30" customHeight="1" x14ac:dyDescent="0.2">
      <c r="B607" s="28"/>
      <c r="C607" s="28"/>
      <c r="D607" s="28"/>
      <c r="E607" s="28"/>
      <c r="N607" s="28"/>
      <c r="P607" s="28"/>
      <c r="AD607" s="28"/>
    </row>
    <row r="608" spans="2:30" ht="30" customHeight="1" x14ac:dyDescent="0.2">
      <c r="B608" s="28"/>
      <c r="C608" s="28"/>
      <c r="D608" s="28"/>
      <c r="E608" s="28"/>
      <c r="N608" s="28"/>
      <c r="P608" s="28"/>
      <c r="AD608" s="28"/>
    </row>
    <row r="609" spans="2:30" ht="30" customHeight="1" x14ac:dyDescent="0.2">
      <c r="B609" s="28"/>
      <c r="C609" s="28"/>
      <c r="D609" s="28"/>
      <c r="E609" s="28"/>
      <c r="N609" s="28"/>
      <c r="P609" s="28"/>
      <c r="AD609" s="28"/>
    </row>
    <row r="610" spans="2:30" ht="30" customHeight="1" x14ac:dyDescent="0.2">
      <c r="B610" s="28"/>
      <c r="C610" s="28"/>
      <c r="D610" s="28"/>
      <c r="E610" s="28"/>
      <c r="N610" s="28"/>
      <c r="P610" s="28"/>
      <c r="AD610" s="28"/>
    </row>
    <row r="611" spans="2:30" ht="30" customHeight="1" x14ac:dyDescent="0.2">
      <c r="B611" s="28"/>
      <c r="C611" s="28"/>
      <c r="D611" s="28"/>
      <c r="E611" s="28"/>
      <c r="N611" s="28"/>
      <c r="P611" s="28"/>
      <c r="AD611" s="28"/>
    </row>
    <row r="612" spans="2:30" ht="30" customHeight="1" x14ac:dyDescent="0.2">
      <c r="B612" s="28"/>
      <c r="C612" s="28"/>
      <c r="D612" s="28"/>
      <c r="E612" s="28"/>
      <c r="N612" s="28"/>
      <c r="P612" s="28"/>
      <c r="AD612" s="28"/>
    </row>
    <row r="613" spans="2:30" ht="30" customHeight="1" x14ac:dyDescent="0.2">
      <c r="B613" s="28"/>
      <c r="C613" s="28"/>
      <c r="D613" s="28"/>
      <c r="E613" s="28"/>
      <c r="N613" s="28"/>
      <c r="P613" s="28"/>
      <c r="AD613" s="28"/>
    </row>
    <row r="614" spans="2:30" ht="30" customHeight="1" x14ac:dyDescent="0.2">
      <c r="B614" s="28"/>
      <c r="C614" s="28"/>
      <c r="D614" s="28"/>
      <c r="E614" s="28"/>
      <c r="N614" s="28"/>
      <c r="P614" s="28"/>
      <c r="AD614" s="28"/>
    </row>
    <row r="615" spans="2:30" ht="30" customHeight="1" x14ac:dyDescent="0.2">
      <c r="B615" s="28"/>
      <c r="C615" s="28"/>
      <c r="D615" s="28"/>
      <c r="E615" s="28"/>
      <c r="N615" s="28"/>
      <c r="P615" s="28"/>
      <c r="AD615" s="28"/>
    </row>
    <row r="616" spans="2:30" ht="30" customHeight="1" x14ac:dyDescent="0.2">
      <c r="B616" s="28"/>
      <c r="C616" s="28"/>
      <c r="D616" s="28"/>
      <c r="E616" s="28"/>
      <c r="N616" s="28"/>
      <c r="P616" s="28"/>
      <c r="AD616" s="28"/>
    </row>
    <row r="617" spans="2:30" ht="30" customHeight="1" x14ac:dyDescent="0.2">
      <c r="B617" s="28"/>
      <c r="C617" s="28"/>
      <c r="D617" s="28"/>
      <c r="E617" s="28"/>
      <c r="N617" s="28"/>
      <c r="P617" s="28"/>
      <c r="AD617" s="28"/>
    </row>
    <row r="618" spans="2:30" ht="30" customHeight="1" x14ac:dyDescent="0.2">
      <c r="B618" s="28"/>
      <c r="C618" s="28"/>
      <c r="D618" s="28"/>
      <c r="E618" s="28"/>
      <c r="N618" s="28"/>
      <c r="P618" s="28"/>
      <c r="AD618" s="28"/>
    </row>
    <row r="619" spans="2:30" ht="30" customHeight="1" x14ac:dyDescent="0.2">
      <c r="B619" s="28"/>
      <c r="C619" s="28"/>
      <c r="D619" s="28"/>
      <c r="E619" s="28"/>
      <c r="N619" s="28"/>
      <c r="P619" s="28"/>
      <c r="AD619" s="28"/>
    </row>
    <row r="620" spans="2:30" ht="30" customHeight="1" x14ac:dyDescent="0.2">
      <c r="B620" s="28"/>
      <c r="C620" s="28"/>
      <c r="D620" s="28"/>
      <c r="E620" s="28"/>
      <c r="N620" s="28"/>
      <c r="P620" s="28"/>
      <c r="AD620" s="28"/>
    </row>
    <row r="621" spans="2:30" ht="30" customHeight="1" x14ac:dyDescent="0.2">
      <c r="B621" s="28"/>
      <c r="C621" s="28"/>
      <c r="D621" s="28"/>
      <c r="E621" s="28"/>
      <c r="N621" s="28"/>
      <c r="P621" s="28"/>
      <c r="AD621" s="28"/>
    </row>
    <row r="622" spans="2:30" ht="30" customHeight="1" x14ac:dyDescent="0.2">
      <c r="B622" s="28"/>
      <c r="C622" s="28"/>
      <c r="D622" s="28"/>
      <c r="E622" s="28"/>
      <c r="N622" s="28"/>
      <c r="P622" s="28"/>
      <c r="AD622" s="28"/>
    </row>
    <row r="623" spans="2:30" ht="30" customHeight="1" x14ac:dyDescent="0.2">
      <c r="B623" s="28"/>
      <c r="C623" s="28"/>
      <c r="D623" s="28"/>
      <c r="E623" s="28"/>
      <c r="N623" s="28"/>
      <c r="P623" s="28"/>
      <c r="AD623" s="28"/>
    </row>
    <row r="624" spans="2:30" ht="30" customHeight="1" x14ac:dyDescent="0.2">
      <c r="B624" s="28"/>
      <c r="C624" s="28"/>
      <c r="D624" s="28"/>
      <c r="E624" s="28"/>
      <c r="N624" s="28"/>
      <c r="P624" s="28"/>
      <c r="AD624" s="28"/>
    </row>
    <row r="625" spans="2:30" ht="30" customHeight="1" x14ac:dyDescent="0.2">
      <c r="B625" s="28"/>
      <c r="C625" s="28"/>
      <c r="D625" s="28"/>
      <c r="E625" s="28"/>
      <c r="N625" s="28"/>
      <c r="P625" s="28"/>
      <c r="AD625" s="28"/>
    </row>
    <row r="626" spans="2:30" ht="30" customHeight="1" x14ac:dyDescent="0.2">
      <c r="B626" s="28"/>
      <c r="C626" s="28"/>
      <c r="D626" s="28"/>
      <c r="E626" s="28"/>
      <c r="N626" s="28"/>
      <c r="P626" s="28"/>
      <c r="AD626" s="28"/>
    </row>
    <row r="627" spans="2:30" ht="30" customHeight="1" x14ac:dyDescent="0.2">
      <c r="B627" s="28"/>
      <c r="C627" s="28"/>
      <c r="D627" s="28"/>
      <c r="E627" s="28"/>
      <c r="N627" s="28"/>
      <c r="P627" s="28"/>
      <c r="AD627" s="28"/>
    </row>
    <row r="628" spans="2:30" ht="30" customHeight="1" x14ac:dyDescent="0.2">
      <c r="B628" s="28"/>
      <c r="C628" s="28"/>
      <c r="D628" s="28"/>
      <c r="E628" s="28"/>
      <c r="N628" s="28"/>
      <c r="P628" s="28"/>
      <c r="AD628" s="28"/>
    </row>
    <row r="629" spans="2:30" ht="30" customHeight="1" x14ac:dyDescent="0.2">
      <c r="B629" s="28"/>
      <c r="C629" s="28"/>
      <c r="D629" s="28"/>
      <c r="E629" s="28"/>
      <c r="N629" s="28"/>
      <c r="P629" s="28"/>
      <c r="AD629" s="28"/>
    </row>
    <row r="630" spans="2:30" ht="30" customHeight="1" x14ac:dyDescent="0.2">
      <c r="B630" s="28"/>
      <c r="C630" s="28"/>
      <c r="D630" s="28"/>
      <c r="E630" s="28"/>
      <c r="N630" s="28"/>
      <c r="P630" s="28"/>
      <c r="AD630" s="28"/>
    </row>
    <row r="631" spans="2:30" ht="30" customHeight="1" x14ac:dyDescent="0.2">
      <c r="B631" s="28"/>
      <c r="C631" s="28"/>
      <c r="D631" s="28"/>
      <c r="E631" s="28"/>
      <c r="N631" s="28"/>
      <c r="P631" s="28"/>
      <c r="AD631" s="28"/>
    </row>
    <row r="632" spans="2:30" ht="30" customHeight="1" x14ac:dyDescent="0.2">
      <c r="B632" s="28"/>
      <c r="C632" s="28"/>
      <c r="D632" s="28"/>
      <c r="E632" s="28"/>
      <c r="N632" s="28"/>
      <c r="P632" s="28"/>
      <c r="AD632" s="28"/>
    </row>
    <row r="633" spans="2:30" ht="30" customHeight="1" x14ac:dyDescent="0.2">
      <c r="B633" s="28"/>
      <c r="C633" s="28"/>
      <c r="D633" s="28"/>
      <c r="E633" s="28"/>
      <c r="N633" s="28"/>
      <c r="P633" s="28"/>
      <c r="AD633" s="28"/>
    </row>
    <row r="634" spans="2:30" ht="30" customHeight="1" x14ac:dyDescent="0.2">
      <c r="B634" s="28"/>
      <c r="C634" s="28"/>
      <c r="D634" s="28"/>
      <c r="E634" s="28"/>
      <c r="N634" s="28"/>
      <c r="P634" s="28"/>
      <c r="AD634" s="28"/>
    </row>
    <row r="635" spans="2:30" ht="30" customHeight="1" x14ac:dyDescent="0.2">
      <c r="B635" s="28"/>
      <c r="C635" s="28"/>
      <c r="D635" s="28"/>
      <c r="E635" s="28"/>
      <c r="N635" s="28"/>
      <c r="P635" s="28"/>
      <c r="AD635" s="28"/>
    </row>
    <row r="636" spans="2:30" ht="30" customHeight="1" x14ac:dyDescent="0.2">
      <c r="B636" s="28"/>
      <c r="C636" s="28"/>
      <c r="D636" s="28"/>
      <c r="E636" s="28"/>
      <c r="N636" s="28"/>
      <c r="P636" s="28"/>
      <c r="AD636" s="28"/>
    </row>
    <row r="637" spans="2:30" ht="30" customHeight="1" x14ac:dyDescent="0.2">
      <c r="B637" s="28"/>
      <c r="C637" s="28"/>
      <c r="D637" s="28"/>
      <c r="E637" s="28"/>
      <c r="N637" s="28"/>
      <c r="P637" s="28"/>
      <c r="AD637" s="28"/>
    </row>
    <row r="638" spans="2:30" ht="30" customHeight="1" x14ac:dyDescent="0.2">
      <c r="B638" s="28"/>
      <c r="C638" s="28"/>
      <c r="D638" s="28"/>
      <c r="E638" s="28"/>
      <c r="N638" s="28"/>
      <c r="P638" s="28"/>
      <c r="AD638" s="28"/>
    </row>
    <row r="639" spans="2:30" ht="30" customHeight="1" x14ac:dyDescent="0.2">
      <c r="B639" s="28"/>
      <c r="C639" s="28"/>
      <c r="D639" s="28"/>
      <c r="E639" s="28"/>
      <c r="N639" s="28"/>
      <c r="P639" s="28"/>
      <c r="AD639" s="28"/>
    </row>
    <row r="640" spans="2:30" ht="30" customHeight="1" x14ac:dyDescent="0.2">
      <c r="B640" s="28"/>
      <c r="C640" s="28"/>
      <c r="D640" s="28"/>
      <c r="E640" s="28"/>
      <c r="N640" s="28"/>
      <c r="P640" s="28"/>
      <c r="AD640" s="28"/>
    </row>
    <row r="641" spans="2:30" ht="30" customHeight="1" x14ac:dyDescent="0.2">
      <c r="B641" s="28"/>
      <c r="C641" s="28"/>
      <c r="D641" s="28"/>
      <c r="E641" s="28"/>
      <c r="N641" s="28"/>
      <c r="P641" s="28"/>
      <c r="AD641" s="28"/>
    </row>
    <row r="642" spans="2:30" ht="30" customHeight="1" x14ac:dyDescent="0.2">
      <c r="B642" s="28"/>
      <c r="C642" s="28"/>
      <c r="D642" s="28"/>
      <c r="E642" s="28"/>
      <c r="N642" s="28"/>
      <c r="P642" s="28"/>
      <c r="AD642" s="28"/>
    </row>
    <row r="643" spans="2:30" ht="30" customHeight="1" x14ac:dyDescent="0.2">
      <c r="B643" s="28"/>
      <c r="C643" s="28"/>
      <c r="D643" s="28"/>
      <c r="E643" s="28"/>
      <c r="N643" s="28"/>
      <c r="P643" s="28"/>
      <c r="AD643" s="28"/>
    </row>
    <row r="644" spans="2:30" ht="30" customHeight="1" x14ac:dyDescent="0.2">
      <c r="B644" s="28"/>
      <c r="C644" s="28"/>
      <c r="D644" s="28"/>
      <c r="E644" s="28"/>
      <c r="N644" s="28"/>
      <c r="P644" s="28"/>
      <c r="AD644" s="28"/>
    </row>
    <row r="645" spans="2:30" ht="30" customHeight="1" x14ac:dyDescent="0.2">
      <c r="B645" s="28"/>
      <c r="C645" s="28"/>
      <c r="D645" s="28"/>
      <c r="E645" s="28"/>
      <c r="N645" s="28"/>
      <c r="P645" s="28"/>
      <c r="AD645" s="28"/>
    </row>
    <row r="646" spans="2:30" ht="30" customHeight="1" x14ac:dyDescent="0.2">
      <c r="B646" s="28"/>
      <c r="C646" s="28"/>
      <c r="D646" s="28"/>
      <c r="E646" s="28"/>
      <c r="N646" s="28"/>
      <c r="P646" s="28"/>
      <c r="AD646" s="28"/>
    </row>
    <row r="647" spans="2:30" ht="30" customHeight="1" x14ac:dyDescent="0.2">
      <c r="B647" s="28"/>
      <c r="C647" s="28"/>
      <c r="D647" s="28"/>
      <c r="E647" s="28"/>
      <c r="N647" s="28"/>
      <c r="P647" s="28"/>
      <c r="AD647" s="28"/>
    </row>
    <row r="648" spans="2:30" ht="30" customHeight="1" x14ac:dyDescent="0.2">
      <c r="B648" s="28"/>
      <c r="C648" s="28"/>
      <c r="D648" s="28"/>
      <c r="E648" s="28"/>
      <c r="N648" s="28"/>
      <c r="P648" s="28"/>
      <c r="AD648" s="28"/>
    </row>
    <row r="649" spans="2:30" ht="30" customHeight="1" x14ac:dyDescent="0.2">
      <c r="B649" s="28"/>
      <c r="C649" s="28"/>
      <c r="D649" s="28"/>
      <c r="E649" s="28"/>
      <c r="N649" s="28"/>
      <c r="P649" s="28"/>
      <c r="AD649" s="28"/>
    </row>
    <row r="650" spans="2:30" ht="30" customHeight="1" x14ac:dyDescent="0.2">
      <c r="B650" s="28"/>
      <c r="C650" s="28"/>
      <c r="D650" s="28"/>
      <c r="E650" s="28"/>
      <c r="N650" s="28"/>
      <c r="P650" s="28"/>
      <c r="AD650" s="28"/>
    </row>
    <row r="651" spans="2:30" ht="30" customHeight="1" x14ac:dyDescent="0.2">
      <c r="B651" s="28"/>
      <c r="C651" s="28"/>
      <c r="D651" s="28"/>
      <c r="E651" s="28"/>
      <c r="N651" s="28"/>
      <c r="P651" s="28"/>
      <c r="AD651" s="28"/>
    </row>
    <row r="652" spans="2:30" ht="30" customHeight="1" x14ac:dyDescent="0.2">
      <c r="B652" s="28"/>
      <c r="C652" s="28"/>
      <c r="D652" s="28"/>
      <c r="E652" s="28"/>
      <c r="N652" s="28"/>
      <c r="P652" s="28"/>
      <c r="AD652" s="28"/>
    </row>
    <row r="653" spans="2:30" ht="30" customHeight="1" x14ac:dyDescent="0.2">
      <c r="B653" s="28"/>
      <c r="C653" s="28"/>
      <c r="D653" s="28"/>
      <c r="E653" s="28"/>
      <c r="N653" s="28"/>
      <c r="P653" s="28"/>
      <c r="AD653" s="28"/>
    </row>
    <row r="654" spans="2:30" ht="30" customHeight="1" x14ac:dyDescent="0.2">
      <c r="B654" s="28"/>
      <c r="C654" s="28"/>
      <c r="D654" s="28"/>
      <c r="E654" s="28"/>
      <c r="N654" s="28"/>
      <c r="P654" s="28"/>
      <c r="AD654" s="28"/>
    </row>
    <row r="655" spans="2:30" ht="30" customHeight="1" x14ac:dyDescent="0.2">
      <c r="B655" s="28"/>
      <c r="C655" s="28"/>
      <c r="D655" s="28"/>
      <c r="E655" s="28"/>
      <c r="N655" s="28"/>
      <c r="P655" s="28"/>
      <c r="AD655" s="28"/>
    </row>
    <row r="656" spans="2:30" ht="30" customHeight="1" x14ac:dyDescent="0.2">
      <c r="B656" s="28"/>
      <c r="C656" s="28"/>
      <c r="D656" s="28"/>
      <c r="E656" s="28"/>
      <c r="N656" s="28"/>
      <c r="P656" s="28"/>
      <c r="AD656" s="28"/>
    </row>
    <row r="657" spans="2:30" ht="30" customHeight="1" x14ac:dyDescent="0.2">
      <c r="B657" s="28"/>
      <c r="C657" s="28"/>
      <c r="D657" s="28"/>
      <c r="E657" s="28"/>
      <c r="N657" s="28"/>
      <c r="P657" s="28"/>
      <c r="AD657" s="28"/>
    </row>
    <row r="658" spans="2:30" ht="30" customHeight="1" x14ac:dyDescent="0.2">
      <c r="B658" s="28"/>
      <c r="C658" s="28"/>
      <c r="D658" s="28"/>
      <c r="E658" s="28"/>
      <c r="N658" s="28"/>
      <c r="P658" s="28"/>
      <c r="AD658" s="28"/>
    </row>
    <row r="659" spans="2:30" ht="30" customHeight="1" x14ac:dyDescent="0.2">
      <c r="B659" s="28"/>
      <c r="C659" s="28"/>
      <c r="D659" s="28"/>
      <c r="E659" s="28"/>
      <c r="N659" s="28"/>
      <c r="P659" s="28"/>
      <c r="AD659" s="28"/>
    </row>
    <row r="660" spans="2:30" ht="30" customHeight="1" x14ac:dyDescent="0.2">
      <c r="B660" s="28"/>
      <c r="C660" s="28"/>
      <c r="D660" s="28"/>
      <c r="E660" s="28"/>
      <c r="N660" s="28"/>
      <c r="P660" s="28"/>
      <c r="AD660" s="28"/>
    </row>
    <row r="661" spans="2:30" ht="30" customHeight="1" x14ac:dyDescent="0.2">
      <c r="B661" s="28"/>
      <c r="C661" s="28"/>
      <c r="D661" s="28"/>
      <c r="E661" s="28"/>
      <c r="N661" s="28"/>
      <c r="P661" s="28"/>
      <c r="AD661" s="28"/>
    </row>
    <row r="662" spans="2:30" ht="30" customHeight="1" x14ac:dyDescent="0.2">
      <c r="B662" s="28"/>
      <c r="C662" s="28"/>
      <c r="D662" s="28"/>
      <c r="E662" s="28"/>
      <c r="N662" s="28"/>
      <c r="P662" s="28"/>
      <c r="AD662" s="28"/>
    </row>
    <row r="663" spans="2:30" ht="30" customHeight="1" x14ac:dyDescent="0.2">
      <c r="B663" s="28"/>
      <c r="C663" s="28"/>
      <c r="D663" s="28"/>
      <c r="E663" s="28"/>
      <c r="N663" s="28"/>
      <c r="P663" s="28"/>
      <c r="AD663" s="28"/>
    </row>
    <row r="664" spans="2:30" ht="30" customHeight="1" x14ac:dyDescent="0.2">
      <c r="B664" s="28"/>
      <c r="C664" s="28"/>
      <c r="D664" s="28"/>
      <c r="E664" s="28"/>
      <c r="N664" s="28"/>
      <c r="P664" s="28"/>
      <c r="AD664" s="28"/>
    </row>
    <row r="665" spans="2:30" ht="30" customHeight="1" x14ac:dyDescent="0.2">
      <c r="B665" s="28"/>
      <c r="C665" s="28"/>
      <c r="D665" s="28"/>
      <c r="E665" s="28"/>
      <c r="N665" s="28"/>
      <c r="P665" s="28"/>
      <c r="AD665" s="28"/>
    </row>
    <row r="666" spans="2:30" ht="30" customHeight="1" x14ac:dyDescent="0.2">
      <c r="B666" s="28"/>
      <c r="C666" s="28"/>
      <c r="D666" s="28"/>
      <c r="E666" s="28"/>
      <c r="N666" s="28"/>
      <c r="P666" s="28"/>
      <c r="AD666" s="28"/>
    </row>
    <row r="667" spans="2:30" ht="30" customHeight="1" x14ac:dyDescent="0.2">
      <c r="B667" s="28"/>
      <c r="C667" s="28"/>
      <c r="D667" s="28"/>
      <c r="E667" s="28"/>
      <c r="N667" s="28"/>
      <c r="P667" s="28"/>
      <c r="AD667" s="28"/>
    </row>
    <row r="668" spans="2:30" ht="30" customHeight="1" x14ac:dyDescent="0.2">
      <c r="B668" s="28"/>
      <c r="C668" s="28"/>
      <c r="D668" s="28"/>
      <c r="E668" s="28"/>
      <c r="N668" s="28"/>
      <c r="P668" s="28"/>
      <c r="AD668" s="28"/>
    </row>
    <row r="669" spans="2:30" ht="30" customHeight="1" x14ac:dyDescent="0.2">
      <c r="B669" s="28"/>
      <c r="C669" s="28"/>
      <c r="D669" s="28"/>
      <c r="E669" s="28"/>
      <c r="N669" s="28"/>
      <c r="P669" s="28"/>
      <c r="AD669" s="28"/>
    </row>
    <row r="670" spans="2:30" ht="30" customHeight="1" x14ac:dyDescent="0.2">
      <c r="B670" s="28"/>
      <c r="C670" s="28"/>
      <c r="D670" s="28"/>
      <c r="E670" s="28"/>
      <c r="N670" s="28"/>
      <c r="P670" s="28"/>
      <c r="AD670" s="28"/>
    </row>
    <row r="671" spans="2:30" ht="30" customHeight="1" x14ac:dyDescent="0.2">
      <c r="B671" s="28"/>
      <c r="C671" s="28"/>
      <c r="D671" s="28"/>
      <c r="E671" s="28"/>
      <c r="N671" s="28"/>
      <c r="P671" s="28"/>
      <c r="AD671" s="28"/>
    </row>
    <row r="672" spans="2:30" ht="30" customHeight="1" x14ac:dyDescent="0.2">
      <c r="B672" s="28"/>
      <c r="C672" s="28"/>
      <c r="D672" s="28"/>
      <c r="E672" s="28"/>
      <c r="N672" s="28"/>
      <c r="P672" s="28"/>
      <c r="AD672" s="28"/>
    </row>
    <row r="673" spans="2:30" ht="30" customHeight="1" x14ac:dyDescent="0.2">
      <c r="B673" s="28"/>
      <c r="C673" s="28"/>
      <c r="D673" s="28"/>
      <c r="E673" s="28"/>
      <c r="N673" s="28"/>
      <c r="P673" s="28"/>
      <c r="AD673" s="28"/>
    </row>
    <row r="674" spans="2:30" ht="30" customHeight="1" x14ac:dyDescent="0.2">
      <c r="B674" s="28"/>
      <c r="C674" s="28"/>
      <c r="D674" s="28"/>
      <c r="E674" s="28"/>
      <c r="N674" s="28"/>
      <c r="P674" s="28"/>
      <c r="AD674" s="28"/>
    </row>
    <row r="675" spans="2:30" ht="30" customHeight="1" x14ac:dyDescent="0.2">
      <c r="B675" s="28"/>
      <c r="C675" s="28"/>
      <c r="D675" s="28"/>
      <c r="E675" s="28"/>
      <c r="N675" s="28"/>
      <c r="P675" s="28"/>
      <c r="AD675" s="28"/>
    </row>
    <row r="676" spans="2:30" ht="30" customHeight="1" x14ac:dyDescent="0.2">
      <c r="B676" s="28"/>
      <c r="C676" s="28"/>
      <c r="D676" s="28"/>
      <c r="E676" s="28"/>
      <c r="N676" s="28"/>
      <c r="P676" s="28"/>
      <c r="AD676" s="28"/>
    </row>
    <row r="677" spans="2:30" ht="30" customHeight="1" x14ac:dyDescent="0.2">
      <c r="B677" s="28"/>
      <c r="C677" s="28"/>
      <c r="D677" s="28"/>
      <c r="E677" s="28"/>
      <c r="N677" s="28"/>
      <c r="P677" s="28"/>
      <c r="AD677" s="28"/>
    </row>
    <row r="678" spans="2:30" ht="30" customHeight="1" x14ac:dyDescent="0.2">
      <c r="B678" s="28"/>
      <c r="C678" s="28"/>
      <c r="D678" s="28"/>
      <c r="E678" s="28"/>
      <c r="N678" s="28"/>
      <c r="P678" s="28"/>
      <c r="AD678" s="28"/>
    </row>
    <row r="679" spans="2:30" ht="30" customHeight="1" x14ac:dyDescent="0.2">
      <c r="B679" s="28"/>
      <c r="C679" s="28"/>
      <c r="D679" s="28"/>
      <c r="E679" s="28"/>
      <c r="N679" s="28"/>
      <c r="P679" s="28"/>
      <c r="AD679" s="28"/>
    </row>
    <row r="680" spans="2:30" ht="30" customHeight="1" x14ac:dyDescent="0.2">
      <c r="B680" s="28"/>
      <c r="C680" s="28"/>
      <c r="D680" s="28"/>
      <c r="E680" s="28"/>
      <c r="N680" s="28"/>
      <c r="P680" s="28"/>
      <c r="AD680" s="28"/>
    </row>
    <row r="681" spans="2:30" ht="30" customHeight="1" x14ac:dyDescent="0.2">
      <c r="B681" s="28"/>
      <c r="C681" s="28"/>
      <c r="D681" s="28"/>
      <c r="E681" s="28"/>
      <c r="N681" s="28"/>
      <c r="P681" s="28"/>
      <c r="AD681" s="28"/>
    </row>
    <row r="682" spans="2:30" ht="30" customHeight="1" x14ac:dyDescent="0.2">
      <c r="B682" s="28"/>
      <c r="C682" s="28"/>
      <c r="D682" s="28"/>
      <c r="E682" s="28"/>
      <c r="N682" s="28"/>
      <c r="P682" s="28"/>
      <c r="AD682" s="28"/>
    </row>
    <row r="683" spans="2:30" ht="30" customHeight="1" x14ac:dyDescent="0.2">
      <c r="B683" s="28"/>
      <c r="C683" s="28"/>
      <c r="D683" s="28"/>
      <c r="E683" s="28"/>
      <c r="N683" s="28"/>
      <c r="P683" s="28"/>
      <c r="AD683" s="28"/>
    </row>
    <row r="684" spans="2:30" ht="30" customHeight="1" x14ac:dyDescent="0.2">
      <c r="B684" s="28"/>
      <c r="C684" s="28"/>
      <c r="D684" s="28"/>
      <c r="E684" s="28"/>
      <c r="N684" s="28"/>
      <c r="P684" s="28"/>
      <c r="AD684" s="28"/>
    </row>
    <row r="685" spans="2:30" ht="30" customHeight="1" x14ac:dyDescent="0.2">
      <c r="B685" s="28"/>
      <c r="C685" s="28"/>
      <c r="D685" s="28"/>
      <c r="E685" s="28"/>
      <c r="N685" s="28"/>
      <c r="P685" s="28"/>
      <c r="AD685" s="28"/>
    </row>
    <row r="686" spans="2:30" ht="30" customHeight="1" x14ac:dyDescent="0.2">
      <c r="B686" s="28"/>
      <c r="C686" s="28"/>
      <c r="D686" s="28"/>
      <c r="E686" s="28"/>
      <c r="N686" s="28"/>
      <c r="P686" s="28"/>
      <c r="AD686" s="28"/>
    </row>
    <row r="687" spans="2:30" ht="30" customHeight="1" x14ac:dyDescent="0.2">
      <c r="B687" s="28"/>
      <c r="C687" s="28"/>
      <c r="D687" s="28"/>
      <c r="E687" s="28"/>
      <c r="N687" s="28"/>
      <c r="P687" s="28"/>
      <c r="AD687" s="28"/>
    </row>
    <row r="688" spans="2:30" ht="30" customHeight="1" x14ac:dyDescent="0.2">
      <c r="B688" s="28"/>
      <c r="C688" s="28"/>
      <c r="D688" s="28"/>
      <c r="E688" s="28"/>
      <c r="N688" s="28"/>
      <c r="P688" s="28"/>
      <c r="AD688" s="28"/>
    </row>
    <row r="689" spans="2:30" ht="30" customHeight="1" x14ac:dyDescent="0.2">
      <c r="B689" s="28"/>
      <c r="C689" s="28"/>
      <c r="D689" s="28"/>
      <c r="E689" s="28"/>
      <c r="N689" s="28"/>
      <c r="P689" s="28"/>
      <c r="AD689" s="28"/>
    </row>
    <row r="690" spans="2:30" ht="30" customHeight="1" x14ac:dyDescent="0.2">
      <c r="B690" s="28"/>
      <c r="C690" s="28"/>
      <c r="D690" s="28"/>
      <c r="E690" s="28"/>
      <c r="N690" s="28"/>
      <c r="P690" s="28"/>
      <c r="AD690" s="28"/>
    </row>
    <row r="691" spans="2:30" ht="30" customHeight="1" x14ac:dyDescent="0.2">
      <c r="B691" s="28"/>
      <c r="C691" s="28"/>
      <c r="D691" s="28"/>
      <c r="E691" s="28"/>
      <c r="N691" s="28"/>
      <c r="P691" s="28"/>
      <c r="AD691" s="28"/>
    </row>
    <row r="692" spans="2:30" ht="30" customHeight="1" x14ac:dyDescent="0.2">
      <c r="B692" s="28"/>
      <c r="C692" s="28"/>
      <c r="D692" s="28"/>
      <c r="E692" s="28"/>
      <c r="N692" s="28"/>
      <c r="P692" s="28"/>
      <c r="AD692" s="28"/>
    </row>
    <row r="693" spans="2:30" ht="30" customHeight="1" x14ac:dyDescent="0.2">
      <c r="B693" s="28"/>
      <c r="C693" s="28"/>
      <c r="D693" s="28"/>
      <c r="E693" s="28"/>
      <c r="N693" s="28"/>
      <c r="P693" s="28"/>
      <c r="AD693" s="28"/>
    </row>
    <row r="694" spans="2:30" ht="30" customHeight="1" x14ac:dyDescent="0.2">
      <c r="B694" s="28"/>
      <c r="C694" s="28"/>
      <c r="D694" s="28"/>
      <c r="E694" s="28"/>
      <c r="N694" s="28"/>
      <c r="P694" s="28"/>
      <c r="AD694" s="28"/>
    </row>
    <row r="695" spans="2:30" ht="30" customHeight="1" x14ac:dyDescent="0.2">
      <c r="B695" s="28"/>
      <c r="C695" s="28"/>
      <c r="D695" s="28"/>
      <c r="E695" s="28"/>
      <c r="N695" s="28"/>
      <c r="P695" s="28"/>
      <c r="AD695" s="28"/>
    </row>
    <row r="696" spans="2:30" ht="30" customHeight="1" x14ac:dyDescent="0.2">
      <c r="B696" s="28"/>
      <c r="C696" s="28"/>
      <c r="D696" s="28"/>
      <c r="E696" s="28"/>
      <c r="N696" s="28"/>
      <c r="P696" s="28"/>
      <c r="AD696" s="28"/>
    </row>
    <row r="697" spans="2:30" ht="30" customHeight="1" x14ac:dyDescent="0.2">
      <c r="B697" s="28"/>
      <c r="C697" s="28"/>
      <c r="D697" s="28"/>
      <c r="E697" s="28"/>
      <c r="N697" s="28"/>
      <c r="P697" s="28"/>
      <c r="AD697" s="28"/>
    </row>
    <row r="698" spans="2:30" ht="30" customHeight="1" x14ac:dyDescent="0.2">
      <c r="B698" s="28"/>
      <c r="C698" s="28"/>
      <c r="D698" s="28"/>
      <c r="E698" s="28"/>
      <c r="N698" s="28"/>
      <c r="P698" s="28"/>
      <c r="AD698" s="28"/>
    </row>
    <row r="699" spans="2:30" ht="30" customHeight="1" x14ac:dyDescent="0.2">
      <c r="B699" s="28"/>
      <c r="C699" s="28"/>
      <c r="D699" s="28"/>
      <c r="E699" s="28"/>
      <c r="N699" s="28"/>
      <c r="P699" s="28"/>
      <c r="AD699" s="28"/>
    </row>
    <row r="700" spans="2:30" ht="30" customHeight="1" x14ac:dyDescent="0.2">
      <c r="B700" s="28"/>
      <c r="C700" s="28"/>
      <c r="D700" s="28"/>
      <c r="E700" s="28"/>
      <c r="N700" s="28"/>
      <c r="P700" s="28"/>
      <c r="AD700" s="28"/>
    </row>
    <row r="701" spans="2:30" ht="30" customHeight="1" x14ac:dyDescent="0.2">
      <c r="B701" s="28"/>
      <c r="C701" s="28"/>
      <c r="D701" s="28"/>
      <c r="E701" s="28"/>
      <c r="N701" s="28"/>
      <c r="P701" s="28"/>
      <c r="AD701" s="28"/>
    </row>
    <row r="702" spans="2:30" ht="30" customHeight="1" x14ac:dyDescent="0.2">
      <c r="B702" s="28"/>
      <c r="C702" s="28"/>
      <c r="D702" s="28"/>
      <c r="E702" s="28"/>
      <c r="N702" s="28"/>
      <c r="P702" s="28"/>
      <c r="AD702" s="28"/>
    </row>
    <row r="703" spans="2:30" ht="30" customHeight="1" x14ac:dyDescent="0.2">
      <c r="B703" s="28"/>
      <c r="C703" s="28"/>
      <c r="D703" s="28"/>
      <c r="E703" s="28"/>
      <c r="N703" s="28"/>
      <c r="P703" s="28"/>
      <c r="AD703" s="28"/>
    </row>
    <row r="704" spans="2:30" ht="30" customHeight="1" x14ac:dyDescent="0.2">
      <c r="B704" s="28"/>
      <c r="C704" s="28"/>
      <c r="D704" s="28"/>
      <c r="E704" s="28"/>
      <c r="N704" s="28"/>
      <c r="P704" s="28"/>
      <c r="AD704" s="28"/>
    </row>
    <row r="705" spans="2:30" ht="30" customHeight="1" x14ac:dyDescent="0.2">
      <c r="B705" s="28"/>
      <c r="C705" s="28"/>
      <c r="D705" s="28"/>
      <c r="E705" s="28"/>
      <c r="N705" s="28"/>
      <c r="P705" s="28"/>
      <c r="AD705" s="28"/>
    </row>
    <row r="706" spans="2:30" ht="30" customHeight="1" x14ac:dyDescent="0.2">
      <c r="B706" s="28"/>
      <c r="C706" s="28"/>
      <c r="D706" s="28"/>
      <c r="E706" s="28"/>
      <c r="N706" s="28"/>
      <c r="P706" s="28"/>
      <c r="AD706" s="28"/>
    </row>
    <row r="707" spans="2:30" ht="30" customHeight="1" x14ac:dyDescent="0.2">
      <c r="B707" s="28"/>
      <c r="C707" s="28"/>
      <c r="D707" s="28"/>
      <c r="E707" s="28"/>
      <c r="N707" s="28"/>
      <c r="P707" s="28"/>
      <c r="AD707" s="28"/>
    </row>
    <row r="708" spans="2:30" ht="30" customHeight="1" x14ac:dyDescent="0.2">
      <c r="B708" s="28"/>
      <c r="C708" s="28"/>
      <c r="D708" s="28"/>
      <c r="E708" s="28"/>
      <c r="N708" s="28"/>
      <c r="P708" s="28"/>
      <c r="AD708" s="28"/>
    </row>
    <row r="709" spans="2:30" ht="30" customHeight="1" x14ac:dyDescent="0.2">
      <c r="B709" s="28"/>
      <c r="C709" s="28"/>
      <c r="D709" s="28"/>
      <c r="E709" s="28"/>
      <c r="N709" s="28"/>
      <c r="P709" s="28"/>
      <c r="AD709" s="28"/>
    </row>
    <row r="710" spans="2:30" ht="30" customHeight="1" x14ac:dyDescent="0.2">
      <c r="B710" s="28"/>
      <c r="C710" s="28"/>
      <c r="D710" s="28"/>
      <c r="E710" s="28"/>
      <c r="N710" s="28"/>
      <c r="P710" s="28"/>
      <c r="AD710" s="28"/>
    </row>
    <row r="711" spans="2:30" ht="30" customHeight="1" x14ac:dyDescent="0.2">
      <c r="B711" s="28"/>
      <c r="C711" s="28"/>
      <c r="D711" s="28"/>
      <c r="E711" s="28"/>
      <c r="N711" s="28"/>
      <c r="P711" s="28"/>
      <c r="AD711" s="28"/>
    </row>
    <row r="712" spans="2:30" ht="30" customHeight="1" x14ac:dyDescent="0.2">
      <c r="B712" s="28"/>
      <c r="C712" s="28"/>
      <c r="D712" s="28"/>
      <c r="E712" s="28"/>
      <c r="N712" s="28"/>
      <c r="P712" s="28"/>
      <c r="AD712" s="28"/>
    </row>
    <row r="713" spans="2:30" ht="30" customHeight="1" x14ac:dyDescent="0.2">
      <c r="B713" s="28"/>
      <c r="C713" s="28"/>
      <c r="D713" s="28"/>
      <c r="E713" s="28"/>
      <c r="N713" s="28"/>
      <c r="P713" s="28"/>
      <c r="AD713" s="28"/>
    </row>
    <row r="714" spans="2:30" ht="30" customHeight="1" x14ac:dyDescent="0.2">
      <c r="B714" s="28"/>
      <c r="C714" s="28"/>
      <c r="D714" s="28"/>
      <c r="E714" s="28"/>
      <c r="N714" s="28"/>
      <c r="P714" s="28"/>
      <c r="AD714" s="28"/>
    </row>
    <row r="715" spans="2:30" ht="30" customHeight="1" x14ac:dyDescent="0.2">
      <c r="B715" s="28"/>
      <c r="C715" s="28"/>
      <c r="D715" s="28"/>
      <c r="E715" s="28"/>
      <c r="N715" s="28"/>
      <c r="P715" s="28"/>
      <c r="AD715" s="28"/>
    </row>
    <row r="716" spans="2:30" ht="30" customHeight="1" x14ac:dyDescent="0.2">
      <c r="B716" s="28"/>
      <c r="C716" s="28"/>
      <c r="D716" s="28"/>
      <c r="E716" s="28"/>
      <c r="N716" s="28"/>
      <c r="P716" s="28"/>
      <c r="AD716" s="28"/>
    </row>
    <row r="717" spans="2:30" ht="30" customHeight="1" x14ac:dyDescent="0.2">
      <c r="B717" s="28"/>
      <c r="C717" s="28"/>
      <c r="D717" s="28"/>
      <c r="E717" s="28"/>
      <c r="N717" s="28"/>
      <c r="P717" s="28"/>
      <c r="AD717" s="28"/>
    </row>
    <row r="718" spans="2:30" ht="30" customHeight="1" x14ac:dyDescent="0.2">
      <c r="B718" s="28"/>
      <c r="C718" s="28"/>
      <c r="D718" s="28"/>
      <c r="E718" s="28"/>
      <c r="N718" s="28"/>
      <c r="P718" s="28"/>
      <c r="AD718" s="28"/>
    </row>
    <row r="719" spans="2:30" ht="30" customHeight="1" x14ac:dyDescent="0.2">
      <c r="B719" s="28"/>
      <c r="C719" s="28"/>
      <c r="D719" s="28"/>
      <c r="E719" s="28"/>
      <c r="N719" s="28"/>
      <c r="P719" s="28"/>
      <c r="AD719" s="28"/>
    </row>
    <row r="720" spans="2:30" ht="30" customHeight="1" x14ac:dyDescent="0.2">
      <c r="B720" s="28"/>
      <c r="C720" s="28"/>
      <c r="D720" s="28"/>
      <c r="E720" s="28"/>
      <c r="N720" s="28"/>
      <c r="P720" s="28"/>
      <c r="AD720" s="28"/>
    </row>
    <row r="721" spans="2:30" ht="30" customHeight="1" x14ac:dyDescent="0.2">
      <c r="B721" s="28"/>
      <c r="C721" s="28"/>
      <c r="D721" s="28"/>
      <c r="E721" s="28"/>
      <c r="N721" s="28"/>
      <c r="P721" s="28"/>
      <c r="AD721" s="28"/>
    </row>
    <row r="722" spans="2:30" ht="30" customHeight="1" x14ac:dyDescent="0.2">
      <c r="B722" s="28"/>
      <c r="C722" s="28"/>
      <c r="D722" s="28"/>
      <c r="E722" s="28"/>
      <c r="N722" s="28"/>
      <c r="P722" s="28"/>
      <c r="AD722" s="28"/>
    </row>
    <row r="723" spans="2:30" ht="30" customHeight="1" x14ac:dyDescent="0.2">
      <c r="B723" s="28"/>
      <c r="C723" s="28"/>
      <c r="D723" s="28"/>
      <c r="E723" s="28"/>
      <c r="N723" s="28"/>
      <c r="P723" s="28"/>
      <c r="AD723" s="28"/>
    </row>
    <row r="724" spans="2:30" ht="30" customHeight="1" x14ac:dyDescent="0.2">
      <c r="B724" s="28"/>
      <c r="C724" s="28"/>
      <c r="D724" s="28"/>
      <c r="E724" s="28"/>
      <c r="N724" s="28"/>
      <c r="P724" s="28"/>
      <c r="AD724" s="28"/>
    </row>
    <row r="725" spans="2:30" ht="30" customHeight="1" x14ac:dyDescent="0.2">
      <c r="B725" s="28"/>
      <c r="C725" s="28"/>
      <c r="D725" s="28"/>
      <c r="E725" s="28"/>
      <c r="N725" s="28"/>
      <c r="P725" s="28"/>
      <c r="AD725" s="28"/>
    </row>
    <row r="726" spans="2:30" ht="30" customHeight="1" x14ac:dyDescent="0.2">
      <c r="B726" s="28"/>
      <c r="C726" s="28"/>
      <c r="D726" s="28"/>
      <c r="E726" s="28"/>
      <c r="N726" s="28"/>
      <c r="P726" s="28"/>
      <c r="AD726" s="28"/>
    </row>
    <row r="727" spans="2:30" ht="30" customHeight="1" x14ac:dyDescent="0.2">
      <c r="B727" s="28"/>
      <c r="C727" s="28"/>
      <c r="D727" s="28"/>
      <c r="E727" s="28"/>
      <c r="N727" s="28"/>
      <c r="P727" s="28"/>
      <c r="AD727" s="28"/>
    </row>
    <row r="728" spans="2:30" ht="30" customHeight="1" x14ac:dyDescent="0.2">
      <c r="B728" s="28"/>
      <c r="C728" s="28"/>
      <c r="D728" s="28"/>
      <c r="E728" s="28"/>
      <c r="N728" s="28"/>
      <c r="P728" s="28"/>
      <c r="AD728" s="28"/>
    </row>
    <row r="729" spans="2:30" ht="30" customHeight="1" x14ac:dyDescent="0.2">
      <c r="B729" s="28"/>
      <c r="C729" s="28"/>
      <c r="D729" s="28"/>
      <c r="E729" s="28"/>
      <c r="N729" s="28"/>
      <c r="P729" s="28"/>
      <c r="AD729" s="28"/>
    </row>
    <row r="730" spans="2:30" ht="30" customHeight="1" x14ac:dyDescent="0.2">
      <c r="B730" s="28"/>
      <c r="C730" s="28"/>
      <c r="D730" s="28"/>
      <c r="E730" s="28"/>
      <c r="N730" s="28"/>
      <c r="P730" s="28"/>
      <c r="AD730" s="28"/>
    </row>
    <row r="731" spans="2:30" ht="30" customHeight="1" x14ac:dyDescent="0.2">
      <c r="B731" s="28"/>
      <c r="C731" s="28"/>
      <c r="D731" s="28"/>
      <c r="E731" s="28"/>
      <c r="N731" s="28"/>
      <c r="P731" s="28"/>
      <c r="AD731" s="28"/>
    </row>
    <row r="732" spans="2:30" ht="30" customHeight="1" x14ac:dyDescent="0.2">
      <c r="B732" s="28"/>
      <c r="C732" s="28"/>
      <c r="D732" s="28"/>
      <c r="E732" s="28"/>
      <c r="N732" s="28"/>
      <c r="P732" s="28"/>
      <c r="AD732" s="28"/>
    </row>
    <row r="733" spans="2:30" ht="30" customHeight="1" x14ac:dyDescent="0.2">
      <c r="B733" s="28"/>
      <c r="C733" s="28"/>
      <c r="D733" s="28"/>
      <c r="E733" s="28"/>
      <c r="N733" s="28"/>
      <c r="P733" s="28"/>
      <c r="AD733" s="28"/>
    </row>
    <row r="734" spans="2:30" ht="30" customHeight="1" x14ac:dyDescent="0.2">
      <c r="B734" s="28"/>
      <c r="C734" s="28"/>
      <c r="D734" s="28"/>
      <c r="E734" s="28"/>
      <c r="N734" s="28"/>
      <c r="P734" s="28"/>
      <c r="AD734" s="28"/>
    </row>
    <row r="735" spans="2:30" ht="30" customHeight="1" x14ac:dyDescent="0.2">
      <c r="B735" s="28"/>
      <c r="C735" s="28"/>
      <c r="D735" s="28"/>
      <c r="E735" s="28"/>
      <c r="N735" s="28"/>
      <c r="P735" s="28"/>
      <c r="AD735" s="28"/>
    </row>
    <row r="736" spans="2:30" ht="30" customHeight="1" x14ac:dyDescent="0.2">
      <c r="B736" s="28"/>
      <c r="C736" s="28"/>
      <c r="D736" s="28"/>
      <c r="E736" s="28"/>
      <c r="N736" s="28"/>
      <c r="P736" s="28"/>
      <c r="AD736" s="28"/>
    </row>
    <row r="737" spans="2:30" ht="30" customHeight="1" x14ac:dyDescent="0.2">
      <c r="B737" s="28"/>
      <c r="C737" s="28"/>
      <c r="D737" s="28"/>
      <c r="E737" s="28"/>
      <c r="N737" s="28"/>
      <c r="P737" s="28"/>
      <c r="AD737" s="28"/>
    </row>
    <row r="738" spans="2:30" ht="30" customHeight="1" x14ac:dyDescent="0.2">
      <c r="B738" s="28"/>
      <c r="C738" s="28"/>
      <c r="D738" s="28"/>
      <c r="E738" s="28"/>
      <c r="N738" s="28"/>
      <c r="P738" s="28"/>
      <c r="AD738" s="28"/>
    </row>
    <row r="739" spans="2:30" ht="30" customHeight="1" x14ac:dyDescent="0.2">
      <c r="B739" s="28"/>
      <c r="C739" s="28"/>
      <c r="D739" s="28"/>
      <c r="E739" s="28"/>
      <c r="N739" s="28"/>
      <c r="P739" s="28"/>
      <c r="AD739" s="28"/>
    </row>
    <row r="740" spans="2:30" ht="30" customHeight="1" x14ac:dyDescent="0.2">
      <c r="B740" s="28"/>
      <c r="C740" s="28"/>
      <c r="D740" s="28"/>
      <c r="E740" s="28"/>
      <c r="N740" s="28"/>
      <c r="P740" s="28"/>
      <c r="AD740" s="28"/>
    </row>
    <row r="741" spans="2:30" ht="30" customHeight="1" x14ac:dyDescent="0.2">
      <c r="B741" s="28"/>
      <c r="C741" s="28"/>
      <c r="D741" s="28"/>
      <c r="E741" s="28"/>
      <c r="N741" s="28"/>
      <c r="P741" s="28"/>
      <c r="AD741" s="28"/>
    </row>
    <row r="742" spans="2:30" ht="30" customHeight="1" x14ac:dyDescent="0.2">
      <c r="B742" s="28"/>
      <c r="C742" s="28"/>
      <c r="D742" s="28"/>
      <c r="E742" s="28"/>
      <c r="N742" s="28"/>
      <c r="P742" s="28"/>
      <c r="AD742" s="28"/>
    </row>
    <row r="743" spans="2:30" ht="30" customHeight="1" x14ac:dyDescent="0.2">
      <c r="B743" s="28"/>
      <c r="C743" s="28"/>
      <c r="D743" s="28"/>
      <c r="E743" s="28"/>
      <c r="N743" s="28"/>
      <c r="P743" s="28"/>
      <c r="AD743" s="28"/>
    </row>
    <row r="744" spans="2:30" ht="30" customHeight="1" x14ac:dyDescent="0.2">
      <c r="B744" s="28"/>
      <c r="C744" s="28"/>
      <c r="D744" s="28"/>
      <c r="E744" s="28"/>
      <c r="N744" s="28"/>
      <c r="P744" s="28"/>
      <c r="AD744" s="28"/>
    </row>
    <row r="745" spans="2:30" ht="30" customHeight="1" x14ac:dyDescent="0.2">
      <c r="B745" s="28"/>
      <c r="C745" s="28"/>
      <c r="D745" s="28"/>
      <c r="E745" s="28"/>
      <c r="N745" s="28"/>
      <c r="P745" s="28"/>
      <c r="AD745" s="28"/>
    </row>
    <row r="746" spans="2:30" ht="30" customHeight="1" x14ac:dyDescent="0.2">
      <c r="B746" s="28"/>
      <c r="C746" s="28"/>
      <c r="D746" s="28"/>
      <c r="E746" s="28"/>
      <c r="N746" s="28"/>
      <c r="P746" s="28"/>
      <c r="AD746" s="28"/>
    </row>
    <row r="747" spans="2:30" ht="30" customHeight="1" x14ac:dyDescent="0.2">
      <c r="B747" s="28"/>
      <c r="C747" s="28"/>
      <c r="D747" s="28"/>
      <c r="E747" s="28"/>
      <c r="N747" s="28"/>
      <c r="P747" s="28"/>
      <c r="AD747" s="28"/>
    </row>
    <row r="748" spans="2:30" ht="30" customHeight="1" x14ac:dyDescent="0.2">
      <c r="B748" s="28"/>
      <c r="C748" s="28"/>
      <c r="D748" s="28"/>
      <c r="E748" s="28"/>
      <c r="N748" s="28"/>
      <c r="P748" s="28"/>
      <c r="AD748" s="28"/>
    </row>
    <row r="749" spans="2:30" ht="30" customHeight="1" x14ac:dyDescent="0.2">
      <c r="B749" s="28"/>
      <c r="C749" s="28"/>
      <c r="D749" s="28"/>
      <c r="E749" s="28"/>
      <c r="N749" s="28"/>
      <c r="P749" s="28"/>
      <c r="AD749" s="28"/>
    </row>
    <row r="750" spans="2:30" ht="30" customHeight="1" x14ac:dyDescent="0.2">
      <c r="B750" s="28"/>
      <c r="C750" s="28"/>
      <c r="D750" s="28"/>
      <c r="E750" s="28"/>
      <c r="N750" s="28"/>
      <c r="P750" s="28"/>
      <c r="AD750" s="28"/>
    </row>
    <row r="751" spans="2:30" ht="30" customHeight="1" x14ac:dyDescent="0.2">
      <c r="B751" s="28"/>
      <c r="C751" s="28"/>
      <c r="D751" s="28"/>
      <c r="E751" s="28"/>
      <c r="N751" s="28"/>
      <c r="P751" s="28"/>
      <c r="AD751" s="28"/>
    </row>
    <row r="752" spans="2:30" ht="30" customHeight="1" x14ac:dyDescent="0.2">
      <c r="B752" s="28"/>
      <c r="C752" s="28"/>
      <c r="D752" s="28"/>
      <c r="E752" s="28"/>
      <c r="N752" s="28"/>
      <c r="P752" s="28"/>
      <c r="AD752" s="28"/>
    </row>
    <row r="753" spans="2:30" ht="30" customHeight="1" x14ac:dyDescent="0.2">
      <c r="B753" s="28"/>
      <c r="C753" s="28"/>
      <c r="D753" s="28"/>
      <c r="E753" s="28"/>
      <c r="N753" s="28"/>
      <c r="P753" s="28"/>
      <c r="AD753" s="28"/>
    </row>
    <row r="754" spans="2:30" ht="30" customHeight="1" x14ac:dyDescent="0.2">
      <c r="B754" s="28"/>
      <c r="C754" s="28"/>
      <c r="D754" s="28"/>
      <c r="E754" s="28"/>
      <c r="N754" s="28"/>
      <c r="P754" s="28"/>
      <c r="AD754" s="28"/>
    </row>
    <row r="755" spans="2:30" ht="30" customHeight="1" x14ac:dyDescent="0.2">
      <c r="B755" s="28"/>
      <c r="C755" s="28"/>
      <c r="D755" s="28"/>
      <c r="E755" s="28"/>
      <c r="N755" s="28"/>
      <c r="P755" s="28"/>
      <c r="AD755" s="28"/>
    </row>
    <row r="756" spans="2:30" ht="30" customHeight="1" x14ac:dyDescent="0.2">
      <c r="B756" s="28"/>
      <c r="C756" s="28"/>
      <c r="D756" s="28"/>
      <c r="E756" s="28"/>
      <c r="N756" s="28"/>
      <c r="P756" s="28"/>
      <c r="AD756" s="28"/>
    </row>
    <row r="757" spans="2:30" ht="30" customHeight="1" x14ac:dyDescent="0.2">
      <c r="B757" s="28"/>
      <c r="C757" s="28"/>
      <c r="D757" s="28"/>
      <c r="E757" s="28"/>
      <c r="N757" s="28"/>
      <c r="P757" s="28"/>
      <c r="AD757" s="28"/>
    </row>
    <row r="758" spans="2:30" ht="30" customHeight="1" x14ac:dyDescent="0.2">
      <c r="B758" s="28"/>
      <c r="C758" s="28"/>
      <c r="D758" s="28"/>
      <c r="E758" s="28"/>
      <c r="N758" s="28"/>
      <c r="P758" s="28"/>
      <c r="AD758" s="28"/>
    </row>
    <row r="759" spans="2:30" ht="30" customHeight="1" x14ac:dyDescent="0.2">
      <c r="B759" s="28"/>
      <c r="C759" s="28"/>
      <c r="D759" s="28"/>
      <c r="E759" s="28"/>
      <c r="N759" s="28"/>
      <c r="P759" s="28"/>
      <c r="AD759" s="28"/>
    </row>
    <row r="760" spans="2:30" ht="30" customHeight="1" x14ac:dyDescent="0.2">
      <c r="B760" s="28"/>
      <c r="C760" s="28"/>
      <c r="D760" s="28"/>
      <c r="E760" s="28"/>
      <c r="N760" s="28"/>
      <c r="P760" s="28"/>
      <c r="AD760" s="28"/>
    </row>
    <row r="761" spans="2:30" ht="30" customHeight="1" x14ac:dyDescent="0.2">
      <c r="B761" s="28"/>
      <c r="C761" s="28"/>
      <c r="D761" s="28"/>
      <c r="E761" s="28"/>
      <c r="N761" s="28"/>
      <c r="P761" s="28"/>
      <c r="AD761" s="28"/>
    </row>
    <row r="762" spans="2:30" ht="30" customHeight="1" x14ac:dyDescent="0.2">
      <c r="B762" s="28"/>
      <c r="C762" s="28"/>
      <c r="D762" s="28"/>
      <c r="E762" s="28"/>
      <c r="N762" s="28"/>
      <c r="P762" s="28"/>
      <c r="AD762" s="28"/>
    </row>
    <row r="763" spans="2:30" ht="30" customHeight="1" x14ac:dyDescent="0.2">
      <c r="B763" s="28"/>
      <c r="C763" s="28"/>
      <c r="D763" s="28"/>
      <c r="E763" s="28"/>
      <c r="N763" s="28"/>
      <c r="P763" s="28"/>
      <c r="AD763" s="28"/>
    </row>
    <row r="764" spans="2:30" ht="30" customHeight="1" x14ac:dyDescent="0.2">
      <c r="B764" s="28"/>
      <c r="C764" s="28"/>
      <c r="D764" s="28"/>
      <c r="E764" s="28"/>
      <c r="N764" s="28"/>
      <c r="P764" s="28"/>
      <c r="AD764" s="28"/>
    </row>
    <row r="765" spans="2:30" ht="30" customHeight="1" x14ac:dyDescent="0.2">
      <c r="B765" s="28"/>
      <c r="C765" s="28"/>
      <c r="D765" s="28"/>
      <c r="E765" s="28"/>
      <c r="N765" s="28"/>
      <c r="P765" s="28"/>
      <c r="AD765" s="28"/>
    </row>
    <row r="766" spans="2:30" ht="30" customHeight="1" x14ac:dyDescent="0.2">
      <c r="B766" s="28"/>
      <c r="C766" s="28"/>
      <c r="D766" s="28"/>
      <c r="E766" s="28"/>
      <c r="N766" s="28"/>
      <c r="P766" s="28"/>
      <c r="AD766" s="28"/>
    </row>
    <row r="767" spans="2:30" ht="30" customHeight="1" x14ac:dyDescent="0.2">
      <c r="B767" s="28"/>
      <c r="C767" s="28"/>
      <c r="D767" s="28"/>
      <c r="E767" s="28"/>
      <c r="N767" s="28"/>
      <c r="P767" s="28"/>
      <c r="AD767" s="28"/>
    </row>
    <row r="768" spans="2:30" ht="30" customHeight="1" x14ac:dyDescent="0.2">
      <c r="B768" s="28"/>
      <c r="C768" s="28"/>
      <c r="D768" s="28"/>
      <c r="E768" s="28"/>
      <c r="N768" s="28"/>
      <c r="P768" s="28"/>
      <c r="AD768" s="28"/>
    </row>
    <row r="769" spans="2:30" ht="30" customHeight="1" x14ac:dyDescent="0.2">
      <c r="B769" s="28"/>
      <c r="C769" s="28"/>
      <c r="D769" s="28"/>
      <c r="E769" s="28"/>
      <c r="N769" s="28"/>
      <c r="P769" s="28"/>
      <c r="AD769" s="28"/>
    </row>
    <row r="770" spans="2:30" ht="30" customHeight="1" x14ac:dyDescent="0.2">
      <c r="B770" s="28"/>
      <c r="C770" s="28"/>
      <c r="D770" s="28"/>
      <c r="E770" s="28"/>
      <c r="N770" s="28"/>
      <c r="P770" s="28"/>
      <c r="AD770" s="28"/>
    </row>
    <row r="771" spans="2:30" ht="30" customHeight="1" x14ac:dyDescent="0.2">
      <c r="B771" s="28"/>
      <c r="C771" s="28"/>
      <c r="D771" s="28"/>
      <c r="E771" s="28"/>
      <c r="N771" s="28"/>
      <c r="P771" s="28"/>
      <c r="AD771" s="28"/>
    </row>
    <row r="772" spans="2:30" ht="30" customHeight="1" x14ac:dyDescent="0.2">
      <c r="B772" s="28"/>
      <c r="C772" s="28"/>
      <c r="D772" s="28"/>
      <c r="E772" s="28"/>
      <c r="N772" s="28"/>
      <c r="P772" s="28"/>
      <c r="AD772" s="28"/>
    </row>
    <row r="773" spans="2:30" ht="30" customHeight="1" x14ac:dyDescent="0.2">
      <c r="B773" s="28"/>
      <c r="C773" s="28"/>
      <c r="D773" s="28"/>
      <c r="E773" s="28"/>
      <c r="N773" s="28"/>
      <c r="P773" s="28"/>
      <c r="AD773" s="28"/>
    </row>
    <row r="774" spans="2:30" ht="30" customHeight="1" x14ac:dyDescent="0.2">
      <c r="B774" s="28"/>
      <c r="C774" s="28"/>
      <c r="D774" s="28"/>
      <c r="E774" s="28"/>
      <c r="N774" s="28"/>
      <c r="P774" s="28"/>
      <c r="AD774" s="28"/>
    </row>
    <row r="775" spans="2:30" ht="30" customHeight="1" x14ac:dyDescent="0.2">
      <c r="B775" s="28"/>
      <c r="C775" s="28"/>
      <c r="D775" s="28"/>
      <c r="E775" s="28"/>
      <c r="N775" s="28"/>
      <c r="P775" s="28"/>
      <c r="AD775" s="28"/>
    </row>
    <row r="776" spans="2:30" ht="30" customHeight="1" x14ac:dyDescent="0.2">
      <c r="B776" s="28"/>
      <c r="C776" s="28"/>
      <c r="D776" s="28"/>
      <c r="E776" s="28"/>
      <c r="N776" s="28"/>
      <c r="P776" s="28"/>
      <c r="AD776" s="28"/>
    </row>
    <row r="777" spans="2:30" ht="30" customHeight="1" x14ac:dyDescent="0.2">
      <c r="B777" s="28"/>
      <c r="C777" s="28"/>
      <c r="D777" s="28"/>
      <c r="E777" s="28"/>
      <c r="N777" s="28"/>
      <c r="P777" s="28"/>
      <c r="AD777" s="28"/>
    </row>
    <row r="778" spans="2:30" ht="30" customHeight="1" x14ac:dyDescent="0.2">
      <c r="B778" s="28"/>
      <c r="C778" s="28"/>
      <c r="D778" s="28"/>
      <c r="E778" s="28"/>
      <c r="N778" s="28"/>
      <c r="P778" s="28"/>
      <c r="AD778" s="28"/>
    </row>
    <row r="779" spans="2:30" ht="30" customHeight="1" x14ac:dyDescent="0.2">
      <c r="B779" s="28"/>
      <c r="C779" s="28"/>
      <c r="D779" s="28"/>
      <c r="E779" s="28"/>
      <c r="N779" s="28"/>
      <c r="P779" s="28"/>
      <c r="AD779" s="28"/>
    </row>
    <row r="780" spans="2:30" ht="30" customHeight="1" x14ac:dyDescent="0.2">
      <c r="B780" s="28"/>
      <c r="C780" s="28"/>
      <c r="D780" s="28"/>
      <c r="E780" s="28"/>
      <c r="N780" s="28"/>
      <c r="P780" s="28"/>
      <c r="AD780" s="28"/>
    </row>
    <row r="781" spans="2:30" ht="30" customHeight="1" x14ac:dyDescent="0.2">
      <c r="B781" s="28"/>
      <c r="C781" s="28"/>
      <c r="D781" s="28"/>
      <c r="E781" s="28"/>
      <c r="N781" s="28"/>
      <c r="P781" s="28"/>
      <c r="AD781" s="28"/>
    </row>
    <row r="782" spans="2:30" ht="30" customHeight="1" x14ac:dyDescent="0.2">
      <c r="B782" s="28"/>
      <c r="C782" s="28"/>
      <c r="D782" s="28"/>
      <c r="E782" s="28"/>
      <c r="N782" s="28"/>
      <c r="P782" s="28"/>
      <c r="AD782" s="28"/>
    </row>
    <row r="783" spans="2:30" ht="30" customHeight="1" x14ac:dyDescent="0.2">
      <c r="B783" s="28"/>
      <c r="C783" s="28"/>
      <c r="D783" s="28"/>
      <c r="E783" s="28"/>
      <c r="N783" s="28"/>
      <c r="P783" s="28"/>
      <c r="AD783" s="28"/>
    </row>
    <row r="784" spans="2:30" ht="30" customHeight="1" x14ac:dyDescent="0.2">
      <c r="B784" s="28"/>
      <c r="C784" s="28"/>
      <c r="D784" s="28"/>
      <c r="E784" s="28"/>
      <c r="N784" s="28"/>
      <c r="P784" s="28"/>
      <c r="AD784" s="28"/>
    </row>
    <row r="785" spans="2:30" ht="30" customHeight="1" x14ac:dyDescent="0.2">
      <c r="B785" s="28"/>
      <c r="C785" s="28"/>
      <c r="D785" s="28"/>
      <c r="E785" s="28"/>
      <c r="N785" s="28"/>
      <c r="P785" s="28"/>
      <c r="AD785" s="28"/>
    </row>
    <row r="786" spans="2:30" ht="30" customHeight="1" x14ac:dyDescent="0.2">
      <c r="B786" s="28"/>
      <c r="C786" s="28"/>
      <c r="D786" s="28"/>
      <c r="E786" s="28"/>
      <c r="N786" s="28"/>
      <c r="P786" s="28"/>
      <c r="AD786" s="28"/>
    </row>
    <row r="787" spans="2:30" ht="30" customHeight="1" x14ac:dyDescent="0.2">
      <c r="B787" s="28"/>
      <c r="C787" s="28"/>
      <c r="D787" s="28"/>
      <c r="E787" s="28"/>
      <c r="N787" s="28"/>
      <c r="P787" s="28"/>
      <c r="AD787" s="28"/>
    </row>
    <row r="788" spans="2:30" ht="30" customHeight="1" x14ac:dyDescent="0.2">
      <c r="B788" s="28"/>
      <c r="C788" s="28"/>
      <c r="D788" s="28"/>
      <c r="E788" s="28"/>
      <c r="N788" s="28"/>
      <c r="P788" s="28"/>
      <c r="AD788" s="28"/>
    </row>
    <row r="789" spans="2:30" ht="30" customHeight="1" x14ac:dyDescent="0.2">
      <c r="B789" s="28"/>
      <c r="C789" s="28"/>
      <c r="D789" s="28"/>
      <c r="E789" s="28"/>
      <c r="N789" s="28"/>
      <c r="P789" s="28"/>
      <c r="AD789" s="28"/>
    </row>
    <row r="790" spans="2:30" ht="30" customHeight="1" x14ac:dyDescent="0.2">
      <c r="B790" s="28"/>
      <c r="C790" s="28"/>
      <c r="D790" s="28"/>
      <c r="E790" s="28"/>
      <c r="N790" s="28"/>
      <c r="P790" s="28"/>
      <c r="AD790" s="28"/>
    </row>
    <row r="791" spans="2:30" ht="30" customHeight="1" x14ac:dyDescent="0.2">
      <c r="B791" s="28"/>
      <c r="C791" s="28"/>
      <c r="D791" s="28"/>
      <c r="E791" s="28"/>
      <c r="N791" s="28"/>
      <c r="P791" s="28"/>
      <c r="AD791" s="28"/>
    </row>
    <row r="792" spans="2:30" ht="30" customHeight="1" x14ac:dyDescent="0.2">
      <c r="B792" s="28"/>
      <c r="C792" s="28"/>
      <c r="D792" s="28"/>
      <c r="E792" s="28"/>
      <c r="N792" s="28"/>
      <c r="P792" s="28"/>
      <c r="AD792" s="28"/>
    </row>
    <row r="793" spans="2:30" ht="30" customHeight="1" x14ac:dyDescent="0.2">
      <c r="B793" s="28"/>
      <c r="C793" s="28"/>
      <c r="D793" s="28"/>
      <c r="E793" s="28"/>
      <c r="N793" s="28"/>
      <c r="P793" s="28"/>
      <c r="AD793" s="28"/>
    </row>
    <row r="794" spans="2:30" ht="30" customHeight="1" x14ac:dyDescent="0.2">
      <c r="B794" s="28"/>
      <c r="C794" s="28"/>
      <c r="D794" s="28"/>
      <c r="E794" s="28"/>
      <c r="N794" s="28"/>
      <c r="P794" s="28"/>
      <c r="AD794" s="28"/>
    </row>
    <row r="795" spans="2:30" ht="30" customHeight="1" x14ac:dyDescent="0.2">
      <c r="B795" s="28"/>
      <c r="C795" s="28"/>
      <c r="D795" s="28"/>
      <c r="E795" s="28"/>
      <c r="N795" s="28"/>
      <c r="P795" s="28"/>
      <c r="AD795" s="28"/>
    </row>
    <row r="796" spans="2:30" ht="30" customHeight="1" x14ac:dyDescent="0.2">
      <c r="B796" s="28"/>
      <c r="C796" s="28"/>
      <c r="D796" s="28"/>
      <c r="E796" s="28"/>
      <c r="N796" s="28"/>
      <c r="P796" s="28"/>
      <c r="AD796" s="28"/>
    </row>
    <row r="797" spans="2:30" ht="30" customHeight="1" x14ac:dyDescent="0.2">
      <c r="B797" s="28"/>
      <c r="C797" s="28"/>
      <c r="D797" s="28"/>
      <c r="E797" s="28"/>
      <c r="N797" s="28"/>
      <c r="P797" s="28"/>
      <c r="AD797" s="28"/>
    </row>
    <row r="798" spans="2:30" ht="30" customHeight="1" x14ac:dyDescent="0.2">
      <c r="B798" s="28"/>
      <c r="C798" s="28"/>
      <c r="D798" s="28"/>
      <c r="E798" s="28"/>
      <c r="N798" s="28"/>
      <c r="P798" s="28"/>
      <c r="AD798" s="28"/>
    </row>
    <row r="799" spans="2:30" ht="30" customHeight="1" x14ac:dyDescent="0.2">
      <c r="B799" s="28"/>
      <c r="C799" s="28"/>
      <c r="D799" s="28"/>
      <c r="E799" s="28"/>
      <c r="N799" s="28"/>
      <c r="P799" s="28"/>
      <c r="AD799" s="28"/>
    </row>
    <row r="800" spans="2:30" ht="30" customHeight="1" x14ac:dyDescent="0.2">
      <c r="B800" s="28"/>
      <c r="C800" s="28"/>
      <c r="D800" s="28"/>
      <c r="E800" s="28"/>
      <c r="N800" s="28"/>
      <c r="P800" s="28"/>
      <c r="AD800" s="28"/>
    </row>
    <row r="801" spans="2:30" ht="30" customHeight="1" x14ac:dyDescent="0.2">
      <c r="B801" s="28"/>
      <c r="C801" s="28"/>
      <c r="D801" s="28"/>
      <c r="E801" s="28"/>
      <c r="N801" s="28"/>
      <c r="P801" s="28"/>
      <c r="AD801" s="28"/>
    </row>
    <row r="802" spans="2:30" ht="30" customHeight="1" x14ac:dyDescent="0.2">
      <c r="B802" s="28"/>
      <c r="C802" s="28"/>
      <c r="D802" s="28"/>
      <c r="E802" s="28"/>
      <c r="N802" s="28"/>
      <c r="P802" s="28"/>
      <c r="AD802" s="28"/>
    </row>
    <row r="803" spans="2:30" ht="30" customHeight="1" x14ac:dyDescent="0.2">
      <c r="B803" s="28"/>
      <c r="C803" s="28"/>
      <c r="D803" s="28"/>
      <c r="E803" s="28"/>
      <c r="N803" s="28"/>
      <c r="P803" s="28"/>
      <c r="AD803" s="28"/>
    </row>
    <row r="804" spans="2:30" ht="30" customHeight="1" x14ac:dyDescent="0.2">
      <c r="B804" s="28"/>
      <c r="C804" s="28"/>
      <c r="D804" s="28"/>
      <c r="E804" s="28"/>
      <c r="N804" s="28"/>
      <c r="P804" s="28"/>
      <c r="AD804" s="28"/>
    </row>
    <row r="805" spans="2:30" ht="30" customHeight="1" x14ac:dyDescent="0.2">
      <c r="B805" s="28"/>
      <c r="C805" s="28"/>
      <c r="D805" s="28"/>
      <c r="E805" s="28"/>
      <c r="N805" s="28"/>
      <c r="P805" s="28"/>
      <c r="AD805" s="28"/>
    </row>
    <row r="806" spans="2:30" ht="30" customHeight="1" x14ac:dyDescent="0.2">
      <c r="B806" s="28"/>
      <c r="C806" s="28"/>
      <c r="D806" s="28"/>
      <c r="E806" s="28"/>
      <c r="N806" s="28"/>
      <c r="P806" s="28"/>
      <c r="AD806" s="28"/>
    </row>
    <row r="807" spans="2:30" ht="30" customHeight="1" x14ac:dyDescent="0.2">
      <c r="B807" s="28"/>
      <c r="C807" s="28"/>
      <c r="D807" s="28"/>
      <c r="E807" s="28"/>
      <c r="N807" s="28"/>
      <c r="P807" s="28"/>
      <c r="AD807" s="28"/>
    </row>
    <row r="808" spans="2:30" ht="30" customHeight="1" x14ac:dyDescent="0.2">
      <c r="B808" s="28"/>
      <c r="C808" s="28"/>
      <c r="D808" s="28"/>
      <c r="E808" s="28"/>
      <c r="N808" s="28"/>
      <c r="P808" s="28"/>
      <c r="AD808" s="28"/>
    </row>
    <row r="809" spans="2:30" ht="30" customHeight="1" x14ac:dyDescent="0.2">
      <c r="B809" s="28"/>
      <c r="C809" s="28"/>
      <c r="D809" s="28"/>
      <c r="E809" s="28"/>
      <c r="N809" s="28"/>
      <c r="P809" s="28"/>
      <c r="AD809" s="28"/>
    </row>
    <row r="810" spans="2:30" ht="30" customHeight="1" x14ac:dyDescent="0.2">
      <c r="B810" s="28"/>
      <c r="C810" s="28"/>
      <c r="D810" s="28"/>
      <c r="E810" s="28"/>
      <c r="N810" s="28"/>
      <c r="P810" s="28"/>
      <c r="AD810" s="28"/>
    </row>
    <row r="811" spans="2:30" ht="30" customHeight="1" x14ac:dyDescent="0.2">
      <c r="B811" s="28"/>
      <c r="C811" s="28"/>
      <c r="D811" s="28"/>
      <c r="E811" s="28"/>
      <c r="N811" s="28"/>
      <c r="P811" s="28"/>
      <c r="AD811" s="28"/>
    </row>
    <row r="812" spans="2:30" ht="30" customHeight="1" x14ac:dyDescent="0.2">
      <c r="B812" s="28"/>
      <c r="C812" s="28"/>
      <c r="D812" s="28"/>
      <c r="E812" s="28"/>
      <c r="N812" s="28"/>
      <c r="P812" s="28"/>
      <c r="AD812" s="28"/>
    </row>
    <row r="813" spans="2:30" ht="30" customHeight="1" x14ac:dyDescent="0.2">
      <c r="B813" s="28"/>
      <c r="C813" s="28"/>
      <c r="D813" s="28"/>
      <c r="E813" s="28"/>
      <c r="N813" s="28"/>
      <c r="P813" s="28"/>
      <c r="AD813" s="28"/>
    </row>
    <row r="814" spans="2:30" ht="30" customHeight="1" x14ac:dyDescent="0.2">
      <c r="B814" s="28"/>
      <c r="C814" s="28"/>
      <c r="D814" s="28"/>
      <c r="E814" s="28"/>
      <c r="N814" s="28"/>
      <c r="P814" s="28"/>
      <c r="AD814" s="28"/>
    </row>
    <row r="815" spans="2:30" ht="30" customHeight="1" x14ac:dyDescent="0.2">
      <c r="B815" s="28"/>
      <c r="C815" s="28"/>
      <c r="D815" s="28"/>
      <c r="E815" s="28"/>
      <c r="N815" s="28"/>
      <c r="P815" s="28"/>
      <c r="AD815" s="28"/>
    </row>
    <row r="816" spans="2:30" ht="30" customHeight="1" x14ac:dyDescent="0.2">
      <c r="B816" s="28"/>
      <c r="C816" s="28"/>
      <c r="D816" s="28"/>
      <c r="E816" s="28"/>
      <c r="N816" s="28"/>
      <c r="P816" s="28"/>
      <c r="AD816" s="28"/>
    </row>
    <row r="817" spans="2:30" ht="30" customHeight="1" x14ac:dyDescent="0.2">
      <c r="B817" s="28"/>
      <c r="C817" s="28"/>
      <c r="D817" s="28"/>
      <c r="E817" s="28"/>
      <c r="N817" s="28"/>
      <c r="P817" s="28"/>
      <c r="AD817" s="28"/>
    </row>
    <row r="818" spans="2:30" ht="30" customHeight="1" x14ac:dyDescent="0.2">
      <c r="B818" s="28"/>
      <c r="C818" s="28"/>
      <c r="D818" s="28"/>
      <c r="E818" s="28"/>
      <c r="N818" s="28"/>
      <c r="P818" s="28"/>
      <c r="AD818" s="28"/>
    </row>
    <row r="819" spans="2:30" ht="30" customHeight="1" x14ac:dyDescent="0.2">
      <c r="B819" s="28"/>
      <c r="C819" s="28"/>
      <c r="D819" s="28"/>
      <c r="E819" s="28"/>
      <c r="N819" s="28"/>
      <c r="P819" s="28"/>
      <c r="AD819" s="28"/>
    </row>
    <row r="820" spans="2:30" ht="30" customHeight="1" x14ac:dyDescent="0.2">
      <c r="B820" s="28"/>
      <c r="C820" s="28"/>
      <c r="D820" s="28"/>
      <c r="E820" s="28"/>
      <c r="N820" s="28"/>
      <c r="P820" s="28"/>
      <c r="AD820" s="28"/>
    </row>
    <row r="821" spans="2:30" ht="30" customHeight="1" x14ac:dyDescent="0.2">
      <c r="B821" s="28"/>
      <c r="C821" s="28"/>
      <c r="D821" s="28"/>
      <c r="E821" s="28"/>
      <c r="N821" s="28"/>
      <c r="P821" s="28"/>
      <c r="AD821" s="28"/>
    </row>
    <row r="822" spans="2:30" ht="30" customHeight="1" x14ac:dyDescent="0.2">
      <c r="B822" s="28"/>
      <c r="C822" s="28"/>
      <c r="D822" s="28"/>
      <c r="E822" s="28"/>
      <c r="N822" s="28"/>
      <c r="P822" s="28"/>
      <c r="AD822" s="28"/>
    </row>
    <row r="823" spans="2:30" ht="30" customHeight="1" x14ac:dyDescent="0.2">
      <c r="B823" s="28"/>
      <c r="C823" s="28"/>
      <c r="D823" s="28"/>
      <c r="E823" s="28"/>
      <c r="N823" s="28"/>
      <c r="P823" s="28"/>
      <c r="AD823" s="28"/>
    </row>
    <row r="824" spans="2:30" ht="30" customHeight="1" x14ac:dyDescent="0.2">
      <c r="B824" s="28"/>
      <c r="C824" s="28"/>
      <c r="D824" s="28"/>
      <c r="E824" s="28"/>
      <c r="N824" s="28"/>
      <c r="P824" s="28"/>
      <c r="AD824" s="28"/>
    </row>
    <row r="825" spans="2:30" ht="30" customHeight="1" x14ac:dyDescent="0.2">
      <c r="B825" s="28"/>
      <c r="C825" s="28"/>
      <c r="D825" s="28"/>
      <c r="E825" s="28"/>
      <c r="N825" s="28"/>
      <c r="P825" s="28"/>
      <c r="AD825" s="28"/>
    </row>
    <row r="826" spans="2:30" ht="30" customHeight="1" x14ac:dyDescent="0.2">
      <c r="B826" s="28"/>
      <c r="C826" s="28"/>
      <c r="D826" s="28"/>
      <c r="E826" s="28"/>
      <c r="N826" s="28"/>
      <c r="P826" s="28"/>
      <c r="AD826" s="28"/>
    </row>
    <row r="827" spans="2:30" ht="30" customHeight="1" x14ac:dyDescent="0.2">
      <c r="B827" s="28"/>
      <c r="C827" s="28"/>
      <c r="D827" s="28"/>
      <c r="E827" s="28"/>
      <c r="N827" s="28"/>
      <c r="P827" s="28"/>
      <c r="AD827" s="28"/>
    </row>
    <row r="828" spans="2:30" ht="30" customHeight="1" x14ac:dyDescent="0.2">
      <c r="B828" s="28"/>
      <c r="C828" s="28"/>
      <c r="D828" s="28"/>
      <c r="E828" s="28"/>
      <c r="N828" s="28"/>
      <c r="P828" s="28"/>
      <c r="AD828" s="28"/>
    </row>
    <row r="829" spans="2:30" ht="30" customHeight="1" x14ac:dyDescent="0.2">
      <c r="B829" s="28"/>
      <c r="C829" s="28"/>
      <c r="D829" s="28"/>
      <c r="E829" s="28"/>
      <c r="N829" s="28"/>
      <c r="P829" s="28"/>
      <c r="AD829" s="28"/>
    </row>
    <row r="830" spans="2:30" ht="30" customHeight="1" x14ac:dyDescent="0.2">
      <c r="B830" s="28"/>
      <c r="C830" s="28"/>
      <c r="D830" s="28"/>
      <c r="E830" s="28"/>
      <c r="N830" s="28"/>
      <c r="P830" s="28"/>
      <c r="AD830" s="28"/>
    </row>
    <row r="831" spans="2:30" ht="30" customHeight="1" x14ac:dyDescent="0.2">
      <c r="B831" s="28"/>
      <c r="C831" s="28"/>
      <c r="D831" s="28"/>
      <c r="E831" s="28"/>
      <c r="N831" s="28"/>
      <c r="P831" s="28"/>
      <c r="AD831" s="28"/>
    </row>
    <row r="832" spans="2:30" ht="30" customHeight="1" x14ac:dyDescent="0.2">
      <c r="B832" s="28"/>
      <c r="C832" s="28"/>
      <c r="D832" s="28"/>
      <c r="E832" s="28"/>
      <c r="N832" s="28"/>
      <c r="P832" s="28"/>
      <c r="AD832" s="28"/>
    </row>
    <row r="833" spans="2:30" ht="30" customHeight="1" x14ac:dyDescent="0.2">
      <c r="B833" s="28"/>
      <c r="C833" s="28"/>
      <c r="D833" s="28"/>
      <c r="E833" s="28"/>
      <c r="N833" s="28"/>
      <c r="P833" s="28"/>
      <c r="AD833" s="28"/>
    </row>
    <row r="834" spans="2:30" ht="30" customHeight="1" x14ac:dyDescent="0.2">
      <c r="B834" s="28"/>
      <c r="C834" s="28"/>
      <c r="D834" s="28"/>
      <c r="E834" s="28"/>
      <c r="N834" s="28"/>
      <c r="P834" s="28"/>
      <c r="AD834" s="28"/>
    </row>
    <row r="835" spans="2:30" ht="30" customHeight="1" x14ac:dyDescent="0.2">
      <c r="B835" s="28"/>
      <c r="C835" s="28"/>
      <c r="D835" s="28"/>
      <c r="E835" s="28"/>
      <c r="N835" s="28"/>
      <c r="P835" s="28"/>
      <c r="AD835" s="28"/>
    </row>
    <row r="836" spans="2:30" ht="30" customHeight="1" x14ac:dyDescent="0.2">
      <c r="B836" s="28"/>
      <c r="C836" s="28"/>
      <c r="D836" s="28"/>
      <c r="E836" s="28"/>
      <c r="N836" s="28"/>
      <c r="P836" s="28"/>
      <c r="AD836" s="28"/>
    </row>
    <row r="837" spans="2:30" ht="30" customHeight="1" x14ac:dyDescent="0.2">
      <c r="B837" s="28"/>
      <c r="C837" s="28"/>
      <c r="D837" s="28"/>
      <c r="E837" s="28"/>
      <c r="N837" s="28"/>
      <c r="P837" s="28"/>
      <c r="AD837" s="28"/>
    </row>
    <row r="838" spans="2:30" ht="30" customHeight="1" x14ac:dyDescent="0.2">
      <c r="B838" s="28"/>
      <c r="C838" s="28"/>
      <c r="D838" s="28"/>
      <c r="E838" s="28"/>
      <c r="N838" s="28"/>
      <c r="P838" s="28"/>
      <c r="AD838" s="28"/>
    </row>
    <row r="839" spans="2:30" ht="30" customHeight="1" x14ac:dyDescent="0.2">
      <c r="B839" s="28"/>
      <c r="C839" s="28"/>
      <c r="D839" s="28"/>
      <c r="E839" s="28"/>
      <c r="N839" s="28"/>
      <c r="P839" s="28"/>
      <c r="AD839" s="28"/>
    </row>
    <row r="840" spans="2:30" ht="30" customHeight="1" x14ac:dyDescent="0.2">
      <c r="B840" s="28"/>
      <c r="C840" s="28"/>
      <c r="D840" s="28"/>
      <c r="E840" s="28"/>
      <c r="N840" s="28"/>
      <c r="P840" s="28"/>
      <c r="AD840" s="28"/>
    </row>
    <row r="841" spans="2:30" ht="30" customHeight="1" x14ac:dyDescent="0.2">
      <c r="B841" s="28"/>
      <c r="C841" s="28"/>
      <c r="D841" s="28"/>
      <c r="E841" s="28"/>
      <c r="N841" s="28"/>
      <c r="P841" s="28"/>
      <c r="AD841" s="28"/>
    </row>
    <row r="842" spans="2:30" ht="30" customHeight="1" x14ac:dyDescent="0.2">
      <c r="B842" s="28"/>
      <c r="C842" s="28"/>
      <c r="D842" s="28"/>
      <c r="E842" s="28"/>
      <c r="N842" s="28"/>
      <c r="P842" s="28"/>
      <c r="AD842" s="28"/>
    </row>
    <row r="843" spans="2:30" ht="30" customHeight="1" x14ac:dyDescent="0.2">
      <c r="B843" s="28"/>
      <c r="C843" s="28"/>
      <c r="D843" s="28"/>
      <c r="E843" s="28"/>
      <c r="N843" s="28"/>
      <c r="P843" s="28"/>
      <c r="AD843" s="28"/>
    </row>
    <row r="844" spans="2:30" ht="30" customHeight="1" x14ac:dyDescent="0.2">
      <c r="B844" s="28"/>
      <c r="C844" s="28"/>
      <c r="D844" s="28"/>
      <c r="E844" s="28"/>
      <c r="N844" s="28"/>
      <c r="P844" s="28"/>
      <c r="AD844" s="28"/>
    </row>
    <row r="845" spans="2:30" ht="30" customHeight="1" x14ac:dyDescent="0.2">
      <c r="B845" s="28"/>
      <c r="C845" s="28"/>
      <c r="D845" s="28"/>
      <c r="E845" s="28"/>
      <c r="N845" s="28"/>
      <c r="P845" s="28"/>
      <c r="AD845" s="28"/>
    </row>
    <row r="846" spans="2:30" ht="30" customHeight="1" x14ac:dyDescent="0.2">
      <c r="B846" s="28"/>
      <c r="C846" s="28"/>
      <c r="D846" s="28"/>
      <c r="E846" s="28"/>
      <c r="N846" s="28"/>
      <c r="P846" s="28"/>
      <c r="AD846" s="28"/>
    </row>
    <row r="847" spans="2:30" ht="30" customHeight="1" x14ac:dyDescent="0.2">
      <c r="B847" s="28"/>
      <c r="C847" s="28"/>
      <c r="D847" s="28"/>
      <c r="E847" s="28"/>
      <c r="N847" s="28"/>
      <c r="P847" s="28"/>
      <c r="AD847" s="28"/>
    </row>
    <row r="848" spans="2:30" ht="30" customHeight="1" x14ac:dyDescent="0.2">
      <c r="B848" s="28"/>
      <c r="C848" s="28"/>
      <c r="D848" s="28"/>
      <c r="E848" s="28"/>
      <c r="N848" s="28"/>
      <c r="P848" s="28"/>
      <c r="AD848" s="28"/>
    </row>
    <row r="849" spans="2:30" ht="30" customHeight="1" x14ac:dyDescent="0.2">
      <c r="B849" s="28"/>
      <c r="C849" s="28"/>
      <c r="D849" s="28"/>
      <c r="E849" s="28"/>
      <c r="N849" s="28"/>
      <c r="P849" s="28"/>
      <c r="AD849" s="28"/>
    </row>
    <row r="850" spans="2:30" ht="30" customHeight="1" x14ac:dyDescent="0.2">
      <c r="B850" s="28"/>
      <c r="C850" s="28"/>
      <c r="D850" s="28"/>
      <c r="E850" s="28"/>
      <c r="N850" s="28"/>
      <c r="P850" s="28"/>
      <c r="AD850" s="28"/>
    </row>
    <row r="851" spans="2:30" ht="30" customHeight="1" x14ac:dyDescent="0.2">
      <c r="B851" s="28"/>
      <c r="C851" s="28"/>
      <c r="D851" s="28"/>
      <c r="E851" s="28"/>
      <c r="N851" s="28"/>
      <c r="P851" s="28"/>
      <c r="AD851" s="28"/>
    </row>
    <row r="852" spans="2:30" ht="30" customHeight="1" x14ac:dyDescent="0.2">
      <c r="B852" s="28"/>
      <c r="C852" s="28"/>
      <c r="D852" s="28"/>
      <c r="E852" s="28"/>
      <c r="N852" s="28"/>
      <c r="P852" s="28"/>
      <c r="AD852" s="28"/>
    </row>
    <row r="853" spans="2:30" ht="30" customHeight="1" x14ac:dyDescent="0.2">
      <c r="B853" s="28"/>
      <c r="C853" s="28"/>
      <c r="D853" s="28"/>
      <c r="E853" s="28"/>
      <c r="N853" s="28"/>
      <c r="P853" s="28"/>
      <c r="AD853" s="28"/>
    </row>
    <row r="854" spans="2:30" ht="30" customHeight="1" x14ac:dyDescent="0.2">
      <c r="B854" s="28"/>
      <c r="C854" s="28"/>
      <c r="D854" s="28"/>
      <c r="E854" s="28"/>
      <c r="N854" s="28"/>
      <c r="P854" s="28"/>
      <c r="AD854" s="28"/>
    </row>
    <row r="855" spans="2:30" ht="30" customHeight="1" x14ac:dyDescent="0.2">
      <c r="B855" s="28"/>
      <c r="C855" s="28"/>
      <c r="D855" s="28"/>
      <c r="E855" s="28"/>
      <c r="N855" s="28"/>
      <c r="P855" s="28"/>
      <c r="AD855" s="28"/>
    </row>
    <row r="856" spans="2:30" ht="30" customHeight="1" x14ac:dyDescent="0.2">
      <c r="B856" s="28"/>
      <c r="C856" s="28"/>
      <c r="D856" s="28"/>
      <c r="E856" s="28"/>
      <c r="N856" s="28"/>
      <c r="P856" s="28"/>
      <c r="AD856" s="28"/>
    </row>
    <row r="857" spans="2:30" ht="30" customHeight="1" x14ac:dyDescent="0.2">
      <c r="B857" s="28"/>
      <c r="C857" s="28"/>
      <c r="D857" s="28"/>
      <c r="E857" s="28"/>
      <c r="N857" s="28"/>
      <c r="P857" s="28"/>
      <c r="AD857" s="28"/>
    </row>
    <row r="858" spans="2:30" ht="30" customHeight="1" x14ac:dyDescent="0.2">
      <c r="B858" s="28"/>
      <c r="C858" s="28"/>
      <c r="D858" s="28"/>
      <c r="E858" s="28"/>
      <c r="N858" s="28"/>
      <c r="P858" s="28"/>
      <c r="AD858" s="28"/>
    </row>
    <row r="859" spans="2:30" ht="30" customHeight="1" x14ac:dyDescent="0.2">
      <c r="B859" s="28"/>
      <c r="C859" s="28"/>
      <c r="D859" s="28"/>
      <c r="E859" s="28"/>
      <c r="N859" s="28"/>
      <c r="P859" s="28"/>
      <c r="AD859" s="28"/>
    </row>
    <row r="860" spans="2:30" ht="30" customHeight="1" x14ac:dyDescent="0.2">
      <c r="B860" s="28"/>
      <c r="C860" s="28"/>
      <c r="D860" s="28"/>
      <c r="E860" s="28"/>
      <c r="N860" s="28"/>
      <c r="P860" s="28"/>
      <c r="AD860" s="28"/>
    </row>
    <row r="861" spans="2:30" ht="30" customHeight="1" x14ac:dyDescent="0.2">
      <c r="B861" s="28"/>
      <c r="C861" s="28"/>
      <c r="D861" s="28"/>
      <c r="E861" s="28"/>
      <c r="N861" s="28"/>
      <c r="P861" s="28"/>
      <c r="AD861" s="28"/>
    </row>
    <row r="862" spans="2:30" ht="30" customHeight="1" x14ac:dyDescent="0.2">
      <c r="B862" s="28"/>
      <c r="C862" s="28"/>
      <c r="D862" s="28"/>
      <c r="E862" s="28"/>
      <c r="N862" s="28"/>
      <c r="P862" s="28"/>
      <c r="AD862" s="28"/>
    </row>
    <row r="863" spans="2:30" ht="30" customHeight="1" x14ac:dyDescent="0.2">
      <c r="B863" s="28"/>
      <c r="C863" s="28"/>
      <c r="D863" s="28"/>
      <c r="E863" s="28"/>
      <c r="N863" s="28"/>
      <c r="P863" s="28"/>
      <c r="AD863" s="28"/>
    </row>
    <row r="864" spans="2:30" ht="30" customHeight="1" x14ac:dyDescent="0.2">
      <c r="B864" s="28"/>
      <c r="C864" s="28"/>
      <c r="D864" s="28"/>
      <c r="E864" s="28"/>
      <c r="N864" s="28"/>
      <c r="P864" s="28"/>
      <c r="AD864" s="28"/>
    </row>
    <row r="865" spans="2:30" ht="30" customHeight="1" x14ac:dyDescent="0.2">
      <c r="B865" s="28"/>
      <c r="C865" s="28"/>
      <c r="D865" s="28"/>
      <c r="E865" s="28"/>
      <c r="N865" s="28"/>
      <c r="P865" s="28"/>
      <c r="AD865" s="28"/>
    </row>
    <row r="866" spans="2:30" ht="30" customHeight="1" x14ac:dyDescent="0.2">
      <c r="B866" s="28"/>
      <c r="C866" s="28"/>
      <c r="D866" s="28"/>
      <c r="E866" s="28"/>
      <c r="N866" s="28"/>
      <c r="P866" s="28"/>
      <c r="AD866" s="28"/>
    </row>
    <row r="867" spans="2:30" ht="30" customHeight="1" x14ac:dyDescent="0.2">
      <c r="B867" s="28"/>
      <c r="C867" s="28"/>
      <c r="D867" s="28"/>
      <c r="E867" s="28"/>
      <c r="N867" s="28"/>
      <c r="P867" s="28"/>
      <c r="AD867" s="28"/>
    </row>
    <row r="868" spans="2:30" ht="30" customHeight="1" x14ac:dyDescent="0.2">
      <c r="B868" s="28"/>
      <c r="C868" s="28"/>
      <c r="D868" s="28"/>
      <c r="E868" s="28"/>
      <c r="N868" s="28"/>
      <c r="P868" s="28"/>
      <c r="AD868" s="28"/>
    </row>
    <row r="869" spans="2:30" ht="30" customHeight="1" x14ac:dyDescent="0.2">
      <c r="B869" s="28"/>
      <c r="C869" s="28"/>
      <c r="D869" s="28"/>
      <c r="E869" s="28"/>
      <c r="N869" s="28"/>
      <c r="P869" s="28"/>
      <c r="AD869" s="28"/>
    </row>
    <row r="870" spans="2:30" ht="30" customHeight="1" x14ac:dyDescent="0.2">
      <c r="B870" s="28"/>
      <c r="C870" s="28"/>
      <c r="D870" s="28"/>
      <c r="E870" s="28"/>
      <c r="N870" s="28"/>
      <c r="P870" s="28"/>
      <c r="AD870" s="28"/>
    </row>
    <row r="871" spans="2:30" ht="30" customHeight="1" x14ac:dyDescent="0.2">
      <c r="B871" s="28"/>
      <c r="C871" s="28"/>
      <c r="D871" s="28"/>
      <c r="E871" s="28"/>
      <c r="N871" s="28"/>
      <c r="P871" s="28"/>
      <c r="AD871" s="28"/>
    </row>
    <row r="872" spans="2:30" ht="30" customHeight="1" x14ac:dyDescent="0.2">
      <c r="B872" s="28"/>
      <c r="C872" s="28"/>
      <c r="D872" s="28"/>
      <c r="E872" s="28"/>
      <c r="N872" s="28"/>
      <c r="P872" s="28"/>
      <c r="AD872" s="28"/>
    </row>
    <row r="873" spans="2:30" ht="30" customHeight="1" x14ac:dyDescent="0.2">
      <c r="B873" s="28"/>
      <c r="C873" s="28"/>
      <c r="D873" s="28"/>
      <c r="E873" s="28"/>
      <c r="N873" s="28"/>
      <c r="P873" s="28"/>
      <c r="AD873" s="28"/>
    </row>
    <row r="874" spans="2:30" ht="30" customHeight="1" x14ac:dyDescent="0.2">
      <c r="B874" s="28"/>
      <c r="C874" s="28"/>
      <c r="D874" s="28"/>
      <c r="E874" s="28"/>
      <c r="N874" s="28"/>
      <c r="P874" s="28"/>
      <c r="AD874" s="28"/>
    </row>
    <row r="875" spans="2:30" ht="30" customHeight="1" x14ac:dyDescent="0.2">
      <c r="B875" s="28"/>
      <c r="C875" s="28"/>
      <c r="D875" s="28"/>
      <c r="E875" s="28"/>
      <c r="N875" s="28"/>
      <c r="P875" s="28"/>
      <c r="AD875" s="28"/>
    </row>
    <row r="876" spans="2:30" ht="30" customHeight="1" x14ac:dyDescent="0.2">
      <c r="B876" s="28"/>
      <c r="C876" s="28"/>
      <c r="D876" s="28"/>
      <c r="E876" s="28"/>
      <c r="N876" s="28"/>
      <c r="P876" s="28"/>
      <c r="AD876" s="28"/>
    </row>
    <row r="877" spans="2:30" ht="30" customHeight="1" x14ac:dyDescent="0.2">
      <c r="B877" s="28"/>
      <c r="C877" s="28"/>
      <c r="D877" s="28"/>
      <c r="E877" s="28"/>
      <c r="N877" s="28"/>
      <c r="P877" s="28"/>
      <c r="AD877" s="28"/>
    </row>
    <row r="878" spans="2:30" ht="30" customHeight="1" x14ac:dyDescent="0.2">
      <c r="B878" s="28"/>
      <c r="C878" s="28"/>
      <c r="D878" s="28"/>
      <c r="E878" s="28"/>
      <c r="N878" s="28"/>
      <c r="P878" s="28"/>
      <c r="AD878" s="28"/>
    </row>
    <row r="879" spans="2:30" ht="30" customHeight="1" x14ac:dyDescent="0.2">
      <c r="B879" s="28"/>
      <c r="C879" s="28"/>
      <c r="D879" s="28"/>
      <c r="E879" s="28"/>
      <c r="N879" s="28"/>
      <c r="P879" s="28"/>
      <c r="AD879" s="28"/>
    </row>
    <row r="880" spans="2:30" ht="30" customHeight="1" x14ac:dyDescent="0.2">
      <c r="B880" s="28"/>
      <c r="C880" s="28"/>
      <c r="D880" s="28"/>
      <c r="E880" s="28"/>
      <c r="N880" s="28"/>
      <c r="P880" s="28"/>
      <c r="AD880" s="28"/>
    </row>
    <row r="881" spans="2:30" ht="30" customHeight="1" x14ac:dyDescent="0.2">
      <c r="B881" s="28"/>
      <c r="C881" s="28"/>
      <c r="D881" s="28"/>
      <c r="E881" s="28"/>
      <c r="N881" s="28"/>
      <c r="P881" s="28"/>
      <c r="AD881" s="28"/>
    </row>
    <row r="882" spans="2:30" ht="30" customHeight="1" x14ac:dyDescent="0.2">
      <c r="B882" s="28"/>
      <c r="C882" s="28"/>
      <c r="D882" s="28"/>
      <c r="E882" s="28"/>
      <c r="N882" s="28"/>
      <c r="P882" s="28"/>
      <c r="AD882" s="28"/>
    </row>
    <row r="883" spans="2:30" ht="30" customHeight="1" x14ac:dyDescent="0.2">
      <c r="B883" s="28"/>
      <c r="C883" s="28"/>
      <c r="D883" s="28"/>
      <c r="E883" s="28"/>
      <c r="N883" s="28"/>
      <c r="P883" s="28"/>
      <c r="AD883" s="28"/>
    </row>
    <row r="884" spans="2:30" ht="30" customHeight="1" x14ac:dyDescent="0.2">
      <c r="B884" s="28"/>
      <c r="C884" s="28"/>
      <c r="D884" s="28"/>
      <c r="E884" s="28"/>
      <c r="N884" s="28"/>
      <c r="P884" s="28"/>
      <c r="AD884" s="28"/>
    </row>
    <row r="885" spans="2:30" ht="30" customHeight="1" x14ac:dyDescent="0.2">
      <c r="B885" s="28"/>
      <c r="C885" s="28"/>
      <c r="D885" s="28"/>
      <c r="E885" s="28"/>
      <c r="N885" s="28"/>
      <c r="P885" s="28"/>
      <c r="AD885" s="28"/>
    </row>
    <row r="886" spans="2:30" ht="30" customHeight="1" x14ac:dyDescent="0.2">
      <c r="B886" s="28"/>
      <c r="C886" s="28"/>
      <c r="D886" s="28"/>
      <c r="E886" s="28"/>
      <c r="N886" s="28"/>
      <c r="P886" s="28"/>
      <c r="AD886" s="28"/>
    </row>
    <row r="887" spans="2:30" ht="30" customHeight="1" x14ac:dyDescent="0.2">
      <c r="B887" s="28"/>
      <c r="C887" s="28"/>
      <c r="D887" s="28"/>
      <c r="E887" s="28"/>
      <c r="N887" s="28"/>
      <c r="P887" s="28"/>
      <c r="AD887" s="28"/>
    </row>
    <row r="888" spans="2:30" ht="30" customHeight="1" x14ac:dyDescent="0.2">
      <c r="B888" s="28"/>
      <c r="C888" s="28"/>
      <c r="D888" s="28"/>
      <c r="E888" s="28"/>
      <c r="N888" s="28"/>
      <c r="P888" s="28"/>
      <c r="AD888" s="28"/>
    </row>
    <row r="889" spans="2:30" ht="30" customHeight="1" x14ac:dyDescent="0.2">
      <c r="B889" s="28"/>
      <c r="C889" s="28"/>
      <c r="D889" s="28"/>
      <c r="E889" s="28"/>
      <c r="N889" s="28"/>
      <c r="P889" s="28"/>
      <c r="AD889" s="28"/>
    </row>
    <row r="890" spans="2:30" ht="30" customHeight="1" x14ac:dyDescent="0.2">
      <c r="B890" s="28"/>
      <c r="C890" s="28"/>
      <c r="D890" s="28"/>
      <c r="E890" s="28"/>
      <c r="N890" s="28"/>
      <c r="P890" s="28"/>
      <c r="AD890" s="28"/>
    </row>
    <row r="891" spans="2:30" ht="30" customHeight="1" x14ac:dyDescent="0.2">
      <c r="B891" s="28"/>
      <c r="C891" s="28"/>
      <c r="D891" s="28"/>
      <c r="E891" s="28"/>
      <c r="N891" s="28"/>
      <c r="P891" s="28"/>
      <c r="AD891" s="28"/>
    </row>
    <row r="892" spans="2:30" ht="30" customHeight="1" x14ac:dyDescent="0.2">
      <c r="B892" s="28"/>
      <c r="C892" s="28"/>
      <c r="D892" s="28"/>
      <c r="E892" s="28"/>
      <c r="N892" s="28"/>
      <c r="P892" s="28"/>
      <c r="AD892" s="28"/>
    </row>
    <row r="893" spans="2:30" ht="30" customHeight="1" x14ac:dyDescent="0.2">
      <c r="B893" s="28"/>
      <c r="C893" s="28"/>
      <c r="D893" s="28"/>
      <c r="E893" s="28"/>
      <c r="N893" s="28"/>
      <c r="P893" s="28"/>
      <c r="AD893" s="28"/>
    </row>
    <row r="894" spans="2:30" ht="30" customHeight="1" x14ac:dyDescent="0.2">
      <c r="B894" s="28"/>
      <c r="C894" s="28"/>
      <c r="D894" s="28"/>
      <c r="E894" s="28"/>
      <c r="N894" s="28"/>
      <c r="P894" s="28"/>
      <c r="AD894" s="28"/>
    </row>
    <row r="895" spans="2:30" ht="30" customHeight="1" x14ac:dyDescent="0.2">
      <c r="B895" s="28"/>
      <c r="C895" s="28"/>
      <c r="D895" s="28"/>
      <c r="E895" s="28"/>
      <c r="N895" s="28"/>
      <c r="P895" s="28"/>
      <c r="AD895" s="28"/>
    </row>
    <row r="896" spans="2:30" ht="30" customHeight="1" x14ac:dyDescent="0.2">
      <c r="B896" s="28"/>
      <c r="C896" s="28"/>
      <c r="D896" s="28"/>
      <c r="E896" s="28"/>
      <c r="N896" s="28"/>
      <c r="P896" s="28"/>
      <c r="AD896" s="28"/>
    </row>
    <row r="897" spans="2:30" ht="30" customHeight="1" x14ac:dyDescent="0.2">
      <c r="B897" s="28"/>
      <c r="C897" s="28"/>
      <c r="D897" s="28"/>
      <c r="E897" s="28"/>
      <c r="N897" s="28"/>
      <c r="P897" s="28"/>
      <c r="AD897" s="28"/>
    </row>
    <row r="898" spans="2:30" ht="30" customHeight="1" x14ac:dyDescent="0.2">
      <c r="B898" s="28"/>
      <c r="C898" s="28"/>
      <c r="D898" s="28"/>
      <c r="E898" s="28"/>
      <c r="N898" s="28"/>
      <c r="P898" s="28"/>
      <c r="AD898" s="28"/>
    </row>
    <row r="899" spans="2:30" ht="30" customHeight="1" x14ac:dyDescent="0.2">
      <c r="B899" s="28"/>
      <c r="C899" s="28"/>
      <c r="D899" s="28"/>
      <c r="E899" s="28"/>
      <c r="N899" s="28"/>
      <c r="P899" s="28"/>
      <c r="AD899" s="28"/>
    </row>
    <row r="900" spans="2:30" ht="30" customHeight="1" x14ac:dyDescent="0.2">
      <c r="B900" s="28"/>
      <c r="C900" s="28"/>
      <c r="D900" s="28"/>
      <c r="E900" s="28"/>
      <c r="N900" s="28"/>
      <c r="P900" s="28"/>
      <c r="AD900" s="28"/>
    </row>
    <row r="901" spans="2:30" ht="30" customHeight="1" x14ac:dyDescent="0.2">
      <c r="B901" s="28"/>
      <c r="C901" s="28"/>
      <c r="D901" s="28"/>
      <c r="E901" s="28"/>
      <c r="N901" s="28"/>
      <c r="P901" s="28"/>
      <c r="AD901" s="28"/>
    </row>
    <row r="902" spans="2:30" ht="30" customHeight="1" x14ac:dyDescent="0.2">
      <c r="B902" s="28"/>
      <c r="C902" s="28"/>
      <c r="D902" s="28"/>
      <c r="E902" s="28"/>
      <c r="N902" s="28"/>
      <c r="P902" s="28"/>
      <c r="AD902" s="28"/>
    </row>
    <row r="903" spans="2:30" ht="30" customHeight="1" x14ac:dyDescent="0.2">
      <c r="B903" s="28"/>
      <c r="C903" s="28"/>
      <c r="D903" s="28"/>
      <c r="E903" s="28"/>
      <c r="N903" s="28"/>
      <c r="P903" s="28"/>
      <c r="AD903" s="28"/>
    </row>
    <row r="904" spans="2:30" ht="30" customHeight="1" x14ac:dyDescent="0.2">
      <c r="B904" s="28"/>
      <c r="C904" s="28"/>
      <c r="D904" s="28"/>
      <c r="E904" s="28"/>
      <c r="N904" s="28"/>
      <c r="P904" s="28"/>
      <c r="AD904" s="28"/>
    </row>
    <row r="905" spans="2:30" ht="30" customHeight="1" x14ac:dyDescent="0.2">
      <c r="B905" s="28"/>
      <c r="C905" s="28"/>
      <c r="D905" s="28"/>
      <c r="E905" s="28"/>
      <c r="N905" s="28"/>
      <c r="P905" s="28"/>
      <c r="AD905" s="28"/>
    </row>
    <row r="906" spans="2:30" ht="30" customHeight="1" x14ac:dyDescent="0.2">
      <c r="B906" s="28"/>
      <c r="C906" s="28"/>
      <c r="D906" s="28"/>
      <c r="E906" s="28"/>
      <c r="N906" s="28"/>
      <c r="P906" s="28"/>
      <c r="AD906" s="28"/>
    </row>
    <row r="907" spans="2:30" ht="30" customHeight="1" x14ac:dyDescent="0.2">
      <c r="B907" s="28"/>
      <c r="C907" s="28"/>
      <c r="D907" s="28"/>
      <c r="E907" s="28"/>
      <c r="N907" s="28"/>
      <c r="P907" s="28"/>
      <c r="AD907" s="28"/>
    </row>
    <row r="908" spans="2:30" ht="30" customHeight="1" x14ac:dyDescent="0.2">
      <c r="B908" s="28"/>
      <c r="C908" s="28"/>
      <c r="D908" s="28"/>
      <c r="E908" s="28"/>
      <c r="N908" s="28"/>
      <c r="P908" s="28"/>
      <c r="AD908" s="28"/>
    </row>
    <row r="909" spans="2:30" ht="30" customHeight="1" x14ac:dyDescent="0.2">
      <c r="B909" s="28"/>
      <c r="C909" s="28"/>
      <c r="D909" s="28"/>
      <c r="E909" s="28"/>
      <c r="N909" s="28"/>
      <c r="P909" s="28"/>
      <c r="AD909" s="28"/>
    </row>
    <row r="910" spans="2:30" ht="30" customHeight="1" x14ac:dyDescent="0.2">
      <c r="B910" s="28"/>
      <c r="C910" s="28"/>
      <c r="D910" s="28"/>
      <c r="E910" s="28"/>
      <c r="N910" s="28"/>
      <c r="P910" s="28"/>
      <c r="AD910" s="28"/>
    </row>
    <row r="911" spans="2:30" ht="30" customHeight="1" x14ac:dyDescent="0.2">
      <c r="B911" s="28"/>
      <c r="C911" s="28"/>
      <c r="D911" s="28"/>
      <c r="E911" s="28"/>
      <c r="N911" s="28"/>
      <c r="P911" s="28"/>
      <c r="AD911" s="28"/>
    </row>
    <row r="912" spans="2:30" ht="30" customHeight="1" x14ac:dyDescent="0.2">
      <c r="B912" s="28"/>
      <c r="C912" s="28"/>
      <c r="D912" s="28"/>
      <c r="E912" s="28"/>
      <c r="N912" s="28"/>
      <c r="P912" s="28"/>
      <c r="AD912" s="28"/>
    </row>
    <row r="913" spans="2:30" ht="30" customHeight="1" x14ac:dyDescent="0.2">
      <c r="B913" s="28"/>
      <c r="C913" s="28"/>
      <c r="D913" s="28"/>
      <c r="E913" s="28"/>
      <c r="N913" s="28"/>
      <c r="P913" s="28"/>
      <c r="AD913" s="28"/>
    </row>
    <row r="914" spans="2:30" ht="30" customHeight="1" x14ac:dyDescent="0.2">
      <c r="B914" s="28"/>
      <c r="C914" s="28"/>
      <c r="D914" s="28"/>
      <c r="E914" s="28"/>
      <c r="N914" s="28"/>
      <c r="P914" s="28"/>
      <c r="AD914" s="28"/>
    </row>
    <row r="915" spans="2:30" ht="30" customHeight="1" x14ac:dyDescent="0.2">
      <c r="B915" s="28"/>
      <c r="C915" s="28"/>
      <c r="D915" s="28"/>
      <c r="E915" s="28"/>
      <c r="N915" s="28"/>
      <c r="P915" s="28"/>
      <c r="AD915" s="28"/>
    </row>
    <row r="916" spans="2:30" ht="30" customHeight="1" x14ac:dyDescent="0.2">
      <c r="B916" s="28"/>
      <c r="C916" s="28"/>
      <c r="D916" s="28"/>
      <c r="E916" s="28"/>
      <c r="N916" s="28"/>
      <c r="P916" s="28"/>
      <c r="AD916" s="28"/>
    </row>
    <row r="917" spans="2:30" ht="30" customHeight="1" x14ac:dyDescent="0.2">
      <c r="B917" s="28"/>
      <c r="C917" s="28"/>
      <c r="D917" s="28"/>
      <c r="E917" s="28"/>
      <c r="N917" s="28"/>
      <c r="P917" s="28"/>
      <c r="AD917" s="28"/>
    </row>
    <row r="918" spans="2:30" ht="30" customHeight="1" x14ac:dyDescent="0.2">
      <c r="B918" s="28"/>
      <c r="C918" s="28"/>
      <c r="D918" s="28"/>
      <c r="E918" s="28"/>
      <c r="N918" s="28"/>
      <c r="P918" s="28"/>
      <c r="AD918" s="28"/>
    </row>
    <row r="919" spans="2:30" ht="30" customHeight="1" x14ac:dyDescent="0.2">
      <c r="B919" s="28"/>
      <c r="C919" s="28"/>
      <c r="D919" s="28"/>
      <c r="E919" s="28"/>
      <c r="N919" s="28"/>
      <c r="P919" s="28"/>
      <c r="AD919" s="28"/>
    </row>
    <row r="920" spans="2:30" ht="30" customHeight="1" x14ac:dyDescent="0.2">
      <c r="B920" s="28"/>
      <c r="C920" s="28"/>
      <c r="D920" s="28"/>
      <c r="E920" s="28"/>
      <c r="N920" s="28"/>
      <c r="P920" s="28"/>
      <c r="AD920" s="28"/>
    </row>
    <row r="921" spans="2:30" ht="30" customHeight="1" x14ac:dyDescent="0.2">
      <c r="B921" s="28"/>
      <c r="C921" s="28"/>
      <c r="D921" s="28"/>
      <c r="E921" s="28"/>
      <c r="N921" s="28"/>
      <c r="P921" s="28"/>
      <c r="AD921" s="28"/>
    </row>
    <row r="922" spans="2:30" ht="30" customHeight="1" x14ac:dyDescent="0.2">
      <c r="B922" s="28"/>
      <c r="C922" s="28"/>
      <c r="D922" s="28"/>
      <c r="E922" s="28"/>
      <c r="N922" s="28"/>
      <c r="P922" s="28"/>
      <c r="AD922" s="28"/>
    </row>
    <row r="923" spans="2:30" ht="30" customHeight="1" x14ac:dyDescent="0.2">
      <c r="B923" s="28"/>
      <c r="C923" s="28"/>
      <c r="D923" s="28"/>
      <c r="E923" s="28"/>
      <c r="N923" s="28"/>
      <c r="P923" s="28"/>
      <c r="AD923" s="28"/>
    </row>
    <row r="924" spans="2:30" ht="30" customHeight="1" x14ac:dyDescent="0.2">
      <c r="B924" s="28"/>
      <c r="C924" s="28"/>
      <c r="D924" s="28"/>
      <c r="E924" s="28"/>
      <c r="N924" s="28"/>
      <c r="P924" s="28"/>
      <c r="AD924" s="28"/>
    </row>
    <row r="925" spans="2:30" ht="30" customHeight="1" x14ac:dyDescent="0.2">
      <c r="B925" s="28"/>
      <c r="C925" s="28"/>
      <c r="D925" s="28"/>
      <c r="E925" s="28"/>
      <c r="N925" s="28"/>
      <c r="P925" s="28"/>
      <c r="AD925" s="28"/>
    </row>
    <row r="926" spans="2:30" ht="30" customHeight="1" x14ac:dyDescent="0.2">
      <c r="B926" s="28"/>
      <c r="C926" s="28"/>
      <c r="D926" s="28"/>
      <c r="E926" s="28"/>
      <c r="N926" s="28"/>
      <c r="P926" s="28"/>
      <c r="AD926" s="28"/>
    </row>
    <row r="927" spans="2:30" ht="30" customHeight="1" x14ac:dyDescent="0.2">
      <c r="B927" s="28"/>
      <c r="C927" s="28"/>
      <c r="D927" s="28"/>
      <c r="E927" s="28"/>
      <c r="N927" s="28"/>
      <c r="P927" s="28"/>
      <c r="AD927" s="28"/>
    </row>
    <row r="928" spans="2:30" ht="30" customHeight="1" x14ac:dyDescent="0.2">
      <c r="B928" s="28"/>
      <c r="C928" s="28"/>
      <c r="D928" s="28"/>
      <c r="E928" s="28"/>
      <c r="N928" s="28"/>
      <c r="P928" s="28"/>
      <c r="AD928" s="28"/>
    </row>
    <row r="929" spans="2:30" ht="30" customHeight="1" x14ac:dyDescent="0.2">
      <c r="B929" s="28"/>
      <c r="C929" s="28"/>
      <c r="D929" s="28"/>
      <c r="E929" s="28"/>
      <c r="N929" s="28"/>
      <c r="P929" s="28"/>
      <c r="AD929" s="28"/>
    </row>
    <row r="930" spans="2:30" ht="30" customHeight="1" x14ac:dyDescent="0.2">
      <c r="B930" s="28"/>
      <c r="C930" s="28"/>
      <c r="D930" s="28"/>
      <c r="E930" s="28"/>
      <c r="N930" s="28"/>
      <c r="P930" s="28"/>
      <c r="AD930" s="28"/>
    </row>
    <row r="931" spans="2:30" ht="30" customHeight="1" x14ac:dyDescent="0.2">
      <c r="B931" s="28"/>
      <c r="C931" s="28"/>
      <c r="D931" s="28"/>
      <c r="E931" s="28"/>
      <c r="N931" s="28"/>
      <c r="P931" s="28"/>
      <c r="AD931" s="28"/>
    </row>
    <row r="932" spans="2:30" ht="30" customHeight="1" x14ac:dyDescent="0.2">
      <c r="B932" s="28"/>
      <c r="C932" s="28"/>
      <c r="D932" s="28"/>
      <c r="E932" s="28"/>
      <c r="N932" s="28"/>
      <c r="P932" s="28"/>
      <c r="AD932" s="28"/>
    </row>
    <row r="933" spans="2:30" ht="30" customHeight="1" x14ac:dyDescent="0.2">
      <c r="B933" s="28"/>
      <c r="C933" s="28"/>
      <c r="D933" s="28"/>
      <c r="E933" s="28"/>
      <c r="N933" s="28"/>
      <c r="P933" s="28"/>
      <c r="AD933" s="28"/>
    </row>
    <row r="934" spans="2:30" ht="30" customHeight="1" x14ac:dyDescent="0.2">
      <c r="B934" s="28"/>
      <c r="C934" s="28"/>
      <c r="D934" s="28"/>
      <c r="E934" s="28"/>
      <c r="N934" s="28"/>
      <c r="P934" s="28"/>
      <c r="AD934" s="28"/>
    </row>
    <row r="935" spans="2:30" ht="30" customHeight="1" x14ac:dyDescent="0.2">
      <c r="B935" s="28"/>
      <c r="C935" s="28"/>
      <c r="D935" s="28"/>
      <c r="E935" s="28"/>
      <c r="N935" s="28"/>
      <c r="P935" s="28"/>
      <c r="AD935" s="28"/>
    </row>
    <row r="936" spans="2:30" ht="30" customHeight="1" x14ac:dyDescent="0.2">
      <c r="B936" s="28"/>
      <c r="C936" s="28"/>
      <c r="D936" s="28"/>
      <c r="E936" s="28"/>
      <c r="N936" s="28"/>
      <c r="P936" s="28"/>
      <c r="AD936" s="28"/>
    </row>
    <row r="937" spans="2:30" ht="30" customHeight="1" x14ac:dyDescent="0.2">
      <c r="B937" s="28"/>
      <c r="C937" s="28"/>
      <c r="D937" s="28"/>
      <c r="E937" s="28"/>
      <c r="N937" s="28"/>
      <c r="P937" s="28"/>
      <c r="AD937" s="28"/>
    </row>
    <row r="938" spans="2:30" ht="30" customHeight="1" x14ac:dyDescent="0.2">
      <c r="B938" s="28"/>
      <c r="C938" s="28"/>
      <c r="D938" s="28"/>
      <c r="E938" s="28"/>
      <c r="N938" s="28"/>
      <c r="P938" s="28"/>
      <c r="AD938" s="28"/>
    </row>
    <row r="939" spans="2:30" ht="30" customHeight="1" x14ac:dyDescent="0.2">
      <c r="B939" s="28"/>
      <c r="C939" s="28"/>
      <c r="D939" s="28"/>
      <c r="E939" s="28"/>
      <c r="N939" s="28"/>
      <c r="P939" s="28"/>
      <c r="AD939" s="28"/>
    </row>
    <row r="940" spans="2:30" ht="30" customHeight="1" x14ac:dyDescent="0.2">
      <c r="B940" s="28"/>
      <c r="C940" s="28"/>
      <c r="D940" s="28"/>
      <c r="E940" s="28"/>
      <c r="N940" s="28"/>
      <c r="P940" s="28"/>
      <c r="AD940" s="28"/>
    </row>
    <row r="941" spans="2:30" ht="30" customHeight="1" x14ac:dyDescent="0.2">
      <c r="B941" s="28"/>
      <c r="C941" s="28"/>
      <c r="D941" s="28"/>
      <c r="E941" s="28"/>
      <c r="N941" s="28"/>
      <c r="P941" s="28"/>
      <c r="AD941" s="28"/>
    </row>
    <row r="942" spans="2:30" ht="30" customHeight="1" x14ac:dyDescent="0.2">
      <c r="B942" s="28"/>
      <c r="C942" s="28"/>
      <c r="D942" s="28"/>
      <c r="E942" s="28"/>
      <c r="N942" s="28"/>
      <c r="P942" s="28"/>
      <c r="AD942" s="28"/>
    </row>
    <row r="943" spans="2:30" ht="30" customHeight="1" x14ac:dyDescent="0.2">
      <c r="B943" s="28"/>
      <c r="C943" s="28"/>
      <c r="D943" s="28"/>
      <c r="E943" s="28"/>
      <c r="N943" s="28"/>
      <c r="P943" s="28"/>
      <c r="AD943" s="28"/>
    </row>
    <row r="944" spans="2:30" ht="30" customHeight="1" x14ac:dyDescent="0.2">
      <c r="B944" s="28"/>
      <c r="C944" s="28"/>
      <c r="D944" s="28"/>
      <c r="E944" s="28"/>
      <c r="N944" s="28"/>
      <c r="P944" s="28"/>
      <c r="AD944" s="28"/>
    </row>
    <row r="945" spans="2:30" ht="30" customHeight="1" x14ac:dyDescent="0.2">
      <c r="B945" s="28"/>
      <c r="C945" s="28"/>
      <c r="D945" s="28"/>
      <c r="E945" s="28"/>
      <c r="N945" s="28"/>
      <c r="P945" s="28"/>
      <c r="AD945" s="28"/>
    </row>
    <row r="946" spans="2:30" ht="30" customHeight="1" x14ac:dyDescent="0.2">
      <c r="B946" s="28"/>
      <c r="C946" s="28"/>
      <c r="D946" s="28"/>
      <c r="E946" s="28"/>
      <c r="N946" s="28"/>
      <c r="P946" s="28"/>
      <c r="AD946" s="28"/>
    </row>
    <row r="947" spans="2:30" ht="30" customHeight="1" x14ac:dyDescent="0.2">
      <c r="B947" s="28"/>
      <c r="C947" s="28"/>
      <c r="D947" s="28"/>
      <c r="E947" s="28"/>
      <c r="N947" s="28"/>
      <c r="P947" s="28"/>
      <c r="AD947" s="28"/>
    </row>
    <row r="948" spans="2:30" ht="30" customHeight="1" x14ac:dyDescent="0.2">
      <c r="B948" s="28"/>
      <c r="C948" s="28"/>
      <c r="D948" s="28"/>
      <c r="E948" s="28"/>
      <c r="N948" s="28"/>
      <c r="P948" s="28"/>
      <c r="AD948" s="28"/>
    </row>
    <row r="949" spans="2:30" ht="30" customHeight="1" x14ac:dyDescent="0.2">
      <c r="B949" s="28"/>
      <c r="C949" s="28"/>
      <c r="D949" s="28"/>
      <c r="E949" s="28"/>
      <c r="N949" s="28"/>
      <c r="P949" s="28"/>
      <c r="AD949" s="28"/>
    </row>
    <row r="950" spans="2:30" ht="30" customHeight="1" x14ac:dyDescent="0.2">
      <c r="B950" s="28"/>
      <c r="C950" s="28"/>
      <c r="D950" s="28"/>
      <c r="E950" s="28"/>
      <c r="N950" s="28"/>
      <c r="P950" s="28"/>
      <c r="AD950" s="28"/>
    </row>
    <row r="951" spans="2:30" ht="30" customHeight="1" x14ac:dyDescent="0.2">
      <c r="B951" s="28"/>
      <c r="C951" s="28"/>
      <c r="D951" s="28"/>
      <c r="E951" s="28"/>
      <c r="N951" s="28"/>
      <c r="P951" s="28"/>
      <c r="AD951" s="28"/>
    </row>
    <row r="952" spans="2:30" ht="30" customHeight="1" x14ac:dyDescent="0.2">
      <c r="B952" s="28"/>
      <c r="C952" s="28"/>
      <c r="D952" s="28"/>
      <c r="E952" s="28"/>
      <c r="N952" s="28"/>
      <c r="P952" s="28"/>
      <c r="AD952" s="28"/>
    </row>
    <row r="953" spans="2:30" ht="30" customHeight="1" x14ac:dyDescent="0.2">
      <c r="B953" s="28"/>
      <c r="C953" s="28"/>
      <c r="D953" s="28"/>
      <c r="E953" s="28"/>
      <c r="N953" s="28"/>
      <c r="P953" s="28"/>
      <c r="AD953" s="28"/>
    </row>
    <row r="954" spans="2:30" ht="30" customHeight="1" x14ac:dyDescent="0.2">
      <c r="B954" s="28"/>
      <c r="C954" s="28"/>
      <c r="D954" s="28"/>
      <c r="E954" s="28"/>
      <c r="N954" s="28"/>
      <c r="P954" s="28"/>
      <c r="AD954" s="28"/>
    </row>
    <row r="955" spans="2:30" ht="30" customHeight="1" x14ac:dyDescent="0.2">
      <c r="B955" s="28"/>
      <c r="C955" s="28"/>
      <c r="D955" s="28"/>
      <c r="E955" s="28"/>
      <c r="N955" s="28"/>
      <c r="P955" s="28"/>
      <c r="AD955" s="28"/>
    </row>
    <row r="956" spans="2:30" ht="30" customHeight="1" x14ac:dyDescent="0.2">
      <c r="B956" s="28"/>
      <c r="C956" s="28"/>
      <c r="D956" s="28"/>
      <c r="E956" s="28"/>
      <c r="N956" s="28"/>
      <c r="P956" s="28"/>
      <c r="AD956" s="28"/>
    </row>
    <row r="957" spans="2:30" ht="30" customHeight="1" x14ac:dyDescent="0.2">
      <c r="B957" s="28"/>
      <c r="C957" s="28"/>
      <c r="D957" s="28"/>
      <c r="E957" s="28"/>
      <c r="N957" s="28"/>
      <c r="P957" s="28"/>
      <c r="AD957" s="28"/>
    </row>
    <row r="958" spans="2:30" ht="30" customHeight="1" x14ac:dyDescent="0.2">
      <c r="B958" s="28"/>
      <c r="C958" s="28"/>
      <c r="D958" s="28"/>
      <c r="E958" s="28"/>
      <c r="N958" s="28"/>
      <c r="P958" s="28"/>
      <c r="AD958" s="28"/>
    </row>
    <row r="959" spans="2:30" ht="30" customHeight="1" x14ac:dyDescent="0.2">
      <c r="B959" s="28"/>
      <c r="C959" s="28"/>
      <c r="D959" s="28"/>
      <c r="E959" s="28"/>
      <c r="N959" s="28"/>
      <c r="P959" s="28"/>
      <c r="AD959" s="28"/>
    </row>
    <row r="960" spans="2:30" ht="30" customHeight="1" x14ac:dyDescent="0.2">
      <c r="B960" s="28"/>
      <c r="C960" s="28"/>
      <c r="D960" s="28"/>
      <c r="E960" s="28"/>
      <c r="N960" s="28"/>
      <c r="P960" s="28"/>
      <c r="AD960" s="28"/>
    </row>
    <row r="961" spans="2:30" ht="30" customHeight="1" x14ac:dyDescent="0.2">
      <c r="B961" s="28"/>
      <c r="C961" s="28"/>
      <c r="D961" s="28"/>
      <c r="E961" s="28"/>
      <c r="N961" s="28"/>
      <c r="P961" s="28"/>
      <c r="AD961" s="28"/>
    </row>
    <row r="962" spans="2:30" ht="30" customHeight="1" x14ac:dyDescent="0.2">
      <c r="B962" s="28"/>
      <c r="C962" s="28"/>
      <c r="D962" s="28"/>
      <c r="E962" s="28"/>
      <c r="N962" s="28"/>
      <c r="P962" s="28"/>
      <c r="AD962" s="28"/>
    </row>
    <row r="963" spans="2:30" ht="30" customHeight="1" x14ac:dyDescent="0.2">
      <c r="B963" s="28"/>
      <c r="C963" s="28"/>
      <c r="D963" s="28"/>
      <c r="E963" s="28"/>
      <c r="N963" s="28"/>
      <c r="P963" s="28"/>
      <c r="AD963" s="28"/>
    </row>
    <row r="964" spans="2:30" ht="30" customHeight="1" x14ac:dyDescent="0.2">
      <c r="B964" s="28"/>
      <c r="C964" s="28"/>
      <c r="D964" s="28"/>
      <c r="E964" s="28"/>
      <c r="N964" s="28"/>
      <c r="P964" s="28"/>
      <c r="AD964" s="28"/>
    </row>
    <row r="965" spans="2:30" ht="30" customHeight="1" x14ac:dyDescent="0.2">
      <c r="B965" s="28"/>
      <c r="C965" s="28"/>
      <c r="D965" s="28"/>
      <c r="E965" s="28"/>
      <c r="N965" s="28"/>
      <c r="P965" s="28"/>
      <c r="AD965" s="28"/>
    </row>
    <row r="966" spans="2:30" ht="30" customHeight="1" x14ac:dyDescent="0.2">
      <c r="B966" s="28"/>
      <c r="C966" s="28"/>
      <c r="D966" s="28"/>
      <c r="E966" s="28"/>
      <c r="N966" s="28"/>
      <c r="P966" s="28"/>
      <c r="AD966" s="28"/>
    </row>
    <row r="967" spans="2:30" ht="30" customHeight="1" x14ac:dyDescent="0.2">
      <c r="B967" s="28"/>
      <c r="C967" s="28"/>
      <c r="D967" s="28"/>
      <c r="E967" s="28"/>
      <c r="N967" s="28"/>
      <c r="P967" s="28"/>
      <c r="AD967" s="28"/>
    </row>
    <row r="968" spans="2:30" ht="30" customHeight="1" x14ac:dyDescent="0.2">
      <c r="B968" s="28"/>
      <c r="C968" s="28"/>
      <c r="D968" s="28"/>
      <c r="E968" s="28"/>
      <c r="N968" s="28"/>
      <c r="P968" s="28"/>
      <c r="AD968" s="28"/>
    </row>
    <row r="969" spans="2:30" ht="30" customHeight="1" x14ac:dyDescent="0.2">
      <c r="B969" s="28"/>
      <c r="C969" s="28"/>
      <c r="D969" s="28"/>
      <c r="E969" s="28"/>
      <c r="N969" s="28"/>
      <c r="P969" s="28"/>
      <c r="AD969" s="28"/>
    </row>
    <row r="970" spans="2:30" ht="30" customHeight="1" x14ac:dyDescent="0.2">
      <c r="B970" s="28"/>
      <c r="C970" s="28"/>
      <c r="D970" s="28"/>
      <c r="E970" s="28"/>
      <c r="N970" s="28"/>
      <c r="P970" s="28"/>
      <c r="AD970" s="28"/>
    </row>
    <row r="971" spans="2:30" ht="30" customHeight="1" x14ac:dyDescent="0.2">
      <c r="B971" s="28"/>
      <c r="C971" s="28"/>
      <c r="D971" s="28"/>
      <c r="E971" s="28"/>
      <c r="N971" s="28"/>
      <c r="P971" s="28"/>
      <c r="AD971" s="28"/>
    </row>
    <row r="972" spans="2:30" ht="30" customHeight="1" x14ac:dyDescent="0.2">
      <c r="B972" s="28"/>
      <c r="C972" s="28"/>
      <c r="D972" s="28"/>
      <c r="E972" s="28"/>
      <c r="N972" s="28"/>
      <c r="P972" s="28"/>
      <c r="AD972" s="28"/>
    </row>
    <row r="973" spans="2:30" ht="30" customHeight="1" x14ac:dyDescent="0.2">
      <c r="B973" s="28"/>
      <c r="C973" s="28"/>
      <c r="D973" s="28"/>
      <c r="E973" s="28"/>
      <c r="N973" s="28"/>
      <c r="P973" s="28"/>
      <c r="AD973" s="28"/>
    </row>
    <row r="974" spans="2:30" ht="30" customHeight="1" x14ac:dyDescent="0.2">
      <c r="B974" s="28"/>
      <c r="C974" s="28"/>
      <c r="D974" s="28"/>
      <c r="E974" s="28"/>
      <c r="N974" s="28"/>
      <c r="P974" s="28"/>
      <c r="AD974" s="28"/>
    </row>
    <row r="975" spans="2:30" ht="30" customHeight="1" x14ac:dyDescent="0.2">
      <c r="B975" s="28"/>
      <c r="C975" s="28"/>
      <c r="D975" s="28"/>
      <c r="E975" s="28"/>
      <c r="N975" s="28"/>
      <c r="P975" s="28"/>
      <c r="AD975" s="28"/>
    </row>
    <row r="976" spans="2:30" ht="30" customHeight="1" x14ac:dyDescent="0.2">
      <c r="B976" s="28"/>
      <c r="C976" s="28"/>
      <c r="D976" s="28"/>
      <c r="E976" s="28"/>
      <c r="N976" s="28"/>
      <c r="P976" s="28"/>
      <c r="AD976" s="28"/>
    </row>
    <row r="977" spans="2:30" ht="30" customHeight="1" x14ac:dyDescent="0.2">
      <c r="B977" s="28"/>
      <c r="C977" s="28"/>
      <c r="D977" s="28"/>
      <c r="E977" s="28"/>
      <c r="N977" s="28"/>
      <c r="P977" s="28"/>
      <c r="AD977" s="28"/>
    </row>
    <row r="978" spans="2:30" ht="30" customHeight="1" x14ac:dyDescent="0.2">
      <c r="B978" s="28"/>
      <c r="C978" s="28"/>
      <c r="D978" s="28"/>
      <c r="E978" s="28"/>
      <c r="N978" s="28"/>
      <c r="P978" s="28"/>
      <c r="AD978" s="28"/>
    </row>
    <row r="979" spans="2:30" ht="30" customHeight="1" x14ac:dyDescent="0.2">
      <c r="B979" s="28"/>
      <c r="C979" s="28"/>
      <c r="D979" s="28"/>
      <c r="E979" s="28"/>
      <c r="N979" s="28"/>
      <c r="P979" s="28"/>
      <c r="AD979" s="28"/>
    </row>
    <row r="980" spans="2:30" ht="30" customHeight="1" x14ac:dyDescent="0.2">
      <c r="B980" s="28"/>
      <c r="C980" s="28"/>
      <c r="D980" s="28"/>
      <c r="E980" s="28"/>
      <c r="N980" s="28"/>
      <c r="P980" s="28"/>
      <c r="AD980" s="28"/>
    </row>
    <row r="981" spans="2:30" ht="30" customHeight="1" x14ac:dyDescent="0.2">
      <c r="B981" s="28"/>
      <c r="C981" s="28"/>
      <c r="D981" s="28"/>
      <c r="E981" s="28"/>
      <c r="N981" s="28"/>
      <c r="P981" s="28"/>
      <c r="AD981" s="28"/>
    </row>
    <row r="982" spans="2:30" ht="30" customHeight="1" x14ac:dyDescent="0.2">
      <c r="B982" s="28"/>
      <c r="C982" s="28"/>
      <c r="D982" s="28"/>
      <c r="E982" s="28"/>
      <c r="N982" s="28"/>
      <c r="P982" s="28"/>
      <c r="AD982" s="28"/>
    </row>
    <row r="983" spans="2:30" ht="30" customHeight="1" x14ac:dyDescent="0.2">
      <c r="B983" s="28"/>
      <c r="C983" s="28"/>
      <c r="D983" s="28"/>
      <c r="E983" s="28"/>
      <c r="N983" s="28"/>
      <c r="P983" s="28"/>
      <c r="AD983" s="28"/>
    </row>
    <row r="984" spans="2:30" ht="30" customHeight="1" x14ac:dyDescent="0.2">
      <c r="B984" s="28"/>
      <c r="C984" s="28"/>
      <c r="D984" s="28"/>
      <c r="E984" s="28"/>
      <c r="N984" s="28"/>
      <c r="P984" s="28"/>
      <c r="AD984" s="28"/>
    </row>
    <row r="985" spans="2:30" ht="30" customHeight="1" x14ac:dyDescent="0.2">
      <c r="B985" s="28"/>
      <c r="C985" s="28"/>
      <c r="D985" s="28"/>
      <c r="E985" s="28"/>
      <c r="N985" s="28"/>
      <c r="P985" s="28"/>
      <c r="AD985" s="28"/>
    </row>
    <row r="986" spans="2:30" ht="30" customHeight="1" x14ac:dyDescent="0.2">
      <c r="B986" s="28"/>
      <c r="C986" s="28"/>
      <c r="D986" s="28"/>
      <c r="E986" s="28"/>
      <c r="N986" s="28"/>
      <c r="P986" s="28"/>
      <c r="AD986" s="28"/>
    </row>
    <row r="987" spans="2:30" ht="30" customHeight="1" x14ac:dyDescent="0.2">
      <c r="B987" s="28"/>
      <c r="C987" s="28"/>
      <c r="D987" s="28"/>
      <c r="E987" s="28"/>
      <c r="N987" s="28"/>
      <c r="P987" s="28"/>
      <c r="AD987" s="28"/>
    </row>
    <row r="988" spans="2:30" ht="30" customHeight="1" x14ac:dyDescent="0.2">
      <c r="B988" s="28"/>
      <c r="C988" s="28"/>
      <c r="D988" s="28"/>
      <c r="E988" s="28"/>
      <c r="N988" s="28"/>
      <c r="P988" s="28"/>
      <c r="AD988" s="28"/>
    </row>
    <row r="989" spans="2:30" ht="30" customHeight="1" x14ac:dyDescent="0.2">
      <c r="B989" s="28"/>
      <c r="C989" s="28"/>
      <c r="D989" s="28"/>
      <c r="E989" s="28"/>
      <c r="N989" s="28"/>
      <c r="P989" s="28"/>
      <c r="AD989" s="28"/>
    </row>
    <row r="990" spans="2:30" ht="30" customHeight="1" x14ac:dyDescent="0.2">
      <c r="B990" s="28"/>
      <c r="C990" s="28"/>
      <c r="D990" s="28"/>
      <c r="E990" s="28"/>
      <c r="N990" s="28"/>
      <c r="P990" s="28"/>
      <c r="AD990" s="28"/>
    </row>
    <row r="991" spans="2:30" ht="30" customHeight="1" x14ac:dyDescent="0.2">
      <c r="B991" s="28"/>
      <c r="C991" s="28"/>
      <c r="D991" s="28"/>
      <c r="E991" s="28"/>
      <c r="N991" s="28"/>
      <c r="P991" s="28"/>
      <c r="AD991" s="28"/>
    </row>
    <row r="992" spans="2:30" ht="30" customHeight="1" x14ac:dyDescent="0.2">
      <c r="B992" s="28"/>
      <c r="C992" s="28"/>
      <c r="D992" s="28"/>
      <c r="E992" s="28"/>
      <c r="N992" s="28"/>
      <c r="P992" s="28"/>
      <c r="AD992" s="28"/>
    </row>
    <row r="993" spans="2:30" ht="30" customHeight="1" x14ac:dyDescent="0.2">
      <c r="B993" s="28"/>
      <c r="C993" s="28"/>
      <c r="D993" s="28"/>
      <c r="E993" s="28"/>
      <c r="N993" s="28"/>
      <c r="P993" s="28"/>
      <c r="AD993" s="28"/>
    </row>
    <row r="994" spans="2:30" ht="30" customHeight="1" x14ac:dyDescent="0.2">
      <c r="B994" s="28"/>
      <c r="C994" s="28"/>
      <c r="D994" s="28"/>
      <c r="E994" s="28"/>
      <c r="N994" s="28"/>
      <c r="P994" s="28"/>
      <c r="AD994" s="28"/>
    </row>
    <row r="995" spans="2:30" ht="30" customHeight="1" x14ac:dyDescent="0.2">
      <c r="B995" s="28"/>
      <c r="C995" s="28"/>
      <c r="D995" s="28"/>
      <c r="E995" s="28"/>
      <c r="N995" s="28"/>
      <c r="P995" s="28"/>
      <c r="AD995" s="28"/>
    </row>
    <row r="996" spans="2:30" ht="30" customHeight="1" x14ac:dyDescent="0.2">
      <c r="B996" s="28"/>
      <c r="C996" s="28"/>
      <c r="D996" s="28"/>
      <c r="E996" s="28"/>
      <c r="N996" s="28"/>
      <c r="P996" s="28"/>
      <c r="AD996" s="28"/>
    </row>
    <row r="997" spans="2:30" ht="30" customHeight="1" x14ac:dyDescent="0.2">
      <c r="B997" s="28"/>
      <c r="C997" s="28"/>
      <c r="D997" s="28"/>
      <c r="E997" s="28"/>
      <c r="N997" s="28"/>
      <c r="P997" s="28"/>
      <c r="AD997" s="28"/>
    </row>
    <row r="998" spans="2:30" ht="30" customHeight="1" x14ac:dyDescent="0.2">
      <c r="B998" s="28"/>
      <c r="C998" s="28"/>
      <c r="D998" s="28"/>
      <c r="E998" s="28"/>
      <c r="N998" s="28"/>
      <c r="P998" s="28"/>
      <c r="AD998" s="28"/>
    </row>
    <row r="999" spans="2:30" ht="30" customHeight="1" x14ac:dyDescent="0.2">
      <c r="B999" s="28"/>
      <c r="C999" s="28"/>
      <c r="D999" s="28"/>
      <c r="E999" s="28"/>
      <c r="N999" s="28"/>
      <c r="P999" s="28"/>
      <c r="AD999" s="28"/>
    </row>
    <row r="1000" spans="2:30" ht="30" customHeight="1" x14ac:dyDescent="0.2">
      <c r="B1000" s="28"/>
      <c r="C1000" s="28"/>
      <c r="D1000" s="28"/>
      <c r="E1000" s="28"/>
      <c r="N1000" s="28"/>
      <c r="P1000" s="28"/>
      <c r="AD1000" s="28"/>
    </row>
    <row r="1001" spans="2:30" ht="30" customHeight="1" x14ac:dyDescent="0.2">
      <c r="B1001" s="28"/>
      <c r="C1001" s="28"/>
      <c r="D1001" s="28"/>
      <c r="E1001" s="28"/>
      <c r="N1001" s="28"/>
      <c r="P1001" s="28"/>
      <c r="AD1001" s="28"/>
    </row>
    <row r="1002" spans="2:30" ht="30" customHeight="1" x14ac:dyDescent="0.2">
      <c r="B1002" s="28"/>
      <c r="C1002" s="28"/>
      <c r="D1002" s="28"/>
      <c r="E1002" s="28"/>
      <c r="N1002" s="28"/>
      <c r="P1002" s="28"/>
      <c r="AD1002" s="28"/>
    </row>
    <row r="1003" spans="2:30" ht="30" customHeight="1" x14ac:dyDescent="0.2">
      <c r="B1003" s="28"/>
      <c r="C1003" s="28"/>
      <c r="D1003" s="28"/>
      <c r="E1003" s="28"/>
      <c r="N1003" s="28"/>
      <c r="P1003" s="28"/>
      <c r="AD1003" s="28"/>
    </row>
    <row r="1004" spans="2:30" ht="30" customHeight="1" x14ac:dyDescent="0.2">
      <c r="B1004" s="28"/>
      <c r="C1004" s="28"/>
      <c r="D1004" s="28"/>
      <c r="E1004" s="28"/>
      <c r="N1004" s="28"/>
      <c r="P1004" s="28"/>
      <c r="AD1004" s="28"/>
    </row>
    <row r="1005" spans="2:30" ht="30" customHeight="1" x14ac:dyDescent="0.2">
      <c r="B1005" s="28"/>
      <c r="C1005" s="28"/>
      <c r="D1005" s="28"/>
      <c r="E1005" s="28"/>
      <c r="N1005" s="28"/>
      <c r="P1005" s="28"/>
      <c r="AD1005" s="28"/>
    </row>
    <row r="1006" spans="2:30" ht="30" customHeight="1" x14ac:dyDescent="0.2">
      <c r="B1006" s="28"/>
      <c r="C1006" s="28"/>
      <c r="D1006" s="28"/>
      <c r="E1006" s="28"/>
      <c r="N1006" s="28"/>
      <c r="P1006" s="28"/>
      <c r="AD1006" s="28"/>
    </row>
    <row r="1007" spans="2:30" ht="30" customHeight="1" x14ac:dyDescent="0.2">
      <c r="B1007" s="28"/>
      <c r="C1007" s="28"/>
      <c r="D1007" s="28"/>
      <c r="E1007" s="28"/>
      <c r="N1007" s="28"/>
      <c r="P1007" s="28"/>
      <c r="AD1007" s="28"/>
    </row>
    <row r="1008" spans="2:30" ht="30" customHeight="1" x14ac:dyDescent="0.2">
      <c r="B1008" s="28"/>
      <c r="C1008" s="28"/>
      <c r="D1008" s="28"/>
      <c r="E1008" s="28"/>
      <c r="N1008" s="28"/>
      <c r="P1008" s="28"/>
      <c r="AD1008" s="28"/>
    </row>
    <row r="1009" spans="2:30" ht="30" customHeight="1" x14ac:dyDescent="0.2">
      <c r="B1009" s="28"/>
      <c r="C1009" s="28"/>
      <c r="D1009" s="28"/>
      <c r="E1009" s="28"/>
      <c r="N1009" s="28"/>
      <c r="P1009" s="28"/>
      <c r="AD1009" s="28"/>
    </row>
    <row r="1010" spans="2:30" ht="30" customHeight="1" x14ac:dyDescent="0.2">
      <c r="B1010" s="28"/>
      <c r="C1010" s="28"/>
      <c r="D1010" s="28"/>
      <c r="E1010" s="28"/>
      <c r="N1010" s="28"/>
      <c r="P1010" s="28"/>
      <c r="AD1010" s="28"/>
    </row>
    <row r="1011" spans="2:30" ht="30" customHeight="1" x14ac:dyDescent="0.2">
      <c r="B1011" s="28"/>
      <c r="C1011" s="28"/>
      <c r="D1011" s="28"/>
      <c r="E1011" s="28"/>
      <c r="N1011" s="28"/>
      <c r="P1011" s="28"/>
      <c r="AD1011" s="28"/>
    </row>
    <row r="1012" spans="2:30" ht="30" customHeight="1" x14ac:dyDescent="0.2">
      <c r="B1012" s="28"/>
      <c r="C1012" s="28"/>
      <c r="D1012" s="28"/>
      <c r="E1012" s="28"/>
      <c r="N1012" s="28"/>
      <c r="P1012" s="28"/>
      <c r="AD1012" s="28"/>
    </row>
    <row r="1013" spans="2:30" ht="30" customHeight="1" x14ac:dyDescent="0.2">
      <c r="B1013" s="28"/>
      <c r="C1013" s="28"/>
      <c r="D1013" s="28"/>
      <c r="E1013" s="28"/>
      <c r="N1013" s="28"/>
      <c r="P1013" s="28"/>
      <c r="AD1013" s="28"/>
    </row>
    <row r="1014" spans="2:30" ht="30" customHeight="1" x14ac:dyDescent="0.2">
      <c r="B1014" s="28"/>
      <c r="C1014" s="28"/>
      <c r="D1014" s="28"/>
      <c r="E1014" s="28"/>
      <c r="N1014" s="28"/>
      <c r="P1014" s="28"/>
      <c r="AD1014" s="28"/>
    </row>
    <row r="1015" spans="2:30" ht="30" customHeight="1" x14ac:dyDescent="0.2">
      <c r="B1015" s="28"/>
      <c r="C1015" s="28"/>
      <c r="D1015" s="28"/>
      <c r="E1015" s="28"/>
      <c r="N1015" s="28"/>
      <c r="P1015" s="28"/>
      <c r="AD1015" s="28"/>
    </row>
    <row r="1016" spans="2:30" ht="30" customHeight="1" x14ac:dyDescent="0.2">
      <c r="B1016" s="28"/>
      <c r="C1016" s="28"/>
      <c r="D1016" s="28"/>
      <c r="E1016" s="28"/>
      <c r="N1016" s="28"/>
      <c r="P1016" s="28"/>
      <c r="AD1016" s="28"/>
    </row>
    <row r="1017" spans="2:30" ht="30" customHeight="1" x14ac:dyDescent="0.2">
      <c r="B1017" s="28"/>
      <c r="C1017" s="28"/>
      <c r="D1017" s="28"/>
      <c r="E1017" s="28"/>
      <c r="N1017" s="28"/>
      <c r="P1017" s="28"/>
      <c r="AD1017" s="28"/>
    </row>
    <row r="1018" spans="2:30" ht="30" customHeight="1" x14ac:dyDescent="0.2">
      <c r="B1018" s="28"/>
      <c r="C1018" s="28"/>
      <c r="D1018" s="28"/>
      <c r="E1018" s="28"/>
      <c r="N1018" s="28"/>
      <c r="P1018" s="28"/>
      <c r="AD1018" s="28"/>
    </row>
    <row r="1019" spans="2:30" ht="30" customHeight="1" x14ac:dyDescent="0.2">
      <c r="B1019" s="28"/>
      <c r="C1019" s="28"/>
      <c r="D1019" s="28"/>
      <c r="E1019" s="28"/>
      <c r="N1019" s="28"/>
      <c r="P1019" s="28"/>
      <c r="AD1019" s="28"/>
    </row>
    <row r="1020" spans="2:30" ht="30" customHeight="1" x14ac:dyDescent="0.2">
      <c r="B1020" s="28"/>
      <c r="C1020" s="28"/>
      <c r="D1020" s="28"/>
      <c r="E1020" s="28"/>
      <c r="N1020" s="28"/>
      <c r="P1020" s="28"/>
      <c r="AD1020" s="28"/>
    </row>
    <row r="1021" spans="2:30" ht="30" customHeight="1" x14ac:dyDescent="0.2">
      <c r="B1021" s="28"/>
      <c r="C1021" s="28"/>
      <c r="D1021" s="28"/>
      <c r="E1021" s="28"/>
      <c r="N1021" s="28"/>
      <c r="P1021" s="28"/>
      <c r="AD1021" s="28"/>
    </row>
    <row r="1022" spans="2:30" ht="30" customHeight="1" x14ac:dyDescent="0.2">
      <c r="B1022" s="28"/>
      <c r="C1022" s="28"/>
      <c r="D1022" s="28"/>
      <c r="E1022" s="28"/>
      <c r="N1022" s="28"/>
      <c r="P1022" s="28"/>
      <c r="AD1022" s="28"/>
    </row>
    <row r="1023" spans="2:30" ht="30" customHeight="1" x14ac:dyDescent="0.2">
      <c r="B1023" s="28"/>
      <c r="C1023" s="28"/>
      <c r="D1023" s="28"/>
      <c r="E1023" s="28"/>
      <c r="N1023" s="28"/>
      <c r="P1023" s="28"/>
      <c r="AD1023" s="28"/>
    </row>
    <row r="1024" spans="2:30" ht="30" customHeight="1" x14ac:dyDescent="0.2">
      <c r="B1024" s="28"/>
      <c r="C1024" s="28"/>
      <c r="D1024" s="28"/>
      <c r="E1024" s="28"/>
      <c r="N1024" s="28"/>
      <c r="P1024" s="28"/>
      <c r="AD1024" s="28"/>
    </row>
    <row r="1025" spans="2:30" ht="30" customHeight="1" x14ac:dyDescent="0.2">
      <c r="B1025" s="28"/>
      <c r="C1025" s="28"/>
      <c r="D1025" s="28"/>
      <c r="E1025" s="28"/>
      <c r="N1025" s="28"/>
      <c r="P1025" s="28"/>
      <c r="AD1025" s="28"/>
    </row>
    <row r="1026" spans="2:30" ht="30" customHeight="1" x14ac:dyDescent="0.2">
      <c r="B1026" s="28"/>
      <c r="C1026" s="28"/>
      <c r="D1026" s="28"/>
      <c r="E1026" s="28"/>
      <c r="N1026" s="28"/>
      <c r="P1026" s="28"/>
      <c r="AD1026" s="28"/>
    </row>
    <row r="1027" spans="2:30" ht="30" customHeight="1" x14ac:dyDescent="0.2">
      <c r="B1027" s="28"/>
      <c r="C1027" s="28"/>
      <c r="D1027" s="28"/>
      <c r="E1027" s="28"/>
      <c r="N1027" s="28"/>
      <c r="P1027" s="28"/>
      <c r="AD1027" s="28"/>
    </row>
    <row r="1028" spans="2:30" ht="30" customHeight="1" x14ac:dyDescent="0.2">
      <c r="B1028" s="28"/>
      <c r="C1028" s="28"/>
      <c r="D1028" s="28"/>
      <c r="E1028" s="28"/>
      <c r="N1028" s="28"/>
      <c r="P1028" s="28"/>
      <c r="AD1028" s="28"/>
    </row>
    <row r="1029" spans="2:30" ht="30" customHeight="1" x14ac:dyDescent="0.2">
      <c r="B1029" s="28"/>
      <c r="C1029" s="28"/>
      <c r="D1029" s="28"/>
      <c r="E1029" s="28"/>
      <c r="N1029" s="28"/>
      <c r="P1029" s="28"/>
      <c r="AD1029" s="28"/>
    </row>
    <row r="1030" spans="2:30" ht="30" customHeight="1" x14ac:dyDescent="0.2">
      <c r="B1030" s="28"/>
      <c r="C1030" s="28"/>
      <c r="D1030" s="28"/>
      <c r="E1030" s="28"/>
      <c r="N1030" s="28"/>
      <c r="P1030" s="28"/>
      <c r="AD1030" s="28"/>
    </row>
    <row r="1031" spans="2:30" ht="30" customHeight="1" x14ac:dyDescent="0.2">
      <c r="B1031" s="28"/>
      <c r="C1031" s="28"/>
      <c r="D1031" s="28"/>
      <c r="E1031" s="28"/>
      <c r="N1031" s="28"/>
      <c r="P1031" s="28"/>
      <c r="AD1031" s="28"/>
    </row>
    <row r="1032" spans="2:30" ht="30" customHeight="1" x14ac:dyDescent="0.2">
      <c r="B1032" s="28"/>
      <c r="C1032" s="28"/>
      <c r="D1032" s="28"/>
      <c r="E1032" s="28"/>
      <c r="N1032" s="28"/>
      <c r="P1032" s="28"/>
      <c r="AD1032" s="28"/>
    </row>
    <row r="1033" spans="2:30" ht="30" customHeight="1" x14ac:dyDescent="0.2">
      <c r="B1033" s="28"/>
      <c r="C1033" s="28"/>
      <c r="D1033" s="28"/>
      <c r="E1033" s="28"/>
      <c r="N1033" s="28"/>
      <c r="P1033" s="28"/>
      <c r="AD1033" s="28"/>
    </row>
    <row r="1034" spans="2:30" ht="30" customHeight="1" x14ac:dyDescent="0.2">
      <c r="B1034" s="28"/>
      <c r="C1034" s="28"/>
      <c r="D1034" s="28"/>
      <c r="E1034" s="28"/>
      <c r="N1034" s="28"/>
      <c r="P1034" s="28"/>
      <c r="AD1034" s="28"/>
    </row>
    <row r="1035" spans="2:30" ht="30" customHeight="1" x14ac:dyDescent="0.2">
      <c r="B1035" s="28"/>
      <c r="C1035" s="28"/>
      <c r="D1035" s="28"/>
      <c r="E1035" s="28"/>
      <c r="N1035" s="28"/>
      <c r="P1035" s="28"/>
      <c r="AD1035" s="28"/>
    </row>
    <row r="1036" spans="2:30" ht="30" customHeight="1" x14ac:dyDescent="0.2">
      <c r="B1036" s="28"/>
      <c r="C1036" s="28"/>
      <c r="D1036" s="28"/>
      <c r="E1036" s="28"/>
      <c r="N1036" s="28"/>
      <c r="P1036" s="28"/>
      <c r="AD1036" s="28"/>
    </row>
    <row r="1037" spans="2:30" ht="30" customHeight="1" x14ac:dyDescent="0.2">
      <c r="B1037" s="28"/>
      <c r="C1037" s="28"/>
      <c r="D1037" s="28"/>
      <c r="E1037" s="28"/>
      <c r="N1037" s="28"/>
      <c r="P1037" s="28"/>
      <c r="AD1037" s="28"/>
    </row>
    <row r="1038" spans="2:30" ht="30" customHeight="1" x14ac:dyDescent="0.2">
      <c r="B1038" s="28"/>
      <c r="C1038" s="28"/>
      <c r="D1038" s="28"/>
      <c r="E1038" s="28"/>
      <c r="N1038" s="28"/>
      <c r="P1038" s="28"/>
      <c r="AD1038" s="28"/>
    </row>
    <row r="1039" spans="2:30" ht="30" customHeight="1" x14ac:dyDescent="0.2">
      <c r="B1039" s="28"/>
      <c r="C1039" s="28"/>
      <c r="D1039" s="28"/>
      <c r="E1039" s="28"/>
      <c r="N1039" s="28"/>
      <c r="P1039" s="28"/>
      <c r="AD1039" s="28"/>
    </row>
    <row r="1040" spans="2:30" ht="30" customHeight="1" x14ac:dyDescent="0.2">
      <c r="B1040" s="28"/>
      <c r="C1040" s="28"/>
      <c r="D1040" s="28"/>
      <c r="E1040" s="28"/>
      <c r="N1040" s="28"/>
      <c r="P1040" s="28"/>
      <c r="AD1040" s="28"/>
    </row>
    <row r="1041" spans="2:30" ht="30" customHeight="1" x14ac:dyDescent="0.2">
      <c r="B1041" s="28"/>
      <c r="C1041" s="28"/>
      <c r="D1041" s="28"/>
      <c r="E1041" s="28"/>
      <c r="N1041" s="28"/>
      <c r="P1041" s="28"/>
      <c r="AD1041" s="28"/>
    </row>
    <row r="1042" spans="2:30" ht="30" customHeight="1" x14ac:dyDescent="0.2">
      <c r="B1042" s="28"/>
      <c r="C1042" s="28"/>
      <c r="D1042" s="28"/>
      <c r="E1042" s="28"/>
      <c r="N1042" s="28"/>
      <c r="P1042" s="28"/>
      <c r="AD1042" s="28"/>
    </row>
    <row r="1043" spans="2:30" ht="30" customHeight="1" x14ac:dyDescent="0.2">
      <c r="B1043" s="28"/>
      <c r="C1043" s="28"/>
      <c r="D1043" s="28"/>
      <c r="E1043" s="28"/>
      <c r="N1043" s="28"/>
      <c r="P1043" s="28"/>
      <c r="AD1043" s="28"/>
    </row>
    <row r="1044" spans="2:30" ht="30" customHeight="1" x14ac:dyDescent="0.2">
      <c r="B1044" s="28"/>
      <c r="C1044" s="28"/>
      <c r="D1044" s="28"/>
      <c r="E1044" s="28"/>
      <c r="N1044" s="28"/>
      <c r="P1044" s="28"/>
      <c r="AD1044" s="28"/>
    </row>
    <row r="1045" spans="2:30" ht="30" customHeight="1" x14ac:dyDescent="0.2">
      <c r="B1045" s="28"/>
      <c r="C1045" s="28"/>
      <c r="D1045" s="28"/>
      <c r="E1045" s="28"/>
      <c r="N1045" s="28"/>
      <c r="P1045" s="28"/>
      <c r="AD1045" s="28"/>
    </row>
    <row r="1046" spans="2:30" ht="30" customHeight="1" x14ac:dyDescent="0.2">
      <c r="B1046" s="28"/>
      <c r="C1046" s="28"/>
      <c r="D1046" s="28"/>
      <c r="E1046" s="28"/>
      <c r="N1046" s="28"/>
      <c r="P1046" s="28"/>
      <c r="AD1046" s="28"/>
    </row>
    <row r="1047" spans="2:30" ht="30" customHeight="1" x14ac:dyDescent="0.2">
      <c r="B1047" s="28"/>
      <c r="C1047" s="28"/>
      <c r="D1047" s="28"/>
      <c r="E1047" s="28"/>
      <c r="N1047" s="28"/>
      <c r="P1047" s="28"/>
      <c r="AD1047" s="28"/>
    </row>
    <row r="1048" spans="2:30" ht="30" customHeight="1" x14ac:dyDescent="0.2">
      <c r="B1048" s="28"/>
      <c r="C1048" s="28"/>
      <c r="D1048" s="28"/>
      <c r="E1048" s="28"/>
      <c r="N1048" s="28"/>
      <c r="P1048" s="28"/>
      <c r="AD1048" s="28"/>
    </row>
    <row r="1049" spans="2:30" ht="30" customHeight="1" x14ac:dyDescent="0.2">
      <c r="B1049" s="28"/>
      <c r="C1049" s="28"/>
      <c r="D1049" s="28"/>
      <c r="E1049" s="28"/>
      <c r="N1049" s="28"/>
      <c r="P1049" s="28"/>
      <c r="AD1049" s="28"/>
    </row>
    <row r="1050" spans="2:30" ht="30" customHeight="1" x14ac:dyDescent="0.2">
      <c r="B1050" s="28"/>
      <c r="C1050" s="28"/>
      <c r="D1050" s="28"/>
      <c r="E1050" s="28"/>
      <c r="N1050" s="28"/>
      <c r="P1050" s="28"/>
      <c r="AD1050" s="28"/>
    </row>
    <row r="1051" spans="2:30" ht="30" customHeight="1" x14ac:dyDescent="0.2">
      <c r="B1051" s="28"/>
      <c r="C1051" s="28"/>
      <c r="D1051" s="28"/>
      <c r="E1051" s="28"/>
      <c r="N1051" s="28"/>
      <c r="P1051" s="28"/>
      <c r="AD1051" s="28"/>
    </row>
    <row r="1052" spans="2:30" ht="30" customHeight="1" x14ac:dyDescent="0.2">
      <c r="B1052" s="28"/>
      <c r="C1052" s="28"/>
      <c r="D1052" s="28"/>
      <c r="E1052" s="28"/>
      <c r="N1052" s="28"/>
      <c r="P1052" s="28"/>
      <c r="AD1052" s="28"/>
    </row>
    <row r="1053" spans="2:30" ht="30" customHeight="1" x14ac:dyDescent="0.2">
      <c r="B1053" s="28"/>
      <c r="C1053" s="28"/>
      <c r="D1053" s="28"/>
      <c r="E1053" s="28"/>
      <c r="N1053" s="28"/>
      <c r="P1053" s="28"/>
      <c r="AD1053" s="28"/>
    </row>
    <row r="1054" spans="2:30" ht="30" customHeight="1" x14ac:dyDescent="0.2">
      <c r="B1054" s="28"/>
      <c r="C1054" s="28"/>
      <c r="D1054" s="28"/>
      <c r="E1054" s="28"/>
      <c r="N1054" s="28"/>
      <c r="P1054" s="28"/>
      <c r="AD1054" s="28"/>
    </row>
    <row r="1055" spans="2:30" ht="30" customHeight="1" x14ac:dyDescent="0.2">
      <c r="B1055" s="28"/>
      <c r="C1055" s="28"/>
      <c r="D1055" s="28"/>
      <c r="E1055" s="28"/>
      <c r="N1055" s="28"/>
      <c r="P1055" s="28"/>
      <c r="AD1055" s="28"/>
    </row>
    <row r="1056" spans="2:30" ht="30" customHeight="1" x14ac:dyDescent="0.2">
      <c r="B1056" s="28"/>
      <c r="C1056" s="28"/>
      <c r="D1056" s="28"/>
      <c r="E1056" s="28"/>
      <c r="N1056" s="28"/>
      <c r="P1056" s="28"/>
      <c r="AD1056" s="28"/>
    </row>
    <row r="1057" spans="2:30" ht="30" customHeight="1" x14ac:dyDescent="0.2">
      <c r="B1057" s="28"/>
      <c r="C1057" s="28"/>
      <c r="D1057" s="28"/>
      <c r="E1057" s="28"/>
      <c r="N1057" s="28"/>
      <c r="P1057" s="28"/>
      <c r="AD1057" s="28"/>
    </row>
    <row r="1058" spans="2:30" ht="30" customHeight="1" x14ac:dyDescent="0.2">
      <c r="B1058" s="28"/>
      <c r="C1058" s="28"/>
      <c r="D1058" s="28"/>
      <c r="E1058" s="28"/>
      <c r="N1058" s="28"/>
      <c r="P1058" s="28"/>
      <c r="AD1058" s="28"/>
    </row>
    <row r="1059" spans="2:30" ht="30" customHeight="1" x14ac:dyDescent="0.2">
      <c r="B1059" s="28"/>
      <c r="C1059" s="28"/>
      <c r="D1059" s="28"/>
      <c r="E1059" s="28"/>
      <c r="N1059" s="28"/>
      <c r="P1059" s="28"/>
      <c r="AD1059" s="28"/>
    </row>
    <row r="1060" spans="2:30" ht="30" customHeight="1" x14ac:dyDescent="0.2">
      <c r="B1060" s="28"/>
      <c r="C1060" s="28"/>
      <c r="D1060" s="28"/>
      <c r="E1060" s="28"/>
      <c r="N1060" s="28"/>
      <c r="P1060" s="28"/>
      <c r="AD1060" s="28"/>
    </row>
    <row r="1061" spans="2:30" ht="30" customHeight="1" x14ac:dyDescent="0.2">
      <c r="B1061" s="28"/>
      <c r="C1061" s="28"/>
      <c r="D1061" s="28"/>
      <c r="E1061" s="28"/>
      <c r="N1061" s="28"/>
      <c r="P1061" s="28"/>
      <c r="AD1061" s="28"/>
    </row>
    <row r="1062" spans="2:30" ht="30" customHeight="1" x14ac:dyDescent="0.2">
      <c r="B1062" s="28"/>
      <c r="C1062" s="28"/>
      <c r="D1062" s="28"/>
      <c r="E1062" s="28"/>
      <c r="N1062" s="28"/>
      <c r="P1062" s="28"/>
      <c r="AD1062" s="28"/>
    </row>
    <row r="1063" spans="2:30" ht="30" customHeight="1" x14ac:dyDescent="0.2">
      <c r="B1063" s="28"/>
      <c r="C1063" s="28"/>
      <c r="D1063" s="28"/>
      <c r="E1063" s="28"/>
      <c r="N1063" s="28"/>
      <c r="P1063" s="28"/>
      <c r="AD1063" s="28"/>
    </row>
    <row r="1064" spans="2:30" ht="30" customHeight="1" x14ac:dyDescent="0.2">
      <c r="B1064" s="28"/>
      <c r="C1064" s="28"/>
      <c r="D1064" s="28"/>
      <c r="E1064" s="28"/>
      <c r="N1064" s="28"/>
      <c r="P1064" s="28"/>
      <c r="AD1064" s="28"/>
    </row>
    <row r="1065" spans="2:30" ht="30" customHeight="1" x14ac:dyDescent="0.2">
      <c r="B1065" s="28"/>
      <c r="C1065" s="28"/>
      <c r="D1065" s="28"/>
      <c r="E1065" s="28"/>
      <c r="N1065" s="28"/>
      <c r="P1065" s="28"/>
      <c r="AD1065" s="28"/>
    </row>
    <row r="1066" spans="2:30" ht="30" customHeight="1" x14ac:dyDescent="0.2">
      <c r="B1066" s="28"/>
      <c r="C1066" s="28"/>
      <c r="D1066" s="28"/>
      <c r="E1066" s="28"/>
      <c r="N1066" s="28"/>
      <c r="P1066" s="28"/>
      <c r="AD1066" s="28"/>
    </row>
    <row r="1067" spans="2:30" ht="30" customHeight="1" x14ac:dyDescent="0.2">
      <c r="B1067" s="28"/>
      <c r="C1067" s="28"/>
      <c r="D1067" s="28"/>
      <c r="E1067" s="28"/>
      <c r="N1067" s="28"/>
      <c r="P1067" s="28"/>
      <c r="AD1067" s="28"/>
    </row>
    <row r="1068" spans="2:30" ht="30" customHeight="1" x14ac:dyDescent="0.2">
      <c r="B1068" s="28"/>
      <c r="C1068" s="28"/>
      <c r="D1068" s="28"/>
      <c r="E1068" s="28"/>
      <c r="N1068" s="28"/>
      <c r="P1068" s="28"/>
      <c r="AD1068" s="28"/>
    </row>
    <row r="1069" spans="2:30" ht="30" customHeight="1" x14ac:dyDescent="0.2">
      <c r="B1069" s="28"/>
      <c r="C1069" s="28"/>
      <c r="D1069" s="28"/>
      <c r="E1069" s="28"/>
      <c r="N1069" s="28"/>
      <c r="P1069" s="28"/>
      <c r="AD1069" s="28"/>
    </row>
    <row r="1070" spans="2:30" ht="30" customHeight="1" x14ac:dyDescent="0.2">
      <c r="B1070" s="28"/>
      <c r="C1070" s="28"/>
      <c r="D1070" s="28"/>
      <c r="E1070" s="28"/>
      <c r="N1070" s="28"/>
      <c r="P1070" s="28"/>
      <c r="AD1070" s="28"/>
    </row>
    <row r="1071" spans="2:30" ht="30" customHeight="1" x14ac:dyDescent="0.2">
      <c r="B1071" s="28"/>
      <c r="C1071" s="28"/>
      <c r="D1071" s="28"/>
      <c r="E1071" s="28"/>
      <c r="N1071" s="28"/>
      <c r="P1071" s="28"/>
      <c r="AD1071" s="28"/>
    </row>
    <row r="1072" spans="2:30" ht="30" customHeight="1" x14ac:dyDescent="0.2">
      <c r="B1072" s="28"/>
      <c r="C1072" s="28"/>
      <c r="D1072" s="28"/>
      <c r="E1072" s="28"/>
      <c r="N1072" s="28"/>
      <c r="P1072" s="28"/>
      <c r="AD1072" s="28"/>
    </row>
    <row r="1073" spans="2:30" ht="30" customHeight="1" x14ac:dyDescent="0.2">
      <c r="B1073" s="28"/>
      <c r="C1073" s="28"/>
      <c r="D1073" s="28"/>
      <c r="E1073" s="28"/>
      <c r="N1073" s="28"/>
      <c r="P1073" s="28"/>
      <c r="AD1073" s="28"/>
    </row>
    <row r="1074" spans="2:30" ht="30" customHeight="1" x14ac:dyDescent="0.2">
      <c r="B1074" s="28"/>
      <c r="C1074" s="28"/>
      <c r="D1074" s="28"/>
      <c r="E1074" s="28"/>
      <c r="N1074" s="28"/>
      <c r="P1074" s="28"/>
      <c r="AD1074" s="28"/>
    </row>
    <row r="1075" spans="2:30" ht="30" customHeight="1" x14ac:dyDescent="0.2">
      <c r="B1075" s="28"/>
      <c r="C1075" s="28"/>
      <c r="D1075" s="28"/>
      <c r="E1075" s="28"/>
      <c r="N1075" s="28"/>
      <c r="P1075" s="28"/>
      <c r="AD1075" s="28"/>
    </row>
    <row r="1076" spans="2:30" ht="30" customHeight="1" x14ac:dyDescent="0.2">
      <c r="B1076" s="28"/>
      <c r="C1076" s="28"/>
      <c r="D1076" s="28"/>
      <c r="E1076" s="28"/>
      <c r="N1076" s="28"/>
      <c r="P1076" s="28"/>
      <c r="AD1076" s="28"/>
    </row>
    <row r="1077" spans="2:30" ht="30" customHeight="1" x14ac:dyDescent="0.2">
      <c r="B1077" s="28"/>
      <c r="C1077" s="28"/>
      <c r="D1077" s="28"/>
      <c r="E1077" s="28"/>
      <c r="N1077" s="28"/>
      <c r="P1077" s="28"/>
      <c r="AD1077" s="28"/>
    </row>
    <row r="1078" spans="2:30" ht="30" customHeight="1" x14ac:dyDescent="0.2">
      <c r="B1078" s="28"/>
      <c r="C1078" s="28"/>
      <c r="D1078" s="28"/>
      <c r="E1078" s="28"/>
      <c r="N1078" s="28"/>
      <c r="P1078" s="28"/>
      <c r="AD1078" s="28"/>
    </row>
    <row r="1079" spans="2:30" ht="30" customHeight="1" x14ac:dyDescent="0.2">
      <c r="B1079" s="28"/>
      <c r="C1079" s="28"/>
      <c r="D1079" s="28"/>
      <c r="E1079" s="28"/>
      <c r="N1079" s="28"/>
      <c r="P1079" s="28"/>
      <c r="AD1079" s="28"/>
    </row>
    <row r="1080" spans="2:30" ht="30" customHeight="1" x14ac:dyDescent="0.2">
      <c r="B1080" s="28"/>
      <c r="C1080" s="28"/>
      <c r="D1080" s="28"/>
      <c r="E1080" s="28"/>
      <c r="N1080" s="28"/>
      <c r="P1080" s="28"/>
      <c r="AD1080" s="28"/>
    </row>
    <row r="1081" spans="2:30" ht="30" customHeight="1" x14ac:dyDescent="0.2">
      <c r="B1081" s="28"/>
      <c r="C1081" s="28"/>
      <c r="D1081" s="28"/>
      <c r="E1081" s="28"/>
      <c r="N1081" s="28"/>
      <c r="P1081" s="28"/>
      <c r="AD1081" s="28"/>
    </row>
    <row r="1082" spans="2:30" ht="30" customHeight="1" x14ac:dyDescent="0.2">
      <c r="B1082" s="28"/>
      <c r="C1082" s="28"/>
      <c r="D1082" s="28"/>
      <c r="E1082" s="28"/>
      <c r="N1082" s="28"/>
      <c r="P1082" s="28"/>
      <c r="AD1082" s="28"/>
    </row>
    <row r="1083" spans="2:30" ht="30" customHeight="1" x14ac:dyDescent="0.2">
      <c r="B1083" s="28"/>
      <c r="C1083" s="28"/>
      <c r="D1083" s="28"/>
      <c r="E1083" s="28"/>
      <c r="N1083" s="28"/>
      <c r="P1083" s="28"/>
      <c r="AD1083" s="28"/>
    </row>
    <row r="1084" spans="2:30" ht="30" customHeight="1" x14ac:dyDescent="0.2">
      <c r="B1084" s="28"/>
      <c r="C1084" s="28"/>
      <c r="D1084" s="28"/>
      <c r="E1084" s="28"/>
      <c r="N1084" s="28"/>
      <c r="P1084" s="28"/>
      <c r="AD1084" s="28"/>
    </row>
    <row r="1085" spans="2:30" ht="30" customHeight="1" x14ac:dyDescent="0.2">
      <c r="B1085" s="28"/>
      <c r="C1085" s="28"/>
      <c r="D1085" s="28"/>
      <c r="E1085" s="28"/>
      <c r="N1085" s="28"/>
      <c r="P1085" s="28"/>
      <c r="AD1085" s="28"/>
    </row>
    <row r="1086" spans="2:30" ht="30" customHeight="1" x14ac:dyDescent="0.2">
      <c r="B1086" s="28"/>
      <c r="C1086" s="28"/>
      <c r="D1086" s="28"/>
      <c r="E1086" s="28"/>
      <c r="N1086" s="28"/>
      <c r="P1086" s="28"/>
      <c r="AD1086" s="28"/>
    </row>
    <row r="1087" spans="2:30" ht="30" customHeight="1" x14ac:dyDescent="0.2">
      <c r="B1087" s="28"/>
      <c r="C1087" s="28"/>
      <c r="D1087" s="28"/>
      <c r="E1087" s="28"/>
      <c r="N1087" s="28"/>
      <c r="P1087" s="28"/>
      <c r="AD1087" s="28"/>
    </row>
    <row r="1088" spans="2:30" ht="30" customHeight="1" x14ac:dyDescent="0.2">
      <c r="B1088" s="28"/>
      <c r="C1088" s="28"/>
      <c r="D1088" s="28"/>
      <c r="E1088" s="28"/>
      <c r="N1088" s="28"/>
      <c r="P1088" s="28"/>
      <c r="AD1088" s="28"/>
    </row>
    <row r="1089" spans="2:30" ht="30" customHeight="1" x14ac:dyDescent="0.2">
      <c r="B1089" s="28"/>
      <c r="C1089" s="28"/>
      <c r="D1089" s="28"/>
      <c r="E1089" s="28"/>
      <c r="N1089" s="28"/>
      <c r="P1089" s="28"/>
      <c r="AD1089" s="28"/>
    </row>
    <row r="1090" spans="2:30" ht="30" customHeight="1" x14ac:dyDescent="0.2">
      <c r="B1090" s="28"/>
      <c r="C1090" s="28"/>
      <c r="D1090" s="28"/>
      <c r="E1090" s="28"/>
      <c r="N1090" s="28"/>
      <c r="P1090" s="28"/>
      <c r="AD1090" s="28"/>
    </row>
    <row r="1091" spans="2:30" ht="30" customHeight="1" x14ac:dyDescent="0.2">
      <c r="B1091" s="28"/>
      <c r="C1091" s="28"/>
      <c r="D1091" s="28"/>
      <c r="E1091" s="28"/>
      <c r="N1091" s="28"/>
      <c r="P1091" s="28"/>
      <c r="AD1091" s="28"/>
    </row>
    <row r="1092" spans="2:30" ht="30" customHeight="1" x14ac:dyDescent="0.2">
      <c r="B1092" s="28"/>
      <c r="C1092" s="28"/>
      <c r="D1092" s="28"/>
      <c r="E1092" s="28"/>
      <c r="N1092" s="28"/>
      <c r="P1092" s="28"/>
      <c r="AD1092" s="28"/>
    </row>
    <row r="1093" spans="2:30" ht="30" customHeight="1" x14ac:dyDescent="0.2">
      <c r="B1093" s="28"/>
      <c r="C1093" s="28"/>
      <c r="D1093" s="28"/>
      <c r="E1093" s="28"/>
      <c r="N1093" s="28"/>
      <c r="P1093" s="28"/>
      <c r="AD1093" s="28"/>
    </row>
    <row r="1094" spans="2:30" ht="30" customHeight="1" x14ac:dyDescent="0.2">
      <c r="B1094" s="28"/>
      <c r="C1094" s="28"/>
      <c r="D1094" s="28"/>
      <c r="E1094" s="28"/>
      <c r="N1094" s="28"/>
      <c r="P1094" s="28"/>
      <c r="AD1094" s="28"/>
    </row>
    <row r="1095" spans="2:30" ht="30" customHeight="1" x14ac:dyDescent="0.2">
      <c r="B1095" s="28"/>
      <c r="C1095" s="28"/>
      <c r="D1095" s="28"/>
      <c r="E1095" s="28"/>
      <c r="N1095" s="28"/>
      <c r="P1095" s="28"/>
      <c r="AD1095" s="28"/>
    </row>
    <row r="1096" spans="2:30" ht="30" customHeight="1" x14ac:dyDescent="0.2">
      <c r="B1096" s="28"/>
      <c r="C1096" s="28"/>
      <c r="D1096" s="28"/>
      <c r="E1096" s="28"/>
      <c r="N1096" s="28"/>
      <c r="P1096" s="28"/>
      <c r="AD1096" s="28"/>
    </row>
    <row r="1097" spans="2:30" ht="30" customHeight="1" x14ac:dyDescent="0.2">
      <c r="B1097" s="28"/>
      <c r="C1097" s="28"/>
      <c r="D1097" s="28"/>
      <c r="E1097" s="28"/>
      <c r="N1097" s="28"/>
      <c r="P1097" s="28"/>
      <c r="AD1097" s="28"/>
    </row>
    <row r="1098" spans="2:30" ht="30" customHeight="1" x14ac:dyDescent="0.2">
      <c r="B1098" s="28"/>
      <c r="C1098" s="28"/>
      <c r="D1098" s="28"/>
      <c r="E1098" s="28"/>
      <c r="N1098" s="28"/>
      <c r="P1098" s="28"/>
      <c r="AD1098" s="28"/>
    </row>
    <row r="1099" spans="2:30" ht="30" customHeight="1" x14ac:dyDescent="0.2">
      <c r="B1099" s="28"/>
      <c r="C1099" s="28"/>
      <c r="D1099" s="28"/>
      <c r="E1099" s="28"/>
      <c r="N1099" s="28"/>
      <c r="P1099" s="28"/>
      <c r="AD1099" s="28"/>
    </row>
    <row r="1100" spans="2:30" ht="30" customHeight="1" x14ac:dyDescent="0.2">
      <c r="B1100" s="28"/>
      <c r="C1100" s="28"/>
      <c r="D1100" s="28"/>
      <c r="E1100" s="28"/>
      <c r="N1100" s="28"/>
      <c r="P1100" s="28"/>
      <c r="AD1100" s="28"/>
    </row>
    <row r="1101" spans="2:30" ht="30" customHeight="1" x14ac:dyDescent="0.2">
      <c r="B1101" s="28"/>
      <c r="C1101" s="28"/>
      <c r="D1101" s="28"/>
      <c r="E1101" s="28"/>
      <c r="N1101" s="28"/>
      <c r="P1101" s="28"/>
      <c r="AD1101" s="28"/>
    </row>
    <row r="1102" spans="2:30" ht="30" customHeight="1" x14ac:dyDescent="0.2">
      <c r="B1102" s="28"/>
      <c r="C1102" s="28"/>
      <c r="D1102" s="28"/>
      <c r="E1102" s="28"/>
      <c r="N1102" s="28"/>
      <c r="P1102" s="28"/>
      <c r="AD1102" s="28"/>
    </row>
    <row r="1103" spans="2:30" ht="30" customHeight="1" x14ac:dyDescent="0.2">
      <c r="B1103" s="28"/>
      <c r="C1103" s="28"/>
      <c r="D1103" s="28"/>
      <c r="E1103" s="28"/>
      <c r="N1103" s="28"/>
      <c r="P1103" s="28"/>
      <c r="AD1103" s="28"/>
    </row>
    <row r="1104" spans="2:30" ht="30" customHeight="1" x14ac:dyDescent="0.2">
      <c r="B1104" s="28"/>
      <c r="C1104" s="28"/>
      <c r="D1104" s="28"/>
      <c r="E1104" s="28"/>
      <c r="N1104" s="28"/>
      <c r="P1104" s="28"/>
      <c r="AD1104" s="28"/>
    </row>
    <row r="1105" spans="2:30" ht="30" customHeight="1" x14ac:dyDescent="0.2">
      <c r="B1105" s="28"/>
      <c r="C1105" s="28"/>
      <c r="D1105" s="28"/>
      <c r="E1105" s="28"/>
      <c r="N1105" s="28"/>
      <c r="P1105" s="28"/>
      <c r="AD1105" s="28"/>
    </row>
    <row r="1106" spans="2:30" ht="30" customHeight="1" x14ac:dyDescent="0.2">
      <c r="B1106" s="28"/>
      <c r="C1106" s="28"/>
      <c r="D1106" s="28"/>
      <c r="E1106" s="28"/>
      <c r="N1106" s="28"/>
      <c r="P1106" s="28"/>
      <c r="AD1106" s="28"/>
    </row>
    <row r="1107" spans="2:30" ht="30" customHeight="1" x14ac:dyDescent="0.2">
      <c r="B1107" s="28"/>
      <c r="C1107" s="28"/>
      <c r="D1107" s="28"/>
      <c r="E1107" s="28"/>
      <c r="N1107" s="28"/>
      <c r="P1107" s="28"/>
      <c r="AD1107" s="28"/>
    </row>
    <row r="1108" spans="2:30" ht="30" customHeight="1" x14ac:dyDescent="0.2">
      <c r="B1108" s="28"/>
      <c r="C1108" s="28"/>
      <c r="D1108" s="28"/>
      <c r="E1108" s="28"/>
      <c r="N1108" s="28"/>
      <c r="P1108" s="28"/>
      <c r="AD1108" s="28"/>
    </row>
    <row r="1109" spans="2:30" ht="30" customHeight="1" x14ac:dyDescent="0.2">
      <c r="B1109" s="28"/>
      <c r="C1109" s="28"/>
      <c r="D1109" s="28"/>
      <c r="E1109" s="28"/>
      <c r="N1109" s="28"/>
      <c r="P1109" s="28"/>
      <c r="AD1109" s="28"/>
    </row>
    <row r="1110" spans="2:30" ht="30" customHeight="1" x14ac:dyDescent="0.2">
      <c r="B1110" s="28"/>
      <c r="C1110" s="28"/>
      <c r="D1110" s="28"/>
      <c r="E1110" s="28"/>
      <c r="N1110" s="28"/>
      <c r="P1110" s="28"/>
      <c r="AD1110" s="28"/>
    </row>
    <row r="1111" spans="2:30" ht="30" customHeight="1" x14ac:dyDescent="0.2">
      <c r="B1111" s="28"/>
      <c r="C1111" s="28"/>
      <c r="D1111" s="28"/>
      <c r="E1111" s="28"/>
      <c r="N1111" s="28"/>
      <c r="P1111" s="28"/>
      <c r="AD1111" s="28"/>
    </row>
    <row r="1112" spans="2:30" ht="30" customHeight="1" x14ac:dyDescent="0.2">
      <c r="B1112" s="28"/>
      <c r="C1112" s="28"/>
      <c r="D1112" s="28"/>
      <c r="E1112" s="28"/>
      <c r="N1112" s="28"/>
      <c r="P1112" s="28"/>
      <c r="AD1112" s="28"/>
    </row>
    <row r="1113" spans="2:30" ht="30" customHeight="1" x14ac:dyDescent="0.2">
      <c r="B1113" s="28"/>
      <c r="C1113" s="28"/>
      <c r="D1113" s="28"/>
      <c r="E1113" s="28"/>
      <c r="N1113" s="28"/>
      <c r="P1113" s="28"/>
      <c r="AD1113" s="28"/>
    </row>
    <row r="1114" spans="2:30" ht="30" customHeight="1" x14ac:dyDescent="0.2">
      <c r="B1114" s="28"/>
      <c r="C1114" s="28"/>
      <c r="D1114" s="28"/>
      <c r="E1114" s="28"/>
      <c r="N1114" s="28"/>
      <c r="P1114" s="28"/>
      <c r="AD1114" s="28"/>
    </row>
    <row r="1115" spans="2:30" ht="30" customHeight="1" x14ac:dyDescent="0.2">
      <c r="B1115" s="28"/>
      <c r="C1115" s="28"/>
      <c r="D1115" s="28"/>
      <c r="E1115" s="28"/>
      <c r="N1115" s="28"/>
      <c r="P1115" s="28"/>
      <c r="AD1115" s="28"/>
    </row>
    <row r="1116" spans="2:30" ht="30" customHeight="1" x14ac:dyDescent="0.2">
      <c r="B1116" s="28"/>
      <c r="C1116" s="28"/>
      <c r="D1116" s="28"/>
      <c r="E1116" s="28"/>
      <c r="N1116" s="28"/>
      <c r="P1116" s="28"/>
      <c r="AD1116" s="28"/>
    </row>
    <row r="1117" spans="2:30" ht="30" customHeight="1" x14ac:dyDescent="0.2">
      <c r="B1117" s="28"/>
      <c r="C1117" s="28"/>
      <c r="D1117" s="28"/>
      <c r="E1117" s="28"/>
      <c r="N1117" s="28"/>
      <c r="P1117" s="28"/>
      <c r="AD1117" s="28"/>
    </row>
    <row r="1118" spans="2:30" ht="30" customHeight="1" x14ac:dyDescent="0.2">
      <c r="B1118" s="28"/>
      <c r="C1118" s="28"/>
      <c r="D1118" s="28"/>
      <c r="E1118" s="28"/>
      <c r="N1118" s="28"/>
      <c r="P1118" s="28"/>
      <c r="AD1118" s="28"/>
    </row>
    <row r="1119" spans="2:30" ht="30" customHeight="1" x14ac:dyDescent="0.2">
      <c r="B1119" s="28"/>
      <c r="C1119" s="28"/>
      <c r="D1119" s="28"/>
      <c r="E1119" s="28"/>
      <c r="N1119" s="28"/>
      <c r="P1119" s="28"/>
      <c r="AD1119" s="28"/>
    </row>
    <row r="1120" spans="2:30" ht="30" customHeight="1" x14ac:dyDescent="0.2">
      <c r="B1120" s="28"/>
      <c r="C1120" s="28"/>
      <c r="D1120" s="28"/>
      <c r="E1120" s="28"/>
      <c r="N1120" s="28"/>
      <c r="P1120" s="28"/>
      <c r="AD1120" s="28"/>
    </row>
    <row r="1121" spans="2:30" ht="30" customHeight="1" x14ac:dyDescent="0.2">
      <c r="B1121" s="28"/>
      <c r="C1121" s="28"/>
      <c r="D1121" s="28"/>
      <c r="E1121" s="28"/>
      <c r="N1121" s="28"/>
      <c r="P1121" s="28"/>
      <c r="AD1121" s="28"/>
    </row>
    <row r="1122" spans="2:30" ht="30" customHeight="1" x14ac:dyDescent="0.2">
      <c r="B1122" s="28"/>
      <c r="C1122" s="28"/>
      <c r="D1122" s="28"/>
      <c r="E1122" s="28"/>
      <c r="N1122" s="28"/>
      <c r="P1122" s="28"/>
      <c r="AD1122" s="28"/>
    </row>
    <row r="1123" spans="2:30" ht="30" customHeight="1" x14ac:dyDescent="0.2">
      <c r="B1123" s="28"/>
      <c r="C1123" s="28"/>
      <c r="D1123" s="28"/>
      <c r="E1123" s="28"/>
      <c r="N1123" s="28"/>
      <c r="P1123" s="28"/>
      <c r="AD1123" s="28"/>
    </row>
    <row r="1124" spans="2:30" ht="30" customHeight="1" x14ac:dyDescent="0.2">
      <c r="B1124" s="28"/>
      <c r="C1124" s="28"/>
      <c r="D1124" s="28"/>
      <c r="E1124" s="28"/>
      <c r="N1124" s="28"/>
      <c r="P1124" s="28"/>
      <c r="AD1124" s="28"/>
    </row>
    <row r="1125" spans="2:30" ht="30" customHeight="1" x14ac:dyDescent="0.2">
      <c r="B1125" s="28"/>
      <c r="C1125" s="28"/>
      <c r="D1125" s="28"/>
      <c r="E1125" s="28"/>
      <c r="N1125" s="28"/>
      <c r="P1125" s="28"/>
      <c r="AD1125" s="28"/>
    </row>
    <row r="1126" spans="2:30" ht="30" customHeight="1" x14ac:dyDescent="0.2">
      <c r="B1126" s="28"/>
      <c r="C1126" s="28"/>
      <c r="D1126" s="28"/>
      <c r="E1126" s="28"/>
      <c r="N1126" s="28"/>
      <c r="P1126" s="28"/>
      <c r="AD1126" s="28"/>
    </row>
    <row r="1127" spans="2:30" ht="30" customHeight="1" x14ac:dyDescent="0.2">
      <c r="B1127" s="28"/>
      <c r="C1127" s="28"/>
      <c r="D1127" s="28"/>
      <c r="E1127" s="28"/>
      <c r="N1127" s="28"/>
      <c r="P1127" s="28"/>
      <c r="AD1127" s="28"/>
    </row>
    <row r="1128" spans="2:30" ht="30" customHeight="1" x14ac:dyDescent="0.2">
      <c r="B1128" s="28"/>
      <c r="C1128" s="28"/>
      <c r="D1128" s="28"/>
      <c r="E1128" s="28"/>
      <c r="N1128" s="28"/>
      <c r="P1128" s="28"/>
      <c r="AD1128" s="28"/>
    </row>
    <row r="1129" spans="2:30" ht="30" customHeight="1" x14ac:dyDescent="0.2">
      <c r="B1129" s="28"/>
      <c r="C1129" s="28"/>
      <c r="D1129" s="28"/>
      <c r="E1129" s="28"/>
      <c r="N1129" s="28"/>
      <c r="P1129" s="28"/>
      <c r="AD1129" s="28"/>
    </row>
    <row r="1130" spans="2:30" ht="30" customHeight="1" x14ac:dyDescent="0.2">
      <c r="B1130" s="28"/>
      <c r="C1130" s="28"/>
      <c r="D1130" s="28"/>
      <c r="E1130" s="28"/>
      <c r="N1130" s="28"/>
      <c r="P1130" s="28"/>
      <c r="AD1130" s="28"/>
    </row>
    <row r="1131" spans="2:30" ht="30" customHeight="1" x14ac:dyDescent="0.2">
      <c r="B1131" s="28"/>
      <c r="C1131" s="28"/>
      <c r="D1131" s="28"/>
      <c r="E1131" s="28"/>
      <c r="N1131" s="28"/>
      <c r="P1131" s="28"/>
      <c r="AD1131" s="28"/>
    </row>
    <row r="1132" spans="2:30" ht="30" customHeight="1" x14ac:dyDescent="0.2">
      <c r="B1132" s="28"/>
      <c r="C1132" s="28"/>
      <c r="D1132" s="28"/>
      <c r="E1132" s="28"/>
      <c r="N1132" s="28"/>
      <c r="P1132" s="28"/>
      <c r="AD1132" s="28"/>
    </row>
    <row r="1133" spans="2:30" ht="30" customHeight="1" x14ac:dyDescent="0.2">
      <c r="B1133" s="28"/>
      <c r="C1133" s="28"/>
      <c r="D1133" s="28"/>
      <c r="E1133" s="28"/>
      <c r="N1133" s="28"/>
      <c r="P1133" s="28"/>
      <c r="AD1133" s="28"/>
    </row>
    <row r="1134" spans="2:30" ht="30" customHeight="1" x14ac:dyDescent="0.2">
      <c r="B1134" s="28"/>
      <c r="C1134" s="28"/>
      <c r="D1134" s="28"/>
      <c r="E1134" s="28"/>
      <c r="N1134" s="28"/>
      <c r="P1134" s="28"/>
      <c r="AD1134" s="28"/>
    </row>
    <row r="1135" spans="2:30" ht="30" customHeight="1" x14ac:dyDescent="0.2">
      <c r="B1135" s="28"/>
      <c r="C1135" s="28"/>
      <c r="D1135" s="28"/>
      <c r="E1135" s="28"/>
      <c r="N1135" s="28"/>
      <c r="P1135" s="28"/>
      <c r="AD1135" s="28"/>
    </row>
    <row r="1136" spans="2:30" ht="30" customHeight="1" x14ac:dyDescent="0.2">
      <c r="B1136" s="28"/>
      <c r="C1136" s="28"/>
      <c r="D1136" s="28"/>
      <c r="E1136" s="28"/>
      <c r="N1136" s="28"/>
      <c r="P1136" s="28"/>
      <c r="AD1136" s="28"/>
    </row>
    <row r="1137" spans="2:30" ht="30" customHeight="1" x14ac:dyDescent="0.2">
      <c r="B1137" s="28"/>
      <c r="C1137" s="28"/>
      <c r="D1137" s="28"/>
      <c r="E1137" s="28"/>
      <c r="N1137" s="28"/>
      <c r="P1137" s="28"/>
      <c r="AD1137" s="28"/>
    </row>
    <row r="1138" spans="2:30" ht="30" customHeight="1" x14ac:dyDescent="0.2">
      <c r="B1138" s="28"/>
      <c r="C1138" s="28"/>
      <c r="D1138" s="28"/>
      <c r="E1138" s="28"/>
      <c r="N1138" s="28"/>
      <c r="P1138" s="28"/>
      <c r="AD1138" s="28"/>
    </row>
    <row r="1139" spans="2:30" ht="30" customHeight="1" x14ac:dyDescent="0.2">
      <c r="B1139" s="28"/>
      <c r="C1139" s="28"/>
      <c r="D1139" s="28"/>
      <c r="E1139" s="28"/>
      <c r="N1139" s="28"/>
      <c r="P1139" s="28"/>
      <c r="AD1139" s="28"/>
    </row>
    <row r="1140" spans="2:30" ht="30" customHeight="1" x14ac:dyDescent="0.2">
      <c r="B1140" s="28"/>
      <c r="C1140" s="28"/>
      <c r="D1140" s="28"/>
      <c r="E1140" s="28"/>
      <c r="N1140" s="28"/>
      <c r="P1140" s="28"/>
      <c r="AD1140" s="28"/>
    </row>
    <row r="1141" spans="2:30" ht="30" customHeight="1" x14ac:dyDescent="0.2">
      <c r="B1141" s="28"/>
      <c r="C1141" s="28"/>
      <c r="D1141" s="28"/>
      <c r="E1141" s="28"/>
      <c r="N1141" s="28"/>
      <c r="P1141" s="28"/>
      <c r="AD1141" s="28"/>
    </row>
    <row r="1142" spans="2:30" ht="30" customHeight="1" x14ac:dyDescent="0.2">
      <c r="B1142" s="28"/>
      <c r="C1142" s="28"/>
      <c r="D1142" s="28"/>
      <c r="E1142" s="28"/>
      <c r="N1142" s="28"/>
      <c r="P1142" s="28"/>
      <c r="AD1142" s="28"/>
    </row>
    <row r="1143" spans="2:30" ht="30" customHeight="1" x14ac:dyDescent="0.2">
      <c r="B1143" s="28"/>
      <c r="C1143" s="28"/>
      <c r="D1143" s="28"/>
      <c r="E1143" s="28"/>
      <c r="N1143" s="28"/>
      <c r="P1143" s="28"/>
      <c r="AD1143" s="28"/>
    </row>
    <row r="1144" spans="2:30" ht="30" customHeight="1" x14ac:dyDescent="0.2">
      <c r="B1144" s="28"/>
      <c r="C1144" s="28"/>
      <c r="D1144" s="28"/>
      <c r="E1144" s="28"/>
      <c r="N1144" s="28"/>
      <c r="P1144" s="28"/>
      <c r="AD1144" s="28"/>
    </row>
    <row r="1145" spans="2:30" ht="30" customHeight="1" x14ac:dyDescent="0.2">
      <c r="B1145" s="28"/>
      <c r="C1145" s="28"/>
      <c r="D1145" s="28"/>
      <c r="E1145" s="28"/>
      <c r="N1145" s="28"/>
      <c r="P1145" s="28"/>
      <c r="AD1145" s="28"/>
    </row>
    <row r="1146" spans="2:30" ht="30" customHeight="1" x14ac:dyDescent="0.2">
      <c r="B1146" s="28"/>
      <c r="C1146" s="28"/>
      <c r="D1146" s="28"/>
      <c r="E1146" s="28"/>
      <c r="N1146" s="28"/>
      <c r="P1146" s="28"/>
      <c r="AD1146" s="28"/>
    </row>
    <row r="1147" spans="2:30" ht="30" customHeight="1" x14ac:dyDescent="0.2">
      <c r="B1147" s="28"/>
      <c r="C1147" s="28"/>
      <c r="D1147" s="28"/>
      <c r="E1147" s="28"/>
      <c r="N1147" s="28"/>
      <c r="P1147" s="28"/>
      <c r="AD1147" s="28"/>
    </row>
    <row r="1148" spans="2:30" ht="30" customHeight="1" x14ac:dyDescent="0.2">
      <c r="B1148" s="28"/>
      <c r="C1148" s="28"/>
      <c r="D1148" s="28"/>
      <c r="E1148" s="28"/>
      <c r="N1148" s="28"/>
      <c r="P1148" s="28"/>
      <c r="AD1148" s="28"/>
    </row>
    <row r="1149" spans="2:30" ht="30" customHeight="1" x14ac:dyDescent="0.2">
      <c r="B1149" s="28"/>
      <c r="C1149" s="28"/>
      <c r="D1149" s="28"/>
      <c r="E1149" s="28"/>
      <c r="N1149" s="28"/>
      <c r="P1149" s="28"/>
      <c r="AD1149" s="28"/>
    </row>
    <row r="1150" spans="2:30" ht="30" customHeight="1" x14ac:dyDescent="0.2">
      <c r="B1150" s="28"/>
      <c r="C1150" s="28"/>
      <c r="D1150" s="28"/>
      <c r="E1150" s="28"/>
      <c r="N1150" s="28"/>
      <c r="P1150" s="28"/>
      <c r="AD1150" s="28"/>
    </row>
    <row r="1151" spans="2:30" ht="30" customHeight="1" x14ac:dyDescent="0.2">
      <c r="B1151" s="28"/>
      <c r="C1151" s="28"/>
      <c r="D1151" s="28"/>
      <c r="E1151" s="28"/>
      <c r="N1151" s="28"/>
      <c r="P1151" s="28"/>
      <c r="AD1151" s="28"/>
    </row>
    <row r="1152" spans="2:30" ht="30" customHeight="1" x14ac:dyDescent="0.2">
      <c r="B1152" s="28"/>
      <c r="C1152" s="28"/>
      <c r="D1152" s="28"/>
      <c r="E1152" s="28"/>
      <c r="N1152" s="28"/>
      <c r="P1152" s="28"/>
      <c r="AD1152" s="28"/>
    </row>
    <row r="1153" spans="2:30" ht="30" customHeight="1" x14ac:dyDescent="0.2">
      <c r="B1153" s="28"/>
      <c r="C1153" s="28"/>
      <c r="D1153" s="28"/>
      <c r="E1153" s="28"/>
      <c r="N1153" s="28"/>
      <c r="P1153" s="28"/>
      <c r="AD1153" s="28"/>
    </row>
    <row r="1154" spans="2:30" ht="30" customHeight="1" x14ac:dyDescent="0.2">
      <c r="B1154" s="28"/>
      <c r="C1154" s="28"/>
      <c r="D1154" s="28"/>
      <c r="E1154" s="28"/>
      <c r="N1154" s="28"/>
      <c r="P1154" s="28"/>
      <c r="AD1154" s="28"/>
    </row>
    <row r="1155" spans="2:30" ht="30" customHeight="1" x14ac:dyDescent="0.2">
      <c r="B1155" s="28"/>
      <c r="C1155" s="28"/>
      <c r="D1155" s="28"/>
      <c r="E1155" s="28"/>
      <c r="N1155" s="28"/>
      <c r="P1155" s="28"/>
      <c r="AD1155" s="28"/>
    </row>
    <row r="1156" spans="2:30" ht="30" customHeight="1" x14ac:dyDescent="0.2">
      <c r="B1156" s="28"/>
      <c r="C1156" s="28"/>
      <c r="D1156" s="28"/>
      <c r="E1156" s="28"/>
      <c r="N1156" s="28"/>
      <c r="P1156" s="28"/>
      <c r="AD1156" s="28"/>
    </row>
    <row r="1157" spans="2:30" ht="30" customHeight="1" x14ac:dyDescent="0.2">
      <c r="B1157" s="28"/>
      <c r="C1157" s="28"/>
      <c r="D1157" s="28"/>
      <c r="E1157" s="28"/>
      <c r="N1157" s="28"/>
      <c r="P1157" s="28"/>
      <c r="AD1157" s="28"/>
    </row>
    <row r="1158" spans="2:30" ht="30" customHeight="1" x14ac:dyDescent="0.2">
      <c r="B1158" s="28"/>
      <c r="C1158" s="28"/>
      <c r="D1158" s="28"/>
      <c r="E1158" s="28"/>
      <c r="N1158" s="28"/>
      <c r="P1158" s="28"/>
      <c r="AD1158" s="28"/>
    </row>
    <row r="1159" spans="2:30" ht="30" customHeight="1" x14ac:dyDescent="0.2">
      <c r="B1159" s="28"/>
      <c r="C1159" s="28"/>
      <c r="D1159" s="28"/>
      <c r="E1159" s="28"/>
      <c r="N1159" s="28"/>
      <c r="P1159" s="28"/>
      <c r="AD1159" s="28"/>
    </row>
    <row r="1160" spans="2:30" ht="30" customHeight="1" x14ac:dyDescent="0.2">
      <c r="B1160" s="28"/>
      <c r="C1160" s="28"/>
      <c r="D1160" s="28"/>
      <c r="E1160" s="28"/>
      <c r="N1160" s="28"/>
      <c r="P1160" s="28"/>
      <c r="AD1160" s="28"/>
    </row>
    <row r="1161" spans="2:30" ht="30" customHeight="1" x14ac:dyDescent="0.2">
      <c r="B1161" s="28"/>
      <c r="C1161" s="28"/>
      <c r="D1161" s="28"/>
      <c r="E1161" s="28"/>
      <c r="N1161" s="28"/>
      <c r="P1161" s="28"/>
      <c r="AD1161" s="28"/>
    </row>
    <row r="1162" spans="2:30" ht="30" customHeight="1" x14ac:dyDescent="0.2">
      <c r="B1162" s="28"/>
      <c r="C1162" s="28"/>
      <c r="D1162" s="28"/>
      <c r="E1162" s="28"/>
      <c r="N1162" s="28"/>
      <c r="P1162" s="28"/>
      <c r="AD1162" s="28"/>
    </row>
    <row r="1163" spans="2:30" ht="30" customHeight="1" x14ac:dyDescent="0.2">
      <c r="B1163" s="28"/>
      <c r="C1163" s="28"/>
      <c r="D1163" s="28"/>
      <c r="E1163" s="28"/>
      <c r="N1163" s="28"/>
      <c r="P1163" s="28"/>
      <c r="AD1163" s="28"/>
    </row>
    <row r="1164" spans="2:30" ht="30" customHeight="1" x14ac:dyDescent="0.2">
      <c r="B1164" s="28"/>
      <c r="C1164" s="28"/>
      <c r="D1164" s="28"/>
      <c r="E1164" s="28"/>
      <c r="N1164" s="28"/>
      <c r="P1164" s="28"/>
      <c r="AD1164" s="28"/>
    </row>
    <row r="1165" spans="2:30" ht="30" customHeight="1" x14ac:dyDescent="0.2">
      <c r="B1165" s="28"/>
      <c r="C1165" s="28"/>
      <c r="D1165" s="28"/>
      <c r="E1165" s="28"/>
      <c r="N1165" s="28"/>
      <c r="P1165" s="28"/>
      <c r="AD1165" s="28"/>
    </row>
    <row r="1166" spans="2:30" ht="30" customHeight="1" x14ac:dyDescent="0.2">
      <c r="B1166" s="28"/>
      <c r="C1166" s="28"/>
      <c r="D1166" s="28"/>
      <c r="E1166" s="28"/>
      <c r="N1166" s="28"/>
      <c r="P1166" s="28"/>
      <c r="AD1166" s="28"/>
    </row>
    <row r="1167" spans="2:30" ht="30" customHeight="1" x14ac:dyDescent="0.2">
      <c r="B1167" s="28"/>
      <c r="C1167" s="28"/>
      <c r="D1167" s="28"/>
      <c r="E1167" s="28"/>
      <c r="N1167" s="28"/>
      <c r="P1167" s="28"/>
      <c r="AD1167" s="28"/>
    </row>
    <row r="1168" spans="2:30" ht="30" customHeight="1" x14ac:dyDescent="0.2">
      <c r="B1168" s="28"/>
      <c r="C1168" s="28"/>
      <c r="D1168" s="28"/>
      <c r="E1168" s="28"/>
      <c r="N1168" s="28"/>
      <c r="P1168" s="28"/>
      <c r="AD1168" s="28"/>
    </row>
    <row r="1169" spans="2:30" ht="30" customHeight="1" x14ac:dyDescent="0.2">
      <c r="B1169" s="28"/>
      <c r="C1169" s="28"/>
      <c r="D1169" s="28"/>
      <c r="E1169" s="28"/>
      <c r="N1169" s="28"/>
      <c r="P1169" s="28"/>
      <c r="AD1169" s="28"/>
    </row>
    <row r="1170" spans="2:30" ht="30" customHeight="1" x14ac:dyDescent="0.2">
      <c r="B1170" s="28"/>
      <c r="C1170" s="28"/>
      <c r="D1170" s="28"/>
      <c r="E1170" s="28"/>
      <c r="N1170" s="28"/>
      <c r="P1170" s="28"/>
      <c r="AD1170" s="28"/>
    </row>
    <row r="1171" spans="2:30" ht="30" customHeight="1" x14ac:dyDescent="0.2">
      <c r="B1171" s="28"/>
      <c r="C1171" s="28"/>
      <c r="D1171" s="28"/>
      <c r="E1171" s="28"/>
      <c r="N1171" s="28"/>
      <c r="P1171" s="28"/>
      <c r="AD1171" s="28"/>
    </row>
    <row r="1172" spans="2:30" ht="30" customHeight="1" x14ac:dyDescent="0.2">
      <c r="B1172" s="28"/>
      <c r="C1172" s="28"/>
      <c r="D1172" s="28"/>
      <c r="E1172" s="28"/>
      <c r="N1172" s="28"/>
      <c r="P1172" s="28"/>
      <c r="AD1172" s="28"/>
    </row>
    <row r="1173" spans="2:30" ht="30" customHeight="1" x14ac:dyDescent="0.2">
      <c r="B1173" s="28"/>
      <c r="C1173" s="28"/>
      <c r="D1173" s="28"/>
      <c r="E1173" s="28"/>
      <c r="N1173" s="28"/>
      <c r="P1173" s="28"/>
      <c r="AD1173" s="28"/>
    </row>
    <row r="1174" spans="2:30" ht="30" customHeight="1" x14ac:dyDescent="0.2">
      <c r="B1174" s="28"/>
      <c r="C1174" s="28"/>
      <c r="D1174" s="28"/>
      <c r="E1174" s="28"/>
      <c r="N1174" s="28"/>
      <c r="P1174" s="28"/>
      <c r="AD1174" s="28"/>
    </row>
    <row r="1175" spans="2:30" ht="30" customHeight="1" x14ac:dyDescent="0.2">
      <c r="B1175" s="28"/>
      <c r="C1175" s="28"/>
      <c r="D1175" s="28"/>
      <c r="E1175" s="28"/>
      <c r="N1175" s="28"/>
      <c r="P1175" s="28"/>
      <c r="AD1175" s="28"/>
    </row>
    <row r="1176" spans="2:30" ht="30" customHeight="1" x14ac:dyDescent="0.2">
      <c r="B1176" s="28"/>
      <c r="C1176" s="28"/>
      <c r="D1176" s="28"/>
      <c r="E1176" s="28"/>
      <c r="N1176" s="28"/>
      <c r="P1176" s="28"/>
      <c r="AD1176" s="28"/>
    </row>
    <row r="1177" spans="2:30" ht="30" customHeight="1" x14ac:dyDescent="0.2">
      <c r="B1177" s="28"/>
      <c r="C1177" s="28"/>
      <c r="D1177" s="28"/>
      <c r="E1177" s="28"/>
      <c r="N1177" s="28"/>
      <c r="P1177" s="28"/>
      <c r="AD1177" s="28"/>
    </row>
    <row r="1178" spans="2:30" ht="30" customHeight="1" x14ac:dyDescent="0.2">
      <c r="B1178" s="28"/>
      <c r="C1178" s="28"/>
      <c r="D1178" s="28"/>
      <c r="E1178" s="28"/>
      <c r="N1178" s="28"/>
      <c r="P1178" s="28"/>
      <c r="AD1178" s="28"/>
    </row>
    <row r="1179" spans="2:30" ht="30" customHeight="1" x14ac:dyDescent="0.2">
      <c r="B1179" s="28"/>
      <c r="C1179" s="28"/>
      <c r="D1179" s="28"/>
      <c r="E1179" s="28"/>
      <c r="N1179" s="28"/>
      <c r="P1179" s="28"/>
      <c r="AD1179" s="28"/>
    </row>
    <row r="1180" spans="2:30" ht="30" customHeight="1" x14ac:dyDescent="0.2">
      <c r="B1180" s="28"/>
      <c r="C1180" s="28"/>
      <c r="D1180" s="28"/>
      <c r="E1180" s="28"/>
      <c r="N1180" s="28"/>
      <c r="P1180" s="28"/>
      <c r="AD1180" s="28"/>
    </row>
    <row r="1181" spans="2:30" ht="30" customHeight="1" x14ac:dyDescent="0.2">
      <c r="B1181" s="28"/>
      <c r="C1181" s="28"/>
      <c r="D1181" s="28"/>
      <c r="E1181" s="28"/>
      <c r="N1181" s="28"/>
      <c r="P1181" s="28"/>
      <c r="AD1181" s="28"/>
    </row>
    <row r="1182" spans="2:30" ht="30" customHeight="1" x14ac:dyDescent="0.2">
      <c r="B1182" s="28"/>
      <c r="C1182" s="28"/>
      <c r="D1182" s="28"/>
      <c r="E1182" s="28"/>
      <c r="N1182" s="28"/>
      <c r="P1182" s="28"/>
      <c r="AD1182" s="28"/>
    </row>
    <row r="1183" spans="2:30" ht="30" customHeight="1" x14ac:dyDescent="0.2">
      <c r="B1183" s="28"/>
      <c r="C1183" s="28"/>
      <c r="D1183" s="28"/>
      <c r="E1183" s="28"/>
      <c r="N1183" s="28"/>
      <c r="P1183" s="28"/>
      <c r="AD1183" s="28"/>
    </row>
    <row r="1184" spans="2:30" ht="30" customHeight="1" x14ac:dyDescent="0.2">
      <c r="B1184" s="28"/>
      <c r="C1184" s="28"/>
      <c r="D1184" s="28"/>
      <c r="E1184" s="28"/>
      <c r="N1184" s="28"/>
      <c r="P1184" s="28"/>
      <c r="AD1184" s="28"/>
    </row>
    <row r="1185" spans="2:30" ht="30" customHeight="1" x14ac:dyDescent="0.2">
      <c r="B1185" s="28"/>
      <c r="C1185" s="28"/>
      <c r="D1185" s="28"/>
      <c r="E1185" s="28"/>
      <c r="N1185" s="28"/>
      <c r="P1185" s="28"/>
      <c r="AD1185" s="28"/>
    </row>
    <row r="1186" spans="2:30" ht="30" customHeight="1" x14ac:dyDescent="0.2">
      <c r="B1186" s="28"/>
      <c r="C1186" s="28"/>
      <c r="D1186" s="28"/>
      <c r="E1186" s="28"/>
      <c r="N1186" s="28"/>
      <c r="P1186" s="28"/>
      <c r="AD1186" s="28"/>
    </row>
    <row r="1187" spans="2:30" ht="30" customHeight="1" x14ac:dyDescent="0.2">
      <c r="B1187" s="28"/>
      <c r="C1187" s="28"/>
      <c r="D1187" s="28"/>
      <c r="E1187" s="28"/>
      <c r="N1187" s="28"/>
      <c r="P1187" s="28"/>
      <c r="AD1187" s="28"/>
    </row>
    <row r="1188" spans="2:30" ht="30" customHeight="1" x14ac:dyDescent="0.2">
      <c r="B1188" s="28"/>
      <c r="C1188" s="28"/>
      <c r="D1188" s="28"/>
      <c r="E1188" s="28"/>
      <c r="N1188" s="28"/>
      <c r="P1188" s="28"/>
      <c r="AD1188" s="28"/>
    </row>
    <row r="1189" spans="2:30" ht="30" customHeight="1" x14ac:dyDescent="0.2">
      <c r="B1189" s="28"/>
      <c r="C1189" s="28"/>
      <c r="D1189" s="28"/>
      <c r="E1189" s="28"/>
      <c r="N1189" s="28"/>
      <c r="P1189" s="28"/>
      <c r="AD1189" s="28"/>
    </row>
    <row r="1190" spans="2:30" ht="30" customHeight="1" x14ac:dyDescent="0.2">
      <c r="B1190" s="28"/>
      <c r="C1190" s="28"/>
      <c r="D1190" s="28"/>
      <c r="E1190" s="28"/>
      <c r="N1190" s="28"/>
      <c r="P1190" s="28"/>
      <c r="AD1190" s="28"/>
    </row>
    <row r="1191" spans="2:30" ht="30" customHeight="1" x14ac:dyDescent="0.2">
      <c r="B1191" s="28"/>
      <c r="C1191" s="28"/>
      <c r="D1191" s="28"/>
      <c r="E1191" s="28"/>
      <c r="N1191" s="28"/>
      <c r="P1191" s="28"/>
      <c r="AD1191" s="28"/>
    </row>
    <row r="1192" spans="2:30" ht="30" customHeight="1" x14ac:dyDescent="0.2">
      <c r="B1192" s="28"/>
      <c r="C1192" s="28"/>
      <c r="D1192" s="28"/>
      <c r="E1192" s="28"/>
      <c r="N1192" s="28"/>
      <c r="P1192" s="28"/>
      <c r="AD1192" s="28"/>
    </row>
    <row r="1193" spans="2:30" ht="30" customHeight="1" x14ac:dyDescent="0.2">
      <c r="B1193" s="28"/>
      <c r="C1193" s="28"/>
      <c r="D1193" s="28"/>
      <c r="E1193" s="28"/>
      <c r="N1193" s="28"/>
      <c r="P1193" s="28"/>
      <c r="AD1193" s="28"/>
    </row>
    <row r="1194" spans="2:30" ht="30" customHeight="1" x14ac:dyDescent="0.2">
      <c r="B1194" s="28"/>
      <c r="C1194" s="28"/>
      <c r="D1194" s="28"/>
      <c r="E1194" s="28"/>
      <c r="N1194" s="28"/>
      <c r="P1194" s="28"/>
      <c r="AD1194" s="28"/>
    </row>
    <row r="1195" spans="2:30" ht="30" customHeight="1" x14ac:dyDescent="0.2">
      <c r="B1195" s="28"/>
      <c r="C1195" s="28"/>
      <c r="D1195" s="28"/>
      <c r="E1195" s="28"/>
      <c r="N1195" s="28"/>
      <c r="P1195" s="28"/>
      <c r="AD1195" s="28"/>
    </row>
    <row r="1196" spans="2:30" ht="30" customHeight="1" x14ac:dyDescent="0.2">
      <c r="B1196" s="28"/>
      <c r="C1196" s="28"/>
      <c r="D1196" s="28"/>
      <c r="E1196" s="28"/>
      <c r="N1196" s="28"/>
      <c r="P1196" s="28"/>
      <c r="AD1196" s="28"/>
    </row>
    <row r="1197" spans="2:30" ht="30" customHeight="1" x14ac:dyDescent="0.2">
      <c r="B1197" s="28"/>
      <c r="C1197" s="28"/>
      <c r="D1197" s="28"/>
      <c r="E1197" s="28"/>
      <c r="N1197" s="28"/>
      <c r="P1197" s="28"/>
      <c r="AD1197" s="28"/>
    </row>
    <row r="1198" spans="2:30" ht="30" customHeight="1" x14ac:dyDescent="0.2">
      <c r="B1198" s="28"/>
      <c r="C1198" s="28"/>
      <c r="D1198" s="28"/>
      <c r="E1198" s="28"/>
      <c r="N1198" s="28"/>
      <c r="P1198" s="28"/>
      <c r="AD1198" s="28"/>
    </row>
    <row r="1199" spans="2:30" ht="30" customHeight="1" x14ac:dyDescent="0.2">
      <c r="B1199" s="28"/>
      <c r="C1199" s="28"/>
      <c r="D1199" s="28"/>
      <c r="E1199" s="28"/>
      <c r="N1199" s="28"/>
      <c r="P1199" s="28"/>
      <c r="AD1199" s="28"/>
    </row>
    <row r="1200" spans="2:30" ht="30" customHeight="1" x14ac:dyDescent="0.2">
      <c r="B1200" s="28"/>
      <c r="C1200" s="28"/>
      <c r="D1200" s="28"/>
      <c r="E1200" s="28"/>
      <c r="N1200" s="28"/>
      <c r="P1200" s="28"/>
      <c r="AD1200" s="28"/>
    </row>
    <row r="1201" spans="2:30" ht="30" customHeight="1" x14ac:dyDescent="0.2">
      <c r="B1201" s="28"/>
      <c r="C1201" s="28"/>
      <c r="D1201" s="28"/>
      <c r="E1201" s="28"/>
      <c r="N1201" s="28"/>
      <c r="P1201" s="28"/>
      <c r="AD1201" s="28"/>
    </row>
    <row r="1202" spans="2:30" ht="30" customHeight="1" x14ac:dyDescent="0.2">
      <c r="B1202" s="28"/>
      <c r="C1202" s="28"/>
      <c r="D1202" s="28"/>
      <c r="E1202" s="28"/>
      <c r="N1202" s="28"/>
      <c r="P1202" s="28"/>
      <c r="AD1202" s="28"/>
    </row>
    <row r="1203" spans="2:30" ht="30" customHeight="1" x14ac:dyDescent="0.2">
      <c r="B1203" s="28"/>
      <c r="C1203" s="28"/>
      <c r="D1203" s="28"/>
      <c r="E1203" s="28"/>
      <c r="N1203" s="28"/>
      <c r="P1203" s="28"/>
      <c r="AD1203" s="28"/>
    </row>
    <row r="1204" spans="2:30" ht="30" customHeight="1" x14ac:dyDescent="0.2">
      <c r="B1204" s="28"/>
      <c r="C1204" s="28"/>
      <c r="D1204" s="28"/>
      <c r="E1204" s="28"/>
      <c r="N1204" s="28"/>
      <c r="P1204" s="28"/>
      <c r="AD1204" s="28"/>
    </row>
    <row r="1205" spans="2:30" ht="30" customHeight="1" x14ac:dyDescent="0.2">
      <c r="B1205" s="28"/>
      <c r="C1205" s="28"/>
      <c r="D1205" s="28"/>
      <c r="E1205" s="28"/>
      <c r="N1205" s="28"/>
      <c r="P1205" s="28"/>
      <c r="AD1205" s="28"/>
    </row>
    <row r="1206" spans="2:30" ht="30" customHeight="1" x14ac:dyDescent="0.2">
      <c r="B1206" s="28"/>
      <c r="C1206" s="28"/>
      <c r="D1206" s="28"/>
      <c r="E1206" s="28"/>
      <c r="N1206" s="28"/>
      <c r="P1206" s="28"/>
      <c r="AD1206" s="28"/>
    </row>
    <row r="1207" spans="2:30" ht="30" customHeight="1" x14ac:dyDescent="0.2">
      <c r="B1207" s="28"/>
      <c r="C1207" s="28"/>
      <c r="D1207" s="28"/>
      <c r="E1207" s="28"/>
      <c r="N1207" s="28"/>
      <c r="P1207" s="28"/>
      <c r="AD1207" s="28"/>
    </row>
    <row r="1208" spans="2:30" ht="30" customHeight="1" x14ac:dyDescent="0.2">
      <c r="B1208" s="28"/>
      <c r="C1208" s="28"/>
      <c r="D1208" s="28"/>
      <c r="E1208" s="28"/>
      <c r="N1208" s="28"/>
      <c r="P1208" s="28"/>
      <c r="AD1208" s="28"/>
    </row>
    <row r="1209" spans="2:30" ht="30" customHeight="1" x14ac:dyDescent="0.2">
      <c r="B1209" s="28"/>
      <c r="C1209" s="28"/>
      <c r="D1209" s="28"/>
      <c r="E1209" s="28"/>
      <c r="N1209" s="28"/>
      <c r="P1209" s="28"/>
      <c r="AD1209" s="28"/>
    </row>
    <row r="1210" spans="2:30" ht="30" customHeight="1" x14ac:dyDescent="0.2">
      <c r="B1210" s="28"/>
      <c r="C1210" s="28"/>
      <c r="D1210" s="28"/>
      <c r="E1210" s="28"/>
      <c r="N1210" s="28"/>
      <c r="P1210" s="28"/>
      <c r="AD1210" s="28"/>
    </row>
    <row r="1211" spans="2:30" ht="30" customHeight="1" x14ac:dyDescent="0.2">
      <c r="B1211" s="28"/>
      <c r="C1211" s="28"/>
      <c r="D1211" s="28"/>
      <c r="E1211" s="28"/>
      <c r="N1211" s="28"/>
      <c r="P1211" s="28"/>
      <c r="AD1211" s="28"/>
    </row>
    <row r="1212" spans="2:30" ht="30" customHeight="1" x14ac:dyDescent="0.2">
      <c r="B1212" s="28"/>
      <c r="C1212" s="28"/>
      <c r="D1212" s="28"/>
      <c r="E1212" s="28"/>
      <c r="N1212" s="28"/>
      <c r="P1212" s="28"/>
      <c r="AD1212" s="28"/>
    </row>
    <row r="1213" spans="2:30" ht="30" customHeight="1" x14ac:dyDescent="0.2">
      <c r="B1213" s="28"/>
      <c r="C1213" s="28"/>
      <c r="D1213" s="28"/>
      <c r="E1213" s="28"/>
      <c r="N1213" s="28"/>
      <c r="P1213" s="28"/>
      <c r="AD1213" s="28"/>
    </row>
    <row r="1214" spans="2:30" ht="30" customHeight="1" x14ac:dyDescent="0.2">
      <c r="B1214" s="28"/>
      <c r="C1214" s="28"/>
      <c r="D1214" s="28"/>
      <c r="E1214" s="28"/>
      <c r="N1214" s="28"/>
      <c r="P1214" s="28"/>
      <c r="AD1214" s="28"/>
    </row>
    <row r="1215" spans="2:30" ht="30" customHeight="1" x14ac:dyDescent="0.2">
      <c r="B1215" s="28"/>
      <c r="C1215" s="28"/>
      <c r="D1215" s="28"/>
      <c r="E1215" s="28"/>
      <c r="N1215" s="28"/>
      <c r="P1215" s="28"/>
      <c r="AD1215" s="28"/>
    </row>
    <row r="1216" spans="2:30" ht="30" customHeight="1" x14ac:dyDescent="0.2">
      <c r="B1216" s="28"/>
      <c r="C1216" s="28"/>
      <c r="D1216" s="28"/>
      <c r="E1216" s="28"/>
      <c r="N1216" s="28"/>
      <c r="P1216" s="28"/>
      <c r="AD1216" s="28"/>
    </row>
    <row r="1217" spans="2:30" ht="30" customHeight="1" x14ac:dyDescent="0.2">
      <c r="B1217" s="28"/>
      <c r="C1217" s="28"/>
      <c r="D1217" s="28"/>
      <c r="E1217" s="28"/>
      <c r="N1217" s="28"/>
      <c r="P1217" s="28"/>
      <c r="AD1217" s="28"/>
    </row>
    <row r="1218" spans="2:30" ht="30" customHeight="1" x14ac:dyDescent="0.2">
      <c r="B1218" s="28"/>
      <c r="C1218" s="28"/>
      <c r="D1218" s="28"/>
      <c r="E1218" s="28"/>
      <c r="N1218" s="28"/>
      <c r="P1218" s="28"/>
      <c r="AD1218" s="28"/>
    </row>
    <row r="1219" spans="2:30" ht="30" customHeight="1" x14ac:dyDescent="0.2">
      <c r="B1219" s="28"/>
      <c r="C1219" s="28"/>
      <c r="D1219" s="28"/>
      <c r="E1219" s="28"/>
      <c r="N1219" s="28"/>
      <c r="P1219" s="28"/>
      <c r="AD1219" s="28"/>
    </row>
    <row r="1220" spans="2:30" ht="30" customHeight="1" x14ac:dyDescent="0.2">
      <c r="B1220" s="28"/>
      <c r="C1220" s="28"/>
      <c r="D1220" s="28"/>
      <c r="E1220" s="28"/>
      <c r="N1220" s="28"/>
      <c r="P1220" s="28"/>
      <c r="AD1220" s="28"/>
    </row>
    <row r="1221" spans="2:30" ht="30" customHeight="1" x14ac:dyDescent="0.2">
      <c r="B1221" s="28"/>
      <c r="C1221" s="28"/>
      <c r="D1221" s="28"/>
      <c r="E1221" s="28"/>
      <c r="N1221" s="28"/>
      <c r="P1221" s="28"/>
      <c r="AD1221" s="28"/>
    </row>
    <row r="1222" spans="2:30" ht="30" customHeight="1" x14ac:dyDescent="0.2">
      <c r="B1222" s="28"/>
      <c r="C1222" s="28"/>
      <c r="D1222" s="28"/>
      <c r="E1222" s="28"/>
      <c r="N1222" s="28"/>
      <c r="P1222" s="28"/>
      <c r="AD1222" s="28"/>
    </row>
    <row r="1223" spans="2:30" ht="30" customHeight="1" x14ac:dyDescent="0.2">
      <c r="B1223" s="28"/>
      <c r="C1223" s="28"/>
      <c r="D1223" s="28"/>
      <c r="E1223" s="28"/>
      <c r="N1223" s="28"/>
      <c r="P1223" s="28"/>
      <c r="AD1223" s="28"/>
    </row>
    <row r="1224" spans="2:30" ht="30" customHeight="1" x14ac:dyDescent="0.2">
      <c r="B1224" s="28"/>
      <c r="C1224" s="28"/>
      <c r="D1224" s="28"/>
      <c r="E1224" s="28"/>
      <c r="N1224" s="28"/>
      <c r="P1224" s="28"/>
      <c r="AD1224" s="28"/>
    </row>
    <row r="1225" spans="2:30" ht="30" customHeight="1" x14ac:dyDescent="0.2">
      <c r="B1225" s="28"/>
      <c r="C1225" s="28"/>
      <c r="D1225" s="28"/>
      <c r="E1225" s="28"/>
      <c r="N1225" s="28"/>
      <c r="P1225" s="28"/>
      <c r="AD1225" s="28"/>
    </row>
    <row r="1226" spans="2:30" ht="30" customHeight="1" x14ac:dyDescent="0.2">
      <c r="B1226" s="28"/>
      <c r="C1226" s="28"/>
      <c r="D1226" s="28"/>
      <c r="E1226" s="28"/>
      <c r="N1226" s="28"/>
      <c r="P1226" s="28"/>
      <c r="AD1226" s="28"/>
    </row>
    <row r="1227" spans="2:30" ht="30" customHeight="1" x14ac:dyDescent="0.2">
      <c r="B1227" s="28"/>
      <c r="C1227" s="28"/>
      <c r="D1227" s="28"/>
      <c r="E1227" s="28"/>
      <c r="N1227" s="28"/>
      <c r="P1227" s="28"/>
      <c r="AD1227" s="28"/>
    </row>
    <row r="1228" spans="2:30" ht="30" customHeight="1" x14ac:dyDescent="0.2">
      <c r="B1228" s="28"/>
      <c r="C1228" s="28"/>
      <c r="D1228" s="28"/>
      <c r="E1228" s="28"/>
      <c r="N1228" s="28"/>
      <c r="P1228" s="28"/>
      <c r="AD1228" s="28"/>
    </row>
    <row r="1229" spans="2:30" ht="30" customHeight="1" x14ac:dyDescent="0.2">
      <c r="B1229" s="28"/>
      <c r="C1229" s="28"/>
      <c r="D1229" s="28"/>
      <c r="E1229" s="28"/>
      <c r="N1229" s="28"/>
      <c r="P1229" s="28"/>
      <c r="AD1229" s="28"/>
    </row>
    <row r="1230" spans="2:30" ht="30" customHeight="1" x14ac:dyDescent="0.2">
      <c r="B1230" s="28"/>
      <c r="C1230" s="28"/>
      <c r="D1230" s="28"/>
      <c r="E1230" s="28"/>
      <c r="N1230" s="28"/>
      <c r="P1230" s="28"/>
      <c r="AD1230" s="28"/>
    </row>
    <row r="1231" spans="2:30" ht="30" customHeight="1" x14ac:dyDescent="0.2">
      <c r="B1231" s="28"/>
      <c r="C1231" s="28"/>
      <c r="D1231" s="28"/>
      <c r="E1231" s="28"/>
      <c r="N1231" s="28"/>
      <c r="P1231" s="28"/>
      <c r="AD1231" s="28"/>
    </row>
    <row r="1232" spans="2:30" ht="30" customHeight="1" x14ac:dyDescent="0.2">
      <c r="B1232" s="28"/>
      <c r="C1232" s="28"/>
      <c r="D1232" s="28"/>
      <c r="E1232" s="28"/>
      <c r="N1232" s="28"/>
      <c r="P1232" s="28"/>
      <c r="AD1232" s="28"/>
    </row>
    <row r="1233" spans="2:30" ht="30" customHeight="1" x14ac:dyDescent="0.2">
      <c r="B1233" s="28"/>
      <c r="C1233" s="28"/>
      <c r="D1233" s="28"/>
      <c r="E1233" s="28"/>
      <c r="N1233" s="28"/>
      <c r="P1233" s="28"/>
      <c r="AD1233" s="28"/>
    </row>
    <row r="1234" spans="2:30" ht="30" customHeight="1" x14ac:dyDescent="0.2">
      <c r="B1234" s="28"/>
      <c r="C1234" s="28"/>
      <c r="D1234" s="28"/>
      <c r="E1234" s="28"/>
      <c r="N1234" s="28"/>
      <c r="P1234" s="28"/>
      <c r="AD1234" s="28"/>
    </row>
    <row r="1235" spans="2:30" ht="30" customHeight="1" x14ac:dyDescent="0.2">
      <c r="B1235" s="28"/>
      <c r="C1235" s="28"/>
      <c r="D1235" s="28"/>
      <c r="E1235" s="28"/>
      <c r="N1235" s="28"/>
      <c r="P1235" s="28"/>
      <c r="AD1235" s="28"/>
    </row>
    <row r="1236" spans="2:30" ht="30" customHeight="1" x14ac:dyDescent="0.2">
      <c r="B1236" s="28"/>
      <c r="C1236" s="28"/>
      <c r="D1236" s="28"/>
      <c r="E1236" s="28"/>
      <c r="N1236" s="28"/>
      <c r="P1236" s="28"/>
      <c r="AD1236" s="28"/>
    </row>
    <row r="1237" spans="2:30" ht="30" customHeight="1" x14ac:dyDescent="0.2">
      <c r="B1237" s="28"/>
      <c r="C1237" s="28"/>
      <c r="D1237" s="28"/>
      <c r="E1237" s="28"/>
      <c r="N1237" s="28"/>
      <c r="P1237" s="28"/>
      <c r="AD1237" s="28"/>
    </row>
    <row r="1238" spans="2:30" ht="30" customHeight="1" x14ac:dyDescent="0.2">
      <c r="B1238" s="28"/>
      <c r="C1238" s="28"/>
      <c r="D1238" s="28"/>
      <c r="E1238" s="28"/>
      <c r="N1238" s="28"/>
      <c r="P1238" s="28"/>
      <c r="AD1238" s="28"/>
    </row>
    <row r="1239" spans="2:30" ht="30" customHeight="1" x14ac:dyDescent="0.2">
      <c r="B1239" s="28"/>
      <c r="C1239" s="28"/>
      <c r="D1239" s="28"/>
      <c r="E1239" s="28"/>
      <c r="N1239" s="28"/>
      <c r="P1239" s="28"/>
      <c r="AD1239" s="28"/>
    </row>
    <row r="1240" spans="2:30" ht="30" customHeight="1" x14ac:dyDescent="0.2">
      <c r="B1240" s="28"/>
      <c r="C1240" s="28"/>
      <c r="D1240" s="28"/>
      <c r="E1240" s="28"/>
      <c r="N1240" s="28"/>
      <c r="P1240" s="28"/>
      <c r="AD1240" s="28"/>
    </row>
    <row r="1241" spans="2:30" ht="30" customHeight="1" x14ac:dyDescent="0.2">
      <c r="B1241" s="28"/>
      <c r="C1241" s="28"/>
      <c r="D1241" s="28"/>
      <c r="E1241" s="28"/>
      <c r="N1241" s="28"/>
      <c r="P1241" s="28"/>
      <c r="AD1241" s="28"/>
    </row>
    <row r="1242" spans="2:30" ht="30" customHeight="1" x14ac:dyDescent="0.2">
      <c r="B1242" s="28"/>
      <c r="C1242" s="28"/>
      <c r="D1242" s="28"/>
      <c r="E1242" s="28"/>
      <c r="N1242" s="28"/>
      <c r="P1242" s="28"/>
      <c r="AD1242" s="28"/>
    </row>
    <row r="1243" spans="2:30" ht="30" customHeight="1" x14ac:dyDescent="0.2">
      <c r="B1243" s="28"/>
      <c r="C1243" s="28"/>
      <c r="D1243" s="28"/>
      <c r="E1243" s="28"/>
      <c r="N1243" s="28"/>
      <c r="P1243" s="28"/>
      <c r="AD1243" s="28"/>
    </row>
    <row r="1244" spans="2:30" ht="30" customHeight="1" x14ac:dyDescent="0.2">
      <c r="B1244" s="28"/>
      <c r="C1244" s="28"/>
      <c r="D1244" s="28"/>
      <c r="E1244" s="28"/>
      <c r="N1244" s="28"/>
      <c r="P1244" s="28"/>
      <c r="AD1244" s="28"/>
    </row>
    <row r="1245" spans="2:30" ht="30" customHeight="1" x14ac:dyDescent="0.2">
      <c r="B1245" s="28"/>
      <c r="C1245" s="28"/>
      <c r="D1245" s="28"/>
      <c r="E1245" s="28"/>
      <c r="N1245" s="28"/>
      <c r="P1245" s="28"/>
      <c r="AD1245" s="28"/>
    </row>
    <row r="1246" spans="2:30" ht="30" customHeight="1" x14ac:dyDescent="0.2">
      <c r="B1246" s="28"/>
      <c r="C1246" s="28"/>
      <c r="D1246" s="28"/>
      <c r="E1246" s="28"/>
      <c r="N1246" s="28"/>
      <c r="P1246" s="28"/>
      <c r="AD1246" s="28"/>
    </row>
    <row r="1247" spans="2:30" ht="30" customHeight="1" x14ac:dyDescent="0.2">
      <c r="B1247" s="28"/>
      <c r="C1247" s="28"/>
      <c r="D1247" s="28"/>
      <c r="E1247" s="28"/>
      <c r="N1247" s="28"/>
      <c r="P1247" s="28"/>
      <c r="AD1247" s="28"/>
    </row>
    <row r="1248" spans="2:30" ht="30" customHeight="1" x14ac:dyDescent="0.2">
      <c r="B1248" s="28"/>
      <c r="C1248" s="28"/>
      <c r="D1248" s="28"/>
      <c r="E1248" s="28"/>
      <c r="N1248" s="28"/>
      <c r="P1248" s="28"/>
      <c r="AD1248" s="28"/>
    </row>
    <row r="1249" spans="2:30" ht="30" customHeight="1" x14ac:dyDescent="0.2">
      <c r="B1249" s="28"/>
      <c r="C1249" s="28"/>
      <c r="D1249" s="28"/>
      <c r="E1249" s="28"/>
      <c r="N1249" s="28"/>
      <c r="P1249" s="28"/>
      <c r="AD1249" s="28"/>
    </row>
    <row r="1250" spans="2:30" ht="30" customHeight="1" x14ac:dyDescent="0.2">
      <c r="B1250" s="28"/>
      <c r="C1250" s="28"/>
      <c r="D1250" s="28"/>
      <c r="E1250" s="28"/>
      <c r="N1250" s="28"/>
      <c r="P1250" s="28"/>
      <c r="AD1250" s="28"/>
    </row>
    <row r="1251" spans="2:30" ht="30" customHeight="1" x14ac:dyDescent="0.2">
      <c r="B1251" s="28"/>
      <c r="C1251" s="28"/>
      <c r="D1251" s="28"/>
      <c r="E1251" s="28"/>
      <c r="N1251" s="28"/>
      <c r="P1251" s="28"/>
      <c r="AD1251" s="28"/>
    </row>
    <row r="1252" spans="2:30" ht="30" customHeight="1" x14ac:dyDescent="0.2">
      <c r="B1252" s="28"/>
      <c r="C1252" s="28"/>
      <c r="D1252" s="28"/>
      <c r="E1252" s="28"/>
      <c r="N1252" s="28"/>
      <c r="P1252" s="28"/>
      <c r="AD1252" s="28"/>
    </row>
    <row r="1253" spans="2:30" ht="30" customHeight="1" x14ac:dyDescent="0.2">
      <c r="B1253" s="28"/>
      <c r="C1253" s="28"/>
      <c r="D1253" s="28"/>
      <c r="E1253" s="28"/>
      <c r="N1253" s="28"/>
      <c r="P1253" s="28"/>
      <c r="AD1253" s="28"/>
    </row>
    <row r="1254" spans="2:30" ht="30" customHeight="1" x14ac:dyDescent="0.2">
      <c r="B1254" s="28"/>
      <c r="C1254" s="28"/>
      <c r="D1254" s="28"/>
      <c r="E1254" s="28"/>
      <c r="N1254" s="28"/>
      <c r="P1254" s="28"/>
      <c r="AD1254" s="28"/>
    </row>
    <row r="1255" spans="2:30" ht="30" customHeight="1" x14ac:dyDescent="0.2">
      <c r="B1255" s="28"/>
      <c r="C1255" s="28"/>
      <c r="D1255" s="28"/>
      <c r="E1255" s="28"/>
      <c r="N1255" s="28"/>
      <c r="P1255" s="28"/>
      <c r="AD1255" s="28"/>
    </row>
    <row r="1256" spans="2:30" ht="30" customHeight="1" x14ac:dyDescent="0.2">
      <c r="B1256" s="28"/>
      <c r="C1256" s="28"/>
      <c r="D1256" s="28"/>
      <c r="E1256" s="28"/>
      <c r="N1256" s="28"/>
      <c r="P1256" s="28"/>
      <c r="AD1256" s="28"/>
    </row>
    <row r="1257" spans="2:30" ht="30" customHeight="1" x14ac:dyDescent="0.2">
      <c r="B1257" s="28"/>
      <c r="C1257" s="28"/>
      <c r="D1257" s="28"/>
      <c r="E1257" s="28"/>
      <c r="N1257" s="28"/>
      <c r="P1257" s="28"/>
      <c r="AD1257" s="28"/>
    </row>
    <row r="1258" spans="2:30" ht="30" customHeight="1" x14ac:dyDescent="0.2">
      <c r="B1258" s="28"/>
      <c r="C1258" s="28"/>
      <c r="D1258" s="28"/>
      <c r="E1258" s="28"/>
      <c r="N1258" s="28"/>
      <c r="P1258" s="28"/>
      <c r="AD1258" s="28"/>
    </row>
    <row r="1259" spans="2:30" ht="30" customHeight="1" x14ac:dyDescent="0.2">
      <c r="B1259" s="28"/>
      <c r="C1259" s="28"/>
      <c r="D1259" s="28"/>
      <c r="E1259" s="28"/>
      <c r="N1259" s="28"/>
      <c r="P1259" s="28"/>
      <c r="AD1259" s="28"/>
    </row>
    <row r="1260" spans="2:30" ht="30" customHeight="1" x14ac:dyDescent="0.2">
      <c r="B1260" s="28"/>
      <c r="C1260" s="28"/>
      <c r="D1260" s="28"/>
      <c r="E1260" s="28"/>
      <c r="N1260" s="28"/>
      <c r="P1260" s="28"/>
      <c r="AD1260" s="28"/>
    </row>
    <row r="1261" spans="2:30" ht="30" customHeight="1" x14ac:dyDescent="0.2">
      <c r="B1261" s="28"/>
      <c r="C1261" s="28"/>
      <c r="D1261" s="28"/>
      <c r="E1261" s="28"/>
      <c r="N1261" s="28"/>
      <c r="P1261" s="28"/>
      <c r="AD1261" s="28"/>
    </row>
    <row r="1262" spans="2:30" ht="30" customHeight="1" x14ac:dyDescent="0.2">
      <c r="B1262" s="28"/>
      <c r="C1262" s="28"/>
      <c r="D1262" s="28"/>
      <c r="E1262" s="28"/>
      <c r="N1262" s="28"/>
      <c r="P1262" s="28"/>
      <c r="AD1262" s="28"/>
    </row>
    <row r="1263" spans="2:30" ht="30" customHeight="1" x14ac:dyDescent="0.2">
      <c r="B1263" s="28"/>
      <c r="C1263" s="28"/>
      <c r="D1263" s="28"/>
      <c r="E1263" s="28"/>
      <c r="N1263" s="28"/>
      <c r="P1263" s="28"/>
      <c r="AD1263" s="28"/>
    </row>
    <row r="1264" spans="2:30" ht="30" customHeight="1" x14ac:dyDescent="0.2">
      <c r="B1264" s="28"/>
      <c r="C1264" s="28"/>
      <c r="D1264" s="28"/>
      <c r="E1264" s="28"/>
      <c r="N1264" s="28"/>
      <c r="P1264" s="28"/>
      <c r="AD1264" s="28"/>
    </row>
    <row r="1265" spans="2:30" ht="30" customHeight="1" x14ac:dyDescent="0.2">
      <c r="B1265" s="28"/>
      <c r="C1265" s="28"/>
      <c r="D1265" s="28"/>
      <c r="E1265" s="28"/>
      <c r="N1265" s="28"/>
      <c r="P1265" s="28"/>
      <c r="AD1265" s="28"/>
    </row>
    <row r="1266" spans="2:30" ht="30" customHeight="1" x14ac:dyDescent="0.2">
      <c r="B1266" s="28"/>
      <c r="C1266" s="28"/>
      <c r="D1266" s="28"/>
      <c r="E1266" s="28"/>
      <c r="N1266" s="28"/>
      <c r="P1266" s="28"/>
      <c r="AD1266" s="28"/>
    </row>
    <row r="1267" spans="2:30" ht="30" customHeight="1" x14ac:dyDescent="0.2">
      <c r="B1267" s="28"/>
      <c r="C1267" s="28"/>
      <c r="D1267" s="28"/>
      <c r="E1267" s="28"/>
      <c r="N1267" s="28"/>
      <c r="P1267" s="28"/>
      <c r="AD1267" s="28"/>
    </row>
    <row r="1268" spans="2:30" ht="30" customHeight="1" x14ac:dyDescent="0.2">
      <c r="B1268" s="28"/>
      <c r="C1268" s="28"/>
      <c r="D1268" s="28"/>
      <c r="E1268" s="28"/>
      <c r="N1268" s="28"/>
      <c r="P1268" s="28"/>
      <c r="AD1268" s="28"/>
    </row>
    <row r="1269" spans="2:30" ht="30" customHeight="1" x14ac:dyDescent="0.2">
      <c r="B1269" s="28"/>
      <c r="C1269" s="28"/>
      <c r="D1269" s="28"/>
      <c r="E1269" s="28"/>
      <c r="N1269" s="28"/>
      <c r="P1269" s="28"/>
      <c r="AD1269" s="28"/>
    </row>
    <row r="1270" spans="2:30" ht="30" customHeight="1" x14ac:dyDescent="0.2">
      <c r="B1270" s="28"/>
      <c r="C1270" s="28"/>
      <c r="D1270" s="28"/>
      <c r="E1270" s="28"/>
      <c r="N1270" s="28"/>
      <c r="P1270" s="28"/>
      <c r="AD1270" s="28"/>
    </row>
    <row r="1271" spans="2:30" ht="30" customHeight="1" x14ac:dyDescent="0.2">
      <c r="B1271" s="28"/>
      <c r="C1271" s="28"/>
      <c r="D1271" s="28"/>
      <c r="E1271" s="28"/>
      <c r="N1271" s="28"/>
      <c r="P1271" s="28"/>
      <c r="AD1271" s="28"/>
    </row>
    <row r="1272" spans="2:30" ht="30" customHeight="1" x14ac:dyDescent="0.2">
      <c r="B1272" s="28"/>
      <c r="C1272" s="28"/>
      <c r="D1272" s="28"/>
      <c r="E1272" s="28"/>
      <c r="N1272" s="28"/>
      <c r="P1272" s="28"/>
      <c r="AD1272" s="28"/>
    </row>
    <row r="1273" spans="2:30" ht="30" customHeight="1" x14ac:dyDescent="0.2">
      <c r="B1273" s="28"/>
      <c r="C1273" s="28"/>
      <c r="D1273" s="28"/>
      <c r="E1273" s="28"/>
      <c r="N1273" s="28"/>
      <c r="P1273" s="28"/>
      <c r="AD1273" s="28"/>
    </row>
    <row r="1274" spans="2:30" ht="30" customHeight="1" x14ac:dyDescent="0.2">
      <c r="B1274" s="28"/>
      <c r="C1274" s="28"/>
      <c r="D1274" s="28"/>
      <c r="E1274" s="28"/>
      <c r="N1274" s="28"/>
      <c r="P1274" s="28"/>
      <c r="AD1274" s="28"/>
    </row>
    <row r="1275" spans="2:30" ht="30" customHeight="1" x14ac:dyDescent="0.2">
      <c r="B1275" s="28"/>
      <c r="C1275" s="28"/>
      <c r="D1275" s="28"/>
      <c r="E1275" s="28"/>
      <c r="N1275" s="28"/>
      <c r="P1275" s="28"/>
      <c r="AD1275" s="28"/>
    </row>
    <row r="1276" spans="2:30" ht="30" customHeight="1" x14ac:dyDescent="0.2">
      <c r="B1276" s="28"/>
      <c r="C1276" s="28"/>
      <c r="D1276" s="28"/>
      <c r="E1276" s="28"/>
      <c r="N1276" s="28"/>
      <c r="P1276" s="28"/>
      <c r="AD1276" s="28"/>
    </row>
    <row r="1277" spans="2:30" ht="30" customHeight="1" x14ac:dyDescent="0.2">
      <c r="B1277" s="28"/>
      <c r="C1277" s="28"/>
      <c r="D1277" s="28"/>
      <c r="E1277" s="28"/>
      <c r="N1277" s="28"/>
      <c r="P1277" s="28"/>
      <c r="AD1277" s="28"/>
    </row>
    <row r="1278" spans="2:30" ht="30" customHeight="1" x14ac:dyDescent="0.2">
      <c r="B1278" s="28"/>
      <c r="C1278" s="28"/>
      <c r="D1278" s="28"/>
      <c r="E1278" s="28"/>
      <c r="N1278" s="28"/>
      <c r="P1278" s="28"/>
      <c r="AD1278" s="28"/>
    </row>
    <row r="1279" spans="2:30" ht="30" customHeight="1" x14ac:dyDescent="0.2">
      <c r="B1279" s="28"/>
      <c r="C1279" s="28"/>
      <c r="D1279" s="28"/>
      <c r="E1279" s="28"/>
      <c r="N1279" s="28"/>
      <c r="P1279" s="28"/>
      <c r="AD1279" s="28"/>
    </row>
    <row r="1280" spans="2:30" ht="30" customHeight="1" x14ac:dyDescent="0.2">
      <c r="B1280" s="28"/>
      <c r="C1280" s="28"/>
      <c r="D1280" s="28"/>
      <c r="E1280" s="28"/>
      <c r="N1280" s="28"/>
      <c r="P1280" s="28"/>
      <c r="AD1280" s="28"/>
    </row>
    <row r="1281" spans="2:30" ht="30" customHeight="1" x14ac:dyDescent="0.2">
      <c r="B1281" s="28"/>
      <c r="C1281" s="28"/>
      <c r="D1281" s="28"/>
      <c r="E1281" s="28"/>
      <c r="N1281" s="28"/>
      <c r="P1281" s="28"/>
      <c r="AD1281" s="28"/>
    </row>
    <row r="1282" spans="2:30" ht="30" customHeight="1" x14ac:dyDescent="0.2">
      <c r="B1282" s="28"/>
      <c r="C1282" s="28"/>
      <c r="D1282" s="28"/>
      <c r="E1282" s="28"/>
      <c r="N1282" s="28"/>
      <c r="P1282" s="28"/>
      <c r="AD1282" s="28"/>
    </row>
    <row r="1283" spans="2:30" ht="30" customHeight="1" x14ac:dyDescent="0.2">
      <c r="B1283" s="28"/>
      <c r="C1283" s="28"/>
      <c r="D1283" s="28"/>
      <c r="E1283" s="28"/>
      <c r="N1283" s="28"/>
      <c r="P1283" s="28"/>
      <c r="AD1283" s="28"/>
    </row>
    <row r="1284" spans="2:30" ht="30" customHeight="1" x14ac:dyDescent="0.2">
      <c r="B1284" s="28"/>
      <c r="C1284" s="28"/>
      <c r="D1284" s="28"/>
      <c r="E1284" s="28"/>
      <c r="N1284" s="28"/>
      <c r="P1284" s="28"/>
      <c r="AD1284" s="28"/>
    </row>
    <row r="1285" spans="2:30" ht="30" customHeight="1" x14ac:dyDescent="0.2">
      <c r="B1285" s="28"/>
      <c r="C1285" s="28"/>
      <c r="D1285" s="28"/>
      <c r="E1285" s="28"/>
      <c r="N1285" s="28"/>
      <c r="P1285" s="28"/>
      <c r="AD1285" s="28"/>
    </row>
    <row r="1286" spans="2:30" ht="30" customHeight="1" x14ac:dyDescent="0.2">
      <c r="B1286" s="28"/>
      <c r="C1286" s="28"/>
      <c r="D1286" s="28"/>
      <c r="E1286" s="28"/>
      <c r="N1286" s="28"/>
      <c r="P1286" s="28"/>
      <c r="AD1286" s="28"/>
    </row>
    <row r="1287" spans="2:30" ht="30" customHeight="1" x14ac:dyDescent="0.2">
      <c r="B1287" s="28"/>
      <c r="C1287" s="28"/>
      <c r="D1287" s="28"/>
      <c r="E1287" s="28"/>
      <c r="N1287" s="28"/>
      <c r="P1287" s="28"/>
      <c r="AD1287" s="28"/>
    </row>
    <row r="1288" spans="2:30" ht="30" customHeight="1" x14ac:dyDescent="0.2">
      <c r="B1288" s="28"/>
      <c r="C1288" s="28"/>
      <c r="D1288" s="28"/>
      <c r="E1288" s="28"/>
      <c r="N1288" s="28"/>
      <c r="P1288" s="28"/>
      <c r="AD1288" s="28"/>
    </row>
    <row r="1289" spans="2:30" ht="30" customHeight="1" x14ac:dyDescent="0.2">
      <c r="B1289" s="28"/>
      <c r="C1289" s="28"/>
      <c r="D1289" s="28"/>
      <c r="E1289" s="28"/>
      <c r="N1289" s="28"/>
      <c r="P1289" s="28"/>
      <c r="AD1289" s="28"/>
    </row>
    <row r="1290" spans="2:30" ht="30" customHeight="1" x14ac:dyDescent="0.2">
      <c r="B1290" s="28"/>
      <c r="C1290" s="28"/>
      <c r="D1290" s="28"/>
      <c r="E1290" s="28"/>
      <c r="N1290" s="28"/>
      <c r="P1290" s="28"/>
      <c r="AD1290" s="28"/>
    </row>
    <row r="1291" spans="2:30" ht="30" customHeight="1" x14ac:dyDescent="0.2">
      <c r="B1291" s="28"/>
      <c r="C1291" s="28"/>
      <c r="D1291" s="28"/>
      <c r="E1291" s="28"/>
      <c r="N1291" s="28"/>
      <c r="P1291" s="28"/>
      <c r="AD1291" s="28"/>
    </row>
    <row r="1292" spans="2:30" ht="30" customHeight="1" x14ac:dyDescent="0.2">
      <c r="B1292" s="28"/>
      <c r="C1292" s="28"/>
      <c r="D1292" s="28"/>
      <c r="E1292" s="28"/>
      <c r="N1292" s="28"/>
      <c r="P1292" s="28"/>
      <c r="AD1292" s="28"/>
    </row>
    <row r="1293" spans="2:30" ht="30" customHeight="1" x14ac:dyDescent="0.2">
      <c r="B1293" s="28"/>
      <c r="C1293" s="28"/>
      <c r="D1293" s="28"/>
      <c r="E1293" s="28"/>
      <c r="N1293" s="28"/>
      <c r="P1293" s="28"/>
      <c r="AD1293" s="28"/>
    </row>
    <row r="1294" spans="2:30" ht="30" customHeight="1" x14ac:dyDescent="0.2">
      <c r="B1294" s="28"/>
      <c r="C1294" s="28"/>
      <c r="D1294" s="28"/>
      <c r="E1294" s="28"/>
      <c r="N1294" s="28"/>
      <c r="P1294" s="28"/>
      <c r="AD1294" s="28"/>
    </row>
    <row r="1295" spans="2:30" ht="30" customHeight="1" x14ac:dyDescent="0.2">
      <c r="B1295" s="28"/>
      <c r="C1295" s="28"/>
      <c r="D1295" s="28"/>
      <c r="E1295" s="28"/>
      <c r="N1295" s="28"/>
      <c r="P1295" s="28"/>
      <c r="AD1295" s="28"/>
    </row>
    <row r="1296" spans="2:30" ht="30" customHeight="1" x14ac:dyDescent="0.2">
      <c r="B1296" s="28"/>
      <c r="C1296" s="28"/>
      <c r="D1296" s="28"/>
      <c r="E1296" s="28"/>
      <c r="N1296" s="28"/>
      <c r="P1296" s="28"/>
      <c r="AD1296" s="28"/>
    </row>
    <row r="1297" spans="2:30" ht="30" customHeight="1" x14ac:dyDescent="0.2">
      <c r="B1297" s="28"/>
      <c r="C1297" s="28"/>
      <c r="D1297" s="28"/>
      <c r="E1297" s="28"/>
      <c r="N1297" s="28"/>
      <c r="P1297" s="28"/>
      <c r="AD1297" s="28"/>
    </row>
    <row r="1298" spans="2:30" ht="30" customHeight="1" x14ac:dyDescent="0.2">
      <c r="B1298" s="28"/>
      <c r="C1298" s="28"/>
      <c r="D1298" s="28"/>
      <c r="E1298" s="28"/>
      <c r="N1298" s="28"/>
      <c r="P1298" s="28"/>
      <c r="AD1298" s="28"/>
    </row>
    <row r="1299" spans="2:30" ht="30" customHeight="1" x14ac:dyDescent="0.2">
      <c r="B1299" s="28"/>
      <c r="C1299" s="28"/>
      <c r="D1299" s="28"/>
      <c r="E1299" s="28"/>
      <c r="N1299" s="28"/>
      <c r="P1299" s="28"/>
      <c r="AD1299" s="28"/>
    </row>
    <row r="1300" spans="2:30" ht="30" customHeight="1" x14ac:dyDescent="0.2">
      <c r="B1300" s="28"/>
      <c r="C1300" s="28"/>
      <c r="D1300" s="28"/>
      <c r="E1300" s="28"/>
      <c r="N1300" s="28"/>
      <c r="P1300" s="28"/>
      <c r="AD1300" s="28"/>
    </row>
    <row r="1301" spans="2:30" ht="30" customHeight="1" x14ac:dyDescent="0.2">
      <c r="B1301" s="28"/>
      <c r="C1301" s="28"/>
      <c r="D1301" s="28"/>
      <c r="E1301" s="28"/>
      <c r="N1301" s="28"/>
      <c r="P1301" s="28"/>
      <c r="AD1301" s="28"/>
    </row>
    <row r="1302" spans="2:30" ht="30" customHeight="1" x14ac:dyDescent="0.2">
      <c r="B1302" s="28"/>
      <c r="C1302" s="28"/>
      <c r="D1302" s="28"/>
      <c r="E1302" s="28"/>
      <c r="N1302" s="28"/>
      <c r="P1302" s="28"/>
      <c r="AD1302" s="28"/>
    </row>
    <row r="1303" spans="2:30" ht="30" customHeight="1" x14ac:dyDescent="0.2">
      <c r="B1303" s="28"/>
      <c r="C1303" s="28"/>
      <c r="D1303" s="28"/>
      <c r="E1303" s="28"/>
      <c r="N1303" s="28"/>
      <c r="P1303" s="28"/>
      <c r="AD1303" s="28"/>
    </row>
    <row r="1304" spans="2:30" ht="30" customHeight="1" x14ac:dyDescent="0.2">
      <c r="B1304" s="28"/>
      <c r="C1304" s="28"/>
      <c r="D1304" s="28"/>
      <c r="E1304" s="28"/>
      <c r="N1304" s="28"/>
      <c r="P1304" s="28"/>
      <c r="AD1304" s="28"/>
    </row>
    <row r="1305" spans="2:30" ht="30" customHeight="1" x14ac:dyDescent="0.2">
      <c r="B1305" s="28"/>
      <c r="C1305" s="28"/>
      <c r="D1305" s="28"/>
      <c r="E1305" s="28"/>
      <c r="N1305" s="28"/>
      <c r="P1305" s="28"/>
      <c r="AD1305" s="28"/>
    </row>
    <row r="1306" spans="2:30" ht="30" customHeight="1" x14ac:dyDescent="0.2">
      <c r="B1306" s="28"/>
      <c r="C1306" s="28"/>
      <c r="D1306" s="28"/>
      <c r="E1306" s="28"/>
      <c r="N1306" s="28"/>
      <c r="P1306" s="28"/>
      <c r="AD1306" s="28"/>
    </row>
    <row r="1307" spans="2:30" ht="30" customHeight="1" x14ac:dyDescent="0.2">
      <c r="B1307" s="28"/>
      <c r="C1307" s="28"/>
      <c r="D1307" s="28"/>
      <c r="E1307" s="28"/>
      <c r="N1307" s="28"/>
      <c r="P1307" s="28"/>
      <c r="AD1307" s="28"/>
    </row>
    <row r="1308" spans="2:30" ht="30" customHeight="1" x14ac:dyDescent="0.2">
      <c r="B1308" s="28"/>
      <c r="C1308" s="28"/>
      <c r="D1308" s="28"/>
      <c r="E1308" s="28"/>
      <c r="N1308" s="28"/>
      <c r="P1308" s="28"/>
      <c r="AD1308" s="28"/>
    </row>
    <row r="1309" spans="2:30" ht="30" customHeight="1" x14ac:dyDescent="0.2">
      <c r="B1309" s="28"/>
      <c r="C1309" s="28"/>
      <c r="D1309" s="28"/>
      <c r="E1309" s="28"/>
      <c r="N1309" s="28"/>
      <c r="P1309" s="28"/>
      <c r="AD1309" s="28"/>
    </row>
    <row r="1310" spans="2:30" ht="30" customHeight="1" x14ac:dyDescent="0.2">
      <c r="B1310" s="28"/>
      <c r="C1310" s="28"/>
      <c r="D1310" s="28"/>
      <c r="E1310" s="28"/>
      <c r="N1310" s="28"/>
      <c r="P1310" s="28"/>
      <c r="AD1310" s="28"/>
    </row>
    <row r="1311" spans="2:30" ht="30" customHeight="1" x14ac:dyDescent="0.2">
      <c r="B1311" s="28"/>
      <c r="C1311" s="28"/>
      <c r="D1311" s="28"/>
      <c r="E1311" s="28"/>
      <c r="N1311" s="28"/>
      <c r="P1311" s="28"/>
      <c r="AD1311" s="28"/>
    </row>
    <row r="1312" spans="2:30" ht="30" customHeight="1" x14ac:dyDescent="0.2">
      <c r="B1312" s="28"/>
      <c r="C1312" s="28"/>
      <c r="D1312" s="28"/>
      <c r="E1312" s="28"/>
      <c r="N1312" s="28"/>
      <c r="P1312" s="28"/>
      <c r="AD1312" s="28"/>
    </row>
    <row r="1313" spans="2:30" ht="30" customHeight="1" x14ac:dyDescent="0.2">
      <c r="B1313" s="28"/>
      <c r="C1313" s="28"/>
      <c r="D1313" s="28"/>
      <c r="E1313" s="28"/>
      <c r="N1313" s="28"/>
      <c r="P1313" s="28"/>
      <c r="AD1313" s="28"/>
    </row>
    <row r="1314" spans="2:30" ht="30" customHeight="1" x14ac:dyDescent="0.2">
      <c r="B1314" s="28"/>
      <c r="C1314" s="28"/>
      <c r="D1314" s="28"/>
      <c r="E1314" s="28"/>
      <c r="N1314" s="28"/>
      <c r="P1314" s="28"/>
      <c r="AD1314" s="28"/>
    </row>
    <row r="1315" spans="2:30" ht="30" customHeight="1" x14ac:dyDescent="0.2">
      <c r="B1315" s="28"/>
      <c r="C1315" s="28"/>
      <c r="D1315" s="28"/>
      <c r="E1315" s="28"/>
      <c r="N1315" s="28"/>
      <c r="P1315" s="28"/>
      <c r="AD1315" s="28"/>
    </row>
    <row r="1316" spans="2:30" ht="30" customHeight="1" x14ac:dyDescent="0.2">
      <c r="B1316" s="28"/>
      <c r="C1316" s="28"/>
      <c r="D1316" s="28"/>
      <c r="E1316" s="28"/>
      <c r="N1316" s="28"/>
      <c r="P1316" s="28"/>
      <c r="AD1316" s="28"/>
    </row>
    <row r="1317" spans="2:30" ht="30" customHeight="1" x14ac:dyDescent="0.2">
      <c r="B1317" s="28"/>
      <c r="C1317" s="28"/>
      <c r="D1317" s="28"/>
      <c r="E1317" s="28"/>
      <c r="N1317" s="28"/>
      <c r="P1317" s="28"/>
      <c r="AD1317" s="28"/>
    </row>
    <row r="1318" spans="2:30" ht="30" customHeight="1" x14ac:dyDescent="0.2">
      <c r="B1318" s="28"/>
      <c r="C1318" s="28"/>
      <c r="D1318" s="28"/>
      <c r="E1318" s="28"/>
      <c r="N1318" s="28"/>
      <c r="P1318" s="28"/>
      <c r="AD1318" s="28"/>
    </row>
    <row r="1319" spans="2:30" ht="30" customHeight="1" x14ac:dyDescent="0.2">
      <c r="B1319" s="28"/>
      <c r="C1319" s="28"/>
      <c r="D1319" s="28"/>
      <c r="E1319" s="28"/>
      <c r="N1319" s="28"/>
      <c r="P1319" s="28"/>
      <c r="AD1319" s="28"/>
    </row>
    <row r="1320" spans="2:30" ht="30" customHeight="1" x14ac:dyDescent="0.2">
      <c r="B1320" s="28"/>
      <c r="C1320" s="28"/>
      <c r="D1320" s="28"/>
      <c r="E1320" s="28"/>
      <c r="N1320" s="28"/>
      <c r="P1320" s="28"/>
      <c r="AD1320" s="28"/>
    </row>
    <row r="1321" spans="2:30" ht="30" customHeight="1" x14ac:dyDescent="0.2">
      <c r="B1321" s="28"/>
      <c r="C1321" s="28"/>
      <c r="D1321" s="28"/>
      <c r="E1321" s="28"/>
      <c r="N1321" s="28"/>
      <c r="P1321" s="28"/>
      <c r="AD1321" s="28"/>
    </row>
    <row r="1322" spans="2:30" ht="30" customHeight="1" x14ac:dyDescent="0.2">
      <c r="B1322" s="28"/>
      <c r="C1322" s="28"/>
      <c r="D1322" s="28"/>
      <c r="E1322" s="28"/>
      <c r="N1322" s="28"/>
      <c r="P1322" s="28"/>
      <c r="AD1322" s="28"/>
    </row>
    <row r="1323" spans="2:30" ht="30" customHeight="1" x14ac:dyDescent="0.2">
      <c r="B1323" s="28"/>
      <c r="C1323" s="28"/>
      <c r="D1323" s="28"/>
      <c r="E1323" s="28"/>
      <c r="N1323" s="28"/>
      <c r="P1323" s="28"/>
      <c r="AD1323" s="28"/>
    </row>
    <row r="1324" spans="2:30" ht="30" customHeight="1" x14ac:dyDescent="0.2">
      <c r="B1324" s="28"/>
      <c r="C1324" s="28"/>
      <c r="D1324" s="28"/>
      <c r="E1324" s="28"/>
      <c r="N1324" s="28"/>
      <c r="P1324" s="28"/>
      <c r="AD1324" s="28"/>
    </row>
    <row r="1325" spans="2:30" ht="30" customHeight="1" x14ac:dyDescent="0.2">
      <c r="B1325" s="28"/>
      <c r="C1325" s="28"/>
      <c r="D1325" s="28"/>
      <c r="E1325" s="28"/>
      <c r="N1325" s="28"/>
      <c r="P1325" s="28"/>
      <c r="AD1325" s="28"/>
    </row>
    <row r="1326" spans="2:30" ht="30" customHeight="1" x14ac:dyDescent="0.2">
      <c r="B1326" s="28"/>
      <c r="C1326" s="28"/>
      <c r="D1326" s="28"/>
      <c r="E1326" s="28"/>
      <c r="N1326" s="28"/>
      <c r="P1326" s="28"/>
      <c r="AD1326" s="28"/>
    </row>
    <row r="1327" spans="2:30" ht="30" customHeight="1" x14ac:dyDescent="0.2">
      <c r="B1327" s="28"/>
      <c r="C1327" s="28"/>
      <c r="D1327" s="28"/>
      <c r="E1327" s="28"/>
      <c r="N1327" s="28"/>
      <c r="P1327" s="28"/>
      <c r="AD1327" s="28"/>
    </row>
    <row r="1328" spans="2:30" ht="30" customHeight="1" x14ac:dyDescent="0.2">
      <c r="B1328" s="28"/>
      <c r="C1328" s="28"/>
      <c r="D1328" s="28"/>
      <c r="E1328" s="28"/>
      <c r="N1328" s="28"/>
      <c r="P1328" s="28"/>
      <c r="AD1328" s="28"/>
    </row>
    <row r="1329" spans="2:30" ht="30" customHeight="1" x14ac:dyDescent="0.2">
      <c r="B1329" s="28"/>
      <c r="C1329" s="28"/>
      <c r="D1329" s="28"/>
      <c r="E1329" s="28"/>
      <c r="N1329" s="28"/>
      <c r="P1329" s="28"/>
      <c r="AD1329" s="28"/>
    </row>
    <row r="1330" spans="2:30" ht="30" customHeight="1" x14ac:dyDescent="0.2">
      <c r="B1330" s="28"/>
      <c r="C1330" s="28"/>
      <c r="D1330" s="28"/>
      <c r="E1330" s="28"/>
      <c r="N1330" s="28"/>
      <c r="P1330" s="28"/>
      <c r="AD1330" s="28"/>
    </row>
    <row r="1331" spans="2:30" ht="30" customHeight="1" x14ac:dyDescent="0.2">
      <c r="B1331" s="28"/>
      <c r="C1331" s="28"/>
      <c r="D1331" s="28"/>
      <c r="E1331" s="28"/>
      <c r="N1331" s="28"/>
      <c r="P1331" s="28"/>
      <c r="AD1331" s="28"/>
    </row>
    <row r="1332" spans="2:30" ht="30" customHeight="1" x14ac:dyDescent="0.2">
      <c r="B1332" s="28"/>
      <c r="C1332" s="28"/>
      <c r="D1332" s="28"/>
      <c r="E1332" s="28"/>
      <c r="N1332" s="28"/>
      <c r="P1332" s="28"/>
      <c r="AD1332" s="28"/>
    </row>
    <row r="1333" spans="2:30" ht="30" customHeight="1" x14ac:dyDescent="0.2">
      <c r="B1333" s="28"/>
      <c r="C1333" s="28"/>
      <c r="D1333" s="28"/>
      <c r="E1333" s="28"/>
      <c r="N1333" s="28"/>
      <c r="P1333" s="28"/>
      <c r="AD1333" s="28"/>
    </row>
    <row r="1334" spans="2:30" ht="30" customHeight="1" x14ac:dyDescent="0.2">
      <c r="B1334" s="28"/>
      <c r="C1334" s="28"/>
      <c r="D1334" s="28"/>
      <c r="E1334" s="28"/>
      <c r="N1334" s="28"/>
      <c r="P1334" s="28"/>
      <c r="AD1334" s="28"/>
    </row>
    <row r="1335" spans="2:30" ht="30" customHeight="1" x14ac:dyDescent="0.2">
      <c r="B1335" s="28"/>
      <c r="C1335" s="28"/>
      <c r="D1335" s="28"/>
      <c r="E1335" s="28"/>
      <c r="N1335" s="28"/>
      <c r="P1335" s="28"/>
      <c r="AD1335" s="28"/>
    </row>
    <row r="1336" spans="2:30" ht="30" customHeight="1" x14ac:dyDescent="0.2">
      <c r="B1336" s="28"/>
      <c r="C1336" s="28"/>
      <c r="D1336" s="28"/>
      <c r="E1336" s="28"/>
      <c r="N1336" s="28"/>
      <c r="P1336" s="28"/>
      <c r="AD1336" s="28"/>
    </row>
    <row r="1337" spans="2:30" ht="30" customHeight="1" x14ac:dyDescent="0.2">
      <c r="B1337" s="28"/>
      <c r="C1337" s="28"/>
      <c r="D1337" s="28"/>
      <c r="E1337" s="28"/>
      <c r="N1337" s="28"/>
      <c r="P1337" s="28"/>
      <c r="AD1337" s="28"/>
    </row>
    <row r="1338" spans="2:30" ht="30" customHeight="1" x14ac:dyDescent="0.2">
      <c r="B1338" s="28"/>
      <c r="C1338" s="28"/>
      <c r="D1338" s="28"/>
      <c r="E1338" s="28"/>
      <c r="N1338" s="28"/>
      <c r="P1338" s="28"/>
      <c r="AD1338" s="28"/>
    </row>
    <row r="1339" spans="2:30" ht="30" customHeight="1" x14ac:dyDescent="0.2">
      <c r="B1339" s="28"/>
      <c r="C1339" s="28"/>
      <c r="D1339" s="28"/>
      <c r="E1339" s="28"/>
      <c r="N1339" s="28"/>
      <c r="P1339" s="28"/>
      <c r="AD1339" s="28"/>
    </row>
    <row r="1340" spans="2:30" ht="30" customHeight="1" x14ac:dyDescent="0.2">
      <c r="B1340" s="28"/>
      <c r="C1340" s="28"/>
      <c r="D1340" s="28"/>
      <c r="E1340" s="28"/>
      <c r="N1340" s="28"/>
      <c r="P1340" s="28"/>
      <c r="AD1340" s="28"/>
    </row>
    <row r="1341" spans="2:30" ht="30" customHeight="1" x14ac:dyDescent="0.2">
      <c r="B1341" s="28"/>
      <c r="C1341" s="28"/>
      <c r="D1341" s="28"/>
      <c r="E1341" s="28"/>
      <c r="N1341" s="28"/>
      <c r="P1341" s="28"/>
      <c r="AD1341" s="28"/>
    </row>
    <row r="1342" spans="2:30" ht="30" customHeight="1" x14ac:dyDescent="0.2">
      <c r="B1342" s="28"/>
      <c r="C1342" s="28"/>
      <c r="D1342" s="28"/>
      <c r="E1342" s="28"/>
      <c r="N1342" s="28"/>
      <c r="P1342" s="28"/>
      <c r="AD1342" s="28"/>
    </row>
    <row r="1343" spans="2:30" ht="30" customHeight="1" x14ac:dyDescent="0.2">
      <c r="B1343" s="28"/>
      <c r="C1343" s="28"/>
      <c r="D1343" s="28"/>
      <c r="E1343" s="28"/>
      <c r="N1343" s="28"/>
      <c r="P1343" s="28"/>
      <c r="AD1343" s="28"/>
    </row>
    <row r="1344" spans="2:30" ht="30" customHeight="1" x14ac:dyDescent="0.2">
      <c r="B1344" s="28"/>
      <c r="C1344" s="28"/>
      <c r="D1344" s="28"/>
      <c r="E1344" s="28"/>
      <c r="N1344" s="28"/>
      <c r="P1344" s="28"/>
      <c r="AD1344" s="28"/>
    </row>
    <row r="1345" spans="2:30" ht="30" customHeight="1" x14ac:dyDescent="0.2">
      <c r="B1345" s="28"/>
      <c r="C1345" s="28"/>
      <c r="D1345" s="28"/>
      <c r="E1345" s="28"/>
      <c r="N1345" s="28"/>
      <c r="P1345" s="28"/>
      <c r="AD1345" s="28"/>
    </row>
    <row r="1346" spans="2:30" ht="30" customHeight="1" x14ac:dyDescent="0.2">
      <c r="B1346" s="28"/>
      <c r="C1346" s="28"/>
      <c r="D1346" s="28"/>
      <c r="E1346" s="28"/>
      <c r="N1346" s="28"/>
      <c r="P1346" s="28"/>
      <c r="AD1346" s="28"/>
    </row>
    <row r="1347" spans="2:30" ht="30" customHeight="1" x14ac:dyDescent="0.2">
      <c r="B1347" s="28"/>
      <c r="C1347" s="28"/>
      <c r="D1347" s="28"/>
      <c r="E1347" s="28"/>
      <c r="N1347" s="28"/>
      <c r="P1347" s="28"/>
      <c r="AD1347" s="28"/>
    </row>
    <row r="1348" spans="2:30" ht="30" customHeight="1" x14ac:dyDescent="0.2">
      <c r="B1348" s="28"/>
      <c r="C1348" s="28"/>
      <c r="D1348" s="28"/>
      <c r="E1348" s="28"/>
      <c r="N1348" s="28"/>
      <c r="P1348" s="28"/>
      <c r="AD1348" s="28"/>
    </row>
    <row r="1349" spans="2:30" ht="30" customHeight="1" x14ac:dyDescent="0.2">
      <c r="B1349" s="28"/>
      <c r="C1349" s="28"/>
      <c r="D1349" s="28"/>
      <c r="E1349" s="28"/>
      <c r="N1349" s="28"/>
      <c r="P1349" s="28"/>
      <c r="AD1349" s="28"/>
    </row>
    <row r="1350" spans="2:30" ht="30" customHeight="1" x14ac:dyDescent="0.2">
      <c r="B1350" s="28"/>
      <c r="C1350" s="28"/>
      <c r="D1350" s="28"/>
      <c r="E1350" s="28"/>
      <c r="N1350" s="28"/>
      <c r="P1350" s="28"/>
      <c r="AD1350" s="28"/>
    </row>
    <row r="1351" spans="2:30" ht="30" customHeight="1" x14ac:dyDescent="0.2">
      <c r="B1351" s="28"/>
      <c r="C1351" s="28"/>
      <c r="D1351" s="28"/>
      <c r="E1351" s="28"/>
      <c r="N1351" s="28"/>
      <c r="P1351" s="28"/>
      <c r="AD1351" s="28"/>
    </row>
    <row r="1352" spans="2:30" ht="30" customHeight="1" x14ac:dyDescent="0.2">
      <c r="B1352" s="28"/>
      <c r="C1352" s="28"/>
      <c r="D1352" s="28"/>
      <c r="E1352" s="28"/>
      <c r="N1352" s="28"/>
      <c r="P1352" s="28"/>
      <c r="AD1352" s="28"/>
    </row>
    <row r="1353" spans="2:30" ht="30" customHeight="1" x14ac:dyDescent="0.2">
      <c r="B1353" s="28"/>
      <c r="C1353" s="28"/>
      <c r="D1353" s="28"/>
      <c r="E1353" s="28"/>
      <c r="N1353" s="28"/>
      <c r="P1353" s="28"/>
      <c r="AD1353" s="28"/>
    </row>
    <row r="1354" spans="2:30" ht="30" customHeight="1" x14ac:dyDescent="0.2">
      <c r="B1354" s="28"/>
      <c r="C1354" s="28"/>
      <c r="D1354" s="28"/>
      <c r="E1354" s="28"/>
      <c r="N1354" s="28"/>
      <c r="P1354" s="28"/>
      <c r="AD1354" s="28"/>
    </row>
    <row r="1355" spans="2:30" ht="30" customHeight="1" x14ac:dyDescent="0.2">
      <c r="B1355" s="28"/>
      <c r="C1355" s="28"/>
      <c r="D1355" s="28"/>
      <c r="E1355" s="28"/>
      <c r="N1355" s="28"/>
      <c r="P1355" s="28"/>
      <c r="AD1355" s="28"/>
    </row>
    <row r="1356" spans="2:30" ht="30" customHeight="1" x14ac:dyDescent="0.2">
      <c r="B1356" s="28"/>
      <c r="C1356" s="28"/>
      <c r="D1356" s="28"/>
      <c r="E1356" s="28"/>
      <c r="N1356" s="28"/>
      <c r="P1356" s="28"/>
      <c r="AD1356" s="28"/>
    </row>
    <row r="1357" spans="2:30" ht="30" customHeight="1" x14ac:dyDescent="0.2">
      <c r="B1357" s="28"/>
      <c r="C1357" s="28"/>
      <c r="D1357" s="28"/>
      <c r="E1357" s="28"/>
      <c r="N1357" s="28"/>
      <c r="P1357" s="28"/>
      <c r="AD1357" s="28"/>
    </row>
    <row r="1358" spans="2:30" ht="30" customHeight="1" x14ac:dyDescent="0.2">
      <c r="B1358" s="28"/>
      <c r="C1358" s="28"/>
      <c r="D1358" s="28"/>
      <c r="E1358" s="28"/>
      <c r="N1358" s="28"/>
      <c r="P1358" s="28"/>
      <c r="AD1358" s="28"/>
    </row>
    <row r="1359" spans="2:30" ht="30" customHeight="1" x14ac:dyDescent="0.2">
      <c r="B1359" s="28"/>
      <c r="C1359" s="28"/>
      <c r="D1359" s="28"/>
      <c r="E1359" s="28"/>
      <c r="N1359" s="28"/>
      <c r="P1359" s="28"/>
      <c r="AD1359" s="28"/>
    </row>
    <row r="1360" spans="2:30" ht="30" customHeight="1" x14ac:dyDescent="0.2">
      <c r="B1360" s="28"/>
      <c r="C1360" s="28"/>
      <c r="D1360" s="28"/>
      <c r="E1360" s="28"/>
      <c r="N1360" s="28"/>
      <c r="P1360" s="28"/>
      <c r="AD1360" s="28"/>
    </row>
    <row r="1361" spans="2:30" ht="30" customHeight="1" x14ac:dyDescent="0.2">
      <c r="B1361" s="28"/>
      <c r="C1361" s="28"/>
      <c r="D1361" s="28"/>
      <c r="E1361" s="28"/>
      <c r="N1361" s="28"/>
      <c r="P1361" s="28"/>
      <c r="AD1361" s="28"/>
    </row>
    <row r="1362" spans="2:30" ht="30" customHeight="1" x14ac:dyDescent="0.2">
      <c r="B1362" s="28"/>
      <c r="C1362" s="28"/>
      <c r="D1362" s="28"/>
      <c r="E1362" s="28"/>
      <c r="N1362" s="28"/>
      <c r="P1362" s="28"/>
      <c r="AD1362" s="28"/>
    </row>
    <row r="1363" spans="2:30" ht="30" customHeight="1" x14ac:dyDescent="0.2">
      <c r="B1363" s="28"/>
      <c r="C1363" s="28"/>
      <c r="D1363" s="28"/>
      <c r="E1363" s="28"/>
      <c r="N1363" s="28"/>
      <c r="P1363" s="28"/>
      <c r="AD1363" s="28"/>
    </row>
    <row r="1364" spans="2:30" ht="30" customHeight="1" x14ac:dyDescent="0.2">
      <c r="B1364" s="28"/>
      <c r="C1364" s="28"/>
      <c r="D1364" s="28"/>
      <c r="E1364" s="28"/>
      <c r="N1364" s="28"/>
      <c r="P1364" s="28"/>
      <c r="AD1364" s="28"/>
    </row>
    <row r="1365" spans="2:30" ht="30" customHeight="1" x14ac:dyDescent="0.2">
      <c r="B1365" s="28"/>
      <c r="C1365" s="28"/>
      <c r="D1365" s="28"/>
      <c r="E1365" s="28"/>
      <c r="N1365" s="28"/>
      <c r="P1365" s="28"/>
      <c r="AD1365" s="28"/>
    </row>
    <row r="1366" spans="2:30" ht="30" customHeight="1" x14ac:dyDescent="0.2">
      <c r="B1366" s="28"/>
      <c r="C1366" s="28"/>
      <c r="D1366" s="28"/>
      <c r="E1366" s="28"/>
      <c r="N1366" s="28"/>
      <c r="P1366" s="28"/>
      <c r="AD1366" s="28"/>
    </row>
    <row r="1367" spans="2:30" ht="30" customHeight="1" x14ac:dyDescent="0.2">
      <c r="B1367" s="28"/>
      <c r="C1367" s="28"/>
      <c r="D1367" s="28"/>
      <c r="E1367" s="28"/>
      <c r="N1367" s="28"/>
      <c r="P1367" s="28"/>
      <c r="AD1367" s="28"/>
    </row>
    <row r="1368" spans="2:30" ht="30" customHeight="1" x14ac:dyDescent="0.2">
      <c r="B1368" s="28"/>
      <c r="C1368" s="28"/>
      <c r="D1368" s="28"/>
      <c r="E1368" s="28"/>
      <c r="N1368" s="28"/>
      <c r="P1368" s="28"/>
      <c r="AD1368" s="28"/>
    </row>
    <row r="1369" spans="2:30" ht="30" customHeight="1" x14ac:dyDescent="0.2">
      <c r="B1369" s="28"/>
      <c r="C1369" s="28"/>
      <c r="D1369" s="28"/>
      <c r="E1369" s="28"/>
      <c r="N1369" s="28"/>
      <c r="P1369" s="28"/>
      <c r="AD1369" s="28"/>
    </row>
    <row r="1370" spans="2:30" ht="30" customHeight="1" x14ac:dyDescent="0.2">
      <c r="B1370" s="28"/>
      <c r="C1370" s="28"/>
      <c r="D1370" s="28"/>
      <c r="E1370" s="28"/>
      <c r="N1370" s="28"/>
      <c r="P1370" s="28"/>
      <c r="AD1370" s="28"/>
    </row>
    <row r="1371" spans="2:30" ht="30" customHeight="1" x14ac:dyDescent="0.2">
      <c r="B1371" s="28"/>
      <c r="C1371" s="28"/>
      <c r="D1371" s="28"/>
      <c r="E1371" s="28"/>
      <c r="N1371" s="28"/>
      <c r="P1371" s="28"/>
      <c r="AD1371" s="28"/>
    </row>
    <row r="1372" spans="2:30" ht="30" customHeight="1" x14ac:dyDescent="0.2">
      <c r="B1372" s="28"/>
      <c r="C1372" s="28"/>
      <c r="D1372" s="28"/>
      <c r="E1372" s="28"/>
      <c r="N1372" s="28"/>
      <c r="P1372" s="28"/>
      <c r="AD1372" s="28"/>
    </row>
    <row r="1373" spans="2:30" ht="30" customHeight="1" x14ac:dyDescent="0.2">
      <c r="B1373" s="28"/>
      <c r="C1373" s="28"/>
      <c r="D1373" s="28"/>
      <c r="E1373" s="28"/>
      <c r="N1373" s="28"/>
      <c r="P1373" s="28"/>
      <c r="AD1373" s="28"/>
    </row>
    <row r="1374" spans="2:30" ht="30" customHeight="1" x14ac:dyDescent="0.2">
      <c r="B1374" s="28"/>
      <c r="C1374" s="28"/>
      <c r="D1374" s="28"/>
      <c r="E1374" s="28"/>
      <c r="N1374" s="28"/>
      <c r="P1374" s="28"/>
      <c r="AD1374" s="28"/>
    </row>
    <row r="1375" spans="2:30" ht="30" customHeight="1" x14ac:dyDescent="0.2">
      <c r="B1375" s="28"/>
      <c r="C1375" s="28"/>
      <c r="D1375" s="28"/>
      <c r="E1375" s="28"/>
      <c r="N1375" s="28"/>
      <c r="P1375" s="28"/>
      <c r="AD1375" s="28"/>
    </row>
    <row r="1376" spans="2:30" ht="30" customHeight="1" x14ac:dyDescent="0.2">
      <c r="B1376" s="28"/>
      <c r="C1376" s="28"/>
      <c r="D1376" s="28"/>
      <c r="E1376" s="28"/>
      <c r="N1376" s="28"/>
      <c r="P1376" s="28"/>
      <c r="AD1376" s="28"/>
    </row>
    <row r="1377" spans="2:30" ht="30" customHeight="1" x14ac:dyDescent="0.2">
      <c r="B1377" s="28"/>
      <c r="C1377" s="28"/>
      <c r="D1377" s="28"/>
      <c r="E1377" s="28"/>
      <c r="N1377" s="28"/>
      <c r="P1377" s="28"/>
      <c r="AD1377" s="28"/>
    </row>
    <row r="1378" spans="2:30" ht="30" customHeight="1" x14ac:dyDescent="0.2">
      <c r="B1378" s="28"/>
      <c r="C1378" s="28"/>
      <c r="D1378" s="28"/>
      <c r="E1378" s="28"/>
      <c r="N1378" s="28"/>
      <c r="P1378" s="28"/>
      <c r="AD1378" s="28"/>
    </row>
    <row r="1379" spans="2:30" ht="30" customHeight="1" x14ac:dyDescent="0.2">
      <c r="B1379" s="28"/>
      <c r="C1379" s="28"/>
      <c r="D1379" s="28"/>
      <c r="E1379" s="28"/>
      <c r="N1379" s="28"/>
      <c r="P1379" s="28"/>
      <c r="AD1379" s="28"/>
    </row>
    <row r="1380" spans="2:30" ht="30" customHeight="1" x14ac:dyDescent="0.2">
      <c r="B1380" s="28"/>
      <c r="C1380" s="28"/>
      <c r="D1380" s="28"/>
      <c r="E1380" s="28"/>
      <c r="N1380" s="28"/>
      <c r="P1380" s="28"/>
      <c r="AD1380" s="28"/>
    </row>
    <row r="1381" spans="2:30" ht="30" customHeight="1" x14ac:dyDescent="0.2">
      <c r="B1381" s="28"/>
      <c r="C1381" s="28"/>
      <c r="D1381" s="28"/>
      <c r="E1381" s="28"/>
      <c r="N1381" s="28"/>
      <c r="P1381" s="28"/>
      <c r="AD1381" s="28"/>
    </row>
    <row r="1382" spans="2:30" ht="30" customHeight="1" x14ac:dyDescent="0.2">
      <c r="B1382" s="28"/>
      <c r="C1382" s="28"/>
      <c r="D1382" s="28"/>
      <c r="E1382" s="28"/>
      <c r="N1382" s="28"/>
      <c r="P1382" s="28"/>
      <c r="AD1382" s="28"/>
    </row>
    <row r="1383" spans="2:30" ht="30" customHeight="1" x14ac:dyDescent="0.2">
      <c r="B1383" s="28"/>
      <c r="C1383" s="28"/>
      <c r="D1383" s="28"/>
      <c r="E1383" s="28"/>
      <c r="N1383" s="28"/>
      <c r="P1383" s="28"/>
      <c r="AD1383" s="28"/>
    </row>
    <row r="1384" spans="2:30" ht="30" customHeight="1" x14ac:dyDescent="0.2">
      <c r="B1384" s="28"/>
      <c r="C1384" s="28"/>
      <c r="D1384" s="28"/>
      <c r="E1384" s="28"/>
      <c r="N1384" s="28"/>
      <c r="P1384" s="28"/>
      <c r="AD1384" s="28"/>
    </row>
    <row r="1385" spans="2:30" ht="30" customHeight="1" x14ac:dyDescent="0.2">
      <c r="B1385" s="28"/>
      <c r="C1385" s="28"/>
      <c r="D1385" s="28"/>
      <c r="E1385" s="28"/>
      <c r="N1385" s="28"/>
      <c r="P1385" s="28"/>
      <c r="AD1385" s="28"/>
    </row>
    <row r="1386" spans="2:30" ht="30" customHeight="1" x14ac:dyDescent="0.2">
      <c r="B1386" s="28"/>
      <c r="C1386" s="28"/>
      <c r="D1386" s="28"/>
      <c r="E1386" s="28"/>
      <c r="N1386" s="28"/>
      <c r="P1386" s="28"/>
      <c r="AD1386" s="28"/>
    </row>
    <row r="1387" spans="2:30" ht="30" customHeight="1" x14ac:dyDescent="0.2">
      <c r="B1387" s="28"/>
      <c r="C1387" s="28"/>
      <c r="D1387" s="28"/>
      <c r="E1387" s="28"/>
      <c r="N1387" s="28"/>
      <c r="P1387" s="28"/>
      <c r="AD1387" s="28"/>
    </row>
    <row r="1388" spans="2:30" ht="30" customHeight="1" x14ac:dyDescent="0.2">
      <c r="B1388" s="28"/>
      <c r="C1388" s="28"/>
      <c r="D1388" s="28"/>
      <c r="E1388" s="28"/>
      <c r="N1388" s="28"/>
      <c r="P1388" s="28"/>
      <c r="AD1388" s="28"/>
    </row>
    <row r="1389" spans="2:30" ht="30" customHeight="1" x14ac:dyDescent="0.2">
      <c r="B1389" s="28"/>
      <c r="C1389" s="28"/>
      <c r="D1389" s="28"/>
      <c r="E1389" s="28"/>
      <c r="N1389" s="28"/>
      <c r="P1389" s="28"/>
      <c r="AD1389" s="28"/>
    </row>
    <row r="1390" spans="2:30" ht="30" customHeight="1" x14ac:dyDescent="0.2">
      <c r="B1390" s="28"/>
      <c r="C1390" s="28"/>
      <c r="D1390" s="28"/>
      <c r="E1390" s="28"/>
      <c r="N1390" s="28"/>
      <c r="P1390" s="28"/>
      <c r="AD1390" s="28"/>
    </row>
    <row r="1391" spans="2:30" ht="30" customHeight="1" x14ac:dyDescent="0.2">
      <c r="B1391" s="28"/>
      <c r="C1391" s="28"/>
      <c r="D1391" s="28"/>
      <c r="E1391" s="28"/>
      <c r="N1391" s="28"/>
      <c r="P1391" s="28"/>
      <c r="AD1391" s="28"/>
    </row>
    <row r="1392" spans="2:30" ht="30" customHeight="1" x14ac:dyDescent="0.2">
      <c r="B1392" s="28"/>
      <c r="C1392" s="28"/>
      <c r="D1392" s="28"/>
      <c r="E1392" s="28"/>
      <c r="N1392" s="28"/>
      <c r="P1392" s="28"/>
      <c r="AD1392" s="28"/>
    </row>
    <row r="1393" spans="2:30" ht="30" customHeight="1" x14ac:dyDescent="0.2">
      <c r="B1393" s="28"/>
      <c r="C1393" s="28"/>
      <c r="D1393" s="28"/>
      <c r="E1393" s="28"/>
      <c r="N1393" s="28"/>
      <c r="P1393" s="28"/>
      <c r="AD1393" s="28"/>
    </row>
    <row r="1394" spans="2:30" ht="30" customHeight="1" x14ac:dyDescent="0.2">
      <c r="B1394" s="28"/>
      <c r="C1394" s="28"/>
      <c r="D1394" s="28"/>
      <c r="E1394" s="28"/>
      <c r="N1394" s="28"/>
      <c r="P1394" s="28"/>
      <c r="AD1394" s="28"/>
    </row>
    <row r="1395" spans="2:30" ht="30" customHeight="1" x14ac:dyDescent="0.2">
      <c r="B1395" s="28"/>
      <c r="C1395" s="28"/>
      <c r="D1395" s="28"/>
      <c r="E1395" s="28"/>
      <c r="N1395" s="28"/>
      <c r="P1395" s="28"/>
      <c r="AD1395" s="28"/>
    </row>
    <row r="1396" spans="2:30" ht="30" customHeight="1" x14ac:dyDescent="0.2">
      <c r="B1396" s="28"/>
      <c r="C1396" s="28"/>
      <c r="D1396" s="28"/>
      <c r="E1396" s="28"/>
      <c r="N1396" s="28"/>
      <c r="P1396" s="28"/>
      <c r="AD1396" s="28"/>
    </row>
    <row r="1397" spans="2:30" ht="30" customHeight="1" x14ac:dyDescent="0.2">
      <c r="B1397" s="28"/>
      <c r="C1397" s="28"/>
      <c r="D1397" s="28"/>
      <c r="E1397" s="28"/>
      <c r="N1397" s="28"/>
      <c r="P1397" s="28"/>
      <c r="AD1397" s="28"/>
    </row>
    <row r="1398" spans="2:30" ht="30" customHeight="1" x14ac:dyDescent="0.2">
      <c r="B1398" s="28"/>
      <c r="C1398" s="28"/>
      <c r="D1398" s="28"/>
      <c r="E1398" s="28"/>
      <c r="N1398" s="28"/>
      <c r="P1398" s="28"/>
      <c r="AD1398" s="28"/>
    </row>
    <row r="1399" spans="2:30" ht="30" customHeight="1" x14ac:dyDescent="0.2">
      <c r="B1399" s="28"/>
      <c r="C1399" s="28"/>
      <c r="D1399" s="28"/>
      <c r="E1399" s="28"/>
      <c r="N1399" s="28"/>
      <c r="P1399" s="28"/>
      <c r="AD1399" s="28"/>
    </row>
    <row r="1400" spans="2:30" ht="30" customHeight="1" x14ac:dyDescent="0.2">
      <c r="B1400" s="28"/>
      <c r="C1400" s="28"/>
      <c r="D1400" s="28"/>
      <c r="E1400" s="28"/>
      <c r="N1400" s="28"/>
      <c r="P1400" s="28"/>
      <c r="AD1400" s="28"/>
    </row>
    <row r="1401" spans="2:30" ht="30" customHeight="1" x14ac:dyDescent="0.2">
      <c r="B1401" s="28"/>
      <c r="C1401" s="28"/>
      <c r="D1401" s="28"/>
      <c r="E1401" s="28"/>
      <c r="N1401" s="28"/>
      <c r="P1401" s="28"/>
      <c r="AD1401" s="28"/>
    </row>
    <row r="1402" spans="2:30" ht="30" customHeight="1" x14ac:dyDescent="0.2">
      <c r="B1402" s="28"/>
      <c r="C1402" s="28"/>
      <c r="D1402" s="28"/>
      <c r="E1402" s="28"/>
      <c r="N1402" s="28"/>
      <c r="P1402" s="28"/>
      <c r="AD1402" s="28"/>
    </row>
    <row r="1403" spans="2:30" ht="30" customHeight="1" x14ac:dyDescent="0.2">
      <c r="B1403" s="28"/>
      <c r="C1403" s="28"/>
      <c r="D1403" s="28"/>
      <c r="E1403" s="28"/>
      <c r="N1403" s="28"/>
      <c r="P1403" s="28"/>
      <c r="AD1403" s="28"/>
    </row>
    <row r="1404" spans="2:30" ht="30" customHeight="1" x14ac:dyDescent="0.2">
      <c r="B1404" s="28"/>
      <c r="C1404" s="28"/>
      <c r="D1404" s="28"/>
      <c r="E1404" s="28"/>
      <c r="N1404" s="28"/>
      <c r="P1404" s="28"/>
      <c r="AD1404" s="28"/>
    </row>
    <row r="1405" spans="2:30" ht="30" customHeight="1" x14ac:dyDescent="0.2">
      <c r="B1405" s="28"/>
      <c r="C1405" s="28"/>
      <c r="D1405" s="28"/>
      <c r="E1405" s="28"/>
      <c r="N1405" s="28"/>
      <c r="P1405" s="28"/>
      <c r="AD1405" s="28"/>
    </row>
    <row r="1406" spans="2:30" ht="30" customHeight="1" x14ac:dyDescent="0.2">
      <c r="B1406" s="28"/>
      <c r="C1406" s="28"/>
      <c r="D1406" s="28"/>
      <c r="E1406" s="28"/>
      <c r="N1406" s="28"/>
      <c r="P1406" s="28"/>
      <c r="AD1406" s="28"/>
    </row>
    <row r="1407" spans="2:30" ht="30" customHeight="1" x14ac:dyDescent="0.2">
      <c r="B1407" s="28"/>
      <c r="C1407" s="28"/>
      <c r="D1407" s="28"/>
      <c r="E1407" s="28"/>
      <c r="N1407" s="28"/>
      <c r="P1407" s="28"/>
      <c r="AD1407" s="28"/>
    </row>
    <row r="1408" spans="2:30" ht="30" customHeight="1" x14ac:dyDescent="0.2">
      <c r="B1408" s="28"/>
      <c r="C1408" s="28"/>
      <c r="D1408" s="28"/>
      <c r="E1408" s="28"/>
      <c r="N1408" s="28"/>
      <c r="P1408" s="28"/>
      <c r="AD1408" s="28"/>
    </row>
    <row r="1409" spans="2:30" ht="30" customHeight="1" x14ac:dyDescent="0.2">
      <c r="B1409" s="28"/>
      <c r="C1409" s="28"/>
      <c r="D1409" s="28"/>
      <c r="E1409" s="28"/>
      <c r="N1409" s="28"/>
      <c r="P1409" s="28"/>
      <c r="AD1409" s="28"/>
    </row>
    <row r="1410" spans="2:30" ht="30" customHeight="1" x14ac:dyDescent="0.2">
      <c r="B1410" s="28"/>
      <c r="C1410" s="28"/>
      <c r="D1410" s="28"/>
      <c r="E1410" s="28"/>
      <c r="N1410" s="28"/>
      <c r="P1410" s="28"/>
      <c r="AD1410" s="28"/>
    </row>
    <row r="1411" spans="2:30" ht="30" customHeight="1" x14ac:dyDescent="0.2">
      <c r="B1411" s="28"/>
      <c r="C1411" s="28"/>
      <c r="D1411" s="28"/>
      <c r="E1411" s="28"/>
      <c r="N1411" s="28"/>
      <c r="P1411" s="28"/>
      <c r="AD1411" s="28"/>
    </row>
    <row r="1412" spans="2:30" ht="30" customHeight="1" x14ac:dyDescent="0.2">
      <c r="B1412" s="28"/>
      <c r="C1412" s="28"/>
      <c r="D1412" s="28"/>
      <c r="E1412" s="28"/>
      <c r="N1412" s="28"/>
      <c r="P1412" s="28"/>
      <c r="AD1412" s="28"/>
    </row>
    <row r="1413" spans="2:30" ht="30" customHeight="1" x14ac:dyDescent="0.2">
      <c r="B1413" s="28"/>
      <c r="C1413" s="28"/>
      <c r="D1413" s="28"/>
      <c r="E1413" s="28"/>
      <c r="N1413" s="28"/>
      <c r="P1413" s="28"/>
      <c r="AD1413" s="28"/>
    </row>
    <row r="1414" spans="2:30" ht="30" customHeight="1" x14ac:dyDescent="0.2">
      <c r="B1414" s="28"/>
      <c r="C1414" s="28"/>
      <c r="D1414" s="28"/>
      <c r="E1414" s="28"/>
      <c r="N1414" s="28"/>
      <c r="P1414" s="28"/>
      <c r="AD1414" s="28"/>
    </row>
    <row r="1415" spans="2:30" ht="30" customHeight="1" x14ac:dyDescent="0.2">
      <c r="B1415" s="28"/>
      <c r="C1415" s="28"/>
      <c r="D1415" s="28"/>
      <c r="E1415" s="28"/>
      <c r="N1415" s="28"/>
      <c r="P1415" s="28"/>
      <c r="AD1415" s="28"/>
    </row>
    <row r="1416" spans="2:30" ht="30" customHeight="1" x14ac:dyDescent="0.2">
      <c r="B1416" s="28"/>
      <c r="C1416" s="28"/>
      <c r="D1416" s="28"/>
      <c r="E1416" s="28"/>
      <c r="N1416" s="28"/>
      <c r="P1416" s="28"/>
      <c r="AD1416" s="28"/>
    </row>
    <row r="1417" spans="2:30" ht="30" customHeight="1" x14ac:dyDescent="0.2">
      <c r="B1417" s="28"/>
      <c r="C1417" s="28"/>
      <c r="D1417" s="28"/>
      <c r="E1417" s="28"/>
      <c r="N1417" s="28"/>
      <c r="P1417" s="28"/>
      <c r="AD1417" s="28"/>
    </row>
    <row r="1418" spans="2:30" ht="30" customHeight="1" x14ac:dyDescent="0.2">
      <c r="B1418" s="28"/>
      <c r="C1418" s="28"/>
      <c r="D1418" s="28"/>
      <c r="E1418" s="28"/>
      <c r="N1418" s="28"/>
      <c r="P1418" s="28"/>
      <c r="AD1418" s="28"/>
    </row>
    <row r="1419" spans="2:30" ht="30" customHeight="1" x14ac:dyDescent="0.2">
      <c r="B1419" s="28"/>
      <c r="C1419" s="28"/>
      <c r="D1419" s="28"/>
      <c r="E1419" s="28"/>
      <c r="N1419" s="28"/>
      <c r="P1419" s="28"/>
      <c r="AD1419" s="28"/>
    </row>
    <row r="1420" spans="2:30" ht="30" customHeight="1" x14ac:dyDescent="0.2">
      <c r="B1420" s="28"/>
      <c r="C1420" s="28"/>
      <c r="D1420" s="28"/>
      <c r="E1420" s="28"/>
      <c r="N1420" s="28"/>
      <c r="P1420" s="28"/>
      <c r="AD1420" s="28"/>
    </row>
    <row r="1421" spans="2:30" ht="30" customHeight="1" x14ac:dyDescent="0.2">
      <c r="B1421" s="28"/>
      <c r="C1421" s="28"/>
      <c r="D1421" s="28"/>
      <c r="E1421" s="28"/>
      <c r="N1421" s="28"/>
      <c r="P1421" s="28"/>
      <c r="AD1421" s="28"/>
    </row>
    <row r="1422" spans="2:30" ht="30" customHeight="1" x14ac:dyDescent="0.2">
      <c r="B1422" s="28"/>
      <c r="C1422" s="28"/>
      <c r="D1422" s="28"/>
      <c r="E1422" s="28"/>
      <c r="N1422" s="28"/>
      <c r="P1422" s="28"/>
      <c r="AD1422" s="28"/>
    </row>
    <row r="1423" spans="2:30" ht="30" customHeight="1" x14ac:dyDescent="0.2">
      <c r="B1423" s="28"/>
      <c r="C1423" s="28"/>
      <c r="D1423" s="28"/>
      <c r="E1423" s="28"/>
      <c r="N1423" s="28"/>
      <c r="P1423" s="28"/>
      <c r="AD1423" s="28"/>
    </row>
    <row r="1424" spans="2:30" ht="30" customHeight="1" x14ac:dyDescent="0.2">
      <c r="B1424" s="28"/>
      <c r="C1424" s="28"/>
      <c r="D1424" s="28"/>
      <c r="E1424" s="28"/>
      <c r="N1424" s="28"/>
      <c r="P1424" s="28"/>
      <c r="AD1424" s="28"/>
    </row>
    <row r="1425" spans="2:30" ht="30" customHeight="1" x14ac:dyDescent="0.2">
      <c r="B1425" s="28"/>
      <c r="C1425" s="28"/>
      <c r="D1425" s="28"/>
      <c r="E1425" s="28"/>
      <c r="N1425" s="28"/>
      <c r="P1425" s="28"/>
      <c r="AD1425" s="28"/>
    </row>
    <row r="1426" spans="2:30" ht="30" customHeight="1" x14ac:dyDescent="0.2">
      <c r="B1426" s="28"/>
      <c r="C1426" s="28"/>
      <c r="D1426" s="28"/>
      <c r="E1426" s="28"/>
      <c r="N1426" s="28"/>
      <c r="P1426" s="28"/>
      <c r="AD1426" s="28"/>
    </row>
    <row r="1427" spans="2:30" ht="30" customHeight="1" x14ac:dyDescent="0.2">
      <c r="B1427" s="28"/>
      <c r="C1427" s="28"/>
      <c r="D1427" s="28"/>
      <c r="E1427" s="28"/>
      <c r="N1427" s="28"/>
      <c r="P1427" s="28"/>
      <c r="AD1427" s="28"/>
    </row>
    <row r="1428" spans="2:30" ht="30" customHeight="1" x14ac:dyDescent="0.2">
      <c r="B1428" s="28"/>
      <c r="C1428" s="28"/>
      <c r="D1428" s="28"/>
      <c r="E1428" s="28"/>
      <c r="N1428" s="28"/>
      <c r="P1428" s="28"/>
      <c r="AD1428" s="28"/>
    </row>
    <row r="1429" spans="2:30" ht="30" customHeight="1" x14ac:dyDescent="0.2">
      <c r="B1429" s="28"/>
      <c r="C1429" s="28"/>
      <c r="D1429" s="28"/>
      <c r="E1429" s="28"/>
      <c r="N1429" s="28"/>
      <c r="P1429" s="28"/>
      <c r="AD1429" s="28"/>
    </row>
    <row r="1430" spans="2:30" ht="30" customHeight="1" x14ac:dyDescent="0.2">
      <c r="B1430" s="28"/>
      <c r="C1430" s="28"/>
      <c r="D1430" s="28"/>
      <c r="E1430" s="28"/>
      <c r="N1430" s="28"/>
      <c r="P1430" s="28"/>
      <c r="AD1430" s="28"/>
    </row>
    <row r="1431" spans="2:30" ht="30" customHeight="1" x14ac:dyDescent="0.2">
      <c r="B1431" s="28"/>
      <c r="C1431" s="28"/>
      <c r="D1431" s="28"/>
      <c r="E1431" s="28"/>
      <c r="N1431" s="28"/>
      <c r="P1431" s="28"/>
      <c r="AD1431" s="28"/>
    </row>
    <row r="1432" spans="2:30" ht="30" customHeight="1" x14ac:dyDescent="0.2">
      <c r="B1432" s="28"/>
      <c r="C1432" s="28"/>
      <c r="D1432" s="28"/>
      <c r="E1432" s="28"/>
      <c r="N1432" s="28"/>
      <c r="P1432" s="28"/>
      <c r="AD1432" s="28"/>
    </row>
    <row r="1433" spans="2:30" ht="30" customHeight="1" x14ac:dyDescent="0.2">
      <c r="B1433" s="28"/>
      <c r="C1433" s="28"/>
      <c r="D1433" s="28"/>
      <c r="E1433" s="28"/>
      <c r="N1433" s="28"/>
      <c r="P1433" s="28"/>
      <c r="AD1433" s="28"/>
    </row>
    <row r="1434" spans="2:30" ht="30" customHeight="1" x14ac:dyDescent="0.2">
      <c r="B1434" s="28"/>
      <c r="C1434" s="28"/>
      <c r="D1434" s="28"/>
      <c r="E1434" s="28"/>
      <c r="N1434" s="28"/>
      <c r="P1434" s="28"/>
      <c r="AD1434" s="28"/>
    </row>
    <row r="1435" spans="2:30" ht="30" customHeight="1" x14ac:dyDescent="0.2">
      <c r="B1435" s="28"/>
      <c r="C1435" s="28"/>
      <c r="D1435" s="28"/>
      <c r="E1435" s="28"/>
      <c r="N1435" s="28"/>
      <c r="P1435" s="28"/>
      <c r="AD1435" s="28"/>
    </row>
    <row r="1436" spans="2:30" ht="30" customHeight="1" x14ac:dyDescent="0.2">
      <c r="B1436" s="28"/>
      <c r="C1436" s="28"/>
      <c r="D1436" s="28"/>
      <c r="E1436" s="28"/>
      <c r="N1436" s="28"/>
      <c r="P1436" s="28"/>
      <c r="AD1436" s="28"/>
    </row>
    <row r="1437" spans="2:30" ht="30" customHeight="1" x14ac:dyDescent="0.2">
      <c r="B1437" s="28"/>
      <c r="C1437" s="28"/>
      <c r="D1437" s="28"/>
      <c r="E1437" s="28"/>
      <c r="N1437" s="28"/>
      <c r="P1437" s="28"/>
      <c r="AD1437" s="28"/>
    </row>
    <row r="1438" spans="2:30" ht="30" customHeight="1" x14ac:dyDescent="0.2">
      <c r="B1438" s="28"/>
      <c r="C1438" s="28"/>
      <c r="D1438" s="28"/>
      <c r="E1438" s="28"/>
      <c r="N1438" s="28"/>
      <c r="P1438" s="28"/>
      <c r="AD1438" s="28"/>
    </row>
    <row r="1439" spans="2:30" ht="30" customHeight="1" x14ac:dyDescent="0.2">
      <c r="B1439" s="28"/>
      <c r="C1439" s="28"/>
      <c r="D1439" s="28"/>
      <c r="E1439" s="28"/>
      <c r="N1439" s="28"/>
      <c r="P1439" s="28"/>
      <c r="AD1439" s="28"/>
    </row>
    <row r="1440" spans="2:30" ht="30" customHeight="1" x14ac:dyDescent="0.2">
      <c r="B1440" s="28"/>
      <c r="C1440" s="28"/>
      <c r="D1440" s="28"/>
      <c r="E1440" s="28"/>
      <c r="N1440" s="28"/>
      <c r="P1440" s="28"/>
      <c r="AD1440" s="28"/>
    </row>
    <row r="1441" spans="2:30" ht="30" customHeight="1" x14ac:dyDescent="0.2">
      <c r="B1441" s="28"/>
      <c r="C1441" s="28"/>
      <c r="D1441" s="28"/>
      <c r="E1441" s="28"/>
      <c r="N1441" s="28"/>
      <c r="P1441" s="28"/>
      <c r="AD1441" s="28"/>
    </row>
    <row r="1442" spans="2:30" ht="30" customHeight="1" x14ac:dyDescent="0.2">
      <c r="B1442" s="28"/>
      <c r="C1442" s="28"/>
      <c r="D1442" s="28"/>
      <c r="E1442" s="28"/>
      <c r="N1442" s="28"/>
      <c r="P1442" s="28"/>
      <c r="AD1442" s="28"/>
    </row>
    <row r="1443" spans="2:30" ht="30" customHeight="1" x14ac:dyDescent="0.2">
      <c r="B1443" s="28"/>
      <c r="C1443" s="28"/>
      <c r="D1443" s="28"/>
      <c r="E1443" s="28"/>
      <c r="N1443" s="28"/>
      <c r="P1443" s="28"/>
      <c r="AD1443" s="28"/>
    </row>
    <row r="1444" spans="2:30" ht="30" customHeight="1" x14ac:dyDescent="0.2">
      <c r="B1444" s="28"/>
      <c r="C1444" s="28"/>
      <c r="D1444" s="28"/>
      <c r="E1444" s="28"/>
      <c r="N1444" s="28"/>
      <c r="P1444" s="28"/>
      <c r="AD1444" s="28"/>
    </row>
    <row r="1445" spans="2:30" ht="30" customHeight="1" x14ac:dyDescent="0.2">
      <c r="B1445" s="28"/>
      <c r="C1445" s="28"/>
      <c r="D1445" s="28"/>
      <c r="E1445" s="28"/>
      <c r="N1445" s="28"/>
      <c r="P1445" s="28"/>
      <c r="AD1445" s="28"/>
    </row>
    <row r="1446" spans="2:30" ht="30" customHeight="1" x14ac:dyDescent="0.2">
      <c r="B1446" s="28"/>
      <c r="C1446" s="28"/>
      <c r="D1446" s="28"/>
      <c r="E1446" s="28"/>
      <c r="N1446" s="28"/>
      <c r="P1446" s="28"/>
      <c r="AD1446" s="28"/>
    </row>
    <row r="1447" spans="2:30" ht="30" customHeight="1" x14ac:dyDescent="0.2">
      <c r="B1447" s="28"/>
      <c r="C1447" s="28"/>
      <c r="D1447" s="28"/>
      <c r="E1447" s="28"/>
      <c r="N1447" s="28"/>
      <c r="P1447" s="28"/>
      <c r="AD1447" s="28"/>
    </row>
    <row r="1448" spans="2:30" ht="30" customHeight="1" x14ac:dyDescent="0.2">
      <c r="B1448" s="28"/>
      <c r="C1448" s="28"/>
      <c r="D1448" s="28"/>
      <c r="E1448" s="28"/>
      <c r="N1448" s="28"/>
      <c r="P1448" s="28"/>
      <c r="AD1448" s="28"/>
    </row>
    <row r="1449" spans="2:30" ht="30" customHeight="1" x14ac:dyDescent="0.2">
      <c r="B1449" s="28"/>
      <c r="C1449" s="28"/>
      <c r="D1449" s="28"/>
      <c r="E1449" s="28"/>
      <c r="N1449" s="28"/>
      <c r="P1449" s="28"/>
      <c r="AD1449" s="28"/>
    </row>
    <row r="1450" spans="2:30" ht="30" customHeight="1" x14ac:dyDescent="0.2">
      <c r="B1450" s="28"/>
      <c r="C1450" s="28"/>
      <c r="D1450" s="28"/>
      <c r="E1450" s="28"/>
      <c r="N1450" s="28"/>
      <c r="P1450" s="28"/>
      <c r="AD1450" s="28"/>
    </row>
    <row r="1451" spans="2:30" ht="30" customHeight="1" x14ac:dyDescent="0.2">
      <c r="B1451" s="28"/>
      <c r="C1451" s="28"/>
      <c r="D1451" s="28"/>
      <c r="E1451" s="28"/>
      <c r="N1451" s="28"/>
      <c r="P1451" s="28"/>
      <c r="AD1451" s="28"/>
    </row>
    <row r="1452" spans="2:30" ht="30" customHeight="1" x14ac:dyDescent="0.2">
      <c r="B1452" s="28"/>
      <c r="C1452" s="28"/>
      <c r="D1452" s="28"/>
      <c r="E1452" s="28"/>
      <c r="N1452" s="28"/>
      <c r="P1452" s="28"/>
      <c r="AD1452" s="28"/>
    </row>
    <row r="1453" spans="2:30" ht="30" customHeight="1" x14ac:dyDescent="0.2">
      <c r="B1453" s="28"/>
      <c r="C1453" s="28"/>
      <c r="D1453" s="28"/>
      <c r="E1453" s="28"/>
      <c r="N1453" s="28"/>
      <c r="P1453" s="28"/>
      <c r="AD1453" s="28"/>
    </row>
    <row r="1454" spans="2:30" ht="30" customHeight="1" x14ac:dyDescent="0.2">
      <c r="B1454" s="28"/>
      <c r="C1454" s="28"/>
      <c r="D1454" s="28"/>
      <c r="E1454" s="28"/>
      <c r="N1454" s="28"/>
      <c r="P1454" s="28"/>
      <c r="AD1454" s="28"/>
    </row>
    <row r="1455" spans="2:30" ht="30" customHeight="1" x14ac:dyDescent="0.2">
      <c r="B1455" s="28"/>
      <c r="C1455" s="28"/>
      <c r="D1455" s="28"/>
      <c r="E1455" s="28"/>
      <c r="N1455" s="28"/>
      <c r="P1455" s="28"/>
      <c r="AD1455" s="28"/>
    </row>
    <row r="1456" spans="2:30" ht="30" customHeight="1" x14ac:dyDescent="0.2">
      <c r="B1456" s="28"/>
      <c r="C1456" s="28"/>
      <c r="D1456" s="28"/>
      <c r="E1456" s="28"/>
      <c r="N1456" s="28"/>
      <c r="P1456" s="28"/>
      <c r="AD1456" s="28"/>
    </row>
    <row r="1457" spans="2:30" ht="30" customHeight="1" x14ac:dyDescent="0.2">
      <c r="B1457" s="28"/>
      <c r="C1457" s="28"/>
      <c r="D1457" s="28"/>
      <c r="E1457" s="28"/>
      <c r="N1457" s="28"/>
      <c r="P1457" s="28"/>
      <c r="AD1457" s="28"/>
    </row>
    <row r="1458" spans="2:30" ht="30" customHeight="1" x14ac:dyDescent="0.2">
      <c r="B1458" s="28"/>
      <c r="C1458" s="28"/>
      <c r="D1458" s="28"/>
      <c r="E1458" s="28"/>
      <c r="N1458" s="28"/>
      <c r="P1458" s="28"/>
      <c r="AD1458" s="28"/>
    </row>
    <row r="1459" spans="2:30" ht="30" customHeight="1" x14ac:dyDescent="0.2">
      <c r="B1459" s="28"/>
      <c r="C1459" s="28"/>
      <c r="D1459" s="28"/>
      <c r="E1459" s="28"/>
      <c r="N1459" s="28"/>
      <c r="P1459" s="28"/>
      <c r="AD1459" s="28"/>
    </row>
    <row r="1460" spans="2:30" ht="30" customHeight="1" x14ac:dyDescent="0.2">
      <c r="B1460" s="28"/>
      <c r="C1460" s="28"/>
      <c r="D1460" s="28"/>
      <c r="E1460" s="28"/>
      <c r="N1460" s="28"/>
      <c r="P1460" s="28"/>
      <c r="AD1460" s="28"/>
    </row>
    <row r="1461" spans="2:30" ht="30" customHeight="1" x14ac:dyDescent="0.2">
      <c r="B1461" s="28"/>
      <c r="C1461" s="28"/>
      <c r="D1461" s="28"/>
      <c r="E1461" s="28"/>
      <c r="N1461" s="28"/>
      <c r="P1461" s="28"/>
      <c r="AD1461" s="28"/>
    </row>
    <row r="1462" spans="2:30" ht="30" customHeight="1" x14ac:dyDescent="0.2">
      <c r="B1462" s="28"/>
      <c r="C1462" s="28"/>
      <c r="D1462" s="28"/>
      <c r="E1462" s="28"/>
      <c r="N1462" s="28"/>
      <c r="P1462" s="28"/>
      <c r="AD1462" s="28"/>
    </row>
    <row r="1463" spans="2:30" ht="30" customHeight="1" x14ac:dyDescent="0.2">
      <c r="B1463" s="28"/>
      <c r="C1463" s="28"/>
      <c r="D1463" s="28"/>
      <c r="E1463" s="28"/>
      <c r="N1463" s="28"/>
      <c r="P1463" s="28"/>
      <c r="AD1463" s="28"/>
    </row>
    <row r="1464" spans="2:30" ht="30" customHeight="1" x14ac:dyDescent="0.2">
      <c r="B1464" s="28"/>
      <c r="C1464" s="28"/>
      <c r="D1464" s="28"/>
      <c r="E1464" s="28"/>
      <c r="N1464" s="28"/>
      <c r="P1464" s="28"/>
      <c r="AD1464" s="28"/>
    </row>
    <row r="1465" spans="2:30" ht="30" customHeight="1" x14ac:dyDescent="0.2">
      <c r="B1465" s="28"/>
      <c r="C1465" s="28"/>
      <c r="D1465" s="28"/>
      <c r="E1465" s="28"/>
      <c r="N1465" s="28"/>
      <c r="P1465" s="28"/>
      <c r="AD1465" s="28"/>
    </row>
    <row r="1466" spans="2:30" ht="30" customHeight="1" x14ac:dyDescent="0.2">
      <c r="B1466" s="28"/>
      <c r="C1466" s="28"/>
      <c r="D1466" s="28"/>
      <c r="E1466" s="28"/>
      <c r="N1466" s="28"/>
      <c r="P1466" s="28"/>
      <c r="AD1466" s="28"/>
    </row>
    <row r="1467" spans="2:30" ht="30" customHeight="1" x14ac:dyDescent="0.2">
      <c r="B1467" s="28"/>
      <c r="C1467" s="28"/>
      <c r="D1467" s="28"/>
      <c r="E1467" s="28"/>
      <c r="N1467" s="28"/>
      <c r="P1467" s="28"/>
      <c r="AD1467" s="28"/>
    </row>
    <row r="1468" spans="2:30" ht="30" customHeight="1" x14ac:dyDescent="0.2">
      <c r="B1468" s="28"/>
      <c r="C1468" s="28"/>
      <c r="D1468" s="28"/>
      <c r="E1468" s="28"/>
      <c r="N1468" s="28"/>
      <c r="P1468" s="28"/>
      <c r="AD1468" s="28"/>
    </row>
    <row r="1469" spans="2:30" ht="30" customHeight="1" x14ac:dyDescent="0.2">
      <c r="B1469" s="28"/>
      <c r="C1469" s="28"/>
      <c r="D1469" s="28"/>
      <c r="E1469" s="28"/>
      <c r="N1469" s="28"/>
      <c r="P1469" s="28"/>
      <c r="AD1469" s="28"/>
    </row>
    <row r="1470" spans="2:30" ht="30" customHeight="1" x14ac:dyDescent="0.2">
      <c r="B1470" s="28"/>
      <c r="C1470" s="28"/>
      <c r="D1470" s="28"/>
      <c r="E1470" s="28"/>
      <c r="N1470" s="28"/>
      <c r="P1470" s="28"/>
      <c r="AD1470" s="28"/>
    </row>
    <row r="1471" spans="2:30" ht="30" customHeight="1" x14ac:dyDescent="0.2">
      <c r="B1471" s="28"/>
      <c r="C1471" s="28"/>
      <c r="D1471" s="28"/>
      <c r="E1471" s="28"/>
      <c r="N1471" s="28"/>
      <c r="P1471" s="28"/>
      <c r="AD1471" s="28"/>
    </row>
    <row r="1472" spans="2:30" ht="30" customHeight="1" x14ac:dyDescent="0.2">
      <c r="B1472" s="28"/>
      <c r="C1472" s="28"/>
      <c r="D1472" s="28"/>
      <c r="E1472" s="28"/>
      <c r="N1472" s="28"/>
      <c r="P1472" s="28"/>
      <c r="AD1472" s="28"/>
    </row>
    <row r="1473" spans="2:30" ht="30" customHeight="1" x14ac:dyDescent="0.2">
      <c r="B1473" s="28"/>
      <c r="C1473" s="28"/>
      <c r="D1473" s="28"/>
      <c r="E1473" s="28"/>
      <c r="N1473" s="28"/>
      <c r="P1473" s="28"/>
      <c r="AD1473" s="28"/>
    </row>
    <row r="1474" spans="2:30" ht="30" customHeight="1" x14ac:dyDescent="0.2">
      <c r="B1474" s="28"/>
      <c r="C1474" s="28"/>
      <c r="D1474" s="28"/>
      <c r="E1474" s="28"/>
      <c r="N1474" s="28"/>
      <c r="P1474" s="28"/>
      <c r="AD1474" s="28"/>
    </row>
    <row r="1475" spans="2:30" ht="30" customHeight="1" x14ac:dyDescent="0.2">
      <c r="B1475" s="28"/>
      <c r="C1475" s="28"/>
      <c r="D1475" s="28"/>
      <c r="E1475" s="28"/>
      <c r="N1475" s="28"/>
      <c r="P1475" s="28"/>
      <c r="AD1475" s="28"/>
    </row>
    <row r="1476" spans="2:30" ht="30" customHeight="1" x14ac:dyDescent="0.2">
      <c r="B1476" s="28"/>
      <c r="C1476" s="28"/>
      <c r="D1476" s="28"/>
      <c r="E1476" s="28"/>
      <c r="N1476" s="28"/>
      <c r="P1476" s="28"/>
      <c r="AD1476" s="28"/>
    </row>
    <row r="1477" spans="2:30" ht="30" customHeight="1" x14ac:dyDescent="0.2">
      <c r="B1477" s="28"/>
      <c r="C1477" s="28"/>
      <c r="D1477" s="28"/>
      <c r="E1477" s="28"/>
      <c r="N1477" s="28"/>
      <c r="P1477" s="28"/>
      <c r="AD1477" s="28"/>
    </row>
    <row r="1478" spans="2:30" ht="30" customHeight="1" x14ac:dyDescent="0.2">
      <c r="B1478" s="28"/>
      <c r="C1478" s="28"/>
      <c r="D1478" s="28"/>
      <c r="E1478" s="28"/>
      <c r="N1478" s="28"/>
      <c r="P1478" s="28"/>
      <c r="AD1478" s="28"/>
    </row>
    <row r="1479" spans="2:30" ht="30" customHeight="1" x14ac:dyDescent="0.2">
      <c r="B1479" s="28"/>
      <c r="C1479" s="28"/>
      <c r="D1479" s="28"/>
      <c r="E1479" s="28"/>
      <c r="N1479" s="28"/>
      <c r="P1479" s="28"/>
      <c r="AD1479" s="28"/>
    </row>
    <row r="1480" spans="2:30" ht="30" customHeight="1" x14ac:dyDescent="0.2">
      <c r="B1480" s="28"/>
      <c r="C1480" s="28"/>
      <c r="D1480" s="28"/>
      <c r="E1480" s="28"/>
      <c r="N1480" s="28"/>
      <c r="P1480" s="28"/>
      <c r="AD1480" s="28"/>
    </row>
    <row r="1481" spans="2:30" ht="30" customHeight="1" x14ac:dyDescent="0.2">
      <c r="B1481" s="28"/>
      <c r="C1481" s="28"/>
      <c r="D1481" s="28"/>
      <c r="E1481" s="28"/>
      <c r="N1481" s="28"/>
      <c r="P1481" s="28"/>
      <c r="AD1481" s="28"/>
    </row>
    <row r="1482" spans="2:30" ht="30" customHeight="1" x14ac:dyDescent="0.2">
      <c r="B1482" s="28"/>
      <c r="C1482" s="28"/>
      <c r="D1482" s="28"/>
      <c r="E1482" s="28"/>
      <c r="N1482" s="28"/>
      <c r="P1482" s="28"/>
      <c r="AD1482" s="28"/>
    </row>
    <row r="1483" spans="2:30" ht="30" customHeight="1" x14ac:dyDescent="0.2">
      <c r="B1483" s="28"/>
      <c r="C1483" s="28"/>
      <c r="D1483" s="28"/>
      <c r="E1483" s="28"/>
      <c r="N1483" s="28"/>
      <c r="P1483" s="28"/>
      <c r="AD1483" s="28"/>
    </row>
    <row r="1484" spans="2:30" ht="30" customHeight="1" x14ac:dyDescent="0.2">
      <c r="B1484" s="28"/>
      <c r="C1484" s="28"/>
      <c r="D1484" s="28"/>
      <c r="E1484" s="28"/>
      <c r="N1484" s="28"/>
      <c r="P1484" s="28"/>
      <c r="AD1484" s="28"/>
    </row>
    <row r="1485" spans="2:30" ht="30" customHeight="1" x14ac:dyDescent="0.2">
      <c r="B1485" s="28"/>
      <c r="C1485" s="28"/>
      <c r="D1485" s="28"/>
      <c r="E1485" s="28"/>
      <c r="N1485" s="28"/>
      <c r="P1485" s="28"/>
      <c r="AD1485" s="28"/>
    </row>
    <row r="1486" spans="2:30" ht="30" customHeight="1" x14ac:dyDescent="0.2">
      <c r="B1486" s="28"/>
      <c r="C1486" s="28"/>
      <c r="D1486" s="28"/>
      <c r="E1486" s="28"/>
      <c r="N1486" s="28"/>
      <c r="P1486" s="28"/>
      <c r="AD1486" s="28"/>
    </row>
    <row r="1487" spans="2:30" ht="30" customHeight="1" x14ac:dyDescent="0.2">
      <c r="B1487" s="28"/>
      <c r="C1487" s="28"/>
      <c r="D1487" s="28"/>
      <c r="E1487" s="28"/>
      <c r="N1487" s="28"/>
      <c r="P1487" s="28"/>
      <c r="AD1487" s="28"/>
    </row>
    <row r="1488" spans="2:30" ht="30" customHeight="1" x14ac:dyDescent="0.2">
      <c r="B1488" s="28"/>
      <c r="C1488" s="28"/>
      <c r="D1488" s="28"/>
      <c r="E1488" s="28"/>
      <c r="N1488" s="28"/>
      <c r="P1488" s="28"/>
      <c r="AD1488" s="28"/>
    </row>
    <row r="1489" spans="2:30" ht="30" customHeight="1" x14ac:dyDescent="0.2">
      <c r="B1489" s="28"/>
      <c r="C1489" s="28"/>
      <c r="D1489" s="28"/>
      <c r="E1489" s="28"/>
      <c r="N1489" s="28"/>
      <c r="P1489" s="28"/>
      <c r="AD1489" s="28"/>
    </row>
    <row r="1490" spans="2:30" ht="30" customHeight="1" x14ac:dyDescent="0.2">
      <c r="B1490" s="28"/>
      <c r="C1490" s="28"/>
      <c r="D1490" s="28"/>
      <c r="E1490" s="28"/>
      <c r="N1490" s="28"/>
      <c r="P1490" s="28"/>
      <c r="AD1490" s="28"/>
    </row>
    <row r="1491" spans="2:30" ht="30" customHeight="1" x14ac:dyDescent="0.2">
      <c r="B1491" s="28"/>
      <c r="C1491" s="28"/>
      <c r="D1491" s="28"/>
      <c r="E1491" s="28"/>
      <c r="N1491" s="28"/>
      <c r="P1491" s="28"/>
      <c r="AD1491" s="28"/>
    </row>
    <row r="1492" spans="2:30" ht="30" customHeight="1" x14ac:dyDescent="0.2">
      <c r="B1492" s="28"/>
      <c r="C1492" s="28"/>
      <c r="D1492" s="28"/>
      <c r="E1492" s="28"/>
      <c r="N1492" s="28"/>
      <c r="P1492" s="28"/>
      <c r="AD1492" s="28"/>
    </row>
    <row r="1493" spans="2:30" ht="30" customHeight="1" x14ac:dyDescent="0.2">
      <c r="B1493" s="28"/>
      <c r="C1493" s="28"/>
      <c r="D1493" s="28"/>
      <c r="E1493" s="28"/>
      <c r="N1493" s="28"/>
      <c r="P1493" s="28"/>
      <c r="AD1493" s="28"/>
    </row>
    <row r="1494" spans="2:30" ht="30" customHeight="1" x14ac:dyDescent="0.2">
      <c r="B1494" s="28"/>
      <c r="C1494" s="28"/>
      <c r="D1494" s="28"/>
      <c r="E1494" s="28"/>
      <c r="N1494" s="28"/>
      <c r="P1494" s="28"/>
      <c r="AD1494" s="28"/>
    </row>
    <row r="1495" spans="2:30" ht="30" customHeight="1" x14ac:dyDescent="0.2">
      <c r="B1495" s="28"/>
      <c r="C1495" s="28"/>
      <c r="D1495" s="28"/>
      <c r="E1495" s="28"/>
      <c r="N1495" s="28"/>
      <c r="P1495" s="28"/>
      <c r="AD1495" s="28"/>
    </row>
    <row r="1496" spans="2:30" ht="30" customHeight="1" x14ac:dyDescent="0.2">
      <c r="B1496" s="28"/>
      <c r="C1496" s="28"/>
      <c r="D1496" s="28"/>
      <c r="E1496" s="28"/>
      <c r="N1496" s="28"/>
      <c r="P1496" s="28"/>
      <c r="AD1496" s="28"/>
    </row>
    <row r="1497" spans="2:30" ht="30" customHeight="1" x14ac:dyDescent="0.2">
      <c r="B1497" s="28"/>
      <c r="C1497" s="28"/>
      <c r="D1497" s="28"/>
      <c r="E1497" s="28"/>
      <c r="N1497" s="28"/>
      <c r="P1497" s="28"/>
      <c r="AD1497" s="28"/>
    </row>
    <row r="1498" spans="2:30" ht="30" customHeight="1" x14ac:dyDescent="0.2">
      <c r="B1498" s="28"/>
      <c r="C1498" s="28"/>
      <c r="D1498" s="28"/>
      <c r="E1498" s="28"/>
      <c r="N1498" s="28"/>
      <c r="P1498" s="28"/>
      <c r="AD1498" s="28"/>
    </row>
    <row r="1499" spans="2:30" ht="30" customHeight="1" x14ac:dyDescent="0.2">
      <c r="B1499" s="28"/>
      <c r="C1499" s="28"/>
      <c r="D1499" s="28"/>
      <c r="E1499" s="28"/>
      <c r="N1499" s="28"/>
      <c r="P1499" s="28"/>
      <c r="AD1499" s="28"/>
    </row>
    <row r="1500" spans="2:30" ht="30" customHeight="1" x14ac:dyDescent="0.2">
      <c r="B1500" s="28"/>
      <c r="C1500" s="28"/>
      <c r="D1500" s="28"/>
      <c r="E1500" s="28"/>
      <c r="N1500" s="28"/>
      <c r="P1500" s="28"/>
      <c r="AD1500" s="28"/>
    </row>
    <row r="1501" spans="2:30" ht="30" customHeight="1" x14ac:dyDescent="0.2">
      <c r="B1501" s="28"/>
      <c r="C1501" s="28"/>
      <c r="D1501" s="28"/>
      <c r="E1501" s="28"/>
      <c r="N1501" s="28"/>
      <c r="P1501" s="28"/>
      <c r="AD1501" s="28"/>
    </row>
    <row r="1502" spans="2:30" ht="30" customHeight="1" x14ac:dyDescent="0.2">
      <c r="B1502" s="28"/>
      <c r="C1502" s="28"/>
      <c r="D1502" s="28"/>
      <c r="E1502" s="28"/>
      <c r="N1502" s="28"/>
      <c r="P1502" s="28"/>
      <c r="AD1502" s="28"/>
    </row>
    <row r="1503" spans="2:30" ht="30" customHeight="1" x14ac:dyDescent="0.2">
      <c r="B1503" s="28"/>
      <c r="C1503" s="28"/>
      <c r="D1503" s="28"/>
      <c r="E1503" s="28"/>
      <c r="N1503" s="28"/>
      <c r="P1503" s="28"/>
      <c r="AD1503" s="28"/>
    </row>
    <row r="1504" spans="2:30" ht="30" customHeight="1" x14ac:dyDescent="0.2">
      <c r="B1504" s="28"/>
      <c r="C1504" s="28"/>
      <c r="D1504" s="28"/>
      <c r="E1504" s="28"/>
      <c r="N1504" s="28"/>
      <c r="P1504" s="28"/>
      <c r="AD1504" s="28"/>
    </row>
    <row r="1505" spans="2:30" ht="30" customHeight="1" x14ac:dyDescent="0.2">
      <c r="B1505" s="28"/>
      <c r="C1505" s="28"/>
      <c r="D1505" s="28"/>
      <c r="E1505" s="28"/>
      <c r="N1505" s="28"/>
      <c r="P1505" s="28"/>
      <c r="AD1505" s="28"/>
    </row>
    <row r="1506" spans="2:30" ht="30" customHeight="1" x14ac:dyDescent="0.2">
      <c r="B1506" s="28"/>
      <c r="C1506" s="28"/>
      <c r="D1506" s="28"/>
      <c r="E1506" s="28"/>
      <c r="N1506" s="28"/>
      <c r="P1506" s="28"/>
      <c r="AD1506" s="28"/>
    </row>
    <row r="1507" spans="2:30" ht="30" customHeight="1" x14ac:dyDescent="0.2">
      <c r="B1507" s="28"/>
      <c r="C1507" s="28"/>
      <c r="D1507" s="28"/>
      <c r="E1507" s="28"/>
      <c r="N1507" s="28"/>
      <c r="P1507" s="28"/>
      <c r="AD1507" s="28"/>
    </row>
    <row r="1508" spans="2:30" ht="30" customHeight="1" x14ac:dyDescent="0.2">
      <c r="B1508" s="28"/>
      <c r="C1508" s="28"/>
      <c r="D1508" s="28"/>
      <c r="E1508" s="28"/>
      <c r="N1508" s="28"/>
      <c r="P1508" s="28"/>
      <c r="AD1508" s="28"/>
    </row>
    <row r="1509" spans="2:30" ht="30" customHeight="1" x14ac:dyDescent="0.2">
      <c r="B1509" s="28"/>
      <c r="C1509" s="28"/>
      <c r="D1509" s="28"/>
      <c r="E1509" s="28"/>
      <c r="N1509" s="28"/>
      <c r="P1509" s="28"/>
      <c r="AD1509" s="28"/>
    </row>
    <row r="1510" spans="2:30" ht="30" customHeight="1" x14ac:dyDescent="0.2">
      <c r="B1510" s="28"/>
      <c r="C1510" s="28"/>
      <c r="D1510" s="28"/>
      <c r="E1510" s="28"/>
      <c r="N1510" s="28"/>
      <c r="P1510" s="28"/>
      <c r="AD1510" s="28"/>
    </row>
    <row r="1511" spans="2:30" ht="30" customHeight="1" x14ac:dyDescent="0.2">
      <c r="B1511" s="28"/>
      <c r="C1511" s="28"/>
      <c r="D1511" s="28"/>
      <c r="E1511" s="28"/>
      <c r="N1511" s="28"/>
      <c r="P1511" s="28"/>
      <c r="AD1511" s="28"/>
    </row>
    <row r="1512" spans="2:30" ht="30" customHeight="1" x14ac:dyDescent="0.2">
      <c r="B1512" s="28"/>
      <c r="C1512" s="28"/>
      <c r="D1512" s="28"/>
      <c r="E1512" s="28"/>
      <c r="N1512" s="28"/>
      <c r="P1512" s="28"/>
      <c r="AD1512" s="28"/>
    </row>
    <row r="1513" spans="2:30" ht="30" customHeight="1" x14ac:dyDescent="0.2">
      <c r="B1513" s="28"/>
      <c r="C1513" s="28"/>
      <c r="D1513" s="28"/>
      <c r="E1513" s="28"/>
      <c r="N1513" s="28"/>
      <c r="P1513" s="28"/>
      <c r="AD1513" s="28"/>
    </row>
    <row r="1514" spans="2:30" ht="30" customHeight="1" x14ac:dyDescent="0.2">
      <c r="B1514" s="28"/>
      <c r="C1514" s="28"/>
      <c r="D1514" s="28"/>
      <c r="E1514" s="28"/>
      <c r="N1514" s="28"/>
      <c r="P1514" s="28"/>
      <c r="AD1514" s="28"/>
    </row>
    <row r="1515" spans="2:30" ht="30" customHeight="1" x14ac:dyDescent="0.2">
      <c r="B1515" s="28"/>
      <c r="C1515" s="28"/>
      <c r="D1515" s="28"/>
      <c r="E1515" s="28"/>
      <c r="N1515" s="28"/>
      <c r="P1515" s="28"/>
      <c r="AD1515" s="28"/>
    </row>
    <row r="1516" spans="2:30" ht="30" customHeight="1" x14ac:dyDescent="0.2">
      <c r="B1516" s="28"/>
      <c r="C1516" s="28"/>
      <c r="D1516" s="28"/>
      <c r="E1516" s="28"/>
      <c r="N1516" s="28"/>
      <c r="P1516" s="28"/>
      <c r="AD1516" s="28"/>
    </row>
    <row r="1517" spans="2:30" ht="30" customHeight="1" x14ac:dyDescent="0.2">
      <c r="B1517" s="28"/>
      <c r="C1517" s="28"/>
      <c r="D1517" s="28"/>
      <c r="E1517" s="28"/>
      <c r="N1517" s="28"/>
      <c r="P1517" s="28"/>
      <c r="AD1517" s="28"/>
    </row>
    <row r="1518" spans="2:30" ht="30" customHeight="1" x14ac:dyDescent="0.2">
      <c r="B1518" s="28"/>
      <c r="C1518" s="28"/>
      <c r="D1518" s="28"/>
      <c r="E1518" s="28"/>
      <c r="N1518" s="28"/>
      <c r="P1518" s="28"/>
      <c r="AD1518" s="28"/>
    </row>
    <row r="1519" spans="2:30" ht="30" customHeight="1" x14ac:dyDescent="0.2">
      <c r="B1519" s="28"/>
      <c r="C1519" s="28"/>
      <c r="D1519" s="28"/>
      <c r="E1519" s="28"/>
      <c r="N1519" s="28"/>
      <c r="P1519" s="28"/>
      <c r="AD1519" s="28"/>
    </row>
    <row r="1520" spans="2:30" ht="30" customHeight="1" x14ac:dyDescent="0.2">
      <c r="B1520" s="28"/>
      <c r="C1520" s="28"/>
      <c r="D1520" s="28"/>
      <c r="E1520" s="28"/>
      <c r="N1520" s="28"/>
      <c r="P1520" s="28"/>
      <c r="AD1520" s="28"/>
    </row>
    <row r="1521" spans="2:30" ht="30" customHeight="1" x14ac:dyDescent="0.2">
      <c r="B1521" s="28"/>
      <c r="C1521" s="28"/>
      <c r="D1521" s="28"/>
      <c r="E1521" s="28"/>
      <c r="N1521" s="28"/>
      <c r="P1521" s="28"/>
      <c r="AD1521" s="28"/>
    </row>
    <row r="1522" spans="2:30" ht="30" customHeight="1" x14ac:dyDescent="0.2">
      <c r="B1522" s="28"/>
      <c r="C1522" s="28"/>
      <c r="D1522" s="28"/>
      <c r="E1522" s="28"/>
      <c r="N1522" s="28"/>
      <c r="P1522" s="28"/>
      <c r="AD1522" s="28"/>
    </row>
    <row r="1523" spans="2:30" ht="30" customHeight="1" x14ac:dyDescent="0.2">
      <c r="B1523" s="28"/>
      <c r="C1523" s="28"/>
      <c r="D1523" s="28"/>
      <c r="E1523" s="28"/>
      <c r="N1523" s="28"/>
      <c r="P1523" s="28"/>
      <c r="AD1523" s="28"/>
    </row>
    <row r="1524" spans="2:30" ht="30" customHeight="1" x14ac:dyDescent="0.2">
      <c r="B1524" s="28"/>
      <c r="C1524" s="28"/>
      <c r="D1524" s="28"/>
      <c r="E1524" s="28"/>
      <c r="N1524" s="28"/>
      <c r="P1524" s="28"/>
      <c r="AD1524" s="28"/>
    </row>
    <row r="1525" spans="2:30" ht="30" customHeight="1" x14ac:dyDescent="0.2">
      <c r="B1525" s="28"/>
      <c r="C1525" s="28"/>
      <c r="D1525" s="28"/>
      <c r="E1525" s="28"/>
      <c r="N1525" s="28"/>
      <c r="P1525" s="28"/>
      <c r="AD1525" s="28"/>
    </row>
    <row r="1526" spans="2:30" ht="30" customHeight="1" x14ac:dyDescent="0.2">
      <c r="B1526" s="28"/>
      <c r="C1526" s="28"/>
      <c r="D1526" s="28"/>
      <c r="E1526" s="28"/>
      <c r="N1526" s="28"/>
      <c r="P1526" s="28"/>
      <c r="AD1526" s="28"/>
    </row>
    <row r="1527" spans="2:30" ht="30" customHeight="1" x14ac:dyDescent="0.2">
      <c r="B1527" s="28"/>
      <c r="C1527" s="28"/>
      <c r="D1527" s="28"/>
      <c r="E1527" s="28"/>
      <c r="N1527" s="28"/>
      <c r="P1527" s="28"/>
      <c r="AD1527" s="28"/>
    </row>
    <row r="1528" spans="2:30" ht="30" customHeight="1" x14ac:dyDescent="0.2">
      <c r="B1528" s="28"/>
      <c r="C1528" s="28"/>
      <c r="D1528" s="28"/>
      <c r="E1528" s="28"/>
      <c r="N1528" s="28"/>
      <c r="P1528" s="28"/>
      <c r="AD1528" s="28"/>
    </row>
    <row r="1529" spans="2:30" ht="30" customHeight="1" x14ac:dyDescent="0.2">
      <c r="B1529" s="28"/>
      <c r="C1529" s="28"/>
      <c r="D1529" s="28"/>
      <c r="E1529" s="28"/>
      <c r="N1529" s="28"/>
      <c r="P1529" s="28"/>
      <c r="AD1529" s="28"/>
    </row>
    <row r="1530" spans="2:30" ht="30" customHeight="1" x14ac:dyDescent="0.2">
      <c r="B1530" s="28"/>
      <c r="C1530" s="28"/>
      <c r="D1530" s="28"/>
      <c r="E1530" s="28"/>
      <c r="N1530" s="28"/>
      <c r="P1530" s="28"/>
      <c r="AD1530" s="28"/>
    </row>
    <row r="1531" spans="2:30" ht="30" customHeight="1" x14ac:dyDescent="0.2">
      <c r="B1531" s="28"/>
      <c r="C1531" s="28"/>
      <c r="D1531" s="28"/>
      <c r="E1531" s="28"/>
      <c r="N1531" s="28"/>
      <c r="P1531" s="28"/>
      <c r="AD1531" s="28"/>
    </row>
    <row r="1532" spans="2:30" ht="30" customHeight="1" x14ac:dyDescent="0.2">
      <c r="B1532" s="28"/>
      <c r="C1532" s="28"/>
      <c r="D1532" s="28"/>
      <c r="E1532" s="28"/>
      <c r="N1532" s="28"/>
      <c r="P1532" s="28"/>
      <c r="AD1532" s="28"/>
    </row>
    <row r="1533" spans="2:30" ht="30" customHeight="1" x14ac:dyDescent="0.2">
      <c r="B1533" s="28"/>
      <c r="C1533" s="28"/>
      <c r="D1533" s="28"/>
      <c r="E1533" s="28"/>
      <c r="N1533" s="28"/>
      <c r="P1533" s="28"/>
      <c r="AD1533" s="28"/>
    </row>
    <row r="1534" spans="2:30" ht="30" customHeight="1" x14ac:dyDescent="0.2">
      <c r="B1534" s="28"/>
      <c r="C1534" s="28"/>
      <c r="D1534" s="28"/>
      <c r="E1534" s="28"/>
      <c r="N1534" s="28"/>
      <c r="P1534" s="28"/>
      <c r="AD1534" s="28"/>
    </row>
    <row r="1535" spans="2:30" ht="30" customHeight="1" x14ac:dyDescent="0.2">
      <c r="B1535" s="28"/>
      <c r="C1535" s="28"/>
      <c r="D1535" s="28"/>
      <c r="E1535" s="28"/>
      <c r="N1535" s="28"/>
      <c r="P1535" s="28"/>
      <c r="AD1535" s="28"/>
    </row>
    <row r="1536" spans="2:30" ht="30" customHeight="1" x14ac:dyDescent="0.2">
      <c r="B1536" s="28"/>
      <c r="C1536" s="28"/>
      <c r="D1536" s="28"/>
      <c r="E1536" s="28"/>
      <c r="N1536" s="28"/>
      <c r="P1536" s="28"/>
      <c r="AD1536" s="28"/>
    </row>
    <row r="1537" spans="2:30" ht="30" customHeight="1" x14ac:dyDescent="0.2">
      <c r="B1537" s="28"/>
      <c r="C1537" s="28"/>
      <c r="D1537" s="28"/>
      <c r="E1537" s="28"/>
      <c r="N1537" s="28"/>
      <c r="P1537" s="28"/>
      <c r="AD1537" s="28"/>
    </row>
    <row r="1538" spans="2:30" ht="30" customHeight="1" x14ac:dyDescent="0.2">
      <c r="B1538" s="28"/>
      <c r="C1538" s="28"/>
      <c r="D1538" s="28"/>
      <c r="E1538" s="28"/>
      <c r="N1538" s="28"/>
      <c r="P1538" s="28"/>
      <c r="AD1538" s="28"/>
    </row>
    <row r="1539" spans="2:30" ht="30" customHeight="1" x14ac:dyDescent="0.2">
      <c r="B1539" s="28"/>
      <c r="C1539" s="28"/>
      <c r="D1539" s="28"/>
      <c r="E1539" s="28"/>
      <c r="N1539" s="28"/>
      <c r="P1539" s="28"/>
      <c r="AD1539" s="28"/>
    </row>
    <row r="1540" spans="2:30" ht="30" customHeight="1" x14ac:dyDescent="0.2">
      <c r="B1540" s="28"/>
      <c r="C1540" s="28"/>
      <c r="D1540" s="28"/>
      <c r="E1540" s="28"/>
      <c r="N1540" s="28"/>
      <c r="P1540" s="28"/>
      <c r="AD1540" s="28"/>
    </row>
    <row r="1541" spans="2:30" ht="30" customHeight="1" x14ac:dyDescent="0.2">
      <c r="B1541" s="28"/>
      <c r="C1541" s="28"/>
      <c r="D1541" s="28"/>
      <c r="E1541" s="28"/>
      <c r="N1541" s="28"/>
      <c r="P1541" s="28"/>
      <c r="AD1541" s="28"/>
    </row>
    <row r="1542" spans="2:30" ht="30" customHeight="1" x14ac:dyDescent="0.2">
      <c r="B1542" s="28"/>
      <c r="C1542" s="28"/>
      <c r="D1542" s="28"/>
      <c r="E1542" s="28"/>
      <c r="N1542" s="28"/>
      <c r="P1542" s="28"/>
      <c r="AD1542" s="28"/>
    </row>
    <row r="1543" spans="2:30" ht="30" customHeight="1" x14ac:dyDescent="0.2">
      <c r="B1543" s="28"/>
      <c r="C1543" s="28"/>
      <c r="D1543" s="28"/>
      <c r="E1543" s="28"/>
      <c r="N1543" s="28"/>
      <c r="P1543" s="28"/>
      <c r="AD1543" s="28"/>
    </row>
    <row r="1544" spans="2:30" ht="30" customHeight="1" x14ac:dyDescent="0.2">
      <c r="B1544" s="28"/>
      <c r="C1544" s="28"/>
      <c r="D1544" s="28"/>
      <c r="E1544" s="28"/>
      <c r="N1544" s="28"/>
      <c r="P1544" s="28"/>
      <c r="AD1544" s="28"/>
    </row>
    <row r="1545" spans="2:30" ht="30" customHeight="1" x14ac:dyDescent="0.2">
      <c r="B1545" s="28"/>
      <c r="C1545" s="28"/>
      <c r="D1545" s="28"/>
      <c r="E1545" s="28"/>
      <c r="N1545" s="28"/>
      <c r="P1545" s="28"/>
      <c r="AD1545" s="28"/>
    </row>
    <row r="1546" spans="2:30" ht="30" customHeight="1" x14ac:dyDescent="0.2">
      <c r="B1546" s="28"/>
      <c r="C1546" s="28"/>
      <c r="D1546" s="28"/>
      <c r="E1546" s="28"/>
      <c r="N1546" s="28"/>
      <c r="P1546" s="28"/>
      <c r="AD1546" s="28"/>
    </row>
    <row r="1547" spans="2:30" ht="30" customHeight="1" x14ac:dyDescent="0.2">
      <c r="B1547" s="28"/>
      <c r="C1547" s="28"/>
      <c r="D1547" s="28"/>
      <c r="E1547" s="28"/>
      <c r="N1547" s="28"/>
      <c r="P1547" s="28"/>
      <c r="AD1547" s="28"/>
    </row>
    <row r="1548" spans="2:30" ht="30" customHeight="1" x14ac:dyDescent="0.2">
      <c r="B1548" s="28"/>
      <c r="C1548" s="28"/>
      <c r="D1548" s="28"/>
      <c r="E1548" s="28"/>
      <c r="N1548" s="28"/>
      <c r="P1548" s="28"/>
      <c r="AD1548" s="28"/>
    </row>
    <row r="1549" spans="2:30" ht="30" customHeight="1" x14ac:dyDescent="0.2">
      <c r="B1549" s="28"/>
      <c r="C1549" s="28"/>
      <c r="D1549" s="28"/>
      <c r="E1549" s="28"/>
      <c r="N1549" s="28"/>
      <c r="P1549" s="28"/>
      <c r="AD1549" s="28"/>
    </row>
    <row r="1550" spans="2:30" ht="30" customHeight="1" x14ac:dyDescent="0.2">
      <c r="B1550" s="28"/>
      <c r="C1550" s="28"/>
      <c r="D1550" s="28"/>
      <c r="E1550" s="28"/>
      <c r="N1550" s="28"/>
      <c r="P1550" s="28"/>
      <c r="AD1550" s="28"/>
    </row>
    <row r="1551" spans="2:30" ht="30" customHeight="1" x14ac:dyDescent="0.2">
      <c r="B1551" s="28"/>
      <c r="C1551" s="28"/>
      <c r="D1551" s="28"/>
      <c r="E1551" s="28"/>
      <c r="N1551" s="28"/>
      <c r="P1551" s="28"/>
      <c r="AD1551" s="28"/>
    </row>
    <row r="1552" spans="2:30" ht="30" customHeight="1" x14ac:dyDescent="0.2">
      <c r="B1552" s="28"/>
      <c r="C1552" s="28"/>
      <c r="D1552" s="28"/>
      <c r="E1552" s="28"/>
      <c r="N1552" s="28"/>
      <c r="P1552" s="28"/>
      <c r="AD1552" s="28"/>
    </row>
    <row r="1553" spans="2:30" ht="30" customHeight="1" x14ac:dyDescent="0.2">
      <c r="B1553" s="28"/>
      <c r="C1553" s="28"/>
      <c r="D1553" s="28"/>
      <c r="E1553" s="28"/>
      <c r="N1553" s="28"/>
      <c r="P1553" s="28"/>
      <c r="AD1553" s="28"/>
    </row>
    <row r="1554" spans="2:30" ht="30" customHeight="1" x14ac:dyDescent="0.2">
      <c r="B1554" s="28"/>
      <c r="C1554" s="28"/>
      <c r="D1554" s="28"/>
      <c r="E1554" s="28"/>
      <c r="N1554" s="28"/>
      <c r="P1554" s="28"/>
      <c r="AD1554" s="28"/>
    </row>
    <row r="1555" spans="2:30" ht="30" customHeight="1" x14ac:dyDescent="0.2">
      <c r="B1555" s="28"/>
      <c r="C1555" s="28"/>
      <c r="D1555" s="28"/>
      <c r="E1555" s="28"/>
      <c r="N1555" s="28"/>
      <c r="P1555" s="28"/>
      <c r="AD1555" s="28"/>
    </row>
    <row r="1556" spans="2:30" ht="30" customHeight="1" x14ac:dyDescent="0.2">
      <c r="B1556" s="28"/>
      <c r="C1556" s="28"/>
      <c r="D1556" s="28"/>
      <c r="E1556" s="28"/>
      <c r="N1556" s="28"/>
      <c r="P1556" s="28"/>
      <c r="AD1556" s="28"/>
    </row>
    <row r="1557" spans="2:30" ht="30" customHeight="1" x14ac:dyDescent="0.2">
      <c r="B1557" s="28"/>
      <c r="C1557" s="28"/>
      <c r="D1557" s="28"/>
      <c r="E1557" s="28"/>
      <c r="N1557" s="28"/>
      <c r="P1557" s="28"/>
      <c r="AD1557" s="28"/>
    </row>
    <row r="1558" spans="2:30" ht="30" customHeight="1" x14ac:dyDescent="0.2">
      <c r="B1558" s="28"/>
      <c r="C1558" s="28"/>
      <c r="D1558" s="28"/>
      <c r="E1558" s="28"/>
      <c r="N1558" s="28"/>
      <c r="P1558" s="28"/>
      <c r="AD1558" s="28"/>
    </row>
    <row r="1559" spans="2:30" ht="30" customHeight="1" x14ac:dyDescent="0.2">
      <c r="B1559" s="28"/>
      <c r="C1559" s="28"/>
      <c r="D1559" s="28"/>
      <c r="E1559" s="28"/>
      <c r="N1559" s="28"/>
      <c r="P1559" s="28"/>
      <c r="AD1559" s="28"/>
    </row>
    <row r="1560" spans="2:30" ht="30" customHeight="1" x14ac:dyDescent="0.2">
      <c r="B1560" s="28"/>
      <c r="C1560" s="28"/>
      <c r="D1560" s="28"/>
      <c r="E1560" s="28"/>
      <c r="N1560" s="28"/>
      <c r="P1560" s="28"/>
      <c r="AD1560" s="28"/>
    </row>
    <row r="1561" spans="2:30" ht="30" customHeight="1" x14ac:dyDescent="0.2">
      <c r="B1561" s="28"/>
      <c r="C1561" s="28"/>
      <c r="D1561" s="28"/>
      <c r="E1561" s="28"/>
      <c r="N1561" s="28"/>
      <c r="P1561" s="28"/>
      <c r="AD1561" s="28"/>
    </row>
    <row r="1562" spans="2:30" ht="30" customHeight="1" x14ac:dyDescent="0.2">
      <c r="B1562" s="28"/>
      <c r="C1562" s="28"/>
      <c r="D1562" s="28"/>
      <c r="E1562" s="28"/>
      <c r="N1562" s="28"/>
      <c r="P1562" s="28"/>
      <c r="AD1562" s="28"/>
    </row>
    <row r="1563" spans="2:30" ht="30" customHeight="1" x14ac:dyDescent="0.2">
      <c r="B1563" s="28"/>
      <c r="C1563" s="28"/>
      <c r="D1563" s="28"/>
      <c r="E1563" s="28"/>
      <c r="N1563" s="28"/>
      <c r="P1563" s="28"/>
      <c r="AD1563" s="28"/>
    </row>
    <row r="1564" spans="2:30" ht="30" customHeight="1" x14ac:dyDescent="0.2">
      <c r="B1564" s="28"/>
      <c r="C1564" s="28"/>
      <c r="D1564" s="28"/>
      <c r="E1564" s="28"/>
      <c r="N1564" s="28"/>
      <c r="P1564" s="28"/>
      <c r="AD1564" s="28"/>
    </row>
    <row r="1565" spans="2:30" ht="30" customHeight="1" x14ac:dyDescent="0.2">
      <c r="B1565" s="28"/>
      <c r="C1565" s="28"/>
      <c r="D1565" s="28"/>
      <c r="E1565" s="28"/>
      <c r="N1565" s="28"/>
      <c r="P1565" s="28"/>
      <c r="AD1565" s="28"/>
    </row>
    <row r="1566" spans="2:30" ht="30" customHeight="1" x14ac:dyDescent="0.2">
      <c r="B1566" s="28"/>
      <c r="C1566" s="28"/>
      <c r="D1566" s="28"/>
      <c r="E1566" s="28"/>
      <c r="N1566" s="28"/>
      <c r="P1566" s="28"/>
      <c r="AD1566" s="28"/>
    </row>
    <row r="1567" spans="2:30" ht="30" customHeight="1" x14ac:dyDescent="0.2">
      <c r="B1567" s="28"/>
      <c r="C1567" s="28"/>
      <c r="D1567" s="28"/>
      <c r="E1567" s="28"/>
      <c r="N1567" s="28"/>
      <c r="P1567" s="28"/>
      <c r="AD1567" s="28"/>
    </row>
    <row r="1568" spans="2:30" ht="30" customHeight="1" x14ac:dyDescent="0.2">
      <c r="B1568" s="28"/>
      <c r="C1568" s="28"/>
      <c r="D1568" s="28"/>
      <c r="E1568" s="28"/>
      <c r="N1568" s="28"/>
      <c r="P1568" s="28"/>
      <c r="AD1568" s="28"/>
    </row>
    <row r="1569" spans="2:30" ht="30" customHeight="1" x14ac:dyDescent="0.2">
      <c r="B1569" s="28"/>
      <c r="C1569" s="28"/>
      <c r="D1569" s="28"/>
      <c r="E1569" s="28"/>
      <c r="N1569" s="28"/>
      <c r="P1569" s="28"/>
      <c r="AD1569" s="28"/>
    </row>
    <row r="1570" spans="2:30" ht="30" customHeight="1" x14ac:dyDescent="0.2">
      <c r="B1570" s="28"/>
      <c r="C1570" s="28"/>
      <c r="D1570" s="28"/>
      <c r="E1570" s="28"/>
      <c r="N1570" s="28"/>
      <c r="P1570" s="28"/>
      <c r="AD1570" s="28"/>
    </row>
    <row r="1571" spans="2:30" ht="30" customHeight="1" x14ac:dyDescent="0.2">
      <c r="B1571" s="28"/>
      <c r="C1571" s="28"/>
      <c r="D1571" s="28"/>
      <c r="E1571" s="28"/>
      <c r="N1571" s="28"/>
      <c r="P1571" s="28"/>
      <c r="AD1571" s="28"/>
    </row>
    <row r="1572" spans="2:30" ht="30" customHeight="1" x14ac:dyDescent="0.2">
      <c r="B1572" s="28"/>
      <c r="C1572" s="28"/>
      <c r="D1572" s="28"/>
      <c r="E1572" s="28"/>
      <c r="N1572" s="28"/>
      <c r="P1572" s="28"/>
      <c r="AD1572" s="28"/>
    </row>
    <row r="1573" spans="2:30" ht="30" customHeight="1" x14ac:dyDescent="0.2">
      <c r="B1573" s="28"/>
      <c r="C1573" s="28"/>
      <c r="D1573" s="28"/>
      <c r="E1573" s="28"/>
      <c r="N1573" s="28"/>
      <c r="P1573" s="28"/>
      <c r="AD1573" s="28"/>
    </row>
    <row r="1574" spans="2:30" ht="30" customHeight="1" x14ac:dyDescent="0.2">
      <c r="B1574" s="28"/>
      <c r="C1574" s="28"/>
      <c r="D1574" s="28"/>
      <c r="E1574" s="28"/>
      <c r="N1574" s="28"/>
      <c r="P1574" s="28"/>
      <c r="AD1574" s="28"/>
    </row>
    <row r="1575" spans="2:30" ht="30" customHeight="1" x14ac:dyDescent="0.2">
      <c r="B1575" s="28"/>
      <c r="C1575" s="28"/>
      <c r="D1575" s="28"/>
      <c r="E1575" s="28"/>
      <c r="N1575" s="28"/>
      <c r="P1575" s="28"/>
      <c r="AD1575" s="28"/>
    </row>
    <row r="1576" spans="2:30" ht="30" customHeight="1" x14ac:dyDescent="0.2">
      <c r="B1576" s="28"/>
      <c r="C1576" s="28"/>
      <c r="D1576" s="28"/>
      <c r="E1576" s="28"/>
      <c r="N1576" s="28"/>
      <c r="P1576" s="28"/>
      <c r="AD1576" s="28"/>
    </row>
    <row r="1577" spans="2:30" ht="30" customHeight="1" x14ac:dyDescent="0.2">
      <c r="B1577" s="28"/>
      <c r="C1577" s="28"/>
      <c r="D1577" s="28"/>
      <c r="E1577" s="28"/>
      <c r="N1577" s="28"/>
      <c r="P1577" s="28"/>
      <c r="AD1577" s="28"/>
    </row>
    <row r="1578" spans="2:30" ht="30" customHeight="1" x14ac:dyDescent="0.2">
      <c r="B1578" s="28"/>
      <c r="C1578" s="28"/>
      <c r="D1578" s="28"/>
      <c r="E1578" s="28"/>
      <c r="N1578" s="28"/>
      <c r="P1578" s="28"/>
      <c r="AD1578" s="28"/>
    </row>
    <row r="1579" spans="2:30" ht="30" customHeight="1" x14ac:dyDescent="0.2">
      <c r="B1579" s="28"/>
      <c r="C1579" s="28"/>
      <c r="D1579" s="28"/>
      <c r="E1579" s="28"/>
      <c r="N1579" s="28"/>
      <c r="P1579" s="28"/>
      <c r="AD1579" s="28"/>
    </row>
    <row r="1580" spans="2:30" ht="30" customHeight="1" x14ac:dyDescent="0.2">
      <c r="B1580" s="28"/>
      <c r="C1580" s="28"/>
      <c r="D1580" s="28"/>
      <c r="E1580" s="28"/>
      <c r="N1580" s="28"/>
      <c r="P1580" s="28"/>
      <c r="AD1580" s="28"/>
    </row>
    <row r="1581" spans="2:30" ht="30" customHeight="1" x14ac:dyDescent="0.2">
      <c r="B1581" s="28"/>
      <c r="C1581" s="28"/>
      <c r="D1581" s="28"/>
      <c r="E1581" s="28"/>
      <c r="N1581" s="28"/>
      <c r="P1581" s="28"/>
      <c r="AD1581" s="28"/>
    </row>
    <row r="1582" spans="2:30" ht="30" customHeight="1" x14ac:dyDescent="0.2">
      <c r="B1582" s="28"/>
      <c r="C1582" s="28"/>
      <c r="D1582" s="28"/>
      <c r="E1582" s="28"/>
      <c r="N1582" s="28"/>
      <c r="P1582" s="28"/>
      <c r="AD1582" s="28"/>
    </row>
    <row r="1583" spans="2:30" ht="30" customHeight="1" x14ac:dyDescent="0.2">
      <c r="B1583" s="28"/>
      <c r="C1583" s="28"/>
      <c r="D1583" s="28"/>
      <c r="E1583" s="28"/>
      <c r="N1583" s="28"/>
      <c r="P1583" s="28"/>
      <c r="AD1583" s="28"/>
    </row>
    <row r="1584" spans="2:30" ht="30" customHeight="1" x14ac:dyDescent="0.2">
      <c r="B1584" s="28"/>
      <c r="C1584" s="28"/>
      <c r="D1584" s="28"/>
      <c r="E1584" s="28"/>
      <c r="N1584" s="28"/>
      <c r="P1584" s="28"/>
      <c r="AD1584" s="28"/>
    </row>
    <row r="1585" spans="2:30" ht="30" customHeight="1" x14ac:dyDescent="0.2">
      <c r="B1585" s="28"/>
      <c r="C1585" s="28"/>
      <c r="D1585" s="28"/>
      <c r="E1585" s="28"/>
      <c r="N1585" s="28"/>
      <c r="P1585" s="28"/>
      <c r="AD1585" s="28"/>
    </row>
    <row r="1586" spans="2:30" ht="30" customHeight="1" x14ac:dyDescent="0.2">
      <c r="B1586" s="28"/>
      <c r="C1586" s="28"/>
      <c r="D1586" s="28"/>
      <c r="E1586" s="28"/>
      <c r="N1586" s="28"/>
      <c r="P1586" s="28"/>
      <c r="AD1586" s="28"/>
    </row>
    <row r="1587" spans="2:30" ht="30" customHeight="1" x14ac:dyDescent="0.2">
      <c r="B1587" s="28"/>
      <c r="C1587" s="28"/>
      <c r="D1587" s="28"/>
      <c r="E1587" s="28"/>
      <c r="N1587" s="28"/>
      <c r="P1587" s="28"/>
      <c r="AD1587" s="28"/>
    </row>
    <row r="1588" spans="2:30" ht="30" customHeight="1" x14ac:dyDescent="0.2">
      <c r="B1588" s="28"/>
      <c r="C1588" s="28"/>
      <c r="D1588" s="28"/>
      <c r="E1588" s="28"/>
      <c r="N1588" s="28"/>
      <c r="P1588" s="28"/>
      <c r="AD1588" s="28"/>
    </row>
    <row r="1589" spans="2:30" ht="30" customHeight="1" x14ac:dyDescent="0.2">
      <c r="B1589" s="28"/>
      <c r="C1589" s="28"/>
      <c r="D1589" s="28"/>
      <c r="E1589" s="28"/>
      <c r="N1589" s="28"/>
      <c r="P1589" s="28"/>
      <c r="AD1589" s="28"/>
    </row>
    <row r="1590" spans="2:30" ht="30" customHeight="1" x14ac:dyDescent="0.2">
      <c r="B1590" s="28"/>
      <c r="C1590" s="28"/>
      <c r="D1590" s="28"/>
      <c r="E1590" s="28"/>
      <c r="N1590" s="28"/>
      <c r="P1590" s="28"/>
      <c r="AD1590" s="28"/>
    </row>
    <row r="1591" spans="2:30" ht="30" customHeight="1" x14ac:dyDescent="0.2">
      <c r="B1591" s="28"/>
      <c r="C1591" s="28"/>
      <c r="D1591" s="28"/>
      <c r="E1591" s="28"/>
      <c r="N1591" s="28"/>
      <c r="P1591" s="28"/>
      <c r="AD1591" s="28"/>
    </row>
    <row r="1592" spans="2:30" ht="30" customHeight="1" x14ac:dyDescent="0.2">
      <c r="B1592" s="28"/>
      <c r="C1592" s="28"/>
      <c r="D1592" s="28"/>
      <c r="E1592" s="28"/>
      <c r="N1592" s="28"/>
      <c r="P1592" s="28"/>
      <c r="AD1592" s="28"/>
    </row>
    <row r="1593" spans="2:30" ht="30" customHeight="1" x14ac:dyDescent="0.2">
      <c r="B1593" s="28"/>
      <c r="C1593" s="28"/>
      <c r="D1593" s="28"/>
      <c r="E1593" s="28"/>
      <c r="N1593" s="28"/>
      <c r="P1593" s="28"/>
      <c r="AD1593" s="28"/>
    </row>
    <row r="1594" spans="2:30" ht="30" customHeight="1" x14ac:dyDescent="0.2">
      <c r="B1594" s="28"/>
      <c r="C1594" s="28"/>
      <c r="D1594" s="28"/>
      <c r="E1594" s="28"/>
      <c r="N1594" s="28"/>
      <c r="P1594" s="28"/>
      <c r="AD1594" s="28"/>
    </row>
    <row r="1595" spans="2:30" ht="30" customHeight="1" x14ac:dyDescent="0.2">
      <c r="B1595" s="28"/>
      <c r="C1595" s="28"/>
      <c r="D1595" s="28"/>
      <c r="E1595" s="28"/>
      <c r="N1595" s="28"/>
      <c r="P1595" s="28"/>
      <c r="AD1595" s="28"/>
    </row>
    <row r="1596" spans="2:30" ht="30" customHeight="1" x14ac:dyDescent="0.2">
      <c r="B1596" s="28"/>
      <c r="C1596" s="28"/>
      <c r="D1596" s="28"/>
      <c r="E1596" s="28"/>
      <c r="N1596" s="28"/>
      <c r="P1596" s="28"/>
      <c r="AD1596" s="28"/>
    </row>
    <row r="1597" spans="2:30" ht="30" customHeight="1" x14ac:dyDescent="0.2">
      <c r="B1597" s="28"/>
      <c r="C1597" s="28"/>
      <c r="D1597" s="28"/>
      <c r="E1597" s="28"/>
      <c r="N1597" s="28"/>
      <c r="P1597" s="28"/>
      <c r="AD1597" s="28"/>
    </row>
    <row r="1598" spans="2:30" ht="30" customHeight="1" x14ac:dyDescent="0.2">
      <c r="B1598" s="28"/>
      <c r="C1598" s="28"/>
      <c r="D1598" s="28"/>
      <c r="E1598" s="28"/>
      <c r="N1598" s="28"/>
      <c r="P1598" s="28"/>
      <c r="AD1598" s="28"/>
    </row>
    <row r="1599" spans="2:30" ht="30" customHeight="1" x14ac:dyDescent="0.2">
      <c r="B1599" s="28"/>
      <c r="C1599" s="28"/>
      <c r="D1599" s="28"/>
      <c r="E1599" s="28"/>
      <c r="N1599" s="28"/>
      <c r="P1599" s="28"/>
      <c r="AD1599" s="28"/>
    </row>
    <row r="1600" spans="2:30" ht="30" customHeight="1" x14ac:dyDescent="0.2">
      <c r="B1600" s="28"/>
      <c r="C1600" s="28"/>
      <c r="D1600" s="28"/>
      <c r="E1600" s="28"/>
      <c r="N1600" s="28"/>
      <c r="P1600" s="28"/>
      <c r="AD1600" s="28"/>
    </row>
    <row r="1601" spans="2:30" ht="30" customHeight="1" x14ac:dyDescent="0.2">
      <c r="B1601" s="28"/>
      <c r="C1601" s="28"/>
      <c r="D1601" s="28"/>
      <c r="E1601" s="28"/>
      <c r="N1601" s="28"/>
      <c r="P1601" s="28"/>
      <c r="AD1601" s="28"/>
    </row>
    <row r="1602" spans="2:30" ht="30" customHeight="1" x14ac:dyDescent="0.2">
      <c r="B1602" s="28"/>
      <c r="C1602" s="28"/>
      <c r="D1602" s="28"/>
      <c r="E1602" s="28"/>
      <c r="N1602" s="28"/>
      <c r="P1602" s="28"/>
      <c r="AD1602" s="28"/>
    </row>
    <row r="1603" spans="2:30" ht="30" customHeight="1" x14ac:dyDescent="0.2">
      <c r="B1603" s="28"/>
      <c r="C1603" s="28"/>
      <c r="D1603" s="28"/>
      <c r="E1603" s="28"/>
      <c r="N1603" s="28"/>
      <c r="P1603" s="28"/>
      <c r="AD1603" s="28"/>
    </row>
    <row r="1604" spans="2:30" ht="30" customHeight="1" x14ac:dyDescent="0.2">
      <c r="B1604" s="28"/>
      <c r="C1604" s="28"/>
      <c r="D1604" s="28"/>
      <c r="E1604" s="28"/>
      <c r="N1604" s="28"/>
      <c r="P1604" s="28"/>
      <c r="AD1604" s="28"/>
    </row>
    <row r="1605" spans="2:30" ht="30" customHeight="1" x14ac:dyDescent="0.2">
      <c r="B1605" s="28"/>
      <c r="C1605" s="28"/>
      <c r="D1605" s="28"/>
      <c r="E1605" s="28"/>
      <c r="N1605" s="28"/>
      <c r="P1605" s="28"/>
      <c r="AD1605" s="28"/>
    </row>
    <row r="1606" spans="2:30" ht="30" customHeight="1" x14ac:dyDescent="0.2">
      <c r="B1606" s="28"/>
      <c r="C1606" s="28"/>
      <c r="D1606" s="28"/>
      <c r="E1606" s="28"/>
      <c r="N1606" s="28"/>
      <c r="P1606" s="28"/>
      <c r="AD1606" s="28"/>
    </row>
    <row r="1607" spans="2:30" ht="30" customHeight="1" x14ac:dyDescent="0.2">
      <c r="B1607" s="28"/>
      <c r="C1607" s="28"/>
      <c r="D1607" s="28"/>
      <c r="E1607" s="28"/>
      <c r="N1607" s="28"/>
      <c r="P1607" s="28"/>
      <c r="AD1607" s="28"/>
    </row>
    <row r="1608" spans="2:30" ht="30" customHeight="1" x14ac:dyDescent="0.2">
      <c r="B1608" s="28"/>
      <c r="C1608" s="28"/>
      <c r="D1608" s="28"/>
      <c r="E1608" s="28"/>
      <c r="N1608" s="28"/>
      <c r="P1608" s="28"/>
      <c r="AD1608" s="28"/>
    </row>
    <row r="1609" spans="2:30" ht="30" customHeight="1" x14ac:dyDescent="0.2">
      <c r="B1609" s="28"/>
      <c r="C1609" s="28"/>
      <c r="D1609" s="28"/>
      <c r="E1609" s="28"/>
      <c r="N1609" s="28"/>
      <c r="P1609" s="28"/>
      <c r="AD1609" s="28"/>
    </row>
    <row r="1610" spans="2:30" ht="30" customHeight="1" x14ac:dyDescent="0.2">
      <c r="B1610" s="28"/>
      <c r="C1610" s="28"/>
      <c r="D1610" s="28"/>
      <c r="E1610" s="28"/>
      <c r="N1610" s="28"/>
      <c r="P1610" s="28"/>
      <c r="AD1610" s="28"/>
    </row>
    <row r="1611" spans="2:30" ht="30" customHeight="1" x14ac:dyDescent="0.2">
      <c r="B1611" s="28"/>
      <c r="C1611" s="28"/>
      <c r="D1611" s="28"/>
      <c r="E1611" s="28"/>
      <c r="N1611" s="28"/>
      <c r="P1611" s="28"/>
      <c r="AD1611" s="28"/>
    </row>
    <row r="1612" spans="2:30" ht="30" customHeight="1" x14ac:dyDescent="0.2">
      <c r="B1612" s="28"/>
      <c r="C1612" s="28"/>
      <c r="D1612" s="28"/>
      <c r="E1612" s="28"/>
      <c r="N1612" s="28"/>
      <c r="P1612" s="28"/>
      <c r="AD1612" s="28"/>
    </row>
    <row r="1613" spans="2:30" ht="30" customHeight="1" x14ac:dyDescent="0.2">
      <c r="B1613" s="28"/>
      <c r="C1613" s="28"/>
      <c r="D1613" s="28"/>
      <c r="E1613" s="28"/>
      <c r="N1613" s="28"/>
      <c r="P1613" s="28"/>
      <c r="AD1613" s="28"/>
    </row>
    <row r="1614" spans="2:30" ht="30" customHeight="1" x14ac:dyDescent="0.2">
      <c r="B1614" s="28"/>
      <c r="C1614" s="28"/>
      <c r="D1614" s="28"/>
      <c r="E1614" s="28"/>
      <c r="N1614" s="28"/>
      <c r="P1614" s="28"/>
      <c r="AD1614" s="28"/>
    </row>
    <row r="1615" spans="2:30" ht="30" customHeight="1" x14ac:dyDescent="0.2">
      <c r="B1615" s="28"/>
      <c r="C1615" s="28"/>
      <c r="D1615" s="28"/>
      <c r="E1615" s="28"/>
      <c r="N1615" s="28"/>
      <c r="P1615" s="28"/>
      <c r="AD1615" s="28"/>
    </row>
    <row r="1616" spans="2:30" ht="30" customHeight="1" x14ac:dyDescent="0.2">
      <c r="B1616" s="28"/>
      <c r="C1616" s="28"/>
      <c r="D1616" s="28"/>
      <c r="E1616" s="28"/>
      <c r="N1616" s="28"/>
      <c r="P1616" s="28"/>
      <c r="AD1616" s="28"/>
    </row>
    <row r="1617" spans="2:30" ht="30" customHeight="1" x14ac:dyDescent="0.2">
      <c r="B1617" s="28"/>
      <c r="C1617" s="28"/>
      <c r="D1617" s="28"/>
      <c r="E1617" s="28"/>
      <c r="N1617" s="28"/>
      <c r="P1617" s="28"/>
      <c r="AD1617" s="28"/>
    </row>
    <row r="1618" spans="2:30" ht="30" customHeight="1" x14ac:dyDescent="0.2">
      <c r="B1618" s="28"/>
      <c r="C1618" s="28"/>
      <c r="D1618" s="28"/>
      <c r="E1618" s="28"/>
      <c r="N1618" s="28"/>
      <c r="P1618" s="28"/>
      <c r="AD1618" s="28"/>
    </row>
    <row r="1619" spans="2:30" ht="30" customHeight="1" x14ac:dyDescent="0.2">
      <c r="B1619" s="28"/>
      <c r="C1619" s="28"/>
      <c r="D1619" s="28"/>
      <c r="E1619" s="28"/>
      <c r="N1619" s="28"/>
      <c r="P1619" s="28"/>
      <c r="AD1619" s="28"/>
    </row>
    <row r="1620" spans="2:30" ht="30" customHeight="1" x14ac:dyDescent="0.2">
      <c r="B1620" s="28"/>
      <c r="C1620" s="28"/>
      <c r="D1620" s="28"/>
      <c r="E1620" s="28"/>
      <c r="N1620" s="28"/>
      <c r="P1620" s="28"/>
      <c r="AD1620" s="28"/>
    </row>
    <row r="1621" spans="2:30" ht="30" customHeight="1" x14ac:dyDescent="0.2">
      <c r="B1621" s="28"/>
      <c r="C1621" s="28"/>
      <c r="D1621" s="28"/>
      <c r="E1621" s="28"/>
      <c r="N1621" s="28"/>
      <c r="P1621" s="28"/>
      <c r="AD1621" s="28"/>
    </row>
    <row r="1622" spans="2:30" ht="30" customHeight="1" x14ac:dyDescent="0.2">
      <c r="B1622" s="28"/>
      <c r="C1622" s="28"/>
      <c r="D1622" s="28"/>
      <c r="E1622" s="28"/>
      <c r="N1622" s="28"/>
      <c r="P1622" s="28"/>
      <c r="AD1622" s="28"/>
    </row>
    <row r="1623" spans="2:30" ht="30" customHeight="1" x14ac:dyDescent="0.2">
      <c r="B1623" s="28"/>
      <c r="C1623" s="28"/>
      <c r="D1623" s="28"/>
      <c r="E1623" s="28"/>
      <c r="N1623" s="28"/>
      <c r="P1623" s="28"/>
      <c r="AD1623" s="28"/>
    </row>
    <row r="1624" spans="2:30" ht="30" customHeight="1" x14ac:dyDescent="0.2">
      <c r="B1624" s="28"/>
      <c r="C1624" s="28"/>
      <c r="D1624" s="28"/>
      <c r="E1624" s="28"/>
      <c r="N1624" s="28"/>
      <c r="P1624" s="28"/>
      <c r="AD1624" s="28"/>
    </row>
    <row r="1625" spans="2:30" ht="30" customHeight="1" x14ac:dyDescent="0.2">
      <c r="B1625" s="28"/>
      <c r="C1625" s="28"/>
      <c r="D1625" s="28"/>
      <c r="E1625" s="28"/>
      <c r="N1625" s="28"/>
      <c r="P1625" s="28"/>
      <c r="AD1625" s="28"/>
    </row>
    <row r="1626" spans="2:30" ht="30" customHeight="1" x14ac:dyDescent="0.2">
      <c r="B1626" s="28"/>
      <c r="C1626" s="28"/>
      <c r="D1626" s="28"/>
      <c r="E1626" s="28"/>
      <c r="N1626" s="28"/>
      <c r="P1626" s="28"/>
      <c r="AD1626" s="28"/>
    </row>
    <row r="1627" spans="2:30" ht="30" customHeight="1" x14ac:dyDescent="0.2">
      <c r="B1627" s="28"/>
      <c r="C1627" s="28"/>
      <c r="D1627" s="28"/>
      <c r="E1627" s="28"/>
      <c r="N1627" s="28"/>
      <c r="P1627" s="28"/>
      <c r="AD1627" s="28"/>
    </row>
    <row r="1628" spans="2:30" ht="30" customHeight="1" x14ac:dyDescent="0.2">
      <c r="B1628" s="28"/>
      <c r="C1628" s="28"/>
      <c r="D1628" s="28"/>
      <c r="E1628" s="28"/>
      <c r="N1628" s="28"/>
      <c r="P1628" s="28"/>
      <c r="AD1628" s="28"/>
    </row>
    <row r="1629" spans="2:30" ht="30" customHeight="1" x14ac:dyDescent="0.2">
      <c r="B1629" s="28"/>
      <c r="C1629" s="28"/>
      <c r="D1629" s="28"/>
      <c r="E1629" s="28"/>
      <c r="N1629" s="28"/>
      <c r="P1629" s="28"/>
      <c r="AD1629" s="28"/>
    </row>
    <row r="1630" spans="2:30" ht="30" customHeight="1" x14ac:dyDescent="0.2">
      <c r="B1630" s="28"/>
      <c r="C1630" s="28"/>
      <c r="D1630" s="28"/>
      <c r="E1630" s="28"/>
      <c r="N1630" s="28"/>
      <c r="P1630" s="28"/>
      <c r="AD1630" s="28"/>
    </row>
    <row r="1631" spans="2:30" ht="30" customHeight="1" x14ac:dyDescent="0.2">
      <c r="B1631" s="28"/>
      <c r="C1631" s="28"/>
      <c r="D1631" s="28"/>
      <c r="E1631" s="28"/>
      <c r="N1631" s="28"/>
      <c r="P1631" s="28"/>
      <c r="AD1631" s="28"/>
    </row>
    <row r="1632" spans="2:30" ht="30" customHeight="1" x14ac:dyDescent="0.2">
      <c r="B1632" s="28"/>
      <c r="C1632" s="28"/>
      <c r="D1632" s="28"/>
      <c r="E1632" s="28"/>
      <c r="N1632" s="28"/>
      <c r="P1632" s="28"/>
      <c r="AD1632" s="28"/>
    </row>
    <row r="1633" spans="2:30" ht="30" customHeight="1" x14ac:dyDescent="0.2">
      <c r="B1633" s="28"/>
      <c r="C1633" s="28"/>
      <c r="D1633" s="28"/>
      <c r="E1633" s="28"/>
      <c r="N1633" s="28"/>
      <c r="P1633" s="28"/>
      <c r="AD1633" s="28"/>
    </row>
    <row r="1634" spans="2:30" ht="30" customHeight="1" x14ac:dyDescent="0.2">
      <c r="B1634" s="28"/>
      <c r="C1634" s="28"/>
      <c r="D1634" s="28"/>
      <c r="E1634" s="28"/>
      <c r="N1634" s="28"/>
      <c r="P1634" s="28"/>
      <c r="AD1634" s="28"/>
    </row>
    <row r="1635" spans="2:30" ht="30" customHeight="1" x14ac:dyDescent="0.2">
      <c r="B1635" s="28"/>
      <c r="C1635" s="28"/>
      <c r="D1635" s="28"/>
      <c r="E1635" s="28"/>
      <c r="N1635" s="28"/>
      <c r="P1635" s="28"/>
      <c r="AD1635" s="28"/>
    </row>
    <row r="1636" spans="2:30" ht="30" customHeight="1" x14ac:dyDescent="0.2">
      <c r="B1636" s="28"/>
      <c r="C1636" s="28"/>
      <c r="D1636" s="28"/>
      <c r="E1636" s="28"/>
      <c r="N1636" s="28"/>
      <c r="P1636" s="28"/>
      <c r="AD1636" s="28"/>
    </row>
    <row r="1637" spans="2:30" ht="30" customHeight="1" x14ac:dyDescent="0.2">
      <c r="B1637" s="28"/>
      <c r="C1637" s="28"/>
      <c r="D1637" s="28"/>
      <c r="E1637" s="28"/>
      <c r="N1637" s="28"/>
      <c r="P1637" s="28"/>
      <c r="AD1637" s="28"/>
    </row>
    <row r="1638" spans="2:30" ht="30" customHeight="1" x14ac:dyDescent="0.2">
      <c r="B1638" s="28"/>
      <c r="C1638" s="28"/>
      <c r="D1638" s="28"/>
      <c r="E1638" s="28"/>
      <c r="N1638" s="28"/>
      <c r="P1638" s="28"/>
      <c r="AD1638" s="28"/>
    </row>
    <row r="1639" spans="2:30" ht="30" customHeight="1" x14ac:dyDescent="0.2">
      <c r="B1639" s="28"/>
      <c r="C1639" s="28"/>
      <c r="D1639" s="28"/>
      <c r="E1639" s="28"/>
      <c r="N1639" s="28"/>
      <c r="P1639" s="28"/>
      <c r="AD1639" s="28"/>
    </row>
    <row r="1640" spans="2:30" ht="30" customHeight="1" x14ac:dyDescent="0.2">
      <c r="B1640" s="28"/>
      <c r="C1640" s="28"/>
      <c r="D1640" s="28"/>
      <c r="E1640" s="28"/>
      <c r="N1640" s="28"/>
      <c r="P1640" s="28"/>
      <c r="AD1640" s="28"/>
    </row>
    <row r="1641" spans="2:30" ht="30" customHeight="1" x14ac:dyDescent="0.2">
      <c r="B1641" s="28"/>
      <c r="C1641" s="28"/>
      <c r="D1641" s="28"/>
      <c r="E1641" s="28"/>
      <c r="N1641" s="28"/>
      <c r="P1641" s="28"/>
      <c r="AD1641" s="28"/>
    </row>
    <row r="1642" spans="2:30" ht="30" customHeight="1" x14ac:dyDescent="0.2">
      <c r="B1642" s="28"/>
      <c r="C1642" s="28"/>
      <c r="D1642" s="28"/>
      <c r="E1642" s="28"/>
      <c r="N1642" s="28"/>
      <c r="P1642" s="28"/>
      <c r="AD1642" s="28"/>
    </row>
    <row r="1643" spans="2:30" ht="30" customHeight="1" x14ac:dyDescent="0.2">
      <c r="B1643" s="28"/>
      <c r="C1643" s="28"/>
      <c r="D1643" s="28"/>
      <c r="E1643" s="28"/>
      <c r="N1643" s="28"/>
      <c r="P1643" s="28"/>
      <c r="AD1643" s="28"/>
    </row>
    <row r="1644" spans="2:30" ht="30" customHeight="1" x14ac:dyDescent="0.2">
      <c r="B1644" s="28"/>
      <c r="C1644" s="28"/>
      <c r="D1644" s="28"/>
      <c r="E1644" s="28"/>
      <c r="N1644" s="28"/>
      <c r="P1644" s="28"/>
      <c r="AD1644" s="28"/>
    </row>
    <row r="1645" spans="2:30" ht="30" customHeight="1" x14ac:dyDescent="0.2">
      <c r="B1645" s="28"/>
      <c r="C1645" s="28"/>
      <c r="D1645" s="28"/>
      <c r="E1645" s="28"/>
      <c r="N1645" s="28"/>
      <c r="P1645" s="28"/>
      <c r="AD1645" s="28"/>
    </row>
    <row r="1646" spans="2:30" ht="30" customHeight="1" x14ac:dyDescent="0.2">
      <c r="B1646" s="28"/>
      <c r="C1646" s="28"/>
      <c r="D1646" s="28"/>
      <c r="E1646" s="28"/>
      <c r="N1646" s="28"/>
      <c r="P1646" s="28"/>
      <c r="AD1646" s="28"/>
    </row>
    <row r="1647" spans="2:30" ht="30" customHeight="1" x14ac:dyDescent="0.2">
      <c r="B1647" s="28"/>
      <c r="C1647" s="28"/>
      <c r="D1647" s="28"/>
      <c r="E1647" s="28"/>
      <c r="N1647" s="28"/>
      <c r="P1647" s="28"/>
      <c r="AD1647" s="28"/>
    </row>
    <row r="1648" spans="2:30" ht="30" customHeight="1" x14ac:dyDescent="0.2">
      <c r="B1648" s="28"/>
      <c r="C1648" s="28"/>
      <c r="D1648" s="28"/>
      <c r="E1648" s="28"/>
      <c r="N1648" s="28"/>
      <c r="P1648" s="28"/>
      <c r="AD1648" s="28"/>
    </row>
    <row r="1649" spans="2:30" ht="30" customHeight="1" x14ac:dyDescent="0.2">
      <c r="B1649" s="28"/>
      <c r="C1649" s="28"/>
      <c r="D1649" s="28"/>
      <c r="E1649" s="28"/>
      <c r="N1649" s="28"/>
      <c r="P1649" s="28"/>
      <c r="AD1649" s="28"/>
    </row>
    <row r="1650" spans="2:30" ht="30" customHeight="1" x14ac:dyDescent="0.2">
      <c r="B1650" s="28"/>
      <c r="C1650" s="28"/>
      <c r="D1650" s="28"/>
      <c r="E1650" s="28"/>
      <c r="N1650" s="28"/>
      <c r="P1650" s="28"/>
      <c r="AD1650" s="28"/>
    </row>
    <row r="1651" spans="2:30" ht="30" customHeight="1" x14ac:dyDescent="0.2">
      <c r="B1651" s="28"/>
      <c r="C1651" s="28"/>
      <c r="D1651" s="28"/>
      <c r="E1651" s="28"/>
      <c r="N1651" s="28"/>
      <c r="P1651" s="28"/>
      <c r="AD1651" s="28"/>
    </row>
    <row r="1652" spans="2:30" ht="30" customHeight="1" x14ac:dyDescent="0.2">
      <c r="B1652" s="28"/>
      <c r="C1652" s="28"/>
      <c r="D1652" s="28"/>
      <c r="E1652" s="28"/>
      <c r="N1652" s="28"/>
      <c r="P1652" s="28"/>
      <c r="AD1652" s="28"/>
    </row>
    <row r="1653" spans="2:30" ht="30" customHeight="1" x14ac:dyDescent="0.2">
      <c r="B1653" s="28"/>
      <c r="C1653" s="28"/>
      <c r="D1653" s="28"/>
      <c r="E1653" s="28"/>
      <c r="N1653" s="28"/>
      <c r="P1653" s="28"/>
      <c r="AD1653" s="28"/>
    </row>
    <row r="1654" spans="2:30" ht="30" customHeight="1" x14ac:dyDescent="0.2">
      <c r="B1654" s="28"/>
      <c r="C1654" s="28"/>
      <c r="D1654" s="28"/>
      <c r="E1654" s="28"/>
      <c r="N1654" s="28"/>
      <c r="P1654" s="28"/>
      <c r="AD1654" s="28"/>
    </row>
    <row r="1655" spans="2:30" ht="30" customHeight="1" x14ac:dyDescent="0.2">
      <c r="B1655" s="28"/>
      <c r="C1655" s="28"/>
      <c r="D1655" s="28"/>
      <c r="E1655" s="28"/>
      <c r="N1655" s="28"/>
      <c r="P1655" s="28"/>
      <c r="AD1655" s="28"/>
    </row>
    <row r="1656" spans="2:30" ht="30" customHeight="1" x14ac:dyDescent="0.2">
      <c r="B1656" s="28"/>
      <c r="C1656" s="28"/>
      <c r="D1656" s="28"/>
      <c r="E1656" s="28"/>
      <c r="N1656" s="28"/>
      <c r="P1656" s="28"/>
      <c r="AD1656" s="28"/>
    </row>
    <row r="1657" spans="2:30" ht="30" customHeight="1" x14ac:dyDescent="0.2">
      <c r="B1657" s="28"/>
      <c r="C1657" s="28"/>
      <c r="D1657" s="28"/>
      <c r="E1657" s="28"/>
      <c r="N1657" s="28"/>
      <c r="P1657" s="28"/>
      <c r="AD1657" s="28"/>
    </row>
    <row r="1658" spans="2:30" ht="30" customHeight="1" x14ac:dyDescent="0.2">
      <c r="B1658" s="28"/>
      <c r="C1658" s="28"/>
      <c r="D1658" s="28"/>
      <c r="E1658" s="28"/>
      <c r="N1658" s="28"/>
      <c r="P1658" s="28"/>
      <c r="AD1658" s="28"/>
    </row>
    <row r="1659" spans="2:30" ht="30" customHeight="1" x14ac:dyDescent="0.2">
      <c r="B1659" s="28"/>
      <c r="C1659" s="28"/>
      <c r="D1659" s="28"/>
      <c r="E1659" s="28"/>
      <c r="N1659" s="28"/>
      <c r="P1659" s="28"/>
      <c r="AD1659" s="28"/>
    </row>
    <row r="1660" spans="2:30" ht="30" customHeight="1" x14ac:dyDescent="0.2">
      <c r="B1660" s="28"/>
      <c r="C1660" s="28"/>
      <c r="D1660" s="28"/>
      <c r="E1660" s="28"/>
      <c r="N1660" s="28"/>
      <c r="P1660" s="28"/>
      <c r="AD1660" s="28"/>
    </row>
    <row r="1661" spans="2:30" ht="30" customHeight="1" x14ac:dyDescent="0.2">
      <c r="B1661" s="28"/>
      <c r="C1661" s="28"/>
      <c r="D1661" s="28"/>
      <c r="E1661" s="28"/>
      <c r="N1661" s="28"/>
      <c r="P1661" s="28"/>
      <c r="AD1661" s="28"/>
    </row>
    <row r="1662" spans="2:30" ht="30" customHeight="1" x14ac:dyDescent="0.2">
      <c r="B1662" s="28"/>
      <c r="C1662" s="28"/>
      <c r="D1662" s="28"/>
      <c r="E1662" s="28"/>
      <c r="N1662" s="28"/>
      <c r="P1662" s="28"/>
      <c r="AD1662" s="28"/>
    </row>
    <row r="1663" spans="2:30" ht="30" customHeight="1" x14ac:dyDescent="0.2">
      <c r="B1663" s="28"/>
      <c r="C1663" s="28"/>
      <c r="D1663" s="28"/>
      <c r="E1663" s="28"/>
      <c r="N1663" s="28"/>
      <c r="P1663" s="28"/>
      <c r="AD1663" s="28"/>
    </row>
    <row r="1664" spans="2:30" ht="30" customHeight="1" x14ac:dyDescent="0.2">
      <c r="B1664" s="28"/>
      <c r="C1664" s="28"/>
      <c r="D1664" s="28"/>
      <c r="E1664" s="28"/>
      <c r="N1664" s="28"/>
      <c r="P1664" s="28"/>
      <c r="AD1664" s="28"/>
    </row>
    <row r="1665" spans="2:30" ht="30" customHeight="1" x14ac:dyDescent="0.2">
      <c r="B1665" s="28"/>
      <c r="C1665" s="28"/>
      <c r="D1665" s="28"/>
      <c r="E1665" s="28"/>
      <c r="N1665" s="28"/>
      <c r="P1665" s="28"/>
      <c r="AD1665" s="28"/>
    </row>
    <row r="1666" spans="2:30" ht="30" customHeight="1" x14ac:dyDescent="0.2">
      <c r="B1666" s="28"/>
      <c r="C1666" s="28"/>
      <c r="D1666" s="28"/>
      <c r="E1666" s="28"/>
      <c r="N1666" s="28"/>
      <c r="P1666" s="28"/>
      <c r="AD1666" s="28"/>
    </row>
    <row r="1667" spans="2:30" ht="30" customHeight="1" x14ac:dyDescent="0.2">
      <c r="B1667" s="28"/>
      <c r="C1667" s="28"/>
      <c r="D1667" s="28"/>
      <c r="E1667" s="28"/>
      <c r="N1667" s="28"/>
      <c r="P1667" s="28"/>
      <c r="AD1667" s="28"/>
    </row>
    <row r="1668" spans="2:30" ht="30" customHeight="1" x14ac:dyDescent="0.2">
      <c r="B1668" s="28"/>
      <c r="C1668" s="28"/>
      <c r="D1668" s="28"/>
      <c r="E1668" s="28"/>
      <c r="N1668" s="28"/>
      <c r="P1668" s="28"/>
      <c r="AD1668" s="28"/>
    </row>
    <row r="1669" spans="2:30" ht="30" customHeight="1" x14ac:dyDescent="0.2">
      <c r="B1669" s="28"/>
      <c r="C1669" s="28"/>
      <c r="D1669" s="28"/>
      <c r="E1669" s="28"/>
      <c r="N1669" s="28"/>
      <c r="P1669" s="28"/>
      <c r="AD1669" s="28"/>
    </row>
    <row r="1670" spans="2:30" ht="30" customHeight="1" x14ac:dyDescent="0.2">
      <c r="B1670" s="28"/>
      <c r="C1670" s="28"/>
      <c r="D1670" s="28"/>
      <c r="E1670" s="28"/>
      <c r="N1670" s="28"/>
      <c r="P1670" s="28"/>
      <c r="AD1670" s="28"/>
    </row>
    <row r="1671" spans="2:30" ht="30" customHeight="1" x14ac:dyDescent="0.2">
      <c r="B1671" s="28"/>
      <c r="C1671" s="28"/>
      <c r="D1671" s="28"/>
      <c r="E1671" s="28"/>
      <c r="N1671" s="28"/>
      <c r="P1671" s="28"/>
      <c r="AD1671" s="28"/>
    </row>
    <row r="1672" spans="2:30" ht="30" customHeight="1" x14ac:dyDescent="0.2">
      <c r="B1672" s="28"/>
      <c r="C1672" s="28"/>
      <c r="D1672" s="28"/>
      <c r="E1672" s="28"/>
      <c r="N1672" s="28"/>
      <c r="P1672" s="28"/>
      <c r="AD1672" s="28"/>
    </row>
    <row r="1673" spans="2:30" ht="30" customHeight="1" x14ac:dyDescent="0.2">
      <c r="B1673" s="28"/>
      <c r="C1673" s="28"/>
      <c r="D1673" s="28"/>
      <c r="E1673" s="28"/>
      <c r="N1673" s="28"/>
      <c r="P1673" s="28"/>
      <c r="AD1673" s="28"/>
    </row>
    <row r="1674" spans="2:30" ht="30" customHeight="1" x14ac:dyDescent="0.2">
      <c r="B1674" s="28"/>
      <c r="C1674" s="28"/>
      <c r="D1674" s="28"/>
      <c r="E1674" s="28"/>
      <c r="N1674" s="28"/>
      <c r="P1674" s="28"/>
      <c r="AD1674" s="28"/>
    </row>
    <row r="1675" spans="2:30" ht="30" customHeight="1" x14ac:dyDescent="0.2">
      <c r="B1675" s="28"/>
      <c r="C1675" s="28"/>
      <c r="D1675" s="28"/>
      <c r="E1675" s="28"/>
      <c r="N1675" s="28"/>
      <c r="P1675" s="28"/>
      <c r="AD1675" s="28"/>
    </row>
    <row r="1676" spans="2:30" ht="30" customHeight="1" x14ac:dyDescent="0.2">
      <c r="B1676" s="28"/>
      <c r="C1676" s="28"/>
      <c r="D1676" s="28"/>
      <c r="E1676" s="28"/>
      <c r="N1676" s="28"/>
      <c r="P1676" s="28"/>
      <c r="AD1676" s="28"/>
    </row>
    <row r="1677" spans="2:30" ht="30" customHeight="1" x14ac:dyDescent="0.2">
      <c r="B1677" s="28"/>
      <c r="C1677" s="28"/>
      <c r="D1677" s="28"/>
      <c r="E1677" s="28"/>
      <c r="N1677" s="28"/>
      <c r="P1677" s="28"/>
      <c r="AD1677" s="28"/>
    </row>
    <row r="1678" spans="2:30" ht="30" customHeight="1" x14ac:dyDescent="0.2">
      <c r="B1678" s="28"/>
      <c r="C1678" s="28"/>
      <c r="D1678" s="28"/>
      <c r="E1678" s="28"/>
      <c r="N1678" s="28"/>
      <c r="P1678" s="28"/>
      <c r="AD1678" s="28"/>
    </row>
    <row r="1679" spans="2:30" ht="30" customHeight="1" x14ac:dyDescent="0.2">
      <c r="B1679" s="28"/>
      <c r="C1679" s="28"/>
      <c r="D1679" s="28"/>
      <c r="E1679" s="28"/>
      <c r="N1679" s="28"/>
      <c r="P1679" s="28"/>
      <c r="AD1679" s="28"/>
    </row>
    <row r="1680" spans="2:30" ht="30" customHeight="1" x14ac:dyDescent="0.2">
      <c r="B1680" s="28"/>
      <c r="C1680" s="28"/>
      <c r="D1680" s="28"/>
      <c r="E1680" s="28"/>
      <c r="N1680" s="28"/>
      <c r="P1680" s="28"/>
      <c r="AD1680" s="28"/>
    </row>
    <row r="1681" spans="2:30" ht="30" customHeight="1" x14ac:dyDescent="0.2">
      <c r="B1681" s="28"/>
      <c r="C1681" s="28"/>
      <c r="D1681" s="28"/>
      <c r="E1681" s="28"/>
      <c r="N1681" s="28"/>
      <c r="P1681" s="28"/>
      <c r="AD1681" s="28"/>
    </row>
    <row r="1682" spans="2:30" ht="30" customHeight="1" x14ac:dyDescent="0.2">
      <c r="B1682" s="28"/>
      <c r="C1682" s="28"/>
      <c r="D1682" s="28"/>
      <c r="E1682" s="28"/>
      <c r="N1682" s="28"/>
      <c r="P1682" s="28"/>
      <c r="AD1682" s="28"/>
    </row>
    <row r="1683" spans="2:30" ht="30" customHeight="1" x14ac:dyDescent="0.2">
      <c r="B1683" s="28"/>
      <c r="C1683" s="28"/>
      <c r="D1683" s="28"/>
      <c r="E1683" s="28"/>
      <c r="N1683" s="28"/>
      <c r="P1683" s="28"/>
      <c r="AD1683" s="28"/>
    </row>
    <row r="1684" spans="2:30" ht="30" customHeight="1" x14ac:dyDescent="0.2">
      <c r="B1684" s="28"/>
      <c r="C1684" s="28"/>
      <c r="D1684" s="28"/>
      <c r="E1684" s="28"/>
      <c r="N1684" s="28"/>
      <c r="P1684" s="28"/>
      <c r="AD1684" s="28"/>
    </row>
    <row r="1685" spans="2:30" ht="30" customHeight="1" x14ac:dyDescent="0.2">
      <c r="B1685" s="28"/>
      <c r="C1685" s="28"/>
      <c r="D1685" s="28"/>
      <c r="E1685" s="28"/>
      <c r="N1685" s="28"/>
      <c r="P1685" s="28"/>
      <c r="AD1685" s="28"/>
    </row>
    <row r="1686" spans="2:30" ht="30" customHeight="1" x14ac:dyDescent="0.2">
      <c r="B1686" s="28"/>
      <c r="C1686" s="28"/>
      <c r="D1686" s="28"/>
      <c r="E1686" s="28"/>
      <c r="N1686" s="28"/>
      <c r="P1686" s="28"/>
      <c r="AD1686" s="28"/>
    </row>
    <row r="1687" spans="2:30" ht="30" customHeight="1" x14ac:dyDescent="0.2">
      <c r="B1687" s="28"/>
      <c r="C1687" s="28"/>
      <c r="D1687" s="28"/>
      <c r="E1687" s="28"/>
      <c r="N1687" s="28"/>
      <c r="P1687" s="28"/>
      <c r="AD1687" s="28"/>
    </row>
    <row r="1688" spans="2:30" ht="30" customHeight="1" x14ac:dyDescent="0.2">
      <c r="B1688" s="28"/>
      <c r="C1688" s="28"/>
      <c r="D1688" s="28"/>
      <c r="E1688" s="28"/>
      <c r="N1688" s="28"/>
      <c r="P1688" s="28"/>
      <c r="AD1688" s="28"/>
    </row>
    <row r="1689" spans="2:30" ht="30" customHeight="1" x14ac:dyDescent="0.2">
      <c r="B1689" s="28"/>
      <c r="C1689" s="28"/>
      <c r="D1689" s="28"/>
      <c r="E1689" s="28"/>
      <c r="N1689" s="28"/>
      <c r="P1689" s="28"/>
      <c r="AD1689" s="28"/>
    </row>
    <row r="1690" spans="2:30" ht="30" customHeight="1" x14ac:dyDescent="0.2">
      <c r="B1690" s="28"/>
      <c r="C1690" s="28"/>
      <c r="D1690" s="28"/>
      <c r="E1690" s="28"/>
      <c r="N1690" s="28"/>
      <c r="P1690" s="28"/>
      <c r="AD1690" s="28"/>
    </row>
    <row r="1691" spans="2:30" ht="30" customHeight="1" x14ac:dyDescent="0.2">
      <c r="B1691" s="28"/>
      <c r="C1691" s="28"/>
      <c r="D1691" s="28"/>
      <c r="E1691" s="28"/>
      <c r="N1691" s="28"/>
      <c r="P1691" s="28"/>
      <c r="AD1691" s="28"/>
    </row>
    <row r="1692" spans="2:30" ht="30" customHeight="1" x14ac:dyDescent="0.2">
      <c r="B1692" s="28"/>
      <c r="C1692" s="28"/>
      <c r="D1692" s="28"/>
      <c r="E1692" s="28"/>
      <c r="N1692" s="28"/>
      <c r="P1692" s="28"/>
      <c r="AD1692" s="28"/>
    </row>
    <row r="1693" spans="2:30" ht="30" customHeight="1" x14ac:dyDescent="0.2">
      <c r="B1693" s="28"/>
      <c r="C1693" s="28"/>
      <c r="D1693" s="28"/>
      <c r="E1693" s="28"/>
      <c r="N1693" s="28"/>
      <c r="P1693" s="28"/>
      <c r="AD1693" s="28"/>
    </row>
    <row r="1694" spans="2:30" ht="30" customHeight="1" x14ac:dyDescent="0.2">
      <c r="B1694" s="28"/>
      <c r="C1694" s="28"/>
      <c r="D1694" s="28"/>
      <c r="E1694" s="28"/>
      <c r="N1694" s="28"/>
      <c r="P1694" s="28"/>
      <c r="AD1694" s="28"/>
    </row>
    <row r="1695" spans="2:30" ht="30" customHeight="1" x14ac:dyDescent="0.2">
      <c r="B1695" s="28"/>
      <c r="C1695" s="28"/>
      <c r="D1695" s="28"/>
      <c r="E1695" s="28"/>
      <c r="N1695" s="28"/>
      <c r="P1695" s="28"/>
      <c r="AD1695" s="28"/>
    </row>
    <row r="1696" spans="2:30" ht="30" customHeight="1" x14ac:dyDescent="0.2">
      <c r="B1696" s="28"/>
      <c r="C1696" s="28"/>
      <c r="D1696" s="28"/>
      <c r="E1696" s="28"/>
      <c r="N1696" s="28"/>
      <c r="P1696" s="28"/>
      <c r="AD1696" s="28"/>
    </row>
    <row r="1697" spans="2:30" ht="30" customHeight="1" x14ac:dyDescent="0.2">
      <c r="B1697" s="28"/>
      <c r="C1697" s="28"/>
      <c r="D1697" s="28"/>
      <c r="E1697" s="28"/>
      <c r="N1697" s="28"/>
      <c r="P1697" s="28"/>
      <c r="AD1697" s="28"/>
    </row>
    <row r="1698" spans="2:30" ht="30" customHeight="1" x14ac:dyDescent="0.2">
      <c r="B1698" s="28"/>
      <c r="C1698" s="28"/>
      <c r="D1698" s="28"/>
      <c r="E1698" s="28"/>
      <c r="N1698" s="28"/>
      <c r="P1698" s="28"/>
      <c r="AD1698" s="28"/>
    </row>
    <row r="1699" spans="2:30" ht="30" customHeight="1" x14ac:dyDescent="0.2">
      <c r="B1699" s="28"/>
      <c r="C1699" s="28"/>
      <c r="D1699" s="28"/>
      <c r="E1699" s="28"/>
      <c r="N1699" s="28"/>
      <c r="P1699" s="28"/>
      <c r="AD1699" s="28"/>
    </row>
    <row r="1700" spans="2:30" ht="30" customHeight="1" x14ac:dyDescent="0.2">
      <c r="B1700" s="28"/>
      <c r="C1700" s="28"/>
      <c r="D1700" s="28"/>
      <c r="E1700" s="28"/>
      <c r="N1700" s="28"/>
      <c r="P1700" s="28"/>
      <c r="AD1700" s="28"/>
    </row>
    <row r="1701" spans="2:30" ht="30" customHeight="1" x14ac:dyDescent="0.2">
      <c r="B1701" s="28"/>
      <c r="C1701" s="28"/>
      <c r="D1701" s="28"/>
      <c r="E1701" s="28"/>
      <c r="N1701" s="28"/>
      <c r="P1701" s="28"/>
      <c r="AD1701" s="28"/>
    </row>
    <row r="1702" spans="2:30" ht="30" customHeight="1" x14ac:dyDescent="0.2">
      <c r="B1702" s="28"/>
      <c r="C1702" s="28"/>
      <c r="D1702" s="28"/>
      <c r="E1702" s="28"/>
      <c r="N1702" s="28"/>
      <c r="P1702" s="28"/>
      <c r="AD1702" s="28"/>
    </row>
    <row r="1703" spans="2:30" ht="30" customHeight="1" x14ac:dyDescent="0.2">
      <c r="B1703" s="28"/>
      <c r="C1703" s="28"/>
      <c r="D1703" s="28"/>
      <c r="E1703" s="28"/>
      <c r="N1703" s="28"/>
      <c r="P1703" s="28"/>
      <c r="AD1703" s="28"/>
    </row>
    <row r="1704" spans="2:30" ht="30" customHeight="1" x14ac:dyDescent="0.2">
      <c r="B1704" s="28"/>
      <c r="C1704" s="28"/>
      <c r="D1704" s="28"/>
      <c r="E1704" s="28"/>
      <c r="N1704" s="28"/>
      <c r="P1704" s="28"/>
      <c r="AD1704" s="28"/>
    </row>
    <row r="1705" spans="2:30" ht="30" customHeight="1" x14ac:dyDescent="0.2">
      <c r="B1705" s="28"/>
      <c r="C1705" s="28"/>
      <c r="D1705" s="28"/>
      <c r="E1705" s="28"/>
      <c r="N1705" s="28"/>
      <c r="P1705" s="28"/>
      <c r="AD1705" s="28"/>
    </row>
    <row r="1706" spans="2:30" ht="30" customHeight="1" x14ac:dyDescent="0.2">
      <c r="B1706" s="28"/>
      <c r="C1706" s="28"/>
      <c r="D1706" s="28"/>
      <c r="E1706" s="28"/>
      <c r="N1706" s="28"/>
      <c r="P1706" s="28"/>
      <c r="AD1706" s="28"/>
    </row>
    <row r="1707" spans="2:30" ht="30" customHeight="1" x14ac:dyDescent="0.2">
      <c r="B1707" s="28"/>
      <c r="C1707" s="28"/>
      <c r="D1707" s="28"/>
      <c r="E1707" s="28"/>
      <c r="N1707" s="28"/>
      <c r="P1707" s="28"/>
      <c r="AD1707" s="28"/>
    </row>
    <row r="1708" spans="2:30" ht="30" customHeight="1" x14ac:dyDescent="0.2">
      <c r="B1708" s="28"/>
      <c r="C1708" s="28"/>
      <c r="D1708" s="28"/>
      <c r="E1708" s="28"/>
      <c r="N1708" s="28"/>
      <c r="P1708" s="28"/>
      <c r="AD1708" s="28"/>
    </row>
    <row r="1709" spans="2:30" ht="30" customHeight="1" x14ac:dyDescent="0.2">
      <c r="B1709" s="28"/>
      <c r="C1709" s="28"/>
      <c r="D1709" s="28"/>
      <c r="E1709" s="28"/>
      <c r="N1709" s="28"/>
      <c r="P1709" s="28"/>
      <c r="AD1709" s="28"/>
    </row>
    <row r="1710" spans="2:30" ht="30" customHeight="1" x14ac:dyDescent="0.2">
      <c r="B1710" s="28"/>
      <c r="C1710" s="28"/>
      <c r="D1710" s="28"/>
      <c r="E1710" s="28"/>
      <c r="N1710" s="28"/>
      <c r="P1710" s="28"/>
      <c r="AD1710" s="28"/>
    </row>
    <row r="1711" spans="2:30" ht="30" customHeight="1" x14ac:dyDescent="0.2">
      <c r="B1711" s="28"/>
      <c r="C1711" s="28"/>
      <c r="D1711" s="28"/>
      <c r="E1711" s="28"/>
      <c r="N1711" s="28"/>
      <c r="P1711" s="28"/>
      <c r="AD1711" s="28"/>
    </row>
    <row r="1712" spans="2:30" ht="30" customHeight="1" x14ac:dyDescent="0.2">
      <c r="B1712" s="28"/>
      <c r="C1712" s="28"/>
      <c r="D1712" s="28"/>
      <c r="E1712" s="28"/>
      <c r="N1712" s="28"/>
      <c r="P1712" s="28"/>
      <c r="AD1712" s="28"/>
    </row>
    <row r="1713" spans="2:30" ht="30" customHeight="1" x14ac:dyDescent="0.2">
      <c r="B1713" s="28"/>
      <c r="C1713" s="28"/>
      <c r="D1713" s="28"/>
      <c r="E1713" s="28"/>
      <c r="N1713" s="28"/>
      <c r="P1713" s="28"/>
      <c r="AD1713" s="28"/>
    </row>
    <row r="1714" spans="2:30" ht="30" customHeight="1" x14ac:dyDescent="0.2">
      <c r="B1714" s="28"/>
      <c r="C1714" s="28"/>
      <c r="D1714" s="28"/>
      <c r="E1714" s="28"/>
      <c r="N1714" s="28"/>
      <c r="P1714" s="28"/>
      <c r="AD1714" s="28"/>
    </row>
    <row r="1715" spans="2:30" ht="30" customHeight="1" x14ac:dyDescent="0.2">
      <c r="B1715" s="28"/>
      <c r="C1715" s="28"/>
      <c r="D1715" s="28"/>
      <c r="E1715" s="28"/>
      <c r="N1715" s="28"/>
      <c r="P1715" s="28"/>
      <c r="AD1715" s="28"/>
    </row>
    <row r="1716" spans="2:30" ht="30" customHeight="1" x14ac:dyDescent="0.2">
      <c r="B1716" s="28"/>
      <c r="C1716" s="28"/>
      <c r="D1716" s="28"/>
      <c r="E1716" s="28"/>
      <c r="N1716" s="28"/>
      <c r="P1716" s="28"/>
      <c r="AD1716" s="28"/>
    </row>
    <row r="1717" spans="2:30" ht="30" customHeight="1" x14ac:dyDescent="0.2">
      <c r="B1717" s="28"/>
      <c r="C1717" s="28"/>
      <c r="D1717" s="28"/>
      <c r="E1717" s="28"/>
      <c r="N1717" s="28"/>
      <c r="P1717" s="28"/>
      <c r="AD1717" s="28"/>
    </row>
    <row r="1718" spans="2:30" ht="30" customHeight="1" x14ac:dyDescent="0.2">
      <c r="B1718" s="28"/>
      <c r="C1718" s="28"/>
      <c r="D1718" s="28"/>
      <c r="E1718" s="28"/>
      <c r="N1718" s="28"/>
      <c r="P1718" s="28"/>
      <c r="AD1718" s="28"/>
    </row>
    <row r="1719" spans="2:30" ht="30" customHeight="1" x14ac:dyDescent="0.2">
      <c r="B1719" s="28"/>
      <c r="C1719" s="28"/>
      <c r="D1719" s="28"/>
      <c r="E1719" s="28"/>
      <c r="N1719" s="28"/>
      <c r="P1719" s="28"/>
      <c r="AD1719" s="28"/>
    </row>
    <row r="1720" spans="2:30" ht="30" customHeight="1" x14ac:dyDescent="0.2">
      <c r="B1720" s="28"/>
      <c r="C1720" s="28"/>
      <c r="D1720" s="28"/>
      <c r="E1720" s="28"/>
      <c r="N1720" s="28"/>
      <c r="P1720" s="28"/>
      <c r="AD1720" s="28"/>
    </row>
    <row r="1721" spans="2:30" ht="30" customHeight="1" x14ac:dyDescent="0.2">
      <c r="B1721" s="28"/>
      <c r="C1721" s="28"/>
      <c r="D1721" s="28"/>
      <c r="E1721" s="28"/>
      <c r="N1721" s="28"/>
      <c r="P1721" s="28"/>
      <c r="AD1721" s="28"/>
    </row>
    <row r="1722" spans="2:30" ht="30" customHeight="1" x14ac:dyDescent="0.2">
      <c r="B1722" s="28"/>
      <c r="C1722" s="28"/>
      <c r="D1722" s="28"/>
      <c r="E1722" s="28"/>
      <c r="N1722" s="28"/>
      <c r="P1722" s="28"/>
      <c r="AD1722" s="28"/>
    </row>
    <row r="1723" spans="2:30" ht="30" customHeight="1" x14ac:dyDescent="0.2">
      <c r="B1723" s="28"/>
      <c r="C1723" s="28"/>
      <c r="D1723" s="28"/>
      <c r="E1723" s="28"/>
      <c r="N1723" s="28"/>
      <c r="P1723" s="28"/>
      <c r="AD1723" s="28"/>
    </row>
    <row r="1724" spans="2:30" ht="30" customHeight="1" x14ac:dyDescent="0.2">
      <c r="B1724" s="28"/>
      <c r="C1724" s="28"/>
      <c r="D1724" s="28"/>
      <c r="E1724" s="28"/>
      <c r="N1724" s="28"/>
      <c r="P1724" s="28"/>
      <c r="AD1724" s="28"/>
    </row>
    <row r="1725" spans="2:30" ht="30" customHeight="1" x14ac:dyDescent="0.2">
      <c r="B1725" s="28"/>
      <c r="C1725" s="28"/>
      <c r="D1725" s="28"/>
      <c r="E1725" s="28"/>
      <c r="N1725" s="28"/>
      <c r="P1725" s="28"/>
      <c r="AD1725" s="28"/>
    </row>
    <row r="1726" spans="2:30" ht="30" customHeight="1" x14ac:dyDescent="0.2">
      <c r="B1726" s="28"/>
      <c r="C1726" s="28"/>
      <c r="D1726" s="28"/>
      <c r="E1726" s="28"/>
      <c r="N1726" s="28"/>
      <c r="P1726" s="28"/>
      <c r="AD1726" s="28"/>
    </row>
    <row r="1727" spans="2:30" ht="30" customHeight="1" x14ac:dyDescent="0.2">
      <c r="B1727" s="28"/>
      <c r="C1727" s="28"/>
      <c r="D1727" s="28"/>
      <c r="E1727" s="28"/>
      <c r="N1727" s="28"/>
      <c r="P1727" s="28"/>
      <c r="AD1727" s="28"/>
    </row>
    <row r="1728" spans="2:30" ht="30" customHeight="1" x14ac:dyDescent="0.2">
      <c r="B1728" s="28"/>
      <c r="C1728" s="28"/>
      <c r="D1728" s="28"/>
      <c r="E1728" s="28"/>
      <c r="N1728" s="28"/>
      <c r="P1728" s="28"/>
      <c r="AD1728" s="28"/>
    </row>
    <row r="1729" spans="2:30" ht="30" customHeight="1" x14ac:dyDescent="0.2">
      <c r="B1729" s="28"/>
      <c r="C1729" s="28"/>
      <c r="D1729" s="28"/>
      <c r="E1729" s="28"/>
      <c r="N1729" s="28"/>
      <c r="P1729" s="28"/>
      <c r="AD1729" s="28"/>
    </row>
    <row r="1730" spans="2:30" ht="30" customHeight="1" x14ac:dyDescent="0.2">
      <c r="B1730" s="28"/>
      <c r="C1730" s="28"/>
      <c r="D1730" s="28"/>
      <c r="E1730" s="28"/>
      <c r="N1730" s="28"/>
      <c r="P1730" s="28"/>
      <c r="AD1730" s="28"/>
    </row>
    <row r="1731" spans="2:30" ht="30" customHeight="1" x14ac:dyDescent="0.2">
      <c r="B1731" s="28"/>
      <c r="C1731" s="28"/>
      <c r="D1731" s="28"/>
      <c r="E1731" s="28"/>
      <c r="N1731" s="28"/>
      <c r="P1731" s="28"/>
      <c r="AD1731" s="28"/>
    </row>
    <row r="1732" spans="2:30" ht="30" customHeight="1" x14ac:dyDescent="0.2">
      <c r="B1732" s="28"/>
      <c r="C1732" s="28"/>
      <c r="D1732" s="28"/>
      <c r="E1732" s="28"/>
      <c r="N1732" s="28"/>
      <c r="P1732" s="28"/>
      <c r="AD1732" s="28"/>
    </row>
    <row r="1733" spans="2:30" ht="30" customHeight="1" x14ac:dyDescent="0.2">
      <c r="B1733" s="28"/>
      <c r="C1733" s="28"/>
      <c r="D1733" s="28"/>
      <c r="E1733" s="28"/>
      <c r="N1733" s="28"/>
      <c r="P1733" s="28"/>
      <c r="AD1733" s="28"/>
    </row>
    <row r="1734" spans="2:30" ht="30" customHeight="1" x14ac:dyDescent="0.2">
      <c r="B1734" s="28"/>
      <c r="C1734" s="28"/>
      <c r="D1734" s="28"/>
      <c r="E1734" s="28"/>
      <c r="N1734" s="28"/>
      <c r="P1734" s="28"/>
      <c r="AD1734" s="28"/>
    </row>
    <row r="1735" spans="2:30" ht="30" customHeight="1" x14ac:dyDescent="0.2">
      <c r="B1735" s="28"/>
      <c r="C1735" s="28"/>
      <c r="D1735" s="28"/>
      <c r="E1735" s="28"/>
      <c r="N1735" s="28"/>
      <c r="P1735" s="28"/>
      <c r="AD1735" s="28"/>
    </row>
    <row r="1736" spans="2:30" ht="30" customHeight="1" x14ac:dyDescent="0.2">
      <c r="B1736" s="28"/>
      <c r="C1736" s="28"/>
      <c r="D1736" s="28"/>
      <c r="E1736" s="28"/>
      <c r="N1736" s="28"/>
      <c r="P1736" s="28"/>
      <c r="AD1736" s="28"/>
    </row>
    <row r="1737" spans="2:30" ht="30" customHeight="1" x14ac:dyDescent="0.2">
      <c r="B1737" s="28"/>
      <c r="C1737" s="28"/>
      <c r="D1737" s="28"/>
      <c r="E1737" s="28"/>
      <c r="N1737" s="28"/>
      <c r="P1737" s="28"/>
      <c r="AD1737" s="28"/>
    </row>
    <row r="1738" spans="2:30" ht="30" customHeight="1" x14ac:dyDescent="0.2">
      <c r="B1738" s="28"/>
      <c r="C1738" s="28"/>
      <c r="D1738" s="28"/>
      <c r="E1738" s="28"/>
      <c r="N1738" s="28"/>
      <c r="P1738" s="28"/>
      <c r="AD1738" s="28"/>
    </row>
    <row r="1739" spans="2:30" ht="30" customHeight="1" x14ac:dyDescent="0.2">
      <c r="B1739" s="28"/>
      <c r="C1739" s="28"/>
      <c r="D1739" s="28"/>
      <c r="E1739" s="28"/>
      <c r="N1739" s="28"/>
      <c r="P1739" s="28"/>
      <c r="AD1739" s="28"/>
    </row>
    <row r="1740" spans="2:30" ht="30" customHeight="1" x14ac:dyDescent="0.2">
      <c r="B1740" s="28"/>
      <c r="C1740" s="28"/>
      <c r="D1740" s="28"/>
      <c r="E1740" s="28"/>
      <c r="N1740" s="28"/>
      <c r="P1740" s="28"/>
      <c r="AD1740" s="28"/>
    </row>
    <row r="1741" spans="2:30" ht="30" customHeight="1" x14ac:dyDescent="0.2">
      <c r="B1741" s="28"/>
      <c r="C1741" s="28"/>
      <c r="D1741" s="28"/>
      <c r="E1741" s="28"/>
      <c r="N1741" s="28"/>
      <c r="P1741" s="28"/>
      <c r="AD1741" s="28"/>
    </row>
    <row r="1742" spans="2:30" ht="30" customHeight="1" x14ac:dyDescent="0.2">
      <c r="B1742" s="28"/>
      <c r="C1742" s="28"/>
      <c r="D1742" s="28"/>
      <c r="E1742" s="28"/>
      <c r="N1742" s="28"/>
      <c r="P1742" s="28"/>
      <c r="AD1742" s="28"/>
    </row>
    <row r="1743" spans="2:30" ht="30" customHeight="1" x14ac:dyDescent="0.2">
      <c r="B1743" s="28"/>
      <c r="C1743" s="28"/>
      <c r="D1743" s="28"/>
      <c r="E1743" s="28"/>
      <c r="N1743" s="28"/>
      <c r="P1743" s="28"/>
      <c r="AD1743" s="28"/>
    </row>
    <row r="1744" spans="2:30" ht="30" customHeight="1" x14ac:dyDescent="0.2">
      <c r="B1744" s="28"/>
      <c r="C1744" s="28"/>
      <c r="D1744" s="28"/>
      <c r="E1744" s="28"/>
      <c r="N1744" s="28"/>
      <c r="P1744" s="28"/>
      <c r="AD1744" s="28"/>
    </row>
    <row r="1745" spans="2:30" ht="30" customHeight="1" x14ac:dyDescent="0.2">
      <c r="B1745" s="28"/>
      <c r="C1745" s="28"/>
      <c r="D1745" s="28"/>
      <c r="E1745" s="28"/>
      <c r="N1745" s="28"/>
      <c r="P1745" s="28"/>
      <c r="AD1745" s="28"/>
    </row>
    <row r="1746" spans="2:30" ht="30" customHeight="1" x14ac:dyDescent="0.2">
      <c r="B1746" s="28"/>
      <c r="C1746" s="28"/>
      <c r="D1746" s="28"/>
      <c r="E1746" s="28"/>
      <c r="N1746" s="28"/>
      <c r="P1746" s="28"/>
      <c r="AD1746" s="28"/>
    </row>
    <row r="1747" spans="2:30" ht="30" customHeight="1" x14ac:dyDescent="0.2">
      <c r="B1747" s="28"/>
      <c r="C1747" s="28"/>
      <c r="D1747" s="28"/>
      <c r="E1747" s="28"/>
      <c r="N1747" s="28"/>
      <c r="P1747" s="28"/>
      <c r="AD1747" s="28"/>
    </row>
    <row r="1748" spans="2:30" ht="30" customHeight="1" x14ac:dyDescent="0.2">
      <c r="B1748" s="28"/>
      <c r="C1748" s="28"/>
      <c r="D1748" s="28"/>
      <c r="E1748" s="28"/>
      <c r="N1748" s="28"/>
      <c r="P1748" s="28"/>
      <c r="AD1748" s="28"/>
    </row>
    <row r="1749" spans="2:30" ht="30" customHeight="1" x14ac:dyDescent="0.2">
      <c r="B1749" s="28"/>
      <c r="C1749" s="28"/>
      <c r="D1749" s="28"/>
      <c r="E1749" s="28"/>
      <c r="N1749" s="28"/>
      <c r="P1749" s="28"/>
      <c r="AD1749" s="28"/>
    </row>
    <row r="1750" spans="2:30" ht="30" customHeight="1" x14ac:dyDescent="0.2">
      <c r="B1750" s="28"/>
      <c r="C1750" s="28"/>
      <c r="D1750" s="28"/>
      <c r="E1750" s="28"/>
      <c r="N1750" s="28"/>
      <c r="P1750" s="28"/>
      <c r="AD1750" s="28"/>
    </row>
    <row r="1751" spans="2:30" ht="30" customHeight="1" x14ac:dyDescent="0.2">
      <c r="B1751" s="28"/>
      <c r="C1751" s="28"/>
      <c r="D1751" s="28"/>
      <c r="E1751" s="28"/>
      <c r="N1751" s="28"/>
      <c r="P1751" s="28"/>
      <c r="AD1751" s="28"/>
    </row>
    <row r="1752" spans="2:30" ht="30" customHeight="1" x14ac:dyDescent="0.2">
      <c r="B1752" s="28"/>
      <c r="C1752" s="28"/>
      <c r="D1752" s="28"/>
      <c r="E1752" s="28"/>
      <c r="N1752" s="28"/>
      <c r="P1752" s="28"/>
      <c r="AD1752" s="28"/>
    </row>
    <row r="1753" spans="2:30" ht="30" customHeight="1" x14ac:dyDescent="0.2">
      <c r="B1753" s="28"/>
      <c r="C1753" s="28"/>
      <c r="D1753" s="28"/>
      <c r="E1753" s="28"/>
      <c r="N1753" s="28"/>
      <c r="P1753" s="28"/>
      <c r="AD1753" s="28"/>
    </row>
    <row r="1754" spans="2:30" ht="30" customHeight="1" x14ac:dyDescent="0.2">
      <c r="B1754" s="28"/>
      <c r="C1754" s="28"/>
      <c r="D1754" s="28"/>
      <c r="E1754" s="28"/>
      <c r="N1754" s="28"/>
      <c r="P1754" s="28"/>
      <c r="AD1754" s="28"/>
    </row>
    <row r="1755" spans="2:30" ht="30" customHeight="1" x14ac:dyDescent="0.2">
      <c r="B1755" s="28"/>
      <c r="C1755" s="28"/>
      <c r="D1755" s="28"/>
      <c r="E1755" s="28"/>
      <c r="N1755" s="28"/>
      <c r="P1755" s="28"/>
      <c r="AD1755" s="28"/>
    </row>
    <row r="1756" spans="2:30" ht="30" customHeight="1" x14ac:dyDescent="0.2">
      <c r="B1756" s="28"/>
      <c r="C1756" s="28"/>
      <c r="D1756" s="28"/>
      <c r="E1756" s="28"/>
      <c r="N1756" s="28"/>
      <c r="P1756" s="28"/>
      <c r="AD1756" s="28"/>
    </row>
    <row r="1757" spans="2:30" ht="30" customHeight="1" x14ac:dyDescent="0.2">
      <c r="AD1757" s="28"/>
    </row>
    <row r="1758" spans="2:30" ht="30" customHeight="1" x14ac:dyDescent="0.2">
      <c r="AD1758" s="28"/>
    </row>
    <row r="1759" spans="2:30" ht="30" customHeight="1" x14ac:dyDescent="0.2">
      <c r="AD1759" s="28"/>
    </row>
    <row r="1760" spans="2:30" ht="30" customHeight="1" x14ac:dyDescent="0.2">
      <c r="AD1760" s="28"/>
    </row>
    <row r="1761" spans="2:30" ht="30" customHeight="1" x14ac:dyDescent="0.2">
      <c r="AD1761" s="28"/>
    </row>
    <row r="1762" spans="2:30" ht="30" customHeight="1" x14ac:dyDescent="0.2">
      <c r="AD1762" s="28"/>
    </row>
    <row r="1763" spans="2:30" ht="30" customHeight="1" x14ac:dyDescent="0.2">
      <c r="AD1763" s="28"/>
    </row>
    <row r="1764" spans="2:30" ht="30" customHeight="1" x14ac:dyDescent="0.2">
      <c r="AD1764" s="28"/>
    </row>
    <row r="1765" spans="2:30" ht="30" customHeight="1" x14ac:dyDescent="0.2">
      <c r="AD1765" s="28"/>
    </row>
    <row r="1766" spans="2:30" ht="30" customHeight="1" x14ac:dyDescent="0.2">
      <c r="AD1766" s="28"/>
    </row>
    <row r="1767" spans="2:30" ht="30" customHeight="1" x14ac:dyDescent="0.2">
      <c r="AD1767" s="28"/>
    </row>
    <row r="1768" spans="2:30" ht="30" customHeight="1" x14ac:dyDescent="0.2">
      <c r="AD1768" s="28"/>
    </row>
    <row r="1769" spans="2:30" ht="30" customHeight="1" x14ac:dyDescent="0.2">
      <c r="AD1769" s="28"/>
    </row>
    <row r="1770" spans="2:30" ht="30" customHeight="1" x14ac:dyDescent="0.2">
      <c r="AD1770" s="28"/>
    </row>
    <row r="1771" spans="2:30" ht="30" customHeight="1" x14ac:dyDescent="0.2">
      <c r="B1771" s="28"/>
      <c r="C1771" s="28"/>
      <c r="D1771" s="28"/>
      <c r="E1771" s="28"/>
      <c r="N1771" s="28"/>
      <c r="P1771" s="28"/>
      <c r="AD1771" s="28"/>
    </row>
    <row r="1772" spans="2:30" ht="30" customHeight="1" x14ac:dyDescent="0.2">
      <c r="B1772" s="28"/>
      <c r="C1772" s="28"/>
      <c r="D1772" s="28"/>
      <c r="E1772" s="28"/>
      <c r="N1772" s="28"/>
      <c r="P1772" s="28"/>
      <c r="AD1772" s="28"/>
    </row>
    <row r="1773" spans="2:30" ht="30" customHeight="1" x14ac:dyDescent="0.2">
      <c r="B1773" s="28"/>
      <c r="C1773" s="28"/>
      <c r="D1773" s="28"/>
      <c r="E1773" s="28"/>
      <c r="N1773" s="28"/>
      <c r="P1773" s="28"/>
      <c r="AD1773" s="28"/>
    </row>
    <row r="1774" spans="2:30" ht="30" customHeight="1" x14ac:dyDescent="0.2">
      <c r="B1774" s="28"/>
      <c r="C1774" s="28"/>
      <c r="D1774" s="28"/>
      <c r="E1774" s="28"/>
      <c r="N1774" s="28"/>
      <c r="P1774" s="28"/>
      <c r="AD1774" s="28"/>
    </row>
    <row r="1775" spans="2:30" ht="30" customHeight="1" x14ac:dyDescent="0.2">
      <c r="B1775" s="28"/>
      <c r="C1775" s="28"/>
      <c r="D1775" s="28"/>
      <c r="E1775" s="28"/>
      <c r="N1775" s="28"/>
      <c r="P1775" s="28"/>
      <c r="AD1775" s="28"/>
    </row>
    <row r="1776" spans="2:30" ht="30" customHeight="1" x14ac:dyDescent="0.2">
      <c r="B1776" s="28"/>
      <c r="C1776" s="28"/>
      <c r="D1776" s="28"/>
      <c r="E1776" s="28"/>
      <c r="N1776" s="28"/>
      <c r="P1776" s="28"/>
      <c r="AD1776" s="28"/>
    </row>
    <row r="1777" spans="2:30" ht="30" customHeight="1" x14ac:dyDescent="0.2">
      <c r="B1777" s="28"/>
      <c r="C1777" s="28"/>
      <c r="D1777" s="28"/>
      <c r="E1777" s="28"/>
      <c r="N1777" s="28"/>
      <c r="P1777" s="28"/>
      <c r="AD1777" s="28"/>
    </row>
    <row r="1778" spans="2:30" ht="30" customHeight="1" x14ac:dyDescent="0.2">
      <c r="B1778" s="28"/>
      <c r="C1778" s="28"/>
      <c r="D1778" s="28"/>
      <c r="E1778" s="28"/>
      <c r="N1778" s="28"/>
      <c r="P1778" s="28"/>
      <c r="AD1778" s="28"/>
    </row>
    <row r="1779" spans="2:30" ht="30" customHeight="1" x14ac:dyDescent="0.2">
      <c r="B1779" s="28"/>
      <c r="C1779" s="28"/>
      <c r="D1779" s="28"/>
      <c r="E1779" s="28"/>
      <c r="N1779" s="28"/>
      <c r="P1779" s="28"/>
      <c r="AD1779" s="28"/>
    </row>
    <row r="1780" spans="2:30" ht="30" customHeight="1" x14ac:dyDescent="0.2">
      <c r="B1780" s="28"/>
      <c r="C1780" s="28"/>
      <c r="D1780" s="28"/>
      <c r="E1780" s="28"/>
      <c r="N1780" s="28"/>
      <c r="P1780" s="28"/>
      <c r="AD1780" s="28"/>
    </row>
    <row r="1781" spans="2:30" ht="30" customHeight="1" x14ac:dyDescent="0.2">
      <c r="B1781" s="28"/>
      <c r="C1781" s="28"/>
      <c r="D1781" s="28"/>
      <c r="E1781" s="28"/>
      <c r="N1781" s="28"/>
      <c r="P1781" s="28"/>
      <c r="AD1781" s="28"/>
    </row>
    <row r="1782" spans="2:30" ht="30" customHeight="1" x14ac:dyDescent="0.2">
      <c r="B1782" s="28"/>
      <c r="C1782" s="28"/>
      <c r="D1782" s="28"/>
      <c r="E1782" s="28"/>
      <c r="N1782" s="28"/>
      <c r="P1782" s="28"/>
      <c r="AD1782" s="28"/>
    </row>
    <row r="1783" spans="2:30" ht="30" customHeight="1" x14ac:dyDescent="0.2">
      <c r="B1783" s="28"/>
      <c r="C1783" s="28"/>
      <c r="D1783" s="28"/>
      <c r="E1783" s="28"/>
      <c r="N1783" s="28"/>
      <c r="P1783" s="28"/>
      <c r="AD1783" s="28"/>
    </row>
    <row r="1784" spans="2:30" ht="30" customHeight="1" x14ac:dyDescent="0.2">
      <c r="B1784" s="28"/>
      <c r="C1784" s="28"/>
      <c r="D1784" s="28"/>
      <c r="E1784" s="28"/>
      <c r="N1784" s="28"/>
      <c r="P1784" s="28"/>
      <c r="AD1784" s="28"/>
    </row>
    <row r="1785" spans="2:30" ht="30" customHeight="1" x14ac:dyDescent="0.2">
      <c r="B1785" s="28"/>
      <c r="C1785" s="28"/>
      <c r="D1785" s="28"/>
      <c r="E1785" s="28"/>
      <c r="N1785" s="28"/>
      <c r="P1785" s="28"/>
      <c r="AD1785" s="28"/>
    </row>
    <row r="1786" spans="2:30" ht="30" customHeight="1" x14ac:dyDescent="0.2">
      <c r="B1786" s="28"/>
      <c r="C1786" s="28"/>
      <c r="D1786" s="28"/>
      <c r="E1786" s="28"/>
      <c r="N1786" s="28"/>
      <c r="P1786" s="28"/>
      <c r="AD1786" s="28"/>
    </row>
    <row r="1787" spans="2:30" ht="30" customHeight="1" x14ac:dyDescent="0.2">
      <c r="B1787" s="28"/>
      <c r="C1787" s="28"/>
      <c r="D1787" s="28"/>
      <c r="E1787" s="28"/>
      <c r="N1787" s="28"/>
      <c r="P1787" s="28"/>
      <c r="AD1787" s="28"/>
    </row>
    <row r="1788" spans="2:30" ht="30" customHeight="1" x14ac:dyDescent="0.2">
      <c r="B1788" s="28"/>
      <c r="C1788" s="28"/>
      <c r="D1788" s="28"/>
      <c r="E1788" s="28"/>
      <c r="N1788" s="28"/>
      <c r="P1788" s="28"/>
      <c r="AD1788" s="28"/>
    </row>
    <row r="1789" spans="2:30" ht="30" customHeight="1" x14ac:dyDescent="0.2">
      <c r="B1789" s="28"/>
      <c r="C1789" s="28"/>
      <c r="D1789" s="28"/>
      <c r="E1789" s="28"/>
      <c r="N1789" s="28"/>
      <c r="P1789" s="28"/>
      <c r="AD1789" s="28"/>
    </row>
    <row r="1790" spans="2:30" ht="30" customHeight="1" x14ac:dyDescent="0.2">
      <c r="B1790" s="28"/>
      <c r="C1790" s="28"/>
      <c r="D1790" s="28"/>
      <c r="E1790" s="28"/>
      <c r="N1790" s="28"/>
      <c r="P1790" s="28"/>
      <c r="AD1790" s="28"/>
    </row>
    <row r="1791" spans="2:30" ht="30" customHeight="1" x14ac:dyDescent="0.2">
      <c r="B1791" s="28"/>
      <c r="C1791" s="28"/>
      <c r="D1791" s="28"/>
      <c r="E1791" s="28"/>
      <c r="N1791" s="28"/>
      <c r="P1791" s="28"/>
      <c r="AD1791" s="28"/>
    </row>
    <row r="1792" spans="2:30" ht="30" customHeight="1" x14ac:dyDescent="0.2">
      <c r="B1792" s="28"/>
      <c r="C1792" s="28"/>
      <c r="D1792" s="28"/>
      <c r="E1792" s="28"/>
      <c r="N1792" s="28"/>
      <c r="P1792" s="28"/>
      <c r="AD1792" s="28"/>
    </row>
    <row r="1793" spans="2:30" ht="30" customHeight="1" x14ac:dyDescent="0.2">
      <c r="B1793" s="28"/>
      <c r="C1793" s="28"/>
      <c r="D1793" s="28"/>
      <c r="E1793" s="28"/>
      <c r="N1793" s="28"/>
      <c r="P1793" s="28"/>
      <c r="AD1793" s="28"/>
    </row>
    <row r="1794" spans="2:30" ht="30" customHeight="1" x14ac:dyDescent="0.2">
      <c r="B1794" s="28"/>
      <c r="C1794" s="28"/>
      <c r="D1794" s="28"/>
      <c r="E1794" s="28"/>
      <c r="N1794" s="28"/>
      <c r="P1794" s="28"/>
      <c r="AD1794" s="28"/>
    </row>
    <row r="1795" spans="2:30" ht="30" customHeight="1" x14ac:dyDescent="0.2">
      <c r="B1795" s="28"/>
      <c r="C1795" s="28"/>
      <c r="D1795" s="28"/>
      <c r="E1795" s="28"/>
      <c r="N1795" s="28"/>
      <c r="P1795" s="28"/>
      <c r="AD1795" s="28"/>
    </row>
    <row r="1796" spans="2:30" ht="30" customHeight="1" x14ac:dyDescent="0.2">
      <c r="B1796" s="28"/>
      <c r="C1796" s="28"/>
      <c r="D1796" s="28"/>
      <c r="E1796" s="28"/>
      <c r="N1796" s="28"/>
      <c r="P1796" s="28"/>
      <c r="AD1796" s="28"/>
    </row>
    <row r="1797" spans="2:30" ht="30" customHeight="1" x14ac:dyDescent="0.2">
      <c r="B1797" s="28"/>
      <c r="C1797" s="28"/>
      <c r="D1797" s="28"/>
      <c r="E1797" s="28"/>
      <c r="N1797" s="28"/>
      <c r="P1797" s="28"/>
      <c r="AD1797" s="28"/>
    </row>
    <row r="1798" spans="2:30" ht="30" customHeight="1" x14ac:dyDescent="0.2">
      <c r="B1798" s="28"/>
      <c r="C1798" s="28"/>
      <c r="D1798" s="28"/>
      <c r="E1798" s="28"/>
      <c r="N1798" s="28"/>
      <c r="P1798" s="28"/>
      <c r="AD1798" s="28"/>
    </row>
    <row r="1799" spans="2:30" ht="30" customHeight="1" x14ac:dyDescent="0.2">
      <c r="B1799" s="28"/>
      <c r="C1799" s="28"/>
      <c r="D1799" s="28"/>
      <c r="E1799" s="28"/>
      <c r="N1799" s="28"/>
      <c r="P1799" s="28"/>
      <c r="AD1799" s="28"/>
    </row>
    <row r="1800" spans="2:30" ht="30" customHeight="1" x14ac:dyDescent="0.2">
      <c r="B1800" s="28"/>
      <c r="C1800" s="28"/>
      <c r="D1800" s="28"/>
      <c r="E1800" s="28"/>
      <c r="N1800" s="28"/>
      <c r="P1800" s="28"/>
      <c r="AD1800" s="28"/>
    </row>
    <row r="1801" spans="2:30" ht="30" customHeight="1" x14ac:dyDescent="0.2">
      <c r="B1801" s="28"/>
      <c r="C1801" s="28"/>
      <c r="D1801" s="28"/>
      <c r="E1801" s="28"/>
      <c r="N1801" s="28"/>
      <c r="P1801" s="28"/>
      <c r="AD1801" s="28"/>
    </row>
    <row r="1802" spans="2:30" ht="30" customHeight="1" x14ac:dyDescent="0.2">
      <c r="B1802" s="28"/>
      <c r="C1802" s="28"/>
      <c r="D1802" s="28"/>
      <c r="E1802" s="28"/>
      <c r="N1802" s="28"/>
      <c r="P1802" s="28"/>
      <c r="AD1802" s="28"/>
    </row>
    <row r="1803" spans="2:30" ht="30" customHeight="1" x14ac:dyDescent="0.2">
      <c r="B1803" s="28"/>
      <c r="C1803" s="28"/>
      <c r="D1803" s="28"/>
      <c r="E1803" s="28"/>
      <c r="N1803" s="28"/>
      <c r="P1803" s="28"/>
      <c r="AD1803" s="28"/>
    </row>
    <row r="1804" spans="2:30" ht="30" customHeight="1" x14ac:dyDescent="0.2">
      <c r="B1804" s="28"/>
      <c r="C1804" s="28"/>
      <c r="D1804" s="28"/>
      <c r="E1804" s="28"/>
      <c r="N1804" s="28"/>
      <c r="P1804" s="28"/>
      <c r="AD1804" s="28"/>
    </row>
    <row r="1805" spans="2:30" ht="30" customHeight="1" x14ac:dyDescent="0.2">
      <c r="B1805" s="28"/>
      <c r="C1805" s="28"/>
      <c r="D1805" s="28"/>
      <c r="E1805" s="28"/>
      <c r="N1805" s="28"/>
      <c r="P1805" s="28"/>
      <c r="AD1805" s="28"/>
    </row>
    <row r="1806" spans="2:30" ht="30" customHeight="1" x14ac:dyDescent="0.2">
      <c r="B1806" s="28"/>
      <c r="C1806" s="28"/>
      <c r="D1806" s="28"/>
      <c r="E1806" s="28"/>
      <c r="N1806" s="28"/>
      <c r="P1806" s="28"/>
      <c r="AD1806" s="28"/>
    </row>
    <row r="1807" spans="2:30" ht="30" customHeight="1" x14ac:dyDescent="0.2">
      <c r="B1807" s="28"/>
      <c r="C1807" s="28"/>
      <c r="D1807" s="28"/>
      <c r="E1807" s="28"/>
      <c r="N1807" s="28"/>
      <c r="P1807" s="28"/>
      <c r="AD1807" s="28"/>
    </row>
    <row r="1808" spans="2:30" ht="30" customHeight="1" x14ac:dyDescent="0.2">
      <c r="B1808" s="28"/>
      <c r="C1808" s="28"/>
      <c r="D1808" s="28"/>
      <c r="E1808" s="28"/>
      <c r="N1808" s="28"/>
      <c r="P1808" s="28"/>
      <c r="AD1808" s="28"/>
    </row>
    <row r="1809" spans="2:30" ht="30" customHeight="1" x14ac:dyDescent="0.2">
      <c r="B1809" s="28"/>
      <c r="C1809" s="28"/>
      <c r="D1809" s="28"/>
      <c r="E1809" s="28"/>
      <c r="N1809" s="28"/>
      <c r="P1809" s="28"/>
      <c r="AD1809" s="28"/>
    </row>
    <row r="1810" spans="2:30" ht="30" customHeight="1" x14ac:dyDescent="0.2">
      <c r="B1810" s="28"/>
      <c r="C1810" s="28"/>
      <c r="D1810" s="28"/>
      <c r="E1810" s="28"/>
      <c r="N1810" s="28"/>
      <c r="P1810" s="28"/>
      <c r="AD1810" s="28"/>
    </row>
    <row r="1811" spans="2:30" ht="30" customHeight="1" x14ac:dyDescent="0.2">
      <c r="B1811" s="28"/>
      <c r="C1811" s="28"/>
      <c r="D1811" s="28"/>
      <c r="E1811" s="28"/>
      <c r="N1811" s="28"/>
      <c r="P1811" s="28"/>
      <c r="AD1811" s="28"/>
    </row>
    <row r="1812" spans="2:30" ht="30" customHeight="1" x14ac:dyDescent="0.2">
      <c r="B1812" s="28"/>
      <c r="C1812" s="28"/>
      <c r="D1812" s="28"/>
      <c r="E1812" s="28"/>
      <c r="N1812" s="28"/>
      <c r="P1812" s="28"/>
      <c r="AD1812" s="28"/>
    </row>
    <row r="1813" spans="2:30" ht="30" customHeight="1" x14ac:dyDescent="0.2">
      <c r="B1813" s="28"/>
      <c r="C1813" s="28"/>
      <c r="D1813" s="28"/>
      <c r="E1813" s="28"/>
      <c r="N1813" s="28"/>
      <c r="P1813" s="28"/>
      <c r="AD1813" s="28"/>
    </row>
    <row r="1814" spans="2:30" ht="30" customHeight="1" x14ac:dyDescent="0.2">
      <c r="B1814" s="28"/>
      <c r="C1814" s="28"/>
      <c r="D1814" s="28"/>
      <c r="E1814" s="28"/>
      <c r="N1814" s="28"/>
      <c r="P1814" s="28"/>
      <c r="AD1814" s="28"/>
    </row>
    <row r="1815" spans="2:30" ht="30" customHeight="1" x14ac:dyDescent="0.2">
      <c r="B1815" s="28"/>
      <c r="C1815" s="28"/>
      <c r="D1815" s="28"/>
      <c r="E1815" s="28"/>
      <c r="N1815" s="28"/>
      <c r="P1815" s="28"/>
      <c r="AD1815" s="28"/>
    </row>
    <row r="1816" spans="2:30" ht="30" customHeight="1" x14ac:dyDescent="0.2">
      <c r="B1816" s="28"/>
      <c r="C1816" s="28"/>
      <c r="D1816" s="28"/>
      <c r="E1816" s="28"/>
      <c r="N1816" s="28"/>
      <c r="P1816" s="28"/>
      <c r="AD1816" s="28"/>
    </row>
    <row r="1817" spans="2:30" ht="30" customHeight="1" x14ac:dyDescent="0.2">
      <c r="B1817" s="28"/>
      <c r="C1817" s="28"/>
      <c r="D1817" s="28"/>
      <c r="E1817" s="28"/>
      <c r="N1817" s="28"/>
      <c r="P1817" s="28"/>
      <c r="AD1817" s="28"/>
    </row>
    <row r="1818" spans="2:30" ht="30" customHeight="1" x14ac:dyDescent="0.2">
      <c r="B1818" s="28"/>
      <c r="C1818" s="28"/>
      <c r="D1818" s="28"/>
      <c r="E1818" s="28"/>
      <c r="N1818" s="28"/>
      <c r="P1818" s="28"/>
      <c r="AD1818" s="28"/>
    </row>
    <row r="1819" spans="2:30" ht="30" customHeight="1" x14ac:dyDescent="0.2">
      <c r="B1819" s="28"/>
      <c r="C1819" s="28"/>
      <c r="D1819" s="28"/>
      <c r="E1819" s="28"/>
      <c r="N1819" s="28"/>
      <c r="P1819" s="28"/>
      <c r="AD1819" s="28"/>
    </row>
    <row r="1820" spans="2:30" ht="30" customHeight="1" x14ac:dyDescent="0.2">
      <c r="B1820" s="28"/>
      <c r="C1820" s="28"/>
      <c r="D1820" s="28"/>
      <c r="E1820" s="28"/>
      <c r="N1820" s="28"/>
      <c r="P1820" s="28"/>
      <c r="AD1820" s="28"/>
    </row>
    <row r="1821" spans="2:30" ht="30" customHeight="1" x14ac:dyDescent="0.2">
      <c r="B1821" s="28"/>
      <c r="C1821" s="28"/>
      <c r="D1821" s="28"/>
      <c r="E1821" s="28"/>
      <c r="N1821" s="28"/>
      <c r="P1821" s="28"/>
      <c r="AD1821" s="28"/>
    </row>
    <row r="1822" spans="2:30" ht="30" customHeight="1" x14ac:dyDescent="0.2">
      <c r="B1822" s="28"/>
      <c r="C1822" s="28"/>
      <c r="D1822" s="28"/>
      <c r="E1822" s="28"/>
      <c r="N1822" s="28"/>
      <c r="P1822" s="28"/>
      <c r="AD1822" s="28"/>
    </row>
    <row r="1823" spans="2:30" ht="30" customHeight="1" x14ac:dyDescent="0.2">
      <c r="B1823" s="28"/>
      <c r="C1823" s="28"/>
      <c r="D1823" s="28"/>
      <c r="E1823" s="28"/>
      <c r="N1823" s="28"/>
      <c r="P1823" s="28"/>
      <c r="AD1823" s="28"/>
    </row>
    <row r="1824" spans="2:30" ht="30" customHeight="1" x14ac:dyDescent="0.2">
      <c r="B1824" s="28"/>
      <c r="C1824" s="28"/>
      <c r="D1824" s="28"/>
      <c r="E1824" s="28"/>
      <c r="N1824" s="28"/>
      <c r="P1824" s="28"/>
      <c r="AD1824" s="28"/>
    </row>
    <row r="1825" spans="2:30" ht="30" customHeight="1" x14ac:dyDescent="0.2">
      <c r="B1825" s="28"/>
      <c r="C1825" s="28"/>
      <c r="D1825" s="28"/>
      <c r="E1825" s="28"/>
      <c r="N1825" s="28"/>
      <c r="P1825" s="28"/>
      <c r="AD1825" s="28"/>
    </row>
    <row r="1826" spans="2:30" ht="30" customHeight="1" x14ac:dyDescent="0.2">
      <c r="B1826" s="28"/>
      <c r="C1826" s="28"/>
      <c r="D1826" s="28"/>
      <c r="E1826" s="28"/>
      <c r="N1826" s="28"/>
      <c r="P1826" s="28"/>
      <c r="AD1826" s="28"/>
    </row>
    <row r="1827" spans="2:30" ht="30" customHeight="1" x14ac:dyDescent="0.2">
      <c r="B1827" s="28"/>
      <c r="C1827" s="28"/>
      <c r="D1827" s="28"/>
      <c r="E1827" s="28"/>
      <c r="N1827" s="28"/>
      <c r="P1827" s="28"/>
      <c r="AD1827" s="28"/>
    </row>
    <row r="1828" spans="2:30" ht="30" customHeight="1" x14ac:dyDescent="0.2">
      <c r="B1828" s="28"/>
      <c r="C1828" s="28"/>
      <c r="D1828" s="28"/>
      <c r="E1828" s="28"/>
      <c r="N1828" s="28"/>
      <c r="P1828" s="28"/>
      <c r="AD1828" s="28"/>
    </row>
    <row r="1829" spans="2:30" ht="30" customHeight="1" x14ac:dyDescent="0.2">
      <c r="B1829" s="28"/>
      <c r="C1829" s="28"/>
      <c r="D1829" s="28"/>
      <c r="E1829" s="28"/>
      <c r="N1829" s="28"/>
      <c r="P1829" s="28"/>
      <c r="AD1829" s="28"/>
    </row>
    <row r="1830" spans="2:30" ht="30" customHeight="1" x14ac:dyDescent="0.2">
      <c r="B1830" s="28"/>
      <c r="C1830" s="28"/>
      <c r="D1830" s="28"/>
      <c r="E1830" s="28"/>
      <c r="N1830" s="28"/>
      <c r="P1830" s="28"/>
      <c r="AD1830" s="28"/>
    </row>
    <row r="1831" spans="2:30" ht="30" customHeight="1" x14ac:dyDescent="0.2">
      <c r="B1831" s="28"/>
      <c r="C1831" s="28"/>
      <c r="D1831" s="28"/>
      <c r="E1831" s="28"/>
      <c r="N1831" s="28"/>
      <c r="P1831" s="28"/>
      <c r="AD1831" s="28"/>
    </row>
    <row r="1832" spans="2:30" ht="30" customHeight="1" x14ac:dyDescent="0.2">
      <c r="B1832" s="28"/>
      <c r="C1832" s="28"/>
      <c r="D1832" s="28"/>
      <c r="E1832" s="28"/>
      <c r="N1832" s="28"/>
      <c r="P1832" s="28"/>
      <c r="AD1832" s="28"/>
    </row>
    <row r="1833" spans="2:30" ht="30" customHeight="1" x14ac:dyDescent="0.2">
      <c r="B1833" s="28"/>
      <c r="C1833" s="28"/>
      <c r="D1833" s="28"/>
      <c r="E1833" s="28"/>
      <c r="N1833" s="28"/>
      <c r="P1833" s="28"/>
      <c r="AD1833" s="28"/>
    </row>
    <row r="1834" spans="2:30" ht="30" customHeight="1" x14ac:dyDescent="0.2">
      <c r="B1834" s="28"/>
      <c r="C1834" s="28"/>
      <c r="D1834" s="28"/>
      <c r="E1834" s="28"/>
      <c r="N1834" s="28"/>
      <c r="P1834" s="28"/>
      <c r="AD1834" s="28"/>
    </row>
    <row r="1835" spans="2:30" ht="30" customHeight="1" x14ac:dyDescent="0.2">
      <c r="B1835" s="28"/>
      <c r="C1835" s="28"/>
      <c r="D1835" s="28"/>
      <c r="E1835" s="28"/>
      <c r="N1835" s="28"/>
      <c r="P1835" s="28"/>
      <c r="AD1835" s="28"/>
    </row>
    <row r="1836" spans="2:30" ht="30" customHeight="1" x14ac:dyDescent="0.2">
      <c r="B1836" s="28"/>
      <c r="C1836" s="28"/>
      <c r="D1836" s="28"/>
      <c r="E1836" s="28"/>
      <c r="N1836" s="28"/>
      <c r="P1836" s="28"/>
      <c r="AD1836" s="28"/>
    </row>
    <row r="1837" spans="2:30" ht="30" customHeight="1" x14ac:dyDescent="0.2">
      <c r="B1837" s="28"/>
      <c r="C1837" s="28"/>
      <c r="D1837" s="28"/>
      <c r="E1837" s="28"/>
      <c r="N1837" s="28"/>
      <c r="P1837" s="28"/>
      <c r="AD1837" s="28"/>
    </row>
    <row r="1838" spans="2:30" ht="30" customHeight="1" x14ac:dyDescent="0.2">
      <c r="B1838" s="28"/>
      <c r="C1838" s="28"/>
      <c r="D1838" s="28"/>
      <c r="E1838" s="28"/>
      <c r="N1838" s="28"/>
      <c r="P1838" s="28"/>
      <c r="AD1838" s="28"/>
    </row>
    <row r="1839" spans="2:30" ht="30" customHeight="1" x14ac:dyDescent="0.2">
      <c r="B1839" s="28"/>
      <c r="C1839" s="28"/>
      <c r="D1839" s="28"/>
      <c r="E1839" s="28"/>
      <c r="N1839" s="28"/>
      <c r="P1839" s="28"/>
      <c r="AD1839" s="28"/>
    </row>
    <row r="1840" spans="2:30" ht="30" customHeight="1" x14ac:dyDescent="0.2">
      <c r="B1840" s="28"/>
      <c r="C1840" s="28"/>
      <c r="D1840" s="28"/>
      <c r="E1840" s="28"/>
      <c r="N1840" s="28"/>
      <c r="P1840" s="28"/>
      <c r="AD1840" s="28"/>
    </row>
    <row r="1841" spans="2:30" ht="30" customHeight="1" x14ac:dyDescent="0.2">
      <c r="B1841" s="28"/>
      <c r="C1841" s="28"/>
      <c r="D1841" s="28"/>
      <c r="E1841" s="28"/>
      <c r="N1841" s="28"/>
      <c r="P1841" s="28"/>
      <c r="AD1841" s="28"/>
    </row>
    <row r="1842" spans="2:30" ht="30" customHeight="1" x14ac:dyDescent="0.2">
      <c r="B1842" s="28"/>
      <c r="C1842" s="28"/>
      <c r="D1842" s="28"/>
      <c r="E1842" s="28"/>
      <c r="N1842" s="28"/>
      <c r="P1842" s="28"/>
      <c r="AD1842" s="28"/>
    </row>
    <row r="1843" spans="2:30" ht="30" customHeight="1" x14ac:dyDescent="0.2">
      <c r="B1843" s="28"/>
      <c r="C1843" s="28"/>
      <c r="D1843" s="28"/>
      <c r="E1843" s="28"/>
      <c r="N1843" s="28"/>
      <c r="P1843" s="28"/>
      <c r="AD1843" s="28"/>
    </row>
    <row r="1844" spans="2:30" ht="30" customHeight="1" x14ac:dyDescent="0.2">
      <c r="B1844" s="28"/>
      <c r="C1844" s="28"/>
      <c r="D1844" s="28"/>
      <c r="E1844" s="28"/>
      <c r="N1844" s="28"/>
      <c r="P1844" s="28"/>
      <c r="AD1844" s="28"/>
    </row>
    <row r="1845" spans="2:30" ht="30" customHeight="1" x14ac:dyDescent="0.2">
      <c r="B1845" s="28"/>
      <c r="C1845" s="28"/>
      <c r="D1845" s="28"/>
      <c r="E1845" s="28"/>
      <c r="N1845" s="28"/>
      <c r="P1845" s="28"/>
      <c r="AD1845" s="28"/>
    </row>
    <row r="1846" spans="2:30" ht="30" customHeight="1" x14ac:dyDescent="0.2">
      <c r="B1846" s="28"/>
      <c r="C1846" s="28"/>
      <c r="D1846" s="28"/>
      <c r="E1846" s="28"/>
      <c r="N1846" s="28"/>
      <c r="P1846" s="28"/>
      <c r="AD1846" s="28"/>
    </row>
    <row r="1847" spans="2:30" ht="30" customHeight="1" x14ac:dyDescent="0.2">
      <c r="B1847" s="28"/>
      <c r="C1847" s="28"/>
      <c r="D1847" s="28"/>
      <c r="E1847" s="28"/>
      <c r="N1847" s="28"/>
      <c r="P1847" s="28"/>
      <c r="AD1847" s="28"/>
    </row>
    <row r="1848" spans="2:30" ht="30" customHeight="1" x14ac:dyDescent="0.2">
      <c r="B1848" s="28"/>
      <c r="C1848" s="28"/>
      <c r="D1848" s="28"/>
      <c r="E1848" s="28"/>
      <c r="N1848" s="28"/>
      <c r="P1848" s="28"/>
      <c r="AD1848" s="28"/>
    </row>
    <row r="1849" spans="2:30" ht="30" customHeight="1" x14ac:dyDescent="0.2">
      <c r="B1849" s="28"/>
      <c r="C1849" s="28"/>
      <c r="D1849" s="28"/>
      <c r="E1849" s="28"/>
      <c r="N1849" s="28"/>
      <c r="P1849" s="28"/>
      <c r="AD1849" s="28"/>
    </row>
    <row r="1850" spans="2:30" ht="30" customHeight="1" x14ac:dyDescent="0.2">
      <c r="B1850" s="28"/>
      <c r="C1850" s="28"/>
      <c r="D1850" s="28"/>
      <c r="E1850" s="28"/>
      <c r="N1850" s="28"/>
      <c r="P1850" s="28"/>
      <c r="AD1850" s="28"/>
    </row>
    <row r="1851" spans="2:30" ht="30" customHeight="1" x14ac:dyDescent="0.2">
      <c r="B1851" s="28"/>
      <c r="C1851" s="28"/>
      <c r="D1851" s="28"/>
      <c r="E1851" s="28"/>
      <c r="N1851" s="28"/>
      <c r="P1851" s="28"/>
      <c r="AD1851" s="28"/>
    </row>
    <row r="1852" spans="2:30" ht="30" customHeight="1" x14ac:dyDescent="0.2">
      <c r="B1852" s="28"/>
      <c r="C1852" s="28"/>
      <c r="D1852" s="28"/>
      <c r="E1852" s="28"/>
      <c r="N1852" s="28"/>
      <c r="P1852" s="28"/>
      <c r="AD1852" s="28"/>
    </row>
    <row r="1853" spans="2:30" ht="30" customHeight="1" x14ac:dyDescent="0.2">
      <c r="B1853" s="28"/>
      <c r="C1853" s="28"/>
      <c r="D1853" s="28"/>
      <c r="E1853" s="28"/>
      <c r="N1853" s="28"/>
      <c r="P1853" s="28"/>
      <c r="AD1853" s="28"/>
    </row>
    <row r="1854" spans="2:30" ht="30" customHeight="1" x14ac:dyDescent="0.2">
      <c r="B1854" s="28"/>
      <c r="C1854" s="28"/>
      <c r="D1854" s="28"/>
      <c r="E1854" s="28"/>
      <c r="N1854" s="28"/>
      <c r="P1854" s="28"/>
      <c r="AD1854" s="28"/>
    </row>
    <row r="1855" spans="2:30" ht="30" customHeight="1" x14ac:dyDescent="0.2">
      <c r="B1855" s="28"/>
      <c r="C1855" s="28"/>
      <c r="D1855" s="28"/>
      <c r="E1855" s="28"/>
      <c r="N1855" s="28"/>
      <c r="P1855" s="28"/>
      <c r="AD1855" s="28"/>
    </row>
    <row r="1856" spans="2:30" ht="30" customHeight="1" x14ac:dyDescent="0.2">
      <c r="B1856" s="28"/>
      <c r="C1856" s="28"/>
      <c r="D1856" s="28"/>
      <c r="E1856" s="28"/>
      <c r="N1856" s="28"/>
      <c r="P1856" s="28"/>
      <c r="AD1856" s="28"/>
    </row>
    <row r="1857" spans="2:30" ht="30" customHeight="1" x14ac:dyDescent="0.2">
      <c r="B1857" s="28"/>
      <c r="C1857" s="28"/>
      <c r="D1857" s="28"/>
      <c r="E1857" s="28"/>
      <c r="N1857" s="28"/>
      <c r="P1857" s="28"/>
      <c r="AD1857" s="28"/>
    </row>
    <row r="1858" spans="2:30" ht="30" customHeight="1" x14ac:dyDescent="0.2">
      <c r="B1858" s="28"/>
      <c r="C1858" s="28"/>
      <c r="D1858" s="28"/>
      <c r="E1858" s="28"/>
      <c r="N1858" s="28"/>
      <c r="P1858" s="28"/>
      <c r="AD1858" s="28"/>
    </row>
    <row r="1859" spans="2:30" ht="30" customHeight="1" x14ac:dyDescent="0.2">
      <c r="B1859" s="28"/>
      <c r="C1859" s="28"/>
      <c r="D1859" s="28"/>
      <c r="E1859" s="28"/>
      <c r="N1859" s="28"/>
      <c r="P1859" s="28"/>
      <c r="AD1859" s="28"/>
    </row>
    <row r="1860" spans="2:30" ht="30" customHeight="1" x14ac:dyDescent="0.2">
      <c r="B1860" s="28"/>
      <c r="C1860" s="28"/>
      <c r="D1860" s="28"/>
      <c r="E1860" s="28"/>
      <c r="N1860" s="28"/>
      <c r="P1860" s="28"/>
      <c r="AD1860" s="28"/>
    </row>
    <row r="1861" spans="2:30" ht="30" customHeight="1" x14ac:dyDescent="0.2">
      <c r="B1861" s="28"/>
      <c r="C1861" s="28"/>
      <c r="D1861" s="28"/>
      <c r="E1861" s="28"/>
      <c r="N1861" s="28"/>
      <c r="P1861" s="28"/>
      <c r="AD1861" s="28"/>
    </row>
    <row r="1862" spans="2:30" ht="30" customHeight="1" x14ac:dyDescent="0.2">
      <c r="B1862" s="28"/>
      <c r="C1862" s="28"/>
      <c r="D1862" s="28"/>
      <c r="E1862" s="28"/>
      <c r="N1862" s="28"/>
      <c r="P1862" s="28"/>
      <c r="AD1862" s="28"/>
    </row>
    <row r="1863" spans="2:30" ht="30" customHeight="1" x14ac:dyDescent="0.2">
      <c r="B1863" s="28"/>
      <c r="C1863" s="28"/>
      <c r="D1863" s="28"/>
      <c r="E1863" s="28"/>
      <c r="N1863" s="28"/>
      <c r="P1863" s="28"/>
      <c r="AD1863" s="28"/>
    </row>
    <row r="1864" spans="2:30" ht="30" customHeight="1" x14ac:dyDescent="0.2">
      <c r="B1864" s="28"/>
      <c r="C1864" s="28"/>
      <c r="D1864" s="28"/>
      <c r="E1864" s="28"/>
      <c r="N1864" s="28"/>
      <c r="P1864" s="28"/>
      <c r="AD1864" s="28"/>
    </row>
    <row r="1865" spans="2:30" ht="30" customHeight="1" x14ac:dyDescent="0.2">
      <c r="B1865" s="28"/>
      <c r="C1865" s="28"/>
      <c r="D1865" s="28"/>
      <c r="E1865" s="28"/>
      <c r="N1865" s="28"/>
      <c r="P1865" s="28"/>
      <c r="AD1865" s="28"/>
    </row>
    <row r="1866" spans="2:30" ht="30" customHeight="1" x14ac:dyDescent="0.2">
      <c r="B1866" s="28"/>
      <c r="C1866" s="28"/>
      <c r="D1866" s="28"/>
      <c r="E1866" s="28"/>
      <c r="N1866" s="28"/>
      <c r="P1866" s="28"/>
      <c r="AD1866" s="28"/>
    </row>
    <row r="1867" spans="2:30" ht="30" customHeight="1" x14ac:dyDescent="0.2">
      <c r="B1867" s="28"/>
      <c r="C1867" s="28"/>
      <c r="D1867" s="28"/>
      <c r="E1867" s="28"/>
      <c r="N1867" s="28"/>
      <c r="P1867" s="28"/>
      <c r="AD1867" s="28"/>
    </row>
    <row r="1868" spans="2:30" ht="30" customHeight="1" x14ac:dyDescent="0.2">
      <c r="B1868" s="28"/>
      <c r="C1868" s="28"/>
      <c r="D1868" s="28"/>
      <c r="E1868" s="28"/>
      <c r="N1868" s="28"/>
      <c r="P1868" s="28"/>
      <c r="AD1868" s="28"/>
    </row>
    <row r="1869" spans="2:30" ht="30" customHeight="1" x14ac:dyDescent="0.2">
      <c r="B1869" s="28"/>
      <c r="C1869" s="28"/>
      <c r="D1869" s="28"/>
      <c r="E1869" s="28"/>
      <c r="N1869" s="28"/>
      <c r="P1869" s="28"/>
      <c r="AD1869" s="28"/>
    </row>
    <row r="1870" spans="2:30" ht="30" customHeight="1" x14ac:dyDescent="0.2">
      <c r="B1870" s="28"/>
      <c r="C1870" s="28"/>
      <c r="D1870" s="28"/>
      <c r="E1870" s="28"/>
      <c r="N1870" s="28"/>
      <c r="P1870" s="28"/>
      <c r="AD1870" s="28"/>
    </row>
    <row r="1871" spans="2:30" ht="30" customHeight="1" x14ac:dyDescent="0.2">
      <c r="B1871" s="28"/>
      <c r="C1871" s="28"/>
      <c r="D1871" s="28"/>
      <c r="E1871" s="28"/>
      <c r="N1871" s="28"/>
      <c r="P1871" s="28"/>
      <c r="AD1871" s="28"/>
    </row>
    <row r="1872" spans="2:30" ht="30" customHeight="1" x14ac:dyDescent="0.2">
      <c r="B1872" s="28"/>
      <c r="C1872" s="28"/>
      <c r="D1872" s="28"/>
      <c r="E1872" s="28"/>
      <c r="N1872" s="28"/>
      <c r="P1872" s="28"/>
      <c r="AD1872" s="28"/>
    </row>
    <row r="1873" spans="2:30" ht="30" customHeight="1" x14ac:dyDescent="0.2">
      <c r="B1873" s="28"/>
      <c r="C1873" s="28"/>
      <c r="D1873" s="28"/>
      <c r="E1873" s="28"/>
      <c r="N1873" s="28"/>
      <c r="P1873" s="28"/>
      <c r="AD1873" s="28"/>
    </row>
    <row r="1874" spans="2:30" ht="30" customHeight="1" x14ac:dyDescent="0.2">
      <c r="B1874" s="28"/>
      <c r="C1874" s="28"/>
      <c r="D1874" s="28"/>
      <c r="E1874" s="28"/>
      <c r="N1874" s="28"/>
      <c r="P1874" s="28"/>
      <c r="AD1874" s="28"/>
    </row>
    <row r="1875" spans="2:30" ht="30" customHeight="1" x14ac:dyDescent="0.2">
      <c r="B1875" s="28"/>
      <c r="C1875" s="28"/>
      <c r="D1875" s="28"/>
      <c r="E1875" s="28"/>
      <c r="N1875" s="28"/>
      <c r="P1875" s="28"/>
      <c r="AD1875" s="28"/>
    </row>
    <row r="1876" spans="2:30" ht="30" customHeight="1" x14ac:dyDescent="0.2">
      <c r="B1876" s="28"/>
      <c r="C1876" s="28"/>
      <c r="D1876" s="28"/>
      <c r="E1876" s="28"/>
      <c r="N1876" s="28"/>
      <c r="P1876" s="28"/>
      <c r="AD1876" s="28"/>
    </row>
    <row r="1877" spans="2:30" ht="30" customHeight="1" x14ac:dyDescent="0.2">
      <c r="B1877" s="28"/>
      <c r="C1877" s="28"/>
      <c r="D1877" s="28"/>
      <c r="E1877" s="28"/>
      <c r="N1877" s="28"/>
      <c r="P1877" s="28"/>
      <c r="AD1877" s="28"/>
    </row>
    <row r="1878" spans="2:30" ht="30" customHeight="1" x14ac:dyDescent="0.2">
      <c r="B1878" s="28"/>
      <c r="C1878" s="28"/>
      <c r="D1878" s="28"/>
      <c r="E1878" s="28"/>
      <c r="N1878" s="28"/>
      <c r="P1878" s="28"/>
      <c r="AD1878" s="28"/>
    </row>
    <row r="1879" spans="2:30" ht="30" customHeight="1" x14ac:dyDescent="0.2">
      <c r="B1879" s="28"/>
      <c r="C1879" s="28"/>
      <c r="D1879" s="28"/>
      <c r="E1879" s="28"/>
      <c r="N1879" s="28"/>
      <c r="P1879" s="28"/>
      <c r="AD1879" s="28"/>
    </row>
    <row r="1880" spans="2:30" ht="30" customHeight="1" x14ac:dyDescent="0.2">
      <c r="B1880" s="28"/>
      <c r="C1880" s="28"/>
      <c r="D1880" s="28"/>
      <c r="E1880" s="28"/>
      <c r="N1880" s="28"/>
      <c r="P1880" s="28"/>
      <c r="AD1880" s="28"/>
    </row>
    <row r="1881" spans="2:30" ht="30" customHeight="1" x14ac:dyDescent="0.2">
      <c r="B1881" s="28"/>
      <c r="C1881" s="28"/>
      <c r="D1881" s="28"/>
      <c r="E1881" s="28"/>
      <c r="N1881" s="28"/>
      <c r="P1881" s="28"/>
      <c r="AD1881" s="28"/>
    </row>
    <row r="1882" spans="2:30" ht="30" customHeight="1" x14ac:dyDescent="0.2">
      <c r="B1882" s="28"/>
      <c r="C1882" s="28"/>
      <c r="D1882" s="28"/>
      <c r="E1882" s="28"/>
      <c r="N1882" s="28"/>
      <c r="P1882" s="28"/>
      <c r="AD1882" s="28"/>
    </row>
    <row r="1883" spans="2:30" ht="30" customHeight="1" x14ac:dyDescent="0.2">
      <c r="B1883" s="28"/>
      <c r="C1883" s="28"/>
      <c r="D1883" s="28"/>
      <c r="E1883" s="28"/>
      <c r="N1883" s="28"/>
      <c r="P1883" s="28"/>
      <c r="AD1883" s="28"/>
    </row>
    <row r="1884" spans="2:30" ht="30" customHeight="1" x14ac:dyDescent="0.2">
      <c r="B1884" s="28"/>
      <c r="C1884" s="28"/>
      <c r="D1884" s="28"/>
      <c r="E1884" s="28"/>
      <c r="N1884" s="28"/>
      <c r="P1884" s="28"/>
      <c r="AD1884" s="28"/>
    </row>
    <row r="1885" spans="2:30" ht="30" customHeight="1" x14ac:dyDescent="0.2">
      <c r="B1885" s="28"/>
      <c r="C1885" s="28"/>
      <c r="D1885" s="28"/>
      <c r="E1885" s="28"/>
      <c r="N1885" s="28"/>
      <c r="P1885" s="28"/>
      <c r="AD1885" s="28"/>
    </row>
    <row r="1886" spans="2:30" ht="30" customHeight="1" x14ac:dyDescent="0.2">
      <c r="B1886" s="28"/>
      <c r="C1886" s="28"/>
      <c r="D1886" s="28"/>
      <c r="E1886" s="28"/>
      <c r="N1886" s="28"/>
      <c r="P1886" s="28"/>
      <c r="AD1886" s="28"/>
    </row>
    <row r="1887" spans="2:30" ht="30" customHeight="1" x14ac:dyDescent="0.2">
      <c r="B1887" s="28"/>
      <c r="C1887" s="28"/>
      <c r="D1887" s="28"/>
      <c r="E1887" s="28"/>
      <c r="N1887" s="28"/>
      <c r="P1887" s="28"/>
      <c r="AD1887" s="28"/>
    </row>
    <row r="1888" spans="2:30" ht="30" customHeight="1" x14ac:dyDescent="0.2">
      <c r="B1888" s="28"/>
      <c r="C1888" s="28"/>
      <c r="D1888" s="28"/>
      <c r="E1888" s="28"/>
      <c r="N1888" s="28"/>
      <c r="P1888" s="28"/>
      <c r="AD1888" s="28"/>
    </row>
    <row r="1889" spans="2:30" ht="30" customHeight="1" x14ac:dyDescent="0.2">
      <c r="B1889" s="28"/>
      <c r="C1889" s="28"/>
      <c r="D1889" s="28"/>
      <c r="E1889" s="28"/>
      <c r="N1889" s="28"/>
      <c r="P1889" s="28"/>
      <c r="AD1889" s="28"/>
    </row>
    <row r="1890" spans="2:30" ht="30" customHeight="1" x14ac:dyDescent="0.2">
      <c r="B1890" s="28"/>
      <c r="C1890" s="28"/>
      <c r="D1890" s="28"/>
      <c r="E1890" s="28"/>
      <c r="N1890" s="28"/>
      <c r="P1890" s="28"/>
      <c r="AD1890" s="28"/>
    </row>
    <row r="1891" spans="2:30" ht="30" customHeight="1" x14ac:dyDescent="0.2">
      <c r="B1891" s="28"/>
      <c r="C1891" s="28"/>
      <c r="D1891" s="28"/>
      <c r="E1891" s="28"/>
      <c r="N1891" s="28"/>
      <c r="P1891" s="28"/>
      <c r="AD1891" s="28"/>
    </row>
    <row r="1892" spans="2:30" ht="30" customHeight="1" x14ac:dyDescent="0.2">
      <c r="B1892" s="28"/>
      <c r="C1892" s="28"/>
      <c r="D1892" s="28"/>
      <c r="E1892" s="28"/>
      <c r="N1892" s="28"/>
      <c r="P1892" s="28"/>
      <c r="AD1892" s="28"/>
    </row>
    <row r="1893" spans="2:30" ht="30" customHeight="1" x14ac:dyDescent="0.2">
      <c r="B1893" s="28"/>
      <c r="C1893" s="28"/>
      <c r="D1893" s="28"/>
      <c r="E1893" s="28"/>
      <c r="N1893" s="28"/>
      <c r="P1893" s="28"/>
      <c r="AD1893" s="28"/>
    </row>
    <row r="1894" spans="2:30" ht="30" customHeight="1" x14ac:dyDescent="0.2">
      <c r="B1894" s="28"/>
      <c r="C1894" s="28"/>
      <c r="D1894" s="28"/>
      <c r="E1894" s="28"/>
      <c r="N1894" s="28"/>
      <c r="P1894" s="28"/>
      <c r="AD1894" s="28"/>
    </row>
    <row r="1895" spans="2:30" ht="30" customHeight="1" x14ac:dyDescent="0.2">
      <c r="B1895" s="28"/>
      <c r="C1895" s="28"/>
      <c r="D1895" s="28"/>
      <c r="E1895" s="28"/>
      <c r="N1895" s="28"/>
      <c r="P1895" s="28"/>
      <c r="AD1895" s="28"/>
    </row>
    <row r="1896" spans="2:30" ht="30" customHeight="1" x14ac:dyDescent="0.2">
      <c r="B1896" s="28"/>
      <c r="C1896" s="28"/>
      <c r="D1896" s="28"/>
      <c r="E1896" s="28"/>
      <c r="N1896" s="28"/>
      <c r="P1896" s="28"/>
      <c r="AD1896" s="28"/>
    </row>
    <row r="1897" spans="2:30" ht="30" customHeight="1" x14ac:dyDescent="0.2">
      <c r="B1897" s="28"/>
      <c r="C1897" s="28"/>
      <c r="D1897" s="28"/>
      <c r="E1897" s="28"/>
      <c r="N1897" s="28"/>
      <c r="P1897" s="28"/>
      <c r="AD1897" s="28"/>
    </row>
    <row r="1898" spans="2:30" ht="30" customHeight="1" x14ac:dyDescent="0.2">
      <c r="B1898" s="28"/>
      <c r="C1898" s="28"/>
      <c r="D1898" s="28"/>
      <c r="E1898" s="28"/>
      <c r="N1898" s="28"/>
      <c r="P1898" s="28"/>
      <c r="AD1898" s="28"/>
    </row>
    <row r="1899" spans="2:30" ht="30" customHeight="1" x14ac:dyDescent="0.2">
      <c r="B1899" s="28"/>
      <c r="C1899" s="28"/>
      <c r="D1899" s="28"/>
      <c r="E1899" s="28"/>
      <c r="N1899" s="28"/>
      <c r="P1899" s="28"/>
      <c r="AD1899" s="28"/>
    </row>
    <row r="1900" spans="2:30" ht="30" customHeight="1" x14ac:dyDescent="0.2">
      <c r="B1900" s="28"/>
      <c r="C1900" s="28"/>
      <c r="D1900" s="28"/>
      <c r="E1900" s="28"/>
      <c r="N1900" s="28"/>
      <c r="P1900" s="28"/>
      <c r="AD1900" s="28"/>
    </row>
    <row r="1901" spans="2:30" ht="30" customHeight="1" x14ac:dyDescent="0.2">
      <c r="B1901" s="28"/>
      <c r="C1901" s="28"/>
      <c r="D1901" s="28"/>
      <c r="E1901" s="28"/>
      <c r="N1901" s="28"/>
      <c r="P1901" s="28"/>
      <c r="AD1901" s="28"/>
    </row>
    <row r="1902" spans="2:30" ht="30" customHeight="1" x14ac:dyDescent="0.2">
      <c r="B1902" s="28"/>
      <c r="C1902" s="28"/>
      <c r="D1902" s="28"/>
      <c r="E1902" s="28"/>
      <c r="N1902" s="28"/>
      <c r="P1902" s="28"/>
      <c r="AD1902" s="28"/>
    </row>
    <row r="1903" spans="2:30" ht="30" customHeight="1" x14ac:dyDescent="0.2">
      <c r="B1903" s="28"/>
      <c r="C1903" s="28"/>
      <c r="D1903" s="28"/>
      <c r="E1903" s="28"/>
      <c r="N1903" s="28"/>
      <c r="P1903" s="28"/>
      <c r="AD1903" s="28"/>
    </row>
    <row r="1904" spans="2:30" ht="30" customHeight="1" x14ac:dyDescent="0.2">
      <c r="B1904" s="28"/>
      <c r="C1904" s="28"/>
      <c r="D1904" s="28"/>
      <c r="E1904" s="28"/>
      <c r="N1904" s="28"/>
      <c r="P1904" s="28"/>
      <c r="AD1904" s="28"/>
    </row>
    <row r="1905" spans="2:30" ht="30" customHeight="1" x14ac:dyDescent="0.2">
      <c r="B1905" s="28"/>
      <c r="C1905" s="28"/>
      <c r="D1905" s="28"/>
      <c r="E1905" s="28"/>
      <c r="N1905" s="28"/>
      <c r="P1905" s="28"/>
      <c r="AD1905" s="28"/>
    </row>
    <row r="1906" spans="2:30" ht="30" customHeight="1" x14ac:dyDescent="0.2">
      <c r="B1906" s="28"/>
      <c r="C1906" s="28"/>
      <c r="D1906" s="28"/>
      <c r="E1906" s="28"/>
      <c r="N1906" s="28"/>
      <c r="P1906" s="28"/>
      <c r="AD1906" s="28"/>
    </row>
    <row r="1907" spans="2:30" ht="30" customHeight="1" x14ac:dyDescent="0.2">
      <c r="B1907" s="28"/>
      <c r="C1907" s="28"/>
      <c r="D1907" s="28"/>
      <c r="E1907" s="28"/>
      <c r="N1907" s="28"/>
      <c r="P1907" s="28"/>
      <c r="AD1907" s="28"/>
    </row>
    <row r="1908" spans="2:30" ht="30" customHeight="1" x14ac:dyDescent="0.2">
      <c r="B1908" s="28"/>
      <c r="C1908" s="28"/>
      <c r="D1908" s="28"/>
      <c r="E1908" s="28"/>
      <c r="N1908" s="28"/>
      <c r="P1908" s="28"/>
      <c r="AD1908" s="28"/>
    </row>
    <row r="1909" spans="2:30" ht="30" customHeight="1" x14ac:dyDescent="0.2">
      <c r="B1909" s="28"/>
      <c r="C1909" s="28"/>
      <c r="D1909" s="28"/>
      <c r="E1909" s="28"/>
      <c r="N1909" s="28"/>
      <c r="P1909" s="28"/>
      <c r="AD1909" s="28"/>
    </row>
    <row r="1910" spans="2:30" ht="30" customHeight="1" x14ac:dyDescent="0.2">
      <c r="B1910" s="28"/>
      <c r="C1910" s="28"/>
      <c r="D1910" s="28"/>
      <c r="E1910" s="28"/>
      <c r="N1910" s="28"/>
      <c r="P1910" s="28"/>
      <c r="AD1910" s="28"/>
    </row>
    <row r="1911" spans="2:30" ht="30" customHeight="1" x14ac:dyDescent="0.2">
      <c r="B1911" s="28"/>
      <c r="C1911" s="28"/>
      <c r="D1911" s="28"/>
      <c r="E1911" s="28"/>
      <c r="N1911" s="28"/>
      <c r="P1911" s="28"/>
      <c r="AD1911" s="28"/>
    </row>
    <row r="1912" spans="2:30" ht="30" customHeight="1" x14ac:dyDescent="0.2">
      <c r="B1912" s="28"/>
      <c r="C1912" s="28"/>
      <c r="D1912" s="28"/>
      <c r="E1912" s="28"/>
      <c r="N1912" s="28"/>
      <c r="P1912" s="28"/>
      <c r="AD1912" s="28"/>
    </row>
    <row r="1913" spans="2:30" ht="30" customHeight="1" x14ac:dyDescent="0.2">
      <c r="B1913" s="28"/>
      <c r="C1913" s="28"/>
      <c r="D1913" s="28"/>
      <c r="E1913" s="28"/>
      <c r="N1913" s="28"/>
      <c r="P1913" s="28"/>
      <c r="AD1913" s="28"/>
    </row>
    <row r="1914" spans="2:30" ht="30" customHeight="1" x14ac:dyDescent="0.2">
      <c r="B1914" s="28"/>
      <c r="C1914" s="28"/>
      <c r="D1914" s="28"/>
      <c r="E1914" s="28"/>
      <c r="N1914" s="28"/>
      <c r="P1914" s="28"/>
      <c r="AD1914" s="28"/>
    </row>
    <row r="1915" spans="2:30" ht="30" customHeight="1" x14ac:dyDescent="0.2">
      <c r="B1915" s="28"/>
      <c r="C1915" s="28"/>
      <c r="D1915" s="28"/>
      <c r="E1915" s="28"/>
      <c r="N1915" s="28"/>
      <c r="P1915" s="28"/>
      <c r="AD1915" s="28"/>
    </row>
    <row r="1916" spans="2:30" ht="30" customHeight="1" x14ac:dyDescent="0.2">
      <c r="B1916" s="28"/>
      <c r="C1916" s="28"/>
      <c r="D1916" s="28"/>
      <c r="E1916" s="28"/>
      <c r="N1916" s="28"/>
      <c r="P1916" s="28"/>
      <c r="AD1916" s="28"/>
    </row>
    <row r="1917" spans="2:30" ht="30" customHeight="1" x14ac:dyDescent="0.2">
      <c r="B1917" s="28"/>
      <c r="C1917" s="28"/>
      <c r="D1917" s="28"/>
      <c r="E1917" s="28"/>
      <c r="N1917" s="28"/>
      <c r="P1917" s="28"/>
      <c r="AD1917" s="28"/>
    </row>
    <row r="1918" spans="2:30" ht="30" customHeight="1" x14ac:dyDescent="0.2">
      <c r="B1918" s="28"/>
      <c r="C1918" s="28"/>
      <c r="D1918" s="28"/>
      <c r="E1918" s="28"/>
      <c r="N1918" s="28"/>
      <c r="P1918" s="28"/>
      <c r="AD1918" s="28"/>
    </row>
    <row r="1919" spans="2:30" ht="30" customHeight="1" x14ac:dyDescent="0.2">
      <c r="B1919" s="28"/>
      <c r="C1919" s="28"/>
      <c r="D1919" s="28"/>
      <c r="E1919" s="28"/>
      <c r="N1919" s="28"/>
      <c r="P1919" s="28"/>
      <c r="AD1919" s="28"/>
    </row>
    <row r="1920" spans="2:30" ht="30" customHeight="1" x14ac:dyDescent="0.2">
      <c r="B1920" s="28"/>
      <c r="C1920" s="28"/>
      <c r="D1920" s="28"/>
      <c r="E1920" s="28"/>
      <c r="N1920" s="28"/>
      <c r="P1920" s="28"/>
      <c r="AD1920" s="28"/>
    </row>
    <row r="1921" spans="2:30" ht="30" customHeight="1" x14ac:dyDescent="0.2">
      <c r="B1921" s="28"/>
      <c r="C1921" s="28"/>
      <c r="D1921" s="28"/>
      <c r="E1921" s="28"/>
      <c r="N1921" s="28"/>
      <c r="P1921" s="28"/>
      <c r="AD1921" s="28"/>
    </row>
    <row r="1922" spans="2:30" ht="30" customHeight="1" x14ac:dyDescent="0.2">
      <c r="B1922" s="28"/>
      <c r="C1922" s="28"/>
      <c r="D1922" s="28"/>
      <c r="E1922" s="28"/>
      <c r="N1922" s="28"/>
      <c r="P1922" s="28"/>
      <c r="AD1922" s="28"/>
    </row>
    <row r="1923" spans="2:30" ht="30" customHeight="1" x14ac:dyDescent="0.2">
      <c r="B1923" s="28"/>
      <c r="C1923" s="28"/>
      <c r="D1923" s="28"/>
      <c r="E1923" s="28"/>
      <c r="N1923" s="28"/>
      <c r="P1923" s="28"/>
      <c r="AD1923" s="28"/>
    </row>
    <row r="1924" spans="2:30" ht="30" customHeight="1" x14ac:dyDescent="0.2">
      <c r="B1924" s="28"/>
      <c r="C1924" s="28"/>
      <c r="D1924" s="28"/>
      <c r="E1924" s="28"/>
      <c r="N1924" s="28"/>
      <c r="P1924" s="28"/>
      <c r="AD1924" s="28"/>
    </row>
    <row r="1925" spans="2:30" ht="30" customHeight="1" x14ac:dyDescent="0.2">
      <c r="B1925" s="28"/>
      <c r="C1925" s="28"/>
      <c r="D1925" s="28"/>
      <c r="E1925" s="28"/>
      <c r="N1925" s="28"/>
      <c r="P1925" s="28"/>
      <c r="AD1925" s="28"/>
    </row>
    <row r="1926" spans="2:30" ht="30" customHeight="1" x14ac:dyDescent="0.2">
      <c r="B1926" s="28"/>
      <c r="C1926" s="28"/>
      <c r="D1926" s="28"/>
      <c r="E1926" s="28"/>
      <c r="N1926" s="28"/>
      <c r="P1926" s="28"/>
      <c r="AD1926" s="28"/>
    </row>
    <row r="1927" spans="2:30" ht="30" customHeight="1" x14ac:dyDescent="0.2">
      <c r="B1927" s="28"/>
      <c r="C1927" s="28"/>
      <c r="D1927" s="28"/>
      <c r="E1927" s="28"/>
      <c r="N1927" s="28"/>
      <c r="P1927" s="28"/>
      <c r="AD1927" s="28"/>
    </row>
    <row r="1928" spans="2:30" ht="30" customHeight="1" x14ac:dyDescent="0.2">
      <c r="B1928" s="28"/>
      <c r="C1928" s="28"/>
      <c r="D1928" s="28"/>
      <c r="E1928" s="28"/>
      <c r="N1928" s="28"/>
      <c r="P1928" s="28"/>
      <c r="AD1928" s="28"/>
    </row>
    <row r="1929" spans="2:30" ht="30" customHeight="1" x14ac:dyDescent="0.2">
      <c r="B1929" s="28"/>
      <c r="C1929" s="28"/>
      <c r="D1929" s="28"/>
      <c r="E1929" s="28"/>
      <c r="N1929" s="28"/>
      <c r="P1929" s="28"/>
      <c r="AD1929" s="28"/>
    </row>
    <row r="1930" spans="2:30" ht="30" customHeight="1" x14ac:dyDescent="0.2">
      <c r="B1930" s="28"/>
      <c r="C1930" s="28"/>
      <c r="D1930" s="28"/>
      <c r="E1930" s="28"/>
      <c r="N1930" s="28"/>
      <c r="P1930" s="28"/>
      <c r="AD1930" s="28"/>
    </row>
    <row r="1931" spans="2:30" ht="30" customHeight="1" x14ac:dyDescent="0.2">
      <c r="B1931" s="28"/>
      <c r="C1931" s="28"/>
      <c r="D1931" s="28"/>
      <c r="E1931" s="28"/>
      <c r="N1931" s="28"/>
      <c r="P1931" s="28"/>
      <c r="AD1931" s="28"/>
    </row>
    <row r="1932" spans="2:30" ht="30" customHeight="1" x14ac:dyDescent="0.2">
      <c r="B1932" s="28"/>
      <c r="C1932" s="28"/>
      <c r="D1932" s="28"/>
      <c r="E1932" s="28"/>
      <c r="N1932" s="28"/>
      <c r="P1932" s="28"/>
      <c r="AD1932" s="28"/>
    </row>
  </sheetData>
  <customSheetViews>
    <customSheetView guid="{39BA71BF-908C-4837-9463-6A2E214E28B5}" showPageBreaks="1" printArea="1" view="pageBreakPreview">
      <selection activeCell="F10" sqref="F10"/>
      <colBreaks count="1" manualBreakCount="1">
        <brk id="38" max="33" man="1"/>
      </colBreaks>
      <pageMargins left="0" right="0" top="0" bottom="0" header="0" footer="0"/>
      <printOptions horizontalCentered="1" verticalCentered="1"/>
      <pageSetup paperSize="8" scale="53" orientation="landscape" r:id="rId1"/>
    </customSheetView>
  </customSheetViews>
  <mergeCells count="62">
    <mergeCell ref="A3:A4"/>
    <mergeCell ref="B3:B4"/>
    <mergeCell ref="C3:C4"/>
    <mergeCell ref="D3:D4"/>
    <mergeCell ref="E3:E4"/>
    <mergeCell ref="B1:E1"/>
    <mergeCell ref="AI1:AL1"/>
    <mergeCell ref="W3:Y3"/>
    <mergeCell ref="X2:AC2"/>
    <mergeCell ref="AG3:AG4"/>
    <mergeCell ref="AK3:AK4"/>
    <mergeCell ref="AE3:AE4"/>
    <mergeCell ref="AF3:AF4"/>
    <mergeCell ref="Z3:Z4"/>
    <mergeCell ref="F3:F4"/>
    <mergeCell ref="G3:G4"/>
    <mergeCell ref="I3:L3"/>
    <mergeCell ref="M3:M4"/>
    <mergeCell ref="H3:H4"/>
    <mergeCell ref="P3:P4"/>
    <mergeCell ref="AL3:AL4"/>
    <mergeCell ref="BS3:BS4"/>
    <mergeCell ref="BT3:BT4"/>
    <mergeCell ref="BY1:BZ1"/>
    <mergeCell ref="CB3:CB4"/>
    <mergeCell ref="BJ2:BP2"/>
    <mergeCell ref="BZ3:BZ4"/>
    <mergeCell ref="CA3:CA4"/>
    <mergeCell ref="BR3:BR4"/>
    <mergeCell ref="BQ3:BQ4"/>
    <mergeCell ref="BX3:BX4"/>
    <mergeCell ref="BP3:BP4"/>
    <mergeCell ref="BU3:BU4"/>
    <mergeCell ref="BV3:BV4"/>
    <mergeCell ref="BW3:BW4"/>
    <mergeCell ref="N3:N4"/>
    <mergeCell ref="O3:O4"/>
    <mergeCell ref="V3:V4"/>
    <mergeCell ref="S3:S4"/>
    <mergeCell ref="T3:T4"/>
    <mergeCell ref="U3:U4"/>
    <mergeCell ref="AB3:AB4"/>
    <mergeCell ref="AC3:AC4"/>
    <mergeCell ref="AD3:AD4"/>
    <mergeCell ref="R3:R4"/>
    <mergeCell ref="Q3:Q4"/>
    <mergeCell ref="CC3:CC4"/>
    <mergeCell ref="BO3:BO4"/>
    <mergeCell ref="AA3:AA4"/>
    <mergeCell ref="AR3:AR4"/>
    <mergeCell ref="AS3:AU3"/>
    <mergeCell ref="AV3:AV4"/>
    <mergeCell ref="AY3:AY4"/>
    <mergeCell ref="AZ3:BC3"/>
    <mergeCell ref="BD3:BD4"/>
    <mergeCell ref="BL3:BN3"/>
    <mergeCell ref="BE3:BF3"/>
    <mergeCell ref="AH3:AJ3"/>
    <mergeCell ref="BY3:BY4"/>
    <mergeCell ref="AW3:AX3"/>
    <mergeCell ref="BG3:BK3"/>
    <mergeCell ref="AM3:AQ3"/>
  </mergeCells>
  <conditionalFormatting sqref="AZ33:BC33">
    <cfRule type="cellIs" dxfId="799" priority="112" stopIfTrue="1" operator="equal">
      <formula>0</formula>
    </cfRule>
  </conditionalFormatting>
  <conditionalFormatting sqref="AE33">
    <cfRule type="cellIs" dxfId="798" priority="111" stopIfTrue="1" operator="greaterThan">
      <formula>1830</formula>
    </cfRule>
  </conditionalFormatting>
  <conditionalFormatting sqref="AZ34:BC34">
    <cfRule type="cellIs" dxfId="797" priority="96" stopIfTrue="1" operator="equal">
      <formula>0</formula>
    </cfRule>
  </conditionalFormatting>
  <conditionalFormatting sqref="AV34">
    <cfRule type="cellIs" dxfId="796" priority="97" stopIfTrue="1" operator="equal">
      <formula>0</formula>
    </cfRule>
  </conditionalFormatting>
  <conditionalFormatting sqref="AE34">
    <cfRule type="cellIs" dxfId="795" priority="95" stopIfTrue="1" operator="greaterThan">
      <formula>1830</formula>
    </cfRule>
  </conditionalFormatting>
  <conditionalFormatting sqref="AG34">
    <cfRule type="cellIs" dxfId="794" priority="94" operator="greaterThanOrEqual">
      <formula>2110</formula>
    </cfRule>
  </conditionalFormatting>
  <conditionalFormatting sqref="AJ34">
    <cfRule type="cellIs" dxfId="793" priority="91" operator="greaterThanOrEqual">
      <formula>72.9</formula>
    </cfRule>
  </conditionalFormatting>
  <conditionalFormatting sqref="AH34">
    <cfRule type="cellIs" dxfId="792" priority="93" operator="greaterThanOrEqual">
      <formula>364.5</formula>
    </cfRule>
  </conditionalFormatting>
  <conditionalFormatting sqref="AI34">
    <cfRule type="cellIs" dxfId="791" priority="92" operator="greaterThanOrEqual">
      <formula>24.3</formula>
    </cfRule>
  </conditionalFormatting>
  <conditionalFormatting sqref="AH34">
    <cfRule type="cellIs" dxfId="790" priority="90" operator="greaterThanOrEqual">
      <formula>$AH$2*$AH$4</formula>
    </cfRule>
  </conditionalFormatting>
  <conditionalFormatting sqref="AI34">
    <cfRule type="cellIs" dxfId="789" priority="89" operator="greaterThanOrEqual">
      <formula>$AH$2*$AI$4</formula>
    </cfRule>
  </conditionalFormatting>
  <conditionalFormatting sqref="AJ34">
    <cfRule type="cellIs" dxfId="788" priority="88" operator="greaterThanOrEqual">
      <formula>$AH$2*$AJ$4</formula>
    </cfRule>
  </conditionalFormatting>
  <conditionalFormatting sqref="AG34">
    <cfRule type="cellIs" dxfId="787" priority="87" operator="greaterThanOrEqual">
      <formula>$AH$2</formula>
    </cfRule>
  </conditionalFormatting>
  <conditionalFormatting sqref="AS34">
    <cfRule type="cellIs" dxfId="786" priority="86" operator="greaterThanOrEqual">
      <formula>$AH$2*$AS$4</formula>
    </cfRule>
  </conditionalFormatting>
  <conditionalFormatting sqref="AT34">
    <cfRule type="cellIs" dxfId="785" priority="85" operator="greaterThanOrEqual">
      <formula>$AH$2*$AT$4</formula>
    </cfRule>
  </conditionalFormatting>
  <conditionalFormatting sqref="AU34">
    <cfRule type="cellIs" dxfId="784" priority="84" operator="greaterThanOrEqual">
      <formula>$AH$2*$AU$4</formula>
    </cfRule>
  </conditionalFormatting>
  <conditionalFormatting sqref="AW34">
    <cfRule type="cellIs" dxfId="783" priority="83" operator="greaterThanOrEqual">
      <formula>$AH$2*$AW$4</formula>
    </cfRule>
  </conditionalFormatting>
  <conditionalFormatting sqref="AX34">
    <cfRule type="cellIs" dxfId="782" priority="82" operator="greaterThanOrEqual">
      <formula>$AH$2*$AX$4</formula>
    </cfRule>
  </conditionalFormatting>
  <conditionalFormatting sqref="AH2">
    <cfRule type="cellIs" dxfId="781" priority="37" stopIfTrue="1" operator="greaterThanOrEqual">
      <formula>274.5</formula>
    </cfRule>
  </conditionalFormatting>
  <conditionalFormatting sqref="AH5:AH32">
    <cfRule type="cellIs" dxfId="780" priority="10" operator="greaterThanOrEqual">
      <formula>364.5</formula>
    </cfRule>
  </conditionalFormatting>
  <conditionalFormatting sqref="AI5:AI32">
    <cfRule type="cellIs" dxfId="779" priority="9" operator="greaterThanOrEqual">
      <formula>24.3</formula>
    </cfRule>
  </conditionalFormatting>
  <conditionalFormatting sqref="AW5:AW32">
    <cfRule type="cellIs" dxfId="778" priority="1" operator="greaterThanOrEqual">
      <formula>72.9</formula>
    </cfRule>
    <cfRule type="cellIs" dxfId="777" priority="2" operator="greaterThanOrEqual">
      <formula>87.56</formula>
    </cfRule>
  </conditionalFormatting>
  <conditionalFormatting sqref="AZ5:BC32">
    <cfRule type="cellIs" dxfId="776" priority="18" stopIfTrue="1" operator="equal">
      <formula>0</formula>
    </cfRule>
  </conditionalFormatting>
  <conditionalFormatting sqref="AE5:AE17">
    <cfRule type="cellIs" dxfId="775" priority="17" stopIfTrue="1" operator="greaterThan">
      <formula>1830</formula>
    </cfRule>
  </conditionalFormatting>
  <conditionalFormatting sqref="AU5 AU7:AU17">
    <cfRule type="cellIs" dxfId="774" priority="16" operator="greaterThanOrEqual">
      <formula>$AH$2*$AU$4</formula>
    </cfRule>
  </conditionalFormatting>
  <conditionalFormatting sqref="AE18:AE32">
    <cfRule type="cellIs" dxfId="773" priority="15" stopIfTrue="1" operator="greaterThan">
      <formula>1830</formula>
    </cfRule>
  </conditionalFormatting>
  <conditionalFormatting sqref="AU18:AU32">
    <cfRule type="cellIs" dxfId="772" priority="14" operator="greaterThanOrEqual">
      <formula>$AH$2*$AU$4</formula>
    </cfRule>
  </conditionalFormatting>
  <conditionalFormatting sqref="AU6">
    <cfRule type="cellIs" dxfId="771" priority="13" operator="greaterThanOrEqual">
      <formula>$AH$2*$AU$4</formula>
    </cfRule>
  </conditionalFormatting>
  <conditionalFormatting sqref="AV5:AV32">
    <cfRule type="cellIs" dxfId="770" priority="12" stopIfTrue="1" operator="equal">
      <formula>0</formula>
    </cfRule>
  </conditionalFormatting>
  <conditionalFormatting sqref="AG5:AG32">
    <cfRule type="cellIs" dxfId="769" priority="11" operator="greaterThanOrEqual">
      <formula>2430</formula>
    </cfRule>
  </conditionalFormatting>
  <conditionalFormatting sqref="AJ5:AJ32">
    <cfRule type="cellIs" dxfId="768" priority="3" operator="greaterThanOrEqual">
      <formula>72.9</formula>
    </cfRule>
    <cfRule type="cellIs" dxfId="767" priority="8" operator="greaterThanOrEqual">
      <formula>87.56</formula>
    </cfRule>
  </conditionalFormatting>
  <conditionalFormatting sqref="AS5:AS32">
    <cfRule type="cellIs" dxfId="766" priority="7" operator="greaterThanOrEqual">
      <formula>364.5</formula>
    </cfRule>
  </conditionalFormatting>
  <conditionalFormatting sqref="AT5:AT32">
    <cfRule type="cellIs" dxfId="765" priority="6" operator="greaterThanOrEqual">
      <formula>24.3</formula>
    </cfRule>
  </conditionalFormatting>
  <conditionalFormatting sqref="AX5:AX32">
    <cfRule type="cellIs" dxfId="764" priority="5" operator="greaterThanOrEqual">
      <formula>24.3</formula>
    </cfRule>
  </conditionalFormatting>
  <conditionalFormatting sqref="AU5:AU32">
    <cfRule type="cellIs" dxfId="763" priority="4" operator="greaterThanOrEqual">
      <formula>243</formula>
    </cfRule>
  </conditionalFormatting>
  <printOptions horizontalCentered="1" verticalCentered="1"/>
  <pageMargins left="0" right="0" top="0" bottom="0" header="0" footer="0"/>
  <pageSetup paperSize="8" scale="53" orientation="landscape" r:id="rId2"/>
  <colBreaks count="1" manualBreakCount="1">
    <brk id="38" max="33" man="1"/>
  </colBreaks>
  <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بيانات!$M$1:$M$4</xm:f>
          </x14:formula1>
          <xm:sqref>E5:E32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4"/>
  <dimension ref="A1:DH66"/>
  <sheetViews>
    <sheetView rightToLeft="1" view="pageBreakPreview" zoomScale="60" zoomScaleNormal="100" workbookViewId="0">
      <selection activeCell="F4" sqref="F4:F5"/>
    </sheetView>
  </sheetViews>
  <sheetFormatPr defaultRowHeight="12.75" x14ac:dyDescent="0.2"/>
  <cols>
    <col min="1" max="1" width="7.7109375" customWidth="1"/>
    <col min="2" max="2" width="13.140625" customWidth="1"/>
    <col min="3" max="3" width="43.7109375" customWidth="1"/>
    <col min="4" max="4" width="16.7109375" customWidth="1"/>
    <col min="5" max="6" width="13.7109375" customWidth="1"/>
    <col min="7" max="7" width="16.5703125" customWidth="1"/>
    <col min="8" max="8" width="13.7109375" customWidth="1"/>
    <col min="9" max="9" width="18.28515625" customWidth="1"/>
    <col min="10" max="10" width="16.140625" customWidth="1"/>
    <col min="11" max="13" width="13.7109375" customWidth="1"/>
    <col min="14" max="14" width="11.28515625" customWidth="1"/>
    <col min="15" max="15" width="13.7109375" customWidth="1"/>
    <col min="16" max="16" width="13.7109375" hidden="1" customWidth="1"/>
    <col min="17" max="19" width="13.7109375" customWidth="1"/>
    <col min="20" max="22" width="13.7109375" hidden="1" customWidth="1"/>
    <col min="23" max="23" width="13.7109375" customWidth="1"/>
    <col min="24" max="24" width="18" customWidth="1"/>
    <col min="25" max="25" width="14" customWidth="1"/>
    <col min="26" max="26" width="13.7109375" customWidth="1"/>
    <col min="27" max="27" width="13.42578125" customWidth="1"/>
    <col min="28" max="28" width="13.5703125" customWidth="1"/>
    <col min="29" max="29" width="17" customWidth="1"/>
    <col min="30" max="30" width="15.5703125" customWidth="1"/>
    <col min="31" max="31" width="16.140625" customWidth="1"/>
    <col min="32" max="33" width="15.5703125" customWidth="1"/>
    <col min="34" max="34" width="15.28515625" customWidth="1"/>
    <col min="35" max="35" width="13.42578125" customWidth="1"/>
    <col min="36" max="36" width="14" style="227" customWidth="1"/>
    <col min="37" max="37" width="15.7109375" customWidth="1"/>
    <col min="38" max="38" width="14.42578125" style="227" customWidth="1"/>
    <col min="39" max="39" width="19.28515625" customWidth="1"/>
    <col min="40" max="40" width="19.42578125" customWidth="1"/>
    <col min="41" max="41" width="17.5703125" customWidth="1"/>
    <col min="42" max="42" width="16" customWidth="1"/>
    <col min="43" max="44" width="13.7109375" customWidth="1"/>
    <col min="45" max="45" width="10.28515625" customWidth="1"/>
    <col min="46" max="46" width="19" customWidth="1"/>
    <col min="47" max="47" width="15.85546875" customWidth="1"/>
    <col min="48" max="49" width="13.7109375" customWidth="1"/>
    <col min="50" max="50" width="15.5703125" customWidth="1"/>
    <col min="51" max="51" width="15.140625" customWidth="1"/>
    <col min="52" max="52" width="13.7109375" customWidth="1"/>
    <col min="53" max="53" width="16.28515625" customWidth="1"/>
    <col min="54" max="54" width="13.7109375" customWidth="1"/>
    <col min="55" max="55" width="17.140625" customWidth="1"/>
    <col min="56" max="59" width="13.7109375" customWidth="1"/>
    <col min="60" max="64" width="11.85546875" customWidth="1"/>
    <col min="65" max="66" width="13.7109375" customWidth="1"/>
    <col min="67" max="67" width="15.140625" customWidth="1"/>
    <col min="68" max="68" width="13.7109375" customWidth="1"/>
    <col min="69" max="74" width="13.7109375" hidden="1" customWidth="1"/>
    <col min="75" max="81" width="13.7109375" customWidth="1"/>
    <col min="82" max="82" width="15.42578125" customWidth="1"/>
    <col min="83" max="84" width="13.7109375" customWidth="1"/>
    <col min="85" max="85" width="13.7109375" hidden="1" customWidth="1"/>
    <col min="86" max="89" width="13.7109375" customWidth="1"/>
    <col min="90" max="90" width="12" hidden="1" customWidth="1"/>
    <col min="91" max="92" width="22.7109375" customWidth="1"/>
    <col min="93" max="93" width="37.7109375" customWidth="1"/>
    <col min="94" max="94" width="34.42578125" customWidth="1"/>
    <col min="95" max="98" width="15.7109375" customWidth="1"/>
    <col min="99" max="106" width="15.7109375" style="4" customWidth="1"/>
    <col min="107" max="108" width="15.7109375" customWidth="1"/>
    <col min="109" max="109" width="15.7109375" style="566" customWidth="1"/>
    <col min="110" max="110" width="15.7109375" style="4" customWidth="1"/>
    <col min="111" max="111" width="15.7109375" style="566" customWidth="1"/>
    <col min="112" max="113" width="15.7109375" customWidth="1"/>
  </cols>
  <sheetData>
    <row r="1" spans="1:112" s="384" customFormat="1" ht="69.95" customHeight="1" x14ac:dyDescent="0.2">
      <c r="A1" s="376"/>
      <c r="B1" s="377" t="str">
        <f>بيانات!IZ10</f>
        <v>يناير لسنة  2018 م</v>
      </c>
      <c r="C1" s="378"/>
      <c r="D1" s="378" t="s">
        <v>0</v>
      </c>
      <c r="E1" s="379"/>
      <c r="F1" s="379"/>
      <c r="G1" s="378"/>
      <c r="H1" s="380"/>
      <c r="I1" s="380"/>
      <c r="J1" s="380"/>
      <c r="K1" s="684"/>
      <c r="L1" s="684"/>
      <c r="M1" s="684"/>
      <c r="N1" s="684"/>
      <c r="O1" s="381"/>
      <c r="P1" s="376">
        <f>A1</f>
        <v>0</v>
      </c>
      <c r="Q1" s="385" t="s">
        <v>183</v>
      </c>
      <c r="R1" s="385"/>
      <c r="S1" s="385"/>
      <c r="T1" s="385"/>
      <c r="U1" s="385"/>
      <c r="V1" s="385"/>
      <c r="W1" s="385"/>
      <c r="X1" s="385"/>
      <c r="Y1" s="385"/>
      <c r="Z1" s="385"/>
      <c r="AA1" s="385"/>
      <c r="AB1" s="382" t="str">
        <f>B1</f>
        <v>يناير لسنة  2018 م</v>
      </c>
      <c r="AC1" s="382"/>
      <c r="AD1" s="382"/>
      <c r="AE1" s="382"/>
      <c r="AF1" s="382"/>
      <c r="AG1" s="382"/>
      <c r="AH1" s="382"/>
      <c r="AI1" s="381"/>
      <c r="AJ1" s="383"/>
      <c r="AK1" s="684"/>
      <c r="AL1" s="684"/>
      <c r="AM1" s="684"/>
      <c r="AN1" s="684"/>
      <c r="AO1" s="684"/>
      <c r="AP1" s="686" t="s">
        <v>184</v>
      </c>
      <c r="AQ1" s="686"/>
      <c r="AR1" s="686"/>
      <c r="AS1" s="686"/>
      <c r="AU1" s="376"/>
      <c r="AV1" s="381"/>
      <c r="AW1" s="378"/>
      <c r="AX1" s="378" t="s">
        <v>0</v>
      </c>
      <c r="AY1" s="379"/>
      <c r="AZ1" s="379"/>
      <c r="BA1" s="378"/>
      <c r="BB1" s="380"/>
      <c r="BC1" s="380"/>
      <c r="BD1" s="380"/>
      <c r="BE1" s="684"/>
      <c r="BF1" s="684"/>
      <c r="BG1" s="684"/>
      <c r="BH1" s="684"/>
      <c r="BI1" s="381"/>
      <c r="BJ1" s="376"/>
      <c r="BK1" s="385" t="s">
        <v>183</v>
      </c>
      <c r="BL1" s="385"/>
      <c r="BN1" s="385"/>
      <c r="BO1" s="385"/>
      <c r="BP1" s="385"/>
      <c r="BQ1" s="385"/>
      <c r="BR1" s="385"/>
      <c r="BS1" s="385"/>
      <c r="BT1" s="385"/>
      <c r="BU1" s="385"/>
      <c r="BV1" s="385"/>
      <c r="BW1" s="385"/>
      <c r="BX1" s="385"/>
      <c r="BY1" s="685" t="str">
        <f>B1</f>
        <v>يناير لسنة  2018 م</v>
      </c>
      <c r="BZ1" s="685"/>
      <c r="CA1" s="685"/>
      <c r="CB1" s="685"/>
      <c r="CC1" s="685"/>
      <c r="CD1" s="685"/>
      <c r="CE1" s="685"/>
      <c r="CF1" s="685"/>
      <c r="CG1" s="685"/>
      <c r="CH1" s="685"/>
      <c r="CI1" s="385"/>
      <c r="CJ1" s="381"/>
      <c r="CK1" s="376"/>
      <c r="CL1" s="376"/>
      <c r="CM1" s="686" t="s">
        <v>184</v>
      </c>
      <c r="CN1" s="686"/>
      <c r="CO1" s="686"/>
      <c r="CP1" s="555"/>
      <c r="CQ1" s="556"/>
      <c r="CR1" s="557"/>
      <c r="CS1" s="557"/>
      <c r="CT1" s="556"/>
      <c r="CU1" s="556"/>
      <c r="CV1" s="556"/>
      <c r="CW1" s="557"/>
      <c r="CX1" s="557"/>
      <c r="CY1" s="557"/>
      <c r="CZ1" s="558"/>
      <c r="DA1" s="558"/>
      <c r="DB1" s="558"/>
      <c r="DC1" s="558"/>
      <c r="DD1" s="557"/>
      <c r="DE1" s="557"/>
      <c r="DF1" s="558"/>
      <c r="DG1" s="557"/>
    </row>
    <row r="2" spans="1:112" s="384" customFormat="1" ht="69.95" customHeight="1" x14ac:dyDescent="0.2">
      <c r="A2" s="376"/>
      <c r="B2" s="377"/>
      <c r="C2" s="378"/>
      <c r="D2" s="401" t="str">
        <f>بيانات!IZ7</f>
        <v>مدرسة منشأة سلطان الثانوية بنين</v>
      </c>
      <c r="E2" s="379"/>
      <c r="F2" s="379"/>
      <c r="G2" s="378"/>
      <c r="H2" s="380"/>
      <c r="I2" s="380"/>
      <c r="J2" s="380"/>
      <c r="K2" s="399"/>
      <c r="L2" s="399"/>
      <c r="M2" s="399"/>
      <c r="N2" s="399"/>
      <c r="O2" s="381"/>
      <c r="P2" s="376"/>
      <c r="Q2" s="376"/>
      <c r="R2" s="381"/>
      <c r="S2" s="399"/>
      <c r="T2" s="399"/>
      <c r="U2" s="399"/>
      <c r="V2" s="399"/>
      <c r="W2" s="509" t="str">
        <f>C34</f>
        <v>كشف اجمالى</v>
      </c>
      <c r="X2" s="510"/>
      <c r="Y2" s="389"/>
      <c r="Z2" s="687" t="s">
        <v>2</v>
      </c>
      <c r="AA2" s="687"/>
      <c r="AB2" s="687"/>
      <c r="AC2" s="381"/>
      <c r="AD2" s="381"/>
      <c r="AE2" s="381"/>
      <c r="AF2" s="381"/>
      <c r="AG2" s="381"/>
      <c r="AH2" s="381"/>
      <c r="AI2" s="381"/>
      <c r="AJ2" s="383"/>
      <c r="AK2" s="399"/>
      <c r="AL2" s="390"/>
      <c r="AM2" s="399"/>
      <c r="AN2" s="399"/>
      <c r="AO2" s="399"/>
      <c r="AP2" s="381"/>
      <c r="AQ2" s="400"/>
      <c r="AR2" s="400"/>
      <c r="AS2" s="400"/>
      <c r="AT2" s="400"/>
      <c r="AU2" s="376"/>
      <c r="AV2" s="381"/>
      <c r="AW2" s="378"/>
      <c r="AX2" s="401" t="str">
        <f>D2</f>
        <v>مدرسة منشأة سلطان الثانوية بنين</v>
      </c>
      <c r="AY2" s="379"/>
      <c r="AZ2" s="379"/>
      <c r="BA2" s="378"/>
      <c r="BB2" s="380"/>
      <c r="BC2" s="380"/>
      <c r="BD2" s="380"/>
      <c r="BE2" s="399"/>
      <c r="BF2" s="399"/>
      <c r="BG2" s="399"/>
      <c r="BH2" s="399"/>
      <c r="BI2" s="381"/>
      <c r="BJ2" s="376"/>
      <c r="BK2" s="376"/>
      <c r="BL2" s="381"/>
      <c r="BM2" s="399"/>
      <c r="BN2" s="399"/>
      <c r="BO2" s="509" t="str">
        <f>W2</f>
        <v>كشف اجمالى</v>
      </c>
      <c r="BP2" s="510"/>
      <c r="BQ2" s="527"/>
      <c r="BR2" s="527"/>
      <c r="BS2" s="527"/>
      <c r="BT2" s="509" t="str">
        <f>W2</f>
        <v>كشف اجمالى</v>
      </c>
      <c r="BU2" s="510"/>
      <c r="BV2" s="528"/>
      <c r="BW2" s="528"/>
      <c r="BX2" s="687" t="s">
        <v>3</v>
      </c>
      <c r="BY2" s="687"/>
      <c r="BZ2" s="687"/>
      <c r="CA2" s="381"/>
      <c r="CB2" s="381"/>
      <c r="CC2" s="381"/>
      <c r="CD2" s="381"/>
      <c r="CE2" s="381"/>
      <c r="CF2" s="381"/>
      <c r="CG2" s="381"/>
      <c r="CH2" s="381"/>
      <c r="CI2" s="385"/>
      <c r="CJ2" s="381"/>
      <c r="CK2" s="376"/>
      <c r="CL2" s="376"/>
      <c r="CM2" s="400"/>
      <c r="CN2" s="400"/>
      <c r="CO2" s="400"/>
      <c r="CP2" s="555"/>
      <c r="CQ2" s="557"/>
      <c r="CR2" s="557"/>
      <c r="CS2" s="557"/>
      <c r="CT2" s="556"/>
      <c r="CU2" s="557"/>
      <c r="CV2" s="557"/>
      <c r="CW2" s="557"/>
      <c r="CX2" s="557"/>
      <c r="CY2" s="557"/>
      <c r="CZ2" s="558"/>
      <c r="DA2" s="558"/>
      <c r="DB2" s="558"/>
      <c r="DC2" s="558"/>
      <c r="DD2" s="557"/>
      <c r="DE2" s="557"/>
      <c r="DF2" s="558"/>
      <c r="DG2" s="557"/>
    </row>
    <row r="3" spans="1:112" s="162" customFormat="1" ht="69.95" customHeight="1" thickBot="1" x14ac:dyDescent="0.25">
      <c r="A3" s="402"/>
      <c r="B3" s="402"/>
      <c r="C3" s="163"/>
      <c r="D3" s="402"/>
      <c r="E3" s="402"/>
      <c r="F3" s="403"/>
      <c r="G3" s="402"/>
      <c r="H3" s="403"/>
      <c r="I3" s="403"/>
      <c r="J3" s="164">
        <v>1370</v>
      </c>
      <c r="K3" s="659"/>
      <c r="L3" s="660"/>
      <c r="M3" s="402"/>
      <c r="N3" s="403"/>
      <c r="O3" s="402"/>
      <c r="P3" s="403"/>
      <c r="Q3" s="402"/>
      <c r="R3" s="402"/>
      <c r="W3" s="675"/>
      <c r="X3" s="675"/>
      <c r="Z3" s="659"/>
      <c r="AA3" s="659"/>
      <c r="AB3" s="659"/>
      <c r="AC3" s="402"/>
      <c r="AD3" s="402"/>
      <c r="AE3" s="402"/>
      <c r="AF3" s="402"/>
      <c r="AG3" s="402"/>
      <c r="AH3" s="402"/>
      <c r="AI3" s="402"/>
      <c r="AJ3" s="369"/>
      <c r="AK3" s="402"/>
      <c r="AL3" s="166"/>
      <c r="AM3" s="402"/>
      <c r="AN3" s="659"/>
      <c r="AO3" s="660"/>
      <c r="AP3" s="164">
        <v>2800</v>
      </c>
      <c r="AQ3" s="403"/>
      <c r="AR3" s="403"/>
      <c r="AS3" s="402"/>
      <c r="AT3" s="402"/>
      <c r="AU3" s="402"/>
      <c r="AV3" s="402"/>
      <c r="AW3" s="163"/>
      <c r="AX3" s="402"/>
      <c r="AY3" s="402"/>
      <c r="AZ3" s="403"/>
      <c r="BA3" s="402"/>
      <c r="BB3" s="403"/>
      <c r="BC3" s="403"/>
      <c r="BD3" s="166"/>
      <c r="BE3" s="659"/>
      <c r="BF3" s="660"/>
      <c r="BG3" s="402"/>
      <c r="BH3" s="403"/>
      <c r="BI3" s="402"/>
      <c r="BJ3" s="403"/>
      <c r="BK3" s="402"/>
      <c r="BL3" s="402"/>
      <c r="BO3" s="675"/>
      <c r="BP3" s="675"/>
      <c r="BT3" s="675"/>
      <c r="BU3" s="675"/>
      <c r="BV3" s="402"/>
      <c r="BW3" s="402"/>
      <c r="BX3" s="659"/>
      <c r="BY3" s="659"/>
      <c r="BZ3" s="659"/>
      <c r="CA3" s="402"/>
      <c r="CB3" s="402"/>
      <c r="CC3" s="402"/>
      <c r="CD3" s="402"/>
      <c r="CE3" s="402"/>
      <c r="CF3" s="165"/>
      <c r="CG3" s="402"/>
      <c r="CH3" s="167"/>
      <c r="CI3" s="168"/>
      <c r="CJ3" s="166"/>
      <c r="CK3" s="403"/>
      <c r="CL3" s="403"/>
      <c r="CM3" s="402"/>
      <c r="CN3" s="402"/>
      <c r="CO3" s="403"/>
      <c r="CP3" s="554"/>
      <c r="CQ3" s="173"/>
      <c r="CR3" s="173"/>
      <c r="DB3" s="554"/>
      <c r="DC3" s="554"/>
    </row>
    <row r="4" spans="1:112" s="493" customFormat="1" ht="68.099999999999994" customHeight="1" x14ac:dyDescent="0.2">
      <c r="A4" s="676" t="s">
        <v>6</v>
      </c>
      <c r="B4" s="678" t="s">
        <v>7</v>
      </c>
      <c r="C4" s="678" t="s">
        <v>8</v>
      </c>
      <c r="D4" s="678" t="s">
        <v>9</v>
      </c>
      <c r="E4" s="673" t="s">
        <v>185</v>
      </c>
      <c r="F4" s="637" t="s">
        <v>468</v>
      </c>
      <c r="G4" s="661" t="s">
        <v>136</v>
      </c>
      <c r="H4" s="673" t="s">
        <v>359</v>
      </c>
      <c r="I4" s="661" t="s">
        <v>187</v>
      </c>
      <c r="J4" s="663" t="s">
        <v>13</v>
      </c>
      <c r="K4" s="664"/>
      <c r="L4" s="664"/>
      <c r="M4" s="664"/>
      <c r="N4" s="665"/>
      <c r="O4" s="666" t="s">
        <v>14</v>
      </c>
      <c r="P4" s="668" t="s">
        <v>15</v>
      </c>
      <c r="Q4" s="669"/>
      <c r="R4" s="669"/>
      <c r="S4" s="669"/>
      <c r="T4" s="670"/>
      <c r="U4" s="492"/>
      <c r="V4" s="492"/>
      <c r="W4" s="671" t="s">
        <v>159</v>
      </c>
      <c r="X4" s="671" t="s">
        <v>92</v>
      </c>
      <c r="Y4" s="643" t="s">
        <v>17</v>
      </c>
      <c r="Z4" s="645" t="s">
        <v>18</v>
      </c>
      <c r="AA4" s="646"/>
      <c r="AB4" s="646"/>
      <c r="AC4" s="646"/>
      <c r="AD4" s="646"/>
      <c r="AE4" s="646"/>
      <c r="AF4" s="646"/>
      <c r="AG4" s="646"/>
      <c r="AH4" s="646"/>
      <c r="AI4" s="646"/>
      <c r="AJ4" s="646"/>
      <c r="AK4" s="646"/>
      <c r="AL4" s="646"/>
      <c r="AM4" s="646"/>
      <c r="AN4" s="647"/>
      <c r="AO4" s="648" t="s">
        <v>158</v>
      </c>
      <c r="AP4" s="635" t="s">
        <v>19</v>
      </c>
      <c r="AQ4" s="650"/>
      <c r="AR4" s="636"/>
      <c r="AS4" s="651" t="s">
        <v>20</v>
      </c>
      <c r="AT4" s="653" t="s">
        <v>21</v>
      </c>
      <c r="AU4" s="645" t="s">
        <v>22</v>
      </c>
      <c r="AV4" s="646"/>
      <c r="AW4" s="646"/>
      <c r="AX4" s="646"/>
      <c r="AY4" s="647"/>
      <c r="AZ4" s="641" t="s">
        <v>14</v>
      </c>
      <c r="BA4" s="645" t="s">
        <v>23</v>
      </c>
      <c r="BB4" s="646"/>
      <c r="BC4" s="647"/>
      <c r="BD4" s="655">
        <v>7.0000000000000007E-2</v>
      </c>
      <c r="BE4" s="657" t="s">
        <v>153</v>
      </c>
      <c r="BF4" s="658"/>
      <c r="BG4" s="641" t="s">
        <v>14</v>
      </c>
      <c r="BH4" s="630" t="s">
        <v>24</v>
      </c>
      <c r="BI4" s="631"/>
      <c r="BJ4" s="631"/>
      <c r="BK4" s="632"/>
      <c r="BL4" s="633" t="s">
        <v>25</v>
      </c>
      <c r="BM4" s="635" t="s">
        <v>157</v>
      </c>
      <c r="BN4" s="636"/>
      <c r="BO4" s="637" t="s">
        <v>27</v>
      </c>
      <c r="BP4" s="611" t="s">
        <v>378</v>
      </c>
      <c r="BQ4" s="639" t="s">
        <v>189</v>
      </c>
      <c r="BR4" s="639" t="s">
        <v>189</v>
      </c>
      <c r="BS4" s="639" t="s">
        <v>189</v>
      </c>
      <c r="BT4" s="639" t="s">
        <v>189</v>
      </c>
      <c r="BU4" s="639" t="s">
        <v>189</v>
      </c>
      <c r="BV4" s="611" t="s">
        <v>144</v>
      </c>
      <c r="BW4" s="628" t="s">
        <v>28</v>
      </c>
      <c r="BX4" s="611" t="s">
        <v>29</v>
      </c>
      <c r="BY4" s="613" t="s">
        <v>30</v>
      </c>
      <c r="BZ4" s="613" t="s">
        <v>137</v>
      </c>
      <c r="CA4" s="613" t="s">
        <v>138</v>
      </c>
      <c r="CB4" s="615" t="s">
        <v>139</v>
      </c>
      <c r="CC4" s="615" t="s">
        <v>173</v>
      </c>
      <c r="CD4" s="624" t="s">
        <v>172</v>
      </c>
      <c r="CE4" s="626" t="s">
        <v>31</v>
      </c>
      <c r="CF4" s="626" t="s">
        <v>32</v>
      </c>
      <c r="CG4" s="611" t="s">
        <v>33</v>
      </c>
      <c r="CH4" s="624" t="s">
        <v>340</v>
      </c>
      <c r="CI4" s="611" t="s">
        <v>145</v>
      </c>
      <c r="CJ4" s="611" t="s">
        <v>34</v>
      </c>
      <c r="CK4" s="613" t="s">
        <v>35</v>
      </c>
      <c r="CL4" s="615" t="s">
        <v>188</v>
      </c>
      <c r="CM4" s="617" t="s">
        <v>36</v>
      </c>
      <c r="CN4" s="619" t="s">
        <v>37</v>
      </c>
      <c r="CO4" s="621" t="s">
        <v>8</v>
      </c>
      <c r="CP4" s="621" t="s">
        <v>377</v>
      </c>
      <c r="CQ4" s="623" t="s">
        <v>38</v>
      </c>
      <c r="CR4" s="605"/>
      <c r="CS4" s="605"/>
      <c r="CT4" s="605"/>
      <c r="CU4" s="605"/>
      <c r="CV4" s="605"/>
      <c r="CW4" s="605"/>
      <c r="CX4" s="605"/>
      <c r="CY4" s="606"/>
      <c r="CZ4" s="609" t="s">
        <v>459</v>
      </c>
      <c r="DA4" s="609" t="s">
        <v>174</v>
      </c>
      <c r="DB4" s="605" t="s">
        <v>39</v>
      </c>
      <c r="DC4" s="605"/>
      <c r="DD4" s="606"/>
      <c r="DE4" s="607" t="s">
        <v>65</v>
      </c>
      <c r="DF4" s="609" t="s">
        <v>457</v>
      </c>
      <c r="DG4" s="682" t="s">
        <v>449</v>
      </c>
    </row>
    <row r="5" spans="1:112" s="499" customFormat="1" ht="68.099999999999994" customHeight="1" thickBot="1" x14ac:dyDescent="0.25">
      <c r="A5" s="677"/>
      <c r="B5" s="679"/>
      <c r="C5" s="679"/>
      <c r="D5" s="679"/>
      <c r="E5" s="674"/>
      <c r="F5" s="638"/>
      <c r="G5" s="662"/>
      <c r="H5" s="674"/>
      <c r="I5" s="662"/>
      <c r="J5" s="501">
        <v>0.15</v>
      </c>
      <c r="K5" s="501">
        <v>0.01</v>
      </c>
      <c r="L5" s="501">
        <v>0.02</v>
      </c>
      <c r="M5" s="501">
        <v>0.03</v>
      </c>
      <c r="N5" s="488" t="s">
        <v>40</v>
      </c>
      <c r="O5" s="667"/>
      <c r="P5" s="489"/>
      <c r="Q5" s="489" t="s">
        <v>44</v>
      </c>
      <c r="R5" s="489" t="s">
        <v>45</v>
      </c>
      <c r="S5" s="489" t="s">
        <v>41</v>
      </c>
      <c r="T5" s="489"/>
      <c r="U5" s="494"/>
      <c r="V5" s="494"/>
      <c r="W5" s="672"/>
      <c r="X5" s="672"/>
      <c r="Y5" s="644"/>
      <c r="Z5" s="495" t="s">
        <v>14</v>
      </c>
      <c r="AA5" s="500" t="s">
        <v>46</v>
      </c>
      <c r="AB5" s="489" t="s">
        <v>182</v>
      </c>
      <c r="AC5" s="502" t="s">
        <v>48</v>
      </c>
      <c r="AD5" s="502" t="s">
        <v>52</v>
      </c>
      <c r="AE5" s="503">
        <v>0.1666</v>
      </c>
      <c r="AF5" s="504">
        <v>0.5</v>
      </c>
      <c r="AG5" s="503">
        <v>0.33329999999999999</v>
      </c>
      <c r="AH5" s="503">
        <v>0.91659999999999997</v>
      </c>
      <c r="AI5" s="504" t="s">
        <v>93</v>
      </c>
      <c r="AJ5" s="490" t="s">
        <v>186</v>
      </c>
      <c r="AK5" s="491" t="s">
        <v>162</v>
      </c>
      <c r="AL5" s="506" t="s">
        <v>364</v>
      </c>
      <c r="AM5" s="505" t="s">
        <v>53</v>
      </c>
      <c r="AN5" s="496" t="s">
        <v>54</v>
      </c>
      <c r="AO5" s="649"/>
      <c r="AP5" s="507">
        <v>0.15</v>
      </c>
      <c r="AQ5" s="507">
        <v>0.01</v>
      </c>
      <c r="AR5" s="507">
        <v>0.03</v>
      </c>
      <c r="AS5" s="652" t="s">
        <v>55</v>
      </c>
      <c r="AT5" s="654"/>
      <c r="AU5" s="507">
        <v>0.15</v>
      </c>
      <c r="AV5" s="507">
        <v>0.01</v>
      </c>
      <c r="AW5" s="507">
        <v>0.02</v>
      </c>
      <c r="AX5" s="507">
        <v>0.1</v>
      </c>
      <c r="AY5" s="507">
        <v>0.08</v>
      </c>
      <c r="AZ5" s="642"/>
      <c r="BA5" s="507">
        <v>0.15</v>
      </c>
      <c r="BB5" s="507">
        <v>0.01</v>
      </c>
      <c r="BC5" s="507">
        <v>0.1</v>
      </c>
      <c r="BD5" s="656"/>
      <c r="BE5" s="507">
        <v>0.03</v>
      </c>
      <c r="BF5" s="507">
        <v>0.01</v>
      </c>
      <c r="BG5" s="642"/>
      <c r="BH5" s="494" t="s">
        <v>56</v>
      </c>
      <c r="BI5" s="508" t="s">
        <v>57</v>
      </c>
      <c r="BJ5" s="494" t="s">
        <v>58</v>
      </c>
      <c r="BK5" s="494" t="s">
        <v>59</v>
      </c>
      <c r="BL5" s="634"/>
      <c r="BM5" s="507">
        <v>0.03</v>
      </c>
      <c r="BN5" s="507">
        <v>0.01</v>
      </c>
      <c r="BO5" s="638"/>
      <c r="BP5" s="612"/>
      <c r="BQ5" s="640"/>
      <c r="BR5" s="640"/>
      <c r="BS5" s="640"/>
      <c r="BT5" s="640"/>
      <c r="BU5" s="640"/>
      <c r="BV5" s="612"/>
      <c r="BW5" s="629"/>
      <c r="BX5" s="612"/>
      <c r="BY5" s="614"/>
      <c r="BZ5" s="614"/>
      <c r="CA5" s="614"/>
      <c r="CB5" s="616"/>
      <c r="CC5" s="616"/>
      <c r="CD5" s="625"/>
      <c r="CE5" s="627"/>
      <c r="CF5" s="627"/>
      <c r="CG5" s="612"/>
      <c r="CH5" s="625"/>
      <c r="CI5" s="612"/>
      <c r="CJ5" s="612"/>
      <c r="CK5" s="614"/>
      <c r="CL5" s="616"/>
      <c r="CM5" s="618"/>
      <c r="CN5" s="620"/>
      <c r="CO5" s="622"/>
      <c r="CP5" s="622"/>
      <c r="CQ5" s="497" t="s">
        <v>175</v>
      </c>
      <c r="CR5" s="323" t="s">
        <v>450</v>
      </c>
      <c r="CS5" s="497" t="s">
        <v>60</v>
      </c>
      <c r="CT5" s="323" t="s">
        <v>61</v>
      </c>
      <c r="CU5" s="497" t="s">
        <v>62</v>
      </c>
      <c r="CV5" s="498" t="s">
        <v>63</v>
      </c>
      <c r="CW5" s="498" t="s">
        <v>126</v>
      </c>
      <c r="CX5" s="498" t="s">
        <v>160</v>
      </c>
      <c r="CY5" s="498" t="s">
        <v>161</v>
      </c>
      <c r="CZ5" s="610" t="s">
        <v>126</v>
      </c>
      <c r="DA5" s="610"/>
      <c r="DB5" s="323" t="s">
        <v>61</v>
      </c>
      <c r="DC5" s="323" t="s">
        <v>62</v>
      </c>
      <c r="DD5" s="323" t="s">
        <v>63</v>
      </c>
      <c r="DE5" s="608"/>
      <c r="DF5" s="610"/>
      <c r="DG5" s="683"/>
      <c r="DH5" s="497"/>
    </row>
    <row r="6" spans="1:112" s="159" customFormat="1" ht="68.099999999999994" customHeight="1" x14ac:dyDescent="0.2">
      <c r="A6" s="149">
        <f>IF(C6="","",SUBTOTAL(3,$C$6:C6))</f>
        <v>1</v>
      </c>
      <c r="B6" s="150"/>
      <c r="C6" s="150" t="str">
        <f>'كشف 1'!C34</f>
        <v>كشف 1</v>
      </c>
      <c r="D6" s="325">
        <f>'كشف 1'!D34</f>
        <v>0</v>
      </c>
      <c r="E6" s="325">
        <f>'كشف 1'!E34</f>
        <v>0</v>
      </c>
      <c r="F6" s="150">
        <f>'كشف 1'!F34</f>
        <v>0</v>
      </c>
      <c r="G6" s="150">
        <f>'كشف 1'!G34</f>
        <v>0</v>
      </c>
      <c r="H6" s="150">
        <f>'كشف 1'!H34</f>
        <v>0</v>
      </c>
      <c r="I6" s="150">
        <f>'كشف 1'!I34</f>
        <v>0</v>
      </c>
      <c r="J6" s="151">
        <f>'كشف 1'!J34</f>
        <v>0</v>
      </c>
      <c r="K6" s="151">
        <f>'كشف 1'!K34</f>
        <v>0</v>
      </c>
      <c r="L6" s="151">
        <f>'كشف 1'!L34</f>
        <v>0</v>
      </c>
      <c r="M6" s="151">
        <f>'كشف 1'!M34</f>
        <v>0</v>
      </c>
      <c r="N6" s="152">
        <f>'كشف 1'!N34</f>
        <v>0</v>
      </c>
      <c r="O6" s="153">
        <f>'كشف 1'!O34</f>
        <v>0</v>
      </c>
      <c r="P6" s="150">
        <f>'كشف 1'!P34</f>
        <v>0</v>
      </c>
      <c r="Q6" s="150">
        <f>'كشف 1'!Q34</f>
        <v>0</v>
      </c>
      <c r="R6" s="150">
        <f>'كشف 1'!R34</f>
        <v>0</v>
      </c>
      <c r="S6" s="150">
        <f>'كشف 1'!S34</f>
        <v>0</v>
      </c>
      <c r="T6" s="150">
        <f>'كشف 1'!T34</f>
        <v>0</v>
      </c>
      <c r="U6" s="151">
        <f>'كشف 1'!U34</f>
        <v>0</v>
      </c>
      <c r="V6" s="151">
        <f>'كشف 1'!V34</f>
        <v>0</v>
      </c>
      <c r="W6" s="331">
        <f>'كشف 1'!W34</f>
        <v>0</v>
      </c>
      <c r="X6" s="150">
        <f>'كشف 1'!X34</f>
        <v>0</v>
      </c>
      <c r="Y6" s="154">
        <f>'كشف 1'!Y34</f>
        <v>0</v>
      </c>
      <c r="Z6" s="153">
        <f>'كشف 1'!Z34</f>
        <v>0</v>
      </c>
      <c r="AA6" s="147">
        <f>'كشف 1'!AA34</f>
        <v>0</v>
      </c>
      <c r="AB6" s="147">
        <f>'كشف 1'!AB34</f>
        <v>0</v>
      </c>
      <c r="AC6" s="331">
        <f>'كشف 1'!AC34</f>
        <v>0</v>
      </c>
      <c r="AD6" s="331">
        <f>'كشف 1'!AD34</f>
        <v>0</v>
      </c>
      <c r="AE6" s="331">
        <f>'كشف 1'!AE34</f>
        <v>0</v>
      </c>
      <c r="AF6" s="331">
        <f>'كشف 1'!AF34</f>
        <v>0</v>
      </c>
      <c r="AG6" s="331">
        <f>'كشف 1'!AG34</f>
        <v>0</v>
      </c>
      <c r="AH6" s="148">
        <f>'كشف 1'!AH34</f>
        <v>0</v>
      </c>
      <c r="AI6" s="155">
        <f>'كشف 1'!AI34</f>
        <v>0</v>
      </c>
      <c r="AJ6" s="337">
        <f>'كشف 1'!AJ34</f>
        <v>0</v>
      </c>
      <c r="AK6" s="155">
        <f>'كشف 1'!AK34</f>
        <v>0</v>
      </c>
      <c r="AL6" s="337">
        <f>'كشف 1'!AL34</f>
        <v>0</v>
      </c>
      <c r="AM6" s="151">
        <f>'كشف 1'!AM34</f>
        <v>0</v>
      </c>
      <c r="AN6" s="151">
        <f>'كشف 1'!AN34</f>
        <v>0</v>
      </c>
      <c r="AO6" s="151">
        <f>'كشف 1'!AO34</f>
        <v>0</v>
      </c>
      <c r="AP6" s="151">
        <f>'كشف 1'!AP34</f>
        <v>0</v>
      </c>
      <c r="AQ6" s="151">
        <f>'كشف 1'!AQ34</f>
        <v>0</v>
      </c>
      <c r="AR6" s="151">
        <f>'كشف 1'!AR34</f>
        <v>0</v>
      </c>
      <c r="AS6" s="147">
        <f>'كشف 1'!AS34</f>
        <v>0</v>
      </c>
      <c r="AT6" s="151">
        <f>'كشف 1'!AT34</f>
        <v>0</v>
      </c>
      <c r="AU6" s="151">
        <f>'كشف 1'!AU34</f>
        <v>0</v>
      </c>
      <c r="AV6" s="151">
        <f>'كشف 1'!AV34</f>
        <v>0</v>
      </c>
      <c r="AW6" s="151">
        <f>'كشف 1'!AW34</f>
        <v>0</v>
      </c>
      <c r="AX6" s="151">
        <f>'كشف 1'!AX34</f>
        <v>0</v>
      </c>
      <c r="AY6" s="151">
        <f>'كشف 1'!AY34</f>
        <v>0</v>
      </c>
      <c r="AZ6" s="153">
        <f>'كشف 1'!AZ34</f>
        <v>0</v>
      </c>
      <c r="BA6" s="151">
        <f>'كشف 1'!BA34</f>
        <v>0</v>
      </c>
      <c r="BB6" s="151">
        <f>'كشف 1'!BB34</f>
        <v>0</v>
      </c>
      <c r="BC6" s="151">
        <f>'كشف 1'!BC34</f>
        <v>0</v>
      </c>
      <c r="BD6" s="151">
        <f>'كشف 1'!BD34</f>
        <v>0</v>
      </c>
      <c r="BE6" s="151">
        <f>'كشف 1'!BE34</f>
        <v>0</v>
      </c>
      <c r="BF6" s="151">
        <f>'كشف 1'!BF34</f>
        <v>0</v>
      </c>
      <c r="BG6" s="153">
        <f>'كشف 1'!BG34</f>
        <v>0</v>
      </c>
      <c r="BH6" s="551">
        <f>'كشف 1'!BH34</f>
        <v>0</v>
      </c>
      <c r="BI6" s="551">
        <f>'كشف 1'!BI34</f>
        <v>0</v>
      </c>
      <c r="BJ6" s="551">
        <f>'كشف 1'!BJ34</f>
        <v>0</v>
      </c>
      <c r="BK6" s="551">
        <f>'كشف 1'!BK34</f>
        <v>0</v>
      </c>
      <c r="BL6" s="152">
        <f>'كشف 1'!BL34</f>
        <v>0</v>
      </c>
      <c r="BM6" s="151">
        <f>'كشف 1'!BM34</f>
        <v>0</v>
      </c>
      <c r="BN6" s="151">
        <f>'كشف 1'!BN34</f>
        <v>0</v>
      </c>
      <c r="BO6" s="150">
        <f>'كشف 1'!BO34</f>
        <v>0</v>
      </c>
      <c r="BP6" s="156">
        <f>'كشف 1'!BP34</f>
        <v>0</v>
      </c>
      <c r="BQ6" s="156">
        <f>'كشف 1'!BQ34</f>
        <v>0</v>
      </c>
      <c r="BR6" s="156">
        <f>'كشف 1'!BR34</f>
        <v>0</v>
      </c>
      <c r="BS6" s="156">
        <f>'كشف 1'!BS34</f>
        <v>0</v>
      </c>
      <c r="BT6" s="156">
        <f>'كشف 1'!BT34</f>
        <v>0</v>
      </c>
      <c r="BU6" s="156">
        <f>'كشف 1'!BU34</f>
        <v>0</v>
      </c>
      <c r="BV6" s="156">
        <f>'كشف 1'!BV34</f>
        <v>0</v>
      </c>
      <c r="BW6" s="152">
        <f>'كشف 1'!BW34</f>
        <v>0</v>
      </c>
      <c r="BX6" s="152">
        <f>'كشف 1'!BX34</f>
        <v>0</v>
      </c>
      <c r="BY6" s="156">
        <f>'كشف 1'!BY34</f>
        <v>0</v>
      </c>
      <c r="BZ6" s="156">
        <f>'كشف 1'!BZ34</f>
        <v>0</v>
      </c>
      <c r="CA6" s="152">
        <f>'كشف 1'!CA34</f>
        <v>0</v>
      </c>
      <c r="CB6" s="156">
        <f>'كشف 1'!CB34</f>
        <v>0</v>
      </c>
      <c r="CC6" s="156">
        <f>'كشف 1'!CC34</f>
        <v>0</v>
      </c>
      <c r="CD6" s="156">
        <f>'كشف 1'!CD34</f>
        <v>0</v>
      </c>
      <c r="CE6" s="157">
        <f>'كشف 1'!CE34</f>
        <v>0</v>
      </c>
      <c r="CF6" s="157">
        <f>'كشف 1'!CF34</f>
        <v>0</v>
      </c>
      <c r="CG6" s="156">
        <f>'كشف 1'!CG34</f>
        <v>0</v>
      </c>
      <c r="CH6" s="156">
        <f>'كشف 1'!CH34</f>
        <v>0</v>
      </c>
      <c r="CI6" s="156">
        <f>'كشف 1'!CI34</f>
        <v>0</v>
      </c>
      <c r="CJ6" s="156">
        <f>'كشف 1'!CJ34</f>
        <v>0</v>
      </c>
      <c r="CK6" s="156">
        <f>'كشف 1'!CK34</f>
        <v>0</v>
      </c>
      <c r="CL6" s="156">
        <f>'كشف 1'!CL34</f>
        <v>0</v>
      </c>
      <c r="CM6" s="151">
        <f>'كشف 1'!CM34</f>
        <v>0</v>
      </c>
      <c r="CN6" s="151">
        <f>'كشف 1'!CN34</f>
        <v>0</v>
      </c>
      <c r="CO6" s="158" t="str">
        <f t="shared" ref="CO6:CO33" si="0">C6</f>
        <v>كشف 1</v>
      </c>
      <c r="CP6" s="158"/>
      <c r="CQ6" s="151">
        <f>ROUND(G6*10/12,2)</f>
        <v>0</v>
      </c>
      <c r="CR6" s="156">
        <f>ROUND(IF(AND(DF6&gt;=1,DF6&lt;=500),DF6*30/100,IF(AND(DF6&gt;500,DF6&lt;=10000),DF6*28/100,)),2)</f>
        <v>0</v>
      </c>
      <c r="CS6" s="155">
        <f>IF(CR6&gt;=216,216,CR6)</f>
        <v>0</v>
      </c>
      <c r="CT6" s="156">
        <f>SUM(CS6,R6:Y6,AC6:AN6,AS6,CQ6,DG6)</f>
        <v>0</v>
      </c>
      <c r="CU6" s="332">
        <f>SUM(AX6,AY6,BC6,BF6,BN6,BO6,CE6,CF6,BZ6,1183.33)</f>
        <v>1183.33</v>
      </c>
      <c r="CV6" s="560">
        <f>CT6-CU6</f>
        <v>-1183.33</v>
      </c>
      <c r="CW6" s="560">
        <f>IF(CV6&lt;=1900,CV6*0.1,190)</f>
        <v>-118.333</v>
      </c>
      <c r="CX6" s="560">
        <f>CV6-1900</f>
        <v>-3083.33</v>
      </c>
      <c r="CY6" s="560">
        <f>IF(CX6&gt;0,CX6*0.15,0)</f>
        <v>0</v>
      </c>
      <c r="CZ6" s="560">
        <f>CW6+CY6</f>
        <v>-118.333</v>
      </c>
      <c r="DA6" s="560">
        <f>IF(CY6&lt;=0,CZ6*0.2,CZ6*0.6)</f>
        <v>-23.666600000000003</v>
      </c>
      <c r="DB6" s="156">
        <f>CT6-(CQ6+DG6)</f>
        <v>0</v>
      </c>
      <c r="DC6" s="156">
        <f>SUM(AX6:AY6,BC6,BF6,BN6,CE6,CF6,50)</f>
        <v>50</v>
      </c>
      <c r="DD6" s="156">
        <f>DB6-DC6</f>
        <v>-50</v>
      </c>
      <c r="DE6" s="561">
        <f>ROUND(IF(AND(DB6&gt;=1,DB6&lt;=250),DD6*6/1000,IF(AND(DB6&gt;250,DB6&lt;=500),DD6*6.5/1000,IF(AND(DB6&gt;500,DB6&lt;=1000),DD6*7/1000,IF(AND(DB6&gt;1000,DB6&lt;=10000),DD6*7.5/1000)))),2)</f>
        <v>0</v>
      </c>
      <c r="DF6" s="560">
        <f>IF(D6="كبير",G6+30,IF(D6="خبير",G6+18,IF(D6="معلم أول أ",G6+15,IF(D6="معلم أول",G6+15,IF(D6="معلم",G6+12,IF(D6="معلم مساعد",G6+12,0))))))</f>
        <v>0</v>
      </c>
      <c r="DG6" s="561"/>
      <c r="DH6" s="151"/>
    </row>
    <row r="7" spans="1:112" s="159" customFormat="1" ht="68.099999999999994" customHeight="1" x14ac:dyDescent="0.2">
      <c r="A7" s="149">
        <f>IF(C7="","",SUBTOTAL(3,$C$6:C7))</f>
        <v>2</v>
      </c>
      <c r="B7" s="150"/>
      <c r="C7" s="150" t="str">
        <f>'كشف 2'!C34</f>
        <v>كشف 2</v>
      </c>
      <c r="D7" s="325">
        <f>'كشف 2'!D34</f>
        <v>0</v>
      </c>
      <c r="E7" s="325">
        <f>'كشف 2'!E34</f>
        <v>0</v>
      </c>
      <c r="F7" s="150">
        <f>'كشف 2'!F34</f>
        <v>0</v>
      </c>
      <c r="G7" s="150">
        <f>'كشف 2'!G34</f>
        <v>0</v>
      </c>
      <c r="H7" s="150">
        <f>'كشف 2'!H34</f>
        <v>0</v>
      </c>
      <c r="I7" s="150">
        <f>'كشف 2'!I34</f>
        <v>0</v>
      </c>
      <c r="J7" s="151">
        <f>'كشف 2'!J34</f>
        <v>0</v>
      </c>
      <c r="K7" s="151">
        <f>'كشف 2'!K34</f>
        <v>0</v>
      </c>
      <c r="L7" s="151">
        <f>'كشف 2'!L34</f>
        <v>0</v>
      </c>
      <c r="M7" s="151">
        <f>'كشف 2'!M34</f>
        <v>0</v>
      </c>
      <c r="N7" s="152">
        <f>'كشف 2'!N34</f>
        <v>0</v>
      </c>
      <c r="O7" s="153">
        <f>'كشف 2'!O34</f>
        <v>0</v>
      </c>
      <c r="P7" s="150">
        <f>'كشف 2'!P34</f>
        <v>0</v>
      </c>
      <c r="Q7" s="150">
        <f>'كشف 2'!Q34</f>
        <v>0</v>
      </c>
      <c r="R7" s="150">
        <f>'كشف 2'!R34</f>
        <v>0</v>
      </c>
      <c r="S7" s="150">
        <f>'كشف 2'!S34</f>
        <v>0</v>
      </c>
      <c r="T7" s="150">
        <f>'كشف 2'!T34</f>
        <v>0</v>
      </c>
      <c r="U7" s="151">
        <f>'كشف 2'!U34</f>
        <v>0</v>
      </c>
      <c r="V7" s="151">
        <f>'كشف 2'!V34</f>
        <v>0</v>
      </c>
      <c r="W7" s="331">
        <f>'كشف 2'!W34</f>
        <v>0</v>
      </c>
      <c r="X7" s="150">
        <f>'كشف 2'!X34</f>
        <v>0</v>
      </c>
      <c r="Y7" s="154">
        <f>'كشف 2'!Y34</f>
        <v>0</v>
      </c>
      <c r="Z7" s="153">
        <f>'كشف 2'!Z34</f>
        <v>0</v>
      </c>
      <c r="AA7" s="147">
        <f>'كشف 2'!AA34</f>
        <v>0</v>
      </c>
      <c r="AB7" s="147">
        <f>'كشف 2'!AB34</f>
        <v>0</v>
      </c>
      <c r="AC7" s="331">
        <f>'كشف 2'!AC34</f>
        <v>0</v>
      </c>
      <c r="AD7" s="331">
        <f>'كشف 2'!AD34</f>
        <v>0</v>
      </c>
      <c r="AE7" s="331">
        <f>'كشف 2'!AE34</f>
        <v>0</v>
      </c>
      <c r="AF7" s="331">
        <f>'كشف 2'!AF34</f>
        <v>0</v>
      </c>
      <c r="AG7" s="331">
        <f>'كشف 2'!AG34</f>
        <v>0</v>
      </c>
      <c r="AH7" s="148">
        <f>'كشف 2'!AH34</f>
        <v>0</v>
      </c>
      <c r="AI7" s="155">
        <f>'كشف 2'!AI34</f>
        <v>0</v>
      </c>
      <c r="AJ7" s="337">
        <f>'كشف 2'!AJ34</f>
        <v>0</v>
      </c>
      <c r="AK7" s="155">
        <f>'كشف 2'!AK34</f>
        <v>0</v>
      </c>
      <c r="AL7" s="337">
        <f>'كشف 2'!AL34</f>
        <v>0</v>
      </c>
      <c r="AM7" s="151">
        <f>'كشف 2'!AM34</f>
        <v>0</v>
      </c>
      <c r="AN7" s="151">
        <f>'كشف 2'!AN34</f>
        <v>0</v>
      </c>
      <c r="AO7" s="151">
        <f>'كشف 2'!AO34</f>
        <v>0</v>
      </c>
      <c r="AP7" s="151">
        <f>'كشف 2'!AP34</f>
        <v>0</v>
      </c>
      <c r="AQ7" s="151">
        <f>'كشف 2'!AQ34</f>
        <v>0</v>
      </c>
      <c r="AR7" s="151">
        <f>'كشف 2'!AR34</f>
        <v>0</v>
      </c>
      <c r="AS7" s="147">
        <f>'كشف 2'!AS34</f>
        <v>0</v>
      </c>
      <c r="AT7" s="151">
        <f>'كشف 2'!AT34</f>
        <v>0</v>
      </c>
      <c r="AU7" s="151">
        <f>'كشف 2'!AU34</f>
        <v>0</v>
      </c>
      <c r="AV7" s="151">
        <f>'كشف 2'!AV34</f>
        <v>0</v>
      </c>
      <c r="AW7" s="151">
        <f>'كشف 2'!AW34</f>
        <v>0</v>
      </c>
      <c r="AX7" s="151">
        <f>'كشف 2'!AX34</f>
        <v>0</v>
      </c>
      <c r="AY7" s="151">
        <f>'كشف 2'!AY34</f>
        <v>0</v>
      </c>
      <c r="AZ7" s="153">
        <f>'كشف 2'!AZ34</f>
        <v>0</v>
      </c>
      <c r="BA7" s="151">
        <f>'كشف 2'!BA34</f>
        <v>0</v>
      </c>
      <c r="BB7" s="151">
        <f>'كشف 2'!BB34</f>
        <v>0</v>
      </c>
      <c r="BC7" s="151">
        <f>'كشف 2'!BC34</f>
        <v>0</v>
      </c>
      <c r="BD7" s="151">
        <f>'كشف 2'!BD34</f>
        <v>0</v>
      </c>
      <c r="BE7" s="151">
        <f>'كشف 2'!BE34</f>
        <v>0</v>
      </c>
      <c r="BF7" s="151">
        <f>'كشف 2'!BF34</f>
        <v>0</v>
      </c>
      <c r="BG7" s="153">
        <f>'كشف 2'!BG34</f>
        <v>0</v>
      </c>
      <c r="BH7" s="551">
        <f>'كشف 2'!BH34</f>
        <v>0</v>
      </c>
      <c r="BI7" s="551">
        <f>'كشف 2'!BI34</f>
        <v>0</v>
      </c>
      <c r="BJ7" s="551">
        <f>'كشف 2'!BJ34</f>
        <v>0</v>
      </c>
      <c r="BK7" s="551">
        <f>'كشف 2'!BK34</f>
        <v>0</v>
      </c>
      <c r="BL7" s="152">
        <f>'كشف 2'!BL34</f>
        <v>0</v>
      </c>
      <c r="BM7" s="151">
        <f>'كشف 2'!BM34</f>
        <v>0</v>
      </c>
      <c r="BN7" s="151">
        <f>'كشف 2'!BN34</f>
        <v>0</v>
      </c>
      <c r="BO7" s="150">
        <f>'كشف 2'!BO34</f>
        <v>0</v>
      </c>
      <c r="BP7" s="156">
        <f>'كشف 2'!BP34</f>
        <v>0</v>
      </c>
      <c r="BQ7" s="156">
        <f>'كشف 2'!BQ34</f>
        <v>0</v>
      </c>
      <c r="BR7" s="156">
        <f>'كشف 2'!BR34</f>
        <v>0</v>
      </c>
      <c r="BS7" s="156">
        <f>'كشف 2'!BS34</f>
        <v>0</v>
      </c>
      <c r="BT7" s="156">
        <f>'كشف 2'!BT34</f>
        <v>0</v>
      </c>
      <c r="BU7" s="156">
        <f>'كشف 2'!BU34</f>
        <v>0</v>
      </c>
      <c r="BV7" s="156">
        <f>'كشف 2'!BV34</f>
        <v>0</v>
      </c>
      <c r="BW7" s="152">
        <f>'كشف 2'!BW34</f>
        <v>0</v>
      </c>
      <c r="BX7" s="152">
        <f>'كشف 2'!BX34</f>
        <v>0</v>
      </c>
      <c r="BY7" s="156">
        <f>'كشف 2'!BY34</f>
        <v>0</v>
      </c>
      <c r="BZ7" s="156">
        <f>'كشف 2'!BZ34</f>
        <v>0</v>
      </c>
      <c r="CA7" s="152">
        <f>'كشف 2'!CA34</f>
        <v>0</v>
      </c>
      <c r="CB7" s="156">
        <f>'كشف 2'!CB34</f>
        <v>0</v>
      </c>
      <c r="CC7" s="156">
        <f>'كشف 2'!CC34</f>
        <v>0</v>
      </c>
      <c r="CD7" s="156">
        <f>'كشف 2'!CD34</f>
        <v>0</v>
      </c>
      <c r="CE7" s="157">
        <f>'كشف 2'!CE34</f>
        <v>0</v>
      </c>
      <c r="CF7" s="157">
        <f>'كشف 2'!CF34</f>
        <v>0</v>
      </c>
      <c r="CG7" s="156">
        <f>'كشف 2'!CG34</f>
        <v>0</v>
      </c>
      <c r="CH7" s="156">
        <f>'كشف 2'!CH34</f>
        <v>0</v>
      </c>
      <c r="CI7" s="156">
        <f>'كشف 2'!CI34</f>
        <v>0</v>
      </c>
      <c r="CJ7" s="156">
        <f>'كشف 2'!CJ34</f>
        <v>0</v>
      </c>
      <c r="CK7" s="156">
        <f>'كشف 2'!CK34</f>
        <v>0</v>
      </c>
      <c r="CL7" s="156">
        <f>'كشف 2'!CL34</f>
        <v>0</v>
      </c>
      <c r="CM7" s="151">
        <f>'كشف 2'!CM34</f>
        <v>0</v>
      </c>
      <c r="CN7" s="151">
        <f>'كشف 2'!CN34</f>
        <v>0</v>
      </c>
      <c r="CO7" s="158" t="str">
        <f t="shared" si="0"/>
        <v>كشف 2</v>
      </c>
      <c r="CP7" s="158"/>
      <c r="CQ7" s="151">
        <f t="shared" ref="CQ7:CQ33" si="1">ROUND(G7*10/12,2)</f>
        <v>0</v>
      </c>
      <c r="CR7" s="156">
        <f t="shared" ref="CR7:CR33" si="2">ROUND(IF(AND(DF7&gt;=1,DF7&lt;=500),DF7*30/100,IF(AND(DF7&gt;500,DF7&lt;=10000),DF7*28/100,)),2)</f>
        <v>0</v>
      </c>
      <c r="CS7" s="155">
        <f t="shared" ref="CS7:CS33" si="3">IF(CR7&gt;=216,216,CR7)</f>
        <v>0</v>
      </c>
      <c r="CT7" s="156">
        <f t="shared" ref="CT7:CT33" si="4">SUM(CS7,R7:Y7,AC7:AN7,AS7,CQ7,DG7)</f>
        <v>0</v>
      </c>
      <c r="CU7" s="332">
        <f t="shared" ref="CU7:CU33" si="5">SUM(AX7,AY7,BC7,BF7,BN7,BO7,CE7,CF7,BZ7,1183.33)</f>
        <v>1183.33</v>
      </c>
      <c r="CV7" s="560">
        <f t="shared" ref="CV7:CV33" si="6">CT7-CU7</f>
        <v>-1183.33</v>
      </c>
      <c r="CW7" s="560">
        <f t="shared" ref="CW7:CW33" si="7">IF(CV7&lt;=1900,CV7*0.1,190)</f>
        <v>-118.333</v>
      </c>
      <c r="CX7" s="560">
        <f t="shared" ref="CX7:CX33" si="8">CV7-1900</f>
        <v>-3083.33</v>
      </c>
      <c r="CY7" s="560">
        <f t="shared" ref="CY7:CY33" si="9">IF(CX7&gt;0,CX7*0.15,0)</f>
        <v>0</v>
      </c>
      <c r="CZ7" s="560">
        <f t="shared" ref="CZ7:CZ33" si="10">CW7+CY7</f>
        <v>-118.333</v>
      </c>
      <c r="DA7" s="560">
        <f t="shared" ref="DA7:DA33" si="11">IF(CY7&lt;=0,CZ7*0.2,CZ7*0.6)</f>
        <v>-23.666600000000003</v>
      </c>
      <c r="DB7" s="156">
        <f t="shared" ref="DB7:DB33" si="12">CT7-(CQ7+DG7)</f>
        <v>0</v>
      </c>
      <c r="DC7" s="156">
        <f t="shared" ref="DC7:DC33" si="13">SUM(AX7:AY7,BC7,BF7,BN7,CE7,CF7,50)</f>
        <v>50</v>
      </c>
      <c r="DD7" s="156">
        <f t="shared" ref="DD7:DD33" si="14">DB7-DC7</f>
        <v>-50</v>
      </c>
      <c r="DE7" s="561">
        <f t="shared" ref="DE7:DE33" si="15">ROUND(IF(AND(DB7&gt;=1,DB7&lt;=250),DD7*6/1000,IF(AND(DB7&gt;250,DB7&lt;=500),DD7*6.5/1000,IF(AND(DB7&gt;500,DB7&lt;=1000),DD7*7/1000,IF(AND(DB7&gt;1000,DB7&lt;=10000),DD7*7.5/1000)))),2)</f>
        <v>0</v>
      </c>
      <c r="DF7" s="560">
        <f t="shared" ref="DF7:DF33" si="16">IF(D7="كبير",G7+30,IF(D7="خبير",G7+18,IF(D7="معلم أول أ",G7+15,IF(D7="معلم أول",G7+15,IF(D7="معلم",G7+12,IF(D7="معلم مساعد",G7+12,0))))))</f>
        <v>0</v>
      </c>
      <c r="DG7" s="561"/>
      <c r="DH7" s="151"/>
    </row>
    <row r="8" spans="1:112" s="159" customFormat="1" ht="68.099999999999994" customHeight="1" x14ac:dyDescent="0.2">
      <c r="A8" s="149">
        <f>IF(C8="","",SUBTOTAL(3,$C$6:C8))</f>
        <v>3</v>
      </c>
      <c r="B8" s="150"/>
      <c r="C8" s="150" t="str">
        <f>'كشف 3'!C34</f>
        <v>كشف 3</v>
      </c>
      <c r="D8" s="325">
        <f>'كشف 3'!D34</f>
        <v>0</v>
      </c>
      <c r="E8" s="325">
        <f>'كشف 3'!E34</f>
        <v>0</v>
      </c>
      <c r="F8" s="150">
        <f>'كشف 3'!F34</f>
        <v>0</v>
      </c>
      <c r="G8" s="150">
        <f>'كشف 3'!G34</f>
        <v>0</v>
      </c>
      <c r="H8" s="150">
        <f>'كشف 3'!H34</f>
        <v>0</v>
      </c>
      <c r="I8" s="150">
        <f>'كشف 3'!I34</f>
        <v>0</v>
      </c>
      <c r="J8" s="151">
        <f>'كشف 3'!J34</f>
        <v>0</v>
      </c>
      <c r="K8" s="151">
        <f>'كشف 3'!K34</f>
        <v>0</v>
      </c>
      <c r="L8" s="151">
        <f>'كشف 3'!L34</f>
        <v>0</v>
      </c>
      <c r="M8" s="151">
        <f>'كشف 3'!M34</f>
        <v>0</v>
      </c>
      <c r="N8" s="152">
        <f>'كشف 3'!N34</f>
        <v>0</v>
      </c>
      <c r="O8" s="153">
        <f>'كشف 3'!O34</f>
        <v>0</v>
      </c>
      <c r="P8" s="150">
        <f>'كشف 3'!P34</f>
        <v>0</v>
      </c>
      <c r="Q8" s="150">
        <f>'كشف 3'!Q34</f>
        <v>0</v>
      </c>
      <c r="R8" s="150">
        <f>'كشف 3'!R34</f>
        <v>0</v>
      </c>
      <c r="S8" s="150">
        <f>'كشف 3'!S34</f>
        <v>0</v>
      </c>
      <c r="T8" s="150">
        <f>'كشف 3'!T34</f>
        <v>0</v>
      </c>
      <c r="U8" s="151">
        <f>'كشف 3'!U34</f>
        <v>0</v>
      </c>
      <c r="V8" s="151">
        <f>'كشف 3'!V34</f>
        <v>0</v>
      </c>
      <c r="W8" s="331">
        <f>'كشف 3'!W34</f>
        <v>0</v>
      </c>
      <c r="X8" s="150">
        <f>'كشف 3'!X34</f>
        <v>0</v>
      </c>
      <c r="Y8" s="154">
        <f>'كشف 3'!Y34</f>
        <v>0</v>
      </c>
      <c r="Z8" s="153">
        <f>'كشف 3'!Z34</f>
        <v>0</v>
      </c>
      <c r="AA8" s="147">
        <f>'كشف 3'!AA34</f>
        <v>0</v>
      </c>
      <c r="AB8" s="147">
        <f>'كشف 3'!AB34</f>
        <v>0</v>
      </c>
      <c r="AC8" s="331">
        <f>'كشف 3'!AC34</f>
        <v>0</v>
      </c>
      <c r="AD8" s="331">
        <f>'كشف 3'!AD34</f>
        <v>0</v>
      </c>
      <c r="AE8" s="331">
        <f>'كشف 3'!AE34</f>
        <v>0</v>
      </c>
      <c r="AF8" s="331">
        <f>'كشف 3'!AF34</f>
        <v>0</v>
      </c>
      <c r="AG8" s="331">
        <f>'كشف 3'!AG34</f>
        <v>0</v>
      </c>
      <c r="AH8" s="148">
        <f>'كشف 3'!AH34</f>
        <v>0</v>
      </c>
      <c r="AI8" s="155">
        <f>'كشف 3'!AI34</f>
        <v>0</v>
      </c>
      <c r="AJ8" s="337">
        <f>'كشف 3'!AJ34</f>
        <v>0</v>
      </c>
      <c r="AK8" s="155">
        <f>'كشف 3'!AK34</f>
        <v>0</v>
      </c>
      <c r="AL8" s="337">
        <f>'كشف 3'!AL34</f>
        <v>0</v>
      </c>
      <c r="AM8" s="151">
        <f>'كشف 3'!AM34</f>
        <v>0</v>
      </c>
      <c r="AN8" s="151">
        <f>'كشف 3'!AN34</f>
        <v>0</v>
      </c>
      <c r="AO8" s="151">
        <f>'كشف 3'!AO34</f>
        <v>0</v>
      </c>
      <c r="AP8" s="151">
        <f>'كشف 3'!AP34</f>
        <v>0</v>
      </c>
      <c r="AQ8" s="151">
        <f>'كشف 3'!AQ34</f>
        <v>0</v>
      </c>
      <c r="AR8" s="151">
        <f>'كشف 3'!AR34</f>
        <v>0</v>
      </c>
      <c r="AS8" s="147">
        <f>'كشف 3'!AS34</f>
        <v>0</v>
      </c>
      <c r="AT8" s="151">
        <f>'كشف 3'!AT34</f>
        <v>0</v>
      </c>
      <c r="AU8" s="151">
        <f>'كشف 3'!AU34</f>
        <v>0</v>
      </c>
      <c r="AV8" s="151">
        <f>'كشف 3'!AV34</f>
        <v>0</v>
      </c>
      <c r="AW8" s="151">
        <f>'كشف 3'!AW34</f>
        <v>0</v>
      </c>
      <c r="AX8" s="151">
        <f>'كشف 3'!AX34</f>
        <v>0</v>
      </c>
      <c r="AY8" s="151">
        <f>'كشف 3'!AY34</f>
        <v>0</v>
      </c>
      <c r="AZ8" s="153">
        <f>'كشف 3'!AZ34</f>
        <v>0</v>
      </c>
      <c r="BA8" s="151">
        <f>'كشف 3'!BA34</f>
        <v>0</v>
      </c>
      <c r="BB8" s="151">
        <f>'كشف 3'!BB34</f>
        <v>0</v>
      </c>
      <c r="BC8" s="151">
        <f>'كشف 3'!BC34</f>
        <v>0</v>
      </c>
      <c r="BD8" s="151">
        <f>'كشف 3'!BD34</f>
        <v>0</v>
      </c>
      <c r="BE8" s="151">
        <f>'كشف 3'!BE34</f>
        <v>0</v>
      </c>
      <c r="BF8" s="151">
        <f>'كشف 3'!BF34</f>
        <v>0</v>
      </c>
      <c r="BG8" s="153">
        <f>'كشف 3'!BG34</f>
        <v>0</v>
      </c>
      <c r="BH8" s="551">
        <f>'كشف 3'!BH34</f>
        <v>0</v>
      </c>
      <c r="BI8" s="551">
        <f>'كشف 3'!BI34</f>
        <v>0</v>
      </c>
      <c r="BJ8" s="551">
        <f>'كشف 3'!BJ34</f>
        <v>0</v>
      </c>
      <c r="BK8" s="551">
        <f>'كشف 3'!BK34</f>
        <v>0</v>
      </c>
      <c r="BL8" s="152">
        <f>'كشف 3'!BL34</f>
        <v>0</v>
      </c>
      <c r="BM8" s="151">
        <f>'كشف 3'!BM34</f>
        <v>0</v>
      </c>
      <c r="BN8" s="151">
        <f>'كشف 3'!BN34</f>
        <v>0</v>
      </c>
      <c r="BO8" s="150">
        <f>'كشف 3'!BO34</f>
        <v>0</v>
      </c>
      <c r="BP8" s="156">
        <f>'كشف 3'!BP34</f>
        <v>0</v>
      </c>
      <c r="BQ8" s="156">
        <f>'كشف 3'!BQ34</f>
        <v>0</v>
      </c>
      <c r="BR8" s="156">
        <f>'كشف 3'!BR34</f>
        <v>0</v>
      </c>
      <c r="BS8" s="156">
        <f>'كشف 3'!BS34</f>
        <v>0</v>
      </c>
      <c r="BT8" s="156">
        <f>'كشف 3'!BT34</f>
        <v>0</v>
      </c>
      <c r="BU8" s="156">
        <f>'كشف 3'!BU34</f>
        <v>0</v>
      </c>
      <c r="BV8" s="156">
        <f>'كشف 3'!BV34</f>
        <v>0</v>
      </c>
      <c r="BW8" s="152">
        <f>'كشف 3'!BW34</f>
        <v>0</v>
      </c>
      <c r="BX8" s="152">
        <f>'كشف 3'!BX34</f>
        <v>0</v>
      </c>
      <c r="BY8" s="156">
        <f>'كشف 3'!BY34</f>
        <v>0</v>
      </c>
      <c r="BZ8" s="156">
        <f>'كشف 3'!BZ34</f>
        <v>0</v>
      </c>
      <c r="CA8" s="152">
        <f>'كشف 3'!CA34</f>
        <v>0</v>
      </c>
      <c r="CB8" s="156">
        <f>'كشف 3'!CB34</f>
        <v>0</v>
      </c>
      <c r="CC8" s="156">
        <f>'كشف 3'!CC34</f>
        <v>0</v>
      </c>
      <c r="CD8" s="156">
        <f>'كشف 3'!CD34</f>
        <v>0</v>
      </c>
      <c r="CE8" s="157">
        <f>'كشف 3'!CE34</f>
        <v>0</v>
      </c>
      <c r="CF8" s="157">
        <f>'كشف 3'!CF34</f>
        <v>0</v>
      </c>
      <c r="CG8" s="156">
        <f>'كشف 3'!CG34</f>
        <v>0</v>
      </c>
      <c r="CH8" s="156">
        <f>'كشف 3'!CH34</f>
        <v>0</v>
      </c>
      <c r="CI8" s="156">
        <f>'كشف 3'!CI34</f>
        <v>0</v>
      </c>
      <c r="CJ8" s="156">
        <f>'كشف 3'!CJ34</f>
        <v>0</v>
      </c>
      <c r="CK8" s="156">
        <f>'كشف 3'!CK34</f>
        <v>0</v>
      </c>
      <c r="CL8" s="156">
        <f>'كشف 3'!CL34</f>
        <v>0</v>
      </c>
      <c r="CM8" s="151">
        <f>'كشف 3'!CM34</f>
        <v>0</v>
      </c>
      <c r="CN8" s="151">
        <f>'كشف 3'!CN34</f>
        <v>0</v>
      </c>
      <c r="CO8" s="158" t="str">
        <f t="shared" si="0"/>
        <v>كشف 3</v>
      </c>
      <c r="CP8" s="158"/>
      <c r="CQ8" s="151">
        <f t="shared" si="1"/>
        <v>0</v>
      </c>
      <c r="CR8" s="156">
        <f t="shared" si="2"/>
        <v>0</v>
      </c>
      <c r="CS8" s="155">
        <f t="shared" si="3"/>
        <v>0</v>
      </c>
      <c r="CT8" s="156">
        <f t="shared" si="4"/>
        <v>0</v>
      </c>
      <c r="CU8" s="332">
        <f t="shared" si="5"/>
        <v>1183.33</v>
      </c>
      <c r="CV8" s="560">
        <f t="shared" si="6"/>
        <v>-1183.33</v>
      </c>
      <c r="CW8" s="560">
        <f t="shared" si="7"/>
        <v>-118.333</v>
      </c>
      <c r="CX8" s="560">
        <f t="shared" si="8"/>
        <v>-3083.33</v>
      </c>
      <c r="CY8" s="560">
        <f t="shared" si="9"/>
        <v>0</v>
      </c>
      <c r="CZ8" s="560">
        <f t="shared" si="10"/>
        <v>-118.333</v>
      </c>
      <c r="DA8" s="560">
        <f t="shared" si="11"/>
        <v>-23.666600000000003</v>
      </c>
      <c r="DB8" s="156">
        <f t="shared" si="12"/>
        <v>0</v>
      </c>
      <c r="DC8" s="156">
        <f t="shared" si="13"/>
        <v>50</v>
      </c>
      <c r="DD8" s="156">
        <f t="shared" si="14"/>
        <v>-50</v>
      </c>
      <c r="DE8" s="561">
        <f t="shared" si="15"/>
        <v>0</v>
      </c>
      <c r="DF8" s="560">
        <f t="shared" si="16"/>
        <v>0</v>
      </c>
      <c r="DG8" s="561"/>
      <c r="DH8" s="151"/>
    </row>
    <row r="9" spans="1:112" s="159" customFormat="1" ht="68.099999999999994" customHeight="1" x14ac:dyDescent="0.2">
      <c r="A9" s="149" t="str">
        <f>IF(C9="","",SUBTOTAL(3,$C$6:C9))</f>
        <v/>
      </c>
      <c r="B9" s="150"/>
      <c r="C9" s="150"/>
      <c r="D9" s="325"/>
      <c r="E9" s="325"/>
      <c r="F9" s="150"/>
      <c r="G9" s="150"/>
      <c r="H9" s="150"/>
      <c r="I9" s="150"/>
      <c r="J9" s="151">
        <f t="shared" ref="J9:J33" si="17">ROUND(IF(I9&lt;$J$3,I9*$J$5,IF(I9&gt;=$J$3,$J$5*$J$3)),2)</f>
        <v>0</v>
      </c>
      <c r="K9" s="151">
        <f t="shared" ref="K9:K33" si="18">ROUND(IF(I9&lt;$J$3,I9*$K$5,IF(I9&gt;=$J$3,$K$5*$J$3)),2)</f>
        <v>0</v>
      </c>
      <c r="L9" s="151">
        <f t="shared" ref="L9:L33" si="19">ROUND(IF(I9&lt;$J$3,I9*$L$5,IF(I9&gt;=$J$3,$L$5*$J$3)),2)</f>
        <v>0</v>
      </c>
      <c r="M9" s="151">
        <f t="shared" ref="M9:M33" si="20">ROUND(IF(I9&lt;$J$3,I9*$M$5,IF(I9&gt;=$J$3,$M$5*$J$3)),2)</f>
        <v>0</v>
      </c>
      <c r="N9" s="152">
        <v>0</v>
      </c>
      <c r="O9" s="153">
        <f t="shared" ref="O9:O33" si="21">SUM(I9:N9)</f>
        <v>0</v>
      </c>
      <c r="P9" s="150"/>
      <c r="Q9" s="150"/>
      <c r="R9" s="150"/>
      <c r="S9" s="150"/>
      <c r="T9" s="150"/>
      <c r="U9" s="151"/>
      <c r="V9" s="151"/>
      <c r="W9" s="331">
        <f t="shared" ref="W9:W33" si="22">IF(D9="عامل تعاقد",225,IF(D9="معلم تعاقد",300,0))</f>
        <v>0</v>
      </c>
      <c r="X9" s="150"/>
      <c r="Y9" s="154">
        <f t="shared" ref="Y9:Y33" si="23">INT(IF(E9="إدارى",0,IF(E9="معلم مساعد",425,IF(E9="معلم",400,IF(E9="معلم أول",375,IF(E9="معلم أول أ",350,IF(E9="خبير",325,IF(E9="كبير",300,IF(E9="مرافق",0,0)))))))))</f>
        <v>0</v>
      </c>
      <c r="Z9" s="153">
        <f t="shared" ref="Z9:Z33" si="24">SUM(P9:Y9)</f>
        <v>0</v>
      </c>
      <c r="AA9" s="147"/>
      <c r="AB9" s="147"/>
      <c r="AC9" s="331">
        <f t="shared" ref="AC9:AC33" si="25">INT(IF(D9="عامل تعاقد",G9*25/100,IF(D9="معلم تعاقد",G9*25/100,IF(D9="معلم مساعد",G9*25/100,IF(D9="معلم",G9*25/100,IF(D9="معلم أول",G9*25/100,IF(D9="معلم أول أ",G9*25/100,IF(D9="خبير",G9*25/100,IF(D9="كبير",G9*25/100,IF(D9="عامل",I9*25/100,0))))))))))</f>
        <v>0</v>
      </c>
      <c r="AD9" s="331">
        <f t="shared" ref="AD9:AD33" si="26">INT(IF(D9="إدارى",G9*0/100,IF(D9="معلم مساعد",G9*75/100,IF(D9="معلم",G9*75/100,IF(D9="معلم أول",G9*50/100,IF(D9="معلم أول أ",G9*25/100,IF(D9="خبير",G9*25/100,IF(D9="كبير",G9*25/100,IF(D9="عامل",G9*0/100,0)))))))))</f>
        <v>0</v>
      </c>
      <c r="AE9" s="331">
        <v>0</v>
      </c>
      <c r="AF9" s="331">
        <f t="shared" ref="AF9:AF33" si="27">INT(IF(D9="عامل تعاقد",G9*0.5,IF(D9="معلم تعاقد",G9*0.5,0)))</f>
        <v>0</v>
      </c>
      <c r="AG9" s="331">
        <f t="shared" ref="AG9:AG33" si="28">INT(IF(F9=1,G9*0.3333,0))</f>
        <v>0</v>
      </c>
      <c r="AH9" s="148">
        <f t="shared" ref="AH9:AH33" si="29">INT(IF(D9="عامل تعاقد",G9*0.9166,IF(D9="معلم تعاقد",G9*0.9166,0)))</f>
        <v>0</v>
      </c>
      <c r="AI9" s="155">
        <v>0</v>
      </c>
      <c r="AJ9" s="337">
        <v>0</v>
      </c>
      <c r="AK9" s="155">
        <v>0</v>
      </c>
      <c r="AL9" s="337">
        <v>0</v>
      </c>
      <c r="AM9" s="151">
        <f t="shared" ref="AM9:AM33" si="30">FLOOR(IF(D9="إدارى",G9*0,IF(D9="معلم مساعد",G9*50/100,IF(D9="معلم",G9*50/100,IF(D9="معلم أول",G9*50/100,IF(D9="معلم أول أ",G9*50/100,IF(D9="خبير",G9*50/100,IF(D9="كبير",G9*50/100,IF(D9="عامل",G9*0/100,0)))))))),0.05)</f>
        <v>0</v>
      </c>
      <c r="AN9" s="151">
        <f t="shared" ref="AN9:AN33" si="31">FLOOR(IF(D9="إدارى",G9*0,IF(D9="معلم مساعد",G9*50/100,IF(D9="معلم",G9*100/100,IF(D9="معلم أول",G9*125/100,IF(D9="معلم أول أ",G9*150/100,IF(D9="خبير",G9*175/100,IF(D9="كبير",G9*200/100,IF(D9="عامل",G9*0/100,0)))))))),0.05)</f>
        <v>0</v>
      </c>
      <c r="AO9" s="151">
        <f t="shared" ref="AO9:AO33" si="32">SUM(Z9:AN9,N9)</f>
        <v>0</v>
      </c>
      <c r="AP9" s="151">
        <f t="shared" ref="AP9:AP33" si="33">ROUND(IF(AO9&lt;$AP$3,AO9*$AP$5,IF(AO9&gt;=$AP$3,$AP$3*$AP$5)),2)</f>
        <v>0</v>
      </c>
      <c r="AQ9" s="151">
        <f t="shared" ref="AQ9:AQ33" si="34">ROUND(IF(AO9&lt;$AP$3,AO9*$AQ$5,IF(AO9&gt;=$AP$3,$AP$3*$AQ$5)),2)</f>
        <v>0</v>
      </c>
      <c r="AR9" s="151">
        <f t="shared" ref="AR9:AR33" si="35">ROUND(IF(AO9&lt;$AP$3,AO9*$AR$5,IF(AO9&gt;=$AP$3,$AP$3*$AR$5)),2)</f>
        <v>0</v>
      </c>
      <c r="AS9" s="147">
        <f t="shared" ref="AS9:AS33" si="36">IF(D9="عامل تعاقد",0,IF(D9="معلم تعاقد",0,IF(D9="معلم مساعد",10,IF(D9="معلم",10,IF(D9="معلم أول",10,IF(D9="معلم أول أ",10,IF(D9="خبير",10,IF(D9="كبير",10,0))))))))</f>
        <v>0</v>
      </c>
      <c r="AT9" s="151">
        <f t="shared" ref="AT9:AT33" si="37">SUM(O9,Z9:AN9,AP9:AS9)</f>
        <v>0</v>
      </c>
      <c r="AU9" s="151">
        <f t="shared" ref="AU9:AU33" si="38">ROUND(IF(I9&lt;$J$3,I9*$AU$5,IF(I9&gt;=$J$3,$AU$5*$J$3)),2)</f>
        <v>0</v>
      </c>
      <c r="AV9" s="151">
        <f t="shared" ref="AV9:AV33" si="39">ROUND(IF(I9&lt;$J$3,I9*$AV$5,IF(I9&gt;=$J$3,$AV$5*$J$3)),2)</f>
        <v>0</v>
      </c>
      <c r="AW9" s="151">
        <f t="shared" ref="AW9:AW33" si="40">ROUND(IF(I9&lt;$J$3,I9*$AW$5,IF(I9&gt;=$J$3,$AW$5*$J$3)),2)</f>
        <v>0</v>
      </c>
      <c r="AX9" s="151">
        <f t="shared" ref="AX9:AX33" si="41">ROUND(IF(I9&lt;$J$3,I9*$AX$5,IF(I9&gt;=$J$3,$AX$5*$J$3)),2)</f>
        <v>0</v>
      </c>
      <c r="AY9" s="151">
        <f t="shared" ref="AY9:AY33" si="42">ROUND(IF(I9&lt;$J$3,I9*$AY$5,IF(I9&gt;=$J$3,$AY$5*$J$3)),2)</f>
        <v>0</v>
      </c>
      <c r="AZ9" s="153">
        <f t="shared" ref="AZ9:AZ33" si="43">SUM(AU9:AY9)</f>
        <v>0</v>
      </c>
      <c r="BA9" s="151">
        <f t="shared" ref="BA9:BA33" si="44">ROUND(IF(AO9&lt;$AP$3,AO9*$BA$5,IF(AO9&gt;=$AP$3,$AP$3*$BA$5)),2)</f>
        <v>0</v>
      </c>
      <c r="BB9" s="151">
        <f t="shared" ref="BB9:BB33" si="45">ROUND(IF(AO9&lt;$AP$3,AO9*$BB$5,IF(AO9&gt;=$AP$3,$AP$3*$BB$5)),2)</f>
        <v>0</v>
      </c>
      <c r="BC9" s="151">
        <f t="shared" ref="BC9:BC33" si="46">ROUND(IF(AO9&lt;$AP$3,AO9*$BC$5,IF(AO9&gt;=$AP$3,$AP$3*$BC$5)),2)</f>
        <v>0</v>
      </c>
      <c r="BD9" s="151">
        <f t="shared" ref="BD9:BD33" si="47">ROUND(IF(D9="إدارى",I9*0,IF(D9="معلم مساعد",I9*7/100,IF(D9="معلم",I9*7/100,IF(D9="معلم أول",I9*7/100,IF(D9="معلم أول أ",I9*7/100,IF(D9="خبير",I9*7/100,IF(D9="كبير",I9*7/100))))))),2)</f>
        <v>0</v>
      </c>
      <c r="BE9" s="151">
        <f t="shared" ref="BE9:BE33" si="48">ROUND(IF(AO9&lt;$AP$3,AO9*$BE$5,IF(AO9&gt;=$AP$3,$AP$3*$BE$5)),2)</f>
        <v>0</v>
      </c>
      <c r="BF9" s="151">
        <f t="shared" ref="BF9:BF33" si="49">ROUND(IF(AO9&lt;$AP$3,AO9*$BF$5,IF(AO9&gt;=$AP$3,$AP$3*$BF$5)),2)</f>
        <v>0</v>
      </c>
      <c r="BG9" s="153">
        <f t="shared" ref="BG9:BG33" si="50">SUM(BA9:BF9)</f>
        <v>0</v>
      </c>
      <c r="BH9" s="551">
        <f t="shared" ref="BH9:BH33" si="51">IF(D9="عامل تعاقد",0,IF(D9="معلم تعاقد",0,IF(D9="معلم مساعد",0.1,IF(D9="معلم",0.1,IF(D9="معلم أول",0.1,IF(D9="معلم أول أ",0.1,IF(D9="خبير",0.1,IF(D9="كبير",0.1,0))))))))</f>
        <v>0</v>
      </c>
      <c r="BI9" s="551">
        <f t="shared" ref="BI9:BI33" si="52">IF(D9="عامل تعاقد",0,IF(D9="معلم تعاقد",0,IF(D9="معلم مساعد",0.5,IF(D9="معلم",0.5,IF(D9="معلم أول",0.5,IF(D9="معلم أول أ",0.5,IF(D9="خبير",0.5,IF(D9="كبير",0.5,0))))))))</f>
        <v>0</v>
      </c>
      <c r="BJ9" s="551">
        <f t="shared" ref="BJ9:BJ33" si="53">IF(D9="عامل تعاقد",0,IF(D9="معلم تعاقد",0,IF(D9="معلم مساعد",4.5,IF(D9="معلم",4.5,IF(D9="معلم أول",4.5,IF(D9="معلم أول أ",4.5,IF(D9="خبير",4.5,IF(D9="كبير",4.5,0))))))))</f>
        <v>0</v>
      </c>
      <c r="BK9" s="551">
        <f t="shared" ref="BK9:BK33" si="54">IF(D9="عامل تعاقد",0,IF(D9="معلم تعاقد",0,IF(D9="معلم مساعد",0.2,IF(D9="معلم",0.2,IF(D9="معلم أول",0.2,IF(D9="معلم أول أ",0.2,IF(D9="خبير",0.2,IF(D9="كبير",0.2,0))))))))</f>
        <v>0</v>
      </c>
      <c r="BL9" s="152">
        <v>0</v>
      </c>
      <c r="BM9" s="151">
        <f t="shared" ref="BM9:BM33" si="55">ROUND(IF(I9&lt;$J$3,I9*$BM$5,IF(I9&gt;=$J$3,$BM$5*$J$3)),2)</f>
        <v>0</v>
      </c>
      <c r="BN9" s="151">
        <f t="shared" ref="BN9:BN33" si="56">ROUND(IF(I9&lt;$J$3,I9*$BN$5,IF(I9&gt;=$J$3,$BN$5*$J$3)),2)</f>
        <v>0</v>
      </c>
      <c r="BO9" s="150">
        <f t="shared" ref="BO9:BO33" si="57">CEILING(IF(DE9&gt;0,DE9,0),0.05)</f>
        <v>0</v>
      </c>
      <c r="BP9" s="156">
        <f t="shared" ref="BP9:BP33" si="58">CEILING(IF(DA9&gt;0,DA9,0),0.05)</f>
        <v>0</v>
      </c>
      <c r="BQ9" s="156"/>
      <c r="BR9" s="156"/>
      <c r="BS9" s="156"/>
      <c r="BT9" s="156"/>
      <c r="BU9" s="156"/>
      <c r="BV9" s="156"/>
      <c r="BW9" s="152"/>
      <c r="BX9" s="152"/>
      <c r="BY9" s="156"/>
      <c r="BZ9" s="156">
        <f t="shared" ref="BZ9:BZ33" si="59">ROUND(IF(CA9=4,I9*0.05,0),2)</f>
        <v>0</v>
      </c>
      <c r="CA9" s="152"/>
      <c r="CB9" s="156"/>
      <c r="CC9" s="156"/>
      <c r="CD9" s="156"/>
      <c r="CE9" s="157"/>
      <c r="CF9" s="157"/>
      <c r="CG9" s="156"/>
      <c r="CH9" s="156"/>
      <c r="CI9" s="156"/>
      <c r="CJ9" s="156"/>
      <c r="CK9" s="156"/>
      <c r="CL9" s="156"/>
      <c r="CM9" s="151">
        <f t="shared" ref="CM9:CM33" si="60">SUM(AZ9,BG9:BN9,BO9:CL9)</f>
        <v>0</v>
      </c>
      <c r="CN9" s="151">
        <f t="shared" ref="CN9:CN33" si="61">AT9-CM9</f>
        <v>0</v>
      </c>
      <c r="CO9" s="158">
        <f t="shared" si="0"/>
        <v>0</v>
      </c>
      <c r="CP9" s="158"/>
      <c r="CQ9" s="151">
        <f t="shared" si="1"/>
        <v>0</v>
      </c>
      <c r="CR9" s="156">
        <f t="shared" si="2"/>
        <v>0</v>
      </c>
      <c r="CS9" s="155">
        <f t="shared" si="3"/>
        <v>0</v>
      </c>
      <c r="CT9" s="156">
        <f t="shared" si="4"/>
        <v>0</v>
      </c>
      <c r="CU9" s="332">
        <f t="shared" si="5"/>
        <v>1183.33</v>
      </c>
      <c r="CV9" s="560">
        <f t="shared" si="6"/>
        <v>-1183.33</v>
      </c>
      <c r="CW9" s="560">
        <f t="shared" si="7"/>
        <v>-118.333</v>
      </c>
      <c r="CX9" s="560">
        <f t="shared" si="8"/>
        <v>-3083.33</v>
      </c>
      <c r="CY9" s="560">
        <f t="shared" si="9"/>
        <v>0</v>
      </c>
      <c r="CZ9" s="560">
        <f t="shared" si="10"/>
        <v>-118.333</v>
      </c>
      <c r="DA9" s="560">
        <f t="shared" si="11"/>
        <v>-23.666600000000003</v>
      </c>
      <c r="DB9" s="156">
        <f t="shared" si="12"/>
        <v>0</v>
      </c>
      <c r="DC9" s="156">
        <f t="shared" si="13"/>
        <v>50</v>
      </c>
      <c r="DD9" s="156">
        <f t="shared" si="14"/>
        <v>-50</v>
      </c>
      <c r="DE9" s="561">
        <f t="shared" si="15"/>
        <v>0</v>
      </c>
      <c r="DF9" s="560">
        <f t="shared" si="16"/>
        <v>0</v>
      </c>
      <c r="DG9" s="561"/>
      <c r="DH9" s="151"/>
    </row>
    <row r="10" spans="1:112" s="159" customFormat="1" ht="68.099999999999994" customHeight="1" x14ac:dyDescent="0.2">
      <c r="A10" s="149" t="str">
        <f>IF(C10="","",SUBTOTAL(3,$C$6:C10))</f>
        <v/>
      </c>
      <c r="B10" s="150"/>
      <c r="C10" s="150"/>
      <c r="D10" s="325"/>
      <c r="E10" s="325"/>
      <c r="F10" s="150"/>
      <c r="G10" s="150"/>
      <c r="H10" s="150"/>
      <c r="I10" s="150"/>
      <c r="J10" s="151">
        <f t="shared" si="17"/>
        <v>0</v>
      </c>
      <c r="K10" s="151">
        <f t="shared" si="18"/>
        <v>0</v>
      </c>
      <c r="L10" s="151">
        <f t="shared" si="19"/>
        <v>0</v>
      </c>
      <c r="M10" s="151">
        <f t="shared" si="20"/>
        <v>0</v>
      </c>
      <c r="N10" s="152">
        <v>0</v>
      </c>
      <c r="O10" s="153">
        <f t="shared" si="21"/>
        <v>0</v>
      </c>
      <c r="P10" s="150"/>
      <c r="Q10" s="150"/>
      <c r="R10" s="150"/>
      <c r="S10" s="150"/>
      <c r="T10" s="150"/>
      <c r="U10" s="151"/>
      <c r="V10" s="151"/>
      <c r="W10" s="331">
        <f t="shared" si="22"/>
        <v>0</v>
      </c>
      <c r="X10" s="150"/>
      <c r="Y10" s="154">
        <f t="shared" si="23"/>
        <v>0</v>
      </c>
      <c r="Z10" s="153">
        <f t="shared" si="24"/>
        <v>0</v>
      </c>
      <c r="AA10" s="147"/>
      <c r="AB10" s="147"/>
      <c r="AC10" s="331">
        <f t="shared" si="25"/>
        <v>0</v>
      </c>
      <c r="AD10" s="331">
        <f t="shared" si="26"/>
        <v>0</v>
      </c>
      <c r="AE10" s="331">
        <v>0</v>
      </c>
      <c r="AF10" s="331">
        <f t="shared" si="27"/>
        <v>0</v>
      </c>
      <c r="AG10" s="331">
        <f t="shared" si="28"/>
        <v>0</v>
      </c>
      <c r="AH10" s="148">
        <f t="shared" si="29"/>
        <v>0</v>
      </c>
      <c r="AI10" s="155">
        <v>0</v>
      </c>
      <c r="AJ10" s="337">
        <v>0</v>
      </c>
      <c r="AK10" s="155">
        <v>0</v>
      </c>
      <c r="AL10" s="337">
        <v>0</v>
      </c>
      <c r="AM10" s="151">
        <f t="shared" si="30"/>
        <v>0</v>
      </c>
      <c r="AN10" s="151">
        <f t="shared" si="31"/>
        <v>0</v>
      </c>
      <c r="AO10" s="151">
        <f t="shared" si="32"/>
        <v>0</v>
      </c>
      <c r="AP10" s="151">
        <f t="shared" si="33"/>
        <v>0</v>
      </c>
      <c r="AQ10" s="151">
        <f t="shared" si="34"/>
        <v>0</v>
      </c>
      <c r="AR10" s="151">
        <f t="shared" si="35"/>
        <v>0</v>
      </c>
      <c r="AS10" s="147">
        <f t="shared" si="36"/>
        <v>0</v>
      </c>
      <c r="AT10" s="151">
        <f t="shared" si="37"/>
        <v>0</v>
      </c>
      <c r="AU10" s="151">
        <f t="shared" si="38"/>
        <v>0</v>
      </c>
      <c r="AV10" s="151">
        <f t="shared" si="39"/>
        <v>0</v>
      </c>
      <c r="AW10" s="151">
        <f t="shared" si="40"/>
        <v>0</v>
      </c>
      <c r="AX10" s="151">
        <f t="shared" si="41"/>
        <v>0</v>
      </c>
      <c r="AY10" s="151">
        <f t="shared" si="42"/>
        <v>0</v>
      </c>
      <c r="AZ10" s="153">
        <f t="shared" si="43"/>
        <v>0</v>
      </c>
      <c r="BA10" s="151">
        <f t="shared" si="44"/>
        <v>0</v>
      </c>
      <c r="BB10" s="151">
        <f t="shared" si="45"/>
        <v>0</v>
      </c>
      <c r="BC10" s="151">
        <f t="shared" si="46"/>
        <v>0</v>
      </c>
      <c r="BD10" s="151">
        <f t="shared" si="47"/>
        <v>0</v>
      </c>
      <c r="BE10" s="151">
        <f t="shared" si="48"/>
        <v>0</v>
      </c>
      <c r="BF10" s="151">
        <f t="shared" si="49"/>
        <v>0</v>
      </c>
      <c r="BG10" s="153">
        <f t="shared" si="50"/>
        <v>0</v>
      </c>
      <c r="BH10" s="551">
        <f t="shared" si="51"/>
        <v>0</v>
      </c>
      <c r="BI10" s="551">
        <f t="shared" si="52"/>
        <v>0</v>
      </c>
      <c r="BJ10" s="551">
        <f t="shared" si="53"/>
        <v>0</v>
      </c>
      <c r="BK10" s="551">
        <f t="shared" si="54"/>
        <v>0</v>
      </c>
      <c r="BL10" s="152">
        <v>0</v>
      </c>
      <c r="BM10" s="151">
        <f t="shared" si="55"/>
        <v>0</v>
      </c>
      <c r="BN10" s="151">
        <f t="shared" si="56"/>
        <v>0</v>
      </c>
      <c r="BO10" s="150">
        <f t="shared" si="57"/>
        <v>0</v>
      </c>
      <c r="BP10" s="156">
        <f t="shared" si="58"/>
        <v>0</v>
      </c>
      <c r="BQ10" s="156"/>
      <c r="BR10" s="156"/>
      <c r="BS10" s="156"/>
      <c r="BT10" s="156"/>
      <c r="BU10" s="156"/>
      <c r="BV10" s="156"/>
      <c r="BW10" s="152"/>
      <c r="BX10" s="152"/>
      <c r="BY10" s="156"/>
      <c r="BZ10" s="156">
        <f t="shared" si="59"/>
        <v>0</v>
      </c>
      <c r="CA10" s="152"/>
      <c r="CB10" s="156"/>
      <c r="CC10" s="156"/>
      <c r="CD10" s="156"/>
      <c r="CE10" s="157"/>
      <c r="CF10" s="157"/>
      <c r="CG10" s="156"/>
      <c r="CH10" s="156"/>
      <c r="CI10" s="156"/>
      <c r="CJ10" s="156"/>
      <c r="CK10" s="156"/>
      <c r="CL10" s="156"/>
      <c r="CM10" s="151">
        <f t="shared" si="60"/>
        <v>0</v>
      </c>
      <c r="CN10" s="151">
        <f t="shared" si="61"/>
        <v>0</v>
      </c>
      <c r="CO10" s="158">
        <f t="shared" si="0"/>
        <v>0</v>
      </c>
      <c r="CP10" s="158"/>
      <c r="CQ10" s="151">
        <f t="shared" si="1"/>
        <v>0</v>
      </c>
      <c r="CR10" s="156">
        <f t="shared" si="2"/>
        <v>0</v>
      </c>
      <c r="CS10" s="155">
        <f t="shared" si="3"/>
        <v>0</v>
      </c>
      <c r="CT10" s="156">
        <f t="shared" si="4"/>
        <v>0</v>
      </c>
      <c r="CU10" s="332">
        <f t="shared" si="5"/>
        <v>1183.33</v>
      </c>
      <c r="CV10" s="560">
        <f t="shared" si="6"/>
        <v>-1183.33</v>
      </c>
      <c r="CW10" s="560">
        <f t="shared" si="7"/>
        <v>-118.333</v>
      </c>
      <c r="CX10" s="560">
        <f t="shared" si="8"/>
        <v>-3083.33</v>
      </c>
      <c r="CY10" s="560">
        <f t="shared" si="9"/>
        <v>0</v>
      </c>
      <c r="CZ10" s="560">
        <f t="shared" si="10"/>
        <v>-118.333</v>
      </c>
      <c r="DA10" s="560">
        <f t="shared" si="11"/>
        <v>-23.666600000000003</v>
      </c>
      <c r="DB10" s="156">
        <f t="shared" si="12"/>
        <v>0</v>
      </c>
      <c r="DC10" s="156">
        <f t="shared" si="13"/>
        <v>50</v>
      </c>
      <c r="DD10" s="156">
        <f t="shared" si="14"/>
        <v>-50</v>
      </c>
      <c r="DE10" s="561">
        <f t="shared" si="15"/>
        <v>0</v>
      </c>
      <c r="DF10" s="560">
        <f t="shared" si="16"/>
        <v>0</v>
      </c>
      <c r="DG10" s="561"/>
      <c r="DH10" s="151"/>
    </row>
    <row r="11" spans="1:112" s="159" customFormat="1" ht="68.099999999999994" customHeight="1" x14ac:dyDescent="0.2">
      <c r="A11" s="149" t="str">
        <f>IF(C11="","",SUBTOTAL(3,$C$6:C11))</f>
        <v/>
      </c>
      <c r="B11" s="150"/>
      <c r="C11" s="150"/>
      <c r="D11" s="325"/>
      <c r="E11" s="325"/>
      <c r="F11" s="150"/>
      <c r="G11" s="150"/>
      <c r="H11" s="150"/>
      <c r="I11" s="150"/>
      <c r="J11" s="151">
        <f t="shared" si="17"/>
        <v>0</v>
      </c>
      <c r="K11" s="151">
        <f t="shared" si="18"/>
        <v>0</v>
      </c>
      <c r="L11" s="151">
        <f t="shared" si="19"/>
        <v>0</v>
      </c>
      <c r="M11" s="151">
        <f t="shared" si="20"/>
        <v>0</v>
      </c>
      <c r="N11" s="152">
        <v>0</v>
      </c>
      <c r="O11" s="153">
        <f t="shared" si="21"/>
        <v>0</v>
      </c>
      <c r="P11" s="150"/>
      <c r="Q11" s="150"/>
      <c r="R11" s="150"/>
      <c r="S11" s="150"/>
      <c r="T11" s="150"/>
      <c r="U11" s="151"/>
      <c r="V11" s="151"/>
      <c r="W11" s="331">
        <f t="shared" si="22"/>
        <v>0</v>
      </c>
      <c r="X11" s="150"/>
      <c r="Y11" s="154">
        <f t="shared" si="23"/>
        <v>0</v>
      </c>
      <c r="Z11" s="153">
        <f t="shared" si="24"/>
        <v>0</v>
      </c>
      <c r="AA11" s="147"/>
      <c r="AB11" s="147"/>
      <c r="AC11" s="331">
        <f t="shared" si="25"/>
        <v>0</v>
      </c>
      <c r="AD11" s="331">
        <f t="shared" si="26"/>
        <v>0</v>
      </c>
      <c r="AE11" s="331">
        <v>0</v>
      </c>
      <c r="AF11" s="331">
        <f t="shared" si="27"/>
        <v>0</v>
      </c>
      <c r="AG11" s="331">
        <f t="shared" si="28"/>
        <v>0</v>
      </c>
      <c r="AH11" s="148">
        <f t="shared" si="29"/>
        <v>0</v>
      </c>
      <c r="AI11" s="155">
        <v>0</v>
      </c>
      <c r="AJ11" s="337">
        <v>0</v>
      </c>
      <c r="AK11" s="155">
        <v>0</v>
      </c>
      <c r="AL11" s="337">
        <v>0</v>
      </c>
      <c r="AM11" s="151">
        <f t="shared" si="30"/>
        <v>0</v>
      </c>
      <c r="AN11" s="151">
        <f t="shared" si="31"/>
        <v>0</v>
      </c>
      <c r="AO11" s="151">
        <f t="shared" si="32"/>
        <v>0</v>
      </c>
      <c r="AP11" s="151">
        <f t="shared" si="33"/>
        <v>0</v>
      </c>
      <c r="AQ11" s="151">
        <f t="shared" si="34"/>
        <v>0</v>
      </c>
      <c r="AR11" s="151">
        <f t="shared" si="35"/>
        <v>0</v>
      </c>
      <c r="AS11" s="147">
        <f t="shared" si="36"/>
        <v>0</v>
      </c>
      <c r="AT11" s="151">
        <f t="shared" si="37"/>
        <v>0</v>
      </c>
      <c r="AU11" s="151">
        <f t="shared" si="38"/>
        <v>0</v>
      </c>
      <c r="AV11" s="151">
        <f t="shared" si="39"/>
        <v>0</v>
      </c>
      <c r="AW11" s="151">
        <f t="shared" si="40"/>
        <v>0</v>
      </c>
      <c r="AX11" s="151">
        <f t="shared" si="41"/>
        <v>0</v>
      </c>
      <c r="AY11" s="151">
        <f t="shared" si="42"/>
        <v>0</v>
      </c>
      <c r="AZ11" s="153">
        <f t="shared" si="43"/>
        <v>0</v>
      </c>
      <c r="BA11" s="151">
        <f t="shared" si="44"/>
        <v>0</v>
      </c>
      <c r="BB11" s="151">
        <f t="shared" si="45"/>
        <v>0</v>
      </c>
      <c r="BC11" s="151">
        <f t="shared" si="46"/>
        <v>0</v>
      </c>
      <c r="BD11" s="151">
        <f t="shared" si="47"/>
        <v>0</v>
      </c>
      <c r="BE11" s="151">
        <f t="shared" si="48"/>
        <v>0</v>
      </c>
      <c r="BF11" s="151">
        <f t="shared" si="49"/>
        <v>0</v>
      </c>
      <c r="BG11" s="153">
        <f t="shared" si="50"/>
        <v>0</v>
      </c>
      <c r="BH11" s="551">
        <f t="shared" si="51"/>
        <v>0</v>
      </c>
      <c r="BI11" s="551">
        <f t="shared" si="52"/>
        <v>0</v>
      </c>
      <c r="BJ11" s="551">
        <f t="shared" si="53"/>
        <v>0</v>
      </c>
      <c r="BK11" s="551">
        <f t="shared" si="54"/>
        <v>0</v>
      </c>
      <c r="BL11" s="152">
        <v>0</v>
      </c>
      <c r="BM11" s="151">
        <f t="shared" si="55"/>
        <v>0</v>
      </c>
      <c r="BN11" s="151">
        <f t="shared" si="56"/>
        <v>0</v>
      </c>
      <c r="BO11" s="150">
        <f t="shared" si="57"/>
        <v>0</v>
      </c>
      <c r="BP11" s="156">
        <f t="shared" si="58"/>
        <v>0</v>
      </c>
      <c r="BQ11" s="156"/>
      <c r="BR11" s="156"/>
      <c r="BS11" s="156"/>
      <c r="BT11" s="156"/>
      <c r="BU11" s="156"/>
      <c r="BV11" s="156"/>
      <c r="BW11" s="152"/>
      <c r="BX11" s="152"/>
      <c r="BY11" s="156"/>
      <c r="BZ11" s="156">
        <f t="shared" si="59"/>
        <v>0</v>
      </c>
      <c r="CA11" s="152"/>
      <c r="CB11" s="156"/>
      <c r="CC11" s="156"/>
      <c r="CD11" s="156"/>
      <c r="CE11" s="157"/>
      <c r="CF11" s="157"/>
      <c r="CG11" s="156"/>
      <c r="CH11" s="156"/>
      <c r="CI11" s="156"/>
      <c r="CJ11" s="156"/>
      <c r="CK11" s="156"/>
      <c r="CL11" s="156"/>
      <c r="CM11" s="151">
        <f t="shared" si="60"/>
        <v>0</v>
      </c>
      <c r="CN11" s="151">
        <f t="shared" si="61"/>
        <v>0</v>
      </c>
      <c r="CO11" s="158">
        <f t="shared" si="0"/>
        <v>0</v>
      </c>
      <c r="CP11" s="158"/>
      <c r="CQ11" s="151">
        <f t="shared" si="1"/>
        <v>0</v>
      </c>
      <c r="CR11" s="156">
        <f t="shared" si="2"/>
        <v>0</v>
      </c>
      <c r="CS11" s="155">
        <f t="shared" si="3"/>
        <v>0</v>
      </c>
      <c r="CT11" s="156">
        <f t="shared" si="4"/>
        <v>0</v>
      </c>
      <c r="CU11" s="332">
        <f t="shared" si="5"/>
        <v>1183.33</v>
      </c>
      <c r="CV11" s="560">
        <f t="shared" si="6"/>
        <v>-1183.33</v>
      </c>
      <c r="CW11" s="560">
        <f t="shared" si="7"/>
        <v>-118.333</v>
      </c>
      <c r="CX11" s="560">
        <f t="shared" si="8"/>
        <v>-3083.33</v>
      </c>
      <c r="CY11" s="560">
        <f t="shared" si="9"/>
        <v>0</v>
      </c>
      <c r="CZ11" s="560">
        <f t="shared" si="10"/>
        <v>-118.333</v>
      </c>
      <c r="DA11" s="560">
        <f t="shared" si="11"/>
        <v>-23.666600000000003</v>
      </c>
      <c r="DB11" s="156">
        <f t="shared" si="12"/>
        <v>0</v>
      </c>
      <c r="DC11" s="156">
        <f t="shared" si="13"/>
        <v>50</v>
      </c>
      <c r="DD11" s="156">
        <f t="shared" si="14"/>
        <v>-50</v>
      </c>
      <c r="DE11" s="561">
        <f t="shared" si="15"/>
        <v>0</v>
      </c>
      <c r="DF11" s="560">
        <f t="shared" si="16"/>
        <v>0</v>
      </c>
      <c r="DG11" s="561"/>
      <c r="DH11" s="151"/>
    </row>
    <row r="12" spans="1:112" s="159" customFormat="1" ht="68.099999999999994" customHeight="1" x14ac:dyDescent="0.2">
      <c r="A12" s="149" t="str">
        <f>IF(C12="","",SUBTOTAL(3,$C$6:C12))</f>
        <v/>
      </c>
      <c r="B12" s="150"/>
      <c r="C12" s="150"/>
      <c r="D12" s="325"/>
      <c r="E12" s="325"/>
      <c r="F12" s="150"/>
      <c r="G12" s="150"/>
      <c r="H12" s="150"/>
      <c r="I12" s="150"/>
      <c r="J12" s="151">
        <f t="shared" si="17"/>
        <v>0</v>
      </c>
      <c r="K12" s="151">
        <f t="shared" si="18"/>
        <v>0</v>
      </c>
      <c r="L12" s="151">
        <f t="shared" si="19"/>
        <v>0</v>
      </c>
      <c r="M12" s="151">
        <f t="shared" si="20"/>
        <v>0</v>
      </c>
      <c r="N12" s="152">
        <v>0</v>
      </c>
      <c r="O12" s="153">
        <f t="shared" si="21"/>
        <v>0</v>
      </c>
      <c r="P12" s="150"/>
      <c r="Q12" s="150"/>
      <c r="R12" s="150"/>
      <c r="S12" s="150"/>
      <c r="T12" s="150"/>
      <c r="U12" s="151"/>
      <c r="V12" s="151"/>
      <c r="W12" s="331">
        <f t="shared" si="22"/>
        <v>0</v>
      </c>
      <c r="X12" s="150"/>
      <c r="Y12" s="154">
        <f t="shared" si="23"/>
        <v>0</v>
      </c>
      <c r="Z12" s="153">
        <f t="shared" si="24"/>
        <v>0</v>
      </c>
      <c r="AA12" s="147"/>
      <c r="AB12" s="147"/>
      <c r="AC12" s="331">
        <f t="shared" si="25"/>
        <v>0</v>
      </c>
      <c r="AD12" s="331">
        <f t="shared" si="26"/>
        <v>0</v>
      </c>
      <c r="AE12" s="331">
        <v>0</v>
      </c>
      <c r="AF12" s="331">
        <f t="shared" si="27"/>
        <v>0</v>
      </c>
      <c r="AG12" s="331">
        <f t="shared" si="28"/>
        <v>0</v>
      </c>
      <c r="AH12" s="148">
        <f t="shared" si="29"/>
        <v>0</v>
      </c>
      <c r="AI12" s="155">
        <v>0</v>
      </c>
      <c r="AJ12" s="337">
        <v>0</v>
      </c>
      <c r="AK12" s="155">
        <v>0</v>
      </c>
      <c r="AL12" s="337">
        <v>0</v>
      </c>
      <c r="AM12" s="151">
        <f t="shared" si="30"/>
        <v>0</v>
      </c>
      <c r="AN12" s="151">
        <f t="shared" si="31"/>
        <v>0</v>
      </c>
      <c r="AO12" s="151">
        <f t="shared" si="32"/>
        <v>0</v>
      </c>
      <c r="AP12" s="151">
        <f t="shared" si="33"/>
        <v>0</v>
      </c>
      <c r="AQ12" s="151">
        <f t="shared" si="34"/>
        <v>0</v>
      </c>
      <c r="AR12" s="151">
        <f t="shared" si="35"/>
        <v>0</v>
      </c>
      <c r="AS12" s="147">
        <f t="shared" si="36"/>
        <v>0</v>
      </c>
      <c r="AT12" s="151">
        <f t="shared" si="37"/>
        <v>0</v>
      </c>
      <c r="AU12" s="151">
        <f t="shared" si="38"/>
        <v>0</v>
      </c>
      <c r="AV12" s="151">
        <f t="shared" si="39"/>
        <v>0</v>
      </c>
      <c r="AW12" s="151">
        <f t="shared" si="40"/>
        <v>0</v>
      </c>
      <c r="AX12" s="151">
        <f t="shared" si="41"/>
        <v>0</v>
      </c>
      <c r="AY12" s="151">
        <f t="shared" si="42"/>
        <v>0</v>
      </c>
      <c r="AZ12" s="153">
        <f t="shared" si="43"/>
        <v>0</v>
      </c>
      <c r="BA12" s="151">
        <f t="shared" si="44"/>
        <v>0</v>
      </c>
      <c r="BB12" s="151">
        <f t="shared" si="45"/>
        <v>0</v>
      </c>
      <c r="BC12" s="151">
        <f t="shared" si="46"/>
        <v>0</v>
      </c>
      <c r="BD12" s="151">
        <f t="shared" si="47"/>
        <v>0</v>
      </c>
      <c r="BE12" s="151">
        <f t="shared" si="48"/>
        <v>0</v>
      </c>
      <c r="BF12" s="151">
        <f t="shared" si="49"/>
        <v>0</v>
      </c>
      <c r="BG12" s="153">
        <f t="shared" si="50"/>
        <v>0</v>
      </c>
      <c r="BH12" s="551">
        <f t="shared" si="51"/>
        <v>0</v>
      </c>
      <c r="BI12" s="551">
        <f t="shared" si="52"/>
        <v>0</v>
      </c>
      <c r="BJ12" s="551">
        <f t="shared" si="53"/>
        <v>0</v>
      </c>
      <c r="BK12" s="551">
        <f t="shared" si="54"/>
        <v>0</v>
      </c>
      <c r="BL12" s="152">
        <v>0</v>
      </c>
      <c r="BM12" s="151">
        <f t="shared" si="55"/>
        <v>0</v>
      </c>
      <c r="BN12" s="151">
        <f t="shared" si="56"/>
        <v>0</v>
      </c>
      <c r="BO12" s="150">
        <f t="shared" si="57"/>
        <v>0</v>
      </c>
      <c r="BP12" s="156">
        <f t="shared" si="58"/>
        <v>0</v>
      </c>
      <c r="BQ12" s="156"/>
      <c r="BR12" s="156"/>
      <c r="BS12" s="156"/>
      <c r="BT12" s="156"/>
      <c r="BU12" s="156"/>
      <c r="BV12" s="156"/>
      <c r="BW12" s="152"/>
      <c r="BX12" s="152"/>
      <c r="BY12" s="156"/>
      <c r="BZ12" s="156">
        <f t="shared" si="59"/>
        <v>0</v>
      </c>
      <c r="CA12" s="152"/>
      <c r="CB12" s="156"/>
      <c r="CC12" s="156"/>
      <c r="CD12" s="156"/>
      <c r="CE12" s="157"/>
      <c r="CF12" s="157"/>
      <c r="CG12" s="156"/>
      <c r="CH12" s="156"/>
      <c r="CI12" s="156"/>
      <c r="CJ12" s="156"/>
      <c r="CK12" s="156"/>
      <c r="CL12" s="156"/>
      <c r="CM12" s="151">
        <f t="shared" si="60"/>
        <v>0</v>
      </c>
      <c r="CN12" s="151">
        <f t="shared" si="61"/>
        <v>0</v>
      </c>
      <c r="CO12" s="158">
        <f t="shared" si="0"/>
        <v>0</v>
      </c>
      <c r="CP12" s="158"/>
      <c r="CQ12" s="151">
        <f t="shared" si="1"/>
        <v>0</v>
      </c>
      <c r="CR12" s="156">
        <f t="shared" si="2"/>
        <v>0</v>
      </c>
      <c r="CS12" s="155">
        <f t="shared" si="3"/>
        <v>0</v>
      </c>
      <c r="CT12" s="156">
        <f t="shared" si="4"/>
        <v>0</v>
      </c>
      <c r="CU12" s="332">
        <f t="shared" si="5"/>
        <v>1183.33</v>
      </c>
      <c r="CV12" s="560">
        <f t="shared" si="6"/>
        <v>-1183.33</v>
      </c>
      <c r="CW12" s="560">
        <f t="shared" si="7"/>
        <v>-118.333</v>
      </c>
      <c r="CX12" s="560">
        <f t="shared" si="8"/>
        <v>-3083.33</v>
      </c>
      <c r="CY12" s="560">
        <f t="shared" si="9"/>
        <v>0</v>
      </c>
      <c r="CZ12" s="560">
        <f t="shared" si="10"/>
        <v>-118.333</v>
      </c>
      <c r="DA12" s="560">
        <f t="shared" si="11"/>
        <v>-23.666600000000003</v>
      </c>
      <c r="DB12" s="156">
        <f t="shared" si="12"/>
        <v>0</v>
      </c>
      <c r="DC12" s="156">
        <f t="shared" si="13"/>
        <v>50</v>
      </c>
      <c r="DD12" s="156">
        <f t="shared" si="14"/>
        <v>-50</v>
      </c>
      <c r="DE12" s="561">
        <f t="shared" si="15"/>
        <v>0</v>
      </c>
      <c r="DF12" s="560">
        <f t="shared" si="16"/>
        <v>0</v>
      </c>
      <c r="DG12" s="561"/>
      <c r="DH12" s="151"/>
    </row>
    <row r="13" spans="1:112" s="159" customFormat="1" ht="68.099999999999994" customHeight="1" x14ac:dyDescent="0.2">
      <c r="A13" s="149" t="str">
        <f>IF(C13="","",SUBTOTAL(3,$C$6:C13))</f>
        <v/>
      </c>
      <c r="B13" s="150"/>
      <c r="C13" s="150"/>
      <c r="D13" s="325"/>
      <c r="E13" s="325"/>
      <c r="F13" s="150"/>
      <c r="G13" s="150"/>
      <c r="H13" s="150"/>
      <c r="I13" s="150"/>
      <c r="J13" s="151">
        <f t="shared" si="17"/>
        <v>0</v>
      </c>
      <c r="K13" s="151">
        <f t="shared" si="18"/>
        <v>0</v>
      </c>
      <c r="L13" s="151">
        <f t="shared" si="19"/>
        <v>0</v>
      </c>
      <c r="M13" s="151">
        <f t="shared" si="20"/>
        <v>0</v>
      </c>
      <c r="N13" s="152">
        <v>0</v>
      </c>
      <c r="O13" s="153">
        <f t="shared" si="21"/>
        <v>0</v>
      </c>
      <c r="P13" s="150"/>
      <c r="Q13" s="150"/>
      <c r="R13" s="150"/>
      <c r="S13" s="150"/>
      <c r="T13" s="150"/>
      <c r="U13" s="151"/>
      <c r="V13" s="151"/>
      <c r="W13" s="331">
        <f t="shared" si="22"/>
        <v>0</v>
      </c>
      <c r="X13" s="150"/>
      <c r="Y13" s="154">
        <f t="shared" si="23"/>
        <v>0</v>
      </c>
      <c r="Z13" s="153">
        <f t="shared" si="24"/>
        <v>0</v>
      </c>
      <c r="AA13" s="147"/>
      <c r="AB13" s="147"/>
      <c r="AC13" s="331">
        <f t="shared" si="25"/>
        <v>0</v>
      </c>
      <c r="AD13" s="331">
        <f t="shared" si="26"/>
        <v>0</v>
      </c>
      <c r="AE13" s="331">
        <v>0</v>
      </c>
      <c r="AF13" s="331">
        <f t="shared" si="27"/>
        <v>0</v>
      </c>
      <c r="AG13" s="331">
        <f t="shared" si="28"/>
        <v>0</v>
      </c>
      <c r="AH13" s="148">
        <f t="shared" si="29"/>
        <v>0</v>
      </c>
      <c r="AI13" s="155">
        <v>0</v>
      </c>
      <c r="AJ13" s="337">
        <v>0</v>
      </c>
      <c r="AK13" s="155">
        <v>0</v>
      </c>
      <c r="AL13" s="337">
        <v>0</v>
      </c>
      <c r="AM13" s="151">
        <f t="shared" si="30"/>
        <v>0</v>
      </c>
      <c r="AN13" s="151">
        <f t="shared" si="31"/>
        <v>0</v>
      </c>
      <c r="AO13" s="151">
        <f t="shared" si="32"/>
        <v>0</v>
      </c>
      <c r="AP13" s="151">
        <f t="shared" si="33"/>
        <v>0</v>
      </c>
      <c r="AQ13" s="151">
        <f t="shared" si="34"/>
        <v>0</v>
      </c>
      <c r="AR13" s="151">
        <f t="shared" si="35"/>
        <v>0</v>
      </c>
      <c r="AS13" s="147">
        <f t="shared" si="36"/>
        <v>0</v>
      </c>
      <c r="AT13" s="151">
        <f t="shared" si="37"/>
        <v>0</v>
      </c>
      <c r="AU13" s="151">
        <f t="shared" si="38"/>
        <v>0</v>
      </c>
      <c r="AV13" s="151">
        <f t="shared" si="39"/>
        <v>0</v>
      </c>
      <c r="AW13" s="151">
        <f t="shared" si="40"/>
        <v>0</v>
      </c>
      <c r="AX13" s="151">
        <f t="shared" si="41"/>
        <v>0</v>
      </c>
      <c r="AY13" s="151">
        <f t="shared" si="42"/>
        <v>0</v>
      </c>
      <c r="AZ13" s="153">
        <f t="shared" si="43"/>
        <v>0</v>
      </c>
      <c r="BA13" s="151">
        <f t="shared" si="44"/>
        <v>0</v>
      </c>
      <c r="BB13" s="151">
        <f t="shared" si="45"/>
        <v>0</v>
      </c>
      <c r="BC13" s="151">
        <f t="shared" si="46"/>
        <v>0</v>
      </c>
      <c r="BD13" s="151">
        <f t="shared" si="47"/>
        <v>0</v>
      </c>
      <c r="BE13" s="151">
        <f t="shared" si="48"/>
        <v>0</v>
      </c>
      <c r="BF13" s="151">
        <f t="shared" si="49"/>
        <v>0</v>
      </c>
      <c r="BG13" s="153">
        <f t="shared" si="50"/>
        <v>0</v>
      </c>
      <c r="BH13" s="551">
        <f t="shared" si="51"/>
        <v>0</v>
      </c>
      <c r="BI13" s="551">
        <f t="shared" si="52"/>
        <v>0</v>
      </c>
      <c r="BJ13" s="551">
        <f t="shared" si="53"/>
        <v>0</v>
      </c>
      <c r="BK13" s="551">
        <f t="shared" si="54"/>
        <v>0</v>
      </c>
      <c r="BL13" s="152">
        <v>0</v>
      </c>
      <c r="BM13" s="151">
        <f t="shared" si="55"/>
        <v>0</v>
      </c>
      <c r="BN13" s="151">
        <f t="shared" si="56"/>
        <v>0</v>
      </c>
      <c r="BO13" s="150">
        <f t="shared" si="57"/>
        <v>0</v>
      </c>
      <c r="BP13" s="156">
        <f t="shared" si="58"/>
        <v>0</v>
      </c>
      <c r="BQ13" s="156"/>
      <c r="BR13" s="156"/>
      <c r="BS13" s="156"/>
      <c r="BT13" s="156"/>
      <c r="BU13" s="156"/>
      <c r="BV13" s="156"/>
      <c r="BW13" s="152"/>
      <c r="BX13" s="152"/>
      <c r="BY13" s="156"/>
      <c r="BZ13" s="156">
        <f t="shared" si="59"/>
        <v>0</v>
      </c>
      <c r="CA13" s="152"/>
      <c r="CB13" s="156"/>
      <c r="CC13" s="156"/>
      <c r="CD13" s="156"/>
      <c r="CE13" s="157"/>
      <c r="CF13" s="157"/>
      <c r="CG13" s="156"/>
      <c r="CH13" s="156"/>
      <c r="CI13" s="156"/>
      <c r="CJ13" s="156"/>
      <c r="CK13" s="156"/>
      <c r="CL13" s="156"/>
      <c r="CM13" s="151">
        <f t="shared" si="60"/>
        <v>0</v>
      </c>
      <c r="CN13" s="151">
        <f t="shared" si="61"/>
        <v>0</v>
      </c>
      <c r="CO13" s="158">
        <f t="shared" si="0"/>
        <v>0</v>
      </c>
      <c r="CP13" s="158"/>
      <c r="CQ13" s="151">
        <f t="shared" si="1"/>
        <v>0</v>
      </c>
      <c r="CR13" s="156">
        <f t="shared" si="2"/>
        <v>0</v>
      </c>
      <c r="CS13" s="155">
        <f t="shared" si="3"/>
        <v>0</v>
      </c>
      <c r="CT13" s="156">
        <f t="shared" si="4"/>
        <v>0</v>
      </c>
      <c r="CU13" s="332">
        <f t="shared" si="5"/>
        <v>1183.33</v>
      </c>
      <c r="CV13" s="560">
        <f t="shared" si="6"/>
        <v>-1183.33</v>
      </c>
      <c r="CW13" s="560">
        <f t="shared" si="7"/>
        <v>-118.333</v>
      </c>
      <c r="CX13" s="560">
        <f t="shared" si="8"/>
        <v>-3083.33</v>
      </c>
      <c r="CY13" s="560">
        <f t="shared" si="9"/>
        <v>0</v>
      </c>
      <c r="CZ13" s="560">
        <f t="shared" si="10"/>
        <v>-118.333</v>
      </c>
      <c r="DA13" s="560">
        <f t="shared" si="11"/>
        <v>-23.666600000000003</v>
      </c>
      <c r="DB13" s="156">
        <f t="shared" si="12"/>
        <v>0</v>
      </c>
      <c r="DC13" s="156">
        <f t="shared" si="13"/>
        <v>50</v>
      </c>
      <c r="DD13" s="156">
        <f t="shared" si="14"/>
        <v>-50</v>
      </c>
      <c r="DE13" s="561">
        <f t="shared" si="15"/>
        <v>0</v>
      </c>
      <c r="DF13" s="560">
        <f t="shared" si="16"/>
        <v>0</v>
      </c>
      <c r="DG13" s="561"/>
      <c r="DH13" s="151"/>
    </row>
    <row r="14" spans="1:112" s="159" customFormat="1" ht="68.099999999999994" customHeight="1" x14ac:dyDescent="0.2">
      <c r="A14" s="149" t="str">
        <f>IF(C14="","",SUBTOTAL(3,$C$6:C14))</f>
        <v/>
      </c>
      <c r="B14" s="150"/>
      <c r="C14" s="150"/>
      <c r="D14" s="325"/>
      <c r="E14" s="325"/>
      <c r="F14" s="150"/>
      <c r="G14" s="150"/>
      <c r="H14" s="150"/>
      <c r="I14" s="150"/>
      <c r="J14" s="151">
        <f t="shared" si="17"/>
        <v>0</v>
      </c>
      <c r="K14" s="151">
        <f t="shared" si="18"/>
        <v>0</v>
      </c>
      <c r="L14" s="151">
        <f t="shared" si="19"/>
        <v>0</v>
      </c>
      <c r="M14" s="151">
        <f t="shared" si="20"/>
        <v>0</v>
      </c>
      <c r="N14" s="152">
        <v>0</v>
      </c>
      <c r="O14" s="153">
        <f t="shared" si="21"/>
        <v>0</v>
      </c>
      <c r="P14" s="150"/>
      <c r="Q14" s="150"/>
      <c r="R14" s="150"/>
      <c r="S14" s="150"/>
      <c r="T14" s="150"/>
      <c r="U14" s="151"/>
      <c r="V14" s="151"/>
      <c r="W14" s="331">
        <f t="shared" si="22"/>
        <v>0</v>
      </c>
      <c r="X14" s="150"/>
      <c r="Y14" s="154">
        <f t="shared" si="23"/>
        <v>0</v>
      </c>
      <c r="Z14" s="153">
        <f t="shared" si="24"/>
        <v>0</v>
      </c>
      <c r="AA14" s="147"/>
      <c r="AB14" s="147"/>
      <c r="AC14" s="331">
        <f t="shared" si="25"/>
        <v>0</v>
      </c>
      <c r="AD14" s="331">
        <f t="shared" si="26"/>
        <v>0</v>
      </c>
      <c r="AE14" s="331">
        <v>0</v>
      </c>
      <c r="AF14" s="331">
        <f t="shared" si="27"/>
        <v>0</v>
      </c>
      <c r="AG14" s="331">
        <f t="shared" si="28"/>
        <v>0</v>
      </c>
      <c r="AH14" s="148">
        <f t="shared" si="29"/>
        <v>0</v>
      </c>
      <c r="AI14" s="155">
        <v>0</v>
      </c>
      <c r="AJ14" s="337">
        <v>0</v>
      </c>
      <c r="AK14" s="155">
        <v>0</v>
      </c>
      <c r="AL14" s="337">
        <v>0</v>
      </c>
      <c r="AM14" s="151">
        <f t="shared" si="30"/>
        <v>0</v>
      </c>
      <c r="AN14" s="151">
        <f t="shared" si="31"/>
        <v>0</v>
      </c>
      <c r="AO14" s="151">
        <f t="shared" si="32"/>
        <v>0</v>
      </c>
      <c r="AP14" s="151">
        <f t="shared" si="33"/>
        <v>0</v>
      </c>
      <c r="AQ14" s="151">
        <f t="shared" si="34"/>
        <v>0</v>
      </c>
      <c r="AR14" s="151">
        <f t="shared" si="35"/>
        <v>0</v>
      </c>
      <c r="AS14" s="147">
        <f t="shared" si="36"/>
        <v>0</v>
      </c>
      <c r="AT14" s="151">
        <f t="shared" si="37"/>
        <v>0</v>
      </c>
      <c r="AU14" s="151">
        <f t="shared" si="38"/>
        <v>0</v>
      </c>
      <c r="AV14" s="151">
        <f t="shared" si="39"/>
        <v>0</v>
      </c>
      <c r="AW14" s="151">
        <f t="shared" si="40"/>
        <v>0</v>
      </c>
      <c r="AX14" s="151">
        <f t="shared" si="41"/>
        <v>0</v>
      </c>
      <c r="AY14" s="151">
        <f t="shared" si="42"/>
        <v>0</v>
      </c>
      <c r="AZ14" s="153">
        <f t="shared" si="43"/>
        <v>0</v>
      </c>
      <c r="BA14" s="151">
        <f t="shared" si="44"/>
        <v>0</v>
      </c>
      <c r="BB14" s="151">
        <f t="shared" si="45"/>
        <v>0</v>
      </c>
      <c r="BC14" s="151">
        <f t="shared" si="46"/>
        <v>0</v>
      </c>
      <c r="BD14" s="151">
        <f t="shared" si="47"/>
        <v>0</v>
      </c>
      <c r="BE14" s="151">
        <f t="shared" si="48"/>
        <v>0</v>
      </c>
      <c r="BF14" s="151">
        <f t="shared" si="49"/>
        <v>0</v>
      </c>
      <c r="BG14" s="153">
        <f t="shared" si="50"/>
        <v>0</v>
      </c>
      <c r="BH14" s="551">
        <f t="shared" si="51"/>
        <v>0</v>
      </c>
      <c r="BI14" s="551">
        <f t="shared" si="52"/>
        <v>0</v>
      </c>
      <c r="BJ14" s="551">
        <f t="shared" si="53"/>
        <v>0</v>
      </c>
      <c r="BK14" s="551">
        <f t="shared" si="54"/>
        <v>0</v>
      </c>
      <c r="BL14" s="152">
        <v>0</v>
      </c>
      <c r="BM14" s="151">
        <f t="shared" si="55"/>
        <v>0</v>
      </c>
      <c r="BN14" s="151">
        <f t="shared" si="56"/>
        <v>0</v>
      </c>
      <c r="BO14" s="150">
        <f t="shared" si="57"/>
        <v>0</v>
      </c>
      <c r="BP14" s="156">
        <f t="shared" si="58"/>
        <v>0</v>
      </c>
      <c r="BQ14" s="156"/>
      <c r="BR14" s="156"/>
      <c r="BS14" s="156"/>
      <c r="BT14" s="156"/>
      <c r="BU14" s="156"/>
      <c r="BV14" s="156"/>
      <c r="BW14" s="152"/>
      <c r="BX14" s="152"/>
      <c r="BY14" s="156"/>
      <c r="BZ14" s="156">
        <f t="shared" si="59"/>
        <v>0</v>
      </c>
      <c r="CA14" s="152"/>
      <c r="CB14" s="156"/>
      <c r="CC14" s="156"/>
      <c r="CD14" s="156"/>
      <c r="CE14" s="157"/>
      <c r="CF14" s="157"/>
      <c r="CG14" s="156"/>
      <c r="CH14" s="156"/>
      <c r="CI14" s="156"/>
      <c r="CJ14" s="156"/>
      <c r="CK14" s="156"/>
      <c r="CL14" s="156"/>
      <c r="CM14" s="151">
        <f t="shared" si="60"/>
        <v>0</v>
      </c>
      <c r="CN14" s="151">
        <f t="shared" si="61"/>
        <v>0</v>
      </c>
      <c r="CO14" s="158">
        <f t="shared" si="0"/>
        <v>0</v>
      </c>
      <c r="CP14" s="158"/>
      <c r="CQ14" s="151">
        <f t="shared" si="1"/>
        <v>0</v>
      </c>
      <c r="CR14" s="156">
        <f t="shared" si="2"/>
        <v>0</v>
      </c>
      <c r="CS14" s="155">
        <f t="shared" si="3"/>
        <v>0</v>
      </c>
      <c r="CT14" s="156">
        <f t="shared" si="4"/>
        <v>0</v>
      </c>
      <c r="CU14" s="332">
        <f t="shared" si="5"/>
        <v>1183.33</v>
      </c>
      <c r="CV14" s="560">
        <f t="shared" si="6"/>
        <v>-1183.33</v>
      </c>
      <c r="CW14" s="560">
        <f t="shared" si="7"/>
        <v>-118.333</v>
      </c>
      <c r="CX14" s="560">
        <f t="shared" si="8"/>
        <v>-3083.33</v>
      </c>
      <c r="CY14" s="560">
        <f t="shared" si="9"/>
        <v>0</v>
      </c>
      <c r="CZ14" s="560">
        <f t="shared" si="10"/>
        <v>-118.333</v>
      </c>
      <c r="DA14" s="560">
        <f t="shared" si="11"/>
        <v>-23.666600000000003</v>
      </c>
      <c r="DB14" s="156">
        <f t="shared" si="12"/>
        <v>0</v>
      </c>
      <c r="DC14" s="156">
        <f t="shared" si="13"/>
        <v>50</v>
      </c>
      <c r="DD14" s="156">
        <f t="shared" si="14"/>
        <v>-50</v>
      </c>
      <c r="DE14" s="561">
        <f t="shared" si="15"/>
        <v>0</v>
      </c>
      <c r="DF14" s="560">
        <f t="shared" si="16"/>
        <v>0</v>
      </c>
      <c r="DG14" s="561"/>
      <c r="DH14" s="151"/>
    </row>
    <row r="15" spans="1:112" s="159" customFormat="1" ht="68.099999999999994" customHeight="1" x14ac:dyDescent="0.2">
      <c r="A15" s="149" t="str">
        <f>IF(C15="","",SUBTOTAL(3,$C$6:C15))</f>
        <v/>
      </c>
      <c r="B15" s="150"/>
      <c r="C15" s="150"/>
      <c r="D15" s="325"/>
      <c r="E15" s="325"/>
      <c r="F15" s="150"/>
      <c r="G15" s="150"/>
      <c r="H15" s="150"/>
      <c r="I15" s="150"/>
      <c r="J15" s="151">
        <f t="shared" si="17"/>
        <v>0</v>
      </c>
      <c r="K15" s="151">
        <f t="shared" si="18"/>
        <v>0</v>
      </c>
      <c r="L15" s="151">
        <f t="shared" si="19"/>
        <v>0</v>
      </c>
      <c r="M15" s="151">
        <f t="shared" si="20"/>
        <v>0</v>
      </c>
      <c r="N15" s="152">
        <v>0</v>
      </c>
      <c r="O15" s="153">
        <f t="shared" si="21"/>
        <v>0</v>
      </c>
      <c r="P15" s="150"/>
      <c r="Q15" s="150"/>
      <c r="R15" s="150"/>
      <c r="S15" s="150"/>
      <c r="T15" s="150"/>
      <c r="U15" s="151"/>
      <c r="V15" s="151"/>
      <c r="W15" s="331">
        <f t="shared" si="22"/>
        <v>0</v>
      </c>
      <c r="X15" s="150"/>
      <c r="Y15" s="154">
        <f t="shared" si="23"/>
        <v>0</v>
      </c>
      <c r="Z15" s="153">
        <f t="shared" si="24"/>
        <v>0</v>
      </c>
      <c r="AA15" s="147"/>
      <c r="AB15" s="147"/>
      <c r="AC15" s="331">
        <f t="shared" si="25"/>
        <v>0</v>
      </c>
      <c r="AD15" s="331">
        <f t="shared" si="26"/>
        <v>0</v>
      </c>
      <c r="AE15" s="331">
        <v>0</v>
      </c>
      <c r="AF15" s="331">
        <f t="shared" si="27"/>
        <v>0</v>
      </c>
      <c r="AG15" s="331">
        <f t="shared" si="28"/>
        <v>0</v>
      </c>
      <c r="AH15" s="148">
        <f t="shared" si="29"/>
        <v>0</v>
      </c>
      <c r="AI15" s="155">
        <v>0</v>
      </c>
      <c r="AJ15" s="337">
        <v>0</v>
      </c>
      <c r="AK15" s="155">
        <v>0</v>
      </c>
      <c r="AL15" s="337">
        <v>0</v>
      </c>
      <c r="AM15" s="151">
        <f t="shared" si="30"/>
        <v>0</v>
      </c>
      <c r="AN15" s="151">
        <f t="shared" si="31"/>
        <v>0</v>
      </c>
      <c r="AO15" s="151">
        <f t="shared" si="32"/>
        <v>0</v>
      </c>
      <c r="AP15" s="151">
        <f t="shared" si="33"/>
        <v>0</v>
      </c>
      <c r="AQ15" s="151">
        <f t="shared" si="34"/>
        <v>0</v>
      </c>
      <c r="AR15" s="151">
        <f t="shared" si="35"/>
        <v>0</v>
      </c>
      <c r="AS15" s="147">
        <f t="shared" si="36"/>
        <v>0</v>
      </c>
      <c r="AT15" s="151">
        <f t="shared" si="37"/>
        <v>0</v>
      </c>
      <c r="AU15" s="151">
        <f t="shared" si="38"/>
        <v>0</v>
      </c>
      <c r="AV15" s="151">
        <f t="shared" si="39"/>
        <v>0</v>
      </c>
      <c r="AW15" s="151">
        <f t="shared" si="40"/>
        <v>0</v>
      </c>
      <c r="AX15" s="151">
        <f t="shared" si="41"/>
        <v>0</v>
      </c>
      <c r="AY15" s="151">
        <f t="shared" si="42"/>
        <v>0</v>
      </c>
      <c r="AZ15" s="153">
        <f t="shared" si="43"/>
        <v>0</v>
      </c>
      <c r="BA15" s="151">
        <f t="shared" si="44"/>
        <v>0</v>
      </c>
      <c r="BB15" s="151">
        <f t="shared" si="45"/>
        <v>0</v>
      </c>
      <c r="BC15" s="151">
        <f t="shared" si="46"/>
        <v>0</v>
      </c>
      <c r="BD15" s="151">
        <f t="shared" si="47"/>
        <v>0</v>
      </c>
      <c r="BE15" s="151">
        <f t="shared" si="48"/>
        <v>0</v>
      </c>
      <c r="BF15" s="151">
        <f t="shared" si="49"/>
        <v>0</v>
      </c>
      <c r="BG15" s="153">
        <f t="shared" si="50"/>
        <v>0</v>
      </c>
      <c r="BH15" s="551">
        <f t="shared" si="51"/>
        <v>0</v>
      </c>
      <c r="BI15" s="551">
        <f t="shared" si="52"/>
        <v>0</v>
      </c>
      <c r="BJ15" s="551">
        <f t="shared" si="53"/>
        <v>0</v>
      </c>
      <c r="BK15" s="551">
        <f t="shared" si="54"/>
        <v>0</v>
      </c>
      <c r="BL15" s="152">
        <v>0</v>
      </c>
      <c r="BM15" s="151">
        <f t="shared" si="55"/>
        <v>0</v>
      </c>
      <c r="BN15" s="151">
        <f t="shared" si="56"/>
        <v>0</v>
      </c>
      <c r="BO15" s="150">
        <f t="shared" si="57"/>
        <v>0</v>
      </c>
      <c r="BP15" s="156">
        <f t="shared" si="58"/>
        <v>0</v>
      </c>
      <c r="BQ15" s="156"/>
      <c r="BR15" s="156"/>
      <c r="BS15" s="156"/>
      <c r="BT15" s="156"/>
      <c r="BU15" s="156"/>
      <c r="BV15" s="156"/>
      <c r="BW15" s="152"/>
      <c r="BX15" s="152"/>
      <c r="BY15" s="156"/>
      <c r="BZ15" s="156">
        <f t="shared" si="59"/>
        <v>0</v>
      </c>
      <c r="CA15" s="152"/>
      <c r="CB15" s="156"/>
      <c r="CC15" s="156"/>
      <c r="CD15" s="156"/>
      <c r="CE15" s="157"/>
      <c r="CF15" s="157"/>
      <c r="CG15" s="156"/>
      <c r="CH15" s="156"/>
      <c r="CI15" s="156"/>
      <c r="CJ15" s="156"/>
      <c r="CK15" s="156"/>
      <c r="CL15" s="156"/>
      <c r="CM15" s="151">
        <f t="shared" si="60"/>
        <v>0</v>
      </c>
      <c r="CN15" s="151">
        <f t="shared" si="61"/>
        <v>0</v>
      </c>
      <c r="CO15" s="158">
        <f t="shared" si="0"/>
        <v>0</v>
      </c>
      <c r="CP15" s="158"/>
      <c r="CQ15" s="151">
        <f t="shared" si="1"/>
        <v>0</v>
      </c>
      <c r="CR15" s="156">
        <f t="shared" si="2"/>
        <v>0</v>
      </c>
      <c r="CS15" s="155">
        <f t="shared" si="3"/>
        <v>0</v>
      </c>
      <c r="CT15" s="156">
        <f t="shared" si="4"/>
        <v>0</v>
      </c>
      <c r="CU15" s="332">
        <f t="shared" si="5"/>
        <v>1183.33</v>
      </c>
      <c r="CV15" s="560">
        <f t="shared" si="6"/>
        <v>-1183.33</v>
      </c>
      <c r="CW15" s="560">
        <f t="shared" si="7"/>
        <v>-118.333</v>
      </c>
      <c r="CX15" s="560">
        <f t="shared" si="8"/>
        <v>-3083.33</v>
      </c>
      <c r="CY15" s="560">
        <f t="shared" si="9"/>
        <v>0</v>
      </c>
      <c r="CZ15" s="560">
        <f t="shared" si="10"/>
        <v>-118.333</v>
      </c>
      <c r="DA15" s="560">
        <f t="shared" si="11"/>
        <v>-23.666600000000003</v>
      </c>
      <c r="DB15" s="156">
        <f t="shared" si="12"/>
        <v>0</v>
      </c>
      <c r="DC15" s="156">
        <f t="shared" si="13"/>
        <v>50</v>
      </c>
      <c r="DD15" s="156">
        <f t="shared" si="14"/>
        <v>-50</v>
      </c>
      <c r="DE15" s="561">
        <f t="shared" si="15"/>
        <v>0</v>
      </c>
      <c r="DF15" s="560">
        <f t="shared" si="16"/>
        <v>0</v>
      </c>
      <c r="DG15" s="561"/>
      <c r="DH15" s="151"/>
    </row>
    <row r="16" spans="1:112" s="159" customFormat="1" ht="68.099999999999994" customHeight="1" x14ac:dyDescent="0.2">
      <c r="A16" s="149" t="str">
        <f>IF(C16="","",SUBTOTAL(3,$C$6:C16))</f>
        <v/>
      </c>
      <c r="B16" s="150"/>
      <c r="C16" s="150"/>
      <c r="D16" s="325"/>
      <c r="E16" s="325"/>
      <c r="F16" s="150"/>
      <c r="G16" s="150"/>
      <c r="H16" s="150"/>
      <c r="I16" s="150"/>
      <c r="J16" s="151">
        <f t="shared" si="17"/>
        <v>0</v>
      </c>
      <c r="K16" s="151">
        <f t="shared" si="18"/>
        <v>0</v>
      </c>
      <c r="L16" s="151">
        <f t="shared" si="19"/>
        <v>0</v>
      </c>
      <c r="M16" s="151">
        <f t="shared" si="20"/>
        <v>0</v>
      </c>
      <c r="N16" s="152">
        <v>0</v>
      </c>
      <c r="O16" s="153">
        <f t="shared" si="21"/>
        <v>0</v>
      </c>
      <c r="P16" s="150"/>
      <c r="Q16" s="150"/>
      <c r="R16" s="150"/>
      <c r="S16" s="150"/>
      <c r="T16" s="150"/>
      <c r="U16" s="151"/>
      <c r="V16" s="151"/>
      <c r="W16" s="331">
        <f t="shared" si="22"/>
        <v>0</v>
      </c>
      <c r="X16" s="150"/>
      <c r="Y16" s="154">
        <f t="shared" si="23"/>
        <v>0</v>
      </c>
      <c r="Z16" s="153">
        <f t="shared" si="24"/>
        <v>0</v>
      </c>
      <c r="AA16" s="147"/>
      <c r="AB16" s="147"/>
      <c r="AC16" s="331">
        <f t="shared" si="25"/>
        <v>0</v>
      </c>
      <c r="AD16" s="331">
        <f t="shared" si="26"/>
        <v>0</v>
      </c>
      <c r="AE16" s="331">
        <v>0</v>
      </c>
      <c r="AF16" s="331">
        <f t="shared" si="27"/>
        <v>0</v>
      </c>
      <c r="AG16" s="331">
        <f t="shared" si="28"/>
        <v>0</v>
      </c>
      <c r="AH16" s="148">
        <f t="shared" si="29"/>
        <v>0</v>
      </c>
      <c r="AI16" s="155">
        <v>0</v>
      </c>
      <c r="AJ16" s="337">
        <v>0</v>
      </c>
      <c r="AK16" s="155">
        <v>0</v>
      </c>
      <c r="AL16" s="337">
        <v>0</v>
      </c>
      <c r="AM16" s="151">
        <f t="shared" si="30"/>
        <v>0</v>
      </c>
      <c r="AN16" s="151">
        <f t="shared" si="31"/>
        <v>0</v>
      </c>
      <c r="AO16" s="151">
        <f t="shared" si="32"/>
        <v>0</v>
      </c>
      <c r="AP16" s="151">
        <f t="shared" si="33"/>
        <v>0</v>
      </c>
      <c r="AQ16" s="151">
        <f t="shared" si="34"/>
        <v>0</v>
      </c>
      <c r="AR16" s="151">
        <f t="shared" si="35"/>
        <v>0</v>
      </c>
      <c r="AS16" s="147">
        <f t="shared" si="36"/>
        <v>0</v>
      </c>
      <c r="AT16" s="151">
        <f t="shared" si="37"/>
        <v>0</v>
      </c>
      <c r="AU16" s="151">
        <f t="shared" si="38"/>
        <v>0</v>
      </c>
      <c r="AV16" s="151">
        <f t="shared" si="39"/>
        <v>0</v>
      </c>
      <c r="AW16" s="151">
        <f t="shared" si="40"/>
        <v>0</v>
      </c>
      <c r="AX16" s="151">
        <f t="shared" si="41"/>
        <v>0</v>
      </c>
      <c r="AY16" s="151">
        <f t="shared" si="42"/>
        <v>0</v>
      </c>
      <c r="AZ16" s="153">
        <f t="shared" si="43"/>
        <v>0</v>
      </c>
      <c r="BA16" s="151">
        <f t="shared" si="44"/>
        <v>0</v>
      </c>
      <c r="BB16" s="151">
        <f t="shared" si="45"/>
        <v>0</v>
      </c>
      <c r="BC16" s="151">
        <f t="shared" si="46"/>
        <v>0</v>
      </c>
      <c r="BD16" s="151">
        <f t="shared" si="47"/>
        <v>0</v>
      </c>
      <c r="BE16" s="151">
        <f t="shared" si="48"/>
        <v>0</v>
      </c>
      <c r="BF16" s="151">
        <f t="shared" si="49"/>
        <v>0</v>
      </c>
      <c r="BG16" s="153">
        <f t="shared" si="50"/>
        <v>0</v>
      </c>
      <c r="BH16" s="551">
        <f t="shared" si="51"/>
        <v>0</v>
      </c>
      <c r="BI16" s="551">
        <f t="shared" si="52"/>
        <v>0</v>
      </c>
      <c r="BJ16" s="551">
        <f t="shared" si="53"/>
        <v>0</v>
      </c>
      <c r="BK16" s="551">
        <f t="shared" si="54"/>
        <v>0</v>
      </c>
      <c r="BL16" s="152">
        <v>0</v>
      </c>
      <c r="BM16" s="151">
        <f t="shared" si="55"/>
        <v>0</v>
      </c>
      <c r="BN16" s="151">
        <f t="shared" si="56"/>
        <v>0</v>
      </c>
      <c r="BO16" s="150">
        <f t="shared" si="57"/>
        <v>0</v>
      </c>
      <c r="BP16" s="156">
        <f t="shared" si="58"/>
        <v>0</v>
      </c>
      <c r="BQ16" s="156"/>
      <c r="BR16" s="156"/>
      <c r="BS16" s="156"/>
      <c r="BT16" s="156"/>
      <c r="BU16" s="156"/>
      <c r="BV16" s="156"/>
      <c r="BW16" s="152"/>
      <c r="BX16" s="152"/>
      <c r="BY16" s="156"/>
      <c r="BZ16" s="156">
        <f t="shared" si="59"/>
        <v>0</v>
      </c>
      <c r="CA16" s="152"/>
      <c r="CB16" s="156"/>
      <c r="CC16" s="156"/>
      <c r="CD16" s="156"/>
      <c r="CE16" s="157"/>
      <c r="CF16" s="157"/>
      <c r="CG16" s="156"/>
      <c r="CH16" s="156"/>
      <c r="CI16" s="156"/>
      <c r="CJ16" s="156"/>
      <c r="CK16" s="156"/>
      <c r="CL16" s="156"/>
      <c r="CM16" s="151">
        <f t="shared" si="60"/>
        <v>0</v>
      </c>
      <c r="CN16" s="151">
        <f t="shared" si="61"/>
        <v>0</v>
      </c>
      <c r="CO16" s="158">
        <f t="shared" si="0"/>
        <v>0</v>
      </c>
      <c r="CP16" s="158"/>
      <c r="CQ16" s="151">
        <f t="shared" si="1"/>
        <v>0</v>
      </c>
      <c r="CR16" s="156">
        <f t="shared" si="2"/>
        <v>0</v>
      </c>
      <c r="CS16" s="155">
        <f t="shared" si="3"/>
        <v>0</v>
      </c>
      <c r="CT16" s="156">
        <f t="shared" si="4"/>
        <v>0</v>
      </c>
      <c r="CU16" s="332">
        <f t="shared" si="5"/>
        <v>1183.33</v>
      </c>
      <c r="CV16" s="560">
        <f t="shared" si="6"/>
        <v>-1183.33</v>
      </c>
      <c r="CW16" s="560">
        <f t="shared" si="7"/>
        <v>-118.333</v>
      </c>
      <c r="CX16" s="560">
        <f t="shared" si="8"/>
        <v>-3083.33</v>
      </c>
      <c r="CY16" s="560">
        <f t="shared" si="9"/>
        <v>0</v>
      </c>
      <c r="CZ16" s="560">
        <f t="shared" si="10"/>
        <v>-118.333</v>
      </c>
      <c r="DA16" s="560">
        <f t="shared" si="11"/>
        <v>-23.666600000000003</v>
      </c>
      <c r="DB16" s="156">
        <f t="shared" si="12"/>
        <v>0</v>
      </c>
      <c r="DC16" s="156">
        <f t="shared" si="13"/>
        <v>50</v>
      </c>
      <c r="DD16" s="156">
        <f t="shared" si="14"/>
        <v>-50</v>
      </c>
      <c r="DE16" s="561">
        <f t="shared" si="15"/>
        <v>0</v>
      </c>
      <c r="DF16" s="560">
        <f t="shared" si="16"/>
        <v>0</v>
      </c>
      <c r="DG16" s="561"/>
      <c r="DH16" s="151"/>
    </row>
    <row r="17" spans="1:112" s="159" customFormat="1" ht="68.099999999999994" customHeight="1" x14ac:dyDescent="0.2">
      <c r="A17" s="149" t="str">
        <f>IF(C17="","",SUBTOTAL(3,$C$6:C17))</f>
        <v/>
      </c>
      <c r="B17" s="150"/>
      <c r="C17" s="150"/>
      <c r="D17" s="325"/>
      <c r="E17" s="325"/>
      <c r="F17" s="150"/>
      <c r="G17" s="150"/>
      <c r="H17" s="150"/>
      <c r="I17" s="150"/>
      <c r="J17" s="151">
        <f t="shared" si="17"/>
        <v>0</v>
      </c>
      <c r="K17" s="151">
        <f t="shared" si="18"/>
        <v>0</v>
      </c>
      <c r="L17" s="151">
        <f t="shared" si="19"/>
        <v>0</v>
      </c>
      <c r="M17" s="151">
        <f t="shared" si="20"/>
        <v>0</v>
      </c>
      <c r="N17" s="152">
        <v>0</v>
      </c>
      <c r="O17" s="153">
        <f t="shared" si="21"/>
        <v>0</v>
      </c>
      <c r="P17" s="150"/>
      <c r="Q17" s="150"/>
      <c r="R17" s="150"/>
      <c r="S17" s="150"/>
      <c r="T17" s="150"/>
      <c r="U17" s="151"/>
      <c r="V17" s="151"/>
      <c r="W17" s="331">
        <f t="shared" si="22"/>
        <v>0</v>
      </c>
      <c r="X17" s="150"/>
      <c r="Y17" s="154">
        <f t="shared" si="23"/>
        <v>0</v>
      </c>
      <c r="Z17" s="153">
        <f t="shared" si="24"/>
        <v>0</v>
      </c>
      <c r="AA17" s="147"/>
      <c r="AB17" s="147"/>
      <c r="AC17" s="331">
        <f t="shared" si="25"/>
        <v>0</v>
      </c>
      <c r="AD17" s="331">
        <f t="shared" si="26"/>
        <v>0</v>
      </c>
      <c r="AE17" s="331">
        <v>0</v>
      </c>
      <c r="AF17" s="331">
        <f t="shared" si="27"/>
        <v>0</v>
      </c>
      <c r="AG17" s="331">
        <f t="shared" si="28"/>
        <v>0</v>
      </c>
      <c r="AH17" s="148">
        <f t="shared" si="29"/>
        <v>0</v>
      </c>
      <c r="AI17" s="155">
        <v>0</v>
      </c>
      <c r="AJ17" s="337">
        <v>0</v>
      </c>
      <c r="AK17" s="155">
        <v>0</v>
      </c>
      <c r="AL17" s="337">
        <v>0</v>
      </c>
      <c r="AM17" s="151">
        <f t="shared" si="30"/>
        <v>0</v>
      </c>
      <c r="AN17" s="151">
        <f t="shared" si="31"/>
        <v>0</v>
      </c>
      <c r="AO17" s="151">
        <f t="shared" si="32"/>
        <v>0</v>
      </c>
      <c r="AP17" s="151">
        <f t="shared" si="33"/>
        <v>0</v>
      </c>
      <c r="AQ17" s="151">
        <f t="shared" si="34"/>
        <v>0</v>
      </c>
      <c r="AR17" s="151">
        <f t="shared" si="35"/>
        <v>0</v>
      </c>
      <c r="AS17" s="147">
        <f t="shared" si="36"/>
        <v>0</v>
      </c>
      <c r="AT17" s="151">
        <f t="shared" si="37"/>
        <v>0</v>
      </c>
      <c r="AU17" s="151">
        <f t="shared" si="38"/>
        <v>0</v>
      </c>
      <c r="AV17" s="151">
        <f t="shared" si="39"/>
        <v>0</v>
      </c>
      <c r="AW17" s="151">
        <f t="shared" si="40"/>
        <v>0</v>
      </c>
      <c r="AX17" s="151">
        <f t="shared" si="41"/>
        <v>0</v>
      </c>
      <c r="AY17" s="151">
        <f t="shared" si="42"/>
        <v>0</v>
      </c>
      <c r="AZ17" s="153">
        <f t="shared" si="43"/>
        <v>0</v>
      </c>
      <c r="BA17" s="151">
        <f t="shared" si="44"/>
        <v>0</v>
      </c>
      <c r="BB17" s="151">
        <f t="shared" si="45"/>
        <v>0</v>
      </c>
      <c r="BC17" s="151">
        <f t="shared" si="46"/>
        <v>0</v>
      </c>
      <c r="BD17" s="151">
        <f t="shared" si="47"/>
        <v>0</v>
      </c>
      <c r="BE17" s="151">
        <f t="shared" si="48"/>
        <v>0</v>
      </c>
      <c r="BF17" s="151">
        <f t="shared" si="49"/>
        <v>0</v>
      </c>
      <c r="BG17" s="153">
        <f t="shared" si="50"/>
        <v>0</v>
      </c>
      <c r="BH17" s="551">
        <f t="shared" si="51"/>
        <v>0</v>
      </c>
      <c r="BI17" s="551">
        <f t="shared" si="52"/>
        <v>0</v>
      </c>
      <c r="BJ17" s="551">
        <f t="shared" si="53"/>
        <v>0</v>
      </c>
      <c r="BK17" s="551">
        <f t="shared" si="54"/>
        <v>0</v>
      </c>
      <c r="BL17" s="152">
        <v>0</v>
      </c>
      <c r="BM17" s="151">
        <f t="shared" si="55"/>
        <v>0</v>
      </c>
      <c r="BN17" s="151">
        <f t="shared" si="56"/>
        <v>0</v>
      </c>
      <c r="BO17" s="150">
        <f t="shared" si="57"/>
        <v>0</v>
      </c>
      <c r="BP17" s="156">
        <f t="shared" si="58"/>
        <v>0</v>
      </c>
      <c r="BQ17" s="156"/>
      <c r="BR17" s="156"/>
      <c r="BS17" s="156"/>
      <c r="BT17" s="156"/>
      <c r="BU17" s="156"/>
      <c r="BV17" s="156"/>
      <c r="BW17" s="152"/>
      <c r="BX17" s="152"/>
      <c r="BY17" s="156"/>
      <c r="BZ17" s="156">
        <f t="shared" si="59"/>
        <v>0</v>
      </c>
      <c r="CA17" s="152"/>
      <c r="CB17" s="156"/>
      <c r="CC17" s="156"/>
      <c r="CD17" s="156"/>
      <c r="CE17" s="157"/>
      <c r="CF17" s="157"/>
      <c r="CG17" s="156"/>
      <c r="CH17" s="156"/>
      <c r="CI17" s="156"/>
      <c r="CJ17" s="156"/>
      <c r="CK17" s="156"/>
      <c r="CL17" s="156"/>
      <c r="CM17" s="151">
        <f t="shared" si="60"/>
        <v>0</v>
      </c>
      <c r="CN17" s="151">
        <f t="shared" si="61"/>
        <v>0</v>
      </c>
      <c r="CO17" s="158">
        <f t="shared" si="0"/>
        <v>0</v>
      </c>
      <c r="CP17" s="158"/>
      <c r="CQ17" s="151">
        <f t="shared" si="1"/>
        <v>0</v>
      </c>
      <c r="CR17" s="156">
        <f t="shared" si="2"/>
        <v>0</v>
      </c>
      <c r="CS17" s="155">
        <f t="shared" si="3"/>
        <v>0</v>
      </c>
      <c r="CT17" s="156">
        <f t="shared" si="4"/>
        <v>0</v>
      </c>
      <c r="CU17" s="332">
        <f t="shared" si="5"/>
        <v>1183.33</v>
      </c>
      <c r="CV17" s="560">
        <f t="shared" si="6"/>
        <v>-1183.33</v>
      </c>
      <c r="CW17" s="560">
        <f t="shared" si="7"/>
        <v>-118.333</v>
      </c>
      <c r="CX17" s="560">
        <f t="shared" si="8"/>
        <v>-3083.33</v>
      </c>
      <c r="CY17" s="560">
        <f t="shared" si="9"/>
        <v>0</v>
      </c>
      <c r="CZ17" s="560">
        <f t="shared" si="10"/>
        <v>-118.333</v>
      </c>
      <c r="DA17" s="560">
        <f t="shared" si="11"/>
        <v>-23.666600000000003</v>
      </c>
      <c r="DB17" s="156">
        <f t="shared" si="12"/>
        <v>0</v>
      </c>
      <c r="DC17" s="156">
        <f t="shared" si="13"/>
        <v>50</v>
      </c>
      <c r="DD17" s="156">
        <f t="shared" si="14"/>
        <v>-50</v>
      </c>
      <c r="DE17" s="561">
        <f t="shared" si="15"/>
        <v>0</v>
      </c>
      <c r="DF17" s="560">
        <f t="shared" si="16"/>
        <v>0</v>
      </c>
      <c r="DG17" s="561"/>
      <c r="DH17" s="151"/>
    </row>
    <row r="18" spans="1:112" s="159" customFormat="1" ht="68.099999999999994" customHeight="1" x14ac:dyDescent="0.2">
      <c r="A18" s="149" t="str">
        <f>IF(C18="","",SUBTOTAL(3,$C$6:C18))</f>
        <v/>
      </c>
      <c r="B18" s="150"/>
      <c r="C18" s="150"/>
      <c r="D18" s="325"/>
      <c r="E18" s="325"/>
      <c r="F18" s="150"/>
      <c r="G18" s="150"/>
      <c r="H18" s="150"/>
      <c r="I18" s="150"/>
      <c r="J18" s="151">
        <f t="shared" si="17"/>
        <v>0</v>
      </c>
      <c r="K18" s="151">
        <f t="shared" si="18"/>
        <v>0</v>
      </c>
      <c r="L18" s="151">
        <f t="shared" si="19"/>
        <v>0</v>
      </c>
      <c r="M18" s="151">
        <f t="shared" si="20"/>
        <v>0</v>
      </c>
      <c r="N18" s="152">
        <v>0</v>
      </c>
      <c r="O18" s="153">
        <f t="shared" si="21"/>
        <v>0</v>
      </c>
      <c r="P18" s="150"/>
      <c r="Q18" s="150"/>
      <c r="R18" s="150"/>
      <c r="S18" s="150"/>
      <c r="T18" s="150"/>
      <c r="U18" s="151"/>
      <c r="V18" s="151"/>
      <c r="W18" s="331">
        <f t="shared" si="22"/>
        <v>0</v>
      </c>
      <c r="X18" s="150"/>
      <c r="Y18" s="154">
        <f t="shared" si="23"/>
        <v>0</v>
      </c>
      <c r="Z18" s="153">
        <f t="shared" si="24"/>
        <v>0</v>
      </c>
      <c r="AA18" s="147"/>
      <c r="AB18" s="147"/>
      <c r="AC18" s="331">
        <f t="shared" si="25"/>
        <v>0</v>
      </c>
      <c r="AD18" s="331">
        <f t="shared" si="26"/>
        <v>0</v>
      </c>
      <c r="AE18" s="331">
        <v>0</v>
      </c>
      <c r="AF18" s="331">
        <f t="shared" si="27"/>
        <v>0</v>
      </c>
      <c r="AG18" s="331">
        <f t="shared" si="28"/>
        <v>0</v>
      </c>
      <c r="AH18" s="148">
        <f t="shared" si="29"/>
        <v>0</v>
      </c>
      <c r="AI18" s="155">
        <v>0</v>
      </c>
      <c r="AJ18" s="337">
        <v>0</v>
      </c>
      <c r="AK18" s="155">
        <v>0</v>
      </c>
      <c r="AL18" s="337">
        <v>0</v>
      </c>
      <c r="AM18" s="151">
        <f t="shared" si="30"/>
        <v>0</v>
      </c>
      <c r="AN18" s="151">
        <f t="shared" si="31"/>
        <v>0</v>
      </c>
      <c r="AO18" s="151">
        <f t="shared" si="32"/>
        <v>0</v>
      </c>
      <c r="AP18" s="151">
        <f t="shared" si="33"/>
        <v>0</v>
      </c>
      <c r="AQ18" s="151">
        <f t="shared" si="34"/>
        <v>0</v>
      </c>
      <c r="AR18" s="151">
        <f t="shared" si="35"/>
        <v>0</v>
      </c>
      <c r="AS18" s="147">
        <f t="shared" si="36"/>
        <v>0</v>
      </c>
      <c r="AT18" s="151">
        <f t="shared" si="37"/>
        <v>0</v>
      </c>
      <c r="AU18" s="151">
        <f t="shared" si="38"/>
        <v>0</v>
      </c>
      <c r="AV18" s="151">
        <f t="shared" si="39"/>
        <v>0</v>
      </c>
      <c r="AW18" s="151">
        <f t="shared" si="40"/>
        <v>0</v>
      </c>
      <c r="AX18" s="151">
        <f t="shared" si="41"/>
        <v>0</v>
      </c>
      <c r="AY18" s="151">
        <f t="shared" si="42"/>
        <v>0</v>
      </c>
      <c r="AZ18" s="153">
        <f t="shared" si="43"/>
        <v>0</v>
      </c>
      <c r="BA18" s="151">
        <f t="shared" si="44"/>
        <v>0</v>
      </c>
      <c r="BB18" s="151">
        <f t="shared" si="45"/>
        <v>0</v>
      </c>
      <c r="BC18" s="151">
        <f t="shared" si="46"/>
        <v>0</v>
      </c>
      <c r="BD18" s="151">
        <f t="shared" si="47"/>
        <v>0</v>
      </c>
      <c r="BE18" s="151">
        <f t="shared" si="48"/>
        <v>0</v>
      </c>
      <c r="BF18" s="151">
        <f t="shared" si="49"/>
        <v>0</v>
      </c>
      <c r="BG18" s="153">
        <f t="shared" si="50"/>
        <v>0</v>
      </c>
      <c r="BH18" s="551">
        <f t="shared" si="51"/>
        <v>0</v>
      </c>
      <c r="BI18" s="551">
        <f t="shared" si="52"/>
        <v>0</v>
      </c>
      <c r="BJ18" s="551">
        <f t="shared" si="53"/>
        <v>0</v>
      </c>
      <c r="BK18" s="551">
        <f t="shared" si="54"/>
        <v>0</v>
      </c>
      <c r="BL18" s="152">
        <v>0</v>
      </c>
      <c r="BM18" s="151">
        <f t="shared" si="55"/>
        <v>0</v>
      </c>
      <c r="BN18" s="151">
        <f t="shared" si="56"/>
        <v>0</v>
      </c>
      <c r="BO18" s="150">
        <f t="shared" si="57"/>
        <v>0</v>
      </c>
      <c r="BP18" s="156">
        <f t="shared" si="58"/>
        <v>0</v>
      </c>
      <c r="BQ18" s="156"/>
      <c r="BR18" s="156"/>
      <c r="BS18" s="156"/>
      <c r="BT18" s="156"/>
      <c r="BU18" s="156"/>
      <c r="BV18" s="156"/>
      <c r="BW18" s="152"/>
      <c r="BX18" s="152"/>
      <c r="BY18" s="156"/>
      <c r="BZ18" s="156">
        <f t="shared" si="59"/>
        <v>0</v>
      </c>
      <c r="CA18" s="152"/>
      <c r="CB18" s="156"/>
      <c r="CC18" s="156"/>
      <c r="CD18" s="156"/>
      <c r="CE18" s="157"/>
      <c r="CF18" s="157"/>
      <c r="CG18" s="156"/>
      <c r="CH18" s="156"/>
      <c r="CI18" s="156"/>
      <c r="CJ18" s="156"/>
      <c r="CK18" s="156"/>
      <c r="CL18" s="156"/>
      <c r="CM18" s="151">
        <f t="shared" si="60"/>
        <v>0</v>
      </c>
      <c r="CN18" s="151">
        <f t="shared" si="61"/>
        <v>0</v>
      </c>
      <c r="CO18" s="158">
        <f t="shared" si="0"/>
        <v>0</v>
      </c>
      <c r="CP18" s="158"/>
      <c r="CQ18" s="151">
        <f t="shared" si="1"/>
        <v>0</v>
      </c>
      <c r="CR18" s="156">
        <f t="shared" si="2"/>
        <v>0</v>
      </c>
      <c r="CS18" s="155">
        <f t="shared" si="3"/>
        <v>0</v>
      </c>
      <c r="CT18" s="156">
        <f t="shared" si="4"/>
        <v>0</v>
      </c>
      <c r="CU18" s="332">
        <f t="shared" si="5"/>
        <v>1183.33</v>
      </c>
      <c r="CV18" s="560">
        <f t="shared" si="6"/>
        <v>-1183.33</v>
      </c>
      <c r="CW18" s="560">
        <f t="shared" si="7"/>
        <v>-118.333</v>
      </c>
      <c r="CX18" s="560">
        <f t="shared" si="8"/>
        <v>-3083.33</v>
      </c>
      <c r="CY18" s="560">
        <f t="shared" si="9"/>
        <v>0</v>
      </c>
      <c r="CZ18" s="560">
        <f t="shared" si="10"/>
        <v>-118.333</v>
      </c>
      <c r="DA18" s="560">
        <f t="shared" si="11"/>
        <v>-23.666600000000003</v>
      </c>
      <c r="DB18" s="156">
        <f t="shared" si="12"/>
        <v>0</v>
      </c>
      <c r="DC18" s="156">
        <f t="shared" si="13"/>
        <v>50</v>
      </c>
      <c r="DD18" s="156">
        <f t="shared" si="14"/>
        <v>-50</v>
      </c>
      <c r="DE18" s="561">
        <f t="shared" si="15"/>
        <v>0</v>
      </c>
      <c r="DF18" s="560">
        <f t="shared" si="16"/>
        <v>0</v>
      </c>
      <c r="DG18" s="561"/>
      <c r="DH18" s="151"/>
    </row>
    <row r="19" spans="1:112" s="159" customFormat="1" ht="68.099999999999994" customHeight="1" x14ac:dyDescent="0.2">
      <c r="A19" s="149" t="str">
        <f>IF(C19="","",SUBTOTAL(3,$C$6:C19))</f>
        <v/>
      </c>
      <c r="B19" s="150"/>
      <c r="C19" s="150"/>
      <c r="D19" s="325"/>
      <c r="E19" s="325"/>
      <c r="F19" s="150"/>
      <c r="G19" s="150"/>
      <c r="H19" s="150"/>
      <c r="I19" s="150"/>
      <c r="J19" s="151">
        <f t="shared" si="17"/>
        <v>0</v>
      </c>
      <c r="K19" s="151">
        <f t="shared" si="18"/>
        <v>0</v>
      </c>
      <c r="L19" s="151">
        <f t="shared" si="19"/>
        <v>0</v>
      </c>
      <c r="M19" s="151">
        <f t="shared" si="20"/>
        <v>0</v>
      </c>
      <c r="N19" s="152">
        <v>0</v>
      </c>
      <c r="O19" s="153">
        <f t="shared" si="21"/>
        <v>0</v>
      </c>
      <c r="P19" s="150"/>
      <c r="Q19" s="150"/>
      <c r="R19" s="150"/>
      <c r="S19" s="150"/>
      <c r="T19" s="150"/>
      <c r="U19" s="151"/>
      <c r="V19" s="151"/>
      <c r="W19" s="331">
        <f t="shared" si="22"/>
        <v>0</v>
      </c>
      <c r="X19" s="150"/>
      <c r="Y19" s="154">
        <f t="shared" si="23"/>
        <v>0</v>
      </c>
      <c r="Z19" s="153">
        <f t="shared" si="24"/>
        <v>0</v>
      </c>
      <c r="AA19" s="147"/>
      <c r="AB19" s="147"/>
      <c r="AC19" s="331">
        <f t="shared" si="25"/>
        <v>0</v>
      </c>
      <c r="AD19" s="331">
        <f t="shared" si="26"/>
        <v>0</v>
      </c>
      <c r="AE19" s="331">
        <v>0</v>
      </c>
      <c r="AF19" s="331">
        <f t="shared" si="27"/>
        <v>0</v>
      </c>
      <c r="AG19" s="331">
        <f t="shared" si="28"/>
        <v>0</v>
      </c>
      <c r="AH19" s="148">
        <f t="shared" si="29"/>
        <v>0</v>
      </c>
      <c r="AI19" s="155">
        <v>0</v>
      </c>
      <c r="AJ19" s="337">
        <v>0</v>
      </c>
      <c r="AK19" s="155">
        <v>0</v>
      </c>
      <c r="AL19" s="337">
        <v>0</v>
      </c>
      <c r="AM19" s="151">
        <f t="shared" si="30"/>
        <v>0</v>
      </c>
      <c r="AN19" s="151">
        <f t="shared" si="31"/>
        <v>0</v>
      </c>
      <c r="AO19" s="151">
        <f t="shared" si="32"/>
        <v>0</v>
      </c>
      <c r="AP19" s="151">
        <f t="shared" si="33"/>
        <v>0</v>
      </c>
      <c r="AQ19" s="151">
        <f t="shared" si="34"/>
        <v>0</v>
      </c>
      <c r="AR19" s="151">
        <f t="shared" si="35"/>
        <v>0</v>
      </c>
      <c r="AS19" s="147">
        <f t="shared" si="36"/>
        <v>0</v>
      </c>
      <c r="AT19" s="151">
        <f t="shared" si="37"/>
        <v>0</v>
      </c>
      <c r="AU19" s="151">
        <f t="shared" si="38"/>
        <v>0</v>
      </c>
      <c r="AV19" s="151">
        <f t="shared" si="39"/>
        <v>0</v>
      </c>
      <c r="AW19" s="151">
        <f t="shared" si="40"/>
        <v>0</v>
      </c>
      <c r="AX19" s="151">
        <f t="shared" si="41"/>
        <v>0</v>
      </c>
      <c r="AY19" s="151">
        <f t="shared" si="42"/>
        <v>0</v>
      </c>
      <c r="AZ19" s="153">
        <f t="shared" si="43"/>
        <v>0</v>
      </c>
      <c r="BA19" s="151">
        <f t="shared" si="44"/>
        <v>0</v>
      </c>
      <c r="BB19" s="151">
        <f t="shared" si="45"/>
        <v>0</v>
      </c>
      <c r="BC19" s="151">
        <f t="shared" si="46"/>
        <v>0</v>
      </c>
      <c r="BD19" s="151">
        <f t="shared" si="47"/>
        <v>0</v>
      </c>
      <c r="BE19" s="151">
        <f t="shared" si="48"/>
        <v>0</v>
      </c>
      <c r="BF19" s="151">
        <f t="shared" si="49"/>
        <v>0</v>
      </c>
      <c r="BG19" s="153">
        <f t="shared" si="50"/>
        <v>0</v>
      </c>
      <c r="BH19" s="551">
        <f t="shared" si="51"/>
        <v>0</v>
      </c>
      <c r="BI19" s="551">
        <f t="shared" si="52"/>
        <v>0</v>
      </c>
      <c r="BJ19" s="551">
        <f t="shared" si="53"/>
        <v>0</v>
      </c>
      <c r="BK19" s="551">
        <f t="shared" si="54"/>
        <v>0</v>
      </c>
      <c r="BL19" s="152">
        <v>0</v>
      </c>
      <c r="BM19" s="151">
        <f t="shared" si="55"/>
        <v>0</v>
      </c>
      <c r="BN19" s="151">
        <f t="shared" si="56"/>
        <v>0</v>
      </c>
      <c r="BO19" s="150">
        <f t="shared" si="57"/>
        <v>0</v>
      </c>
      <c r="BP19" s="156">
        <f t="shared" si="58"/>
        <v>0</v>
      </c>
      <c r="BQ19" s="156"/>
      <c r="BR19" s="156"/>
      <c r="BS19" s="156"/>
      <c r="BT19" s="156"/>
      <c r="BU19" s="156"/>
      <c r="BV19" s="156"/>
      <c r="BW19" s="152"/>
      <c r="BX19" s="152"/>
      <c r="BY19" s="156"/>
      <c r="BZ19" s="156">
        <f t="shared" si="59"/>
        <v>0</v>
      </c>
      <c r="CA19" s="152"/>
      <c r="CB19" s="156"/>
      <c r="CC19" s="156"/>
      <c r="CD19" s="156"/>
      <c r="CE19" s="157"/>
      <c r="CF19" s="157"/>
      <c r="CG19" s="156"/>
      <c r="CH19" s="156"/>
      <c r="CI19" s="156"/>
      <c r="CJ19" s="156"/>
      <c r="CK19" s="156"/>
      <c r="CL19" s="156"/>
      <c r="CM19" s="151">
        <f t="shared" si="60"/>
        <v>0</v>
      </c>
      <c r="CN19" s="151">
        <f t="shared" si="61"/>
        <v>0</v>
      </c>
      <c r="CO19" s="158">
        <f t="shared" si="0"/>
        <v>0</v>
      </c>
      <c r="CP19" s="158"/>
      <c r="CQ19" s="151">
        <f t="shared" si="1"/>
        <v>0</v>
      </c>
      <c r="CR19" s="156">
        <f t="shared" si="2"/>
        <v>0</v>
      </c>
      <c r="CS19" s="155">
        <f t="shared" si="3"/>
        <v>0</v>
      </c>
      <c r="CT19" s="156">
        <f t="shared" si="4"/>
        <v>0</v>
      </c>
      <c r="CU19" s="332">
        <f t="shared" si="5"/>
        <v>1183.33</v>
      </c>
      <c r="CV19" s="560">
        <f t="shared" si="6"/>
        <v>-1183.33</v>
      </c>
      <c r="CW19" s="560">
        <f t="shared" si="7"/>
        <v>-118.333</v>
      </c>
      <c r="CX19" s="560">
        <f t="shared" si="8"/>
        <v>-3083.33</v>
      </c>
      <c r="CY19" s="560">
        <f t="shared" si="9"/>
        <v>0</v>
      </c>
      <c r="CZ19" s="560">
        <f t="shared" si="10"/>
        <v>-118.333</v>
      </c>
      <c r="DA19" s="560">
        <f t="shared" si="11"/>
        <v>-23.666600000000003</v>
      </c>
      <c r="DB19" s="156">
        <f t="shared" si="12"/>
        <v>0</v>
      </c>
      <c r="DC19" s="156">
        <f t="shared" si="13"/>
        <v>50</v>
      </c>
      <c r="DD19" s="156">
        <f t="shared" si="14"/>
        <v>-50</v>
      </c>
      <c r="DE19" s="561">
        <f t="shared" si="15"/>
        <v>0</v>
      </c>
      <c r="DF19" s="560">
        <f t="shared" si="16"/>
        <v>0</v>
      </c>
      <c r="DG19" s="561"/>
      <c r="DH19" s="151"/>
    </row>
    <row r="20" spans="1:112" s="159" customFormat="1" ht="68.099999999999994" customHeight="1" x14ac:dyDescent="0.2">
      <c r="A20" s="149" t="str">
        <f>IF(C20="","",SUBTOTAL(3,$C$6:C20))</f>
        <v/>
      </c>
      <c r="B20" s="150"/>
      <c r="C20" s="150"/>
      <c r="D20" s="325"/>
      <c r="E20" s="325"/>
      <c r="F20" s="150"/>
      <c r="G20" s="150"/>
      <c r="H20" s="150"/>
      <c r="I20" s="150"/>
      <c r="J20" s="151">
        <f t="shared" si="17"/>
        <v>0</v>
      </c>
      <c r="K20" s="151">
        <f t="shared" si="18"/>
        <v>0</v>
      </c>
      <c r="L20" s="151">
        <f t="shared" si="19"/>
        <v>0</v>
      </c>
      <c r="M20" s="151">
        <f t="shared" si="20"/>
        <v>0</v>
      </c>
      <c r="N20" s="152">
        <v>0</v>
      </c>
      <c r="O20" s="153">
        <f t="shared" si="21"/>
        <v>0</v>
      </c>
      <c r="P20" s="150"/>
      <c r="Q20" s="150"/>
      <c r="R20" s="150"/>
      <c r="S20" s="150"/>
      <c r="T20" s="150"/>
      <c r="U20" s="151"/>
      <c r="V20" s="151"/>
      <c r="W20" s="331">
        <f t="shared" si="22"/>
        <v>0</v>
      </c>
      <c r="X20" s="150"/>
      <c r="Y20" s="154">
        <f t="shared" si="23"/>
        <v>0</v>
      </c>
      <c r="Z20" s="153">
        <f t="shared" si="24"/>
        <v>0</v>
      </c>
      <c r="AA20" s="147"/>
      <c r="AB20" s="147"/>
      <c r="AC20" s="331">
        <f t="shared" si="25"/>
        <v>0</v>
      </c>
      <c r="AD20" s="331">
        <f t="shared" si="26"/>
        <v>0</v>
      </c>
      <c r="AE20" s="331">
        <v>0</v>
      </c>
      <c r="AF20" s="331">
        <f t="shared" si="27"/>
        <v>0</v>
      </c>
      <c r="AG20" s="331">
        <f t="shared" si="28"/>
        <v>0</v>
      </c>
      <c r="AH20" s="148">
        <f t="shared" si="29"/>
        <v>0</v>
      </c>
      <c r="AI20" s="155">
        <v>0</v>
      </c>
      <c r="AJ20" s="337">
        <v>0</v>
      </c>
      <c r="AK20" s="155">
        <v>0</v>
      </c>
      <c r="AL20" s="337">
        <v>0</v>
      </c>
      <c r="AM20" s="151">
        <f t="shared" si="30"/>
        <v>0</v>
      </c>
      <c r="AN20" s="151">
        <f t="shared" si="31"/>
        <v>0</v>
      </c>
      <c r="AO20" s="151">
        <f t="shared" si="32"/>
        <v>0</v>
      </c>
      <c r="AP20" s="151">
        <f t="shared" si="33"/>
        <v>0</v>
      </c>
      <c r="AQ20" s="151">
        <f t="shared" si="34"/>
        <v>0</v>
      </c>
      <c r="AR20" s="151">
        <f t="shared" si="35"/>
        <v>0</v>
      </c>
      <c r="AS20" s="147">
        <f t="shared" si="36"/>
        <v>0</v>
      </c>
      <c r="AT20" s="151">
        <f t="shared" si="37"/>
        <v>0</v>
      </c>
      <c r="AU20" s="151">
        <f t="shared" si="38"/>
        <v>0</v>
      </c>
      <c r="AV20" s="151">
        <f t="shared" si="39"/>
        <v>0</v>
      </c>
      <c r="AW20" s="151">
        <f t="shared" si="40"/>
        <v>0</v>
      </c>
      <c r="AX20" s="151">
        <f t="shared" si="41"/>
        <v>0</v>
      </c>
      <c r="AY20" s="151">
        <f t="shared" si="42"/>
        <v>0</v>
      </c>
      <c r="AZ20" s="153">
        <f t="shared" si="43"/>
        <v>0</v>
      </c>
      <c r="BA20" s="151">
        <f t="shared" si="44"/>
        <v>0</v>
      </c>
      <c r="BB20" s="151">
        <f t="shared" si="45"/>
        <v>0</v>
      </c>
      <c r="BC20" s="151">
        <f t="shared" si="46"/>
        <v>0</v>
      </c>
      <c r="BD20" s="151">
        <f t="shared" si="47"/>
        <v>0</v>
      </c>
      <c r="BE20" s="151">
        <f t="shared" si="48"/>
        <v>0</v>
      </c>
      <c r="BF20" s="151">
        <f t="shared" si="49"/>
        <v>0</v>
      </c>
      <c r="BG20" s="153">
        <f t="shared" si="50"/>
        <v>0</v>
      </c>
      <c r="BH20" s="551">
        <f t="shared" si="51"/>
        <v>0</v>
      </c>
      <c r="BI20" s="551">
        <f t="shared" si="52"/>
        <v>0</v>
      </c>
      <c r="BJ20" s="551">
        <f t="shared" si="53"/>
        <v>0</v>
      </c>
      <c r="BK20" s="551">
        <f t="shared" si="54"/>
        <v>0</v>
      </c>
      <c r="BL20" s="152">
        <v>0</v>
      </c>
      <c r="BM20" s="151">
        <f t="shared" si="55"/>
        <v>0</v>
      </c>
      <c r="BN20" s="151">
        <f t="shared" si="56"/>
        <v>0</v>
      </c>
      <c r="BO20" s="150">
        <f t="shared" si="57"/>
        <v>0</v>
      </c>
      <c r="BP20" s="156">
        <f t="shared" si="58"/>
        <v>0</v>
      </c>
      <c r="BQ20" s="156"/>
      <c r="BR20" s="156"/>
      <c r="BS20" s="156"/>
      <c r="BT20" s="156"/>
      <c r="BU20" s="156"/>
      <c r="BV20" s="156"/>
      <c r="BW20" s="152"/>
      <c r="BX20" s="152"/>
      <c r="BY20" s="156"/>
      <c r="BZ20" s="156">
        <f t="shared" si="59"/>
        <v>0</v>
      </c>
      <c r="CA20" s="152"/>
      <c r="CB20" s="156"/>
      <c r="CC20" s="156"/>
      <c r="CD20" s="156"/>
      <c r="CE20" s="157"/>
      <c r="CF20" s="157"/>
      <c r="CG20" s="156"/>
      <c r="CH20" s="156"/>
      <c r="CI20" s="156"/>
      <c r="CJ20" s="156"/>
      <c r="CK20" s="156"/>
      <c r="CL20" s="156"/>
      <c r="CM20" s="151">
        <f t="shared" si="60"/>
        <v>0</v>
      </c>
      <c r="CN20" s="151">
        <f t="shared" si="61"/>
        <v>0</v>
      </c>
      <c r="CO20" s="158">
        <f t="shared" si="0"/>
        <v>0</v>
      </c>
      <c r="CP20" s="158"/>
      <c r="CQ20" s="151">
        <f t="shared" si="1"/>
        <v>0</v>
      </c>
      <c r="CR20" s="156">
        <f t="shared" si="2"/>
        <v>0</v>
      </c>
      <c r="CS20" s="155">
        <f t="shared" si="3"/>
        <v>0</v>
      </c>
      <c r="CT20" s="156">
        <f t="shared" si="4"/>
        <v>0</v>
      </c>
      <c r="CU20" s="332">
        <f t="shared" si="5"/>
        <v>1183.33</v>
      </c>
      <c r="CV20" s="560">
        <f t="shared" si="6"/>
        <v>-1183.33</v>
      </c>
      <c r="CW20" s="560">
        <f t="shared" si="7"/>
        <v>-118.333</v>
      </c>
      <c r="CX20" s="560">
        <f t="shared" si="8"/>
        <v>-3083.33</v>
      </c>
      <c r="CY20" s="560">
        <f t="shared" si="9"/>
        <v>0</v>
      </c>
      <c r="CZ20" s="560">
        <f t="shared" si="10"/>
        <v>-118.333</v>
      </c>
      <c r="DA20" s="560">
        <f t="shared" si="11"/>
        <v>-23.666600000000003</v>
      </c>
      <c r="DB20" s="156">
        <f t="shared" si="12"/>
        <v>0</v>
      </c>
      <c r="DC20" s="156">
        <f t="shared" si="13"/>
        <v>50</v>
      </c>
      <c r="DD20" s="156">
        <f t="shared" si="14"/>
        <v>-50</v>
      </c>
      <c r="DE20" s="561">
        <f t="shared" si="15"/>
        <v>0</v>
      </c>
      <c r="DF20" s="560">
        <f t="shared" si="16"/>
        <v>0</v>
      </c>
      <c r="DG20" s="561"/>
      <c r="DH20" s="151"/>
    </row>
    <row r="21" spans="1:112" s="159" customFormat="1" ht="68.099999999999994" customHeight="1" x14ac:dyDescent="0.2">
      <c r="A21" s="149" t="str">
        <f>IF(C21="","",SUBTOTAL(3,$C$6:C21))</f>
        <v/>
      </c>
      <c r="B21" s="150"/>
      <c r="C21" s="150"/>
      <c r="D21" s="325"/>
      <c r="E21" s="325"/>
      <c r="F21" s="150"/>
      <c r="G21" s="150"/>
      <c r="H21" s="150"/>
      <c r="I21" s="150"/>
      <c r="J21" s="151">
        <f t="shared" si="17"/>
        <v>0</v>
      </c>
      <c r="K21" s="151">
        <f t="shared" si="18"/>
        <v>0</v>
      </c>
      <c r="L21" s="151">
        <f t="shared" si="19"/>
        <v>0</v>
      </c>
      <c r="M21" s="151">
        <f t="shared" si="20"/>
        <v>0</v>
      </c>
      <c r="N21" s="152">
        <v>0</v>
      </c>
      <c r="O21" s="153">
        <f t="shared" si="21"/>
        <v>0</v>
      </c>
      <c r="P21" s="150"/>
      <c r="Q21" s="150"/>
      <c r="R21" s="150"/>
      <c r="S21" s="150"/>
      <c r="T21" s="150"/>
      <c r="U21" s="151"/>
      <c r="V21" s="151"/>
      <c r="W21" s="331">
        <f t="shared" si="22"/>
        <v>0</v>
      </c>
      <c r="X21" s="150"/>
      <c r="Y21" s="154">
        <f t="shared" si="23"/>
        <v>0</v>
      </c>
      <c r="Z21" s="153">
        <f t="shared" si="24"/>
        <v>0</v>
      </c>
      <c r="AA21" s="147"/>
      <c r="AB21" s="147"/>
      <c r="AC21" s="331">
        <f t="shared" si="25"/>
        <v>0</v>
      </c>
      <c r="AD21" s="331">
        <f t="shared" si="26"/>
        <v>0</v>
      </c>
      <c r="AE21" s="331">
        <v>0</v>
      </c>
      <c r="AF21" s="331">
        <f t="shared" si="27"/>
        <v>0</v>
      </c>
      <c r="AG21" s="331">
        <f t="shared" si="28"/>
        <v>0</v>
      </c>
      <c r="AH21" s="148">
        <f t="shared" si="29"/>
        <v>0</v>
      </c>
      <c r="AI21" s="155">
        <v>0</v>
      </c>
      <c r="AJ21" s="337">
        <v>0</v>
      </c>
      <c r="AK21" s="155">
        <v>0</v>
      </c>
      <c r="AL21" s="337">
        <v>0</v>
      </c>
      <c r="AM21" s="151">
        <f t="shared" si="30"/>
        <v>0</v>
      </c>
      <c r="AN21" s="151">
        <f t="shared" si="31"/>
        <v>0</v>
      </c>
      <c r="AO21" s="151">
        <f t="shared" si="32"/>
        <v>0</v>
      </c>
      <c r="AP21" s="151">
        <f t="shared" si="33"/>
        <v>0</v>
      </c>
      <c r="AQ21" s="151">
        <f t="shared" si="34"/>
        <v>0</v>
      </c>
      <c r="AR21" s="151">
        <f t="shared" si="35"/>
        <v>0</v>
      </c>
      <c r="AS21" s="147">
        <f t="shared" si="36"/>
        <v>0</v>
      </c>
      <c r="AT21" s="151">
        <f t="shared" si="37"/>
        <v>0</v>
      </c>
      <c r="AU21" s="151">
        <f t="shared" si="38"/>
        <v>0</v>
      </c>
      <c r="AV21" s="151">
        <f t="shared" si="39"/>
        <v>0</v>
      </c>
      <c r="AW21" s="151">
        <f t="shared" si="40"/>
        <v>0</v>
      </c>
      <c r="AX21" s="151">
        <f t="shared" si="41"/>
        <v>0</v>
      </c>
      <c r="AY21" s="151">
        <f t="shared" si="42"/>
        <v>0</v>
      </c>
      <c r="AZ21" s="153">
        <f t="shared" si="43"/>
        <v>0</v>
      </c>
      <c r="BA21" s="151">
        <f t="shared" si="44"/>
        <v>0</v>
      </c>
      <c r="BB21" s="151">
        <f t="shared" si="45"/>
        <v>0</v>
      </c>
      <c r="BC21" s="151">
        <f t="shared" si="46"/>
        <v>0</v>
      </c>
      <c r="BD21" s="151">
        <f t="shared" si="47"/>
        <v>0</v>
      </c>
      <c r="BE21" s="151">
        <f t="shared" si="48"/>
        <v>0</v>
      </c>
      <c r="BF21" s="151">
        <f t="shared" si="49"/>
        <v>0</v>
      </c>
      <c r="BG21" s="153">
        <f t="shared" si="50"/>
        <v>0</v>
      </c>
      <c r="BH21" s="551">
        <f t="shared" si="51"/>
        <v>0</v>
      </c>
      <c r="BI21" s="551">
        <f t="shared" si="52"/>
        <v>0</v>
      </c>
      <c r="BJ21" s="551">
        <f t="shared" si="53"/>
        <v>0</v>
      </c>
      <c r="BK21" s="551">
        <f t="shared" si="54"/>
        <v>0</v>
      </c>
      <c r="BL21" s="152">
        <v>0</v>
      </c>
      <c r="BM21" s="151">
        <f t="shared" si="55"/>
        <v>0</v>
      </c>
      <c r="BN21" s="151">
        <f t="shared" si="56"/>
        <v>0</v>
      </c>
      <c r="BO21" s="150">
        <f t="shared" si="57"/>
        <v>0</v>
      </c>
      <c r="BP21" s="156">
        <f t="shared" si="58"/>
        <v>0</v>
      </c>
      <c r="BQ21" s="156"/>
      <c r="BR21" s="156"/>
      <c r="BS21" s="156"/>
      <c r="BT21" s="156"/>
      <c r="BU21" s="156"/>
      <c r="BV21" s="156"/>
      <c r="BW21" s="152"/>
      <c r="BX21" s="152"/>
      <c r="BY21" s="156"/>
      <c r="BZ21" s="156">
        <f t="shared" si="59"/>
        <v>0</v>
      </c>
      <c r="CA21" s="152"/>
      <c r="CB21" s="156"/>
      <c r="CC21" s="156"/>
      <c r="CD21" s="156"/>
      <c r="CE21" s="157"/>
      <c r="CF21" s="157"/>
      <c r="CG21" s="156"/>
      <c r="CH21" s="156"/>
      <c r="CI21" s="156"/>
      <c r="CJ21" s="156"/>
      <c r="CK21" s="156"/>
      <c r="CL21" s="156"/>
      <c r="CM21" s="151">
        <f t="shared" si="60"/>
        <v>0</v>
      </c>
      <c r="CN21" s="151">
        <f t="shared" si="61"/>
        <v>0</v>
      </c>
      <c r="CO21" s="158">
        <f t="shared" si="0"/>
        <v>0</v>
      </c>
      <c r="CP21" s="158"/>
      <c r="CQ21" s="151">
        <f t="shared" si="1"/>
        <v>0</v>
      </c>
      <c r="CR21" s="156">
        <f t="shared" si="2"/>
        <v>0</v>
      </c>
      <c r="CS21" s="155">
        <f t="shared" si="3"/>
        <v>0</v>
      </c>
      <c r="CT21" s="156">
        <f t="shared" si="4"/>
        <v>0</v>
      </c>
      <c r="CU21" s="332">
        <f t="shared" si="5"/>
        <v>1183.33</v>
      </c>
      <c r="CV21" s="560">
        <f t="shared" si="6"/>
        <v>-1183.33</v>
      </c>
      <c r="CW21" s="560">
        <f t="shared" si="7"/>
        <v>-118.333</v>
      </c>
      <c r="CX21" s="560">
        <f t="shared" si="8"/>
        <v>-3083.33</v>
      </c>
      <c r="CY21" s="560">
        <f t="shared" si="9"/>
        <v>0</v>
      </c>
      <c r="CZ21" s="560">
        <f t="shared" si="10"/>
        <v>-118.333</v>
      </c>
      <c r="DA21" s="560">
        <f t="shared" si="11"/>
        <v>-23.666600000000003</v>
      </c>
      <c r="DB21" s="156">
        <f t="shared" si="12"/>
        <v>0</v>
      </c>
      <c r="DC21" s="156">
        <f t="shared" si="13"/>
        <v>50</v>
      </c>
      <c r="DD21" s="156">
        <f t="shared" si="14"/>
        <v>-50</v>
      </c>
      <c r="DE21" s="561">
        <f t="shared" si="15"/>
        <v>0</v>
      </c>
      <c r="DF21" s="560">
        <f t="shared" si="16"/>
        <v>0</v>
      </c>
      <c r="DG21" s="561"/>
      <c r="DH21" s="151"/>
    </row>
    <row r="22" spans="1:112" s="159" customFormat="1" ht="68.099999999999994" customHeight="1" x14ac:dyDescent="0.2">
      <c r="A22" s="149" t="str">
        <f>IF(C22="","",SUBTOTAL(3,$C$6:C22))</f>
        <v/>
      </c>
      <c r="B22" s="150"/>
      <c r="C22" s="150"/>
      <c r="D22" s="325"/>
      <c r="E22" s="325"/>
      <c r="F22" s="150"/>
      <c r="G22" s="150"/>
      <c r="H22" s="150"/>
      <c r="I22" s="150"/>
      <c r="J22" s="151">
        <f t="shared" si="17"/>
        <v>0</v>
      </c>
      <c r="K22" s="151">
        <f t="shared" si="18"/>
        <v>0</v>
      </c>
      <c r="L22" s="151">
        <f t="shared" si="19"/>
        <v>0</v>
      </c>
      <c r="M22" s="151">
        <f t="shared" si="20"/>
        <v>0</v>
      </c>
      <c r="N22" s="152">
        <v>0</v>
      </c>
      <c r="O22" s="153">
        <f t="shared" si="21"/>
        <v>0</v>
      </c>
      <c r="P22" s="150"/>
      <c r="Q22" s="150"/>
      <c r="R22" s="150"/>
      <c r="S22" s="150"/>
      <c r="T22" s="150"/>
      <c r="U22" s="151"/>
      <c r="V22" s="151"/>
      <c r="W22" s="331">
        <f t="shared" si="22"/>
        <v>0</v>
      </c>
      <c r="X22" s="150"/>
      <c r="Y22" s="154">
        <f t="shared" si="23"/>
        <v>0</v>
      </c>
      <c r="Z22" s="153">
        <f t="shared" si="24"/>
        <v>0</v>
      </c>
      <c r="AA22" s="147"/>
      <c r="AB22" s="147"/>
      <c r="AC22" s="331">
        <f t="shared" si="25"/>
        <v>0</v>
      </c>
      <c r="AD22" s="331">
        <f t="shared" si="26"/>
        <v>0</v>
      </c>
      <c r="AE22" s="331">
        <v>0</v>
      </c>
      <c r="AF22" s="331">
        <f t="shared" si="27"/>
        <v>0</v>
      </c>
      <c r="AG22" s="331">
        <f t="shared" si="28"/>
        <v>0</v>
      </c>
      <c r="AH22" s="148">
        <f t="shared" si="29"/>
        <v>0</v>
      </c>
      <c r="AI22" s="155">
        <v>0</v>
      </c>
      <c r="AJ22" s="337">
        <v>0</v>
      </c>
      <c r="AK22" s="155">
        <v>0</v>
      </c>
      <c r="AL22" s="337">
        <v>0</v>
      </c>
      <c r="AM22" s="151">
        <f t="shared" si="30"/>
        <v>0</v>
      </c>
      <c r="AN22" s="151">
        <f t="shared" si="31"/>
        <v>0</v>
      </c>
      <c r="AO22" s="151">
        <f t="shared" si="32"/>
        <v>0</v>
      </c>
      <c r="AP22" s="151">
        <f t="shared" si="33"/>
        <v>0</v>
      </c>
      <c r="AQ22" s="151">
        <f t="shared" si="34"/>
        <v>0</v>
      </c>
      <c r="AR22" s="151">
        <f t="shared" si="35"/>
        <v>0</v>
      </c>
      <c r="AS22" s="147">
        <f t="shared" si="36"/>
        <v>0</v>
      </c>
      <c r="AT22" s="151">
        <f t="shared" si="37"/>
        <v>0</v>
      </c>
      <c r="AU22" s="151">
        <f t="shared" si="38"/>
        <v>0</v>
      </c>
      <c r="AV22" s="151">
        <f t="shared" si="39"/>
        <v>0</v>
      </c>
      <c r="AW22" s="151">
        <f t="shared" si="40"/>
        <v>0</v>
      </c>
      <c r="AX22" s="151">
        <f t="shared" si="41"/>
        <v>0</v>
      </c>
      <c r="AY22" s="151">
        <f t="shared" si="42"/>
        <v>0</v>
      </c>
      <c r="AZ22" s="153">
        <f t="shared" si="43"/>
        <v>0</v>
      </c>
      <c r="BA22" s="151">
        <f t="shared" si="44"/>
        <v>0</v>
      </c>
      <c r="BB22" s="151">
        <f t="shared" si="45"/>
        <v>0</v>
      </c>
      <c r="BC22" s="151">
        <f t="shared" si="46"/>
        <v>0</v>
      </c>
      <c r="BD22" s="151">
        <f t="shared" si="47"/>
        <v>0</v>
      </c>
      <c r="BE22" s="151">
        <f t="shared" si="48"/>
        <v>0</v>
      </c>
      <c r="BF22" s="151">
        <f t="shared" si="49"/>
        <v>0</v>
      </c>
      <c r="BG22" s="153">
        <f t="shared" si="50"/>
        <v>0</v>
      </c>
      <c r="BH22" s="551">
        <f t="shared" si="51"/>
        <v>0</v>
      </c>
      <c r="BI22" s="551">
        <f t="shared" si="52"/>
        <v>0</v>
      </c>
      <c r="BJ22" s="551">
        <f t="shared" si="53"/>
        <v>0</v>
      </c>
      <c r="BK22" s="551">
        <f t="shared" si="54"/>
        <v>0</v>
      </c>
      <c r="BL22" s="152">
        <v>0</v>
      </c>
      <c r="BM22" s="151">
        <f t="shared" si="55"/>
        <v>0</v>
      </c>
      <c r="BN22" s="151">
        <f t="shared" si="56"/>
        <v>0</v>
      </c>
      <c r="BO22" s="150">
        <f t="shared" si="57"/>
        <v>0</v>
      </c>
      <c r="BP22" s="156">
        <f t="shared" si="58"/>
        <v>0</v>
      </c>
      <c r="BQ22" s="156"/>
      <c r="BR22" s="156"/>
      <c r="BS22" s="156"/>
      <c r="BT22" s="156"/>
      <c r="BU22" s="156"/>
      <c r="BV22" s="156"/>
      <c r="BW22" s="152"/>
      <c r="BX22" s="152"/>
      <c r="BY22" s="156"/>
      <c r="BZ22" s="156">
        <f t="shared" si="59"/>
        <v>0</v>
      </c>
      <c r="CA22" s="152"/>
      <c r="CB22" s="156"/>
      <c r="CC22" s="156"/>
      <c r="CD22" s="156"/>
      <c r="CE22" s="157"/>
      <c r="CF22" s="157"/>
      <c r="CG22" s="156"/>
      <c r="CH22" s="156"/>
      <c r="CI22" s="156"/>
      <c r="CJ22" s="156"/>
      <c r="CK22" s="156"/>
      <c r="CL22" s="156"/>
      <c r="CM22" s="151">
        <f t="shared" si="60"/>
        <v>0</v>
      </c>
      <c r="CN22" s="151">
        <f t="shared" si="61"/>
        <v>0</v>
      </c>
      <c r="CO22" s="158">
        <f t="shared" si="0"/>
        <v>0</v>
      </c>
      <c r="CP22" s="158"/>
      <c r="CQ22" s="151">
        <f t="shared" si="1"/>
        <v>0</v>
      </c>
      <c r="CR22" s="156">
        <f t="shared" si="2"/>
        <v>0</v>
      </c>
      <c r="CS22" s="155">
        <f t="shared" si="3"/>
        <v>0</v>
      </c>
      <c r="CT22" s="156">
        <f t="shared" si="4"/>
        <v>0</v>
      </c>
      <c r="CU22" s="332">
        <f t="shared" si="5"/>
        <v>1183.33</v>
      </c>
      <c r="CV22" s="560">
        <f t="shared" si="6"/>
        <v>-1183.33</v>
      </c>
      <c r="CW22" s="560">
        <f t="shared" si="7"/>
        <v>-118.333</v>
      </c>
      <c r="CX22" s="560">
        <f t="shared" si="8"/>
        <v>-3083.33</v>
      </c>
      <c r="CY22" s="560">
        <f t="shared" si="9"/>
        <v>0</v>
      </c>
      <c r="CZ22" s="560">
        <f t="shared" si="10"/>
        <v>-118.333</v>
      </c>
      <c r="DA22" s="560">
        <f t="shared" si="11"/>
        <v>-23.666600000000003</v>
      </c>
      <c r="DB22" s="156">
        <f t="shared" si="12"/>
        <v>0</v>
      </c>
      <c r="DC22" s="156">
        <f t="shared" si="13"/>
        <v>50</v>
      </c>
      <c r="DD22" s="156">
        <f t="shared" si="14"/>
        <v>-50</v>
      </c>
      <c r="DE22" s="561">
        <f t="shared" si="15"/>
        <v>0</v>
      </c>
      <c r="DF22" s="560">
        <f t="shared" si="16"/>
        <v>0</v>
      </c>
      <c r="DG22" s="561"/>
      <c r="DH22" s="151"/>
    </row>
    <row r="23" spans="1:112" s="159" customFormat="1" ht="68.099999999999994" customHeight="1" x14ac:dyDescent="0.2">
      <c r="A23" s="149" t="str">
        <f>IF(C23="","",SUBTOTAL(3,$C$6:C23))</f>
        <v/>
      </c>
      <c r="B23" s="150"/>
      <c r="C23" s="150"/>
      <c r="D23" s="325"/>
      <c r="E23" s="325"/>
      <c r="F23" s="150"/>
      <c r="G23" s="150"/>
      <c r="H23" s="150"/>
      <c r="I23" s="150"/>
      <c r="J23" s="151">
        <f t="shared" si="17"/>
        <v>0</v>
      </c>
      <c r="K23" s="151">
        <f t="shared" si="18"/>
        <v>0</v>
      </c>
      <c r="L23" s="151">
        <f t="shared" si="19"/>
        <v>0</v>
      </c>
      <c r="M23" s="151">
        <f t="shared" si="20"/>
        <v>0</v>
      </c>
      <c r="N23" s="152">
        <v>0</v>
      </c>
      <c r="O23" s="153">
        <f t="shared" si="21"/>
        <v>0</v>
      </c>
      <c r="P23" s="150"/>
      <c r="Q23" s="150"/>
      <c r="R23" s="150"/>
      <c r="S23" s="150"/>
      <c r="T23" s="150"/>
      <c r="U23" s="151"/>
      <c r="V23" s="151"/>
      <c r="W23" s="331">
        <f t="shared" si="22"/>
        <v>0</v>
      </c>
      <c r="X23" s="150"/>
      <c r="Y23" s="154">
        <f t="shared" si="23"/>
        <v>0</v>
      </c>
      <c r="Z23" s="153">
        <f t="shared" si="24"/>
        <v>0</v>
      </c>
      <c r="AA23" s="147"/>
      <c r="AB23" s="147"/>
      <c r="AC23" s="331">
        <f t="shared" si="25"/>
        <v>0</v>
      </c>
      <c r="AD23" s="331">
        <f t="shared" si="26"/>
        <v>0</v>
      </c>
      <c r="AE23" s="331">
        <v>0</v>
      </c>
      <c r="AF23" s="331">
        <f t="shared" si="27"/>
        <v>0</v>
      </c>
      <c r="AG23" s="331">
        <f t="shared" si="28"/>
        <v>0</v>
      </c>
      <c r="AH23" s="148">
        <f t="shared" si="29"/>
        <v>0</v>
      </c>
      <c r="AI23" s="155">
        <v>0</v>
      </c>
      <c r="AJ23" s="337">
        <v>0</v>
      </c>
      <c r="AK23" s="155">
        <v>0</v>
      </c>
      <c r="AL23" s="337">
        <v>0</v>
      </c>
      <c r="AM23" s="151">
        <f t="shared" si="30"/>
        <v>0</v>
      </c>
      <c r="AN23" s="151">
        <f t="shared" si="31"/>
        <v>0</v>
      </c>
      <c r="AO23" s="151">
        <f t="shared" si="32"/>
        <v>0</v>
      </c>
      <c r="AP23" s="151">
        <f t="shared" si="33"/>
        <v>0</v>
      </c>
      <c r="AQ23" s="151">
        <f t="shared" si="34"/>
        <v>0</v>
      </c>
      <c r="AR23" s="151">
        <f t="shared" si="35"/>
        <v>0</v>
      </c>
      <c r="AS23" s="147">
        <f t="shared" si="36"/>
        <v>0</v>
      </c>
      <c r="AT23" s="151">
        <f t="shared" si="37"/>
        <v>0</v>
      </c>
      <c r="AU23" s="151">
        <f t="shared" si="38"/>
        <v>0</v>
      </c>
      <c r="AV23" s="151">
        <f t="shared" si="39"/>
        <v>0</v>
      </c>
      <c r="AW23" s="151">
        <f t="shared" si="40"/>
        <v>0</v>
      </c>
      <c r="AX23" s="151">
        <f t="shared" si="41"/>
        <v>0</v>
      </c>
      <c r="AY23" s="151">
        <f t="shared" si="42"/>
        <v>0</v>
      </c>
      <c r="AZ23" s="153">
        <f t="shared" si="43"/>
        <v>0</v>
      </c>
      <c r="BA23" s="151">
        <f t="shared" si="44"/>
        <v>0</v>
      </c>
      <c r="BB23" s="151">
        <f t="shared" si="45"/>
        <v>0</v>
      </c>
      <c r="BC23" s="151">
        <f t="shared" si="46"/>
        <v>0</v>
      </c>
      <c r="BD23" s="151">
        <f t="shared" si="47"/>
        <v>0</v>
      </c>
      <c r="BE23" s="151">
        <f t="shared" si="48"/>
        <v>0</v>
      </c>
      <c r="BF23" s="151">
        <f t="shared" si="49"/>
        <v>0</v>
      </c>
      <c r="BG23" s="153">
        <f t="shared" si="50"/>
        <v>0</v>
      </c>
      <c r="BH23" s="551">
        <f t="shared" si="51"/>
        <v>0</v>
      </c>
      <c r="BI23" s="551">
        <f t="shared" si="52"/>
        <v>0</v>
      </c>
      <c r="BJ23" s="551">
        <f t="shared" si="53"/>
        <v>0</v>
      </c>
      <c r="BK23" s="551">
        <f t="shared" si="54"/>
        <v>0</v>
      </c>
      <c r="BL23" s="152">
        <v>0</v>
      </c>
      <c r="BM23" s="151">
        <f t="shared" si="55"/>
        <v>0</v>
      </c>
      <c r="BN23" s="151">
        <f t="shared" si="56"/>
        <v>0</v>
      </c>
      <c r="BO23" s="150">
        <f t="shared" si="57"/>
        <v>0</v>
      </c>
      <c r="BP23" s="156">
        <f t="shared" si="58"/>
        <v>0</v>
      </c>
      <c r="BQ23" s="156"/>
      <c r="BR23" s="156"/>
      <c r="BS23" s="156"/>
      <c r="BT23" s="156"/>
      <c r="BU23" s="156"/>
      <c r="BV23" s="156"/>
      <c r="BW23" s="152"/>
      <c r="BX23" s="152"/>
      <c r="BY23" s="156"/>
      <c r="BZ23" s="156">
        <f t="shared" si="59"/>
        <v>0</v>
      </c>
      <c r="CA23" s="152"/>
      <c r="CB23" s="156"/>
      <c r="CC23" s="156"/>
      <c r="CD23" s="156"/>
      <c r="CE23" s="157"/>
      <c r="CF23" s="157"/>
      <c r="CG23" s="156"/>
      <c r="CH23" s="156"/>
      <c r="CI23" s="156"/>
      <c r="CJ23" s="156"/>
      <c r="CK23" s="156"/>
      <c r="CL23" s="156"/>
      <c r="CM23" s="151">
        <f t="shared" si="60"/>
        <v>0</v>
      </c>
      <c r="CN23" s="151">
        <f t="shared" si="61"/>
        <v>0</v>
      </c>
      <c r="CO23" s="158">
        <f t="shared" si="0"/>
        <v>0</v>
      </c>
      <c r="CP23" s="158"/>
      <c r="CQ23" s="151">
        <f t="shared" si="1"/>
        <v>0</v>
      </c>
      <c r="CR23" s="156">
        <f t="shared" si="2"/>
        <v>0</v>
      </c>
      <c r="CS23" s="155">
        <f t="shared" si="3"/>
        <v>0</v>
      </c>
      <c r="CT23" s="156">
        <f t="shared" si="4"/>
        <v>0</v>
      </c>
      <c r="CU23" s="332">
        <f t="shared" si="5"/>
        <v>1183.33</v>
      </c>
      <c r="CV23" s="560">
        <f t="shared" si="6"/>
        <v>-1183.33</v>
      </c>
      <c r="CW23" s="560">
        <f t="shared" si="7"/>
        <v>-118.333</v>
      </c>
      <c r="CX23" s="560">
        <f t="shared" si="8"/>
        <v>-3083.33</v>
      </c>
      <c r="CY23" s="560">
        <f t="shared" si="9"/>
        <v>0</v>
      </c>
      <c r="CZ23" s="560">
        <f t="shared" si="10"/>
        <v>-118.333</v>
      </c>
      <c r="DA23" s="560">
        <f t="shared" si="11"/>
        <v>-23.666600000000003</v>
      </c>
      <c r="DB23" s="156">
        <f t="shared" si="12"/>
        <v>0</v>
      </c>
      <c r="DC23" s="156">
        <f t="shared" si="13"/>
        <v>50</v>
      </c>
      <c r="DD23" s="156">
        <f t="shared" si="14"/>
        <v>-50</v>
      </c>
      <c r="DE23" s="561">
        <f t="shared" si="15"/>
        <v>0</v>
      </c>
      <c r="DF23" s="560">
        <f t="shared" si="16"/>
        <v>0</v>
      </c>
      <c r="DG23" s="561"/>
      <c r="DH23" s="151"/>
    </row>
    <row r="24" spans="1:112" s="160" customFormat="1" ht="68.099999999999994" customHeight="1" x14ac:dyDescent="0.45">
      <c r="A24" s="149" t="str">
        <f>IF(C24="","",SUBTOTAL(3,$C$6:C24))</f>
        <v/>
      </c>
      <c r="B24" s="150"/>
      <c r="C24" s="150"/>
      <c r="D24" s="325"/>
      <c r="E24" s="325"/>
      <c r="F24" s="150"/>
      <c r="G24" s="150"/>
      <c r="H24" s="150"/>
      <c r="I24" s="150"/>
      <c r="J24" s="151">
        <f t="shared" si="17"/>
        <v>0</v>
      </c>
      <c r="K24" s="151">
        <f t="shared" si="18"/>
        <v>0</v>
      </c>
      <c r="L24" s="151">
        <f t="shared" si="19"/>
        <v>0</v>
      </c>
      <c r="M24" s="151">
        <f t="shared" si="20"/>
        <v>0</v>
      </c>
      <c r="N24" s="152">
        <v>0</v>
      </c>
      <c r="O24" s="153">
        <f t="shared" si="21"/>
        <v>0</v>
      </c>
      <c r="P24" s="150"/>
      <c r="Q24" s="150"/>
      <c r="R24" s="150"/>
      <c r="S24" s="150"/>
      <c r="T24" s="150"/>
      <c r="U24" s="151"/>
      <c r="V24" s="151"/>
      <c r="W24" s="331">
        <f t="shared" si="22"/>
        <v>0</v>
      </c>
      <c r="X24" s="150"/>
      <c r="Y24" s="154">
        <f t="shared" si="23"/>
        <v>0</v>
      </c>
      <c r="Z24" s="153">
        <f t="shared" si="24"/>
        <v>0</v>
      </c>
      <c r="AA24" s="147"/>
      <c r="AB24" s="147"/>
      <c r="AC24" s="331">
        <f t="shared" si="25"/>
        <v>0</v>
      </c>
      <c r="AD24" s="331">
        <f t="shared" si="26"/>
        <v>0</v>
      </c>
      <c r="AE24" s="331">
        <v>0</v>
      </c>
      <c r="AF24" s="331">
        <f t="shared" si="27"/>
        <v>0</v>
      </c>
      <c r="AG24" s="331">
        <f t="shared" si="28"/>
        <v>0</v>
      </c>
      <c r="AH24" s="148">
        <f t="shared" si="29"/>
        <v>0</v>
      </c>
      <c r="AI24" s="155">
        <v>0</v>
      </c>
      <c r="AJ24" s="337">
        <v>0</v>
      </c>
      <c r="AK24" s="155">
        <v>0</v>
      </c>
      <c r="AL24" s="337">
        <v>0</v>
      </c>
      <c r="AM24" s="151">
        <f t="shared" si="30"/>
        <v>0</v>
      </c>
      <c r="AN24" s="151">
        <f t="shared" si="31"/>
        <v>0</v>
      </c>
      <c r="AO24" s="151">
        <f t="shared" si="32"/>
        <v>0</v>
      </c>
      <c r="AP24" s="151">
        <f t="shared" si="33"/>
        <v>0</v>
      </c>
      <c r="AQ24" s="151">
        <f t="shared" si="34"/>
        <v>0</v>
      </c>
      <c r="AR24" s="151">
        <f t="shared" si="35"/>
        <v>0</v>
      </c>
      <c r="AS24" s="147">
        <f t="shared" si="36"/>
        <v>0</v>
      </c>
      <c r="AT24" s="151">
        <f t="shared" si="37"/>
        <v>0</v>
      </c>
      <c r="AU24" s="151">
        <f t="shared" si="38"/>
        <v>0</v>
      </c>
      <c r="AV24" s="151">
        <f t="shared" si="39"/>
        <v>0</v>
      </c>
      <c r="AW24" s="151">
        <f t="shared" si="40"/>
        <v>0</v>
      </c>
      <c r="AX24" s="151">
        <f t="shared" si="41"/>
        <v>0</v>
      </c>
      <c r="AY24" s="151">
        <f t="shared" si="42"/>
        <v>0</v>
      </c>
      <c r="AZ24" s="153">
        <f t="shared" si="43"/>
        <v>0</v>
      </c>
      <c r="BA24" s="151">
        <f t="shared" si="44"/>
        <v>0</v>
      </c>
      <c r="BB24" s="151">
        <f t="shared" si="45"/>
        <v>0</v>
      </c>
      <c r="BC24" s="151">
        <f t="shared" si="46"/>
        <v>0</v>
      </c>
      <c r="BD24" s="151">
        <f t="shared" si="47"/>
        <v>0</v>
      </c>
      <c r="BE24" s="151">
        <f t="shared" si="48"/>
        <v>0</v>
      </c>
      <c r="BF24" s="151">
        <f t="shared" si="49"/>
        <v>0</v>
      </c>
      <c r="BG24" s="153">
        <f t="shared" si="50"/>
        <v>0</v>
      </c>
      <c r="BH24" s="551">
        <f t="shared" si="51"/>
        <v>0</v>
      </c>
      <c r="BI24" s="551">
        <f t="shared" si="52"/>
        <v>0</v>
      </c>
      <c r="BJ24" s="551">
        <f t="shared" si="53"/>
        <v>0</v>
      </c>
      <c r="BK24" s="551">
        <f t="shared" si="54"/>
        <v>0</v>
      </c>
      <c r="BL24" s="152">
        <v>0</v>
      </c>
      <c r="BM24" s="151">
        <f t="shared" si="55"/>
        <v>0</v>
      </c>
      <c r="BN24" s="151">
        <f t="shared" si="56"/>
        <v>0</v>
      </c>
      <c r="BO24" s="150">
        <f t="shared" si="57"/>
        <v>0</v>
      </c>
      <c r="BP24" s="156">
        <f t="shared" si="58"/>
        <v>0</v>
      </c>
      <c r="BQ24" s="156"/>
      <c r="BR24" s="156"/>
      <c r="BS24" s="156"/>
      <c r="BT24" s="156"/>
      <c r="BU24" s="156"/>
      <c r="BV24" s="156"/>
      <c r="BW24" s="152"/>
      <c r="BX24" s="152"/>
      <c r="BY24" s="156"/>
      <c r="BZ24" s="156">
        <f t="shared" si="59"/>
        <v>0</v>
      </c>
      <c r="CA24" s="152"/>
      <c r="CB24" s="156"/>
      <c r="CC24" s="156"/>
      <c r="CD24" s="156"/>
      <c r="CE24" s="157"/>
      <c r="CF24" s="157"/>
      <c r="CG24" s="156"/>
      <c r="CH24" s="156"/>
      <c r="CI24" s="156"/>
      <c r="CJ24" s="156"/>
      <c r="CK24" s="156"/>
      <c r="CL24" s="156"/>
      <c r="CM24" s="151">
        <f t="shared" si="60"/>
        <v>0</v>
      </c>
      <c r="CN24" s="151">
        <f t="shared" si="61"/>
        <v>0</v>
      </c>
      <c r="CO24" s="158">
        <f t="shared" si="0"/>
        <v>0</v>
      </c>
      <c r="CP24" s="158"/>
      <c r="CQ24" s="151">
        <f t="shared" si="1"/>
        <v>0</v>
      </c>
      <c r="CR24" s="156">
        <f t="shared" si="2"/>
        <v>0</v>
      </c>
      <c r="CS24" s="155">
        <f t="shared" si="3"/>
        <v>0</v>
      </c>
      <c r="CT24" s="156">
        <f t="shared" si="4"/>
        <v>0</v>
      </c>
      <c r="CU24" s="332">
        <f t="shared" si="5"/>
        <v>1183.33</v>
      </c>
      <c r="CV24" s="560">
        <f t="shared" si="6"/>
        <v>-1183.33</v>
      </c>
      <c r="CW24" s="560">
        <f t="shared" si="7"/>
        <v>-118.333</v>
      </c>
      <c r="CX24" s="560">
        <f t="shared" si="8"/>
        <v>-3083.33</v>
      </c>
      <c r="CY24" s="560">
        <f t="shared" si="9"/>
        <v>0</v>
      </c>
      <c r="CZ24" s="560">
        <f t="shared" si="10"/>
        <v>-118.333</v>
      </c>
      <c r="DA24" s="560">
        <f t="shared" si="11"/>
        <v>-23.666600000000003</v>
      </c>
      <c r="DB24" s="156">
        <f t="shared" si="12"/>
        <v>0</v>
      </c>
      <c r="DC24" s="156">
        <f t="shared" si="13"/>
        <v>50</v>
      </c>
      <c r="DD24" s="156">
        <f t="shared" si="14"/>
        <v>-50</v>
      </c>
      <c r="DE24" s="561">
        <f t="shared" si="15"/>
        <v>0</v>
      </c>
      <c r="DF24" s="560">
        <f t="shared" si="16"/>
        <v>0</v>
      </c>
      <c r="DG24" s="561"/>
      <c r="DH24" s="151"/>
    </row>
    <row r="25" spans="1:112" s="160" customFormat="1" ht="68.099999999999994" customHeight="1" x14ac:dyDescent="0.45">
      <c r="A25" s="149" t="str">
        <f>IF(C25="","",SUBTOTAL(3,$C$6:C25))</f>
        <v/>
      </c>
      <c r="B25" s="150"/>
      <c r="C25" s="150"/>
      <c r="D25" s="325"/>
      <c r="E25" s="325"/>
      <c r="F25" s="150"/>
      <c r="G25" s="150"/>
      <c r="H25" s="150"/>
      <c r="I25" s="150"/>
      <c r="J25" s="151">
        <f t="shared" si="17"/>
        <v>0</v>
      </c>
      <c r="K25" s="151">
        <f t="shared" si="18"/>
        <v>0</v>
      </c>
      <c r="L25" s="151">
        <f t="shared" si="19"/>
        <v>0</v>
      </c>
      <c r="M25" s="151">
        <f t="shared" si="20"/>
        <v>0</v>
      </c>
      <c r="N25" s="152">
        <v>0</v>
      </c>
      <c r="O25" s="153">
        <f t="shared" si="21"/>
        <v>0</v>
      </c>
      <c r="P25" s="150"/>
      <c r="Q25" s="150"/>
      <c r="R25" s="150"/>
      <c r="S25" s="150"/>
      <c r="T25" s="150"/>
      <c r="U25" s="151"/>
      <c r="V25" s="151"/>
      <c r="W25" s="331">
        <f t="shared" si="22"/>
        <v>0</v>
      </c>
      <c r="X25" s="150"/>
      <c r="Y25" s="154">
        <f t="shared" si="23"/>
        <v>0</v>
      </c>
      <c r="Z25" s="153">
        <f t="shared" si="24"/>
        <v>0</v>
      </c>
      <c r="AA25" s="147"/>
      <c r="AB25" s="147"/>
      <c r="AC25" s="331">
        <f t="shared" si="25"/>
        <v>0</v>
      </c>
      <c r="AD25" s="331">
        <f t="shared" si="26"/>
        <v>0</v>
      </c>
      <c r="AE25" s="331">
        <v>0</v>
      </c>
      <c r="AF25" s="331">
        <f t="shared" si="27"/>
        <v>0</v>
      </c>
      <c r="AG25" s="331">
        <f t="shared" si="28"/>
        <v>0</v>
      </c>
      <c r="AH25" s="148">
        <f t="shared" si="29"/>
        <v>0</v>
      </c>
      <c r="AI25" s="155">
        <v>0</v>
      </c>
      <c r="AJ25" s="337">
        <v>0</v>
      </c>
      <c r="AK25" s="155">
        <v>0</v>
      </c>
      <c r="AL25" s="337">
        <v>0</v>
      </c>
      <c r="AM25" s="151">
        <f t="shared" si="30"/>
        <v>0</v>
      </c>
      <c r="AN25" s="151">
        <f t="shared" si="31"/>
        <v>0</v>
      </c>
      <c r="AO25" s="151">
        <f t="shared" si="32"/>
        <v>0</v>
      </c>
      <c r="AP25" s="151">
        <f t="shared" si="33"/>
        <v>0</v>
      </c>
      <c r="AQ25" s="151">
        <f t="shared" si="34"/>
        <v>0</v>
      </c>
      <c r="AR25" s="151">
        <f t="shared" si="35"/>
        <v>0</v>
      </c>
      <c r="AS25" s="147">
        <f t="shared" si="36"/>
        <v>0</v>
      </c>
      <c r="AT25" s="151">
        <f t="shared" si="37"/>
        <v>0</v>
      </c>
      <c r="AU25" s="151">
        <f t="shared" si="38"/>
        <v>0</v>
      </c>
      <c r="AV25" s="151">
        <f t="shared" si="39"/>
        <v>0</v>
      </c>
      <c r="AW25" s="151">
        <f t="shared" si="40"/>
        <v>0</v>
      </c>
      <c r="AX25" s="151">
        <f t="shared" si="41"/>
        <v>0</v>
      </c>
      <c r="AY25" s="151">
        <f t="shared" si="42"/>
        <v>0</v>
      </c>
      <c r="AZ25" s="153">
        <f t="shared" si="43"/>
        <v>0</v>
      </c>
      <c r="BA25" s="151">
        <f t="shared" si="44"/>
        <v>0</v>
      </c>
      <c r="BB25" s="151">
        <f t="shared" si="45"/>
        <v>0</v>
      </c>
      <c r="BC25" s="151">
        <f t="shared" si="46"/>
        <v>0</v>
      </c>
      <c r="BD25" s="151">
        <f t="shared" si="47"/>
        <v>0</v>
      </c>
      <c r="BE25" s="151">
        <f t="shared" si="48"/>
        <v>0</v>
      </c>
      <c r="BF25" s="151">
        <f t="shared" si="49"/>
        <v>0</v>
      </c>
      <c r="BG25" s="153">
        <f t="shared" si="50"/>
        <v>0</v>
      </c>
      <c r="BH25" s="551">
        <f t="shared" si="51"/>
        <v>0</v>
      </c>
      <c r="BI25" s="551">
        <f t="shared" si="52"/>
        <v>0</v>
      </c>
      <c r="BJ25" s="551">
        <f t="shared" si="53"/>
        <v>0</v>
      </c>
      <c r="BK25" s="551">
        <f t="shared" si="54"/>
        <v>0</v>
      </c>
      <c r="BL25" s="152">
        <v>0</v>
      </c>
      <c r="BM25" s="151">
        <f t="shared" si="55"/>
        <v>0</v>
      </c>
      <c r="BN25" s="151">
        <f t="shared" si="56"/>
        <v>0</v>
      </c>
      <c r="BO25" s="150">
        <f t="shared" si="57"/>
        <v>0</v>
      </c>
      <c r="BP25" s="156">
        <f t="shared" si="58"/>
        <v>0</v>
      </c>
      <c r="BQ25" s="156"/>
      <c r="BR25" s="156"/>
      <c r="BS25" s="156"/>
      <c r="BT25" s="156"/>
      <c r="BU25" s="156"/>
      <c r="BV25" s="156"/>
      <c r="BW25" s="152"/>
      <c r="BX25" s="152"/>
      <c r="BY25" s="156"/>
      <c r="BZ25" s="156">
        <f t="shared" si="59"/>
        <v>0</v>
      </c>
      <c r="CA25" s="152"/>
      <c r="CB25" s="156"/>
      <c r="CC25" s="156"/>
      <c r="CD25" s="156"/>
      <c r="CE25" s="157"/>
      <c r="CF25" s="157"/>
      <c r="CG25" s="156"/>
      <c r="CH25" s="156"/>
      <c r="CI25" s="156"/>
      <c r="CJ25" s="156"/>
      <c r="CK25" s="156"/>
      <c r="CL25" s="156"/>
      <c r="CM25" s="151">
        <f t="shared" si="60"/>
        <v>0</v>
      </c>
      <c r="CN25" s="151">
        <f t="shared" si="61"/>
        <v>0</v>
      </c>
      <c r="CO25" s="158">
        <f t="shared" si="0"/>
        <v>0</v>
      </c>
      <c r="CP25" s="158"/>
      <c r="CQ25" s="151">
        <f t="shared" si="1"/>
        <v>0</v>
      </c>
      <c r="CR25" s="156">
        <f t="shared" si="2"/>
        <v>0</v>
      </c>
      <c r="CS25" s="155">
        <f t="shared" si="3"/>
        <v>0</v>
      </c>
      <c r="CT25" s="156">
        <f t="shared" si="4"/>
        <v>0</v>
      </c>
      <c r="CU25" s="332">
        <f t="shared" si="5"/>
        <v>1183.33</v>
      </c>
      <c r="CV25" s="560">
        <f t="shared" si="6"/>
        <v>-1183.33</v>
      </c>
      <c r="CW25" s="560">
        <f t="shared" si="7"/>
        <v>-118.333</v>
      </c>
      <c r="CX25" s="560">
        <f t="shared" si="8"/>
        <v>-3083.33</v>
      </c>
      <c r="CY25" s="560">
        <f t="shared" si="9"/>
        <v>0</v>
      </c>
      <c r="CZ25" s="560">
        <f t="shared" si="10"/>
        <v>-118.333</v>
      </c>
      <c r="DA25" s="560">
        <f t="shared" si="11"/>
        <v>-23.666600000000003</v>
      </c>
      <c r="DB25" s="156">
        <f t="shared" si="12"/>
        <v>0</v>
      </c>
      <c r="DC25" s="156">
        <f t="shared" si="13"/>
        <v>50</v>
      </c>
      <c r="DD25" s="156">
        <f t="shared" si="14"/>
        <v>-50</v>
      </c>
      <c r="DE25" s="561">
        <f t="shared" si="15"/>
        <v>0</v>
      </c>
      <c r="DF25" s="560">
        <f t="shared" si="16"/>
        <v>0</v>
      </c>
      <c r="DG25" s="561"/>
      <c r="DH25" s="151"/>
    </row>
    <row r="26" spans="1:112" s="160" customFormat="1" ht="68.099999999999994" customHeight="1" x14ac:dyDescent="0.45">
      <c r="A26" s="149" t="str">
        <f>IF(C26="","",SUBTOTAL(3,$C$6:C26))</f>
        <v/>
      </c>
      <c r="B26" s="150"/>
      <c r="C26" s="150"/>
      <c r="D26" s="325"/>
      <c r="E26" s="325"/>
      <c r="F26" s="150"/>
      <c r="G26" s="150"/>
      <c r="H26" s="150"/>
      <c r="I26" s="150"/>
      <c r="J26" s="151">
        <f t="shared" si="17"/>
        <v>0</v>
      </c>
      <c r="K26" s="151">
        <f t="shared" si="18"/>
        <v>0</v>
      </c>
      <c r="L26" s="151">
        <f t="shared" si="19"/>
        <v>0</v>
      </c>
      <c r="M26" s="151">
        <f t="shared" si="20"/>
        <v>0</v>
      </c>
      <c r="N26" s="152">
        <v>0</v>
      </c>
      <c r="O26" s="153">
        <f t="shared" si="21"/>
        <v>0</v>
      </c>
      <c r="P26" s="150"/>
      <c r="Q26" s="150"/>
      <c r="R26" s="150"/>
      <c r="S26" s="150"/>
      <c r="T26" s="150"/>
      <c r="U26" s="151"/>
      <c r="V26" s="151"/>
      <c r="W26" s="331">
        <f t="shared" si="22"/>
        <v>0</v>
      </c>
      <c r="X26" s="150"/>
      <c r="Y26" s="154">
        <f t="shared" si="23"/>
        <v>0</v>
      </c>
      <c r="Z26" s="153">
        <f t="shared" si="24"/>
        <v>0</v>
      </c>
      <c r="AA26" s="147"/>
      <c r="AB26" s="147"/>
      <c r="AC26" s="331">
        <f t="shared" si="25"/>
        <v>0</v>
      </c>
      <c r="AD26" s="331">
        <f t="shared" si="26"/>
        <v>0</v>
      </c>
      <c r="AE26" s="331">
        <v>0</v>
      </c>
      <c r="AF26" s="331">
        <f t="shared" si="27"/>
        <v>0</v>
      </c>
      <c r="AG26" s="331">
        <f t="shared" si="28"/>
        <v>0</v>
      </c>
      <c r="AH26" s="148">
        <f t="shared" si="29"/>
        <v>0</v>
      </c>
      <c r="AI26" s="155">
        <v>0</v>
      </c>
      <c r="AJ26" s="337">
        <v>0</v>
      </c>
      <c r="AK26" s="155">
        <v>0</v>
      </c>
      <c r="AL26" s="337">
        <v>0</v>
      </c>
      <c r="AM26" s="151">
        <f t="shared" si="30"/>
        <v>0</v>
      </c>
      <c r="AN26" s="151">
        <f t="shared" si="31"/>
        <v>0</v>
      </c>
      <c r="AO26" s="151">
        <f t="shared" si="32"/>
        <v>0</v>
      </c>
      <c r="AP26" s="151">
        <f t="shared" si="33"/>
        <v>0</v>
      </c>
      <c r="AQ26" s="151">
        <f t="shared" si="34"/>
        <v>0</v>
      </c>
      <c r="AR26" s="151">
        <f t="shared" si="35"/>
        <v>0</v>
      </c>
      <c r="AS26" s="147">
        <f t="shared" si="36"/>
        <v>0</v>
      </c>
      <c r="AT26" s="151">
        <f t="shared" si="37"/>
        <v>0</v>
      </c>
      <c r="AU26" s="151">
        <f t="shared" si="38"/>
        <v>0</v>
      </c>
      <c r="AV26" s="151">
        <f t="shared" si="39"/>
        <v>0</v>
      </c>
      <c r="AW26" s="151">
        <f t="shared" si="40"/>
        <v>0</v>
      </c>
      <c r="AX26" s="151">
        <f t="shared" si="41"/>
        <v>0</v>
      </c>
      <c r="AY26" s="151">
        <f t="shared" si="42"/>
        <v>0</v>
      </c>
      <c r="AZ26" s="153">
        <f t="shared" si="43"/>
        <v>0</v>
      </c>
      <c r="BA26" s="151">
        <f t="shared" si="44"/>
        <v>0</v>
      </c>
      <c r="BB26" s="151">
        <f t="shared" si="45"/>
        <v>0</v>
      </c>
      <c r="BC26" s="151">
        <f t="shared" si="46"/>
        <v>0</v>
      </c>
      <c r="BD26" s="151">
        <f t="shared" si="47"/>
        <v>0</v>
      </c>
      <c r="BE26" s="151">
        <f t="shared" si="48"/>
        <v>0</v>
      </c>
      <c r="BF26" s="151">
        <f t="shared" si="49"/>
        <v>0</v>
      </c>
      <c r="BG26" s="153">
        <f t="shared" si="50"/>
        <v>0</v>
      </c>
      <c r="BH26" s="551">
        <f t="shared" si="51"/>
        <v>0</v>
      </c>
      <c r="BI26" s="551">
        <f t="shared" si="52"/>
        <v>0</v>
      </c>
      <c r="BJ26" s="551">
        <f t="shared" si="53"/>
        <v>0</v>
      </c>
      <c r="BK26" s="551">
        <f t="shared" si="54"/>
        <v>0</v>
      </c>
      <c r="BL26" s="152">
        <v>0</v>
      </c>
      <c r="BM26" s="151">
        <f t="shared" si="55"/>
        <v>0</v>
      </c>
      <c r="BN26" s="151">
        <f t="shared" si="56"/>
        <v>0</v>
      </c>
      <c r="BO26" s="150">
        <f t="shared" si="57"/>
        <v>0</v>
      </c>
      <c r="BP26" s="156">
        <f t="shared" si="58"/>
        <v>0</v>
      </c>
      <c r="BQ26" s="156"/>
      <c r="BR26" s="156"/>
      <c r="BS26" s="156"/>
      <c r="BT26" s="156"/>
      <c r="BU26" s="156"/>
      <c r="BV26" s="156"/>
      <c r="BW26" s="152"/>
      <c r="BX26" s="152"/>
      <c r="BY26" s="156"/>
      <c r="BZ26" s="156">
        <f t="shared" si="59"/>
        <v>0</v>
      </c>
      <c r="CA26" s="152"/>
      <c r="CB26" s="156"/>
      <c r="CC26" s="156"/>
      <c r="CD26" s="156"/>
      <c r="CE26" s="157"/>
      <c r="CF26" s="157"/>
      <c r="CG26" s="156"/>
      <c r="CH26" s="156"/>
      <c r="CI26" s="156"/>
      <c r="CJ26" s="156"/>
      <c r="CK26" s="156"/>
      <c r="CL26" s="156"/>
      <c r="CM26" s="151">
        <f t="shared" si="60"/>
        <v>0</v>
      </c>
      <c r="CN26" s="151">
        <f t="shared" si="61"/>
        <v>0</v>
      </c>
      <c r="CO26" s="158">
        <f t="shared" si="0"/>
        <v>0</v>
      </c>
      <c r="CP26" s="158"/>
      <c r="CQ26" s="151">
        <f t="shared" si="1"/>
        <v>0</v>
      </c>
      <c r="CR26" s="156">
        <f t="shared" si="2"/>
        <v>0</v>
      </c>
      <c r="CS26" s="155">
        <f t="shared" si="3"/>
        <v>0</v>
      </c>
      <c r="CT26" s="156">
        <f t="shared" si="4"/>
        <v>0</v>
      </c>
      <c r="CU26" s="332">
        <f t="shared" si="5"/>
        <v>1183.33</v>
      </c>
      <c r="CV26" s="560">
        <f t="shared" si="6"/>
        <v>-1183.33</v>
      </c>
      <c r="CW26" s="560">
        <f t="shared" si="7"/>
        <v>-118.333</v>
      </c>
      <c r="CX26" s="560">
        <f t="shared" si="8"/>
        <v>-3083.33</v>
      </c>
      <c r="CY26" s="560">
        <f t="shared" si="9"/>
        <v>0</v>
      </c>
      <c r="CZ26" s="560">
        <f t="shared" si="10"/>
        <v>-118.333</v>
      </c>
      <c r="DA26" s="560">
        <f t="shared" si="11"/>
        <v>-23.666600000000003</v>
      </c>
      <c r="DB26" s="156">
        <f t="shared" si="12"/>
        <v>0</v>
      </c>
      <c r="DC26" s="156">
        <f t="shared" si="13"/>
        <v>50</v>
      </c>
      <c r="DD26" s="156">
        <f t="shared" si="14"/>
        <v>-50</v>
      </c>
      <c r="DE26" s="561">
        <f t="shared" si="15"/>
        <v>0</v>
      </c>
      <c r="DF26" s="560">
        <f t="shared" si="16"/>
        <v>0</v>
      </c>
      <c r="DG26" s="561"/>
      <c r="DH26" s="151"/>
    </row>
    <row r="27" spans="1:112" s="160" customFormat="1" ht="68.099999999999994" customHeight="1" x14ac:dyDescent="0.45">
      <c r="A27" s="149" t="str">
        <f>IF(C27="","",SUBTOTAL(3,$C$6:C27))</f>
        <v/>
      </c>
      <c r="B27" s="150"/>
      <c r="C27" s="150"/>
      <c r="D27" s="325"/>
      <c r="E27" s="325"/>
      <c r="F27" s="150"/>
      <c r="G27" s="150"/>
      <c r="H27" s="150"/>
      <c r="I27" s="150"/>
      <c r="J27" s="151">
        <f t="shared" si="17"/>
        <v>0</v>
      </c>
      <c r="K27" s="151">
        <f t="shared" si="18"/>
        <v>0</v>
      </c>
      <c r="L27" s="151">
        <f t="shared" si="19"/>
        <v>0</v>
      </c>
      <c r="M27" s="151">
        <f t="shared" si="20"/>
        <v>0</v>
      </c>
      <c r="N27" s="152">
        <v>0</v>
      </c>
      <c r="O27" s="153">
        <f t="shared" si="21"/>
        <v>0</v>
      </c>
      <c r="P27" s="150"/>
      <c r="Q27" s="150"/>
      <c r="R27" s="150"/>
      <c r="S27" s="150"/>
      <c r="T27" s="150"/>
      <c r="U27" s="151"/>
      <c r="V27" s="151"/>
      <c r="W27" s="331">
        <f t="shared" si="22"/>
        <v>0</v>
      </c>
      <c r="X27" s="150"/>
      <c r="Y27" s="154">
        <f t="shared" si="23"/>
        <v>0</v>
      </c>
      <c r="Z27" s="153">
        <f t="shared" si="24"/>
        <v>0</v>
      </c>
      <c r="AA27" s="147"/>
      <c r="AB27" s="147"/>
      <c r="AC27" s="331">
        <f t="shared" si="25"/>
        <v>0</v>
      </c>
      <c r="AD27" s="331">
        <f t="shared" si="26"/>
        <v>0</v>
      </c>
      <c r="AE27" s="331">
        <v>0</v>
      </c>
      <c r="AF27" s="331">
        <f t="shared" si="27"/>
        <v>0</v>
      </c>
      <c r="AG27" s="331">
        <f t="shared" si="28"/>
        <v>0</v>
      </c>
      <c r="AH27" s="148">
        <f t="shared" si="29"/>
        <v>0</v>
      </c>
      <c r="AI27" s="155">
        <v>0</v>
      </c>
      <c r="AJ27" s="337">
        <v>0</v>
      </c>
      <c r="AK27" s="155">
        <v>0</v>
      </c>
      <c r="AL27" s="337">
        <v>0</v>
      </c>
      <c r="AM27" s="151">
        <f t="shared" si="30"/>
        <v>0</v>
      </c>
      <c r="AN27" s="151">
        <f t="shared" si="31"/>
        <v>0</v>
      </c>
      <c r="AO27" s="151">
        <f t="shared" si="32"/>
        <v>0</v>
      </c>
      <c r="AP27" s="151">
        <f t="shared" si="33"/>
        <v>0</v>
      </c>
      <c r="AQ27" s="151">
        <f t="shared" si="34"/>
        <v>0</v>
      </c>
      <c r="AR27" s="151">
        <f t="shared" si="35"/>
        <v>0</v>
      </c>
      <c r="AS27" s="147">
        <f t="shared" si="36"/>
        <v>0</v>
      </c>
      <c r="AT27" s="151">
        <f t="shared" si="37"/>
        <v>0</v>
      </c>
      <c r="AU27" s="151">
        <f t="shared" si="38"/>
        <v>0</v>
      </c>
      <c r="AV27" s="151">
        <f t="shared" si="39"/>
        <v>0</v>
      </c>
      <c r="AW27" s="151">
        <f t="shared" si="40"/>
        <v>0</v>
      </c>
      <c r="AX27" s="151">
        <f t="shared" si="41"/>
        <v>0</v>
      </c>
      <c r="AY27" s="151">
        <f t="shared" si="42"/>
        <v>0</v>
      </c>
      <c r="AZ27" s="153">
        <f t="shared" si="43"/>
        <v>0</v>
      </c>
      <c r="BA27" s="151">
        <f t="shared" si="44"/>
        <v>0</v>
      </c>
      <c r="BB27" s="151">
        <f t="shared" si="45"/>
        <v>0</v>
      </c>
      <c r="BC27" s="151">
        <f t="shared" si="46"/>
        <v>0</v>
      </c>
      <c r="BD27" s="151">
        <f t="shared" si="47"/>
        <v>0</v>
      </c>
      <c r="BE27" s="151">
        <f t="shared" si="48"/>
        <v>0</v>
      </c>
      <c r="BF27" s="151">
        <f t="shared" si="49"/>
        <v>0</v>
      </c>
      <c r="BG27" s="153">
        <f t="shared" si="50"/>
        <v>0</v>
      </c>
      <c r="BH27" s="551">
        <f t="shared" si="51"/>
        <v>0</v>
      </c>
      <c r="BI27" s="551">
        <f t="shared" si="52"/>
        <v>0</v>
      </c>
      <c r="BJ27" s="551">
        <f t="shared" si="53"/>
        <v>0</v>
      </c>
      <c r="BK27" s="551">
        <f t="shared" si="54"/>
        <v>0</v>
      </c>
      <c r="BL27" s="152">
        <v>0</v>
      </c>
      <c r="BM27" s="151">
        <f t="shared" si="55"/>
        <v>0</v>
      </c>
      <c r="BN27" s="151">
        <f t="shared" si="56"/>
        <v>0</v>
      </c>
      <c r="BO27" s="150">
        <f t="shared" si="57"/>
        <v>0</v>
      </c>
      <c r="BP27" s="156">
        <f t="shared" si="58"/>
        <v>0</v>
      </c>
      <c r="BQ27" s="156"/>
      <c r="BR27" s="156"/>
      <c r="BS27" s="156"/>
      <c r="BT27" s="156"/>
      <c r="BU27" s="156"/>
      <c r="BV27" s="156"/>
      <c r="BW27" s="152"/>
      <c r="BX27" s="152"/>
      <c r="BY27" s="156"/>
      <c r="BZ27" s="156">
        <f t="shared" si="59"/>
        <v>0</v>
      </c>
      <c r="CA27" s="152"/>
      <c r="CB27" s="156"/>
      <c r="CC27" s="156"/>
      <c r="CD27" s="156"/>
      <c r="CE27" s="157"/>
      <c r="CF27" s="157"/>
      <c r="CG27" s="156"/>
      <c r="CH27" s="156"/>
      <c r="CI27" s="156"/>
      <c r="CJ27" s="156"/>
      <c r="CK27" s="156"/>
      <c r="CL27" s="156"/>
      <c r="CM27" s="151">
        <f t="shared" si="60"/>
        <v>0</v>
      </c>
      <c r="CN27" s="151">
        <f t="shared" si="61"/>
        <v>0</v>
      </c>
      <c r="CO27" s="158">
        <f t="shared" si="0"/>
        <v>0</v>
      </c>
      <c r="CP27" s="158"/>
      <c r="CQ27" s="151">
        <f t="shared" si="1"/>
        <v>0</v>
      </c>
      <c r="CR27" s="156">
        <f t="shared" si="2"/>
        <v>0</v>
      </c>
      <c r="CS27" s="155">
        <f t="shared" si="3"/>
        <v>0</v>
      </c>
      <c r="CT27" s="156">
        <f t="shared" si="4"/>
        <v>0</v>
      </c>
      <c r="CU27" s="332">
        <f t="shared" si="5"/>
        <v>1183.33</v>
      </c>
      <c r="CV27" s="560">
        <f t="shared" si="6"/>
        <v>-1183.33</v>
      </c>
      <c r="CW27" s="560">
        <f t="shared" si="7"/>
        <v>-118.333</v>
      </c>
      <c r="CX27" s="560">
        <f t="shared" si="8"/>
        <v>-3083.33</v>
      </c>
      <c r="CY27" s="560">
        <f t="shared" si="9"/>
        <v>0</v>
      </c>
      <c r="CZ27" s="560">
        <f t="shared" si="10"/>
        <v>-118.333</v>
      </c>
      <c r="DA27" s="560">
        <f t="shared" si="11"/>
        <v>-23.666600000000003</v>
      </c>
      <c r="DB27" s="156">
        <f t="shared" si="12"/>
        <v>0</v>
      </c>
      <c r="DC27" s="156">
        <f t="shared" si="13"/>
        <v>50</v>
      </c>
      <c r="DD27" s="156">
        <f t="shared" si="14"/>
        <v>-50</v>
      </c>
      <c r="DE27" s="561">
        <f t="shared" si="15"/>
        <v>0</v>
      </c>
      <c r="DF27" s="560">
        <f t="shared" si="16"/>
        <v>0</v>
      </c>
      <c r="DG27" s="561"/>
      <c r="DH27" s="151"/>
    </row>
    <row r="28" spans="1:112" s="160" customFormat="1" ht="68.099999999999994" customHeight="1" x14ac:dyDescent="0.45">
      <c r="A28" s="149" t="str">
        <f>IF(C28="","",SUBTOTAL(3,$C$6:C28))</f>
        <v/>
      </c>
      <c r="B28" s="150"/>
      <c r="C28" s="150"/>
      <c r="D28" s="325"/>
      <c r="E28" s="325"/>
      <c r="F28" s="150"/>
      <c r="G28" s="150"/>
      <c r="H28" s="150"/>
      <c r="I28" s="150"/>
      <c r="J28" s="151">
        <f t="shared" si="17"/>
        <v>0</v>
      </c>
      <c r="K28" s="151">
        <f t="shared" si="18"/>
        <v>0</v>
      </c>
      <c r="L28" s="151">
        <f t="shared" si="19"/>
        <v>0</v>
      </c>
      <c r="M28" s="151">
        <f t="shared" si="20"/>
        <v>0</v>
      </c>
      <c r="N28" s="152">
        <v>0</v>
      </c>
      <c r="O28" s="153">
        <f t="shared" si="21"/>
        <v>0</v>
      </c>
      <c r="P28" s="150"/>
      <c r="Q28" s="150"/>
      <c r="R28" s="150"/>
      <c r="S28" s="150"/>
      <c r="T28" s="150"/>
      <c r="U28" s="151"/>
      <c r="V28" s="151"/>
      <c r="W28" s="331">
        <f t="shared" si="22"/>
        <v>0</v>
      </c>
      <c r="X28" s="150"/>
      <c r="Y28" s="154">
        <f t="shared" si="23"/>
        <v>0</v>
      </c>
      <c r="Z28" s="153">
        <f t="shared" si="24"/>
        <v>0</v>
      </c>
      <c r="AA28" s="147"/>
      <c r="AB28" s="147"/>
      <c r="AC28" s="331">
        <f t="shared" si="25"/>
        <v>0</v>
      </c>
      <c r="AD28" s="331">
        <f t="shared" si="26"/>
        <v>0</v>
      </c>
      <c r="AE28" s="331">
        <v>0</v>
      </c>
      <c r="AF28" s="331">
        <f t="shared" si="27"/>
        <v>0</v>
      </c>
      <c r="AG28" s="331">
        <f t="shared" si="28"/>
        <v>0</v>
      </c>
      <c r="AH28" s="148">
        <f t="shared" si="29"/>
        <v>0</v>
      </c>
      <c r="AI28" s="155">
        <v>0</v>
      </c>
      <c r="AJ28" s="337">
        <v>0</v>
      </c>
      <c r="AK28" s="155">
        <v>0</v>
      </c>
      <c r="AL28" s="337">
        <v>0</v>
      </c>
      <c r="AM28" s="151">
        <f t="shared" si="30"/>
        <v>0</v>
      </c>
      <c r="AN28" s="151">
        <f t="shared" si="31"/>
        <v>0</v>
      </c>
      <c r="AO28" s="151">
        <f t="shared" si="32"/>
        <v>0</v>
      </c>
      <c r="AP28" s="151">
        <f t="shared" si="33"/>
        <v>0</v>
      </c>
      <c r="AQ28" s="151">
        <f t="shared" si="34"/>
        <v>0</v>
      </c>
      <c r="AR28" s="151">
        <f t="shared" si="35"/>
        <v>0</v>
      </c>
      <c r="AS28" s="147">
        <f t="shared" si="36"/>
        <v>0</v>
      </c>
      <c r="AT28" s="151">
        <f t="shared" si="37"/>
        <v>0</v>
      </c>
      <c r="AU28" s="151">
        <f t="shared" si="38"/>
        <v>0</v>
      </c>
      <c r="AV28" s="151">
        <f t="shared" si="39"/>
        <v>0</v>
      </c>
      <c r="AW28" s="151">
        <f t="shared" si="40"/>
        <v>0</v>
      </c>
      <c r="AX28" s="151">
        <f t="shared" si="41"/>
        <v>0</v>
      </c>
      <c r="AY28" s="151">
        <f t="shared" si="42"/>
        <v>0</v>
      </c>
      <c r="AZ28" s="153">
        <f t="shared" si="43"/>
        <v>0</v>
      </c>
      <c r="BA28" s="151">
        <f t="shared" si="44"/>
        <v>0</v>
      </c>
      <c r="BB28" s="151">
        <f t="shared" si="45"/>
        <v>0</v>
      </c>
      <c r="BC28" s="151">
        <f t="shared" si="46"/>
        <v>0</v>
      </c>
      <c r="BD28" s="151">
        <f t="shared" si="47"/>
        <v>0</v>
      </c>
      <c r="BE28" s="151">
        <f t="shared" si="48"/>
        <v>0</v>
      </c>
      <c r="BF28" s="151">
        <f t="shared" si="49"/>
        <v>0</v>
      </c>
      <c r="BG28" s="153">
        <f t="shared" si="50"/>
        <v>0</v>
      </c>
      <c r="BH28" s="551">
        <f t="shared" si="51"/>
        <v>0</v>
      </c>
      <c r="BI28" s="551">
        <f t="shared" si="52"/>
        <v>0</v>
      </c>
      <c r="BJ28" s="551">
        <f t="shared" si="53"/>
        <v>0</v>
      </c>
      <c r="BK28" s="551">
        <f t="shared" si="54"/>
        <v>0</v>
      </c>
      <c r="BL28" s="152">
        <v>0</v>
      </c>
      <c r="BM28" s="151">
        <f t="shared" si="55"/>
        <v>0</v>
      </c>
      <c r="BN28" s="151">
        <f t="shared" si="56"/>
        <v>0</v>
      </c>
      <c r="BO28" s="150">
        <f t="shared" si="57"/>
        <v>0</v>
      </c>
      <c r="BP28" s="156">
        <f t="shared" si="58"/>
        <v>0</v>
      </c>
      <c r="BQ28" s="156"/>
      <c r="BR28" s="156"/>
      <c r="BS28" s="156"/>
      <c r="BT28" s="156"/>
      <c r="BU28" s="156"/>
      <c r="BV28" s="156"/>
      <c r="BW28" s="152"/>
      <c r="BX28" s="152"/>
      <c r="BY28" s="156"/>
      <c r="BZ28" s="156">
        <f t="shared" si="59"/>
        <v>0</v>
      </c>
      <c r="CA28" s="152"/>
      <c r="CB28" s="156"/>
      <c r="CC28" s="156"/>
      <c r="CD28" s="156"/>
      <c r="CE28" s="157"/>
      <c r="CF28" s="157"/>
      <c r="CG28" s="156"/>
      <c r="CH28" s="156"/>
      <c r="CI28" s="156"/>
      <c r="CJ28" s="156"/>
      <c r="CK28" s="156"/>
      <c r="CL28" s="156"/>
      <c r="CM28" s="151">
        <f t="shared" si="60"/>
        <v>0</v>
      </c>
      <c r="CN28" s="151">
        <f t="shared" si="61"/>
        <v>0</v>
      </c>
      <c r="CO28" s="158">
        <f t="shared" si="0"/>
        <v>0</v>
      </c>
      <c r="CP28" s="158"/>
      <c r="CQ28" s="151">
        <f t="shared" si="1"/>
        <v>0</v>
      </c>
      <c r="CR28" s="156">
        <f t="shared" si="2"/>
        <v>0</v>
      </c>
      <c r="CS28" s="155">
        <f t="shared" si="3"/>
        <v>0</v>
      </c>
      <c r="CT28" s="156">
        <f t="shared" si="4"/>
        <v>0</v>
      </c>
      <c r="CU28" s="332">
        <f t="shared" si="5"/>
        <v>1183.33</v>
      </c>
      <c r="CV28" s="560">
        <f t="shared" si="6"/>
        <v>-1183.33</v>
      </c>
      <c r="CW28" s="560">
        <f t="shared" si="7"/>
        <v>-118.333</v>
      </c>
      <c r="CX28" s="560">
        <f t="shared" si="8"/>
        <v>-3083.33</v>
      </c>
      <c r="CY28" s="560">
        <f t="shared" si="9"/>
        <v>0</v>
      </c>
      <c r="CZ28" s="560">
        <f t="shared" si="10"/>
        <v>-118.333</v>
      </c>
      <c r="DA28" s="560">
        <f t="shared" si="11"/>
        <v>-23.666600000000003</v>
      </c>
      <c r="DB28" s="156">
        <f t="shared" si="12"/>
        <v>0</v>
      </c>
      <c r="DC28" s="156">
        <f t="shared" si="13"/>
        <v>50</v>
      </c>
      <c r="DD28" s="156">
        <f t="shared" si="14"/>
        <v>-50</v>
      </c>
      <c r="DE28" s="561">
        <f t="shared" si="15"/>
        <v>0</v>
      </c>
      <c r="DF28" s="560">
        <f t="shared" si="16"/>
        <v>0</v>
      </c>
      <c r="DG28" s="561"/>
      <c r="DH28" s="151"/>
    </row>
    <row r="29" spans="1:112" s="160" customFormat="1" ht="68.099999999999994" customHeight="1" x14ac:dyDescent="0.45">
      <c r="A29" s="149" t="str">
        <f>IF(C29="","",SUBTOTAL(3,$C$6:C29))</f>
        <v/>
      </c>
      <c r="B29" s="150"/>
      <c r="C29" s="150"/>
      <c r="D29" s="325"/>
      <c r="E29" s="325"/>
      <c r="F29" s="150"/>
      <c r="G29" s="150"/>
      <c r="H29" s="150"/>
      <c r="I29" s="150"/>
      <c r="J29" s="151">
        <f t="shared" si="17"/>
        <v>0</v>
      </c>
      <c r="K29" s="151">
        <f t="shared" si="18"/>
        <v>0</v>
      </c>
      <c r="L29" s="151">
        <f t="shared" si="19"/>
        <v>0</v>
      </c>
      <c r="M29" s="151">
        <f t="shared" si="20"/>
        <v>0</v>
      </c>
      <c r="N29" s="152">
        <v>0</v>
      </c>
      <c r="O29" s="153">
        <f t="shared" si="21"/>
        <v>0</v>
      </c>
      <c r="P29" s="150"/>
      <c r="Q29" s="150"/>
      <c r="R29" s="150"/>
      <c r="S29" s="150"/>
      <c r="T29" s="150"/>
      <c r="U29" s="151"/>
      <c r="V29" s="151"/>
      <c r="W29" s="331">
        <f t="shared" si="22"/>
        <v>0</v>
      </c>
      <c r="X29" s="150"/>
      <c r="Y29" s="154">
        <f t="shared" si="23"/>
        <v>0</v>
      </c>
      <c r="Z29" s="153">
        <f t="shared" si="24"/>
        <v>0</v>
      </c>
      <c r="AA29" s="147"/>
      <c r="AB29" s="147"/>
      <c r="AC29" s="331">
        <f t="shared" si="25"/>
        <v>0</v>
      </c>
      <c r="AD29" s="331">
        <f t="shared" si="26"/>
        <v>0</v>
      </c>
      <c r="AE29" s="331">
        <v>0</v>
      </c>
      <c r="AF29" s="331">
        <f t="shared" si="27"/>
        <v>0</v>
      </c>
      <c r="AG29" s="331">
        <f t="shared" si="28"/>
        <v>0</v>
      </c>
      <c r="AH29" s="148">
        <f t="shared" si="29"/>
        <v>0</v>
      </c>
      <c r="AI29" s="155">
        <v>0</v>
      </c>
      <c r="AJ29" s="337">
        <v>0</v>
      </c>
      <c r="AK29" s="155">
        <v>0</v>
      </c>
      <c r="AL29" s="337">
        <v>0</v>
      </c>
      <c r="AM29" s="151">
        <f t="shared" si="30"/>
        <v>0</v>
      </c>
      <c r="AN29" s="151">
        <f t="shared" si="31"/>
        <v>0</v>
      </c>
      <c r="AO29" s="151">
        <f t="shared" si="32"/>
        <v>0</v>
      </c>
      <c r="AP29" s="151">
        <f t="shared" si="33"/>
        <v>0</v>
      </c>
      <c r="AQ29" s="151">
        <f t="shared" si="34"/>
        <v>0</v>
      </c>
      <c r="AR29" s="151">
        <f t="shared" si="35"/>
        <v>0</v>
      </c>
      <c r="AS29" s="147">
        <f t="shared" si="36"/>
        <v>0</v>
      </c>
      <c r="AT29" s="151">
        <f t="shared" si="37"/>
        <v>0</v>
      </c>
      <c r="AU29" s="151">
        <f t="shared" si="38"/>
        <v>0</v>
      </c>
      <c r="AV29" s="151">
        <f t="shared" si="39"/>
        <v>0</v>
      </c>
      <c r="AW29" s="151">
        <f t="shared" si="40"/>
        <v>0</v>
      </c>
      <c r="AX29" s="151">
        <f t="shared" si="41"/>
        <v>0</v>
      </c>
      <c r="AY29" s="151">
        <f t="shared" si="42"/>
        <v>0</v>
      </c>
      <c r="AZ29" s="153">
        <f t="shared" si="43"/>
        <v>0</v>
      </c>
      <c r="BA29" s="151">
        <f t="shared" si="44"/>
        <v>0</v>
      </c>
      <c r="BB29" s="151">
        <f t="shared" si="45"/>
        <v>0</v>
      </c>
      <c r="BC29" s="151">
        <f t="shared" si="46"/>
        <v>0</v>
      </c>
      <c r="BD29" s="151">
        <f t="shared" si="47"/>
        <v>0</v>
      </c>
      <c r="BE29" s="151">
        <f t="shared" si="48"/>
        <v>0</v>
      </c>
      <c r="BF29" s="151">
        <f t="shared" si="49"/>
        <v>0</v>
      </c>
      <c r="BG29" s="153">
        <f t="shared" si="50"/>
        <v>0</v>
      </c>
      <c r="BH29" s="551">
        <f t="shared" si="51"/>
        <v>0</v>
      </c>
      <c r="BI29" s="551">
        <f t="shared" si="52"/>
        <v>0</v>
      </c>
      <c r="BJ29" s="551">
        <f t="shared" si="53"/>
        <v>0</v>
      </c>
      <c r="BK29" s="551">
        <f t="shared" si="54"/>
        <v>0</v>
      </c>
      <c r="BL29" s="152">
        <v>0</v>
      </c>
      <c r="BM29" s="151">
        <f t="shared" si="55"/>
        <v>0</v>
      </c>
      <c r="BN29" s="151">
        <f t="shared" si="56"/>
        <v>0</v>
      </c>
      <c r="BO29" s="150">
        <f t="shared" si="57"/>
        <v>0</v>
      </c>
      <c r="BP29" s="156">
        <f t="shared" si="58"/>
        <v>0</v>
      </c>
      <c r="BQ29" s="156"/>
      <c r="BR29" s="156"/>
      <c r="BS29" s="156"/>
      <c r="BT29" s="156"/>
      <c r="BU29" s="156"/>
      <c r="BV29" s="156"/>
      <c r="BW29" s="152"/>
      <c r="BX29" s="152"/>
      <c r="BY29" s="156"/>
      <c r="BZ29" s="156">
        <f t="shared" si="59"/>
        <v>0</v>
      </c>
      <c r="CA29" s="152"/>
      <c r="CB29" s="156"/>
      <c r="CC29" s="156"/>
      <c r="CD29" s="156"/>
      <c r="CE29" s="157"/>
      <c r="CF29" s="157"/>
      <c r="CG29" s="156"/>
      <c r="CH29" s="156"/>
      <c r="CI29" s="156"/>
      <c r="CJ29" s="156"/>
      <c r="CK29" s="156"/>
      <c r="CL29" s="156"/>
      <c r="CM29" s="151">
        <f t="shared" si="60"/>
        <v>0</v>
      </c>
      <c r="CN29" s="151">
        <f t="shared" si="61"/>
        <v>0</v>
      </c>
      <c r="CO29" s="158">
        <f t="shared" si="0"/>
        <v>0</v>
      </c>
      <c r="CP29" s="158"/>
      <c r="CQ29" s="151">
        <f t="shared" si="1"/>
        <v>0</v>
      </c>
      <c r="CR29" s="156">
        <f t="shared" si="2"/>
        <v>0</v>
      </c>
      <c r="CS29" s="155">
        <f t="shared" si="3"/>
        <v>0</v>
      </c>
      <c r="CT29" s="156">
        <f t="shared" si="4"/>
        <v>0</v>
      </c>
      <c r="CU29" s="332">
        <f t="shared" si="5"/>
        <v>1183.33</v>
      </c>
      <c r="CV29" s="560">
        <f t="shared" si="6"/>
        <v>-1183.33</v>
      </c>
      <c r="CW29" s="560">
        <f t="shared" si="7"/>
        <v>-118.333</v>
      </c>
      <c r="CX29" s="560">
        <f t="shared" si="8"/>
        <v>-3083.33</v>
      </c>
      <c r="CY29" s="560">
        <f t="shared" si="9"/>
        <v>0</v>
      </c>
      <c r="CZ29" s="560">
        <f t="shared" si="10"/>
        <v>-118.333</v>
      </c>
      <c r="DA29" s="560">
        <f t="shared" si="11"/>
        <v>-23.666600000000003</v>
      </c>
      <c r="DB29" s="156">
        <f t="shared" si="12"/>
        <v>0</v>
      </c>
      <c r="DC29" s="156">
        <f t="shared" si="13"/>
        <v>50</v>
      </c>
      <c r="DD29" s="156">
        <f t="shared" si="14"/>
        <v>-50</v>
      </c>
      <c r="DE29" s="561">
        <f t="shared" si="15"/>
        <v>0</v>
      </c>
      <c r="DF29" s="560">
        <f t="shared" si="16"/>
        <v>0</v>
      </c>
      <c r="DG29" s="561"/>
      <c r="DH29" s="151"/>
    </row>
    <row r="30" spans="1:112" s="160" customFormat="1" ht="68.099999999999994" customHeight="1" x14ac:dyDescent="0.45">
      <c r="A30" s="149" t="str">
        <f>IF(C30="","",SUBTOTAL(3,$C$6:C30))</f>
        <v/>
      </c>
      <c r="B30" s="150"/>
      <c r="C30" s="150"/>
      <c r="D30" s="325"/>
      <c r="E30" s="325"/>
      <c r="F30" s="150"/>
      <c r="G30" s="150"/>
      <c r="H30" s="150"/>
      <c r="I30" s="150"/>
      <c r="J30" s="151">
        <f t="shared" si="17"/>
        <v>0</v>
      </c>
      <c r="K30" s="151">
        <f t="shared" si="18"/>
        <v>0</v>
      </c>
      <c r="L30" s="151">
        <f t="shared" si="19"/>
        <v>0</v>
      </c>
      <c r="M30" s="151">
        <f t="shared" si="20"/>
        <v>0</v>
      </c>
      <c r="N30" s="152">
        <v>0</v>
      </c>
      <c r="O30" s="153">
        <f t="shared" si="21"/>
        <v>0</v>
      </c>
      <c r="P30" s="150"/>
      <c r="Q30" s="150"/>
      <c r="R30" s="150"/>
      <c r="S30" s="150"/>
      <c r="T30" s="150"/>
      <c r="U30" s="151"/>
      <c r="V30" s="151"/>
      <c r="W30" s="331">
        <f t="shared" si="22"/>
        <v>0</v>
      </c>
      <c r="X30" s="150"/>
      <c r="Y30" s="154">
        <f t="shared" si="23"/>
        <v>0</v>
      </c>
      <c r="Z30" s="153">
        <f t="shared" si="24"/>
        <v>0</v>
      </c>
      <c r="AA30" s="147"/>
      <c r="AB30" s="147"/>
      <c r="AC30" s="331">
        <f t="shared" si="25"/>
        <v>0</v>
      </c>
      <c r="AD30" s="331">
        <f t="shared" si="26"/>
        <v>0</v>
      </c>
      <c r="AE30" s="331">
        <v>0</v>
      </c>
      <c r="AF30" s="331">
        <f t="shared" si="27"/>
        <v>0</v>
      </c>
      <c r="AG30" s="331">
        <f t="shared" si="28"/>
        <v>0</v>
      </c>
      <c r="AH30" s="148">
        <f t="shared" si="29"/>
        <v>0</v>
      </c>
      <c r="AI30" s="155">
        <v>0</v>
      </c>
      <c r="AJ30" s="337">
        <v>0</v>
      </c>
      <c r="AK30" s="155">
        <v>0</v>
      </c>
      <c r="AL30" s="337">
        <v>0</v>
      </c>
      <c r="AM30" s="151">
        <f t="shared" si="30"/>
        <v>0</v>
      </c>
      <c r="AN30" s="151">
        <f t="shared" si="31"/>
        <v>0</v>
      </c>
      <c r="AO30" s="151">
        <f t="shared" si="32"/>
        <v>0</v>
      </c>
      <c r="AP30" s="151">
        <f t="shared" si="33"/>
        <v>0</v>
      </c>
      <c r="AQ30" s="151">
        <f t="shared" si="34"/>
        <v>0</v>
      </c>
      <c r="AR30" s="151">
        <f t="shared" si="35"/>
        <v>0</v>
      </c>
      <c r="AS30" s="147">
        <f t="shared" si="36"/>
        <v>0</v>
      </c>
      <c r="AT30" s="151">
        <f t="shared" si="37"/>
        <v>0</v>
      </c>
      <c r="AU30" s="151">
        <f t="shared" si="38"/>
        <v>0</v>
      </c>
      <c r="AV30" s="151">
        <f t="shared" si="39"/>
        <v>0</v>
      </c>
      <c r="AW30" s="151">
        <f t="shared" si="40"/>
        <v>0</v>
      </c>
      <c r="AX30" s="151">
        <f t="shared" si="41"/>
        <v>0</v>
      </c>
      <c r="AY30" s="151">
        <f t="shared" si="42"/>
        <v>0</v>
      </c>
      <c r="AZ30" s="153">
        <f t="shared" si="43"/>
        <v>0</v>
      </c>
      <c r="BA30" s="151">
        <f t="shared" si="44"/>
        <v>0</v>
      </c>
      <c r="BB30" s="151">
        <f t="shared" si="45"/>
        <v>0</v>
      </c>
      <c r="BC30" s="151">
        <f t="shared" si="46"/>
        <v>0</v>
      </c>
      <c r="BD30" s="151">
        <f t="shared" si="47"/>
        <v>0</v>
      </c>
      <c r="BE30" s="151">
        <f t="shared" si="48"/>
        <v>0</v>
      </c>
      <c r="BF30" s="151">
        <f t="shared" si="49"/>
        <v>0</v>
      </c>
      <c r="BG30" s="153">
        <f t="shared" si="50"/>
        <v>0</v>
      </c>
      <c r="BH30" s="551">
        <f t="shared" si="51"/>
        <v>0</v>
      </c>
      <c r="BI30" s="551">
        <f t="shared" si="52"/>
        <v>0</v>
      </c>
      <c r="BJ30" s="551">
        <f t="shared" si="53"/>
        <v>0</v>
      </c>
      <c r="BK30" s="551">
        <f t="shared" si="54"/>
        <v>0</v>
      </c>
      <c r="BL30" s="152">
        <v>0</v>
      </c>
      <c r="BM30" s="151">
        <f t="shared" si="55"/>
        <v>0</v>
      </c>
      <c r="BN30" s="151">
        <f t="shared" si="56"/>
        <v>0</v>
      </c>
      <c r="BO30" s="150">
        <f t="shared" si="57"/>
        <v>0</v>
      </c>
      <c r="BP30" s="156">
        <f t="shared" si="58"/>
        <v>0</v>
      </c>
      <c r="BQ30" s="156"/>
      <c r="BR30" s="156"/>
      <c r="BS30" s="156"/>
      <c r="BT30" s="156"/>
      <c r="BU30" s="156"/>
      <c r="BV30" s="156"/>
      <c r="BW30" s="152"/>
      <c r="BX30" s="152"/>
      <c r="BY30" s="156"/>
      <c r="BZ30" s="156">
        <f t="shared" si="59"/>
        <v>0</v>
      </c>
      <c r="CA30" s="152"/>
      <c r="CB30" s="156"/>
      <c r="CC30" s="156"/>
      <c r="CD30" s="156"/>
      <c r="CE30" s="157"/>
      <c r="CF30" s="157"/>
      <c r="CG30" s="156"/>
      <c r="CH30" s="156"/>
      <c r="CI30" s="156"/>
      <c r="CJ30" s="156"/>
      <c r="CK30" s="156"/>
      <c r="CL30" s="156"/>
      <c r="CM30" s="151">
        <f t="shared" si="60"/>
        <v>0</v>
      </c>
      <c r="CN30" s="151">
        <f t="shared" si="61"/>
        <v>0</v>
      </c>
      <c r="CO30" s="158">
        <f t="shared" si="0"/>
        <v>0</v>
      </c>
      <c r="CP30" s="158"/>
      <c r="CQ30" s="151">
        <f t="shared" si="1"/>
        <v>0</v>
      </c>
      <c r="CR30" s="156">
        <f t="shared" si="2"/>
        <v>0</v>
      </c>
      <c r="CS30" s="155">
        <f t="shared" si="3"/>
        <v>0</v>
      </c>
      <c r="CT30" s="156">
        <f t="shared" si="4"/>
        <v>0</v>
      </c>
      <c r="CU30" s="332">
        <f t="shared" si="5"/>
        <v>1183.33</v>
      </c>
      <c r="CV30" s="560">
        <f t="shared" si="6"/>
        <v>-1183.33</v>
      </c>
      <c r="CW30" s="560">
        <f t="shared" si="7"/>
        <v>-118.333</v>
      </c>
      <c r="CX30" s="560">
        <f t="shared" si="8"/>
        <v>-3083.33</v>
      </c>
      <c r="CY30" s="560">
        <f t="shared" si="9"/>
        <v>0</v>
      </c>
      <c r="CZ30" s="560">
        <f t="shared" si="10"/>
        <v>-118.333</v>
      </c>
      <c r="DA30" s="560">
        <f t="shared" si="11"/>
        <v>-23.666600000000003</v>
      </c>
      <c r="DB30" s="156">
        <f t="shared" si="12"/>
        <v>0</v>
      </c>
      <c r="DC30" s="156">
        <f t="shared" si="13"/>
        <v>50</v>
      </c>
      <c r="DD30" s="156">
        <f t="shared" si="14"/>
        <v>-50</v>
      </c>
      <c r="DE30" s="561">
        <f t="shared" si="15"/>
        <v>0</v>
      </c>
      <c r="DF30" s="560">
        <f t="shared" si="16"/>
        <v>0</v>
      </c>
      <c r="DG30" s="561"/>
      <c r="DH30" s="151"/>
    </row>
    <row r="31" spans="1:112" s="160" customFormat="1" ht="68.099999999999994" customHeight="1" x14ac:dyDescent="0.45">
      <c r="A31" s="149" t="str">
        <f>IF(C31="","",SUBTOTAL(3,$C$6:C31))</f>
        <v/>
      </c>
      <c r="B31" s="150"/>
      <c r="C31" s="150"/>
      <c r="D31" s="325"/>
      <c r="E31" s="325"/>
      <c r="F31" s="150"/>
      <c r="G31" s="150"/>
      <c r="H31" s="150"/>
      <c r="I31" s="150"/>
      <c r="J31" s="151">
        <f t="shared" si="17"/>
        <v>0</v>
      </c>
      <c r="K31" s="151">
        <f t="shared" si="18"/>
        <v>0</v>
      </c>
      <c r="L31" s="151">
        <f t="shared" si="19"/>
        <v>0</v>
      </c>
      <c r="M31" s="151">
        <f t="shared" si="20"/>
        <v>0</v>
      </c>
      <c r="N31" s="152">
        <v>0</v>
      </c>
      <c r="O31" s="153">
        <f t="shared" si="21"/>
        <v>0</v>
      </c>
      <c r="P31" s="150"/>
      <c r="Q31" s="150"/>
      <c r="R31" s="150"/>
      <c r="S31" s="150"/>
      <c r="T31" s="150"/>
      <c r="U31" s="151"/>
      <c r="V31" s="151"/>
      <c r="W31" s="331">
        <f t="shared" si="22"/>
        <v>0</v>
      </c>
      <c r="X31" s="150"/>
      <c r="Y31" s="154">
        <f t="shared" si="23"/>
        <v>0</v>
      </c>
      <c r="Z31" s="153">
        <f t="shared" si="24"/>
        <v>0</v>
      </c>
      <c r="AA31" s="147"/>
      <c r="AB31" s="147"/>
      <c r="AC31" s="331">
        <f t="shared" si="25"/>
        <v>0</v>
      </c>
      <c r="AD31" s="331">
        <f t="shared" si="26"/>
        <v>0</v>
      </c>
      <c r="AE31" s="331">
        <v>0</v>
      </c>
      <c r="AF31" s="331">
        <f t="shared" si="27"/>
        <v>0</v>
      </c>
      <c r="AG31" s="331">
        <f t="shared" si="28"/>
        <v>0</v>
      </c>
      <c r="AH31" s="148">
        <f t="shared" si="29"/>
        <v>0</v>
      </c>
      <c r="AI31" s="155">
        <v>0</v>
      </c>
      <c r="AJ31" s="337">
        <v>0</v>
      </c>
      <c r="AK31" s="155">
        <v>0</v>
      </c>
      <c r="AL31" s="337">
        <v>0</v>
      </c>
      <c r="AM31" s="151">
        <f t="shared" si="30"/>
        <v>0</v>
      </c>
      <c r="AN31" s="151">
        <f t="shared" si="31"/>
        <v>0</v>
      </c>
      <c r="AO31" s="151">
        <f t="shared" si="32"/>
        <v>0</v>
      </c>
      <c r="AP31" s="151">
        <f t="shared" si="33"/>
        <v>0</v>
      </c>
      <c r="AQ31" s="151">
        <f t="shared" si="34"/>
        <v>0</v>
      </c>
      <c r="AR31" s="151">
        <f t="shared" si="35"/>
        <v>0</v>
      </c>
      <c r="AS31" s="147">
        <f t="shared" si="36"/>
        <v>0</v>
      </c>
      <c r="AT31" s="151">
        <f t="shared" si="37"/>
        <v>0</v>
      </c>
      <c r="AU31" s="151">
        <f t="shared" si="38"/>
        <v>0</v>
      </c>
      <c r="AV31" s="151">
        <f t="shared" si="39"/>
        <v>0</v>
      </c>
      <c r="AW31" s="151">
        <f t="shared" si="40"/>
        <v>0</v>
      </c>
      <c r="AX31" s="151">
        <f t="shared" si="41"/>
        <v>0</v>
      </c>
      <c r="AY31" s="151">
        <f t="shared" si="42"/>
        <v>0</v>
      </c>
      <c r="AZ31" s="153">
        <f t="shared" si="43"/>
        <v>0</v>
      </c>
      <c r="BA31" s="151">
        <f t="shared" si="44"/>
        <v>0</v>
      </c>
      <c r="BB31" s="151">
        <f t="shared" si="45"/>
        <v>0</v>
      </c>
      <c r="BC31" s="151">
        <f t="shared" si="46"/>
        <v>0</v>
      </c>
      <c r="BD31" s="151">
        <f t="shared" si="47"/>
        <v>0</v>
      </c>
      <c r="BE31" s="151">
        <f t="shared" si="48"/>
        <v>0</v>
      </c>
      <c r="BF31" s="151">
        <f t="shared" si="49"/>
        <v>0</v>
      </c>
      <c r="BG31" s="153">
        <f t="shared" si="50"/>
        <v>0</v>
      </c>
      <c r="BH31" s="551">
        <f t="shared" si="51"/>
        <v>0</v>
      </c>
      <c r="BI31" s="551">
        <f t="shared" si="52"/>
        <v>0</v>
      </c>
      <c r="BJ31" s="551">
        <f t="shared" si="53"/>
        <v>0</v>
      </c>
      <c r="BK31" s="551">
        <f t="shared" si="54"/>
        <v>0</v>
      </c>
      <c r="BL31" s="152">
        <v>0</v>
      </c>
      <c r="BM31" s="151">
        <f t="shared" si="55"/>
        <v>0</v>
      </c>
      <c r="BN31" s="151">
        <f t="shared" si="56"/>
        <v>0</v>
      </c>
      <c r="BO31" s="150">
        <f t="shared" si="57"/>
        <v>0</v>
      </c>
      <c r="BP31" s="156">
        <f t="shared" si="58"/>
        <v>0</v>
      </c>
      <c r="BQ31" s="156"/>
      <c r="BR31" s="156"/>
      <c r="BS31" s="156"/>
      <c r="BT31" s="156"/>
      <c r="BU31" s="156"/>
      <c r="BV31" s="156"/>
      <c r="BW31" s="152"/>
      <c r="BX31" s="152"/>
      <c r="BY31" s="156"/>
      <c r="BZ31" s="156">
        <f t="shared" si="59"/>
        <v>0</v>
      </c>
      <c r="CA31" s="152"/>
      <c r="CB31" s="156"/>
      <c r="CC31" s="156"/>
      <c r="CD31" s="156"/>
      <c r="CE31" s="157"/>
      <c r="CF31" s="157"/>
      <c r="CG31" s="156"/>
      <c r="CH31" s="156"/>
      <c r="CI31" s="156"/>
      <c r="CJ31" s="156"/>
      <c r="CK31" s="156"/>
      <c r="CL31" s="156"/>
      <c r="CM31" s="151">
        <f t="shared" si="60"/>
        <v>0</v>
      </c>
      <c r="CN31" s="151">
        <f t="shared" si="61"/>
        <v>0</v>
      </c>
      <c r="CO31" s="158">
        <f t="shared" si="0"/>
        <v>0</v>
      </c>
      <c r="CP31" s="158"/>
      <c r="CQ31" s="151">
        <f t="shared" si="1"/>
        <v>0</v>
      </c>
      <c r="CR31" s="156">
        <f t="shared" si="2"/>
        <v>0</v>
      </c>
      <c r="CS31" s="155">
        <f t="shared" si="3"/>
        <v>0</v>
      </c>
      <c r="CT31" s="156">
        <f t="shared" si="4"/>
        <v>0</v>
      </c>
      <c r="CU31" s="332">
        <f t="shared" si="5"/>
        <v>1183.33</v>
      </c>
      <c r="CV31" s="560">
        <f t="shared" si="6"/>
        <v>-1183.33</v>
      </c>
      <c r="CW31" s="560">
        <f t="shared" si="7"/>
        <v>-118.333</v>
      </c>
      <c r="CX31" s="560">
        <f t="shared" si="8"/>
        <v>-3083.33</v>
      </c>
      <c r="CY31" s="560">
        <f t="shared" si="9"/>
        <v>0</v>
      </c>
      <c r="CZ31" s="560">
        <f t="shared" si="10"/>
        <v>-118.333</v>
      </c>
      <c r="DA31" s="560">
        <f t="shared" si="11"/>
        <v>-23.666600000000003</v>
      </c>
      <c r="DB31" s="156">
        <f t="shared" si="12"/>
        <v>0</v>
      </c>
      <c r="DC31" s="156">
        <f t="shared" si="13"/>
        <v>50</v>
      </c>
      <c r="DD31" s="156">
        <f t="shared" si="14"/>
        <v>-50</v>
      </c>
      <c r="DE31" s="561">
        <f t="shared" si="15"/>
        <v>0</v>
      </c>
      <c r="DF31" s="560">
        <f t="shared" si="16"/>
        <v>0</v>
      </c>
      <c r="DG31" s="561"/>
      <c r="DH31" s="151"/>
    </row>
    <row r="32" spans="1:112" s="160" customFormat="1" ht="68.099999999999994" customHeight="1" x14ac:dyDescent="0.45">
      <c r="A32" s="149" t="str">
        <f>IF(C32="","",SUBTOTAL(3,$C$6:C32))</f>
        <v/>
      </c>
      <c r="B32" s="150"/>
      <c r="C32" s="150"/>
      <c r="D32" s="325"/>
      <c r="E32" s="325"/>
      <c r="F32" s="150"/>
      <c r="G32" s="150"/>
      <c r="H32" s="150"/>
      <c r="I32" s="150"/>
      <c r="J32" s="151">
        <f t="shared" si="17"/>
        <v>0</v>
      </c>
      <c r="K32" s="151">
        <f t="shared" si="18"/>
        <v>0</v>
      </c>
      <c r="L32" s="151">
        <f t="shared" si="19"/>
        <v>0</v>
      </c>
      <c r="M32" s="151">
        <f t="shared" si="20"/>
        <v>0</v>
      </c>
      <c r="N32" s="152">
        <v>0</v>
      </c>
      <c r="O32" s="153">
        <f t="shared" si="21"/>
        <v>0</v>
      </c>
      <c r="P32" s="150"/>
      <c r="Q32" s="150"/>
      <c r="R32" s="150"/>
      <c r="S32" s="150"/>
      <c r="T32" s="150"/>
      <c r="U32" s="151"/>
      <c r="V32" s="151"/>
      <c r="W32" s="331">
        <f t="shared" si="22"/>
        <v>0</v>
      </c>
      <c r="X32" s="150"/>
      <c r="Y32" s="154">
        <f t="shared" si="23"/>
        <v>0</v>
      </c>
      <c r="Z32" s="153">
        <f t="shared" si="24"/>
        <v>0</v>
      </c>
      <c r="AA32" s="147"/>
      <c r="AB32" s="147"/>
      <c r="AC32" s="331">
        <f t="shared" si="25"/>
        <v>0</v>
      </c>
      <c r="AD32" s="331">
        <f t="shared" si="26"/>
        <v>0</v>
      </c>
      <c r="AE32" s="331">
        <v>0</v>
      </c>
      <c r="AF32" s="331">
        <f t="shared" si="27"/>
        <v>0</v>
      </c>
      <c r="AG32" s="331">
        <f t="shared" si="28"/>
        <v>0</v>
      </c>
      <c r="AH32" s="148">
        <f t="shared" si="29"/>
        <v>0</v>
      </c>
      <c r="AI32" s="155">
        <v>0</v>
      </c>
      <c r="AJ32" s="337">
        <v>0</v>
      </c>
      <c r="AK32" s="155">
        <v>0</v>
      </c>
      <c r="AL32" s="337">
        <v>0</v>
      </c>
      <c r="AM32" s="151">
        <f t="shared" si="30"/>
        <v>0</v>
      </c>
      <c r="AN32" s="151">
        <f t="shared" si="31"/>
        <v>0</v>
      </c>
      <c r="AO32" s="151">
        <f t="shared" si="32"/>
        <v>0</v>
      </c>
      <c r="AP32" s="151">
        <f t="shared" si="33"/>
        <v>0</v>
      </c>
      <c r="AQ32" s="151">
        <f t="shared" si="34"/>
        <v>0</v>
      </c>
      <c r="AR32" s="151">
        <f t="shared" si="35"/>
        <v>0</v>
      </c>
      <c r="AS32" s="147">
        <f t="shared" si="36"/>
        <v>0</v>
      </c>
      <c r="AT32" s="151">
        <f t="shared" si="37"/>
        <v>0</v>
      </c>
      <c r="AU32" s="151">
        <f t="shared" si="38"/>
        <v>0</v>
      </c>
      <c r="AV32" s="151">
        <f t="shared" si="39"/>
        <v>0</v>
      </c>
      <c r="AW32" s="151">
        <f t="shared" si="40"/>
        <v>0</v>
      </c>
      <c r="AX32" s="151">
        <f t="shared" si="41"/>
        <v>0</v>
      </c>
      <c r="AY32" s="151">
        <f t="shared" si="42"/>
        <v>0</v>
      </c>
      <c r="AZ32" s="153">
        <f t="shared" si="43"/>
        <v>0</v>
      </c>
      <c r="BA32" s="151">
        <f t="shared" si="44"/>
        <v>0</v>
      </c>
      <c r="BB32" s="151">
        <f t="shared" si="45"/>
        <v>0</v>
      </c>
      <c r="BC32" s="151">
        <f t="shared" si="46"/>
        <v>0</v>
      </c>
      <c r="BD32" s="151">
        <f t="shared" si="47"/>
        <v>0</v>
      </c>
      <c r="BE32" s="151">
        <f t="shared" si="48"/>
        <v>0</v>
      </c>
      <c r="BF32" s="151">
        <f t="shared" si="49"/>
        <v>0</v>
      </c>
      <c r="BG32" s="153">
        <f t="shared" si="50"/>
        <v>0</v>
      </c>
      <c r="BH32" s="551">
        <f t="shared" si="51"/>
        <v>0</v>
      </c>
      <c r="BI32" s="551">
        <f t="shared" si="52"/>
        <v>0</v>
      </c>
      <c r="BJ32" s="551">
        <f t="shared" si="53"/>
        <v>0</v>
      </c>
      <c r="BK32" s="551">
        <f t="shared" si="54"/>
        <v>0</v>
      </c>
      <c r="BL32" s="152">
        <v>0</v>
      </c>
      <c r="BM32" s="151">
        <f t="shared" si="55"/>
        <v>0</v>
      </c>
      <c r="BN32" s="151">
        <f t="shared" si="56"/>
        <v>0</v>
      </c>
      <c r="BO32" s="150">
        <f t="shared" si="57"/>
        <v>0</v>
      </c>
      <c r="BP32" s="156">
        <f t="shared" si="58"/>
        <v>0</v>
      </c>
      <c r="BQ32" s="156"/>
      <c r="BR32" s="156"/>
      <c r="BS32" s="156"/>
      <c r="BT32" s="156"/>
      <c r="BU32" s="156"/>
      <c r="BV32" s="156"/>
      <c r="BW32" s="152"/>
      <c r="BX32" s="152"/>
      <c r="BY32" s="156"/>
      <c r="BZ32" s="156">
        <f t="shared" si="59"/>
        <v>0</v>
      </c>
      <c r="CA32" s="152"/>
      <c r="CB32" s="156"/>
      <c r="CC32" s="156"/>
      <c r="CD32" s="156"/>
      <c r="CE32" s="157"/>
      <c r="CF32" s="157"/>
      <c r="CG32" s="156"/>
      <c r="CH32" s="156"/>
      <c r="CI32" s="156"/>
      <c r="CJ32" s="156"/>
      <c r="CK32" s="156"/>
      <c r="CL32" s="156"/>
      <c r="CM32" s="151">
        <f t="shared" si="60"/>
        <v>0</v>
      </c>
      <c r="CN32" s="151">
        <f t="shared" si="61"/>
        <v>0</v>
      </c>
      <c r="CO32" s="158">
        <f t="shared" si="0"/>
        <v>0</v>
      </c>
      <c r="CP32" s="158"/>
      <c r="CQ32" s="151">
        <f t="shared" si="1"/>
        <v>0</v>
      </c>
      <c r="CR32" s="156">
        <f t="shared" si="2"/>
        <v>0</v>
      </c>
      <c r="CS32" s="155">
        <f t="shared" si="3"/>
        <v>0</v>
      </c>
      <c r="CT32" s="156">
        <f t="shared" si="4"/>
        <v>0</v>
      </c>
      <c r="CU32" s="332">
        <f t="shared" si="5"/>
        <v>1183.33</v>
      </c>
      <c r="CV32" s="560">
        <f t="shared" si="6"/>
        <v>-1183.33</v>
      </c>
      <c r="CW32" s="560">
        <f t="shared" si="7"/>
        <v>-118.333</v>
      </c>
      <c r="CX32" s="560">
        <f t="shared" si="8"/>
        <v>-3083.33</v>
      </c>
      <c r="CY32" s="560">
        <f t="shared" si="9"/>
        <v>0</v>
      </c>
      <c r="CZ32" s="560">
        <f t="shared" si="10"/>
        <v>-118.333</v>
      </c>
      <c r="DA32" s="560">
        <f t="shared" si="11"/>
        <v>-23.666600000000003</v>
      </c>
      <c r="DB32" s="156">
        <f t="shared" si="12"/>
        <v>0</v>
      </c>
      <c r="DC32" s="156">
        <f t="shared" si="13"/>
        <v>50</v>
      </c>
      <c r="DD32" s="156">
        <f t="shared" si="14"/>
        <v>-50</v>
      </c>
      <c r="DE32" s="561">
        <f t="shared" si="15"/>
        <v>0</v>
      </c>
      <c r="DF32" s="560">
        <f t="shared" si="16"/>
        <v>0</v>
      </c>
      <c r="DG32" s="561"/>
      <c r="DH32" s="151"/>
    </row>
    <row r="33" spans="1:112" s="160" customFormat="1" ht="68.099999999999994" customHeight="1" thickBot="1" x14ac:dyDescent="0.5">
      <c r="A33" s="338" t="str">
        <f>IF(C33="","",SUBTOTAL(3,$C$6:C33))</f>
        <v/>
      </c>
      <c r="B33" s="339"/>
      <c r="C33" s="339"/>
      <c r="D33" s="325"/>
      <c r="E33" s="325"/>
      <c r="F33" s="339"/>
      <c r="G33" s="339"/>
      <c r="H33" s="339"/>
      <c r="I33" s="339"/>
      <c r="J33" s="340">
        <f t="shared" si="17"/>
        <v>0</v>
      </c>
      <c r="K33" s="340">
        <f t="shared" si="18"/>
        <v>0</v>
      </c>
      <c r="L33" s="340">
        <f t="shared" si="19"/>
        <v>0</v>
      </c>
      <c r="M33" s="340">
        <f t="shared" si="20"/>
        <v>0</v>
      </c>
      <c r="N33" s="341">
        <v>0</v>
      </c>
      <c r="O33" s="342">
        <f t="shared" si="21"/>
        <v>0</v>
      </c>
      <c r="P33" s="339"/>
      <c r="Q33" s="339"/>
      <c r="R33" s="339"/>
      <c r="S33" s="339"/>
      <c r="T33" s="339"/>
      <c r="U33" s="340"/>
      <c r="V33" s="340"/>
      <c r="W33" s="331">
        <f t="shared" si="22"/>
        <v>0</v>
      </c>
      <c r="X33" s="339"/>
      <c r="Y33" s="343">
        <f t="shared" si="23"/>
        <v>0</v>
      </c>
      <c r="Z33" s="342">
        <f t="shared" si="24"/>
        <v>0</v>
      </c>
      <c r="AA33" s="344"/>
      <c r="AB33" s="344"/>
      <c r="AC33" s="331">
        <f t="shared" si="25"/>
        <v>0</v>
      </c>
      <c r="AD33" s="331">
        <f t="shared" si="26"/>
        <v>0</v>
      </c>
      <c r="AE33" s="331">
        <v>0</v>
      </c>
      <c r="AF33" s="331">
        <f t="shared" si="27"/>
        <v>0</v>
      </c>
      <c r="AG33" s="331">
        <f t="shared" si="28"/>
        <v>0</v>
      </c>
      <c r="AH33" s="148">
        <f t="shared" si="29"/>
        <v>0</v>
      </c>
      <c r="AI33" s="345">
        <v>0</v>
      </c>
      <c r="AJ33" s="365">
        <v>0</v>
      </c>
      <c r="AK33" s="345">
        <v>0</v>
      </c>
      <c r="AL33" s="365">
        <v>0</v>
      </c>
      <c r="AM33" s="340">
        <f t="shared" si="30"/>
        <v>0</v>
      </c>
      <c r="AN33" s="340">
        <f t="shared" si="31"/>
        <v>0</v>
      </c>
      <c r="AO33" s="340">
        <f t="shared" si="32"/>
        <v>0</v>
      </c>
      <c r="AP33" s="340">
        <f t="shared" si="33"/>
        <v>0</v>
      </c>
      <c r="AQ33" s="340">
        <f t="shared" si="34"/>
        <v>0</v>
      </c>
      <c r="AR33" s="340">
        <f t="shared" si="35"/>
        <v>0</v>
      </c>
      <c r="AS33" s="147">
        <f t="shared" si="36"/>
        <v>0</v>
      </c>
      <c r="AT33" s="340">
        <f t="shared" si="37"/>
        <v>0</v>
      </c>
      <c r="AU33" s="340">
        <f t="shared" si="38"/>
        <v>0</v>
      </c>
      <c r="AV33" s="340">
        <f t="shared" si="39"/>
        <v>0</v>
      </c>
      <c r="AW33" s="340">
        <f t="shared" si="40"/>
        <v>0</v>
      </c>
      <c r="AX33" s="340">
        <f t="shared" si="41"/>
        <v>0</v>
      </c>
      <c r="AY33" s="340">
        <f t="shared" si="42"/>
        <v>0</v>
      </c>
      <c r="AZ33" s="342">
        <f t="shared" si="43"/>
        <v>0</v>
      </c>
      <c r="BA33" s="340">
        <f t="shared" si="44"/>
        <v>0</v>
      </c>
      <c r="BB33" s="340">
        <f t="shared" si="45"/>
        <v>0</v>
      </c>
      <c r="BC33" s="340">
        <f t="shared" si="46"/>
        <v>0</v>
      </c>
      <c r="BD33" s="340">
        <f t="shared" si="47"/>
        <v>0</v>
      </c>
      <c r="BE33" s="340">
        <f t="shared" si="48"/>
        <v>0</v>
      </c>
      <c r="BF33" s="340">
        <f t="shared" si="49"/>
        <v>0</v>
      </c>
      <c r="BG33" s="342">
        <f t="shared" si="50"/>
        <v>0</v>
      </c>
      <c r="BH33" s="551">
        <f t="shared" si="51"/>
        <v>0</v>
      </c>
      <c r="BI33" s="551">
        <f t="shared" si="52"/>
        <v>0</v>
      </c>
      <c r="BJ33" s="551">
        <f t="shared" si="53"/>
        <v>0</v>
      </c>
      <c r="BK33" s="551">
        <f t="shared" si="54"/>
        <v>0</v>
      </c>
      <c r="BL33" s="341">
        <v>0</v>
      </c>
      <c r="BM33" s="340">
        <f t="shared" si="55"/>
        <v>0</v>
      </c>
      <c r="BN33" s="340">
        <f t="shared" si="56"/>
        <v>0</v>
      </c>
      <c r="BO33" s="339">
        <f t="shared" si="57"/>
        <v>0</v>
      </c>
      <c r="BP33" s="156">
        <f t="shared" si="58"/>
        <v>0</v>
      </c>
      <c r="BQ33" s="346"/>
      <c r="BR33" s="346"/>
      <c r="BS33" s="346"/>
      <c r="BT33" s="346"/>
      <c r="BU33" s="346"/>
      <c r="BV33" s="346"/>
      <c r="BW33" s="341"/>
      <c r="BX33" s="341"/>
      <c r="BY33" s="346"/>
      <c r="BZ33" s="346">
        <f t="shared" si="59"/>
        <v>0</v>
      </c>
      <c r="CA33" s="341"/>
      <c r="CB33" s="346"/>
      <c r="CC33" s="346"/>
      <c r="CD33" s="346"/>
      <c r="CE33" s="347"/>
      <c r="CF33" s="347"/>
      <c r="CG33" s="346"/>
      <c r="CH33" s="346"/>
      <c r="CI33" s="346"/>
      <c r="CJ33" s="346"/>
      <c r="CK33" s="346"/>
      <c r="CL33" s="346"/>
      <c r="CM33" s="340">
        <f t="shared" si="60"/>
        <v>0</v>
      </c>
      <c r="CN33" s="340">
        <f t="shared" si="61"/>
        <v>0</v>
      </c>
      <c r="CO33" s="348">
        <f t="shared" si="0"/>
        <v>0</v>
      </c>
      <c r="CP33" s="158"/>
      <c r="CQ33" s="151">
        <f t="shared" si="1"/>
        <v>0</v>
      </c>
      <c r="CR33" s="156">
        <f t="shared" si="2"/>
        <v>0</v>
      </c>
      <c r="CS33" s="155">
        <f t="shared" si="3"/>
        <v>0</v>
      </c>
      <c r="CT33" s="156">
        <f t="shared" si="4"/>
        <v>0</v>
      </c>
      <c r="CU33" s="332">
        <f t="shared" si="5"/>
        <v>1183.33</v>
      </c>
      <c r="CV33" s="560">
        <f t="shared" si="6"/>
        <v>-1183.33</v>
      </c>
      <c r="CW33" s="560">
        <f t="shared" si="7"/>
        <v>-118.333</v>
      </c>
      <c r="CX33" s="560">
        <f t="shared" si="8"/>
        <v>-3083.33</v>
      </c>
      <c r="CY33" s="560">
        <f t="shared" si="9"/>
        <v>0</v>
      </c>
      <c r="CZ33" s="560">
        <f t="shared" si="10"/>
        <v>-118.333</v>
      </c>
      <c r="DA33" s="560">
        <f t="shared" si="11"/>
        <v>-23.666600000000003</v>
      </c>
      <c r="DB33" s="156">
        <f t="shared" si="12"/>
        <v>0</v>
      </c>
      <c r="DC33" s="156">
        <f t="shared" si="13"/>
        <v>50</v>
      </c>
      <c r="DD33" s="156">
        <f t="shared" si="14"/>
        <v>-50</v>
      </c>
      <c r="DE33" s="561">
        <f t="shared" si="15"/>
        <v>0</v>
      </c>
      <c r="DF33" s="560">
        <f t="shared" si="16"/>
        <v>0</v>
      </c>
      <c r="DG33" s="561"/>
      <c r="DH33" s="340"/>
    </row>
    <row r="34" spans="1:112" s="362" customFormat="1" ht="75" customHeight="1" thickBot="1" x14ac:dyDescent="0.5">
      <c r="A34" s="349"/>
      <c r="B34" s="350" t="str">
        <f>C34</f>
        <v>كشف اجمالى</v>
      </c>
      <c r="C34" s="350" t="s">
        <v>341</v>
      </c>
      <c r="D34" s="350"/>
      <c r="E34" s="350"/>
      <c r="F34" s="350">
        <f t="shared" ref="F34" si="62">SUM(F16:F33)</f>
        <v>0</v>
      </c>
      <c r="G34" s="350">
        <f>SUM(G6:G33)</f>
        <v>0</v>
      </c>
      <c r="H34" s="350">
        <f t="shared" ref="H34:BS34" si="63">SUM(H6:H33)</f>
        <v>0</v>
      </c>
      <c r="I34" s="350">
        <f t="shared" si="63"/>
        <v>0</v>
      </c>
      <c r="J34" s="351">
        <f t="shared" si="63"/>
        <v>0</v>
      </c>
      <c r="K34" s="351">
        <f t="shared" si="63"/>
        <v>0</v>
      </c>
      <c r="L34" s="351">
        <f t="shared" si="63"/>
        <v>0</v>
      </c>
      <c r="M34" s="351">
        <f t="shared" si="63"/>
        <v>0</v>
      </c>
      <c r="N34" s="352">
        <f t="shared" si="63"/>
        <v>0</v>
      </c>
      <c r="O34" s="353">
        <f t="shared" si="63"/>
        <v>0</v>
      </c>
      <c r="P34" s="350">
        <f t="shared" si="63"/>
        <v>0</v>
      </c>
      <c r="Q34" s="350">
        <f t="shared" si="63"/>
        <v>0</v>
      </c>
      <c r="R34" s="350">
        <f t="shared" si="63"/>
        <v>0</v>
      </c>
      <c r="S34" s="350">
        <f t="shared" si="63"/>
        <v>0</v>
      </c>
      <c r="T34" s="350">
        <f t="shared" si="63"/>
        <v>0</v>
      </c>
      <c r="U34" s="351">
        <f t="shared" si="63"/>
        <v>0</v>
      </c>
      <c r="V34" s="351">
        <f t="shared" si="63"/>
        <v>0</v>
      </c>
      <c r="W34" s="356">
        <f t="shared" si="63"/>
        <v>0</v>
      </c>
      <c r="X34" s="350">
        <f t="shared" si="63"/>
        <v>0</v>
      </c>
      <c r="Y34" s="354">
        <f t="shared" si="63"/>
        <v>0</v>
      </c>
      <c r="Z34" s="353">
        <f t="shared" si="63"/>
        <v>0</v>
      </c>
      <c r="AA34" s="355">
        <f t="shared" si="63"/>
        <v>0</v>
      </c>
      <c r="AB34" s="355">
        <f t="shared" si="63"/>
        <v>0</v>
      </c>
      <c r="AC34" s="356">
        <f t="shared" si="63"/>
        <v>0</v>
      </c>
      <c r="AD34" s="356">
        <f t="shared" si="63"/>
        <v>0</v>
      </c>
      <c r="AE34" s="356">
        <f t="shared" si="63"/>
        <v>0</v>
      </c>
      <c r="AF34" s="356">
        <f t="shared" si="63"/>
        <v>0</v>
      </c>
      <c r="AG34" s="356">
        <f t="shared" si="63"/>
        <v>0</v>
      </c>
      <c r="AH34" s="356">
        <f t="shared" si="63"/>
        <v>0</v>
      </c>
      <c r="AI34" s="357">
        <f t="shared" si="63"/>
        <v>0</v>
      </c>
      <c r="AJ34" s="356">
        <f t="shared" si="63"/>
        <v>0</v>
      </c>
      <c r="AK34" s="351">
        <f t="shared" si="63"/>
        <v>0</v>
      </c>
      <c r="AL34" s="356">
        <f t="shared" si="63"/>
        <v>0</v>
      </c>
      <c r="AM34" s="351">
        <f t="shared" si="63"/>
        <v>0</v>
      </c>
      <c r="AN34" s="351">
        <f t="shared" si="63"/>
        <v>0</v>
      </c>
      <c r="AO34" s="351">
        <f t="shared" si="63"/>
        <v>0</v>
      </c>
      <c r="AP34" s="351">
        <f t="shared" si="63"/>
        <v>0</v>
      </c>
      <c r="AQ34" s="351">
        <f t="shared" si="63"/>
        <v>0</v>
      </c>
      <c r="AR34" s="351">
        <f t="shared" si="63"/>
        <v>0</v>
      </c>
      <c r="AS34" s="355">
        <f t="shared" si="63"/>
        <v>0</v>
      </c>
      <c r="AT34" s="351">
        <f t="shared" si="63"/>
        <v>0</v>
      </c>
      <c r="AU34" s="351">
        <f t="shared" si="63"/>
        <v>0</v>
      </c>
      <c r="AV34" s="351">
        <f t="shared" si="63"/>
        <v>0</v>
      </c>
      <c r="AW34" s="351">
        <f t="shared" si="63"/>
        <v>0</v>
      </c>
      <c r="AX34" s="351">
        <f t="shared" si="63"/>
        <v>0</v>
      </c>
      <c r="AY34" s="351">
        <f t="shared" si="63"/>
        <v>0</v>
      </c>
      <c r="AZ34" s="353">
        <f t="shared" si="63"/>
        <v>0</v>
      </c>
      <c r="BA34" s="351">
        <f t="shared" si="63"/>
        <v>0</v>
      </c>
      <c r="BB34" s="351">
        <f t="shared" si="63"/>
        <v>0</v>
      </c>
      <c r="BC34" s="351">
        <f t="shared" si="63"/>
        <v>0</v>
      </c>
      <c r="BD34" s="351">
        <f t="shared" si="63"/>
        <v>0</v>
      </c>
      <c r="BE34" s="351">
        <f t="shared" si="63"/>
        <v>0</v>
      </c>
      <c r="BF34" s="351">
        <f t="shared" si="63"/>
        <v>0</v>
      </c>
      <c r="BG34" s="353">
        <f t="shared" si="63"/>
        <v>0</v>
      </c>
      <c r="BH34" s="350">
        <f t="shared" si="63"/>
        <v>0</v>
      </c>
      <c r="BI34" s="355">
        <f t="shared" si="63"/>
        <v>0</v>
      </c>
      <c r="BJ34" s="355">
        <f t="shared" si="63"/>
        <v>0</v>
      </c>
      <c r="BK34" s="350">
        <f t="shared" si="63"/>
        <v>0</v>
      </c>
      <c r="BL34" s="352">
        <f t="shared" si="63"/>
        <v>0</v>
      </c>
      <c r="BM34" s="351">
        <f t="shared" si="63"/>
        <v>0</v>
      </c>
      <c r="BN34" s="351">
        <f t="shared" si="63"/>
        <v>0</v>
      </c>
      <c r="BO34" s="350">
        <f t="shared" si="63"/>
        <v>0</v>
      </c>
      <c r="BP34" s="358">
        <f t="shared" si="63"/>
        <v>0</v>
      </c>
      <c r="BQ34" s="359">
        <f t="shared" si="63"/>
        <v>0</v>
      </c>
      <c r="BR34" s="359">
        <f t="shared" si="63"/>
        <v>0</v>
      </c>
      <c r="BS34" s="359">
        <f t="shared" si="63"/>
        <v>0</v>
      </c>
      <c r="BT34" s="359">
        <f t="shared" ref="BT34:CN34" si="64">SUM(BT6:BT33)</f>
        <v>0</v>
      </c>
      <c r="BU34" s="352">
        <f t="shared" si="64"/>
        <v>0</v>
      </c>
      <c r="BV34" s="359">
        <f t="shared" si="64"/>
        <v>0</v>
      </c>
      <c r="BW34" s="352">
        <f t="shared" si="64"/>
        <v>0</v>
      </c>
      <c r="BX34" s="352">
        <f t="shared" si="64"/>
        <v>0</v>
      </c>
      <c r="BY34" s="359">
        <f t="shared" si="64"/>
        <v>0</v>
      </c>
      <c r="BZ34" s="359">
        <f t="shared" si="64"/>
        <v>0</v>
      </c>
      <c r="CA34" s="352">
        <f t="shared" si="64"/>
        <v>0</v>
      </c>
      <c r="CB34" s="359">
        <f t="shared" si="64"/>
        <v>0</v>
      </c>
      <c r="CC34" s="359">
        <f t="shared" si="64"/>
        <v>0</v>
      </c>
      <c r="CD34" s="359">
        <f t="shared" si="64"/>
        <v>0</v>
      </c>
      <c r="CE34" s="360">
        <f t="shared" si="64"/>
        <v>0</v>
      </c>
      <c r="CF34" s="360">
        <f t="shared" si="64"/>
        <v>0</v>
      </c>
      <c r="CG34" s="359">
        <f t="shared" si="64"/>
        <v>0</v>
      </c>
      <c r="CH34" s="359">
        <f t="shared" si="64"/>
        <v>0</v>
      </c>
      <c r="CI34" s="359">
        <f t="shared" si="64"/>
        <v>0</v>
      </c>
      <c r="CJ34" s="359">
        <f t="shared" si="64"/>
        <v>0</v>
      </c>
      <c r="CK34" s="359">
        <f t="shared" si="64"/>
        <v>0</v>
      </c>
      <c r="CL34" s="359">
        <f t="shared" si="64"/>
        <v>0</v>
      </c>
      <c r="CM34" s="351">
        <f t="shared" si="64"/>
        <v>0</v>
      </c>
      <c r="CN34" s="351">
        <f t="shared" si="64"/>
        <v>0</v>
      </c>
      <c r="CO34" s="351" t="str">
        <f t="shared" ref="CO34" si="65">C34</f>
        <v>كشف اجمالى</v>
      </c>
      <c r="CP34" s="351"/>
      <c r="CQ34" s="351"/>
      <c r="CR34" s="359"/>
      <c r="CS34" s="357"/>
      <c r="CT34" s="359"/>
      <c r="CU34" s="357"/>
      <c r="CV34" s="361"/>
      <c r="CW34" s="361"/>
      <c r="CX34" s="361"/>
      <c r="CY34" s="361"/>
      <c r="CZ34" s="361"/>
      <c r="DA34" s="361"/>
      <c r="DB34" s="359"/>
      <c r="DC34" s="359"/>
      <c r="DD34" s="359"/>
      <c r="DE34" s="562"/>
      <c r="DF34" s="361"/>
      <c r="DG34" s="562"/>
      <c r="DH34" s="351"/>
    </row>
    <row r="35" spans="1:112" s="160" customFormat="1" ht="75" customHeight="1" x14ac:dyDescent="0.45">
      <c r="A35" s="324"/>
      <c r="B35" s="325"/>
      <c r="C35" s="325"/>
      <c r="D35" s="325"/>
      <c r="E35" s="325"/>
      <c r="F35" s="325"/>
      <c r="G35" s="325"/>
      <c r="H35" s="325"/>
      <c r="I35" s="325"/>
      <c r="J35" s="326"/>
      <c r="K35" s="326"/>
      <c r="L35" s="326"/>
      <c r="M35" s="326"/>
      <c r="N35" s="327"/>
      <c r="O35" s="328">
        <f>SUM(I34:N34)</f>
        <v>0</v>
      </c>
      <c r="P35" s="325"/>
      <c r="Q35" s="325"/>
      <c r="R35" s="325"/>
      <c r="S35" s="325">
        <f>SUM(Q34:S34)</f>
        <v>0</v>
      </c>
      <c r="T35" s="325"/>
      <c r="U35" s="326"/>
      <c r="V35" s="326"/>
      <c r="W35" s="326"/>
      <c r="X35" s="325"/>
      <c r="Y35" s="329"/>
      <c r="Z35" s="328">
        <f>SUM(P34:Y34)</f>
        <v>0</v>
      </c>
      <c r="AA35" s="330"/>
      <c r="AB35" s="330"/>
      <c r="AC35" s="331"/>
      <c r="AD35" s="331"/>
      <c r="AE35" s="331"/>
      <c r="AF35" s="331"/>
      <c r="AG35" s="332"/>
      <c r="AH35" s="332"/>
      <c r="AI35" s="332"/>
      <c r="AJ35" s="331"/>
      <c r="AK35" s="326"/>
      <c r="AL35" s="331"/>
      <c r="AM35" s="326"/>
      <c r="AN35" s="326"/>
      <c r="AO35" s="326">
        <f>SUM(Z34:AN34)</f>
        <v>0</v>
      </c>
      <c r="AP35" s="326"/>
      <c r="AQ35" s="326">
        <f>SUM(AP34:AR34)</f>
        <v>0</v>
      </c>
      <c r="AR35" s="326">
        <f>SUM(AP34:AS34)</f>
        <v>0</v>
      </c>
      <c r="AS35" s="330"/>
      <c r="AT35" s="326">
        <f>SUM(O34,Z34:AN34,AP34:AS34)</f>
        <v>0</v>
      </c>
      <c r="AU35" s="326"/>
      <c r="AV35" s="326"/>
      <c r="AW35" s="326"/>
      <c r="AX35" s="326"/>
      <c r="AY35" s="326"/>
      <c r="AZ35" s="328">
        <f>SUM(AU34:AY34)</f>
        <v>0</v>
      </c>
      <c r="BA35" s="326"/>
      <c r="BB35" s="326"/>
      <c r="BC35" s="326"/>
      <c r="BD35" s="326"/>
      <c r="BE35" s="326"/>
      <c r="BF35" s="326"/>
      <c r="BG35" s="328">
        <f>SUM(BA34:BC34,BE34,BF34)</f>
        <v>0</v>
      </c>
      <c r="BH35" s="325"/>
      <c r="BI35" s="325"/>
      <c r="BJ35" s="325"/>
      <c r="BK35" s="325">
        <f>SUM(BH34:BL34)</f>
        <v>0</v>
      </c>
      <c r="BL35" s="333"/>
      <c r="BM35" s="326"/>
      <c r="BN35" s="326">
        <f>SUM(BM34:BN34)</f>
        <v>0</v>
      </c>
      <c r="BO35" s="325"/>
      <c r="BP35" s="333">
        <f>SUM(BO34:BP34)</f>
        <v>0</v>
      </c>
      <c r="BQ35" s="333"/>
      <c r="BR35" s="333"/>
      <c r="BS35" s="333"/>
      <c r="BT35" s="333"/>
      <c r="BU35" s="327"/>
      <c r="BV35" s="333"/>
      <c r="BW35" s="327"/>
      <c r="BX35" s="327"/>
      <c r="BY35" s="333"/>
      <c r="BZ35" s="333"/>
      <c r="CA35" s="327"/>
      <c r="CB35" s="333"/>
      <c r="CC35" s="333"/>
      <c r="CD35" s="333"/>
      <c r="CE35" s="334"/>
      <c r="CF35" s="334"/>
      <c r="CG35" s="333"/>
      <c r="CH35" s="333"/>
      <c r="CI35" s="333"/>
      <c r="CJ35" s="333"/>
      <c r="CK35" s="333"/>
      <c r="CL35" s="333"/>
      <c r="CM35" s="326">
        <f>SUM(AZ34,BG34:CL34)</f>
        <v>0</v>
      </c>
      <c r="CN35" s="326">
        <f>AT35-CM35</f>
        <v>0</v>
      </c>
      <c r="CO35" s="326"/>
      <c r="CP35" s="326"/>
      <c r="CQ35" s="326"/>
      <c r="CR35" s="333"/>
      <c r="CS35" s="332"/>
      <c r="CT35" s="333"/>
      <c r="CU35" s="332"/>
      <c r="CV35" s="336"/>
      <c r="CW35" s="336"/>
      <c r="CX35" s="336"/>
      <c r="CY35" s="336"/>
      <c r="CZ35" s="336"/>
      <c r="DA35" s="336"/>
      <c r="DB35" s="333"/>
      <c r="DC35" s="333"/>
      <c r="DD35" s="333"/>
      <c r="DE35" s="559"/>
      <c r="DF35" s="336"/>
      <c r="DG35" s="559"/>
      <c r="DH35" s="326"/>
    </row>
    <row r="36" spans="1:112" s="160" customFormat="1" ht="33" customHeight="1" x14ac:dyDescent="0.45">
      <c r="AJ36" s="366"/>
      <c r="AL36" s="366"/>
      <c r="CU36" s="161"/>
      <c r="CV36" s="161"/>
      <c r="CW36" s="161"/>
      <c r="CX36" s="161"/>
      <c r="CY36" s="161"/>
      <c r="CZ36" s="161"/>
      <c r="DA36" s="161"/>
      <c r="DB36" s="161"/>
      <c r="DE36" s="563"/>
      <c r="DF36" s="161"/>
      <c r="DG36" s="563"/>
    </row>
    <row r="37" spans="1:112" s="160" customFormat="1" ht="33" customHeight="1" x14ac:dyDescent="0.45">
      <c r="AJ37" s="366"/>
      <c r="AL37" s="366"/>
      <c r="CU37" s="161"/>
      <c r="CV37" s="161"/>
      <c r="CW37" s="161"/>
      <c r="CX37" s="161"/>
      <c r="CY37" s="161"/>
      <c r="CZ37" s="161"/>
      <c r="DA37" s="161"/>
      <c r="DB37" s="161"/>
      <c r="DE37" s="563"/>
      <c r="DF37" s="161"/>
      <c r="DG37" s="563"/>
    </row>
    <row r="38" spans="1:112" s="160" customFormat="1" ht="33" customHeight="1" x14ac:dyDescent="0.45">
      <c r="AJ38" s="366"/>
      <c r="AL38" s="366"/>
      <c r="CU38" s="161"/>
      <c r="CV38" s="161"/>
      <c r="CW38" s="161"/>
      <c r="CX38" s="161"/>
      <c r="CY38" s="161"/>
      <c r="CZ38" s="161"/>
      <c r="DA38" s="161"/>
      <c r="DB38" s="161"/>
      <c r="DE38" s="563"/>
      <c r="DF38" s="161"/>
      <c r="DG38" s="563"/>
    </row>
    <row r="39" spans="1:112" s="145" customFormat="1" ht="33" customHeight="1" x14ac:dyDescent="0.4">
      <c r="AJ39" s="367"/>
      <c r="AL39" s="367"/>
      <c r="CU39" s="146"/>
      <c r="CV39" s="146"/>
      <c r="CW39" s="146"/>
      <c r="CX39" s="146"/>
      <c r="CY39" s="146"/>
      <c r="CZ39" s="146"/>
      <c r="DA39" s="146"/>
      <c r="DB39" s="146"/>
      <c r="DE39" s="564"/>
      <c r="DF39" s="146"/>
      <c r="DG39" s="564"/>
    </row>
    <row r="40" spans="1:112" s="145" customFormat="1" ht="33" customHeight="1" x14ac:dyDescent="0.4">
      <c r="AJ40" s="367"/>
      <c r="AL40" s="367"/>
      <c r="CU40" s="146"/>
      <c r="CV40" s="146"/>
      <c r="CW40" s="146"/>
      <c r="CX40" s="146"/>
      <c r="CY40" s="146"/>
      <c r="CZ40" s="146"/>
      <c r="DA40" s="146"/>
      <c r="DB40" s="146"/>
      <c r="DE40" s="564"/>
      <c r="DF40" s="146"/>
      <c r="DG40" s="564"/>
    </row>
    <row r="41" spans="1:112" s="145" customFormat="1" ht="33" customHeight="1" x14ac:dyDescent="0.4">
      <c r="AJ41" s="367"/>
      <c r="AL41" s="367"/>
      <c r="CU41" s="146"/>
      <c r="CV41" s="146"/>
      <c r="CW41" s="146"/>
      <c r="CX41" s="146"/>
      <c r="CY41" s="146"/>
      <c r="CZ41" s="146"/>
      <c r="DA41" s="146"/>
      <c r="DB41" s="146"/>
      <c r="DE41" s="564"/>
      <c r="DF41" s="146"/>
      <c r="DG41" s="564"/>
    </row>
    <row r="42" spans="1:112" s="145" customFormat="1" ht="33" customHeight="1" x14ac:dyDescent="0.4">
      <c r="AJ42" s="367"/>
      <c r="AL42" s="367"/>
      <c r="CU42" s="146"/>
      <c r="CV42" s="146"/>
      <c r="CW42" s="146"/>
      <c r="CX42" s="146"/>
      <c r="CY42" s="146"/>
      <c r="CZ42" s="146"/>
      <c r="DA42" s="146"/>
      <c r="DB42" s="146"/>
      <c r="DE42" s="564"/>
      <c r="DF42" s="146"/>
      <c r="DG42" s="564"/>
    </row>
    <row r="43" spans="1:112" s="145" customFormat="1" ht="33" customHeight="1" x14ac:dyDescent="0.4">
      <c r="AJ43" s="367"/>
      <c r="AL43" s="367"/>
      <c r="CU43" s="146"/>
      <c r="CV43" s="146"/>
      <c r="CW43" s="146"/>
      <c r="CX43" s="146"/>
      <c r="CY43" s="146"/>
      <c r="CZ43" s="146"/>
      <c r="DA43" s="146"/>
      <c r="DB43" s="146"/>
      <c r="DE43" s="564"/>
      <c r="DF43" s="146"/>
      <c r="DG43" s="564"/>
    </row>
    <row r="44" spans="1:112" s="145" customFormat="1" ht="33" customHeight="1" x14ac:dyDescent="0.4">
      <c r="AJ44" s="367"/>
      <c r="AL44" s="367"/>
      <c r="CU44" s="146"/>
      <c r="CV44" s="146"/>
      <c r="CW44" s="146"/>
      <c r="CX44" s="146"/>
      <c r="CY44" s="146"/>
      <c r="CZ44" s="146"/>
      <c r="DA44" s="146"/>
      <c r="DB44" s="146"/>
      <c r="DE44" s="564"/>
      <c r="DF44" s="146"/>
      <c r="DG44" s="564"/>
    </row>
    <row r="45" spans="1:112" s="145" customFormat="1" ht="33" customHeight="1" x14ac:dyDescent="0.4">
      <c r="AJ45" s="367"/>
      <c r="AL45" s="367"/>
      <c r="CU45" s="146"/>
      <c r="CV45" s="146"/>
      <c r="CW45" s="146"/>
      <c r="CX45" s="146"/>
      <c r="CY45" s="146"/>
      <c r="CZ45" s="146"/>
      <c r="DA45" s="146"/>
      <c r="DB45" s="146"/>
      <c r="DE45" s="564"/>
      <c r="DF45" s="146"/>
      <c r="DG45" s="564"/>
    </row>
    <row r="46" spans="1:112" s="145" customFormat="1" ht="33" customHeight="1" x14ac:dyDescent="0.4">
      <c r="AJ46" s="367"/>
      <c r="AL46" s="367"/>
      <c r="CU46" s="146"/>
      <c r="CV46" s="146"/>
      <c r="CW46" s="146"/>
      <c r="CX46" s="146"/>
      <c r="CY46" s="146"/>
      <c r="CZ46" s="146"/>
      <c r="DA46" s="146"/>
      <c r="DB46" s="146"/>
      <c r="DE46" s="564"/>
      <c r="DF46" s="146"/>
      <c r="DG46" s="564"/>
    </row>
    <row r="47" spans="1:112" s="143" customFormat="1" ht="33" customHeight="1" x14ac:dyDescent="0.4">
      <c r="AJ47" s="368"/>
      <c r="AL47" s="368"/>
      <c r="CU47" s="144"/>
      <c r="CV47" s="144"/>
      <c r="CW47" s="144"/>
      <c r="CX47" s="144"/>
      <c r="CY47" s="144"/>
      <c r="CZ47" s="144"/>
      <c r="DA47" s="144"/>
      <c r="DB47" s="144"/>
      <c r="DE47" s="565"/>
      <c r="DF47" s="144"/>
      <c r="DG47" s="565"/>
    </row>
    <row r="48" spans="1:112" s="143" customFormat="1" ht="33" customHeight="1" x14ac:dyDescent="0.4">
      <c r="AJ48" s="368"/>
      <c r="AL48" s="368"/>
      <c r="CU48" s="144"/>
      <c r="CV48" s="144"/>
      <c r="CW48" s="144"/>
      <c r="CX48" s="144"/>
      <c r="CY48" s="144"/>
      <c r="CZ48" s="144"/>
      <c r="DA48" s="144"/>
      <c r="DB48" s="144"/>
      <c r="DE48" s="565"/>
      <c r="DF48" s="144"/>
      <c r="DG48" s="565"/>
    </row>
    <row r="49" spans="36:111" s="143" customFormat="1" ht="33" customHeight="1" x14ac:dyDescent="0.4">
      <c r="AJ49" s="368"/>
      <c r="AL49" s="368"/>
      <c r="CU49" s="144"/>
      <c r="CV49" s="144"/>
      <c r="CW49" s="144"/>
      <c r="CX49" s="144"/>
      <c r="CY49" s="144"/>
      <c r="CZ49" s="144"/>
      <c r="DA49" s="144"/>
      <c r="DB49" s="144"/>
      <c r="DE49" s="565"/>
      <c r="DF49" s="144"/>
      <c r="DG49" s="565"/>
    </row>
    <row r="50" spans="36:111" ht="35.1" customHeight="1" x14ac:dyDescent="0.2"/>
    <row r="51" spans="36:111" ht="35.1" customHeight="1" x14ac:dyDescent="0.2"/>
    <row r="52" spans="36:111" ht="35.1" customHeight="1" x14ac:dyDescent="0.2"/>
    <row r="53" spans="36:111" ht="35.1" customHeight="1" x14ac:dyDescent="0.2"/>
    <row r="54" spans="36:111" ht="35.1" customHeight="1" x14ac:dyDescent="0.2"/>
    <row r="55" spans="36:111" ht="35.1" customHeight="1" x14ac:dyDescent="0.2"/>
    <row r="56" spans="36:111" ht="35.1" customHeight="1" x14ac:dyDescent="0.2"/>
    <row r="57" spans="36:111" ht="35.1" customHeight="1" x14ac:dyDescent="0.2"/>
    <row r="58" spans="36:111" ht="35.1" customHeight="1" x14ac:dyDescent="0.2"/>
    <row r="59" spans="36:111" ht="35.1" customHeight="1" x14ac:dyDescent="0.2"/>
    <row r="60" spans="36:111" ht="35.1" customHeight="1" x14ac:dyDescent="0.2"/>
    <row r="61" spans="36:111" ht="35.1" customHeight="1" x14ac:dyDescent="0.2"/>
    <row r="62" spans="36:111" ht="35.1" customHeight="1" x14ac:dyDescent="0.2"/>
    <row r="63" spans="36:111" ht="35.1" customHeight="1" x14ac:dyDescent="0.2"/>
    <row r="64" spans="36:111" ht="35.1" customHeight="1" x14ac:dyDescent="0.2"/>
    <row r="65" spans="109:111" customFormat="1" ht="35.1" customHeight="1" x14ac:dyDescent="0.2">
      <c r="DE65" s="566"/>
      <c r="DG65" s="566"/>
    </row>
    <row r="66" spans="109:111" customFormat="1" ht="35.1" customHeight="1" x14ac:dyDescent="0.2">
      <c r="DE66" s="566"/>
      <c r="DG66" s="566"/>
    </row>
  </sheetData>
  <customSheetViews>
    <customSheetView guid="{39BA71BF-908C-4837-9463-6A2E214E28B5}" scale="60" showPageBreaks="1" printArea="1" view="pageBreakPreview">
      <selection activeCell="R13" sqref="R13"/>
      <colBreaks count="1" manualBreakCount="1">
        <brk id="46" max="35" man="1"/>
      </colBreaks>
      <pageMargins left="0" right="0" top="0" bottom="0" header="0" footer="0"/>
      <printOptions horizontalCentered="1" verticalCentered="1"/>
      <pageSetup paperSize="5" scale="37" orientation="landscape" r:id="rId1"/>
      <headerFooter alignWithMargins="0"/>
    </customSheetView>
  </customSheetViews>
  <mergeCells count="80">
    <mergeCell ref="CQ4:CY4"/>
    <mergeCell ref="CZ4:CZ5"/>
    <mergeCell ref="DB4:DD4"/>
    <mergeCell ref="DE4:DE5"/>
    <mergeCell ref="DF4:DF5"/>
    <mergeCell ref="DG4:DG5"/>
    <mergeCell ref="Z4:AN4"/>
    <mergeCell ref="BX2:BZ2"/>
    <mergeCell ref="AS4:AS5"/>
    <mergeCell ref="AT4:AT5"/>
    <mergeCell ref="AU4:AY4"/>
    <mergeCell ref="AZ4:AZ5"/>
    <mergeCell ref="BA4:BC4"/>
    <mergeCell ref="BD4:BD5"/>
    <mergeCell ref="BG4:BG5"/>
    <mergeCell ref="BO3:BP3"/>
    <mergeCell ref="BQ4:BQ5"/>
    <mergeCell ref="AO4:AO5"/>
    <mergeCell ref="AP4:AR4"/>
    <mergeCell ref="CN4:CN5"/>
    <mergeCell ref="CO4:CO5"/>
    <mergeCell ref="CK4:CK5"/>
    <mergeCell ref="CM4:CM5"/>
    <mergeCell ref="W4:W5"/>
    <mergeCell ref="BP4:BP5"/>
    <mergeCell ref="BR4:BR5"/>
    <mergeCell ref="BS4:BS5"/>
    <mergeCell ref="BT4:BT5"/>
    <mergeCell ref="BU4:BU5"/>
    <mergeCell ref="BV4:BV5"/>
    <mergeCell ref="BW4:BW5"/>
    <mergeCell ref="BX4:BX5"/>
    <mergeCell ref="BY4:BY5"/>
    <mergeCell ref="CE4:CE5"/>
    <mergeCell ref="CJ4:CJ5"/>
    <mergeCell ref="CG4:CG5"/>
    <mergeCell ref="F4:F5"/>
    <mergeCell ref="G4:G5"/>
    <mergeCell ref="I4:I5"/>
    <mergeCell ref="J4:N4"/>
    <mergeCell ref="O4:O5"/>
    <mergeCell ref="H4:H5"/>
    <mergeCell ref="A4:A5"/>
    <mergeCell ref="B4:B5"/>
    <mergeCell ref="C4:C5"/>
    <mergeCell ref="D4:D5"/>
    <mergeCell ref="E4:E5"/>
    <mergeCell ref="K3:L3"/>
    <mergeCell ref="AN3:AO3"/>
    <mergeCell ref="K1:N1"/>
    <mergeCell ref="AK1:AO1"/>
    <mergeCell ref="W3:X3"/>
    <mergeCell ref="Z3:AB3"/>
    <mergeCell ref="Z2:AB2"/>
    <mergeCell ref="P4:T4"/>
    <mergeCell ref="X4:X5"/>
    <mergeCell ref="Y4:Y5"/>
    <mergeCell ref="BT3:BU3"/>
    <mergeCell ref="BX3:BZ3"/>
    <mergeCell ref="BE1:BH1"/>
    <mergeCell ref="BY1:CH1"/>
    <mergeCell ref="BH4:BK4"/>
    <mergeCell ref="BL4:BL5"/>
    <mergeCell ref="BM4:BN4"/>
    <mergeCell ref="AP1:AS1"/>
    <mergeCell ref="DA4:DA5"/>
    <mergeCell ref="CH4:CH5"/>
    <mergeCell ref="BO4:BO5"/>
    <mergeCell ref="CL4:CL5"/>
    <mergeCell ref="CF4:CF5"/>
    <mergeCell ref="CA4:CA5"/>
    <mergeCell ref="CB4:CB5"/>
    <mergeCell ref="CC4:CC5"/>
    <mergeCell ref="CD4:CD5"/>
    <mergeCell ref="CI4:CI5"/>
    <mergeCell ref="BZ4:BZ5"/>
    <mergeCell ref="BE4:BF4"/>
    <mergeCell ref="CP4:CP5"/>
    <mergeCell ref="CM1:CO1"/>
    <mergeCell ref="BE3:BF3"/>
  </mergeCells>
  <conditionalFormatting sqref="CJ3">
    <cfRule type="cellIs" dxfId="762" priority="80" stopIfTrue="1" operator="greaterThanOrEqual">
      <formula>238.5</formula>
    </cfRule>
  </conditionalFormatting>
  <conditionalFormatting sqref="AP3">
    <cfRule type="cellIs" dxfId="761" priority="79" stopIfTrue="1" operator="greaterThanOrEqual">
      <formula>238.5</formula>
    </cfRule>
  </conditionalFormatting>
  <conditionalFormatting sqref="BN9:BN33">
    <cfRule type="cellIs" dxfId="760" priority="45" operator="greaterThanOrEqual">
      <formula>13.7</formula>
    </cfRule>
    <cfRule type="cellIs" dxfId="759" priority="46" operator="greaterThanOrEqual">
      <formula>17.3</formula>
    </cfRule>
  </conditionalFormatting>
  <conditionalFormatting sqref="I9:I33">
    <cfRule type="cellIs" dxfId="758" priority="36" operator="greaterThanOrEqual">
      <formula>1370</formula>
    </cfRule>
  </conditionalFormatting>
  <conditionalFormatting sqref="BD9:BD33">
    <cfRule type="cellIs" dxfId="757" priority="52" stopIfTrue="1" operator="equal">
      <formula>0</formula>
    </cfRule>
  </conditionalFormatting>
  <conditionalFormatting sqref="J9:J33">
    <cfRule type="cellIs" dxfId="756" priority="51" operator="greaterThanOrEqual">
      <formula>205.5</formula>
    </cfRule>
  </conditionalFormatting>
  <conditionalFormatting sqref="K9:K33">
    <cfRule type="cellIs" dxfId="755" priority="49" operator="greaterThanOrEqual">
      <formula>13.7</formula>
    </cfRule>
    <cfRule type="cellIs" dxfId="754" priority="50" operator="greaterThanOrEqual">
      <formula>17.3</formula>
    </cfRule>
  </conditionalFormatting>
  <conditionalFormatting sqref="L9:L33">
    <cfRule type="cellIs" dxfId="753" priority="48" operator="greaterThanOrEqual">
      <formula>27.4</formula>
    </cfRule>
  </conditionalFormatting>
  <conditionalFormatting sqref="M9:M33">
    <cfRule type="cellIs" dxfId="752" priority="47" operator="greaterThanOrEqual">
      <formula>41.1</formula>
    </cfRule>
  </conditionalFormatting>
  <conditionalFormatting sqref="BM9:BM33">
    <cfRule type="cellIs" dxfId="751" priority="44" operator="greaterThanOrEqual">
      <formula>41.1</formula>
    </cfRule>
  </conditionalFormatting>
  <conditionalFormatting sqref="AX9:AY33">
    <cfRule type="cellIs" dxfId="750" priority="43" operator="greaterThanOrEqual">
      <formula>205.5</formula>
    </cfRule>
  </conditionalFormatting>
  <conditionalFormatting sqref="AU9:AU33">
    <cfRule type="cellIs" dxfId="749" priority="42" operator="greaterThanOrEqual">
      <formula>205.5</formula>
    </cfRule>
  </conditionalFormatting>
  <conditionalFormatting sqref="AV9:AV33">
    <cfRule type="cellIs" dxfId="748" priority="40" operator="greaterThanOrEqual">
      <formula>13.7</formula>
    </cfRule>
    <cfRule type="cellIs" dxfId="747" priority="41" operator="greaterThanOrEqual">
      <formula>17.3</formula>
    </cfRule>
  </conditionalFormatting>
  <conditionalFormatting sqref="AW9:AW33">
    <cfRule type="cellIs" dxfId="746" priority="39" operator="greaterThanOrEqual">
      <formula>27.4</formula>
    </cfRule>
  </conditionalFormatting>
  <conditionalFormatting sqref="AX9:AX33">
    <cfRule type="cellIs" dxfId="745" priority="38" operator="greaterThanOrEqual">
      <formula>137</formula>
    </cfRule>
  </conditionalFormatting>
  <conditionalFormatting sqref="AY9:AY33">
    <cfRule type="cellIs" dxfId="744" priority="37" operator="greaterThanOrEqual">
      <formula>109.6</formula>
    </cfRule>
  </conditionalFormatting>
  <conditionalFormatting sqref="AO9:AO33">
    <cfRule type="cellIs" dxfId="743" priority="35" operator="greaterThanOrEqual">
      <formula>2800</formula>
    </cfRule>
  </conditionalFormatting>
  <conditionalFormatting sqref="AP9:AP33">
    <cfRule type="cellIs" dxfId="742" priority="34" operator="greaterThanOrEqual">
      <formula>420</formula>
    </cfRule>
  </conditionalFormatting>
  <conditionalFormatting sqref="AQ9:AQ33">
    <cfRule type="cellIs" dxfId="741" priority="33" operator="greaterThanOrEqual">
      <formula>28</formula>
    </cfRule>
  </conditionalFormatting>
  <conditionalFormatting sqref="AR9:AR33">
    <cfRule type="cellIs" dxfId="740" priority="32" operator="greaterThanOrEqual">
      <formula>84</formula>
    </cfRule>
  </conditionalFormatting>
  <conditionalFormatting sqref="BA9:BA33">
    <cfRule type="cellIs" dxfId="739" priority="31" operator="greaterThanOrEqual">
      <formula>420</formula>
    </cfRule>
  </conditionalFormatting>
  <conditionalFormatting sqref="BB9:BB33">
    <cfRule type="cellIs" dxfId="738" priority="30" operator="greaterThanOrEqual">
      <formula>28</formula>
    </cfRule>
  </conditionalFormatting>
  <conditionalFormatting sqref="BF9:BF33">
    <cfRule type="cellIs" dxfId="737" priority="29" operator="greaterThanOrEqual">
      <formula>28</formula>
    </cfRule>
  </conditionalFormatting>
  <conditionalFormatting sqref="BE9:BE33">
    <cfRule type="cellIs" dxfId="736" priority="28" operator="greaterThanOrEqual">
      <formula>84</formula>
    </cfRule>
  </conditionalFormatting>
  <conditionalFormatting sqref="BC9:BC33">
    <cfRule type="cellIs" dxfId="735" priority="27" operator="greaterThanOrEqual">
      <formula>280</formula>
    </cfRule>
  </conditionalFormatting>
  <conditionalFormatting sqref="BN6:BN8">
    <cfRule type="cellIs" dxfId="734" priority="19" operator="greaterThanOrEqual">
      <formula>13.7</formula>
    </cfRule>
    <cfRule type="cellIs" dxfId="733" priority="20" operator="greaterThanOrEqual">
      <formula>17.3</formula>
    </cfRule>
  </conditionalFormatting>
  <conditionalFormatting sqref="I6:I8">
    <cfRule type="cellIs" dxfId="732" priority="10" operator="greaterThanOrEqual">
      <formula>1370</formula>
    </cfRule>
  </conditionalFormatting>
  <conditionalFormatting sqref="BD6:BD8">
    <cfRule type="cellIs" dxfId="731" priority="26" stopIfTrue="1" operator="equal">
      <formula>0</formula>
    </cfRule>
  </conditionalFormatting>
  <conditionalFormatting sqref="J6:J8">
    <cfRule type="cellIs" dxfId="730" priority="25" operator="greaterThanOrEqual">
      <formula>205.5</formula>
    </cfRule>
  </conditionalFormatting>
  <conditionalFormatting sqref="K6:K8">
    <cfRule type="cellIs" dxfId="729" priority="23" operator="greaterThanOrEqual">
      <formula>13.7</formula>
    </cfRule>
    <cfRule type="cellIs" dxfId="728" priority="24" operator="greaterThanOrEqual">
      <formula>17.3</formula>
    </cfRule>
  </conditionalFormatting>
  <conditionalFormatting sqref="L6:L8">
    <cfRule type="cellIs" dxfId="727" priority="22" operator="greaterThanOrEqual">
      <formula>27.4</formula>
    </cfRule>
  </conditionalFormatting>
  <conditionalFormatting sqref="M6:M8">
    <cfRule type="cellIs" dxfId="726" priority="21" operator="greaterThanOrEqual">
      <formula>41.1</formula>
    </cfRule>
  </conditionalFormatting>
  <conditionalFormatting sqref="BM6:BM8">
    <cfRule type="cellIs" dxfId="725" priority="18" operator="greaterThanOrEqual">
      <formula>41.1</formula>
    </cfRule>
  </conditionalFormatting>
  <conditionalFormatting sqref="AX6:AY8">
    <cfRule type="cellIs" dxfId="724" priority="17" operator="greaterThanOrEqual">
      <formula>205.5</formula>
    </cfRule>
  </conditionalFormatting>
  <conditionalFormatting sqref="AU6:AU8">
    <cfRule type="cellIs" dxfId="723" priority="16" operator="greaterThanOrEqual">
      <formula>205.5</formula>
    </cfRule>
  </conditionalFormatting>
  <conditionalFormatting sqref="AV6:AV8">
    <cfRule type="cellIs" dxfId="722" priority="14" operator="greaterThanOrEqual">
      <formula>13.7</formula>
    </cfRule>
    <cfRule type="cellIs" dxfId="721" priority="15" operator="greaterThanOrEqual">
      <formula>17.3</formula>
    </cfRule>
  </conditionalFormatting>
  <conditionalFormatting sqref="AW6:AW8">
    <cfRule type="cellIs" dxfId="720" priority="13" operator="greaterThanOrEqual">
      <formula>27.4</formula>
    </cfRule>
  </conditionalFormatting>
  <conditionalFormatting sqref="AX6:AX8">
    <cfRule type="cellIs" dxfId="719" priority="12" operator="greaterThanOrEqual">
      <formula>137</formula>
    </cfRule>
  </conditionalFormatting>
  <conditionalFormatting sqref="AY6:AY8">
    <cfRule type="cellIs" dxfId="718" priority="11" operator="greaterThanOrEqual">
      <formula>109.6</formula>
    </cfRule>
  </conditionalFormatting>
  <conditionalFormatting sqref="AO6:AO8">
    <cfRule type="cellIs" dxfId="717" priority="9" operator="greaterThanOrEqual">
      <formula>2800</formula>
    </cfRule>
  </conditionalFormatting>
  <conditionalFormatting sqref="AP6:AP8">
    <cfRule type="cellIs" dxfId="716" priority="8" operator="greaterThanOrEqual">
      <formula>420</formula>
    </cfRule>
  </conditionalFormatting>
  <conditionalFormatting sqref="AQ6:AQ8">
    <cfRule type="cellIs" dxfId="715" priority="7" operator="greaterThanOrEqual">
      <formula>28</formula>
    </cfRule>
  </conditionalFormatting>
  <conditionalFormatting sqref="AR6:AR8">
    <cfRule type="cellIs" dxfId="714" priority="6" operator="greaterThanOrEqual">
      <formula>84</formula>
    </cfRule>
  </conditionalFormatting>
  <conditionalFormatting sqref="BA6:BA8">
    <cfRule type="cellIs" dxfId="713" priority="5" operator="greaterThanOrEqual">
      <formula>420</formula>
    </cfRule>
  </conditionalFormatting>
  <conditionalFormatting sqref="BB6:BB8">
    <cfRule type="cellIs" dxfId="712" priority="4" operator="greaterThanOrEqual">
      <formula>28</formula>
    </cfRule>
  </conditionalFormatting>
  <conditionalFormatting sqref="BF6:BF8">
    <cfRule type="cellIs" dxfId="711" priority="3" operator="greaterThanOrEqual">
      <formula>28</formula>
    </cfRule>
  </conditionalFormatting>
  <conditionalFormatting sqref="BE6:BE8">
    <cfRule type="cellIs" dxfId="710" priority="2" operator="greaterThanOrEqual">
      <formula>84</formula>
    </cfRule>
  </conditionalFormatting>
  <conditionalFormatting sqref="BC6:BC8">
    <cfRule type="cellIs" dxfId="709" priority="1" operator="greaterThanOrEqual">
      <formula>280</formula>
    </cfRule>
  </conditionalFormatting>
  <printOptions horizontalCentered="1" verticalCentered="1"/>
  <pageMargins left="0" right="0" top="0" bottom="0" header="0" footer="0"/>
  <pageSetup paperSize="8" scale="34" orientation="landscape" r:id="rId2"/>
  <headerFooter alignWithMargins="0"/>
  <colBreaks count="1" manualBreakCount="1">
    <brk id="46" max="35" man="1"/>
  </colBreaks>
  <drawing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بيانات!$JD$15:$JD$21</xm:f>
          </x14:formula1>
          <xm:sqref>D34</xm:sqref>
        </x14:dataValidation>
        <x14:dataValidation type="list" allowBlank="1" showInputMessage="1" showErrorMessage="1">
          <x14:formula1>
            <xm:f>بيانات!$JD$15:$JD$20</xm:f>
          </x14:formula1>
          <xm:sqref>E9:E33</xm:sqref>
        </x14:dataValidation>
        <x14:dataValidation type="list" allowBlank="1" showInputMessage="1" showErrorMessage="1">
          <x14:formula1>
            <xm:f>بيانات!$JD$15:$JD$22</xm:f>
          </x14:formula1>
          <xm:sqref>D9:D33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1"/>
  <dimension ref="A1:AH54"/>
  <sheetViews>
    <sheetView rightToLeft="1" view="pageBreakPreview" zoomScale="60" zoomScaleNormal="75" workbookViewId="0"/>
  </sheetViews>
  <sheetFormatPr defaultRowHeight="12.75" x14ac:dyDescent="0.2"/>
  <cols>
    <col min="1" max="7" width="18.7109375" style="179" customWidth="1"/>
    <col min="8" max="10" width="16.7109375" style="179" customWidth="1"/>
    <col min="11" max="11" width="20.5703125" style="179" customWidth="1"/>
    <col min="12" max="13" width="25.7109375" style="179" customWidth="1"/>
    <col min="14" max="17" width="11.7109375" style="179" customWidth="1"/>
    <col min="18" max="18" width="96.7109375" style="179" customWidth="1"/>
    <col min="19" max="19" width="32" style="179" customWidth="1"/>
    <col min="20" max="20" width="34.140625" style="179" customWidth="1"/>
    <col min="21" max="21" width="110" style="67" customWidth="1"/>
    <col min="22" max="22" width="12.7109375" style="179" hidden="1" customWidth="1"/>
    <col min="23" max="23" width="41.42578125" style="179" customWidth="1"/>
    <col min="24" max="33" width="15.28515625" style="179" customWidth="1"/>
    <col min="34" max="34" width="9.140625" style="179" customWidth="1"/>
    <col min="35" max="255" width="9.140625" style="179"/>
    <col min="256" max="256" width="16.140625" style="179" customWidth="1"/>
    <col min="257" max="257" width="13.140625" style="179" customWidth="1"/>
    <col min="258" max="258" width="12.28515625" style="179" customWidth="1"/>
    <col min="259" max="259" width="12" style="179" customWidth="1"/>
    <col min="260" max="260" width="15.85546875" style="179" customWidth="1"/>
    <col min="261" max="261" width="12.5703125" style="179" customWidth="1"/>
    <col min="262" max="262" width="18" style="179" customWidth="1"/>
    <col min="263" max="263" width="17.5703125" style="179" customWidth="1"/>
    <col min="264" max="264" width="10.5703125" style="179" customWidth="1"/>
    <col min="265" max="265" width="10.140625" style="179" customWidth="1"/>
    <col min="266" max="266" width="12.7109375" style="179" customWidth="1"/>
    <col min="267" max="267" width="15.85546875" style="179" customWidth="1"/>
    <col min="268" max="268" width="16.42578125" style="179" customWidth="1"/>
    <col min="269" max="272" width="9.28515625" style="179" customWidth="1"/>
    <col min="273" max="273" width="75.140625" style="179" customWidth="1"/>
    <col min="274" max="274" width="16.85546875" style="179" customWidth="1"/>
    <col min="275" max="275" width="20.7109375" style="179" customWidth="1"/>
    <col min="276" max="276" width="96.85546875" style="179" customWidth="1"/>
    <col min="277" max="277" width="0" style="179" hidden="1" customWidth="1"/>
    <col min="278" max="278" width="5.140625" style="179" customWidth="1"/>
    <col min="279" max="289" width="15.28515625" style="179" customWidth="1"/>
    <col min="290" max="511" width="9.140625" style="179"/>
    <col min="512" max="512" width="16.140625" style="179" customWidth="1"/>
    <col min="513" max="513" width="13.140625" style="179" customWidth="1"/>
    <col min="514" max="514" width="12.28515625" style="179" customWidth="1"/>
    <col min="515" max="515" width="12" style="179" customWidth="1"/>
    <col min="516" max="516" width="15.85546875" style="179" customWidth="1"/>
    <col min="517" max="517" width="12.5703125" style="179" customWidth="1"/>
    <col min="518" max="518" width="18" style="179" customWidth="1"/>
    <col min="519" max="519" width="17.5703125" style="179" customWidth="1"/>
    <col min="520" max="520" width="10.5703125" style="179" customWidth="1"/>
    <col min="521" max="521" width="10.140625" style="179" customWidth="1"/>
    <col min="522" max="522" width="12.7109375" style="179" customWidth="1"/>
    <col min="523" max="523" width="15.85546875" style="179" customWidth="1"/>
    <col min="524" max="524" width="16.42578125" style="179" customWidth="1"/>
    <col min="525" max="528" width="9.28515625" style="179" customWidth="1"/>
    <col min="529" max="529" width="75.140625" style="179" customWidth="1"/>
    <col min="530" max="530" width="16.85546875" style="179" customWidth="1"/>
    <col min="531" max="531" width="20.7109375" style="179" customWidth="1"/>
    <col min="532" max="532" width="96.85546875" style="179" customWidth="1"/>
    <col min="533" max="533" width="0" style="179" hidden="1" customWidth="1"/>
    <col min="534" max="534" width="5.140625" style="179" customWidth="1"/>
    <col min="535" max="545" width="15.28515625" style="179" customWidth="1"/>
    <col min="546" max="767" width="9.140625" style="179"/>
    <col min="768" max="768" width="16.140625" style="179" customWidth="1"/>
    <col min="769" max="769" width="13.140625" style="179" customWidth="1"/>
    <col min="770" max="770" width="12.28515625" style="179" customWidth="1"/>
    <col min="771" max="771" width="12" style="179" customWidth="1"/>
    <col min="772" max="772" width="15.85546875" style="179" customWidth="1"/>
    <col min="773" max="773" width="12.5703125" style="179" customWidth="1"/>
    <col min="774" max="774" width="18" style="179" customWidth="1"/>
    <col min="775" max="775" width="17.5703125" style="179" customWidth="1"/>
    <col min="776" max="776" width="10.5703125" style="179" customWidth="1"/>
    <col min="777" max="777" width="10.140625" style="179" customWidth="1"/>
    <col min="778" max="778" width="12.7109375" style="179" customWidth="1"/>
    <col min="779" max="779" width="15.85546875" style="179" customWidth="1"/>
    <col min="780" max="780" width="16.42578125" style="179" customWidth="1"/>
    <col min="781" max="784" width="9.28515625" style="179" customWidth="1"/>
    <col min="785" max="785" width="75.140625" style="179" customWidth="1"/>
    <col min="786" max="786" width="16.85546875" style="179" customWidth="1"/>
    <col min="787" max="787" width="20.7109375" style="179" customWidth="1"/>
    <col min="788" max="788" width="96.85546875" style="179" customWidth="1"/>
    <col min="789" max="789" width="0" style="179" hidden="1" customWidth="1"/>
    <col min="790" max="790" width="5.140625" style="179" customWidth="1"/>
    <col min="791" max="801" width="15.28515625" style="179" customWidth="1"/>
    <col min="802" max="1023" width="9.140625" style="179"/>
    <col min="1024" max="1024" width="16.140625" style="179" customWidth="1"/>
    <col min="1025" max="1025" width="13.140625" style="179" customWidth="1"/>
    <col min="1026" max="1026" width="12.28515625" style="179" customWidth="1"/>
    <col min="1027" max="1027" width="12" style="179" customWidth="1"/>
    <col min="1028" max="1028" width="15.85546875" style="179" customWidth="1"/>
    <col min="1029" max="1029" width="12.5703125" style="179" customWidth="1"/>
    <col min="1030" max="1030" width="18" style="179" customWidth="1"/>
    <col min="1031" max="1031" width="17.5703125" style="179" customWidth="1"/>
    <col min="1032" max="1032" width="10.5703125" style="179" customWidth="1"/>
    <col min="1033" max="1033" width="10.140625" style="179" customWidth="1"/>
    <col min="1034" max="1034" width="12.7109375" style="179" customWidth="1"/>
    <col min="1035" max="1035" width="15.85546875" style="179" customWidth="1"/>
    <col min="1036" max="1036" width="16.42578125" style="179" customWidth="1"/>
    <col min="1037" max="1040" width="9.28515625" style="179" customWidth="1"/>
    <col min="1041" max="1041" width="75.140625" style="179" customWidth="1"/>
    <col min="1042" max="1042" width="16.85546875" style="179" customWidth="1"/>
    <col min="1043" max="1043" width="20.7109375" style="179" customWidth="1"/>
    <col min="1044" max="1044" width="96.85546875" style="179" customWidth="1"/>
    <col min="1045" max="1045" width="0" style="179" hidden="1" customWidth="1"/>
    <col min="1046" max="1046" width="5.140625" style="179" customWidth="1"/>
    <col min="1047" max="1057" width="15.28515625" style="179" customWidth="1"/>
    <col min="1058" max="1279" width="9.140625" style="179"/>
    <col min="1280" max="1280" width="16.140625" style="179" customWidth="1"/>
    <col min="1281" max="1281" width="13.140625" style="179" customWidth="1"/>
    <col min="1282" max="1282" width="12.28515625" style="179" customWidth="1"/>
    <col min="1283" max="1283" width="12" style="179" customWidth="1"/>
    <col min="1284" max="1284" width="15.85546875" style="179" customWidth="1"/>
    <col min="1285" max="1285" width="12.5703125" style="179" customWidth="1"/>
    <col min="1286" max="1286" width="18" style="179" customWidth="1"/>
    <col min="1287" max="1287" width="17.5703125" style="179" customWidth="1"/>
    <col min="1288" max="1288" width="10.5703125" style="179" customWidth="1"/>
    <col min="1289" max="1289" width="10.140625" style="179" customWidth="1"/>
    <col min="1290" max="1290" width="12.7109375" style="179" customWidth="1"/>
    <col min="1291" max="1291" width="15.85546875" style="179" customWidth="1"/>
    <col min="1292" max="1292" width="16.42578125" style="179" customWidth="1"/>
    <col min="1293" max="1296" width="9.28515625" style="179" customWidth="1"/>
    <col min="1297" max="1297" width="75.140625" style="179" customWidth="1"/>
    <col min="1298" max="1298" width="16.85546875" style="179" customWidth="1"/>
    <col min="1299" max="1299" width="20.7109375" style="179" customWidth="1"/>
    <col min="1300" max="1300" width="96.85546875" style="179" customWidth="1"/>
    <col min="1301" max="1301" width="0" style="179" hidden="1" customWidth="1"/>
    <col min="1302" max="1302" width="5.140625" style="179" customWidth="1"/>
    <col min="1303" max="1313" width="15.28515625" style="179" customWidth="1"/>
    <col min="1314" max="1535" width="9.140625" style="179"/>
    <col min="1536" max="1536" width="16.140625" style="179" customWidth="1"/>
    <col min="1537" max="1537" width="13.140625" style="179" customWidth="1"/>
    <col min="1538" max="1538" width="12.28515625" style="179" customWidth="1"/>
    <col min="1539" max="1539" width="12" style="179" customWidth="1"/>
    <col min="1540" max="1540" width="15.85546875" style="179" customWidth="1"/>
    <col min="1541" max="1541" width="12.5703125" style="179" customWidth="1"/>
    <col min="1542" max="1542" width="18" style="179" customWidth="1"/>
    <col min="1543" max="1543" width="17.5703125" style="179" customWidth="1"/>
    <col min="1544" max="1544" width="10.5703125" style="179" customWidth="1"/>
    <col min="1545" max="1545" width="10.140625" style="179" customWidth="1"/>
    <col min="1546" max="1546" width="12.7109375" style="179" customWidth="1"/>
    <col min="1547" max="1547" width="15.85546875" style="179" customWidth="1"/>
    <col min="1548" max="1548" width="16.42578125" style="179" customWidth="1"/>
    <col min="1549" max="1552" width="9.28515625" style="179" customWidth="1"/>
    <col min="1553" max="1553" width="75.140625" style="179" customWidth="1"/>
    <col min="1554" max="1554" width="16.85546875" style="179" customWidth="1"/>
    <col min="1555" max="1555" width="20.7109375" style="179" customWidth="1"/>
    <col min="1556" max="1556" width="96.85546875" style="179" customWidth="1"/>
    <col min="1557" max="1557" width="0" style="179" hidden="1" customWidth="1"/>
    <col min="1558" max="1558" width="5.140625" style="179" customWidth="1"/>
    <col min="1559" max="1569" width="15.28515625" style="179" customWidth="1"/>
    <col min="1570" max="1791" width="9.140625" style="179"/>
    <col min="1792" max="1792" width="16.140625" style="179" customWidth="1"/>
    <col min="1793" max="1793" width="13.140625" style="179" customWidth="1"/>
    <col min="1794" max="1794" width="12.28515625" style="179" customWidth="1"/>
    <col min="1795" max="1795" width="12" style="179" customWidth="1"/>
    <col min="1796" max="1796" width="15.85546875" style="179" customWidth="1"/>
    <col min="1797" max="1797" width="12.5703125" style="179" customWidth="1"/>
    <col min="1798" max="1798" width="18" style="179" customWidth="1"/>
    <col min="1799" max="1799" width="17.5703125" style="179" customWidth="1"/>
    <col min="1800" max="1800" width="10.5703125" style="179" customWidth="1"/>
    <col min="1801" max="1801" width="10.140625" style="179" customWidth="1"/>
    <col min="1802" max="1802" width="12.7109375" style="179" customWidth="1"/>
    <col min="1803" max="1803" width="15.85546875" style="179" customWidth="1"/>
    <col min="1804" max="1804" width="16.42578125" style="179" customWidth="1"/>
    <col min="1805" max="1808" width="9.28515625" style="179" customWidth="1"/>
    <col min="1809" max="1809" width="75.140625" style="179" customWidth="1"/>
    <col min="1810" max="1810" width="16.85546875" style="179" customWidth="1"/>
    <col min="1811" max="1811" width="20.7109375" style="179" customWidth="1"/>
    <col min="1812" max="1812" width="96.85546875" style="179" customWidth="1"/>
    <col min="1813" max="1813" width="0" style="179" hidden="1" customWidth="1"/>
    <col min="1814" max="1814" width="5.140625" style="179" customWidth="1"/>
    <col min="1815" max="1825" width="15.28515625" style="179" customWidth="1"/>
    <col min="1826" max="2047" width="9.140625" style="179"/>
    <col min="2048" max="2048" width="16.140625" style="179" customWidth="1"/>
    <col min="2049" max="2049" width="13.140625" style="179" customWidth="1"/>
    <col min="2050" max="2050" width="12.28515625" style="179" customWidth="1"/>
    <col min="2051" max="2051" width="12" style="179" customWidth="1"/>
    <col min="2052" max="2052" width="15.85546875" style="179" customWidth="1"/>
    <col min="2053" max="2053" width="12.5703125" style="179" customWidth="1"/>
    <col min="2054" max="2054" width="18" style="179" customWidth="1"/>
    <col min="2055" max="2055" width="17.5703125" style="179" customWidth="1"/>
    <col min="2056" max="2056" width="10.5703125" style="179" customWidth="1"/>
    <col min="2057" max="2057" width="10.140625" style="179" customWidth="1"/>
    <col min="2058" max="2058" width="12.7109375" style="179" customWidth="1"/>
    <col min="2059" max="2059" width="15.85546875" style="179" customWidth="1"/>
    <col min="2060" max="2060" width="16.42578125" style="179" customWidth="1"/>
    <col min="2061" max="2064" width="9.28515625" style="179" customWidth="1"/>
    <col min="2065" max="2065" width="75.140625" style="179" customWidth="1"/>
    <col min="2066" max="2066" width="16.85546875" style="179" customWidth="1"/>
    <col min="2067" max="2067" width="20.7109375" style="179" customWidth="1"/>
    <col min="2068" max="2068" width="96.85546875" style="179" customWidth="1"/>
    <col min="2069" max="2069" width="0" style="179" hidden="1" customWidth="1"/>
    <col min="2070" max="2070" width="5.140625" style="179" customWidth="1"/>
    <col min="2071" max="2081" width="15.28515625" style="179" customWidth="1"/>
    <col min="2082" max="2303" width="9.140625" style="179"/>
    <col min="2304" max="2304" width="16.140625" style="179" customWidth="1"/>
    <col min="2305" max="2305" width="13.140625" style="179" customWidth="1"/>
    <col min="2306" max="2306" width="12.28515625" style="179" customWidth="1"/>
    <col min="2307" max="2307" width="12" style="179" customWidth="1"/>
    <col min="2308" max="2308" width="15.85546875" style="179" customWidth="1"/>
    <col min="2309" max="2309" width="12.5703125" style="179" customWidth="1"/>
    <col min="2310" max="2310" width="18" style="179" customWidth="1"/>
    <col min="2311" max="2311" width="17.5703125" style="179" customWidth="1"/>
    <col min="2312" max="2312" width="10.5703125" style="179" customWidth="1"/>
    <col min="2313" max="2313" width="10.140625" style="179" customWidth="1"/>
    <col min="2314" max="2314" width="12.7109375" style="179" customWidth="1"/>
    <col min="2315" max="2315" width="15.85546875" style="179" customWidth="1"/>
    <col min="2316" max="2316" width="16.42578125" style="179" customWidth="1"/>
    <col min="2317" max="2320" width="9.28515625" style="179" customWidth="1"/>
    <col min="2321" max="2321" width="75.140625" style="179" customWidth="1"/>
    <col min="2322" max="2322" width="16.85546875" style="179" customWidth="1"/>
    <col min="2323" max="2323" width="20.7109375" style="179" customWidth="1"/>
    <col min="2324" max="2324" width="96.85546875" style="179" customWidth="1"/>
    <col min="2325" max="2325" width="0" style="179" hidden="1" customWidth="1"/>
    <col min="2326" max="2326" width="5.140625" style="179" customWidth="1"/>
    <col min="2327" max="2337" width="15.28515625" style="179" customWidth="1"/>
    <col min="2338" max="2559" width="9.140625" style="179"/>
    <col min="2560" max="2560" width="16.140625" style="179" customWidth="1"/>
    <col min="2561" max="2561" width="13.140625" style="179" customWidth="1"/>
    <col min="2562" max="2562" width="12.28515625" style="179" customWidth="1"/>
    <col min="2563" max="2563" width="12" style="179" customWidth="1"/>
    <col min="2564" max="2564" width="15.85546875" style="179" customWidth="1"/>
    <col min="2565" max="2565" width="12.5703125" style="179" customWidth="1"/>
    <col min="2566" max="2566" width="18" style="179" customWidth="1"/>
    <col min="2567" max="2567" width="17.5703125" style="179" customWidth="1"/>
    <col min="2568" max="2568" width="10.5703125" style="179" customWidth="1"/>
    <col min="2569" max="2569" width="10.140625" style="179" customWidth="1"/>
    <col min="2570" max="2570" width="12.7109375" style="179" customWidth="1"/>
    <col min="2571" max="2571" width="15.85546875" style="179" customWidth="1"/>
    <col min="2572" max="2572" width="16.42578125" style="179" customWidth="1"/>
    <col min="2573" max="2576" width="9.28515625" style="179" customWidth="1"/>
    <col min="2577" max="2577" width="75.140625" style="179" customWidth="1"/>
    <col min="2578" max="2578" width="16.85546875" style="179" customWidth="1"/>
    <col min="2579" max="2579" width="20.7109375" style="179" customWidth="1"/>
    <col min="2580" max="2580" width="96.85546875" style="179" customWidth="1"/>
    <col min="2581" max="2581" width="0" style="179" hidden="1" customWidth="1"/>
    <col min="2582" max="2582" width="5.140625" style="179" customWidth="1"/>
    <col min="2583" max="2593" width="15.28515625" style="179" customWidth="1"/>
    <col min="2594" max="2815" width="9.140625" style="179"/>
    <col min="2816" max="2816" width="16.140625" style="179" customWidth="1"/>
    <col min="2817" max="2817" width="13.140625" style="179" customWidth="1"/>
    <col min="2818" max="2818" width="12.28515625" style="179" customWidth="1"/>
    <col min="2819" max="2819" width="12" style="179" customWidth="1"/>
    <col min="2820" max="2820" width="15.85546875" style="179" customWidth="1"/>
    <col min="2821" max="2821" width="12.5703125" style="179" customWidth="1"/>
    <col min="2822" max="2822" width="18" style="179" customWidth="1"/>
    <col min="2823" max="2823" width="17.5703125" style="179" customWidth="1"/>
    <col min="2824" max="2824" width="10.5703125" style="179" customWidth="1"/>
    <col min="2825" max="2825" width="10.140625" style="179" customWidth="1"/>
    <col min="2826" max="2826" width="12.7109375" style="179" customWidth="1"/>
    <col min="2827" max="2827" width="15.85546875" style="179" customWidth="1"/>
    <col min="2828" max="2828" width="16.42578125" style="179" customWidth="1"/>
    <col min="2829" max="2832" width="9.28515625" style="179" customWidth="1"/>
    <col min="2833" max="2833" width="75.140625" style="179" customWidth="1"/>
    <col min="2834" max="2834" width="16.85546875" style="179" customWidth="1"/>
    <col min="2835" max="2835" width="20.7109375" style="179" customWidth="1"/>
    <col min="2836" max="2836" width="96.85546875" style="179" customWidth="1"/>
    <col min="2837" max="2837" width="0" style="179" hidden="1" customWidth="1"/>
    <col min="2838" max="2838" width="5.140625" style="179" customWidth="1"/>
    <col min="2839" max="2849" width="15.28515625" style="179" customWidth="1"/>
    <col min="2850" max="3071" width="9.140625" style="179"/>
    <col min="3072" max="3072" width="16.140625" style="179" customWidth="1"/>
    <col min="3073" max="3073" width="13.140625" style="179" customWidth="1"/>
    <col min="3074" max="3074" width="12.28515625" style="179" customWidth="1"/>
    <col min="3075" max="3075" width="12" style="179" customWidth="1"/>
    <col min="3076" max="3076" width="15.85546875" style="179" customWidth="1"/>
    <col min="3077" max="3077" width="12.5703125" style="179" customWidth="1"/>
    <col min="3078" max="3078" width="18" style="179" customWidth="1"/>
    <col min="3079" max="3079" width="17.5703125" style="179" customWidth="1"/>
    <col min="3080" max="3080" width="10.5703125" style="179" customWidth="1"/>
    <col min="3081" max="3081" width="10.140625" style="179" customWidth="1"/>
    <col min="3082" max="3082" width="12.7109375" style="179" customWidth="1"/>
    <col min="3083" max="3083" width="15.85546875" style="179" customWidth="1"/>
    <col min="3084" max="3084" width="16.42578125" style="179" customWidth="1"/>
    <col min="3085" max="3088" width="9.28515625" style="179" customWidth="1"/>
    <col min="3089" max="3089" width="75.140625" style="179" customWidth="1"/>
    <col min="3090" max="3090" width="16.85546875" style="179" customWidth="1"/>
    <col min="3091" max="3091" width="20.7109375" style="179" customWidth="1"/>
    <col min="3092" max="3092" width="96.85546875" style="179" customWidth="1"/>
    <col min="3093" max="3093" width="0" style="179" hidden="1" customWidth="1"/>
    <col min="3094" max="3094" width="5.140625" style="179" customWidth="1"/>
    <col min="3095" max="3105" width="15.28515625" style="179" customWidth="1"/>
    <col min="3106" max="3327" width="9.140625" style="179"/>
    <col min="3328" max="3328" width="16.140625" style="179" customWidth="1"/>
    <col min="3329" max="3329" width="13.140625" style="179" customWidth="1"/>
    <col min="3330" max="3330" width="12.28515625" style="179" customWidth="1"/>
    <col min="3331" max="3331" width="12" style="179" customWidth="1"/>
    <col min="3332" max="3332" width="15.85546875" style="179" customWidth="1"/>
    <col min="3333" max="3333" width="12.5703125" style="179" customWidth="1"/>
    <col min="3334" max="3334" width="18" style="179" customWidth="1"/>
    <col min="3335" max="3335" width="17.5703125" style="179" customWidth="1"/>
    <col min="3336" max="3336" width="10.5703125" style="179" customWidth="1"/>
    <col min="3337" max="3337" width="10.140625" style="179" customWidth="1"/>
    <col min="3338" max="3338" width="12.7109375" style="179" customWidth="1"/>
    <col min="3339" max="3339" width="15.85546875" style="179" customWidth="1"/>
    <col min="3340" max="3340" width="16.42578125" style="179" customWidth="1"/>
    <col min="3341" max="3344" width="9.28515625" style="179" customWidth="1"/>
    <col min="3345" max="3345" width="75.140625" style="179" customWidth="1"/>
    <col min="3346" max="3346" width="16.85546875" style="179" customWidth="1"/>
    <col min="3347" max="3347" width="20.7109375" style="179" customWidth="1"/>
    <col min="3348" max="3348" width="96.85546875" style="179" customWidth="1"/>
    <col min="3349" max="3349" width="0" style="179" hidden="1" customWidth="1"/>
    <col min="3350" max="3350" width="5.140625" style="179" customWidth="1"/>
    <col min="3351" max="3361" width="15.28515625" style="179" customWidth="1"/>
    <col min="3362" max="3583" width="9.140625" style="179"/>
    <col min="3584" max="3584" width="16.140625" style="179" customWidth="1"/>
    <col min="3585" max="3585" width="13.140625" style="179" customWidth="1"/>
    <col min="3586" max="3586" width="12.28515625" style="179" customWidth="1"/>
    <col min="3587" max="3587" width="12" style="179" customWidth="1"/>
    <col min="3588" max="3588" width="15.85546875" style="179" customWidth="1"/>
    <col min="3589" max="3589" width="12.5703125" style="179" customWidth="1"/>
    <col min="3590" max="3590" width="18" style="179" customWidth="1"/>
    <col min="3591" max="3591" width="17.5703125" style="179" customWidth="1"/>
    <col min="3592" max="3592" width="10.5703125" style="179" customWidth="1"/>
    <col min="3593" max="3593" width="10.140625" style="179" customWidth="1"/>
    <col min="3594" max="3594" width="12.7109375" style="179" customWidth="1"/>
    <col min="3595" max="3595" width="15.85546875" style="179" customWidth="1"/>
    <col min="3596" max="3596" width="16.42578125" style="179" customWidth="1"/>
    <col min="3597" max="3600" width="9.28515625" style="179" customWidth="1"/>
    <col min="3601" max="3601" width="75.140625" style="179" customWidth="1"/>
    <col min="3602" max="3602" width="16.85546875" style="179" customWidth="1"/>
    <col min="3603" max="3603" width="20.7109375" style="179" customWidth="1"/>
    <col min="3604" max="3604" width="96.85546875" style="179" customWidth="1"/>
    <col min="3605" max="3605" width="0" style="179" hidden="1" customWidth="1"/>
    <col min="3606" max="3606" width="5.140625" style="179" customWidth="1"/>
    <col min="3607" max="3617" width="15.28515625" style="179" customWidth="1"/>
    <col min="3618" max="3839" width="9.140625" style="179"/>
    <col min="3840" max="3840" width="16.140625" style="179" customWidth="1"/>
    <col min="3841" max="3841" width="13.140625" style="179" customWidth="1"/>
    <col min="3842" max="3842" width="12.28515625" style="179" customWidth="1"/>
    <col min="3843" max="3843" width="12" style="179" customWidth="1"/>
    <col min="3844" max="3844" width="15.85546875" style="179" customWidth="1"/>
    <col min="3845" max="3845" width="12.5703125" style="179" customWidth="1"/>
    <col min="3846" max="3846" width="18" style="179" customWidth="1"/>
    <col min="3847" max="3847" width="17.5703125" style="179" customWidth="1"/>
    <col min="3848" max="3848" width="10.5703125" style="179" customWidth="1"/>
    <col min="3849" max="3849" width="10.140625" style="179" customWidth="1"/>
    <col min="3850" max="3850" width="12.7109375" style="179" customWidth="1"/>
    <col min="3851" max="3851" width="15.85546875" style="179" customWidth="1"/>
    <col min="3852" max="3852" width="16.42578125" style="179" customWidth="1"/>
    <col min="3853" max="3856" width="9.28515625" style="179" customWidth="1"/>
    <col min="3857" max="3857" width="75.140625" style="179" customWidth="1"/>
    <col min="3858" max="3858" width="16.85546875" style="179" customWidth="1"/>
    <col min="3859" max="3859" width="20.7109375" style="179" customWidth="1"/>
    <col min="3860" max="3860" width="96.85546875" style="179" customWidth="1"/>
    <col min="3861" max="3861" width="0" style="179" hidden="1" customWidth="1"/>
    <col min="3862" max="3862" width="5.140625" style="179" customWidth="1"/>
    <col min="3863" max="3873" width="15.28515625" style="179" customWidth="1"/>
    <col min="3874" max="4095" width="9.140625" style="179"/>
    <col min="4096" max="4096" width="16.140625" style="179" customWidth="1"/>
    <col min="4097" max="4097" width="13.140625" style="179" customWidth="1"/>
    <col min="4098" max="4098" width="12.28515625" style="179" customWidth="1"/>
    <col min="4099" max="4099" width="12" style="179" customWidth="1"/>
    <col min="4100" max="4100" width="15.85546875" style="179" customWidth="1"/>
    <col min="4101" max="4101" width="12.5703125" style="179" customWidth="1"/>
    <col min="4102" max="4102" width="18" style="179" customWidth="1"/>
    <col min="4103" max="4103" width="17.5703125" style="179" customWidth="1"/>
    <col min="4104" max="4104" width="10.5703125" style="179" customWidth="1"/>
    <col min="4105" max="4105" width="10.140625" style="179" customWidth="1"/>
    <col min="4106" max="4106" width="12.7109375" style="179" customWidth="1"/>
    <col min="4107" max="4107" width="15.85546875" style="179" customWidth="1"/>
    <col min="4108" max="4108" width="16.42578125" style="179" customWidth="1"/>
    <col min="4109" max="4112" width="9.28515625" style="179" customWidth="1"/>
    <col min="4113" max="4113" width="75.140625" style="179" customWidth="1"/>
    <col min="4114" max="4114" width="16.85546875" style="179" customWidth="1"/>
    <col min="4115" max="4115" width="20.7109375" style="179" customWidth="1"/>
    <col min="4116" max="4116" width="96.85546875" style="179" customWidth="1"/>
    <col min="4117" max="4117" width="0" style="179" hidden="1" customWidth="1"/>
    <col min="4118" max="4118" width="5.140625" style="179" customWidth="1"/>
    <col min="4119" max="4129" width="15.28515625" style="179" customWidth="1"/>
    <col min="4130" max="4351" width="9.140625" style="179"/>
    <col min="4352" max="4352" width="16.140625" style="179" customWidth="1"/>
    <col min="4353" max="4353" width="13.140625" style="179" customWidth="1"/>
    <col min="4354" max="4354" width="12.28515625" style="179" customWidth="1"/>
    <col min="4355" max="4355" width="12" style="179" customWidth="1"/>
    <col min="4356" max="4356" width="15.85546875" style="179" customWidth="1"/>
    <col min="4357" max="4357" width="12.5703125" style="179" customWidth="1"/>
    <col min="4358" max="4358" width="18" style="179" customWidth="1"/>
    <col min="4359" max="4359" width="17.5703125" style="179" customWidth="1"/>
    <col min="4360" max="4360" width="10.5703125" style="179" customWidth="1"/>
    <col min="4361" max="4361" width="10.140625" style="179" customWidth="1"/>
    <col min="4362" max="4362" width="12.7109375" style="179" customWidth="1"/>
    <col min="4363" max="4363" width="15.85546875" style="179" customWidth="1"/>
    <col min="4364" max="4364" width="16.42578125" style="179" customWidth="1"/>
    <col min="4365" max="4368" width="9.28515625" style="179" customWidth="1"/>
    <col min="4369" max="4369" width="75.140625" style="179" customWidth="1"/>
    <col min="4370" max="4370" width="16.85546875" style="179" customWidth="1"/>
    <col min="4371" max="4371" width="20.7109375" style="179" customWidth="1"/>
    <col min="4372" max="4372" width="96.85546875" style="179" customWidth="1"/>
    <col min="4373" max="4373" width="0" style="179" hidden="1" customWidth="1"/>
    <col min="4374" max="4374" width="5.140625" style="179" customWidth="1"/>
    <col min="4375" max="4385" width="15.28515625" style="179" customWidth="1"/>
    <col min="4386" max="4607" width="9.140625" style="179"/>
    <col min="4608" max="4608" width="16.140625" style="179" customWidth="1"/>
    <col min="4609" max="4609" width="13.140625" style="179" customWidth="1"/>
    <col min="4610" max="4610" width="12.28515625" style="179" customWidth="1"/>
    <col min="4611" max="4611" width="12" style="179" customWidth="1"/>
    <col min="4612" max="4612" width="15.85546875" style="179" customWidth="1"/>
    <col min="4613" max="4613" width="12.5703125" style="179" customWidth="1"/>
    <col min="4614" max="4614" width="18" style="179" customWidth="1"/>
    <col min="4615" max="4615" width="17.5703125" style="179" customWidth="1"/>
    <col min="4616" max="4616" width="10.5703125" style="179" customWidth="1"/>
    <col min="4617" max="4617" width="10.140625" style="179" customWidth="1"/>
    <col min="4618" max="4618" width="12.7109375" style="179" customWidth="1"/>
    <col min="4619" max="4619" width="15.85546875" style="179" customWidth="1"/>
    <col min="4620" max="4620" width="16.42578125" style="179" customWidth="1"/>
    <col min="4621" max="4624" width="9.28515625" style="179" customWidth="1"/>
    <col min="4625" max="4625" width="75.140625" style="179" customWidth="1"/>
    <col min="4626" max="4626" width="16.85546875" style="179" customWidth="1"/>
    <col min="4627" max="4627" width="20.7109375" style="179" customWidth="1"/>
    <col min="4628" max="4628" width="96.85546875" style="179" customWidth="1"/>
    <col min="4629" max="4629" width="0" style="179" hidden="1" customWidth="1"/>
    <col min="4630" max="4630" width="5.140625" style="179" customWidth="1"/>
    <col min="4631" max="4641" width="15.28515625" style="179" customWidth="1"/>
    <col min="4642" max="4863" width="9.140625" style="179"/>
    <col min="4864" max="4864" width="16.140625" style="179" customWidth="1"/>
    <col min="4865" max="4865" width="13.140625" style="179" customWidth="1"/>
    <col min="4866" max="4866" width="12.28515625" style="179" customWidth="1"/>
    <col min="4867" max="4867" width="12" style="179" customWidth="1"/>
    <col min="4868" max="4868" width="15.85546875" style="179" customWidth="1"/>
    <col min="4869" max="4869" width="12.5703125" style="179" customWidth="1"/>
    <col min="4870" max="4870" width="18" style="179" customWidth="1"/>
    <col min="4871" max="4871" width="17.5703125" style="179" customWidth="1"/>
    <col min="4872" max="4872" width="10.5703125" style="179" customWidth="1"/>
    <col min="4873" max="4873" width="10.140625" style="179" customWidth="1"/>
    <col min="4874" max="4874" width="12.7109375" style="179" customWidth="1"/>
    <col min="4875" max="4875" width="15.85546875" style="179" customWidth="1"/>
    <col min="4876" max="4876" width="16.42578125" style="179" customWidth="1"/>
    <col min="4877" max="4880" width="9.28515625" style="179" customWidth="1"/>
    <col min="4881" max="4881" width="75.140625" style="179" customWidth="1"/>
    <col min="4882" max="4882" width="16.85546875" style="179" customWidth="1"/>
    <col min="4883" max="4883" width="20.7109375" style="179" customWidth="1"/>
    <col min="4884" max="4884" width="96.85546875" style="179" customWidth="1"/>
    <col min="4885" max="4885" width="0" style="179" hidden="1" customWidth="1"/>
    <col min="4886" max="4886" width="5.140625" style="179" customWidth="1"/>
    <col min="4887" max="4897" width="15.28515625" style="179" customWidth="1"/>
    <col min="4898" max="5119" width="9.140625" style="179"/>
    <col min="5120" max="5120" width="16.140625" style="179" customWidth="1"/>
    <col min="5121" max="5121" width="13.140625" style="179" customWidth="1"/>
    <col min="5122" max="5122" width="12.28515625" style="179" customWidth="1"/>
    <col min="5123" max="5123" width="12" style="179" customWidth="1"/>
    <col min="5124" max="5124" width="15.85546875" style="179" customWidth="1"/>
    <col min="5125" max="5125" width="12.5703125" style="179" customWidth="1"/>
    <col min="5126" max="5126" width="18" style="179" customWidth="1"/>
    <col min="5127" max="5127" width="17.5703125" style="179" customWidth="1"/>
    <col min="5128" max="5128" width="10.5703125" style="179" customWidth="1"/>
    <col min="5129" max="5129" width="10.140625" style="179" customWidth="1"/>
    <col min="5130" max="5130" width="12.7109375" style="179" customWidth="1"/>
    <col min="5131" max="5131" width="15.85546875" style="179" customWidth="1"/>
    <col min="5132" max="5132" width="16.42578125" style="179" customWidth="1"/>
    <col min="5133" max="5136" width="9.28515625" style="179" customWidth="1"/>
    <col min="5137" max="5137" width="75.140625" style="179" customWidth="1"/>
    <col min="5138" max="5138" width="16.85546875" style="179" customWidth="1"/>
    <col min="5139" max="5139" width="20.7109375" style="179" customWidth="1"/>
    <col min="5140" max="5140" width="96.85546875" style="179" customWidth="1"/>
    <col min="5141" max="5141" width="0" style="179" hidden="1" customWidth="1"/>
    <col min="5142" max="5142" width="5.140625" style="179" customWidth="1"/>
    <col min="5143" max="5153" width="15.28515625" style="179" customWidth="1"/>
    <col min="5154" max="5375" width="9.140625" style="179"/>
    <col min="5376" max="5376" width="16.140625" style="179" customWidth="1"/>
    <col min="5377" max="5377" width="13.140625" style="179" customWidth="1"/>
    <col min="5378" max="5378" width="12.28515625" style="179" customWidth="1"/>
    <col min="5379" max="5379" width="12" style="179" customWidth="1"/>
    <col min="5380" max="5380" width="15.85546875" style="179" customWidth="1"/>
    <col min="5381" max="5381" width="12.5703125" style="179" customWidth="1"/>
    <col min="5382" max="5382" width="18" style="179" customWidth="1"/>
    <col min="5383" max="5383" width="17.5703125" style="179" customWidth="1"/>
    <col min="5384" max="5384" width="10.5703125" style="179" customWidth="1"/>
    <col min="5385" max="5385" width="10.140625" style="179" customWidth="1"/>
    <col min="5386" max="5386" width="12.7109375" style="179" customWidth="1"/>
    <col min="5387" max="5387" width="15.85546875" style="179" customWidth="1"/>
    <col min="5388" max="5388" width="16.42578125" style="179" customWidth="1"/>
    <col min="5389" max="5392" width="9.28515625" style="179" customWidth="1"/>
    <col min="5393" max="5393" width="75.140625" style="179" customWidth="1"/>
    <col min="5394" max="5394" width="16.85546875" style="179" customWidth="1"/>
    <col min="5395" max="5395" width="20.7109375" style="179" customWidth="1"/>
    <col min="5396" max="5396" width="96.85546875" style="179" customWidth="1"/>
    <col min="5397" max="5397" width="0" style="179" hidden="1" customWidth="1"/>
    <col min="5398" max="5398" width="5.140625" style="179" customWidth="1"/>
    <col min="5399" max="5409" width="15.28515625" style="179" customWidth="1"/>
    <col min="5410" max="5631" width="9.140625" style="179"/>
    <col min="5632" max="5632" width="16.140625" style="179" customWidth="1"/>
    <col min="5633" max="5633" width="13.140625" style="179" customWidth="1"/>
    <col min="5634" max="5634" width="12.28515625" style="179" customWidth="1"/>
    <col min="5635" max="5635" width="12" style="179" customWidth="1"/>
    <col min="5636" max="5636" width="15.85546875" style="179" customWidth="1"/>
    <col min="5637" max="5637" width="12.5703125" style="179" customWidth="1"/>
    <col min="5638" max="5638" width="18" style="179" customWidth="1"/>
    <col min="5639" max="5639" width="17.5703125" style="179" customWidth="1"/>
    <col min="5640" max="5640" width="10.5703125" style="179" customWidth="1"/>
    <col min="5641" max="5641" width="10.140625" style="179" customWidth="1"/>
    <col min="5642" max="5642" width="12.7109375" style="179" customWidth="1"/>
    <col min="5643" max="5643" width="15.85546875" style="179" customWidth="1"/>
    <col min="5644" max="5644" width="16.42578125" style="179" customWidth="1"/>
    <col min="5645" max="5648" width="9.28515625" style="179" customWidth="1"/>
    <col min="5649" max="5649" width="75.140625" style="179" customWidth="1"/>
    <col min="5650" max="5650" width="16.85546875" style="179" customWidth="1"/>
    <col min="5651" max="5651" width="20.7109375" style="179" customWidth="1"/>
    <col min="5652" max="5652" width="96.85546875" style="179" customWidth="1"/>
    <col min="5653" max="5653" width="0" style="179" hidden="1" customWidth="1"/>
    <col min="5654" max="5654" width="5.140625" style="179" customWidth="1"/>
    <col min="5655" max="5665" width="15.28515625" style="179" customWidth="1"/>
    <col min="5666" max="5887" width="9.140625" style="179"/>
    <col min="5888" max="5888" width="16.140625" style="179" customWidth="1"/>
    <col min="5889" max="5889" width="13.140625" style="179" customWidth="1"/>
    <col min="5890" max="5890" width="12.28515625" style="179" customWidth="1"/>
    <col min="5891" max="5891" width="12" style="179" customWidth="1"/>
    <col min="5892" max="5892" width="15.85546875" style="179" customWidth="1"/>
    <col min="5893" max="5893" width="12.5703125" style="179" customWidth="1"/>
    <col min="5894" max="5894" width="18" style="179" customWidth="1"/>
    <col min="5895" max="5895" width="17.5703125" style="179" customWidth="1"/>
    <col min="5896" max="5896" width="10.5703125" style="179" customWidth="1"/>
    <col min="5897" max="5897" width="10.140625" style="179" customWidth="1"/>
    <col min="5898" max="5898" width="12.7109375" style="179" customWidth="1"/>
    <col min="5899" max="5899" width="15.85546875" style="179" customWidth="1"/>
    <col min="5900" max="5900" width="16.42578125" style="179" customWidth="1"/>
    <col min="5901" max="5904" width="9.28515625" style="179" customWidth="1"/>
    <col min="5905" max="5905" width="75.140625" style="179" customWidth="1"/>
    <col min="5906" max="5906" width="16.85546875" style="179" customWidth="1"/>
    <col min="5907" max="5907" width="20.7109375" style="179" customWidth="1"/>
    <col min="5908" max="5908" width="96.85546875" style="179" customWidth="1"/>
    <col min="5909" max="5909" width="0" style="179" hidden="1" customWidth="1"/>
    <col min="5910" max="5910" width="5.140625" style="179" customWidth="1"/>
    <col min="5911" max="5921" width="15.28515625" style="179" customWidth="1"/>
    <col min="5922" max="6143" width="9.140625" style="179"/>
    <col min="6144" max="6144" width="16.140625" style="179" customWidth="1"/>
    <col min="6145" max="6145" width="13.140625" style="179" customWidth="1"/>
    <col min="6146" max="6146" width="12.28515625" style="179" customWidth="1"/>
    <col min="6147" max="6147" width="12" style="179" customWidth="1"/>
    <col min="6148" max="6148" width="15.85546875" style="179" customWidth="1"/>
    <col min="6149" max="6149" width="12.5703125" style="179" customWidth="1"/>
    <col min="6150" max="6150" width="18" style="179" customWidth="1"/>
    <col min="6151" max="6151" width="17.5703125" style="179" customWidth="1"/>
    <col min="6152" max="6152" width="10.5703125" style="179" customWidth="1"/>
    <col min="6153" max="6153" width="10.140625" style="179" customWidth="1"/>
    <col min="6154" max="6154" width="12.7109375" style="179" customWidth="1"/>
    <col min="6155" max="6155" width="15.85546875" style="179" customWidth="1"/>
    <col min="6156" max="6156" width="16.42578125" style="179" customWidth="1"/>
    <col min="6157" max="6160" width="9.28515625" style="179" customWidth="1"/>
    <col min="6161" max="6161" width="75.140625" style="179" customWidth="1"/>
    <col min="6162" max="6162" width="16.85546875" style="179" customWidth="1"/>
    <col min="6163" max="6163" width="20.7109375" style="179" customWidth="1"/>
    <col min="6164" max="6164" width="96.85546875" style="179" customWidth="1"/>
    <col min="6165" max="6165" width="0" style="179" hidden="1" customWidth="1"/>
    <col min="6166" max="6166" width="5.140625" style="179" customWidth="1"/>
    <col min="6167" max="6177" width="15.28515625" style="179" customWidth="1"/>
    <col min="6178" max="6399" width="9.140625" style="179"/>
    <col min="6400" max="6400" width="16.140625" style="179" customWidth="1"/>
    <col min="6401" max="6401" width="13.140625" style="179" customWidth="1"/>
    <col min="6402" max="6402" width="12.28515625" style="179" customWidth="1"/>
    <col min="6403" max="6403" width="12" style="179" customWidth="1"/>
    <col min="6404" max="6404" width="15.85546875" style="179" customWidth="1"/>
    <col min="6405" max="6405" width="12.5703125" style="179" customWidth="1"/>
    <col min="6406" max="6406" width="18" style="179" customWidth="1"/>
    <col min="6407" max="6407" width="17.5703125" style="179" customWidth="1"/>
    <col min="6408" max="6408" width="10.5703125" style="179" customWidth="1"/>
    <col min="6409" max="6409" width="10.140625" style="179" customWidth="1"/>
    <col min="6410" max="6410" width="12.7109375" style="179" customWidth="1"/>
    <col min="6411" max="6411" width="15.85546875" style="179" customWidth="1"/>
    <col min="6412" max="6412" width="16.42578125" style="179" customWidth="1"/>
    <col min="6413" max="6416" width="9.28515625" style="179" customWidth="1"/>
    <col min="6417" max="6417" width="75.140625" style="179" customWidth="1"/>
    <col min="6418" max="6418" width="16.85546875" style="179" customWidth="1"/>
    <col min="6419" max="6419" width="20.7109375" style="179" customWidth="1"/>
    <col min="6420" max="6420" width="96.85546875" style="179" customWidth="1"/>
    <col min="6421" max="6421" width="0" style="179" hidden="1" customWidth="1"/>
    <col min="6422" max="6422" width="5.140625" style="179" customWidth="1"/>
    <col min="6423" max="6433" width="15.28515625" style="179" customWidth="1"/>
    <col min="6434" max="6655" width="9.140625" style="179"/>
    <col min="6656" max="6656" width="16.140625" style="179" customWidth="1"/>
    <col min="6657" max="6657" width="13.140625" style="179" customWidth="1"/>
    <col min="6658" max="6658" width="12.28515625" style="179" customWidth="1"/>
    <col min="6659" max="6659" width="12" style="179" customWidth="1"/>
    <col min="6660" max="6660" width="15.85546875" style="179" customWidth="1"/>
    <col min="6661" max="6661" width="12.5703125" style="179" customWidth="1"/>
    <col min="6662" max="6662" width="18" style="179" customWidth="1"/>
    <col min="6663" max="6663" width="17.5703125" style="179" customWidth="1"/>
    <col min="6664" max="6664" width="10.5703125" style="179" customWidth="1"/>
    <col min="6665" max="6665" width="10.140625" style="179" customWidth="1"/>
    <col min="6666" max="6666" width="12.7109375" style="179" customWidth="1"/>
    <col min="6667" max="6667" width="15.85546875" style="179" customWidth="1"/>
    <col min="6668" max="6668" width="16.42578125" style="179" customWidth="1"/>
    <col min="6669" max="6672" width="9.28515625" style="179" customWidth="1"/>
    <col min="6673" max="6673" width="75.140625" style="179" customWidth="1"/>
    <col min="6674" max="6674" width="16.85546875" style="179" customWidth="1"/>
    <col min="6675" max="6675" width="20.7109375" style="179" customWidth="1"/>
    <col min="6676" max="6676" width="96.85546875" style="179" customWidth="1"/>
    <col min="6677" max="6677" width="0" style="179" hidden="1" customWidth="1"/>
    <col min="6678" max="6678" width="5.140625" style="179" customWidth="1"/>
    <col min="6679" max="6689" width="15.28515625" style="179" customWidth="1"/>
    <col min="6690" max="6911" width="9.140625" style="179"/>
    <col min="6912" max="6912" width="16.140625" style="179" customWidth="1"/>
    <col min="6913" max="6913" width="13.140625" style="179" customWidth="1"/>
    <col min="6914" max="6914" width="12.28515625" style="179" customWidth="1"/>
    <col min="6915" max="6915" width="12" style="179" customWidth="1"/>
    <col min="6916" max="6916" width="15.85546875" style="179" customWidth="1"/>
    <col min="6917" max="6917" width="12.5703125" style="179" customWidth="1"/>
    <col min="6918" max="6918" width="18" style="179" customWidth="1"/>
    <col min="6919" max="6919" width="17.5703125" style="179" customWidth="1"/>
    <col min="6920" max="6920" width="10.5703125" style="179" customWidth="1"/>
    <col min="6921" max="6921" width="10.140625" style="179" customWidth="1"/>
    <col min="6922" max="6922" width="12.7109375" style="179" customWidth="1"/>
    <col min="6923" max="6923" width="15.85546875" style="179" customWidth="1"/>
    <col min="6924" max="6924" width="16.42578125" style="179" customWidth="1"/>
    <col min="6925" max="6928" width="9.28515625" style="179" customWidth="1"/>
    <col min="6929" max="6929" width="75.140625" style="179" customWidth="1"/>
    <col min="6930" max="6930" width="16.85546875" style="179" customWidth="1"/>
    <col min="6931" max="6931" width="20.7109375" style="179" customWidth="1"/>
    <col min="6932" max="6932" width="96.85546875" style="179" customWidth="1"/>
    <col min="6933" max="6933" width="0" style="179" hidden="1" customWidth="1"/>
    <col min="6934" max="6934" width="5.140625" style="179" customWidth="1"/>
    <col min="6935" max="6945" width="15.28515625" style="179" customWidth="1"/>
    <col min="6946" max="7167" width="9.140625" style="179"/>
    <col min="7168" max="7168" width="16.140625" style="179" customWidth="1"/>
    <col min="7169" max="7169" width="13.140625" style="179" customWidth="1"/>
    <col min="7170" max="7170" width="12.28515625" style="179" customWidth="1"/>
    <col min="7171" max="7171" width="12" style="179" customWidth="1"/>
    <col min="7172" max="7172" width="15.85546875" style="179" customWidth="1"/>
    <col min="7173" max="7173" width="12.5703125" style="179" customWidth="1"/>
    <col min="7174" max="7174" width="18" style="179" customWidth="1"/>
    <col min="7175" max="7175" width="17.5703125" style="179" customWidth="1"/>
    <col min="7176" max="7176" width="10.5703125" style="179" customWidth="1"/>
    <col min="7177" max="7177" width="10.140625" style="179" customWidth="1"/>
    <col min="7178" max="7178" width="12.7109375" style="179" customWidth="1"/>
    <col min="7179" max="7179" width="15.85546875" style="179" customWidth="1"/>
    <col min="7180" max="7180" width="16.42578125" style="179" customWidth="1"/>
    <col min="7181" max="7184" width="9.28515625" style="179" customWidth="1"/>
    <col min="7185" max="7185" width="75.140625" style="179" customWidth="1"/>
    <col min="7186" max="7186" width="16.85546875" style="179" customWidth="1"/>
    <col min="7187" max="7187" width="20.7109375" style="179" customWidth="1"/>
    <col min="7188" max="7188" width="96.85546875" style="179" customWidth="1"/>
    <col min="7189" max="7189" width="0" style="179" hidden="1" customWidth="1"/>
    <col min="7190" max="7190" width="5.140625" style="179" customWidth="1"/>
    <col min="7191" max="7201" width="15.28515625" style="179" customWidth="1"/>
    <col min="7202" max="7423" width="9.140625" style="179"/>
    <col min="7424" max="7424" width="16.140625" style="179" customWidth="1"/>
    <col min="7425" max="7425" width="13.140625" style="179" customWidth="1"/>
    <col min="7426" max="7426" width="12.28515625" style="179" customWidth="1"/>
    <col min="7427" max="7427" width="12" style="179" customWidth="1"/>
    <col min="7428" max="7428" width="15.85546875" style="179" customWidth="1"/>
    <col min="7429" max="7429" width="12.5703125" style="179" customWidth="1"/>
    <col min="7430" max="7430" width="18" style="179" customWidth="1"/>
    <col min="7431" max="7431" width="17.5703125" style="179" customWidth="1"/>
    <col min="7432" max="7432" width="10.5703125" style="179" customWidth="1"/>
    <col min="7433" max="7433" width="10.140625" style="179" customWidth="1"/>
    <col min="7434" max="7434" width="12.7109375" style="179" customWidth="1"/>
    <col min="7435" max="7435" width="15.85546875" style="179" customWidth="1"/>
    <col min="7436" max="7436" width="16.42578125" style="179" customWidth="1"/>
    <col min="7437" max="7440" width="9.28515625" style="179" customWidth="1"/>
    <col min="7441" max="7441" width="75.140625" style="179" customWidth="1"/>
    <col min="7442" max="7442" width="16.85546875" style="179" customWidth="1"/>
    <col min="7443" max="7443" width="20.7109375" style="179" customWidth="1"/>
    <col min="7444" max="7444" width="96.85546875" style="179" customWidth="1"/>
    <col min="7445" max="7445" width="0" style="179" hidden="1" customWidth="1"/>
    <col min="7446" max="7446" width="5.140625" style="179" customWidth="1"/>
    <col min="7447" max="7457" width="15.28515625" style="179" customWidth="1"/>
    <col min="7458" max="7679" width="9.140625" style="179"/>
    <col min="7680" max="7680" width="16.140625" style="179" customWidth="1"/>
    <col min="7681" max="7681" width="13.140625" style="179" customWidth="1"/>
    <col min="7682" max="7682" width="12.28515625" style="179" customWidth="1"/>
    <col min="7683" max="7683" width="12" style="179" customWidth="1"/>
    <col min="7684" max="7684" width="15.85546875" style="179" customWidth="1"/>
    <col min="7685" max="7685" width="12.5703125" style="179" customWidth="1"/>
    <col min="7686" max="7686" width="18" style="179" customWidth="1"/>
    <col min="7687" max="7687" width="17.5703125" style="179" customWidth="1"/>
    <col min="7688" max="7688" width="10.5703125" style="179" customWidth="1"/>
    <col min="7689" max="7689" width="10.140625" style="179" customWidth="1"/>
    <col min="7690" max="7690" width="12.7109375" style="179" customWidth="1"/>
    <col min="7691" max="7691" width="15.85546875" style="179" customWidth="1"/>
    <col min="7692" max="7692" width="16.42578125" style="179" customWidth="1"/>
    <col min="7693" max="7696" width="9.28515625" style="179" customWidth="1"/>
    <col min="7697" max="7697" width="75.140625" style="179" customWidth="1"/>
    <col min="7698" max="7698" width="16.85546875" style="179" customWidth="1"/>
    <col min="7699" max="7699" width="20.7109375" style="179" customWidth="1"/>
    <col min="7700" max="7700" width="96.85546875" style="179" customWidth="1"/>
    <col min="7701" max="7701" width="0" style="179" hidden="1" customWidth="1"/>
    <col min="7702" max="7702" width="5.140625" style="179" customWidth="1"/>
    <col min="7703" max="7713" width="15.28515625" style="179" customWidth="1"/>
    <col min="7714" max="7935" width="9.140625" style="179"/>
    <col min="7936" max="7936" width="16.140625" style="179" customWidth="1"/>
    <col min="7937" max="7937" width="13.140625" style="179" customWidth="1"/>
    <col min="7938" max="7938" width="12.28515625" style="179" customWidth="1"/>
    <col min="7939" max="7939" width="12" style="179" customWidth="1"/>
    <col min="7940" max="7940" width="15.85546875" style="179" customWidth="1"/>
    <col min="7941" max="7941" width="12.5703125" style="179" customWidth="1"/>
    <col min="7942" max="7942" width="18" style="179" customWidth="1"/>
    <col min="7943" max="7943" width="17.5703125" style="179" customWidth="1"/>
    <col min="7944" max="7944" width="10.5703125" style="179" customWidth="1"/>
    <col min="7945" max="7945" width="10.140625" style="179" customWidth="1"/>
    <col min="7946" max="7946" width="12.7109375" style="179" customWidth="1"/>
    <col min="7947" max="7947" width="15.85546875" style="179" customWidth="1"/>
    <col min="7948" max="7948" width="16.42578125" style="179" customWidth="1"/>
    <col min="7949" max="7952" width="9.28515625" style="179" customWidth="1"/>
    <col min="7953" max="7953" width="75.140625" style="179" customWidth="1"/>
    <col min="7954" max="7954" width="16.85546875" style="179" customWidth="1"/>
    <col min="7955" max="7955" width="20.7109375" style="179" customWidth="1"/>
    <col min="7956" max="7956" width="96.85546875" style="179" customWidth="1"/>
    <col min="7957" max="7957" width="0" style="179" hidden="1" customWidth="1"/>
    <col min="7958" max="7958" width="5.140625" style="179" customWidth="1"/>
    <col min="7959" max="7969" width="15.28515625" style="179" customWidth="1"/>
    <col min="7970" max="8191" width="9.140625" style="179"/>
    <col min="8192" max="8192" width="16.140625" style="179" customWidth="1"/>
    <col min="8193" max="8193" width="13.140625" style="179" customWidth="1"/>
    <col min="8194" max="8194" width="12.28515625" style="179" customWidth="1"/>
    <col min="8195" max="8195" width="12" style="179" customWidth="1"/>
    <col min="8196" max="8196" width="15.85546875" style="179" customWidth="1"/>
    <col min="8197" max="8197" width="12.5703125" style="179" customWidth="1"/>
    <col min="8198" max="8198" width="18" style="179" customWidth="1"/>
    <col min="8199" max="8199" width="17.5703125" style="179" customWidth="1"/>
    <col min="8200" max="8200" width="10.5703125" style="179" customWidth="1"/>
    <col min="8201" max="8201" width="10.140625" style="179" customWidth="1"/>
    <col min="8202" max="8202" width="12.7109375" style="179" customWidth="1"/>
    <col min="8203" max="8203" width="15.85546875" style="179" customWidth="1"/>
    <col min="8204" max="8204" width="16.42578125" style="179" customWidth="1"/>
    <col min="8205" max="8208" width="9.28515625" style="179" customWidth="1"/>
    <col min="8209" max="8209" width="75.140625" style="179" customWidth="1"/>
    <col min="8210" max="8210" width="16.85546875" style="179" customWidth="1"/>
    <col min="8211" max="8211" width="20.7109375" style="179" customWidth="1"/>
    <col min="8212" max="8212" width="96.85546875" style="179" customWidth="1"/>
    <col min="8213" max="8213" width="0" style="179" hidden="1" customWidth="1"/>
    <col min="8214" max="8214" width="5.140625" style="179" customWidth="1"/>
    <col min="8215" max="8225" width="15.28515625" style="179" customWidth="1"/>
    <col min="8226" max="8447" width="9.140625" style="179"/>
    <col min="8448" max="8448" width="16.140625" style="179" customWidth="1"/>
    <col min="8449" max="8449" width="13.140625" style="179" customWidth="1"/>
    <col min="8450" max="8450" width="12.28515625" style="179" customWidth="1"/>
    <col min="8451" max="8451" width="12" style="179" customWidth="1"/>
    <col min="8452" max="8452" width="15.85546875" style="179" customWidth="1"/>
    <col min="8453" max="8453" width="12.5703125" style="179" customWidth="1"/>
    <col min="8454" max="8454" width="18" style="179" customWidth="1"/>
    <col min="8455" max="8455" width="17.5703125" style="179" customWidth="1"/>
    <col min="8456" max="8456" width="10.5703125" style="179" customWidth="1"/>
    <col min="8457" max="8457" width="10.140625" style="179" customWidth="1"/>
    <col min="8458" max="8458" width="12.7109375" style="179" customWidth="1"/>
    <col min="8459" max="8459" width="15.85546875" style="179" customWidth="1"/>
    <col min="8460" max="8460" width="16.42578125" style="179" customWidth="1"/>
    <col min="8461" max="8464" width="9.28515625" style="179" customWidth="1"/>
    <col min="8465" max="8465" width="75.140625" style="179" customWidth="1"/>
    <col min="8466" max="8466" width="16.85546875" style="179" customWidth="1"/>
    <col min="8467" max="8467" width="20.7109375" style="179" customWidth="1"/>
    <col min="8468" max="8468" width="96.85546875" style="179" customWidth="1"/>
    <col min="8469" max="8469" width="0" style="179" hidden="1" customWidth="1"/>
    <col min="8470" max="8470" width="5.140625" style="179" customWidth="1"/>
    <col min="8471" max="8481" width="15.28515625" style="179" customWidth="1"/>
    <col min="8482" max="8703" width="9.140625" style="179"/>
    <col min="8704" max="8704" width="16.140625" style="179" customWidth="1"/>
    <col min="8705" max="8705" width="13.140625" style="179" customWidth="1"/>
    <col min="8706" max="8706" width="12.28515625" style="179" customWidth="1"/>
    <col min="8707" max="8707" width="12" style="179" customWidth="1"/>
    <col min="8708" max="8708" width="15.85546875" style="179" customWidth="1"/>
    <col min="8709" max="8709" width="12.5703125" style="179" customWidth="1"/>
    <col min="8710" max="8710" width="18" style="179" customWidth="1"/>
    <col min="8711" max="8711" width="17.5703125" style="179" customWidth="1"/>
    <col min="8712" max="8712" width="10.5703125" style="179" customWidth="1"/>
    <col min="8713" max="8713" width="10.140625" style="179" customWidth="1"/>
    <col min="8714" max="8714" width="12.7109375" style="179" customWidth="1"/>
    <col min="8715" max="8715" width="15.85546875" style="179" customWidth="1"/>
    <col min="8716" max="8716" width="16.42578125" style="179" customWidth="1"/>
    <col min="8717" max="8720" width="9.28515625" style="179" customWidth="1"/>
    <col min="8721" max="8721" width="75.140625" style="179" customWidth="1"/>
    <col min="8722" max="8722" width="16.85546875" style="179" customWidth="1"/>
    <col min="8723" max="8723" width="20.7109375" style="179" customWidth="1"/>
    <col min="8724" max="8724" width="96.85546875" style="179" customWidth="1"/>
    <col min="8725" max="8725" width="0" style="179" hidden="1" customWidth="1"/>
    <col min="8726" max="8726" width="5.140625" style="179" customWidth="1"/>
    <col min="8727" max="8737" width="15.28515625" style="179" customWidth="1"/>
    <col min="8738" max="8959" width="9.140625" style="179"/>
    <col min="8960" max="8960" width="16.140625" style="179" customWidth="1"/>
    <col min="8961" max="8961" width="13.140625" style="179" customWidth="1"/>
    <col min="8962" max="8962" width="12.28515625" style="179" customWidth="1"/>
    <col min="8963" max="8963" width="12" style="179" customWidth="1"/>
    <col min="8964" max="8964" width="15.85546875" style="179" customWidth="1"/>
    <col min="8965" max="8965" width="12.5703125" style="179" customWidth="1"/>
    <col min="8966" max="8966" width="18" style="179" customWidth="1"/>
    <col min="8967" max="8967" width="17.5703125" style="179" customWidth="1"/>
    <col min="8968" max="8968" width="10.5703125" style="179" customWidth="1"/>
    <col min="8969" max="8969" width="10.140625" style="179" customWidth="1"/>
    <col min="8970" max="8970" width="12.7109375" style="179" customWidth="1"/>
    <col min="8971" max="8971" width="15.85546875" style="179" customWidth="1"/>
    <col min="8972" max="8972" width="16.42578125" style="179" customWidth="1"/>
    <col min="8973" max="8976" width="9.28515625" style="179" customWidth="1"/>
    <col min="8977" max="8977" width="75.140625" style="179" customWidth="1"/>
    <col min="8978" max="8978" width="16.85546875" style="179" customWidth="1"/>
    <col min="8979" max="8979" width="20.7109375" style="179" customWidth="1"/>
    <col min="8980" max="8980" width="96.85546875" style="179" customWidth="1"/>
    <col min="8981" max="8981" width="0" style="179" hidden="1" customWidth="1"/>
    <col min="8982" max="8982" width="5.140625" style="179" customWidth="1"/>
    <col min="8983" max="8993" width="15.28515625" style="179" customWidth="1"/>
    <col min="8994" max="9215" width="9.140625" style="179"/>
    <col min="9216" max="9216" width="16.140625" style="179" customWidth="1"/>
    <col min="9217" max="9217" width="13.140625" style="179" customWidth="1"/>
    <col min="9218" max="9218" width="12.28515625" style="179" customWidth="1"/>
    <col min="9219" max="9219" width="12" style="179" customWidth="1"/>
    <col min="9220" max="9220" width="15.85546875" style="179" customWidth="1"/>
    <col min="9221" max="9221" width="12.5703125" style="179" customWidth="1"/>
    <col min="9222" max="9222" width="18" style="179" customWidth="1"/>
    <col min="9223" max="9223" width="17.5703125" style="179" customWidth="1"/>
    <col min="9224" max="9224" width="10.5703125" style="179" customWidth="1"/>
    <col min="9225" max="9225" width="10.140625" style="179" customWidth="1"/>
    <col min="9226" max="9226" width="12.7109375" style="179" customWidth="1"/>
    <col min="9227" max="9227" width="15.85546875" style="179" customWidth="1"/>
    <col min="9228" max="9228" width="16.42578125" style="179" customWidth="1"/>
    <col min="9229" max="9232" width="9.28515625" style="179" customWidth="1"/>
    <col min="9233" max="9233" width="75.140625" style="179" customWidth="1"/>
    <col min="9234" max="9234" width="16.85546875" style="179" customWidth="1"/>
    <col min="9235" max="9235" width="20.7109375" style="179" customWidth="1"/>
    <col min="9236" max="9236" width="96.85546875" style="179" customWidth="1"/>
    <col min="9237" max="9237" width="0" style="179" hidden="1" customWidth="1"/>
    <col min="9238" max="9238" width="5.140625" style="179" customWidth="1"/>
    <col min="9239" max="9249" width="15.28515625" style="179" customWidth="1"/>
    <col min="9250" max="9471" width="9.140625" style="179"/>
    <col min="9472" max="9472" width="16.140625" style="179" customWidth="1"/>
    <col min="9473" max="9473" width="13.140625" style="179" customWidth="1"/>
    <col min="9474" max="9474" width="12.28515625" style="179" customWidth="1"/>
    <col min="9475" max="9475" width="12" style="179" customWidth="1"/>
    <col min="9476" max="9476" width="15.85546875" style="179" customWidth="1"/>
    <col min="9477" max="9477" width="12.5703125" style="179" customWidth="1"/>
    <col min="9478" max="9478" width="18" style="179" customWidth="1"/>
    <col min="9479" max="9479" width="17.5703125" style="179" customWidth="1"/>
    <col min="9480" max="9480" width="10.5703125" style="179" customWidth="1"/>
    <col min="9481" max="9481" width="10.140625" style="179" customWidth="1"/>
    <col min="9482" max="9482" width="12.7109375" style="179" customWidth="1"/>
    <col min="9483" max="9483" width="15.85546875" style="179" customWidth="1"/>
    <col min="9484" max="9484" width="16.42578125" style="179" customWidth="1"/>
    <col min="9485" max="9488" width="9.28515625" style="179" customWidth="1"/>
    <col min="9489" max="9489" width="75.140625" style="179" customWidth="1"/>
    <col min="9490" max="9490" width="16.85546875" style="179" customWidth="1"/>
    <col min="9491" max="9491" width="20.7109375" style="179" customWidth="1"/>
    <col min="9492" max="9492" width="96.85546875" style="179" customWidth="1"/>
    <col min="9493" max="9493" width="0" style="179" hidden="1" customWidth="1"/>
    <col min="9494" max="9494" width="5.140625" style="179" customWidth="1"/>
    <col min="9495" max="9505" width="15.28515625" style="179" customWidth="1"/>
    <col min="9506" max="9727" width="9.140625" style="179"/>
    <col min="9728" max="9728" width="16.140625" style="179" customWidth="1"/>
    <col min="9729" max="9729" width="13.140625" style="179" customWidth="1"/>
    <col min="9730" max="9730" width="12.28515625" style="179" customWidth="1"/>
    <col min="9731" max="9731" width="12" style="179" customWidth="1"/>
    <col min="9732" max="9732" width="15.85546875" style="179" customWidth="1"/>
    <col min="9733" max="9733" width="12.5703125" style="179" customWidth="1"/>
    <col min="9734" max="9734" width="18" style="179" customWidth="1"/>
    <col min="9735" max="9735" width="17.5703125" style="179" customWidth="1"/>
    <col min="9736" max="9736" width="10.5703125" style="179" customWidth="1"/>
    <col min="9737" max="9737" width="10.140625" style="179" customWidth="1"/>
    <col min="9738" max="9738" width="12.7109375" style="179" customWidth="1"/>
    <col min="9739" max="9739" width="15.85546875" style="179" customWidth="1"/>
    <col min="9740" max="9740" width="16.42578125" style="179" customWidth="1"/>
    <col min="9741" max="9744" width="9.28515625" style="179" customWidth="1"/>
    <col min="9745" max="9745" width="75.140625" style="179" customWidth="1"/>
    <col min="9746" max="9746" width="16.85546875" style="179" customWidth="1"/>
    <col min="9747" max="9747" width="20.7109375" style="179" customWidth="1"/>
    <col min="9748" max="9748" width="96.85546875" style="179" customWidth="1"/>
    <col min="9749" max="9749" width="0" style="179" hidden="1" customWidth="1"/>
    <col min="9750" max="9750" width="5.140625" style="179" customWidth="1"/>
    <col min="9751" max="9761" width="15.28515625" style="179" customWidth="1"/>
    <col min="9762" max="9983" width="9.140625" style="179"/>
    <col min="9984" max="9984" width="16.140625" style="179" customWidth="1"/>
    <col min="9985" max="9985" width="13.140625" style="179" customWidth="1"/>
    <col min="9986" max="9986" width="12.28515625" style="179" customWidth="1"/>
    <col min="9987" max="9987" width="12" style="179" customWidth="1"/>
    <col min="9988" max="9988" width="15.85546875" style="179" customWidth="1"/>
    <col min="9989" max="9989" width="12.5703125" style="179" customWidth="1"/>
    <col min="9990" max="9990" width="18" style="179" customWidth="1"/>
    <col min="9991" max="9991" width="17.5703125" style="179" customWidth="1"/>
    <col min="9992" max="9992" width="10.5703125" style="179" customWidth="1"/>
    <col min="9993" max="9993" width="10.140625" style="179" customWidth="1"/>
    <col min="9994" max="9994" width="12.7109375" style="179" customWidth="1"/>
    <col min="9995" max="9995" width="15.85546875" style="179" customWidth="1"/>
    <col min="9996" max="9996" width="16.42578125" style="179" customWidth="1"/>
    <col min="9997" max="10000" width="9.28515625" style="179" customWidth="1"/>
    <col min="10001" max="10001" width="75.140625" style="179" customWidth="1"/>
    <col min="10002" max="10002" width="16.85546875" style="179" customWidth="1"/>
    <col min="10003" max="10003" width="20.7109375" style="179" customWidth="1"/>
    <col min="10004" max="10004" width="96.85546875" style="179" customWidth="1"/>
    <col min="10005" max="10005" width="0" style="179" hidden="1" customWidth="1"/>
    <col min="10006" max="10006" width="5.140625" style="179" customWidth="1"/>
    <col min="10007" max="10017" width="15.28515625" style="179" customWidth="1"/>
    <col min="10018" max="10239" width="9.140625" style="179"/>
    <col min="10240" max="10240" width="16.140625" style="179" customWidth="1"/>
    <col min="10241" max="10241" width="13.140625" style="179" customWidth="1"/>
    <col min="10242" max="10242" width="12.28515625" style="179" customWidth="1"/>
    <col min="10243" max="10243" width="12" style="179" customWidth="1"/>
    <col min="10244" max="10244" width="15.85546875" style="179" customWidth="1"/>
    <col min="10245" max="10245" width="12.5703125" style="179" customWidth="1"/>
    <col min="10246" max="10246" width="18" style="179" customWidth="1"/>
    <col min="10247" max="10247" width="17.5703125" style="179" customWidth="1"/>
    <col min="10248" max="10248" width="10.5703125" style="179" customWidth="1"/>
    <col min="10249" max="10249" width="10.140625" style="179" customWidth="1"/>
    <col min="10250" max="10250" width="12.7109375" style="179" customWidth="1"/>
    <col min="10251" max="10251" width="15.85546875" style="179" customWidth="1"/>
    <col min="10252" max="10252" width="16.42578125" style="179" customWidth="1"/>
    <col min="10253" max="10256" width="9.28515625" style="179" customWidth="1"/>
    <col min="10257" max="10257" width="75.140625" style="179" customWidth="1"/>
    <col min="10258" max="10258" width="16.85546875" style="179" customWidth="1"/>
    <col min="10259" max="10259" width="20.7109375" style="179" customWidth="1"/>
    <col min="10260" max="10260" width="96.85546875" style="179" customWidth="1"/>
    <col min="10261" max="10261" width="0" style="179" hidden="1" customWidth="1"/>
    <col min="10262" max="10262" width="5.140625" style="179" customWidth="1"/>
    <col min="10263" max="10273" width="15.28515625" style="179" customWidth="1"/>
    <col min="10274" max="10495" width="9.140625" style="179"/>
    <col min="10496" max="10496" width="16.140625" style="179" customWidth="1"/>
    <col min="10497" max="10497" width="13.140625" style="179" customWidth="1"/>
    <col min="10498" max="10498" width="12.28515625" style="179" customWidth="1"/>
    <col min="10499" max="10499" width="12" style="179" customWidth="1"/>
    <col min="10500" max="10500" width="15.85546875" style="179" customWidth="1"/>
    <col min="10501" max="10501" width="12.5703125" style="179" customWidth="1"/>
    <col min="10502" max="10502" width="18" style="179" customWidth="1"/>
    <col min="10503" max="10503" width="17.5703125" style="179" customWidth="1"/>
    <col min="10504" max="10504" width="10.5703125" style="179" customWidth="1"/>
    <col min="10505" max="10505" width="10.140625" style="179" customWidth="1"/>
    <col min="10506" max="10506" width="12.7109375" style="179" customWidth="1"/>
    <col min="10507" max="10507" width="15.85546875" style="179" customWidth="1"/>
    <col min="10508" max="10508" width="16.42578125" style="179" customWidth="1"/>
    <col min="10509" max="10512" width="9.28515625" style="179" customWidth="1"/>
    <col min="10513" max="10513" width="75.140625" style="179" customWidth="1"/>
    <col min="10514" max="10514" width="16.85546875" style="179" customWidth="1"/>
    <col min="10515" max="10515" width="20.7109375" style="179" customWidth="1"/>
    <col min="10516" max="10516" width="96.85546875" style="179" customWidth="1"/>
    <col min="10517" max="10517" width="0" style="179" hidden="1" customWidth="1"/>
    <col min="10518" max="10518" width="5.140625" style="179" customWidth="1"/>
    <col min="10519" max="10529" width="15.28515625" style="179" customWidth="1"/>
    <col min="10530" max="10751" width="9.140625" style="179"/>
    <col min="10752" max="10752" width="16.140625" style="179" customWidth="1"/>
    <col min="10753" max="10753" width="13.140625" style="179" customWidth="1"/>
    <col min="10754" max="10754" width="12.28515625" style="179" customWidth="1"/>
    <col min="10755" max="10755" width="12" style="179" customWidth="1"/>
    <col min="10756" max="10756" width="15.85546875" style="179" customWidth="1"/>
    <col min="10757" max="10757" width="12.5703125" style="179" customWidth="1"/>
    <col min="10758" max="10758" width="18" style="179" customWidth="1"/>
    <col min="10759" max="10759" width="17.5703125" style="179" customWidth="1"/>
    <col min="10760" max="10760" width="10.5703125" style="179" customWidth="1"/>
    <col min="10761" max="10761" width="10.140625" style="179" customWidth="1"/>
    <col min="10762" max="10762" width="12.7109375" style="179" customWidth="1"/>
    <col min="10763" max="10763" width="15.85546875" style="179" customWidth="1"/>
    <col min="10764" max="10764" width="16.42578125" style="179" customWidth="1"/>
    <col min="10765" max="10768" width="9.28515625" style="179" customWidth="1"/>
    <col min="10769" max="10769" width="75.140625" style="179" customWidth="1"/>
    <col min="10770" max="10770" width="16.85546875" style="179" customWidth="1"/>
    <col min="10771" max="10771" width="20.7109375" style="179" customWidth="1"/>
    <col min="10772" max="10772" width="96.85546875" style="179" customWidth="1"/>
    <col min="10773" max="10773" width="0" style="179" hidden="1" customWidth="1"/>
    <col min="10774" max="10774" width="5.140625" style="179" customWidth="1"/>
    <col min="10775" max="10785" width="15.28515625" style="179" customWidth="1"/>
    <col min="10786" max="11007" width="9.140625" style="179"/>
    <col min="11008" max="11008" width="16.140625" style="179" customWidth="1"/>
    <col min="11009" max="11009" width="13.140625" style="179" customWidth="1"/>
    <col min="11010" max="11010" width="12.28515625" style="179" customWidth="1"/>
    <col min="11011" max="11011" width="12" style="179" customWidth="1"/>
    <col min="11012" max="11012" width="15.85546875" style="179" customWidth="1"/>
    <col min="11013" max="11013" width="12.5703125" style="179" customWidth="1"/>
    <col min="11014" max="11014" width="18" style="179" customWidth="1"/>
    <col min="11015" max="11015" width="17.5703125" style="179" customWidth="1"/>
    <col min="11016" max="11016" width="10.5703125" style="179" customWidth="1"/>
    <col min="11017" max="11017" width="10.140625" style="179" customWidth="1"/>
    <col min="11018" max="11018" width="12.7109375" style="179" customWidth="1"/>
    <col min="11019" max="11019" width="15.85546875" style="179" customWidth="1"/>
    <col min="11020" max="11020" width="16.42578125" style="179" customWidth="1"/>
    <col min="11021" max="11024" width="9.28515625" style="179" customWidth="1"/>
    <col min="11025" max="11025" width="75.140625" style="179" customWidth="1"/>
    <col min="11026" max="11026" width="16.85546875" style="179" customWidth="1"/>
    <col min="11027" max="11027" width="20.7109375" style="179" customWidth="1"/>
    <col min="11028" max="11028" width="96.85546875" style="179" customWidth="1"/>
    <col min="11029" max="11029" width="0" style="179" hidden="1" customWidth="1"/>
    <col min="11030" max="11030" width="5.140625" style="179" customWidth="1"/>
    <col min="11031" max="11041" width="15.28515625" style="179" customWidth="1"/>
    <col min="11042" max="11263" width="9.140625" style="179"/>
    <col min="11264" max="11264" width="16.140625" style="179" customWidth="1"/>
    <col min="11265" max="11265" width="13.140625" style="179" customWidth="1"/>
    <col min="11266" max="11266" width="12.28515625" style="179" customWidth="1"/>
    <col min="11267" max="11267" width="12" style="179" customWidth="1"/>
    <col min="11268" max="11268" width="15.85546875" style="179" customWidth="1"/>
    <col min="11269" max="11269" width="12.5703125" style="179" customWidth="1"/>
    <col min="11270" max="11270" width="18" style="179" customWidth="1"/>
    <col min="11271" max="11271" width="17.5703125" style="179" customWidth="1"/>
    <col min="11272" max="11272" width="10.5703125" style="179" customWidth="1"/>
    <col min="11273" max="11273" width="10.140625" style="179" customWidth="1"/>
    <col min="11274" max="11274" width="12.7109375" style="179" customWidth="1"/>
    <col min="11275" max="11275" width="15.85546875" style="179" customWidth="1"/>
    <col min="11276" max="11276" width="16.42578125" style="179" customWidth="1"/>
    <col min="11277" max="11280" width="9.28515625" style="179" customWidth="1"/>
    <col min="11281" max="11281" width="75.140625" style="179" customWidth="1"/>
    <col min="11282" max="11282" width="16.85546875" style="179" customWidth="1"/>
    <col min="11283" max="11283" width="20.7109375" style="179" customWidth="1"/>
    <col min="11284" max="11284" width="96.85546875" style="179" customWidth="1"/>
    <col min="11285" max="11285" width="0" style="179" hidden="1" customWidth="1"/>
    <col min="11286" max="11286" width="5.140625" style="179" customWidth="1"/>
    <col min="11287" max="11297" width="15.28515625" style="179" customWidth="1"/>
    <col min="11298" max="11519" width="9.140625" style="179"/>
    <col min="11520" max="11520" width="16.140625" style="179" customWidth="1"/>
    <col min="11521" max="11521" width="13.140625" style="179" customWidth="1"/>
    <col min="11522" max="11522" width="12.28515625" style="179" customWidth="1"/>
    <col min="11523" max="11523" width="12" style="179" customWidth="1"/>
    <col min="11524" max="11524" width="15.85546875" style="179" customWidth="1"/>
    <col min="11525" max="11525" width="12.5703125" style="179" customWidth="1"/>
    <col min="11526" max="11526" width="18" style="179" customWidth="1"/>
    <col min="11527" max="11527" width="17.5703125" style="179" customWidth="1"/>
    <col min="11528" max="11528" width="10.5703125" style="179" customWidth="1"/>
    <col min="11529" max="11529" width="10.140625" style="179" customWidth="1"/>
    <col min="11530" max="11530" width="12.7109375" style="179" customWidth="1"/>
    <col min="11531" max="11531" width="15.85546875" style="179" customWidth="1"/>
    <col min="11532" max="11532" width="16.42578125" style="179" customWidth="1"/>
    <col min="11533" max="11536" width="9.28515625" style="179" customWidth="1"/>
    <col min="11537" max="11537" width="75.140625" style="179" customWidth="1"/>
    <col min="11538" max="11538" width="16.85546875" style="179" customWidth="1"/>
    <col min="11539" max="11539" width="20.7109375" style="179" customWidth="1"/>
    <col min="11540" max="11540" width="96.85546875" style="179" customWidth="1"/>
    <col min="11541" max="11541" width="0" style="179" hidden="1" customWidth="1"/>
    <col min="11542" max="11542" width="5.140625" style="179" customWidth="1"/>
    <col min="11543" max="11553" width="15.28515625" style="179" customWidth="1"/>
    <col min="11554" max="11775" width="9.140625" style="179"/>
    <col min="11776" max="11776" width="16.140625" style="179" customWidth="1"/>
    <col min="11777" max="11777" width="13.140625" style="179" customWidth="1"/>
    <col min="11778" max="11778" width="12.28515625" style="179" customWidth="1"/>
    <col min="11779" max="11779" width="12" style="179" customWidth="1"/>
    <col min="11780" max="11780" width="15.85546875" style="179" customWidth="1"/>
    <col min="11781" max="11781" width="12.5703125" style="179" customWidth="1"/>
    <col min="11782" max="11782" width="18" style="179" customWidth="1"/>
    <col min="11783" max="11783" width="17.5703125" style="179" customWidth="1"/>
    <col min="11784" max="11784" width="10.5703125" style="179" customWidth="1"/>
    <col min="11785" max="11785" width="10.140625" style="179" customWidth="1"/>
    <col min="11786" max="11786" width="12.7109375" style="179" customWidth="1"/>
    <col min="11787" max="11787" width="15.85546875" style="179" customWidth="1"/>
    <col min="11788" max="11788" width="16.42578125" style="179" customWidth="1"/>
    <col min="11789" max="11792" width="9.28515625" style="179" customWidth="1"/>
    <col min="11793" max="11793" width="75.140625" style="179" customWidth="1"/>
    <col min="11794" max="11794" width="16.85546875" style="179" customWidth="1"/>
    <col min="11795" max="11795" width="20.7109375" style="179" customWidth="1"/>
    <col min="11796" max="11796" width="96.85546875" style="179" customWidth="1"/>
    <col min="11797" max="11797" width="0" style="179" hidden="1" customWidth="1"/>
    <col min="11798" max="11798" width="5.140625" style="179" customWidth="1"/>
    <col min="11799" max="11809" width="15.28515625" style="179" customWidth="1"/>
    <col min="11810" max="12031" width="9.140625" style="179"/>
    <col min="12032" max="12032" width="16.140625" style="179" customWidth="1"/>
    <col min="12033" max="12033" width="13.140625" style="179" customWidth="1"/>
    <col min="12034" max="12034" width="12.28515625" style="179" customWidth="1"/>
    <col min="12035" max="12035" width="12" style="179" customWidth="1"/>
    <col min="12036" max="12036" width="15.85546875" style="179" customWidth="1"/>
    <col min="12037" max="12037" width="12.5703125" style="179" customWidth="1"/>
    <col min="12038" max="12038" width="18" style="179" customWidth="1"/>
    <col min="12039" max="12039" width="17.5703125" style="179" customWidth="1"/>
    <col min="12040" max="12040" width="10.5703125" style="179" customWidth="1"/>
    <col min="12041" max="12041" width="10.140625" style="179" customWidth="1"/>
    <col min="12042" max="12042" width="12.7109375" style="179" customWidth="1"/>
    <col min="12043" max="12043" width="15.85546875" style="179" customWidth="1"/>
    <col min="12044" max="12044" width="16.42578125" style="179" customWidth="1"/>
    <col min="12045" max="12048" width="9.28515625" style="179" customWidth="1"/>
    <col min="12049" max="12049" width="75.140625" style="179" customWidth="1"/>
    <col min="12050" max="12050" width="16.85546875" style="179" customWidth="1"/>
    <col min="12051" max="12051" width="20.7109375" style="179" customWidth="1"/>
    <col min="12052" max="12052" width="96.85546875" style="179" customWidth="1"/>
    <col min="12053" max="12053" width="0" style="179" hidden="1" customWidth="1"/>
    <col min="12054" max="12054" width="5.140625" style="179" customWidth="1"/>
    <col min="12055" max="12065" width="15.28515625" style="179" customWidth="1"/>
    <col min="12066" max="12287" width="9.140625" style="179"/>
    <col min="12288" max="12288" width="16.140625" style="179" customWidth="1"/>
    <col min="12289" max="12289" width="13.140625" style="179" customWidth="1"/>
    <col min="12290" max="12290" width="12.28515625" style="179" customWidth="1"/>
    <col min="12291" max="12291" width="12" style="179" customWidth="1"/>
    <col min="12292" max="12292" width="15.85546875" style="179" customWidth="1"/>
    <col min="12293" max="12293" width="12.5703125" style="179" customWidth="1"/>
    <col min="12294" max="12294" width="18" style="179" customWidth="1"/>
    <col min="12295" max="12295" width="17.5703125" style="179" customWidth="1"/>
    <col min="12296" max="12296" width="10.5703125" style="179" customWidth="1"/>
    <col min="12297" max="12297" width="10.140625" style="179" customWidth="1"/>
    <col min="12298" max="12298" width="12.7109375" style="179" customWidth="1"/>
    <col min="12299" max="12299" width="15.85546875" style="179" customWidth="1"/>
    <col min="12300" max="12300" width="16.42578125" style="179" customWidth="1"/>
    <col min="12301" max="12304" width="9.28515625" style="179" customWidth="1"/>
    <col min="12305" max="12305" width="75.140625" style="179" customWidth="1"/>
    <col min="12306" max="12306" width="16.85546875" style="179" customWidth="1"/>
    <col min="12307" max="12307" width="20.7109375" style="179" customWidth="1"/>
    <col min="12308" max="12308" width="96.85546875" style="179" customWidth="1"/>
    <col min="12309" max="12309" width="0" style="179" hidden="1" customWidth="1"/>
    <col min="12310" max="12310" width="5.140625" style="179" customWidth="1"/>
    <col min="12311" max="12321" width="15.28515625" style="179" customWidth="1"/>
    <col min="12322" max="12543" width="9.140625" style="179"/>
    <col min="12544" max="12544" width="16.140625" style="179" customWidth="1"/>
    <col min="12545" max="12545" width="13.140625" style="179" customWidth="1"/>
    <col min="12546" max="12546" width="12.28515625" style="179" customWidth="1"/>
    <col min="12547" max="12547" width="12" style="179" customWidth="1"/>
    <col min="12548" max="12548" width="15.85546875" style="179" customWidth="1"/>
    <col min="12549" max="12549" width="12.5703125" style="179" customWidth="1"/>
    <col min="12550" max="12550" width="18" style="179" customWidth="1"/>
    <col min="12551" max="12551" width="17.5703125" style="179" customWidth="1"/>
    <col min="12552" max="12552" width="10.5703125" style="179" customWidth="1"/>
    <col min="12553" max="12553" width="10.140625" style="179" customWidth="1"/>
    <col min="12554" max="12554" width="12.7109375" style="179" customWidth="1"/>
    <col min="12555" max="12555" width="15.85546875" style="179" customWidth="1"/>
    <col min="12556" max="12556" width="16.42578125" style="179" customWidth="1"/>
    <col min="12557" max="12560" width="9.28515625" style="179" customWidth="1"/>
    <col min="12561" max="12561" width="75.140625" style="179" customWidth="1"/>
    <col min="12562" max="12562" width="16.85546875" style="179" customWidth="1"/>
    <col min="12563" max="12563" width="20.7109375" style="179" customWidth="1"/>
    <col min="12564" max="12564" width="96.85546875" style="179" customWidth="1"/>
    <col min="12565" max="12565" width="0" style="179" hidden="1" customWidth="1"/>
    <col min="12566" max="12566" width="5.140625" style="179" customWidth="1"/>
    <col min="12567" max="12577" width="15.28515625" style="179" customWidth="1"/>
    <col min="12578" max="12799" width="9.140625" style="179"/>
    <col min="12800" max="12800" width="16.140625" style="179" customWidth="1"/>
    <col min="12801" max="12801" width="13.140625" style="179" customWidth="1"/>
    <col min="12802" max="12802" width="12.28515625" style="179" customWidth="1"/>
    <col min="12803" max="12803" width="12" style="179" customWidth="1"/>
    <col min="12804" max="12804" width="15.85546875" style="179" customWidth="1"/>
    <col min="12805" max="12805" width="12.5703125" style="179" customWidth="1"/>
    <col min="12806" max="12806" width="18" style="179" customWidth="1"/>
    <col min="12807" max="12807" width="17.5703125" style="179" customWidth="1"/>
    <col min="12808" max="12808" width="10.5703125" style="179" customWidth="1"/>
    <col min="12809" max="12809" width="10.140625" style="179" customWidth="1"/>
    <col min="12810" max="12810" width="12.7109375" style="179" customWidth="1"/>
    <col min="12811" max="12811" width="15.85546875" style="179" customWidth="1"/>
    <col min="12812" max="12812" width="16.42578125" style="179" customWidth="1"/>
    <col min="12813" max="12816" width="9.28515625" style="179" customWidth="1"/>
    <col min="12817" max="12817" width="75.140625" style="179" customWidth="1"/>
    <col min="12818" max="12818" width="16.85546875" style="179" customWidth="1"/>
    <col min="12819" max="12819" width="20.7109375" style="179" customWidth="1"/>
    <col min="12820" max="12820" width="96.85546875" style="179" customWidth="1"/>
    <col min="12821" max="12821" width="0" style="179" hidden="1" customWidth="1"/>
    <col min="12822" max="12822" width="5.140625" style="179" customWidth="1"/>
    <col min="12823" max="12833" width="15.28515625" style="179" customWidth="1"/>
    <col min="12834" max="13055" width="9.140625" style="179"/>
    <col min="13056" max="13056" width="16.140625" style="179" customWidth="1"/>
    <col min="13057" max="13057" width="13.140625" style="179" customWidth="1"/>
    <col min="13058" max="13058" width="12.28515625" style="179" customWidth="1"/>
    <col min="13059" max="13059" width="12" style="179" customWidth="1"/>
    <col min="13060" max="13060" width="15.85546875" style="179" customWidth="1"/>
    <col min="13061" max="13061" width="12.5703125" style="179" customWidth="1"/>
    <col min="13062" max="13062" width="18" style="179" customWidth="1"/>
    <col min="13063" max="13063" width="17.5703125" style="179" customWidth="1"/>
    <col min="13064" max="13064" width="10.5703125" style="179" customWidth="1"/>
    <col min="13065" max="13065" width="10.140625" style="179" customWidth="1"/>
    <col min="13066" max="13066" width="12.7109375" style="179" customWidth="1"/>
    <col min="13067" max="13067" width="15.85546875" style="179" customWidth="1"/>
    <col min="13068" max="13068" width="16.42578125" style="179" customWidth="1"/>
    <col min="13069" max="13072" width="9.28515625" style="179" customWidth="1"/>
    <col min="13073" max="13073" width="75.140625" style="179" customWidth="1"/>
    <col min="13074" max="13074" width="16.85546875" style="179" customWidth="1"/>
    <col min="13075" max="13075" width="20.7109375" style="179" customWidth="1"/>
    <col min="13076" max="13076" width="96.85546875" style="179" customWidth="1"/>
    <col min="13077" max="13077" width="0" style="179" hidden="1" customWidth="1"/>
    <col min="13078" max="13078" width="5.140625" style="179" customWidth="1"/>
    <col min="13079" max="13089" width="15.28515625" style="179" customWidth="1"/>
    <col min="13090" max="13311" width="9.140625" style="179"/>
    <col min="13312" max="13312" width="16.140625" style="179" customWidth="1"/>
    <col min="13313" max="13313" width="13.140625" style="179" customWidth="1"/>
    <col min="13314" max="13314" width="12.28515625" style="179" customWidth="1"/>
    <col min="13315" max="13315" width="12" style="179" customWidth="1"/>
    <col min="13316" max="13316" width="15.85546875" style="179" customWidth="1"/>
    <col min="13317" max="13317" width="12.5703125" style="179" customWidth="1"/>
    <col min="13318" max="13318" width="18" style="179" customWidth="1"/>
    <col min="13319" max="13319" width="17.5703125" style="179" customWidth="1"/>
    <col min="13320" max="13320" width="10.5703125" style="179" customWidth="1"/>
    <col min="13321" max="13321" width="10.140625" style="179" customWidth="1"/>
    <col min="13322" max="13322" width="12.7109375" style="179" customWidth="1"/>
    <col min="13323" max="13323" width="15.85546875" style="179" customWidth="1"/>
    <col min="13324" max="13324" width="16.42578125" style="179" customWidth="1"/>
    <col min="13325" max="13328" width="9.28515625" style="179" customWidth="1"/>
    <col min="13329" max="13329" width="75.140625" style="179" customWidth="1"/>
    <col min="13330" max="13330" width="16.85546875" style="179" customWidth="1"/>
    <col min="13331" max="13331" width="20.7109375" style="179" customWidth="1"/>
    <col min="13332" max="13332" width="96.85546875" style="179" customWidth="1"/>
    <col min="13333" max="13333" width="0" style="179" hidden="1" customWidth="1"/>
    <col min="13334" max="13334" width="5.140625" style="179" customWidth="1"/>
    <col min="13335" max="13345" width="15.28515625" style="179" customWidth="1"/>
    <col min="13346" max="13567" width="9.140625" style="179"/>
    <col min="13568" max="13568" width="16.140625" style="179" customWidth="1"/>
    <col min="13569" max="13569" width="13.140625" style="179" customWidth="1"/>
    <col min="13570" max="13570" width="12.28515625" style="179" customWidth="1"/>
    <col min="13571" max="13571" width="12" style="179" customWidth="1"/>
    <col min="13572" max="13572" width="15.85546875" style="179" customWidth="1"/>
    <col min="13573" max="13573" width="12.5703125" style="179" customWidth="1"/>
    <col min="13574" max="13574" width="18" style="179" customWidth="1"/>
    <col min="13575" max="13575" width="17.5703125" style="179" customWidth="1"/>
    <col min="13576" max="13576" width="10.5703125" style="179" customWidth="1"/>
    <col min="13577" max="13577" width="10.140625" style="179" customWidth="1"/>
    <col min="13578" max="13578" width="12.7109375" style="179" customWidth="1"/>
    <col min="13579" max="13579" width="15.85546875" style="179" customWidth="1"/>
    <col min="13580" max="13580" width="16.42578125" style="179" customWidth="1"/>
    <col min="13581" max="13584" width="9.28515625" style="179" customWidth="1"/>
    <col min="13585" max="13585" width="75.140625" style="179" customWidth="1"/>
    <col min="13586" max="13586" width="16.85546875" style="179" customWidth="1"/>
    <col min="13587" max="13587" width="20.7109375" style="179" customWidth="1"/>
    <col min="13588" max="13588" width="96.85546875" style="179" customWidth="1"/>
    <col min="13589" max="13589" width="0" style="179" hidden="1" customWidth="1"/>
    <col min="13590" max="13590" width="5.140625" style="179" customWidth="1"/>
    <col min="13591" max="13601" width="15.28515625" style="179" customWidth="1"/>
    <col min="13602" max="13823" width="9.140625" style="179"/>
    <col min="13824" max="13824" width="16.140625" style="179" customWidth="1"/>
    <col min="13825" max="13825" width="13.140625" style="179" customWidth="1"/>
    <col min="13826" max="13826" width="12.28515625" style="179" customWidth="1"/>
    <col min="13827" max="13827" width="12" style="179" customWidth="1"/>
    <col min="13828" max="13828" width="15.85546875" style="179" customWidth="1"/>
    <col min="13829" max="13829" width="12.5703125" style="179" customWidth="1"/>
    <col min="13830" max="13830" width="18" style="179" customWidth="1"/>
    <col min="13831" max="13831" width="17.5703125" style="179" customWidth="1"/>
    <col min="13832" max="13832" width="10.5703125" style="179" customWidth="1"/>
    <col min="13833" max="13833" width="10.140625" style="179" customWidth="1"/>
    <col min="13834" max="13834" width="12.7109375" style="179" customWidth="1"/>
    <col min="13835" max="13835" width="15.85546875" style="179" customWidth="1"/>
    <col min="13836" max="13836" width="16.42578125" style="179" customWidth="1"/>
    <col min="13837" max="13840" width="9.28515625" style="179" customWidth="1"/>
    <col min="13841" max="13841" width="75.140625" style="179" customWidth="1"/>
    <col min="13842" max="13842" width="16.85546875" style="179" customWidth="1"/>
    <col min="13843" max="13843" width="20.7109375" style="179" customWidth="1"/>
    <col min="13844" max="13844" width="96.85546875" style="179" customWidth="1"/>
    <col min="13845" max="13845" width="0" style="179" hidden="1" customWidth="1"/>
    <col min="13846" max="13846" width="5.140625" style="179" customWidth="1"/>
    <col min="13847" max="13857" width="15.28515625" style="179" customWidth="1"/>
    <col min="13858" max="14079" width="9.140625" style="179"/>
    <col min="14080" max="14080" width="16.140625" style="179" customWidth="1"/>
    <col min="14081" max="14081" width="13.140625" style="179" customWidth="1"/>
    <col min="14082" max="14082" width="12.28515625" style="179" customWidth="1"/>
    <col min="14083" max="14083" width="12" style="179" customWidth="1"/>
    <col min="14084" max="14084" width="15.85546875" style="179" customWidth="1"/>
    <col min="14085" max="14085" width="12.5703125" style="179" customWidth="1"/>
    <col min="14086" max="14086" width="18" style="179" customWidth="1"/>
    <col min="14087" max="14087" width="17.5703125" style="179" customWidth="1"/>
    <col min="14088" max="14088" width="10.5703125" style="179" customWidth="1"/>
    <col min="14089" max="14089" width="10.140625" style="179" customWidth="1"/>
    <col min="14090" max="14090" width="12.7109375" style="179" customWidth="1"/>
    <col min="14091" max="14091" width="15.85546875" style="179" customWidth="1"/>
    <col min="14092" max="14092" width="16.42578125" style="179" customWidth="1"/>
    <col min="14093" max="14096" width="9.28515625" style="179" customWidth="1"/>
    <col min="14097" max="14097" width="75.140625" style="179" customWidth="1"/>
    <col min="14098" max="14098" width="16.85546875" style="179" customWidth="1"/>
    <col min="14099" max="14099" width="20.7109375" style="179" customWidth="1"/>
    <col min="14100" max="14100" width="96.85546875" style="179" customWidth="1"/>
    <col min="14101" max="14101" width="0" style="179" hidden="1" customWidth="1"/>
    <col min="14102" max="14102" width="5.140625" style="179" customWidth="1"/>
    <col min="14103" max="14113" width="15.28515625" style="179" customWidth="1"/>
    <col min="14114" max="14335" width="9.140625" style="179"/>
    <col min="14336" max="14336" width="16.140625" style="179" customWidth="1"/>
    <col min="14337" max="14337" width="13.140625" style="179" customWidth="1"/>
    <col min="14338" max="14338" width="12.28515625" style="179" customWidth="1"/>
    <col min="14339" max="14339" width="12" style="179" customWidth="1"/>
    <col min="14340" max="14340" width="15.85546875" style="179" customWidth="1"/>
    <col min="14341" max="14341" width="12.5703125" style="179" customWidth="1"/>
    <col min="14342" max="14342" width="18" style="179" customWidth="1"/>
    <col min="14343" max="14343" width="17.5703125" style="179" customWidth="1"/>
    <col min="14344" max="14344" width="10.5703125" style="179" customWidth="1"/>
    <col min="14345" max="14345" width="10.140625" style="179" customWidth="1"/>
    <col min="14346" max="14346" width="12.7109375" style="179" customWidth="1"/>
    <col min="14347" max="14347" width="15.85546875" style="179" customWidth="1"/>
    <col min="14348" max="14348" width="16.42578125" style="179" customWidth="1"/>
    <col min="14349" max="14352" width="9.28515625" style="179" customWidth="1"/>
    <col min="14353" max="14353" width="75.140625" style="179" customWidth="1"/>
    <col min="14354" max="14354" width="16.85546875" style="179" customWidth="1"/>
    <col min="14355" max="14355" width="20.7109375" style="179" customWidth="1"/>
    <col min="14356" max="14356" width="96.85546875" style="179" customWidth="1"/>
    <col min="14357" max="14357" width="0" style="179" hidden="1" customWidth="1"/>
    <col min="14358" max="14358" width="5.140625" style="179" customWidth="1"/>
    <col min="14359" max="14369" width="15.28515625" style="179" customWidth="1"/>
    <col min="14370" max="14591" width="9.140625" style="179"/>
    <col min="14592" max="14592" width="16.140625" style="179" customWidth="1"/>
    <col min="14593" max="14593" width="13.140625" style="179" customWidth="1"/>
    <col min="14594" max="14594" width="12.28515625" style="179" customWidth="1"/>
    <col min="14595" max="14595" width="12" style="179" customWidth="1"/>
    <col min="14596" max="14596" width="15.85546875" style="179" customWidth="1"/>
    <col min="14597" max="14597" width="12.5703125" style="179" customWidth="1"/>
    <col min="14598" max="14598" width="18" style="179" customWidth="1"/>
    <col min="14599" max="14599" width="17.5703125" style="179" customWidth="1"/>
    <col min="14600" max="14600" width="10.5703125" style="179" customWidth="1"/>
    <col min="14601" max="14601" width="10.140625" style="179" customWidth="1"/>
    <col min="14602" max="14602" width="12.7109375" style="179" customWidth="1"/>
    <col min="14603" max="14603" width="15.85546875" style="179" customWidth="1"/>
    <col min="14604" max="14604" width="16.42578125" style="179" customWidth="1"/>
    <col min="14605" max="14608" width="9.28515625" style="179" customWidth="1"/>
    <col min="14609" max="14609" width="75.140625" style="179" customWidth="1"/>
    <col min="14610" max="14610" width="16.85546875" style="179" customWidth="1"/>
    <col min="14611" max="14611" width="20.7109375" style="179" customWidth="1"/>
    <col min="14612" max="14612" width="96.85546875" style="179" customWidth="1"/>
    <col min="14613" max="14613" width="0" style="179" hidden="1" customWidth="1"/>
    <col min="14614" max="14614" width="5.140625" style="179" customWidth="1"/>
    <col min="14615" max="14625" width="15.28515625" style="179" customWidth="1"/>
    <col min="14626" max="14847" width="9.140625" style="179"/>
    <col min="14848" max="14848" width="16.140625" style="179" customWidth="1"/>
    <col min="14849" max="14849" width="13.140625" style="179" customWidth="1"/>
    <col min="14850" max="14850" width="12.28515625" style="179" customWidth="1"/>
    <col min="14851" max="14851" width="12" style="179" customWidth="1"/>
    <col min="14852" max="14852" width="15.85546875" style="179" customWidth="1"/>
    <col min="14853" max="14853" width="12.5703125" style="179" customWidth="1"/>
    <col min="14854" max="14854" width="18" style="179" customWidth="1"/>
    <col min="14855" max="14855" width="17.5703125" style="179" customWidth="1"/>
    <col min="14856" max="14856" width="10.5703125" style="179" customWidth="1"/>
    <col min="14857" max="14857" width="10.140625" style="179" customWidth="1"/>
    <col min="14858" max="14858" width="12.7109375" style="179" customWidth="1"/>
    <col min="14859" max="14859" width="15.85546875" style="179" customWidth="1"/>
    <col min="14860" max="14860" width="16.42578125" style="179" customWidth="1"/>
    <col min="14861" max="14864" width="9.28515625" style="179" customWidth="1"/>
    <col min="14865" max="14865" width="75.140625" style="179" customWidth="1"/>
    <col min="14866" max="14866" width="16.85546875" style="179" customWidth="1"/>
    <col min="14867" max="14867" width="20.7109375" style="179" customWidth="1"/>
    <col min="14868" max="14868" width="96.85546875" style="179" customWidth="1"/>
    <col min="14869" max="14869" width="0" style="179" hidden="1" customWidth="1"/>
    <col min="14870" max="14870" width="5.140625" style="179" customWidth="1"/>
    <col min="14871" max="14881" width="15.28515625" style="179" customWidth="1"/>
    <col min="14882" max="15103" width="9.140625" style="179"/>
    <col min="15104" max="15104" width="16.140625" style="179" customWidth="1"/>
    <col min="15105" max="15105" width="13.140625" style="179" customWidth="1"/>
    <col min="15106" max="15106" width="12.28515625" style="179" customWidth="1"/>
    <col min="15107" max="15107" width="12" style="179" customWidth="1"/>
    <col min="15108" max="15108" width="15.85546875" style="179" customWidth="1"/>
    <col min="15109" max="15109" width="12.5703125" style="179" customWidth="1"/>
    <col min="15110" max="15110" width="18" style="179" customWidth="1"/>
    <col min="15111" max="15111" width="17.5703125" style="179" customWidth="1"/>
    <col min="15112" max="15112" width="10.5703125" style="179" customWidth="1"/>
    <col min="15113" max="15113" width="10.140625" style="179" customWidth="1"/>
    <col min="15114" max="15114" width="12.7109375" style="179" customWidth="1"/>
    <col min="15115" max="15115" width="15.85546875" style="179" customWidth="1"/>
    <col min="15116" max="15116" width="16.42578125" style="179" customWidth="1"/>
    <col min="15117" max="15120" width="9.28515625" style="179" customWidth="1"/>
    <col min="15121" max="15121" width="75.140625" style="179" customWidth="1"/>
    <col min="15122" max="15122" width="16.85546875" style="179" customWidth="1"/>
    <col min="15123" max="15123" width="20.7109375" style="179" customWidth="1"/>
    <col min="15124" max="15124" width="96.85546875" style="179" customWidth="1"/>
    <col min="15125" max="15125" width="0" style="179" hidden="1" customWidth="1"/>
    <col min="15126" max="15126" width="5.140625" style="179" customWidth="1"/>
    <col min="15127" max="15137" width="15.28515625" style="179" customWidth="1"/>
    <col min="15138" max="15359" width="9.140625" style="179"/>
    <col min="15360" max="15360" width="16.140625" style="179" customWidth="1"/>
    <col min="15361" max="15361" width="13.140625" style="179" customWidth="1"/>
    <col min="15362" max="15362" width="12.28515625" style="179" customWidth="1"/>
    <col min="15363" max="15363" width="12" style="179" customWidth="1"/>
    <col min="15364" max="15364" width="15.85546875" style="179" customWidth="1"/>
    <col min="15365" max="15365" width="12.5703125" style="179" customWidth="1"/>
    <col min="15366" max="15366" width="18" style="179" customWidth="1"/>
    <col min="15367" max="15367" width="17.5703125" style="179" customWidth="1"/>
    <col min="15368" max="15368" width="10.5703125" style="179" customWidth="1"/>
    <col min="15369" max="15369" width="10.140625" style="179" customWidth="1"/>
    <col min="15370" max="15370" width="12.7109375" style="179" customWidth="1"/>
    <col min="15371" max="15371" width="15.85546875" style="179" customWidth="1"/>
    <col min="15372" max="15372" width="16.42578125" style="179" customWidth="1"/>
    <col min="15373" max="15376" width="9.28515625" style="179" customWidth="1"/>
    <col min="15377" max="15377" width="75.140625" style="179" customWidth="1"/>
    <col min="15378" max="15378" width="16.85546875" style="179" customWidth="1"/>
    <col min="15379" max="15379" width="20.7109375" style="179" customWidth="1"/>
    <col min="15380" max="15380" width="96.85546875" style="179" customWidth="1"/>
    <col min="15381" max="15381" width="0" style="179" hidden="1" customWidth="1"/>
    <col min="15382" max="15382" width="5.140625" style="179" customWidth="1"/>
    <col min="15383" max="15393" width="15.28515625" style="179" customWidth="1"/>
    <col min="15394" max="15615" width="9.140625" style="179"/>
    <col min="15616" max="15616" width="16.140625" style="179" customWidth="1"/>
    <col min="15617" max="15617" width="13.140625" style="179" customWidth="1"/>
    <col min="15618" max="15618" width="12.28515625" style="179" customWidth="1"/>
    <col min="15619" max="15619" width="12" style="179" customWidth="1"/>
    <col min="15620" max="15620" width="15.85546875" style="179" customWidth="1"/>
    <col min="15621" max="15621" width="12.5703125" style="179" customWidth="1"/>
    <col min="15622" max="15622" width="18" style="179" customWidth="1"/>
    <col min="15623" max="15623" width="17.5703125" style="179" customWidth="1"/>
    <col min="15624" max="15624" width="10.5703125" style="179" customWidth="1"/>
    <col min="15625" max="15625" width="10.140625" style="179" customWidth="1"/>
    <col min="15626" max="15626" width="12.7109375" style="179" customWidth="1"/>
    <col min="15627" max="15627" width="15.85546875" style="179" customWidth="1"/>
    <col min="15628" max="15628" width="16.42578125" style="179" customWidth="1"/>
    <col min="15629" max="15632" width="9.28515625" style="179" customWidth="1"/>
    <col min="15633" max="15633" width="75.140625" style="179" customWidth="1"/>
    <col min="15634" max="15634" width="16.85546875" style="179" customWidth="1"/>
    <col min="15635" max="15635" width="20.7109375" style="179" customWidth="1"/>
    <col min="15636" max="15636" width="96.85546875" style="179" customWidth="1"/>
    <col min="15637" max="15637" width="0" style="179" hidden="1" customWidth="1"/>
    <col min="15638" max="15638" width="5.140625" style="179" customWidth="1"/>
    <col min="15639" max="15649" width="15.28515625" style="179" customWidth="1"/>
    <col min="15650" max="15871" width="9.140625" style="179"/>
    <col min="15872" max="15872" width="16.140625" style="179" customWidth="1"/>
    <col min="15873" max="15873" width="13.140625" style="179" customWidth="1"/>
    <col min="15874" max="15874" width="12.28515625" style="179" customWidth="1"/>
    <col min="15875" max="15875" width="12" style="179" customWidth="1"/>
    <col min="15876" max="15876" width="15.85546875" style="179" customWidth="1"/>
    <col min="15877" max="15877" width="12.5703125" style="179" customWidth="1"/>
    <col min="15878" max="15878" width="18" style="179" customWidth="1"/>
    <col min="15879" max="15879" width="17.5703125" style="179" customWidth="1"/>
    <col min="15880" max="15880" width="10.5703125" style="179" customWidth="1"/>
    <col min="15881" max="15881" width="10.140625" style="179" customWidth="1"/>
    <col min="15882" max="15882" width="12.7109375" style="179" customWidth="1"/>
    <col min="15883" max="15883" width="15.85546875" style="179" customWidth="1"/>
    <col min="15884" max="15884" width="16.42578125" style="179" customWidth="1"/>
    <col min="15885" max="15888" width="9.28515625" style="179" customWidth="1"/>
    <col min="15889" max="15889" width="75.140625" style="179" customWidth="1"/>
    <col min="15890" max="15890" width="16.85546875" style="179" customWidth="1"/>
    <col min="15891" max="15891" width="20.7109375" style="179" customWidth="1"/>
    <col min="15892" max="15892" width="96.85546875" style="179" customWidth="1"/>
    <col min="15893" max="15893" width="0" style="179" hidden="1" customWidth="1"/>
    <col min="15894" max="15894" width="5.140625" style="179" customWidth="1"/>
    <col min="15895" max="15905" width="15.28515625" style="179" customWidth="1"/>
    <col min="15906" max="16127" width="9.140625" style="179"/>
    <col min="16128" max="16128" width="16.140625" style="179" customWidth="1"/>
    <col min="16129" max="16129" width="13.140625" style="179" customWidth="1"/>
    <col min="16130" max="16130" width="12.28515625" style="179" customWidth="1"/>
    <col min="16131" max="16131" width="12" style="179" customWidth="1"/>
    <col min="16132" max="16132" width="15.85546875" style="179" customWidth="1"/>
    <col min="16133" max="16133" width="12.5703125" style="179" customWidth="1"/>
    <col min="16134" max="16134" width="18" style="179" customWidth="1"/>
    <col min="16135" max="16135" width="17.5703125" style="179" customWidth="1"/>
    <col min="16136" max="16136" width="10.5703125" style="179" customWidth="1"/>
    <col min="16137" max="16137" width="10.140625" style="179" customWidth="1"/>
    <col min="16138" max="16138" width="12.7109375" style="179" customWidth="1"/>
    <col min="16139" max="16139" width="15.85546875" style="179" customWidth="1"/>
    <col min="16140" max="16140" width="16.42578125" style="179" customWidth="1"/>
    <col min="16141" max="16144" width="9.28515625" style="179" customWidth="1"/>
    <col min="16145" max="16145" width="75.140625" style="179" customWidth="1"/>
    <col min="16146" max="16146" width="16.85546875" style="179" customWidth="1"/>
    <col min="16147" max="16147" width="20.7109375" style="179" customWidth="1"/>
    <col min="16148" max="16148" width="96.85546875" style="179" customWidth="1"/>
    <col min="16149" max="16149" width="0" style="179" hidden="1" customWidth="1"/>
    <col min="16150" max="16150" width="5.140625" style="179" customWidth="1"/>
    <col min="16151" max="16161" width="15.28515625" style="179" customWidth="1"/>
    <col min="16162" max="16384" width="9.140625" style="179"/>
  </cols>
  <sheetData>
    <row r="1" spans="1:34" ht="35.450000000000003" customHeight="1" thickBot="1" x14ac:dyDescent="0.25">
      <c r="A1" s="418"/>
      <c r="B1" s="418"/>
      <c r="C1" s="418"/>
      <c r="D1" s="418"/>
      <c r="E1" s="418"/>
      <c r="F1" s="418"/>
      <c r="G1" s="418"/>
      <c r="H1" s="418"/>
      <c r="I1" s="735" t="s">
        <v>184</v>
      </c>
      <c r="J1" s="735"/>
      <c r="K1" s="735"/>
      <c r="L1" s="175"/>
      <c r="M1" s="175"/>
      <c r="N1" s="176"/>
      <c r="O1" s="176"/>
      <c r="P1" s="769" t="s">
        <v>190</v>
      </c>
      <c r="Q1" s="769"/>
      <c r="R1" s="769"/>
      <c r="S1" s="416"/>
      <c r="T1" s="770" t="s">
        <v>191</v>
      </c>
      <c r="U1" s="770"/>
      <c r="V1" s="176"/>
      <c r="W1" s="176"/>
      <c r="X1" s="178"/>
      <c r="Y1" s="178"/>
      <c r="Z1" s="176"/>
      <c r="AA1" s="397"/>
      <c r="AB1" s="397"/>
      <c r="AC1" s="397"/>
      <c r="AD1" s="397"/>
      <c r="AE1" s="176"/>
      <c r="AF1" s="176"/>
      <c r="AG1" s="176"/>
    </row>
    <row r="2" spans="1:34" ht="35.450000000000003" customHeight="1" thickBot="1" x14ac:dyDescent="0.25">
      <c r="A2" s="735" t="s">
        <v>192</v>
      </c>
      <c r="B2" s="735"/>
      <c r="C2" s="735"/>
      <c r="D2" s="735"/>
      <c r="E2" s="735"/>
      <c r="F2" s="405" t="s">
        <v>193</v>
      </c>
      <c r="G2" s="405"/>
      <c r="H2" s="405"/>
      <c r="I2" s="735" t="s">
        <v>194</v>
      </c>
      <c r="J2" s="735"/>
      <c r="K2" s="405"/>
      <c r="L2" s="429" t="s">
        <v>200</v>
      </c>
      <c r="M2" s="429" t="s">
        <v>201</v>
      </c>
      <c r="N2" s="430" t="s">
        <v>195</v>
      </c>
      <c r="O2" s="430" t="s">
        <v>196</v>
      </c>
      <c r="P2" s="430" t="s">
        <v>197</v>
      </c>
      <c r="Q2" s="430" t="s">
        <v>198</v>
      </c>
      <c r="R2" s="431" t="s">
        <v>199</v>
      </c>
      <c r="S2" s="429" t="s">
        <v>200</v>
      </c>
      <c r="T2" s="429" t="s">
        <v>201</v>
      </c>
      <c r="U2" s="432" t="s">
        <v>202</v>
      </c>
      <c r="V2" s="176"/>
      <c r="W2" s="176"/>
      <c r="X2" s="178"/>
      <c r="Y2" s="178"/>
      <c r="Z2" s="761" t="s">
        <v>203</v>
      </c>
      <c r="AA2" s="761"/>
      <c r="AB2" s="761"/>
      <c r="AC2" s="761"/>
      <c r="AD2" s="761"/>
      <c r="AE2" s="179" t="s">
        <v>184</v>
      </c>
      <c r="AF2" s="410"/>
      <c r="AG2" s="410"/>
    </row>
    <row r="3" spans="1:34" ht="35.450000000000003" customHeight="1" thickBot="1" x14ac:dyDescent="0.25">
      <c r="A3" s="405"/>
      <c r="B3" s="405"/>
      <c r="C3" s="735" t="s">
        <v>204</v>
      </c>
      <c r="D3" s="735"/>
      <c r="E3" s="735"/>
      <c r="F3" s="735"/>
      <c r="G3" s="735"/>
      <c r="H3" s="735" t="s">
        <v>205</v>
      </c>
      <c r="I3" s="735"/>
      <c r="J3" s="419"/>
      <c r="K3" s="419"/>
      <c r="L3" s="740"/>
      <c r="M3" s="741"/>
      <c r="N3" s="742"/>
      <c r="O3" s="707"/>
      <c r="P3" s="707"/>
      <c r="Q3" s="743"/>
      <c r="R3" s="433" t="s">
        <v>206</v>
      </c>
      <c r="S3" s="740"/>
      <c r="T3" s="766"/>
      <c r="U3" s="434" t="s">
        <v>207</v>
      </c>
      <c r="V3" s="176"/>
      <c r="W3" s="176"/>
      <c r="X3" s="178"/>
      <c r="Y3" s="178"/>
      <c r="Z3" s="761"/>
      <c r="AA3" s="761"/>
      <c r="AB3" s="761"/>
      <c r="AC3" s="761"/>
      <c r="AD3" s="761"/>
      <c r="AE3" s="180"/>
      <c r="AF3" s="178"/>
      <c r="AG3" s="178"/>
    </row>
    <row r="4" spans="1:34" ht="35.450000000000003" customHeight="1" thickBot="1" x14ac:dyDescent="0.25">
      <c r="A4" s="405"/>
      <c r="B4" s="405"/>
      <c r="C4" s="419"/>
      <c r="D4" s="419"/>
      <c r="E4" s="419"/>
      <c r="F4" s="419"/>
      <c r="G4" s="419"/>
      <c r="H4" s="419"/>
      <c r="I4" s="419"/>
      <c r="J4" s="735"/>
      <c r="K4" s="768"/>
      <c r="L4" s="435"/>
      <c r="M4" s="436">
        <f>'كشف اجمالى'!I34</f>
        <v>0</v>
      </c>
      <c r="N4" s="437"/>
      <c r="O4" s="437"/>
      <c r="P4" s="437"/>
      <c r="Q4" s="438"/>
      <c r="R4" s="439" t="s">
        <v>208</v>
      </c>
      <c r="S4" s="440"/>
      <c r="T4" s="441">
        <f>'كشف اجمالى'!AU34</f>
        <v>0</v>
      </c>
      <c r="U4" s="442" t="s">
        <v>209</v>
      </c>
      <c r="V4" s="176"/>
      <c r="W4" s="176"/>
      <c r="X4" s="178"/>
      <c r="Y4" s="188"/>
      <c r="Z4" s="761"/>
      <c r="AA4" s="761"/>
      <c r="AB4" s="761"/>
      <c r="AC4" s="761"/>
      <c r="AD4" s="761"/>
      <c r="AE4" s="176"/>
      <c r="AF4" s="178"/>
      <c r="AG4" s="178"/>
    </row>
    <row r="5" spans="1:34" ht="35.450000000000003" customHeight="1" thickBot="1" x14ac:dyDescent="0.25">
      <c r="A5" s="735" t="s">
        <v>210</v>
      </c>
      <c r="B5" s="735"/>
      <c r="C5" s="405"/>
      <c r="D5" s="405"/>
      <c r="E5" s="405" t="s">
        <v>211</v>
      </c>
      <c r="F5" s="405"/>
      <c r="G5" s="405"/>
      <c r="H5" s="405"/>
      <c r="I5" s="405"/>
      <c r="J5" s="405"/>
      <c r="K5" s="405"/>
      <c r="L5" s="443"/>
      <c r="M5" s="444">
        <f>'كشف اجمالى'!J34</f>
        <v>0</v>
      </c>
      <c r="N5" s="437"/>
      <c r="O5" s="437"/>
      <c r="P5" s="437"/>
      <c r="Q5" s="438"/>
      <c r="R5" s="445" t="s">
        <v>209</v>
      </c>
      <c r="S5" s="446"/>
      <c r="T5" s="441">
        <f>'كشف اجمالى'!AV34</f>
        <v>0</v>
      </c>
      <c r="U5" s="442" t="s">
        <v>212</v>
      </c>
      <c r="V5" s="176"/>
      <c r="W5" s="176"/>
      <c r="X5" s="178"/>
      <c r="Y5" s="396"/>
      <c r="Z5" s="767" t="s">
        <v>213</v>
      </c>
      <c r="AA5" s="767"/>
      <c r="AB5" s="767"/>
      <c r="AC5" s="767"/>
      <c r="AD5" s="767"/>
      <c r="AE5" s="395"/>
      <c r="AF5" s="178"/>
      <c r="AG5" s="178"/>
    </row>
    <row r="6" spans="1:34" ht="35.450000000000003" customHeight="1" thickBot="1" x14ac:dyDescent="0.25">
      <c r="A6" s="405" t="s">
        <v>214</v>
      </c>
      <c r="B6" s="750"/>
      <c r="C6" s="750"/>
      <c r="D6" s="405" t="s">
        <v>215</v>
      </c>
      <c r="E6" s="762"/>
      <c r="F6" s="762"/>
      <c r="G6" s="762"/>
      <c r="H6" s="762"/>
      <c r="I6" s="762"/>
      <c r="J6" s="762"/>
      <c r="K6" s="762"/>
      <c r="L6" s="443"/>
      <c r="M6" s="444">
        <f>'كشف اجمالى'!K34</f>
        <v>0</v>
      </c>
      <c r="N6" s="437"/>
      <c r="O6" s="437"/>
      <c r="P6" s="437"/>
      <c r="Q6" s="438"/>
      <c r="R6" s="445" t="s">
        <v>216</v>
      </c>
      <c r="S6" s="446"/>
      <c r="T6" s="441">
        <f>'كشف اجمالى'!AW34</f>
        <v>0</v>
      </c>
      <c r="U6" s="442" t="s">
        <v>217</v>
      </c>
      <c r="V6" s="176"/>
      <c r="W6" s="176"/>
      <c r="X6" s="178"/>
      <c r="Y6" s="746" t="s">
        <v>218</v>
      </c>
      <c r="Z6" s="746"/>
      <c r="AA6" s="763" t="str">
        <f>'كشف 1'!B1</f>
        <v>يناير لسنة  2018 م</v>
      </c>
      <c r="AB6" s="764"/>
      <c r="AC6" s="764"/>
      <c r="AD6" s="764"/>
      <c r="AE6" s="765"/>
      <c r="AF6" s="178"/>
      <c r="AG6" s="178"/>
    </row>
    <row r="7" spans="1:34" ht="35.450000000000003" customHeight="1" thickBot="1" x14ac:dyDescent="0.25">
      <c r="A7" s="735" t="s">
        <v>220</v>
      </c>
      <c r="B7" s="735"/>
      <c r="C7" s="405"/>
      <c r="D7" s="405"/>
      <c r="E7" s="405"/>
      <c r="F7" s="735" t="s">
        <v>221</v>
      </c>
      <c r="G7" s="735"/>
      <c r="H7" s="405"/>
      <c r="I7" s="405"/>
      <c r="J7" s="735" t="s">
        <v>222</v>
      </c>
      <c r="K7" s="735"/>
      <c r="L7" s="443"/>
      <c r="M7" s="444">
        <f>'كشف اجمالى'!L34</f>
        <v>0</v>
      </c>
      <c r="N7" s="437"/>
      <c r="O7" s="437"/>
      <c r="P7" s="437"/>
      <c r="Q7" s="438"/>
      <c r="R7" s="445" t="s">
        <v>217</v>
      </c>
      <c r="S7" s="446"/>
      <c r="T7" s="441">
        <f>'كشف اجمالى'!BM34</f>
        <v>0</v>
      </c>
      <c r="U7" s="442" t="s">
        <v>224</v>
      </c>
      <c r="V7" s="176"/>
      <c r="W7" s="176"/>
      <c r="X7" s="178"/>
      <c r="Y7" s="735" t="s">
        <v>223</v>
      </c>
      <c r="Z7" s="735"/>
      <c r="AA7" s="735"/>
      <c r="AB7" s="735"/>
      <c r="AC7" s="735"/>
      <c r="AD7" s="735"/>
      <c r="AE7" s="735"/>
      <c r="AF7" s="178"/>
      <c r="AG7" s="178"/>
    </row>
    <row r="8" spans="1:34" ht="35.450000000000003" customHeight="1" thickBot="1" x14ac:dyDescent="0.25">
      <c r="A8" s="760"/>
      <c r="B8" s="760"/>
      <c r="C8" s="760"/>
      <c r="D8" s="760"/>
      <c r="E8" s="182"/>
      <c r="F8" s="182"/>
      <c r="G8" s="182"/>
      <c r="H8" s="182"/>
      <c r="I8" s="182"/>
      <c r="J8" s="182"/>
      <c r="K8" s="182"/>
      <c r="L8" s="443"/>
      <c r="M8" s="444">
        <f>'كشف اجمالى'!M34</f>
        <v>0</v>
      </c>
      <c r="N8" s="437"/>
      <c r="O8" s="437"/>
      <c r="P8" s="437"/>
      <c r="Q8" s="438"/>
      <c r="R8" s="445" t="s">
        <v>224</v>
      </c>
      <c r="S8" s="446"/>
      <c r="T8" s="441">
        <f>'كشف اجمالى'!AX34</f>
        <v>0</v>
      </c>
      <c r="U8" s="442" t="s">
        <v>225</v>
      </c>
      <c r="V8" s="176"/>
      <c r="W8" s="176"/>
      <c r="X8" s="178"/>
      <c r="Y8" s="735" t="s">
        <v>226</v>
      </c>
      <c r="Z8" s="735"/>
      <c r="AA8" s="735"/>
      <c r="AB8" s="735"/>
      <c r="AC8" s="735"/>
      <c r="AD8" s="735"/>
      <c r="AE8" s="735"/>
      <c r="AF8" s="178"/>
      <c r="AG8" s="178"/>
    </row>
    <row r="9" spans="1:34" ht="35.450000000000003" customHeight="1" thickBot="1" x14ac:dyDescent="0.25">
      <c r="A9" s="182"/>
      <c r="B9" s="182"/>
      <c r="C9" s="182"/>
      <c r="D9" s="182"/>
      <c r="E9" s="182"/>
      <c r="F9" s="182"/>
      <c r="G9" s="182"/>
      <c r="H9" s="182"/>
      <c r="I9" s="182"/>
      <c r="J9" s="182"/>
      <c r="K9" s="182"/>
      <c r="L9" s="443"/>
      <c r="M9" s="444">
        <f>'كشف اجمالى'!N34</f>
        <v>0</v>
      </c>
      <c r="N9" s="447"/>
      <c r="O9" s="447"/>
      <c r="P9" s="448"/>
      <c r="Q9" s="449"/>
      <c r="R9" s="445" t="s">
        <v>40</v>
      </c>
      <c r="S9" s="446"/>
      <c r="T9" s="441">
        <f>'كشف اجمالى'!AY34</f>
        <v>0</v>
      </c>
      <c r="U9" s="442" t="s">
        <v>291</v>
      </c>
      <c r="V9" s="176"/>
      <c r="W9" s="176"/>
      <c r="X9" s="178"/>
      <c r="Y9" s="750" t="str">
        <f>'كشف 1'!D1</f>
        <v>إدارة منوف التعليمية</v>
      </c>
      <c r="Z9" s="735"/>
      <c r="AA9" s="735"/>
      <c r="AB9" s="735"/>
      <c r="AC9" s="735"/>
      <c r="AD9" s="735"/>
      <c r="AE9" s="735"/>
      <c r="AF9" s="178"/>
      <c r="AG9" s="178"/>
    </row>
    <row r="10" spans="1:34" ht="35.450000000000003" customHeight="1" thickTop="1" thickBot="1" x14ac:dyDescent="0.25">
      <c r="A10" s="748"/>
      <c r="B10" s="748"/>
      <c r="C10" s="748"/>
      <c r="D10" s="748"/>
      <c r="E10" s="748"/>
      <c r="F10" s="748"/>
      <c r="G10" s="748"/>
      <c r="H10" s="748"/>
      <c r="I10" s="748"/>
      <c r="J10" s="748"/>
      <c r="K10" s="749"/>
      <c r="L10" s="450">
        <f>SUM(M4:M9)</f>
        <v>0</v>
      </c>
      <c r="M10" s="451">
        <f>'كشف اجمالى'!O34</f>
        <v>0</v>
      </c>
      <c r="N10" s="702"/>
      <c r="O10" s="703"/>
      <c r="P10" s="703"/>
      <c r="Q10" s="703"/>
      <c r="R10" s="452" t="s">
        <v>227</v>
      </c>
      <c r="S10" s="446"/>
      <c r="T10" s="441">
        <f>'كشف اجمالى'!BN34</f>
        <v>0</v>
      </c>
      <c r="U10" s="442" t="s">
        <v>292</v>
      </c>
      <c r="V10" s="176"/>
      <c r="W10" s="408"/>
      <c r="X10" s="178"/>
      <c r="Y10" s="751" t="s">
        <v>232</v>
      </c>
      <c r="Z10" s="751"/>
      <c r="AA10" s="753" t="str">
        <f>'كشف 1'!D2</f>
        <v>مدرسة منشأة سلطان الثانوية بنين</v>
      </c>
      <c r="AB10" s="754"/>
      <c r="AC10" s="754"/>
      <c r="AD10" s="754"/>
      <c r="AE10" s="754"/>
      <c r="AF10" s="755"/>
      <c r="AG10" s="178"/>
    </row>
    <row r="11" spans="1:34" ht="35.450000000000003" customHeight="1" thickBot="1" x14ac:dyDescent="0.25">
      <c r="A11" s="759" t="s">
        <v>228</v>
      </c>
      <c r="B11" s="759"/>
      <c r="C11" s="759"/>
      <c r="D11" s="759"/>
      <c r="E11" s="759" t="s">
        <v>229</v>
      </c>
      <c r="F11" s="759"/>
      <c r="G11" s="418"/>
      <c r="H11" s="418"/>
      <c r="I11" s="418"/>
      <c r="J11" s="759" t="s">
        <v>230</v>
      </c>
      <c r="K11" s="759"/>
      <c r="L11" s="740"/>
      <c r="M11" s="741"/>
      <c r="N11" s="742"/>
      <c r="O11" s="707"/>
      <c r="P11" s="707"/>
      <c r="Q11" s="743"/>
      <c r="R11" s="434" t="s">
        <v>231</v>
      </c>
      <c r="S11" s="440"/>
      <c r="T11" s="453">
        <f>'كشف اجمالى'!CE34</f>
        <v>0</v>
      </c>
      <c r="U11" s="442" t="s">
        <v>31</v>
      </c>
      <c r="V11" s="176"/>
      <c r="W11" s="176"/>
      <c r="X11" s="181"/>
      <c r="Y11" s="752"/>
      <c r="Z11" s="752"/>
      <c r="AA11" s="756"/>
      <c r="AB11" s="757"/>
      <c r="AC11" s="757"/>
      <c r="AD11" s="757"/>
      <c r="AE11" s="757"/>
      <c r="AF11" s="758"/>
      <c r="AG11" s="181"/>
    </row>
    <row r="12" spans="1:34" ht="35.450000000000003" customHeight="1" thickBot="1" x14ac:dyDescent="0.25">
      <c r="A12" s="420" t="s">
        <v>233</v>
      </c>
      <c r="B12" s="420" t="s">
        <v>234</v>
      </c>
      <c r="C12" s="420" t="s">
        <v>235</v>
      </c>
      <c r="D12" s="420" t="s">
        <v>236</v>
      </c>
      <c r="E12" s="420" t="s">
        <v>237</v>
      </c>
      <c r="F12" s="420" t="s">
        <v>238</v>
      </c>
      <c r="G12" s="420" t="s">
        <v>239</v>
      </c>
      <c r="H12" s="421" t="s">
        <v>240</v>
      </c>
      <c r="I12" s="421" t="s">
        <v>241</v>
      </c>
      <c r="J12" s="421"/>
      <c r="K12" s="422"/>
      <c r="L12" s="445"/>
      <c r="M12" s="454">
        <f>'كشف اجمالى'!Q34</f>
        <v>0</v>
      </c>
      <c r="N12" s="455"/>
      <c r="O12" s="455"/>
      <c r="P12" s="455"/>
      <c r="Q12" s="456"/>
      <c r="R12" s="445" t="s">
        <v>285</v>
      </c>
      <c r="S12" s="457"/>
      <c r="T12" s="458">
        <f>'كشف اجمالى'!CF34</f>
        <v>0</v>
      </c>
      <c r="U12" s="442" t="s">
        <v>32</v>
      </c>
      <c r="V12" s="176"/>
      <c r="W12" s="176"/>
      <c r="X12" s="182"/>
      <c r="Y12" s="182"/>
      <c r="Z12" s="182"/>
      <c r="AA12" s="738" t="s">
        <v>245</v>
      </c>
      <c r="AB12" s="738"/>
      <c r="AC12" s="738"/>
      <c r="AD12" s="182"/>
      <c r="AE12" s="182"/>
      <c r="AF12" s="182"/>
      <c r="AG12" s="182"/>
    </row>
    <row r="13" spans="1:34" ht="35.450000000000003" customHeight="1" thickBot="1" x14ac:dyDescent="0.25">
      <c r="A13" s="420" t="s">
        <v>230</v>
      </c>
      <c r="B13" s="420"/>
      <c r="C13" s="420"/>
      <c r="D13" s="420"/>
      <c r="E13" s="420"/>
      <c r="F13" s="420"/>
      <c r="G13" s="420"/>
      <c r="H13" s="421"/>
      <c r="I13" s="421"/>
      <c r="J13" s="421"/>
      <c r="K13" s="422"/>
      <c r="L13" s="445"/>
      <c r="M13" s="454">
        <f>'كشف اجمالى'!R34</f>
        <v>0</v>
      </c>
      <c r="N13" s="437"/>
      <c r="O13" s="437"/>
      <c r="P13" s="437"/>
      <c r="Q13" s="438"/>
      <c r="R13" s="445" t="s">
        <v>286</v>
      </c>
      <c r="S13" s="450">
        <f>SUM('كشف اجمالى'!AZ34,'كشف اجمالى'!BM34,'كشف اجمالى'!BN34,'كشف اجمالى'!CE34,'كشف اجمالى'!CF34)</f>
        <v>0</v>
      </c>
      <c r="T13" s="451">
        <f>SUM(T4:T12)</f>
        <v>0</v>
      </c>
      <c r="U13" s="459" t="s">
        <v>242</v>
      </c>
      <c r="V13" s="176"/>
      <c r="W13" s="730" t="s">
        <v>246</v>
      </c>
      <c r="X13" s="730"/>
      <c r="Y13" s="730"/>
      <c r="Z13" s="730"/>
      <c r="AA13" s="730"/>
      <c r="AB13" s="730"/>
      <c r="AC13" s="739"/>
      <c r="AD13" s="409"/>
      <c r="AE13" s="744" t="s">
        <v>247</v>
      </c>
      <c r="AF13" s="745"/>
      <c r="AG13" s="745"/>
      <c r="AH13" s="745"/>
    </row>
    <row r="14" spans="1:34" ht="35.450000000000003" customHeight="1" thickBot="1" x14ac:dyDescent="0.25">
      <c r="A14" s="418"/>
      <c r="B14" s="418"/>
      <c r="C14" s="418"/>
      <c r="D14" s="418"/>
      <c r="E14" s="418"/>
      <c r="F14" s="418"/>
      <c r="G14" s="418"/>
      <c r="H14" s="418"/>
      <c r="I14" s="418"/>
      <c r="J14" s="418"/>
      <c r="K14" s="418"/>
      <c r="L14" s="445"/>
      <c r="M14" s="454">
        <f>'كشف اجمالى'!S34</f>
        <v>0</v>
      </c>
      <c r="N14" s="437"/>
      <c r="O14" s="437"/>
      <c r="P14" s="437"/>
      <c r="Q14" s="438"/>
      <c r="R14" s="445" t="s">
        <v>287</v>
      </c>
      <c r="S14" s="460"/>
      <c r="T14" s="461"/>
      <c r="U14" s="462" t="s">
        <v>244</v>
      </c>
      <c r="V14" s="176"/>
      <c r="W14" s="393"/>
      <c r="X14" s="393"/>
      <c r="Y14" s="393"/>
      <c r="Z14" s="393"/>
      <c r="AA14" s="393"/>
      <c r="AB14" s="393"/>
      <c r="AC14" s="393"/>
      <c r="AD14" s="394"/>
      <c r="AE14" s="393"/>
      <c r="AF14" s="393"/>
      <c r="AG14" s="393"/>
    </row>
    <row r="15" spans="1:34" ht="35.450000000000003" customHeight="1" thickBot="1" x14ac:dyDescent="0.25">
      <c r="A15" s="418"/>
      <c r="B15" s="418"/>
      <c r="C15" s="418"/>
      <c r="D15" s="418"/>
      <c r="E15" s="418"/>
      <c r="F15" s="418"/>
      <c r="G15" s="418"/>
      <c r="H15" s="418"/>
      <c r="I15" s="418"/>
      <c r="J15" s="418"/>
      <c r="K15" s="418"/>
      <c r="L15" s="445"/>
      <c r="M15" s="454">
        <f>'كشف اجمالى'!AM34</f>
        <v>0</v>
      </c>
      <c r="N15" s="437"/>
      <c r="O15" s="437"/>
      <c r="P15" s="437"/>
      <c r="Q15" s="438"/>
      <c r="R15" s="463" t="s">
        <v>53</v>
      </c>
      <c r="S15" s="457"/>
      <c r="T15" s="458">
        <f>'كشف اجمالى'!BA34</f>
        <v>0</v>
      </c>
      <c r="U15" s="442" t="s">
        <v>209</v>
      </c>
      <c r="V15" s="176"/>
      <c r="W15" s="730" t="s">
        <v>249</v>
      </c>
      <c r="X15" s="730"/>
      <c r="Y15" s="730"/>
      <c r="Z15" s="730"/>
      <c r="AA15" s="730"/>
      <c r="AB15" s="730"/>
      <c r="AC15" s="730"/>
      <c r="AD15" s="730"/>
      <c r="AE15" s="730"/>
      <c r="AF15" s="730"/>
      <c r="AG15" s="730"/>
    </row>
    <row r="16" spans="1:34" ht="35.450000000000003" customHeight="1" thickBot="1" x14ac:dyDescent="0.25">
      <c r="A16" s="715" t="s">
        <v>248</v>
      </c>
      <c r="B16" s="715"/>
      <c r="C16" s="423"/>
      <c r="D16" s="423"/>
      <c r="E16" s="423" t="s">
        <v>193</v>
      </c>
      <c r="F16" s="423"/>
      <c r="G16" s="423"/>
      <c r="H16" s="423"/>
      <c r="I16" s="423" t="s">
        <v>230</v>
      </c>
      <c r="J16" s="418"/>
      <c r="K16" s="418"/>
      <c r="L16" s="443"/>
      <c r="M16" s="454">
        <f>'كشف اجمالى'!AN34</f>
        <v>0</v>
      </c>
      <c r="N16" s="437"/>
      <c r="O16" s="437"/>
      <c r="P16" s="437"/>
      <c r="Q16" s="438"/>
      <c r="R16" s="463" t="s">
        <v>54</v>
      </c>
      <c r="S16" s="440"/>
      <c r="T16" s="441">
        <f>'كشف اجمالى'!BB34</f>
        <v>0</v>
      </c>
      <c r="U16" s="442" t="s">
        <v>212</v>
      </c>
      <c r="V16" s="176"/>
      <c r="W16" s="187"/>
      <c r="X16" s="747"/>
      <c r="Y16" s="747"/>
      <c r="Z16" s="393"/>
      <c r="AA16" s="393"/>
      <c r="AB16" s="393"/>
      <c r="AC16" s="393"/>
      <c r="AD16" s="393"/>
      <c r="AE16" s="747"/>
      <c r="AF16" s="747"/>
      <c r="AG16" s="393"/>
    </row>
    <row r="17" spans="1:33" ht="35.450000000000003" customHeight="1" thickBot="1" x14ac:dyDescent="0.25">
      <c r="A17" s="423"/>
      <c r="B17" s="423"/>
      <c r="C17" s="423"/>
      <c r="D17" s="423"/>
      <c r="E17" s="423"/>
      <c r="F17" s="423"/>
      <c r="G17" s="423"/>
      <c r="H17" s="423"/>
      <c r="I17" s="423"/>
      <c r="J17" s="418"/>
      <c r="K17" s="418"/>
      <c r="L17" s="443"/>
      <c r="M17" s="454">
        <f>'كشف اجمالى'!Y34</f>
        <v>0</v>
      </c>
      <c r="N17" s="437"/>
      <c r="O17" s="437"/>
      <c r="P17" s="437"/>
      <c r="Q17" s="438"/>
      <c r="R17" s="445" t="s">
        <v>288</v>
      </c>
      <c r="S17" s="446"/>
      <c r="T17" s="441">
        <f>'كشف اجمالى'!BC34</f>
        <v>0</v>
      </c>
      <c r="U17" s="442" t="s">
        <v>225</v>
      </c>
      <c r="V17" s="176"/>
      <c r="W17" s="187"/>
      <c r="X17" s="746" t="s">
        <v>290</v>
      </c>
      <c r="Y17" s="746"/>
      <c r="Z17" s="398"/>
      <c r="AA17" s="398"/>
      <c r="AB17" s="398" t="s">
        <v>219</v>
      </c>
      <c r="AC17" s="398"/>
      <c r="AD17" s="398"/>
      <c r="AE17" s="746" t="s">
        <v>194</v>
      </c>
      <c r="AF17" s="746"/>
      <c r="AG17" s="188"/>
    </row>
    <row r="18" spans="1:33" ht="35.450000000000003" customHeight="1" thickBot="1" x14ac:dyDescent="0.25">
      <c r="A18" s="735" t="s">
        <v>250</v>
      </c>
      <c r="B18" s="735"/>
      <c r="C18" s="735"/>
      <c r="D18" s="735"/>
      <c r="E18" s="424"/>
      <c r="F18" s="424"/>
      <c r="G18" s="424"/>
      <c r="H18" s="424"/>
      <c r="I18" s="423" t="s">
        <v>230</v>
      </c>
      <c r="J18" s="418"/>
      <c r="K18" s="418"/>
      <c r="L18" s="450">
        <f>SUM(M12:M17)</f>
        <v>0</v>
      </c>
      <c r="M18" s="451">
        <f>SUM(M12:M17)</f>
        <v>0</v>
      </c>
      <c r="N18" s="702"/>
      <c r="O18" s="703"/>
      <c r="P18" s="703"/>
      <c r="Q18" s="703"/>
      <c r="R18" s="452" t="s">
        <v>227</v>
      </c>
      <c r="S18" s="440"/>
      <c r="T18" s="441">
        <f>'كشف اجمالى'!BE34</f>
        <v>0</v>
      </c>
      <c r="U18" s="442" t="s">
        <v>224</v>
      </c>
      <c r="V18" s="176"/>
      <c r="W18" s="187"/>
      <c r="X18" s="406"/>
      <c r="Y18" s="406"/>
      <c r="Z18" s="407"/>
      <c r="AA18" s="407"/>
      <c r="AB18" s="407"/>
      <c r="AC18" s="407"/>
      <c r="AD18" s="407"/>
      <c r="AE18" s="406"/>
      <c r="AF18" s="406"/>
      <c r="AG18" s="188"/>
    </row>
    <row r="19" spans="1:33" ht="35.450000000000003" customHeight="1" thickBot="1" x14ac:dyDescent="0.25">
      <c r="A19" s="423"/>
      <c r="B19" s="423"/>
      <c r="C19" s="423"/>
      <c r="D19" s="423"/>
      <c r="E19" s="424"/>
      <c r="F19" s="424"/>
      <c r="G19" s="424"/>
      <c r="H19" s="424"/>
      <c r="I19" s="423"/>
      <c r="J19" s="418"/>
      <c r="K19" s="418"/>
      <c r="L19" s="444"/>
      <c r="M19" s="444">
        <f>SUM('كشف اجمالى'!W34,'كشف اجمالى'!X34,'كشف اجمالى'!AH34)</f>
        <v>0</v>
      </c>
      <c r="N19" s="455"/>
      <c r="O19" s="455"/>
      <c r="P19" s="455"/>
      <c r="Q19" s="456"/>
      <c r="R19" s="463" t="s">
        <v>334</v>
      </c>
      <c r="S19" s="446"/>
      <c r="T19" s="441">
        <f>'كشف اجمالى'!BF34</f>
        <v>0</v>
      </c>
      <c r="U19" s="442" t="s">
        <v>292</v>
      </c>
      <c r="V19" s="176"/>
      <c r="W19" s="176"/>
      <c r="X19" s="182"/>
      <c r="Y19" s="182"/>
      <c r="Z19" s="183"/>
      <c r="AA19" s="183"/>
      <c r="AB19" s="183"/>
      <c r="AC19" s="183"/>
      <c r="AD19" s="183"/>
      <c r="AE19" s="182"/>
      <c r="AF19" s="182"/>
      <c r="AG19" s="182"/>
    </row>
    <row r="20" spans="1:33" ht="35.450000000000003" customHeight="1" thickBot="1" x14ac:dyDescent="0.25">
      <c r="A20" s="423"/>
      <c r="B20" s="423"/>
      <c r="C20" s="423"/>
      <c r="D20" s="423"/>
      <c r="E20" s="424"/>
      <c r="F20" s="424"/>
      <c r="G20" s="424"/>
      <c r="H20" s="424"/>
      <c r="I20" s="423"/>
      <c r="J20" s="418"/>
      <c r="K20" s="418"/>
      <c r="L20" s="444"/>
      <c r="M20" s="444">
        <f>SUM('كشف اجمالى'!AF34,'كشف اجمالى'!AG34)</f>
        <v>0</v>
      </c>
      <c r="N20" s="437"/>
      <c r="O20" s="437"/>
      <c r="P20" s="437"/>
      <c r="Q20" s="438"/>
      <c r="R20" s="464" t="s">
        <v>335</v>
      </c>
      <c r="S20" s="450">
        <f>SUM(T20,T13)</f>
        <v>0</v>
      </c>
      <c r="T20" s="451">
        <f>'كشف اجمالى'!BG34-'كشف اجمالى'!BD34</f>
        <v>0</v>
      </c>
      <c r="U20" s="459" t="s">
        <v>242</v>
      </c>
      <c r="V20" s="176"/>
      <c r="W20" s="176"/>
      <c r="X20" s="182"/>
      <c r="Y20" s="182"/>
      <c r="Z20" s="183"/>
      <c r="AA20" s="183"/>
      <c r="AB20" s="183"/>
      <c r="AC20" s="183"/>
      <c r="AD20" s="183"/>
      <c r="AE20" s="182"/>
      <c r="AF20" s="182"/>
      <c r="AG20" s="182"/>
    </row>
    <row r="21" spans="1:33" ht="35.450000000000003" customHeight="1" thickBot="1" x14ac:dyDescent="0.25">
      <c r="A21" s="423"/>
      <c r="B21" s="423"/>
      <c r="C21" s="423"/>
      <c r="D21" s="423"/>
      <c r="E21" s="424"/>
      <c r="F21" s="424"/>
      <c r="G21" s="424"/>
      <c r="H21" s="424"/>
      <c r="I21" s="423"/>
      <c r="J21" s="418"/>
      <c r="K21" s="418"/>
      <c r="L21" s="444"/>
      <c r="M21" s="444">
        <f>SUM('كشف اجمالى'!AC34,'كشف اجمالى'!AE34)</f>
        <v>0</v>
      </c>
      <c r="N21" s="437"/>
      <c r="O21" s="437"/>
      <c r="P21" s="437"/>
      <c r="Q21" s="438"/>
      <c r="R21" s="463" t="s">
        <v>344</v>
      </c>
      <c r="S21" s="446"/>
      <c r="T21" s="441">
        <f>'كشف اجمالى'!BD34</f>
        <v>0</v>
      </c>
      <c r="U21" s="445" t="s">
        <v>293</v>
      </c>
      <c r="V21" s="176"/>
      <c r="W21" s="176"/>
      <c r="X21" s="182"/>
      <c r="Y21" s="182"/>
      <c r="Z21" s="182"/>
      <c r="AA21" s="182"/>
      <c r="AB21" s="182"/>
      <c r="AC21" s="182"/>
      <c r="AD21" s="182"/>
      <c r="AE21" s="182"/>
      <c r="AF21" s="182"/>
      <c r="AG21" s="178"/>
    </row>
    <row r="22" spans="1:33" ht="35.450000000000003" customHeight="1" thickBot="1" x14ac:dyDescent="0.25">
      <c r="A22" s="419"/>
      <c r="B22" s="419"/>
      <c r="C22" s="419"/>
      <c r="D22" s="419"/>
      <c r="E22" s="425"/>
      <c r="F22" s="425"/>
      <c r="G22" s="425"/>
      <c r="H22" s="425"/>
      <c r="I22" s="419"/>
      <c r="J22" s="418"/>
      <c r="K22" s="418"/>
      <c r="L22" s="450">
        <f>SUM(M19:M21)</f>
        <v>0</v>
      </c>
      <c r="M22" s="451">
        <f>SUM(M19:M21)</f>
        <v>0</v>
      </c>
      <c r="N22" s="702"/>
      <c r="O22" s="703"/>
      <c r="P22" s="703"/>
      <c r="Q22" s="703"/>
      <c r="R22" s="452" t="s">
        <v>227</v>
      </c>
      <c r="S22" s="440"/>
      <c r="T22" s="441">
        <f>'كشف اجمالى'!BH34</f>
        <v>0</v>
      </c>
      <c r="U22" s="442" t="s">
        <v>56</v>
      </c>
      <c r="V22" s="176"/>
      <c r="W22" s="176"/>
      <c r="X22" s="178"/>
      <c r="Y22" s="178"/>
      <c r="Z22" s="178"/>
      <c r="AA22" s="178"/>
      <c r="AB22" s="178"/>
      <c r="AC22" s="178"/>
      <c r="AD22" s="178"/>
      <c r="AE22" s="178"/>
      <c r="AF22" s="178"/>
      <c r="AG22" s="178"/>
    </row>
    <row r="23" spans="1:33" ht="35.450000000000003" customHeight="1" thickBot="1" x14ac:dyDescent="0.25">
      <c r="A23" s="423"/>
      <c r="B23" s="423"/>
      <c r="C23" s="423"/>
      <c r="D23" s="423"/>
      <c r="E23" s="424"/>
      <c r="F23" s="424"/>
      <c r="G23" s="424"/>
      <c r="H23" s="424"/>
      <c r="I23" s="423"/>
      <c r="J23" s="418"/>
      <c r="K23" s="418"/>
      <c r="L23" s="443"/>
      <c r="M23" s="444">
        <f>'كشف اجمالى'!AI34</f>
        <v>0</v>
      </c>
      <c r="N23" s="456"/>
      <c r="O23" s="456"/>
      <c r="P23" s="456"/>
      <c r="Q23" s="456"/>
      <c r="R23" s="463" t="s">
        <v>129</v>
      </c>
      <c r="S23" s="446"/>
      <c r="T23" s="441">
        <f>'كشف اجمالى'!BI34</f>
        <v>0</v>
      </c>
      <c r="U23" s="442" t="s">
        <v>57</v>
      </c>
      <c r="V23" s="176"/>
      <c r="W23" s="176"/>
      <c r="X23" s="178"/>
      <c r="Y23" s="178"/>
      <c r="Z23" s="178"/>
      <c r="AA23" s="178"/>
      <c r="AB23" s="178"/>
      <c r="AC23" s="178"/>
      <c r="AD23" s="178"/>
      <c r="AE23" s="178"/>
      <c r="AF23" s="178"/>
      <c r="AG23" s="178"/>
    </row>
    <row r="24" spans="1:33" ht="35.450000000000003" customHeight="1" thickBot="1" x14ac:dyDescent="0.25">
      <c r="A24" s="423"/>
      <c r="B24" s="423"/>
      <c r="C24" s="423"/>
      <c r="D24" s="423"/>
      <c r="E24" s="424"/>
      <c r="F24" s="424"/>
      <c r="G24" s="424"/>
      <c r="H24" s="424"/>
      <c r="I24" s="423"/>
      <c r="J24" s="418"/>
      <c r="K24" s="418"/>
      <c r="L24" s="443"/>
      <c r="M24" s="444">
        <f>'كشف اجمالى'!AD34</f>
        <v>0</v>
      </c>
      <c r="N24" s="438"/>
      <c r="O24" s="438"/>
      <c r="P24" s="438"/>
      <c r="Q24" s="438"/>
      <c r="R24" s="463" t="s">
        <v>251</v>
      </c>
      <c r="S24" s="446"/>
      <c r="T24" s="441">
        <f>'كشف اجمالى'!BJ34</f>
        <v>0</v>
      </c>
      <c r="U24" s="442" t="s">
        <v>105</v>
      </c>
      <c r="V24" s="176"/>
      <c r="W24" s="176"/>
      <c r="X24" s="178"/>
      <c r="Y24" s="178"/>
      <c r="Z24" s="178"/>
      <c r="AA24" s="178"/>
      <c r="AB24" s="178"/>
      <c r="AC24" s="178"/>
      <c r="AD24" s="178"/>
      <c r="AE24" s="178"/>
      <c r="AF24" s="178"/>
      <c r="AG24" s="178"/>
    </row>
    <row r="25" spans="1:33" ht="35.450000000000003" customHeight="1" thickBot="1" x14ac:dyDescent="0.25">
      <c r="A25" s="423"/>
      <c r="B25" s="423"/>
      <c r="C25" s="423"/>
      <c r="D25" s="423"/>
      <c r="E25" s="424"/>
      <c r="F25" s="424"/>
      <c r="G25" s="424"/>
      <c r="H25" s="424"/>
      <c r="I25" s="423"/>
      <c r="J25" s="418"/>
      <c r="K25" s="418"/>
      <c r="L25" s="443"/>
      <c r="M25" s="444">
        <f>'كشف اجمالى'!AA34</f>
        <v>0</v>
      </c>
      <c r="N25" s="438"/>
      <c r="O25" s="438"/>
      <c r="P25" s="438"/>
      <c r="Q25" s="438"/>
      <c r="R25" s="463" t="s">
        <v>255</v>
      </c>
      <c r="S25" s="446"/>
      <c r="T25" s="441">
        <f>'كشف اجمالى'!BK34</f>
        <v>0</v>
      </c>
      <c r="U25" s="442" t="s">
        <v>59</v>
      </c>
      <c r="V25" s="176"/>
      <c r="W25" s="176"/>
      <c r="X25" s="178"/>
      <c r="Y25" s="178"/>
      <c r="Z25" s="178"/>
      <c r="AA25" s="178"/>
      <c r="AB25" s="178"/>
      <c r="AC25" s="178"/>
      <c r="AD25" s="178"/>
      <c r="AE25" s="178"/>
      <c r="AF25" s="178"/>
      <c r="AG25" s="178"/>
    </row>
    <row r="26" spans="1:33" ht="35.450000000000003" customHeight="1" thickBot="1" x14ac:dyDescent="0.25">
      <c r="A26" s="715" t="s">
        <v>253</v>
      </c>
      <c r="B26" s="715"/>
      <c r="C26" s="423"/>
      <c r="D26" s="423"/>
      <c r="E26" s="424"/>
      <c r="F26" s="424"/>
      <c r="G26" s="424"/>
      <c r="H26" s="424"/>
      <c r="I26" s="423" t="s">
        <v>230</v>
      </c>
      <c r="J26" s="418"/>
      <c r="K26" s="418"/>
      <c r="L26" s="444"/>
      <c r="M26" s="444">
        <f>'كشف اجمالى'!AB34</f>
        <v>0</v>
      </c>
      <c r="N26" s="438"/>
      <c r="O26" s="438"/>
      <c r="P26" s="438"/>
      <c r="Q26" s="438"/>
      <c r="R26" s="463" t="s">
        <v>252</v>
      </c>
      <c r="S26" s="446"/>
      <c r="T26" s="441">
        <f>'كشف اجمالى'!BL34</f>
        <v>0</v>
      </c>
      <c r="U26" s="442" t="s">
        <v>25</v>
      </c>
      <c r="V26" s="176"/>
      <c r="W26" s="176"/>
      <c r="X26" s="178"/>
      <c r="Y26" s="178"/>
      <c r="Z26" s="178"/>
      <c r="AA26" s="178"/>
      <c r="AB26" s="178"/>
      <c r="AC26" s="178"/>
      <c r="AD26" s="178"/>
      <c r="AE26" s="178"/>
      <c r="AF26" s="178"/>
      <c r="AG26" s="178"/>
    </row>
    <row r="27" spans="1:33" ht="35.450000000000003" customHeight="1" thickBot="1" x14ac:dyDescent="0.25">
      <c r="A27" s="715" t="s">
        <v>254</v>
      </c>
      <c r="B27" s="715"/>
      <c r="C27" s="423"/>
      <c r="D27" s="423"/>
      <c r="E27" s="423" t="s">
        <v>193</v>
      </c>
      <c r="F27" s="423"/>
      <c r="G27" s="423"/>
      <c r="H27" s="423"/>
      <c r="I27" s="423" t="s">
        <v>230</v>
      </c>
      <c r="J27" s="418"/>
      <c r="K27" s="418"/>
      <c r="L27" s="443"/>
      <c r="M27" s="444">
        <f>'كشف اجمالى'!AJ34</f>
        <v>0</v>
      </c>
      <c r="N27" s="438"/>
      <c r="O27" s="438"/>
      <c r="P27" s="438"/>
      <c r="Q27" s="438"/>
      <c r="R27" s="463" t="s">
        <v>261</v>
      </c>
      <c r="S27" s="446"/>
      <c r="T27" s="441">
        <f>'كشف اجمالى'!BW34</f>
        <v>0</v>
      </c>
      <c r="U27" s="442" t="s">
        <v>28</v>
      </c>
      <c r="V27" s="176"/>
      <c r="W27" s="176"/>
      <c r="X27" s="178"/>
      <c r="Y27" s="178"/>
      <c r="Z27" s="178"/>
      <c r="AA27" s="178"/>
      <c r="AB27" s="178"/>
      <c r="AC27" s="178"/>
      <c r="AD27" s="178"/>
      <c r="AE27" s="178"/>
      <c r="AF27" s="178"/>
      <c r="AG27" s="178"/>
    </row>
    <row r="28" spans="1:33" ht="35.450000000000003" customHeight="1" thickBot="1" x14ac:dyDescent="0.25">
      <c r="A28" s="426"/>
      <c r="B28" s="426"/>
      <c r="C28" s="426"/>
      <c r="D28" s="426"/>
      <c r="E28" s="426"/>
      <c r="F28" s="426"/>
      <c r="G28" s="426"/>
      <c r="H28" s="426"/>
      <c r="I28" s="426"/>
      <c r="J28" s="418"/>
      <c r="K28" s="418"/>
      <c r="L28" s="443"/>
      <c r="M28" s="444">
        <f>'كشف اجمالى'!AK34</f>
        <v>0</v>
      </c>
      <c r="N28" s="438"/>
      <c r="O28" s="438"/>
      <c r="P28" s="438"/>
      <c r="Q28" s="438"/>
      <c r="R28" s="445" t="s">
        <v>162</v>
      </c>
      <c r="S28" s="440"/>
      <c r="T28" s="441">
        <f>'كشف اجمالى'!BX34</f>
        <v>0</v>
      </c>
      <c r="U28" s="442" t="s">
        <v>29</v>
      </c>
      <c r="V28" s="176"/>
      <c r="W28" s="486" t="s">
        <v>257</v>
      </c>
      <c r="X28" s="486"/>
      <c r="Y28" s="486"/>
      <c r="Z28" s="487"/>
      <c r="AA28" s="737">
        <f>AD13</f>
        <v>0</v>
      </c>
      <c r="AB28" s="737">
        <f>AD13</f>
        <v>0</v>
      </c>
      <c r="AC28" s="413" t="s">
        <v>258</v>
      </c>
      <c r="AD28" s="414"/>
      <c r="AE28" s="414"/>
      <c r="AF28" s="414"/>
      <c r="AG28" s="415"/>
    </row>
    <row r="29" spans="1:33" ht="35.450000000000003" customHeight="1" thickTop="1" thickBot="1" x14ac:dyDescent="0.25">
      <c r="A29" s="716" t="s">
        <v>256</v>
      </c>
      <c r="B29" s="716"/>
      <c r="C29" s="716"/>
      <c r="D29" s="716"/>
      <c r="E29" s="716"/>
      <c r="F29" s="716"/>
      <c r="G29" s="716"/>
      <c r="H29" s="716"/>
      <c r="I29" s="716"/>
      <c r="J29" s="716"/>
      <c r="K29" s="716"/>
      <c r="L29" s="443"/>
      <c r="M29" s="444">
        <f>'كشف اجمالى'!AL34</f>
        <v>0</v>
      </c>
      <c r="N29" s="438"/>
      <c r="O29" s="438"/>
      <c r="P29" s="438"/>
      <c r="Q29" s="438"/>
      <c r="R29" s="463" t="s">
        <v>364</v>
      </c>
      <c r="S29" s="446"/>
      <c r="T29" s="441">
        <f>'كشف اجمالى'!BY34</f>
        <v>0</v>
      </c>
      <c r="U29" s="442" t="s">
        <v>30</v>
      </c>
      <c r="V29" s="176"/>
      <c r="W29" s="187"/>
      <c r="X29" s="393"/>
      <c r="Y29" s="393"/>
      <c r="Z29" s="393"/>
      <c r="AA29" s="393"/>
      <c r="AB29" s="393"/>
      <c r="AC29" s="188"/>
      <c r="AD29" s="188"/>
      <c r="AE29" s="188"/>
      <c r="AF29" s="188"/>
      <c r="AG29" s="188"/>
    </row>
    <row r="30" spans="1:33" ht="35.450000000000003" customHeight="1" thickTop="1" thickBot="1" x14ac:dyDescent="0.25">
      <c r="A30" s="427"/>
      <c r="B30" s="427"/>
      <c r="C30" s="427"/>
      <c r="D30" s="427"/>
      <c r="E30" s="427"/>
      <c r="F30" s="427"/>
      <c r="G30" s="427"/>
      <c r="H30" s="427"/>
      <c r="I30" s="427"/>
      <c r="J30" s="418"/>
      <c r="K30" s="418"/>
      <c r="L30" s="443"/>
      <c r="M30" s="444"/>
      <c r="N30" s="438"/>
      <c r="O30" s="438"/>
      <c r="P30" s="438"/>
      <c r="Q30" s="438"/>
      <c r="R30" s="463"/>
      <c r="S30" s="446"/>
      <c r="T30" s="441">
        <f>'كشف اجمالى'!BZ34</f>
        <v>0</v>
      </c>
      <c r="U30" s="442" t="s">
        <v>137</v>
      </c>
      <c r="V30" s="176"/>
      <c r="W30" s="730" t="s">
        <v>260</v>
      </c>
      <c r="X30" s="730"/>
      <c r="Y30" s="730"/>
      <c r="Z30" s="730"/>
      <c r="AA30" s="730"/>
      <c r="AB30" s="730"/>
      <c r="AC30" s="730"/>
      <c r="AD30" s="730"/>
      <c r="AE30" s="730"/>
      <c r="AF30" s="730"/>
      <c r="AG30" s="730"/>
    </row>
    <row r="31" spans="1:33" ht="35.450000000000003" customHeight="1" thickBot="1" x14ac:dyDescent="0.25">
      <c r="A31" s="716" t="s">
        <v>259</v>
      </c>
      <c r="B31" s="716"/>
      <c r="C31" s="716"/>
      <c r="D31" s="716"/>
      <c r="E31" s="716"/>
      <c r="F31" s="716"/>
      <c r="G31" s="716"/>
      <c r="H31" s="716"/>
      <c r="I31" s="716"/>
      <c r="J31" s="716"/>
      <c r="K31" s="716"/>
      <c r="L31" s="465"/>
      <c r="M31" s="465"/>
      <c r="N31" s="438"/>
      <c r="O31" s="438"/>
      <c r="P31" s="438"/>
      <c r="Q31" s="438"/>
      <c r="R31" s="463"/>
      <c r="S31" s="446"/>
      <c r="T31" s="441">
        <f>'كشف اجمالى'!CA34</f>
        <v>0</v>
      </c>
      <c r="U31" s="442" t="s">
        <v>138</v>
      </c>
      <c r="V31" s="176"/>
      <c r="W31" s="730" t="s">
        <v>262</v>
      </c>
      <c r="X31" s="730"/>
      <c r="Y31" s="730"/>
      <c r="Z31" s="730"/>
      <c r="AA31" s="730"/>
      <c r="AB31" s="736">
        <f>M45</f>
        <v>0</v>
      </c>
      <c r="AC31" s="730"/>
      <c r="AD31" s="730" t="s">
        <v>263</v>
      </c>
      <c r="AE31" s="730"/>
      <c r="AF31" s="730"/>
      <c r="AG31" s="730"/>
    </row>
    <row r="32" spans="1:33" ht="35.450000000000003" customHeight="1" thickBot="1" x14ac:dyDescent="0.25">
      <c r="A32" s="418"/>
      <c r="B32" s="418"/>
      <c r="C32" s="418"/>
      <c r="D32" s="418"/>
      <c r="E32" s="418"/>
      <c r="F32" s="418"/>
      <c r="G32" s="418"/>
      <c r="H32" s="418"/>
      <c r="I32" s="418"/>
      <c r="J32" s="418"/>
      <c r="K32" s="418"/>
      <c r="L32" s="450">
        <f>SUM(M19:M31)</f>
        <v>0</v>
      </c>
      <c r="M32" s="451">
        <f>SUM(M23:M31)</f>
        <v>0</v>
      </c>
      <c r="N32" s="704"/>
      <c r="O32" s="704"/>
      <c r="P32" s="704"/>
      <c r="Q32" s="705"/>
      <c r="R32" s="452" t="s">
        <v>227</v>
      </c>
      <c r="S32" s="446"/>
      <c r="T32" s="441">
        <f>'كشف اجمالى'!CJ34</f>
        <v>0</v>
      </c>
      <c r="U32" s="442" t="s">
        <v>34</v>
      </c>
      <c r="V32" s="176"/>
      <c r="W32" s="408"/>
      <c r="X32" s="730"/>
      <c r="Y32" s="730"/>
      <c r="Z32" s="411"/>
      <c r="AA32" s="411"/>
      <c r="AB32" s="411"/>
      <c r="AC32" s="412"/>
      <c r="AD32" s="412"/>
      <c r="AE32" s="730"/>
      <c r="AF32" s="730"/>
      <c r="AG32" s="412"/>
    </row>
    <row r="33" spans="1:33" ht="35.450000000000003" customHeight="1" thickBot="1" x14ac:dyDescent="0.25">
      <c r="A33" s="418"/>
      <c r="B33" s="418"/>
      <c r="C33" s="418"/>
      <c r="D33" s="418"/>
      <c r="E33" s="418"/>
      <c r="F33" s="418"/>
      <c r="G33" s="418"/>
      <c r="H33" s="418"/>
      <c r="I33" s="418"/>
      <c r="J33" s="418"/>
      <c r="K33" s="418"/>
      <c r="L33" s="466"/>
      <c r="M33" s="467">
        <f>'كشف اجمالى'!AO34</f>
        <v>0</v>
      </c>
      <c r="N33" s="706"/>
      <c r="O33" s="707"/>
      <c r="P33" s="707"/>
      <c r="Q33" s="708"/>
      <c r="R33" s="468" t="s">
        <v>289</v>
      </c>
      <c r="S33" s="440"/>
      <c r="T33" s="441">
        <f>'كشف اجمالى'!CI34</f>
        <v>0</v>
      </c>
      <c r="U33" s="442" t="s">
        <v>145</v>
      </c>
      <c r="V33" s="176"/>
      <c r="W33" s="408"/>
      <c r="X33" s="412"/>
      <c r="Y33" s="412"/>
      <c r="Z33" s="412"/>
      <c r="AA33" s="412"/>
      <c r="AB33" s="412"/>
      <c r="AC33" s="412"/>
      <c r="AD33" s="412"/>
      <c r="AE33" s="412"/>
      <c r="AF33" s="412"/>
      <c r="AG33" s="412"/>
    </row>
    <row r="34" spans="1:33" ht="35.450000000000003" customHeight="1" thickBot="1" x14ac:dyDescent="0.25">
      <c r="A34" s="715" t="s">
        <v>264</v>
      </c>
      <c r="B34" s="715"/>
      <c r="C34" s="715"/>
      <c r="D34" s="715"/>
      <c r="E34" s="715"/>
      <c r="F34" s="715"/>
      <c r="G34" s="715"/>
      <c r="H34" s="715"/>
      <c r="I34" s="715"/>
      <c r="J34" s="715"/>
      <c r="K34" s="715"/>
      <c r="L34" s="444"/>
      <c r="M34" s="436">
        <f>'كشف اجمالى'!AP34</f>
        <v>0</v>
      </c>
      <c r="N34" s="438"/>
      <c r="O34" s="438"/>
      <c r="P34" s="438"/>
      <c r="Q34" s="438"/>
      <c r="R34" s="445" t="s">
        <v>268</v>
      </c>
      <c r="S34" s="450">
        <f>SUM(T21:T33)</f>
        <v>0</v>
      </c>
      <c r="T34" s="451">
        <f>SUM(T21:T33)</f>
        <v>0</v>
      </c>
      <c r="U34" s="459" t="s">
        <v>242</v>
      </c>
      <c r="V34" s="176"/>
      <c r="W34" s="408"/>
      <c r="X34" s="412"/>
      <c r="Y34" s="412"/>
      <c r="Z34" s="412"/>
      <c r="AA34" s="412"/>
      <c r="AB34" s="412"/>
      <c r="AC34" s="412"/>
      <c r="AD34" s="412"/>
      <c r="AE34" s="412"/>
      <c r="AF34" s="412"/>
      <c r="AG34" s="412"/>
    </row>
    <row r="35" spans="1:33" ht="35.450000000000003" customHeight="1" thickBot="1" x14ac:dyDescent="0.25">
      <c r="A35" s="423"/>
      <c r="B35" s="423"/>
      <c r="C35" s="423"/>
      <c r="D35" s="423"/>
      <c r="E35" s="423"/>
      <c r="F35" s="423"/>
      <c r="G35" s="423"/>
      <c r="H35" s="423"/>
      <c r="I35" s="423"/>
      <c r="J35" s="423"/>
      <c r="K35" s="423"/>
      <c r="L35" s="444"/>
      <c r="M35" s="444">
        <f>'كشف اجمالى'!AQ34</f>
        <v>0</v>
      </c>
      <c r="N35" s="438"/>
      <c r="O35" s="438"/>
      <c r="P35" s="438"/>
      <c r="Q35" s="438"/>
      <c r="R35" s="445" t="s">
        <v>269</v>
      </c>
      <c r="S35" s="469"/>
      <c r="T35" s="470"/>
      <c r="U35" s="434" t="s">
        <v>266</v>
      </c>
      <c r="V35" s="176"/>
      <c r="W35" s="408"/>
      <c r="X35" s="730" t="s">
        <v>220</v>
      </c>
      <c r="Y35" s="730"/>
      <c r="Z35" s="411"/>
      <c r="AA35" s="411"/>
      <c r="AB35" s="411" t="s">
        <v>219</v>
      </c>
      <c r="AC35" s="412"/>
      <c r="AD35" s="412"/>
      <c r="AE35" s="730" t="s">
        <v>267</v>
      </c>
      <c r="AF35" s="730"/>
      <c r="AG35" s="730"/>
    </row>
    <row r="36" spans="1:33" ht="35.450000000000003" customHeight="1" thickBot="1" x14ac:dyDescent="0.25">
      <c r="A36" s="715" t="s">
        <v>265</v>
      </c>
      <c r="B36" s="715"/>
      <c r="C36" s="715"/>
      <c r="D36" s="715"/>
      <c r="E36" s="715"/>
      <c r="F36" s="715"/>
      <c r="G36" s="715"/>
      <c r="H36" s="715"/>
      <c r="I36" s="715"/>
      <c r="J36" s="715"/>
      <c r="K36" s="715"/>
      <c r="L36" s="465"/>
      <c r="M36" s="465">
        <f>'كشف اجمالى'!AR34</f>
        <v>0</v>
      </c>
      <c r="N36" s="438"/>
      <c r="O36" s="438"/>
      <c r="P36" s="438"/>
      <c r="Q36" s="438"/>
      <c r="R36" s="445" t="s">
        <v>271</v>
      </c>
      <c r="S36" s="440"/>
      <c r="T36" s="441">
        <f>'كشف اجمالى'!BP34</f>
        <v>0</v>
      </c>
      <c r="U36" s="442" t="s">
        <v>294</v>
      </c>
      <c r="V36" s="176"/>
      <c r="W36" s="176"/>
      <c r="X36" s="184"/>
      <c r="Y36" s="184"/>
      <c r="Z36" s="184"/>
      <c r="AA36" s="184"/>
      <c r="AB36" s="184"/>
      <c r="AC36" s="184"/>
      <c r="AD36" s="184"/>
      <c r="AE36" s="184"/>
      <c r="AF36" s="184"/>
      <c r="AG36" s="184"/>
    </row>
    <row r="37" spans="1:33" ht="35.450000000000003" customHeight="1" thickBot="1" x14ac:dyDescent="0.25">
      <c r="A37" s="392"/>
      <c r="B37" s="392"/>
      <c r="C37" s="392"/>
      <c r="D37" s="392"/>
      <c r="E37" s="392"/>
      <c r="F37" s="392"/>
      <c r="G37" s="392"/>
      <c r="H37" s="721" t="s">
        <v>329</v>
      </c>
      <c r="I37" s="722"/>
      <c r="J37" s="723"/>
      <c r="K37" s="391">
        <f>'كشف اجمالى'!CK34</f>
        <v>0</v>
      </c>
      <c r="L37" s="471">
        <f>SUM(M34:M36)</f>
        <v>0</v>
      </c>
      <c r="M37" s="451">
        <f>'كشف اجمالى'!AQ35</f>
        <v>0</v>
      </c>
      <c r="N37" s="702"/>
      <c r="O37" s="703"/>
      <c r="P37" s="703"/>
      <c r="Q37" s="703"/>
      <c r="R37" s="452" t="s">
        <v>227</v>
      </c>
      <c r="S37" s="440"/>
      <c r="T37" s="441">
        <f>'كشف اجمالى'!BO34</f>
        <v>0</v>
      </c>
      <c r="U37" s="442" t="s">
        <v>270</v>
      </c>
      <c r="V37" s="176"/>
      <c r="W37" s="176"/>
      <c r="X37" s="178"/>
      <c r="Y37" s="178"/>
      <c r="Z37" s="178"/>
      <c r="AA37" s="178"/>
      <c r="AB37" s="178"/>
      <c r="AC37" s="178"/>
      <c r="AD37" s="178"/>
      <c r="AE37" s="178"/>
      <c r="AF37" s="178"/>
      <c r="AG37" s="178"/>
    </row>
    <row r="38" spans="1:33" ht="35.450000000000003" customHeight="1" thickBot="1" x14ac:dyDescent="0.25">
      <c r="A38" s="392"/>
      <c r="B38" s="392"/>
      <c r="C38" s="392"/>
      <c r="D38" s="392"/>
      <c r="E38" s="392"/>
      <c r="F38" s="392"/>
      <c r="G38" s="392"/>
      <c r="H38" s="724" t="s">
        <v>338</v>
      </c>
      <c r="I38" s="725" t="s">
        <v>338</v>
      </c>
      <c r="J38" s="726"/>
      <c r="K38" s="391">
        <f>'كشف اجمالى'!CH34</f>
        <v>0</v>
      </c>
      <c r="L38" s="472"/>
      <c r="M38" s="473">
        <f>'كشف اجمالى'!AS34</f>
        <v>0</v>
      </c>
      <c r="N38" s="474"/>
      <c r="O38" s="474"/>
      <c r="P38" s="474"/>
      <c r="Q38" s="474"/>
      <c r="R38" s="445" t="s">
        <v>337</v>
      </c>
      <c r="S38" s="475">
        <f>SUM(T36:T37)</f>
        <v>0</v>
      </c>
      <c r="T38" s="476">
        <f>SUM(T36:T37)</f>
        <v>0</v>
      </c>
      <c r="U38" s="459" t="s">
        <v>242</v>
      </c>
      <c r="V38" s="176"/>
      <c r="W38" s="176"/>
      <c r="X38" s="178"/>
      <c r="Y38" s="178"/>
      <c r="Z38" s="178"/>
      <c r="AA38" s="178"/>
      <c r="AB38" s="178"/>
      <c r="AC38" s="178"/>
      <c r="AD38" s="178"/>
      <c r="AE38" s="178"/>
      <c r="AF38" s="178"/>
      <c r="AG38" s="178"/>
    </row>
    <row r="39" spans="1:33" ht="35.450000000000003" customHeight="1" thickBot="1" x14ac:dyDescent="0.25">
      <c r="A39" s="392"/>
      <c r="B39" s="392"/>
      <c r="C39" s="392"/>
      <c r="D39" s="392"/>
      <c r="E39" s="392"/>
      <c r="F39" s="392"/>
      <c r="G39" s="392"/>
      <c r="H39" s="724" t="s">
        <v>173</v>
      </c>
      <c r="I39" s="725" t="s">
        <v>173</v>
      </c>
      <c r="J39" s="726"/>
      <c r="K39" s="391">
        <f>'كشف اجمالى'!CC34</f>
        <v>0</v>
      </c>
      <c r="L39" s="477"/>
      <c r="M39" s="465"/>
      <c r="N39" s="474"/>
      <c r="O39" s="474"/>
      <c r="P39" s="474"/>
      <c r="Q39" s="474"/>
      <c r="R39" s="445"/>
      <c r="S39" s="478"/>
      <c r="T39" s="458"/>
      <c r="U39" s="442"/>
      <c r="V39" s="176"/>
      <c r="W39" s="176"/>
      <c r="X39" s="178"/>
      <c r="Y39" s="178"/>
      <c r="Z39" s="178"/>
      <c r="AA39" s="178"/>
      <c r="AB39" s="178"/>
      <c r="AC39" s="178"/>
      <c r="AD39" s="178"/>
      <c r="AE39" s="178"/>
      <c r="AF39" s="178"/>
      <c r="AG39" s="178"/>
    </row>
    <row r="40" spans="1:33" ht="35.450000000000003" customHeight="1" thickBot="1" x14ac:dyDescent="0.25">
      <c r="A40" s="392"/>
      <c r="B40" s="392"/>
      <c r="C40" s="392"/>
      <c r="D40" s="392"/>
      <c r="E40" s="392"/>
      <c r="F40" s="392"/>
      <c r="G40" s="392"/>
      <c r="H40" s="724" t="s">
        <v>172</v>
      </c>
      <c r="I40" s="725" t="s">
        <v>172</v>
      </c>
      <c r="J40" s="726"/>
      <c r="K40" s="391">
        <f>'كشف اجمالى'!CD34</f>
        <v>0</v>
      </c>
      <c r="L40" s="477"/>
      <c r="M40" s="465"/>
      <c r="N40" s="474"/>
      <c r="O40" s="474"/>
      <c r="P40" s="474"/>
      <c r="Q40" s="474"/>
      <c r="R40" s="445"/>
      <c r="S40" s="478"/>
      <c r="T40" s="458"/>
      <c r="U40" s="442"/>
      <c r="V40" s="176"/>
      <c r="W40" s="176"/>
      <c r="X40" s="178"/>
      <c r="Y40" s="178"/>
      <c r="Z40" s="178"/>
      <c r="AA40" s="178"/>
      <c r="AB40" s="178"/>
      <c r="AC40" s="178"/>
      <c r="AD40" s="178"/>
      <c r="AE40" s="178"/>
      <c r="AF40" s="178"/>
      <c r="AG40" s="178"/>
    </row>
    <row r="41" spans="1:33" ht="35.450000000000003" customHeight="1" thickBot="1" x14ac:dyDescent="0.25">
      <c r="A41" s="396"/>
      <c r="B41" s="396"/>
      <c r="C41" s="396"/>
      <c r="D41" s="396"/>
      <c r="E41" s="396"/>
      <c r="F41" s="396"/>
      <c r="G41" s="396"/>
      <c r="H41" s="724"/>
      <c r="I41" s="725"/>
      <c r="J41" s="726"/>
      <c r="K41" s="391"/>
      <c r="L41" s="479"/>
      <c r="M41" s="465"/>
      <c r="N41" s="480"/>
      <c r="O41" s="480"/>
      <c r="P41" s="480"/>
      <c r="Q41" s="480"/>
      <c r="R41" s="445"/>
      <c r="S41" s="478"/>
      <c r="T41" s="458"/>
      <c r="U41" s="442"/>
      <c r="V41" s="176"/>
      <c r="W41" s="176"/>
      <c r="X41" s="178"/>
      <c r="Y41" s="178"/>
      <c r="Z41" s="178"/>
      <c r="AA41" s="178"/>
      <c r="AB41" s="178"/>
      <c r="AC41" s="178"/>
      <c r="AD41" s="178"/>
      <c r="AE41" s="178"/>
      <c r="AF41" s="178"/>
      <c r="AG41" s="178"/>
    </row>
    <row r="42" spans="1:33" ht="35.450000000000003" customHeight="1" thickBot="1" x14ac:dyDescent="0.25">
      <c r="A42" s="396"/>
      <c r="B42" s="396"/>
      <c r="C42" s="396"/>
      <c r="D42" s="417" t="s">
        <v>273</v>
      </c>
      <c r="E42" s="417"/>
      <c r="F42" s="322"/>
      <c r="G42" s="322"/>
      <c r="H42" s="724"/>
      <c r="I42" s="725"/>
      <c r="J42" s="726"/>
      <c r="K42" s="391"/>
      <c r="L42" s="471">
        <f>SUM(M38:M41)</f>
        <v>0</v>
      </c>
      <c r="M42" s="451">
        <f>SUM(M38:M41)</f>
        <v>0</v>
      </c>
      <c r="N42" s="702"/>
      <c r="O42" s="703"/>
      <c r="P42" s="703"/>
      <c r="Q42" s="703"/>
      <c r="R42" s="452" t="s">
        <v>227</v>
      </c>
      <c r="S42" s="478"/>
      <c r="T42" s="458"/>
      <c r="U42" s="442"/>
      <c r="V42" s="176"/>
      <c r="W42" s="176"/>
      <c r="X42" s="178"/>
      <c r="Y42" s="178"/>
      <c r="Z42" s="178"/>
      <c r="AA42" s="178"/>
      <c r="AB42" s="178"/>
      <c r="AC42" s="178"/>
      <c r="AD42" s="178"/>
      <c r="AE42" s="178"/>
      <c r="AF42" s="178"/>
      <c r="AG42" s="178"/>
    </row>
    <row r="43" spans="1:33" ht="35.450000000000003" customHeight="1" thickBot="1" x14ac:dyDescent="0.25">
      <c r="A43" s="396"/>
      <c r="B43" s="396"/>
      <c r="C43" s="396"/>
      <c r="D43" s="392"/>
      <c r="E43" s="392"/>
      <c r="F43" s="392"/>
      <c r="G43" s="392"/>
      <c r="H43" s="727"/>
      <c r="I43" s="728"/>
      <c r="J43" s="729"/>
      <c r="K43" s="391"/>
      <c r="L43" s="471">
        <f>SUM(M42,M37,M32,M22,M18,M10)</f>
        <v>0</v>
      </c>
      <c r="M43" s="481">
        <f>'كشف اجمالى'!AT34</f>
        <v>0</v>
      </c>
      <c r="N43" s="709"/>
      <c r="O43" s="703"/>
      <c r="P43" s="703"/>
      <c r="Q43" s="710"/>
      <c r="R43" s="482" t="s">
        <v>274</v>
      </c>
      <c r="S43" s="483"/>
      <c r="T43" s="484"/>
      <c r="U43" s="459" t="s">
        <v>242</v>
      </c>
      <c r="V43" s="176"/>
      <c r="W43" s="176"/>
      <c r="X43" s="178"/>
      <c r="Y43" s="178"/>
      <c r="Z43" s="178"/>
      <c r="AA43" s="178"/>
      <c r="AB43" s="178"/>
      <c r="AC43" s="178"/>
      <c r="AD43" s="178"/>
      <c r="AE43" s="178"/>
      <c r="AF43" s="178"/>
      <c r="AG43" s="178"/>
    </row>
    <row r="44" spans="1:33" ht="35.450000000000003" customHeight="1" thickBot="1" x14ac:dyDescent="0.25">
      <c r="A44" s="396"/>
      <c r="B44" s="396"/>
      <c r="C44" s="396"/>
      <c r="D44" s="396"/>
      <c r="E44" s="396"/>
      <c r="F44" s="396"/>
      <c r="G44" s="396"/>
      <c r="H44" s="717" t="s">
        <v>370</v>
      </c>
      <c r="I44" s="718"/>
      <c r="J44" s="719">
        <f>SUM(K37:K43)</f>
        <v>0</v>
      </c>
      <c r="K44" s="720"/>
      <c r="L44" s="454">
        <f>M44</f>
        <v>0</v>
      </c>
      <c r="M44" s="444">
        <f>T45</f>
        <v>0</v>
      </c>
      <c r="N44" s="711"/>
      <c r="O44" s="712"/>
      <c r="P44" s="712"/>
      <c r="Q44" s="713"/>
      <c r="R44" s="485" t="s">
        <v>275</v>
      </c>
      <c r="S44" s="440"/>
      <c r="T44" s="441">
        <f>'كشف اجمالى'!CL34</f>
        <v>0</v>
      </c>
      <c r="U44" s="442" t="s">
        <v>272</v>
      </c>
      <c r="V44" s="176"/>
      <c r="W44" s="176"/>
      <c r="X44" s="178"/>
      <c r="Y44" s="178"/>
      <c r="Z44" s="178"/>
      <c r="AA44" s="178"/>
      <c r="AB44" s="178"/>
      <c r="AC44" s="178"/>
      <c r="AD44" s="178"/>
      <c r="AE44" s="178"/>
      <c r="AF44" s="178"/>
      <c r="AG44" s="178"/>
    </row>
    <row r="45" spans="1:33" ht="35.450000000000003" customHeight="1" thickBot="1" x14ac:dyDescent="0.25">
      <c r="A45" s="396"/>
      <c r="B45" s="396"/>
      <c r="C45" s="396"/>
      <c r="D45" s="396"/>
      <c r="E45" s="396"/>
      <c r="F45" s="396"/>
      <c r="G45" s="396"/>
      <c r="H45" s="396"/>
      <c r="I45" s="396"/>
      <c r="J45" s="396"/>
      <c r="K45" s="396"/>
      <c r="L45" s="450">
        <f>M43-(L44+J44)</f>
        <v>0</v>
      </c>
      <c r="M45" s="451">
        <f>'كشف اجمالى'!CN34</f>
        <v>0</v>
      </c>
      <c r="N45" s="709"/>
      <c r="O45" s="703"/>
      <c r="P45" s="703"/>
      <c r="Q45" s="710"/>
      <c r="R45" s="482" t="s">
        <v>276</v>
      </c>
      <c r="S45" s="450">
        <f>SUM(S20,T34,T38,T44)</f>
        <v>0</v>
      </c>
      <c r="T45" s="451">
        <f>SUM(S20,T34,T38,T44)</f>
        <v>0</v>
      </c>
      <c r="U45" s="459" t="s">
        <v>277</v>
      </c>
      <c r="V45" s="176"/>
      <c r="W45" s="176"/>
      <c r="X45" s="178"/>
      <c r="Y45" s="178"/>
      <c r="Z45" s="178"/>
      <c r="AA45" s="178"/>
      <c r="AB45" s="178"/>
      <c r="AC45" s="178"/>
      <c r="AD45" s="178"/>
      <c r="AE45" s="178"/>
      <c r="AF45" s="178"/>
      <c r="AG45" s="178"/>
    </row>
    <row r="46" spans="1:33" ht="35.450000000000003" customHeight="1" thickTop="1" x14ac:dyDescent="0.2">
      <c r="A46" s="396"/>
      <c r="B46" s="396"/>
      <c r="C46" s="396"/>
      <c r="D46" s="714" t="s">
        <v>267</v>
      </c>
      <c r="E46" s="714"/>
      <c r="F46" s="714"/>
      <c r="G46" s="714"/>
      <c r="H46" s="714"/>
      <c r="I46" s="714"/>
      <c r="J46" s="396"/>
      <c r="K46" s="396"/>
      <c r="L46" s="428" t="s">
        <v>278</v>
      </c>
      <c r="M46" s="732" t="e">
        <f ca="1">NoToTxt(M45,"جنيه","قرش")</f>
        <v>#NAME?</v>
      </c>
      <c r="N46" s="732"/>
      <c r="O46" s="732"/>
      <c r="P46" s="732"/>
      <c r="Q46" s="732"/>
      <c r="R46" s="733"/>
      <c r="V46" s="176"/>
      <c r="W46" s="176"/>
      <c r="X46" s="178"/>
      <c r="Y46" s="178"/>
      <c r="Z46" s="178"/>
      <c r="AA46" s="178"/>
      <c r="AB46" s="178"/>
      <c r="AC46" s="178"/>
      <c r="AD46" s="178"/>
      <c r="AE46" s="178"/>
      <c r="AF46" s="178"/>
      <c r="AG46" s="178"/>
    </row>
    <row r="47" spans="1:33" ht="35.450000000000003" customHeight="1" x14ac:dyDescent="0.2">
      <c r="A47" s="396"/>
      <c r="B47" s="396"/>
      <c r="C47" s="396"/>
      <c r="D47" s="396"/>
      <c r="E47" s="396"/>
      <c r="F47" s="396"/>
      <c r="G47" s="396"/>
      <c r="H47" s="396"/>
      <c r="I47" s="396"/>
      <c r="J47" s="396"/>
      <c r="K47" s="396"/>
      <c r="L47" s="734" t="s">
        <v>279</v>
      </c>
      <c r="M47" s="734"/>
      <c r="N47" s="734"/>
      <c r="O47" s="734"/>
      <c r="P47" s="735" t="s">
        <v>280</v>
      </c>
      <c r="Q47" s="735"/>
      <c r="R47" s="189" t="s">
        <v>339</v>
      </c>
      <c r="S47" s="177"/>
      <c r="T47" s="185"/>
      <c r="U47" s="186"/>
      <c r="V47" s="176"/>
      <c r="W47" s="176"/>
      <c r="X47" s="178"/>
      <c r="Y47" s="178"/>
      <c r="Z47" s="178"/>
      <c r="AA47" s="178"/>
      <c r="AB47" s="178"/>
      <c r="AC47" s="178"/>
      <c r="AD47" s="178"/>
      <c r="AE47" s="178"/>
      <c r="AF47" s="178"/>
      <c r="AG47" s="178"/>
    </row>
    <row r="48" spans="1:33" ht="35.450000000000003" customHeight="1" x14ac:dyDescent="0.2">
      <c r="A48" s="396"/>
      <c r="B48" s="396"/>
      <c r="C48" s="396"/>
      <c r="D48" s="396"/>
      <c r="E48" s="396"/>
      <c r="F48" s="396"/>
      <c r="G48" s="396"/>
      <c r="H48" s="396"/>
      <c r="I48" s="396"/>
      <c r="J48" s="396"/>
      <c r="K48" s="396"/>
      <c r="L48" s="405" t="s">
        <v>281</v>
      </c>
      <c r="M48" s="423"/>
      <c r="N48" s="405" t="s">
        <v>282</v>
      </c>
      <c r="O48" s="715"/>
      <c r="P48" s="715"/>
      <c r="Q48" s="731" t="s">
        <v>283</v>
      </c>
      <c r="R48" s="731"/>
      <c r="S48" s="177"/>
      <c r="T48" s="185"/>
      <c r="U48" s="186"/>
      <c r="V48" s="176"/>
      <c r="W48" s="176"/>
      <c r="X48" s="178"/>
      <c r="Y48" s="178"/>
      <c r="Z48" s="178"/>
      <c r="AA48" s="178"/>
      <c r="AB48" s="178"/>
      <c r="AC48" s="178"/>
      <c r="AD48" s="178"/>
      <c r="AE48" s="178"/>
      <c r="AF48" s="178"/>
      <c r="AG48" s="178"/>
    </row>
    <row r="49" spans="1:22" ht="35.450000000000003" customHeight="1" x14ac:dyDescent="0.2">
      <c r="A49" s="396"/>
      <c r="B49" s="396"/>
      <c r="C49" s="396"/>
      <c r="D49" s="396"/>
      <c r="E49" s="396"/>
      <c r="F49" s="396"/>
      <c r="G49" s="396"/>
      <c r="H49" s="396"/>
      <c r="I49" s="396"/>
      <c r="J49" s="396"/>
      <c r="K49" s="396"/>
      <c r="L49" s="405"/>
      <c r="M49" s="423"/>
      <c r="N49" s="182"/>
      <c r="O49" s="423"/>
      <c r="P49" s="423"/>
      <c r="Q49" s="423"/>
      <c r="R49" s="423" t="s">
        <v>284</v>
      </c>
      <c r="S49" s="177"/>
      <c r="T49" s="185"/>
      <c r="U49" s="186"/>
      <c r="V49" s="176"/>
    </row>
    <row r="50" spans="1:22" ht="30" customHeight="1" x14ac:dyDescent="0.2"/>
    <row r="51" spans="1:22" ht="30" customHeight="1" x14ac:dyDescent="0.2"/>
    <row r="52" spans="1:22" ht="30" customHeight="1" x14ac:dyDescent="0.2"/>
    <row r="53" spans="1:22" ht="30" customHeight="1" x14ac:dyDescent="0.2"/>
    <row r="54" spans="1:22" ht="30" customHeight="1" x14ac:dyDescent="0.2"/>
  </sheetData>
  <customSheetViews>
    <customSheetView guid="{39BA71BF-908C-4837-9463-6A2E214E28B5}" scale="60" showPageBreaks="1" hiddenColumns="1" view="pageBreakPreview">
      <colBreaks count="1" manualBreakCount="1">
        <brk id="18" max="41" man="1"/>
      </colBreaks>
      <pageMargins left="0" right="0" top="0" bottom="0" header="0" footer="0"/>
      <printOptions horizontalCentered="1" verticalCentered="1"/>
      <pageSetup paperSize="8" scale="38" orientation="landscape" horizontalDpi="4294967295" verticalDpi="4294967295" r:id="rId1"/>
      <headerFooter alignWithMargins="0"/>
    </customSheetView>
  </customSheetViews>
  <mergeCells count="86">
    <mergeCell ref="I1:K1"/>
    <mergeCell ref="P1:R1"/>
    <mergeCell ref="T1:U1"/>
    <mergeCell ref="A2:C2"/>
    <mergeCell ref="D2:E2"/>
    <mergeCell ref="I2:J2"/>
    <mergeCell ref="Z2:AD4"/>
    <mergeCell ref="B6:C6"/>
    <mergeCell ref="E6:K6"/>
    <mergeCell ref="Y6:Z6"/>
    <mergeCell ref="AA6:AE6"/>
    <mergeCell ref="S3:T3"/>
    <mergeCell ref="L3:M3"/>
    <mergeCell ref="A5:B5"/>
    <mergeCell ref="Z5:AD5"/>
    <mergeCell ref="J4:K4"/>
    <mergeCell ref="H3:I3"/>
    <mergeCell ref="E3:G3"/>
    <mergeCell ref="C3:D3"/>
    <mergeCell ref="N3:Q3"/>
    <mergeCell ref="A7:B7"/>
    <mergeCell ref="F7:G7"/>
    <mergeCell ref="J7:K7"/>
    <mergeCell ref="Y7:AE7"/>
    <mergeCell ref="A10:K10"/>
    <mergeCell ref="Y9:AE9"/>
    <mergeCell ref="Y10:Z11"/>
    <mergeCell ref="AA10:AF11"/>
    <mergeCell ref="Y8:AE8"/>
    <mergeCell ref="N10:Q10"/>
    <mergeCell ref="A11:B11"/>
    <mergeCell ref="C11:D11"/>
    <mergeCell ref="E11:F11"/>
    <mergeCell ref="J11:K11"/>
    <mergeCell ref="A8:D8"/>
    <mergeCell ref="A16:B16"/>
    <mergeCell ref="X17:Y17"/>
    <mergeCell ref="AE17:AF17"/>
    <mergeCell ref="A18:D18"/>
    <mergeCell ref="W15:AG15"/>
    <mergeCell ref="X16:Y16"/>
    <mergeCell ref="AE16:AF16"/>
    <mergeCell ref="N18:Q18"/>
    <mergeCell ref="AA12:AC12"/>
    <mergeCell ref="W13:AC13"/>
    <mergeCell ref="L11:M11"/>
    <mergeCell ref="N11:Q11"/>
    <mergeCell ref="AE13:AH13"/>
    <mergeCell ref="W30:AG30"/>
    <mergeCell ref="W31:AA31"/>
    <mergeCell ref="AB31:AC31"/>
    <mergeCell ref="AD31:AG31"/>
    <mergeCell ref="AA28:AB28"/>
    <mergeCell ref="O48:P48"/>
    <mergeCell ref="X35:Y35"/>
    <mergeCell ref="X32:Y32"/>
    <mergeCell ref="AE32:AF32"/>
    <mergeCell ref="AE35:AG35"/>
    <mergeCell ref="Q48:R48"/>
    <mergeCell ref="M46:R46"/>
    <mergeCell ref="L47:O47"/>
    <mergeCell ref="P47:Q47"/>
    <mergeCell ref="N37:Q37"/>
    <mergeCell ref="D46:I46"/>
    <mergeCell ref="A36:K36"/>
    <mergeCell ref="A34:K34"/>
    <mergeCell ref="A26:B26"/>
    <mergeCell ref="A27:B27"/>
    <mergeCell ref="A31:K31"/>
    <mergeCell ref="A29:K29"/>
    <mergeCell ref="H44:I44"/>
    <mergeCell ref="J44:K44"/>
    <mergeCell ref="H37:J37"/>
    <mergeCell ref="H38:J38"/>
    <mergeCell ref="H39:J39"/>
    <mergeCell ref="H40:J40"/>
    <mergeCell ref="H41:J41"/>
    <mergeCell ref="H42:J42"/>
    <mergeCell ref="H43:J43"/>
    <mergeCell ref="N22:Q22"/>
    <mergeCell ref="N32:Q32"/>
    <mergeCell ref="N33:Q33"/>
    <mergeCell ref="N43:Q43"/>
    <mergeCell ref="N45:Q45"/>
    <mergeCell ref="N44:Q44"/>
    <mergeCell ref="N42:Q42"/>
  </mergeCells>
  <printOptions horizontalCentered="1" verticalCentered="1"/>
  <pageMargins left="0" right="0" top="0" bottom="0" header="0" footer="0"/>
  <pageSetup paperSize="8" scale="34" orientation="landscape" horizontalDpi="4294967295" verticalDpi="4294967295" r:id="rId2"/>
  <headerFooter alignWithMargins="0"/>
  <colBreaks count="1" manualBreakCount="1">
    <brk id="18" max="49" man="1"/>
  </colBreak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19"/>
  <dimension ref="A1:R43"/>
  <sheetViews>
    <sheetView rightToLeft="1" view="pageBreakPreview" zoomScaleNormal="100" zoomScaleSheetLayoutView="100" workbookViewId="0">
      <selection sqref="A1:C1"/>
    </sheetView>
  </sheetViews>
  <sheetFormatPr defaultRowHeight="15" x14ac:dyDescent="0.2"/>
  <cols>
    <col min="1" max="1" width="4.42578125" style="209" customWidth="1"/>
    <col min="2" max="2" width="22" style="209" customWidth="1"/>
    <col min="3" max="3" width="12.7109375" style="209" customWidth="1"/>
    <col min="4" max="7" width="8.7109375" style="209" customWidth="1"/>
    <col min="8" max="8" width="12.7109375" style="209" customWidth="1"/>
    <col min="9" max="9" width="8.7109375" style="209" customWidth="1"/>
    <col min="10" max="10" width="12.7109375" style="209" customWidth="1"/>
    <col min="11" max="11" width="22" style="209" customWidth="1"/>
    <col min="12" max="12" width="12.7109375" style="209" customWidth="1"/>
    <col min="13" max="16" width="8.7109375" style="209" customWidth="1"/>
    <col min="17" max="17" width="12.7109375" style="209" customWidth="1"/>
    <col min="18" max="16384" width="9.140625" style="209"/>
  </cols>
  <sheetData>
    <row r="1" spans="1:11" ht="18" x14ac:dyDescent="0.25">
      <c r="A1" s="788" t="s">
        <v>301</v>
      </c>
      <c r="B1" s="788"/>
      <c r="C1" s="788"/>
      <c r="D1" s="210"/>
      <c r="E1" s="210"/>
      <c r="F1" s="210"/>
      <c r="G1" s="210"/>
      <c r="H1" s="209" t="s">
        <v>303</v>
      </c>
      <c r="J1" s="210"/>
      <c r="K1" s="210"/>
    </row>
    <row r="2" spans="1:11" ht="18" x14ac:dyDescent="0.25">
      <c r="A2" s="788" t="s">
        <v>226</v>
      </c>
      <c r="B2" s="788"/>
      <c r="C2" s="788"/>
      <c r="D2" s="210"/>
      <c r="E2" s="210"/>
      <c r="F2" s="210"/>
      <c r="G2" s="210"/>
      <c r="H2" s="209" t="s">
        <v>304</v>
      </c>
      <c r="J2" s="210"/>
      <c r="K2" s="210"/>
    </row>
    <row r="3" spans="1:11" ht="18" x14ac:dyDescent="0.25">
      <c r="A3" s="788" t="s">
        <v>0</v>
      </c>
      <c r="B3" s="788"/>
      <c r="C3" s="788"/>
      <c r="D3" s="210"/>
      <c r="E3" s="210"/>
      <c r="F3" s="210"/>
      <c r="G3" s="210"/>
      <c r="H3" s="209" t="s">
        <v>305</v>
      </c>
      <c r="J3" s="210"/>
      <c r="K3" s="210"/>
    </row>
    <row r="4" spans="1:11" ht="18" x14ac:dyDescent="0.25">
      <c r="A4" s="789" t="str">
        <f>'كشف 1'!D2</f>
        <v>مدرسة منشأة سلطان الثانوية بنين</v>
      </c>
      <c r="B4" s="789"/>
      <c r="C4" s="789"/>
      <c r="D4" s="210"/>
      <c r="E4" s="210"/>
      <c r="F4" s="210"/>
      <c r="G4" s="210"/>
      <c r="H4" s="210"/>
      <c r="I4" s="210"/>
      <c r="J4" s="210"/>
      <c r="K4" s="210"/>
    </row>
    <row r="5" spans="1:11" ht="24.75" customHeight="1" x14ac:dyDescent="0.2">
      <c r="C5" s="790" t="s">
        <v>302</v>
      </c>
      <c r="D5" s="790"/>
      <c r="E5" s="790"/>
      <c r="F5" s="790"/>
      <c r="G5" s="790"/>
      <c r="H5" s="790"/>
      <c r="I5" s="790"/>
      <c r="J5" s="790"/>
    </row>
    <row r="6" spans="1:11" ht="24.75" customHeight="1" thickBot="1" x14ac:dyDescent="0.25">
      <c r="C6" s="278"/>
      <c r="D6" s="278" t="s">
        <v>218</v>
      </c>
      <c r="E6" s="278"/>
      <c r="F6" s="771" t="str">
        <f>'كشف 1'!B1</f>
        <v>يناير لسنة  2018 م</v>
      </c>
      <c r="G6" s="772"/>
      <c r="H6" s="772"/>
      <c r="I6" s="772"/>
      <c r="J6" s="278"/>
    </row>
    <row r="7" spans="1:11" ht="21" thickBot="1" x14ac:dyDescent="0.35">
      <c r="A7" s="779" t="s">
        <v>306</v>
      </c>
      <c r="B7" s="780"/>
      <c r="C7" s="780"/>
      <c r="D7" s="780"/>
      <c r="E7" s="780"/>
      <c r="F7" s="781"/>
      <c r="G7" s="786" t="s">
        <v>313</v>
      </c>
      <c r="H7" s="786"/>
      <c r="I7" s="786"/>
      <c r="J7" s="787"/>
    </row>
    <row r="8" spans="1:11" ht="21" thickBot="1" x14ac:dyDescent="0.35">
      <c r="A8" s="796"/>
      <c r="B8" s="782" t="s">
        <v>307</v>
      </c>
      <c r="C8" s="783"/>
      <c r="D8" s="783"/>
      <c r="E8" s="783"/>
      <c r="F8" s="784"/>
      <c r="G8" s="261" t="s">
        <v>13</v>
      </c>
      <c r="H8" s="261"/>
      <c r="I8" s="261" t="s">
        <v>314</v>
      </c>
      <c r="J8" s="262"/>
    </row>
    <row r="9" spans="1:11" ht="21" thickBot="1" x14ac:dyDescent="0.35">
      <c r="A9" s="796"/>
      <c r="B9" s="279"/>
      <c r="C9" s="263" t="s">
        <v>316</v>
      </c>
      <c r="D9" s="785" t="s">
        <v>328</v>
      </c>
      <c r="E9" s="786"/>
      <c r="F9" s="787"/>
      <c r="G9" s="265" t="s">
        <v>315</v>
      </c>
      <c r="H9" s="259" t="s">
        <v>316</v>
      </c>
      <c r="I9" s="259" t="s">
        <v>315</v>
      </c>
      <c r="J9" s="260" t="s">
        <v>316</v>
      </c>
    </row>
    <row r="10" spans="1:11" s="210" customFormat="1" ht="20.25" x14ac:dyDescent="0.25">
      <c r="A10" s="797"/>
      <c r="B10" s="257"/>
      <c r="C10" s="246">
        <f>'تظهير الكل '!M4</f>
        <v>0</v>
      </c>
      <c r="D10" s="773" t="s">
        <v>308</v>
      </c>
      <c r="E10" s="774"/>
      <c r="F10" s="775"/>
      <c r="G10" s="266">
        <v>0.15</v>
      </c>
      <c r="H10" s="249">
        <f>'تظهير الكل '!T4</f>
        <v>0</v>
      </c>
      <c r="I10" s="251">
        <v>0.15</v>
      </c>
      <c r="J10" s="249">
        <f>'تظهير الكل '!T15</f>
        <v>0</v>
      </c>
    </row>
    <row r="11" spans="1:11" s="210" customFormat="1" ht="20.25" x14ac:dyDescent="0.25">
      <c r="A11" s="797"/>
      <c r="B11" s="211"/>
      <c r="C11" s="264">
        <f>'تظهير الكل '!M12</f>
        <v>0</v>
      </c>
      <c r="D11" s="776" t="s">
        <v>309</v>
      </c>
      <c r="E11" s="777"/>
      <c r="F11" s="778"/>
      <c r="G11" s="267">
        <v>0.01</v>
      </c>
      <c r="H11" s="229">
        <f>'تظهير الكل '!T5</f>
        <v>0</v>
      </c>
      <c r="I11" s="213">
        <v>0.01</v>
      </c>
      <c r="J11" s="229">
        <f>'تظهير الكل '!T16</f>
        <v>0</v>
      </c>
    </row>
    <row r="12" spans="1:11" s="210" customFormat="1" ht="20.25" x14ac:dyDescent="0.25">
      <c r="A12" s="797"/>
      <c r="B12" s="211"/>
      <c r="C12" s="264">
        <f>'تظهير الكل '!M13</f>
        <v>0</v>
      </c>
      <c r="D12" s="776" t="s">
        <v>310</v>
      </c>
      <c r="E12" s="777"/>
      <c r="F12" s="778"/>
      <c r="G12" s="267">
        <v>0.02</v>
      </c>
      <c r="H12" s="229">
        <f>'تظهير الكل '!T6</f>
        <v>0</v>
      </c>
      <c r="I12" s="213">
        <v>0.1</v>
      </c>
      <c r="J12" s="229">
        <f>'تظهير الكل '!T17</f>
        <v>0</v>
      </c>
    </row>
    <row r="13" spans="1:11" s="210" customFormat="1" ht="20.25" x14ac:dyDescent="0.25">
      <c r="A13" s="797"/>
      <c r="B13" s="211"/>
      <c r="C13" s="264">
        <f>'تظهير الكل '!M14</f>
        <v>0</v>
      </c>
      <c r="D13" s="776" t="s">
        <v>311</v>
      </c>
      <c r="E13" s="777"/>
      <c r="F13" s="778"/>
      <c r="G13" s="267">
        <v>0.03</v>
      </c>
      <c r="H13" s="229">
        <f>'تظهير الكل '!T7</f>
        <v>0</v>
      </c>
      <c r="I13" s="213">
        <v>0.03</v>
      </c>
      <c r="J13" s="229">
        <f>'تظهير الكل '!T18</f>
        <v>0</v>
      </c>
    </row>
    <row r="14" spans="1:11" s="210" customFormat="1" ht="20.25" x14ac:dyDescent="0.25">
      <c r="A14" s="797"/>
      <c r="B14" s="211"/>
      <c r="C14" s="264">
        <f>'تظهير الكل '!M15</f>
        <v>0</v>
      </c>
      <c r="D14" s="776" t="s">
        <v>53</v>
      </c>
      <c r="E14" s="777"/>
      <c r="F14" s="778"/>
      <c r="G14" s="267">
        <v>0.1</v>
      </c>
      <c r="H14" s="229">
        <f>'تظهير الكل '!T8</f>
        <v>0</v>
      </c>
      <c r="I14" s="213">
        <v>0.01</v>
      </c>
      <c r="J14" s="229">
        <f>'تظهير الكل '!T19</f>
        <v>0</v>
      </c>
    </row>
    <row r="15" spans="1:11" s="210" customFormat="1" ht="20.25" x14ac:dyDescent="0.25">
      <c r="A15" s="797"/>
      <c r="B15" s="211"/>
      <c r="C15" s="264">
        <f>'تظهير الكل '!M16</f>
        <v>0</v>
      </c>
      <c r="D15" s="776" t="s">
        <v>54</v>
      </c>
      <c r="E15" s="777"/>
      <c r="F15" s="778"/>
      <c r="G15" s="267">
        <v>0.08</v>
      </c>
      <c r="H15" s="229">
        <f>'تظهير الكل '!T9</f>
        <v>0</v>
      </c>
      <c r="I15" s="213"/>
      <c r="J15" s="229"/>
    </row>
    <row r="16" spans="1:11" s="210" customFormat="1" ht="20.25" x14ac:dyDescent="0.25">
      <c r="A16" s="797"/>
      <c r="B16" s="211"/>
      <c r="C16" s="264">
        <f>'تظهير الكل '!M17</f>
        <v>0</v>
      </c>
      <c r="D16" s="776" t="s">
        <v>312</v>
      </c>
      <c r="E16" s="777"/>
      <c r="F16" s="778"/>
      <c r="G16" s="267">
        <v>0.01</v>
      </c>
      <c r="H16" s="229">
        <f>'تظهير الكل '!T10</f>
        <v>0</v>
      </c>
      <c r="I16" s="213"/>
      <c r="J16" s="229"/>
    </row>
    <row r="17" spans="1:18" s="210" customFormat="1" ht="21" thickBot="1" x14ac:dyDescent="0.3">
      <c r="A17" s="797"/>
      <c r="B17" s="254"/>
      <c r="C17" s="244">
        <f>'كشف اجمالى'!W34</f>
        <v>0</v>
      </c>
      <c r="D17" s="793" t="s">
        <v>167</v>
      </c>
      <c r="E17" s="794"/>
      <c r="F17" s="795"/>
      <c r="G17" s="268"/>
      <c r="H17" s="248"/>
      <c r="I17" s="254"/>
      <c r="J17" s="248"/>
    </row>
    <row r="18" spans="1:18" s="210" customFormat="1" ht="36.75" customHeight="1" thickBot="1" x14ac:dyDescent="0.3">
      <c r="A18" s="796"/>
      <c r="B18" s="277" t="s">
        <v>14</v>
      </c>
      <c r="C18" s="288"/>
      <c r="D18" s="798">
        <f>SUM(H18,J18)</f>
        <v>0</v>
      </c>
      <c r="E18" s="799"/>
      <c r="F18" s="800"/>
      <c r="G18" s="289" t="s">
        <v>14</v>
      </c>
      <c r="H18" s="280">
        <f>SUM(H10:H17)</f>
        <v>0</v>
      </c>
      <c r="I18" s="281" t="s">
        <v>14</v>
      </c>
      <c r="J18" s="297">
        <f>SUM(J10:J17)</f>
        <v>0</v>
      </c>
      <c r="K18" s="299"/>
      <c r="L18" s="299"/>
      <c r="M18" s="299"/>
      <c r="N18" s="299"/>
      <c r="O18" s="299"/>
      <c r="P18" s="299"/>
      <c r="Q18" s="299"/>
      <c r="R18" s="299"/>
    </row>
    <row r="19" spans="1:18" s="212" customFormat="1" ht="41.25" customHeight="1" thickBot="1" x14ac:dyDescent="0.35">
      <c r="A19" s="284" t="s">
        <v>6</v>
      </c>
      <c r="B19" s="285" t="s">
        <v>8</v>
      </c>
      <c r="C19" s="286" t="s">
        <v>317</v>
      </c>
      <c r="D19" s="287" t="s">
        <v>318</v>
      </c>
      <c r="E19" s="287" t="s">
        <v>319</v>
      </c>
      <c r="F19" s="286" t="s">
        <v>32</v>
      </c>
      <c r="G19" s="287" t="s">
        <v>320</v>
      </c>
      <c r="H19" s="286" t="s">
        <v>376</v>
      </c>
      <c r="I19" s="286" t="s">
        <v>321</v>
      </c>
      <c r="J19" s="298" t="s">
        <v>14</v>
      </c>
      <c r="K19" s="300"/>
      <c r="L19" s="301"/>
      <c r="M19" s="302"/>
      <c r="N19" s="302"/>
      <c r="O19" s="301"/>
      <c r="P19" s="302"/>
      <c r="Q19" s="301"/>
      <c r="R19" s="303"/>
    </row>
    <row r="20" spans="1:18" s="212" customFormat="1" ht="20.25" x14ac:dyDescent="0.3">
      <c r="A20" s="269" t="str">
        <f>IF(B20="","",SUBTOTAL(3,$B$20:B20))</f>
        <v/>
      </c>
      <c r="B20" s="273"/>
      <c r="C20" s="247"/>
      <c r="D20" s="249"/>
      <c r="E20" s="249"/>
      <c r="F20" s="249"/>
      <c r="G20" s="249"/>
      <c r="H20" s="249"/>
      <c r="I20" s="249"/>
      <c r="J20" s="246">
        <f>SUM(C20:I20)</f>
        <v>0</v>
      </c>
      <c r="K20" s="304"/>
      <c r="L20" s="304"/>
      <c r="M20" s="304"/>
      <c r="N20" s="304"/>
      <c r="O20" s="304"/>
      <c r="P20" s="304"/>
      <c r="Q20" s="304"/>
      <c r="R20" s="303"/>
    </row>
    <row r="21" spans="1:18" s="212" customFormat="1" ht="20.25" x14ac:dyDescent="0.3">
      <c r="A21" s="269" t="str">
        <f>IF(B21="","",SUBTOTAL(3,$B$20:B21))</f>
        <v/>
      </c>
      <c r="B21" s="274"/>
      <c r="C21" s="271"/>
      <c r="D21" s="229"/>
      <c r="E21" s="229"/>
      <c r="F21" s="229"/>
      <c r="G21" s="229"/>
      <c r="H21" s="229"/>
      <c r="I21" s="229"/>
      <c r="J21" s="246">
        <f t="shared" ref="J21:J39" si="0">SUM(C21:I21)</f>
        <v>0</v>
      </c>
      <c r="K21" s="304"/>
      <c r="L21" s="304"/>
      <c r="M21" s="304"/>
      <c r="N21" s="304"/>
      <c r="O21" s="304"/>
      <c r="P21" s="304"/>
      <c r="Q21" s="304"/>
      <c r="R21" s="303"/>
    </row>
    <row r="22" spans="1:18" s="212" customFormat="1" ht="20.25" x14ac:dyDescent="0.3">
      <c r="A22" s="269" t="str">
        <f>IF(B22="","",SUBTOTAL(3,$B$20:B22))</f>
        <v/>
      </c>
      <c r="B22" s="274"/>
      <c r="C22" s="271"/>
      <c r="D22" s="229"/>
      <c r="E22" s="229"/>
      <c r="F22" s="229"/>
      <c r="G22" s="229"/>
      <c r="H22" s="229"/>
      <c r="I22" s="229"/>
      <c r="J22" s="246">
        <f t="shared" si="0"/>
        <v>0</v>
      </c>
      <c r="K22" s="304"/>
      <c r="L22" s="304"/>
      <c r="M22" s="304"/>
      <c r="N22" s="304"/>
      <c r="O22" s="304"/>
      <c r="P22" s="304"/>
      <c r="Q22" s="304"/>
      <c r="R22" s="303"/>
    </row>
    <row r="23" spans="1:18" s="212" customFormat="1" ht="20.25" x14ac:dyDescent="0.3">
      <c r="A23" s="269" t="str">
        <f>IF(B23="","",SUBTOTAL(3,$B$20:B23))</f>
        <v/>
      </c>
      <c r="B23" s="274"/>
      <c r="C23" s="271"/>
      <c r="D23" s="229"/>
      <c r="E23" s="229"/>
      <c r="F23" s="229"/>
      <c r="G23" s="229"/>
      <c r="H23" s="229"/>
      <c r="I23" s="229"/>
      <c r="J23" s="246">
        <f t="shared" si="0"/>
        <v>0</v>
      </c>
      <c r="K23" s="304"/>
      <c r="L23" s="304"/>
      <c r="M23" s="304"/>
      <c r="N23" s="304"/>
      <c r="O23" s="304"/>
      <c r="P23" s="304"/>
      <c r="Q23" s="304"/>
      <c r="R23" s="303"/>
    </row>
    <row r="24" spans="1:18" s="212" customFormat="1" ht="20.25" x14ac:dyDescent="0.3">
      <c r="A24" s="269" t="str">
        <f>IF(B24="","",SUBTOTAL(3,$B$20:B24))</f>
        <v/>
      </c>
      <c r="B24" s="274"/>
      <c r="C24" s="271"/>
      <c r="D24" s="229"/>
      <c r="E24" s="229"/>
      <c r="F24" s="229"/>
      <c r="G24" s="229"/>
      <c r="H24" s="229"/>
      <c r="I24" s="229"/>
      <c r="J24" s="246">
        <f t="shared" si="0"/>
        <v>0</v>
      </c>
      <c r="K24" s="304"/>
      <c r="L24" s="304"/>
      <c r="M24" s="304"/>
      <c r="N24" s="304"/>
      <c r="O24" s="304"/>
      <c r="P24" s="304"/>
      <c r="Q24" s="304"/>
      <c r="R24" s="303"/>
    </row>
    <row r="25" spans="1:18" s="212" customFormat="1" ht="20.25" x14ac:dyDescent="0.3">
      <c r="A25" s="269" t="str">
        <f>IF(B25="","",SUBTOTAL(3,$B$20:B25))</f>
        <v/>
      </c>
      <c r="B25" s="274"/>
      <c r="C25" s="271"/>
      <c r="D25" s="229"/>
      <c r="E25" s="229"/>
      <c r="F25" s="229"/>
      <c r="G25" s="229"/>
      <c r="H25" s="229"/>
      <c r="I25" s="229"/>
      <c r="J25" s="246">
        <f t="shared" si="0"/>
        <v>0</v>
      </c>
      <c r="K25" s="304"/>
      <c r="L25" s="304"/>
      <c r="M25" s="304"/>
      <c r="N25" s="304"/>
      <c r="O25" s="304"/>
      <c r="P25" s="304"/>
      <c r="Q25" s="304"/>
      <c r="R25" s="303"/>
    </row>
    <row r="26" spans="1:18" s="212" customFormat="1" ht="20.25" x14ac:dyDescent="0.3">
      <c r="A26" s="269" t="str">
        <f>IF(B26="","",SUBTOTAL(3,$B$20:B26))</f>
        <v/>
      </c>
      <c r="B26" s="274"/>
      <c r="C26" s="271"/>
      <c r="D26" s="229"/>
      <c r="E26" s="229"/>
      <c r="F26" s="229"/>
      <c r="G26" s="229"/>
      <c r="H26" s="229"/>
      <c r="I26" s="229"/>
      <c r="J26" s="246">
        <f t="shared" si="0"/>
        <v>0</v>
      </c>
      <c r="K26" s="304"/>
      <c r="L26" s="304"/>
      <c r="M26" s="304"/>
      <c r="N26" s="304"/>
      <c r="O26" s="304"/>
      <c r="P26" s="304"/>
      <c r="Q26" s="304"/>
      <c r="R26" s="303"/>
    </row>
    <row r="27" spans="1:18" s="212" customFormat="1" ht="20.25" x14ac:dyDescent="0.3">
      <c r="A27" s="269" t="str">
        <f>IF(B27="","",SUBTOTAL(3,$B$20:B27))</f>
        <v/>
      </c>
      <c r="B27" s="274"/>
      <c r="C27" s="271"/>
      <c r="D27" s="229"/>
      <c r="E27" s="229"/>
      <c r="F27" s="229"/>
      <c r="G27" s="229"/>
      <c r="H27" s="229"/>
      <c r="I27" s="229"/>
      <c r="J27" s="246">
        <f t="shared" si="0"/>
        <v>0</v>
      </c>
      <c r="K27" s="304"/>
      <c r="L27" s="304"/>
      <c r="M27" s="304"/>
      <c r="N27" s="304"/>
      <c r="O27" s="304"/>
      <c r="P27" s="304"/>
      <c r="Q27" s="304"/>
      <c r="R27" s="303"/>
    </row>
    <row r="28" spans="1:18" s="212" customFormat="1" ht="20.25" x14ac:dyDescent="0.3">
      <c r="A28" s="269" t="str">
        <f>IF(B28="","",SUBTOTAL(3,$B$20:B28))</f>
        <v/>
      </c>
      <c r="B28" s="274"/>
      <c r="C28" s="271"/>
      <c r="D28" s="229"/>
      <c r="E28" s="229"/>
      <c r="F28" s="229"/>
      <c r="G28" s="229"/>
      <c r="H28" s="229"/>
      <c r="I28" s="229"/>
      <c r="J28" s="246">
        <f t="shared" si="0"/>
        <v>0</v>
      </c>
      <c r="K28" s="304"/>
      <c r="L28" s="304"/>
      <c r="M28" s="304"/>
      <c r="N28" s="304"/>
      <c r="O28" s="304"/>
      <c r="P28" s="304"/>
      <c r="Q28" s="304"/>
      <c r="R28" s="303"/>
    </row>
    <row r="29" spans="1:18" s="212" customFormat="1" ht="20.25" x14ac:dyDescent="0.3">
      <c r="A29" s="269" t="str">
        <f>IF(B29="","",SUBTOTAL(3,$B$20:B29))</f>
        <v/>
      </c>
      <c r="B29" s="274"/>
      <c r="C29" s="271"/>
      <c r="D29" s="229"/>
      <c r="E29" s="229"/>
      <c r="F29" s="229"/>
      <c r="G29" s="229"/>
      <c r="H29" s="229"/>
      <c r="I29" s="229"/>
      <c r="J29" s="246">
        <f t="shared" si="0"/>
        <v>0</v>
      </c>
      <c r="K29" s="304"/>
      <c r="L29" s="304"/>
      <c r="M29" s="304"/>
      <c r="N29" s="304"/>
      <c r="O29" s="304"/>
      <c r="P29" s="304"/>
      <c r="Q29" s="304"/>
      <c r="R29" s="303"/>
    </row>
    <row r="30" spans="1:18" s="212" customFormat="1" ht="20.25" x14ac:dyDescent="0.3">
      <c r="A30" s="269" t="str">
        <f>IF(B30="","",SUBTOTAL(3,$B$20:B30))</f>
        <v/>
      </c>
      <c r="B30" s="274"/>
      <c r="C30" s="271"/>
      <c r="D30" s="229"/>
      <c r="E30" s="229"/>
      <c r="F30" s="229"/>
      <c r="G30" s="229"/>
      <c r="H30" s="229"/>
      <c r="I30" s="229"/>
      <c r="J30" s="246">
        <f t="shared" si="0"/>
        <v>0</v>
      </c>
      <c r="K30" s="304"/>
      <c r="L30" s="304"/>
      <c r="M30" s="304"/>
      <c r="N30" s="304"/>
      <c r="O30" s="304"/>
      <c r="P30" s="304"/>
      <c r="Q30" s="304"/>
      <c r="R30" s="303"/>
    </row>
    <row r="31" spans="1:18" s="212" customFormat="1" ht="20.25" x14ac:dyDescent="0.3">
      <c r="A31" s="269" t="str">
        <f>IF(B31="","",SUBTOTAL(3,$B$20:B31))</f>
        <v/>
      </c>
      <c r="B31" s="274"/>
      <c r="C31" s="271"/>
      <c r="D31" s="229"/>
      <c r="E31" s="229"/>
      <c r="F31" s="229"/>
      <c r="G31" s="229"/>
      <c r="H31" s="229"/>
      <c r="I31" s="229"/>
      <c r="J31" s="246">
        <f t="shared" si="0"/>
        <v>0</v>
      </c>
      <c r="K31" s="304"/>
      <c r="L31" s="304"/>
      <c r="M31" s="304"/>
      <c r="N31" s="304"/>
      <c r="O31" s="304"/>
      <c r="P31" s="304"/>
      <c r="Q31" s="304"/>
      <c r="R31" s="303"/>
    </row>
    <row r="32" spans="1:18" s="212" customFormat="1" ht="20.25" x14ac:dyDescent="0.3">
      <c r="A32" s="269" t="str">
        <f>IF(B32="","",SUBTOTAL(3,$B$20:B32))</f>
        <v/>
      </c>
      <c r="B32" s="274"/>
      <c r="C32" s="271"/>
      <c r="D32" s="229"/>
      <c r="E32" s="229"/>
      <c r="F32" s="229"/>
      <c r="G32" s="229"/>
      <c r="H32" s="229"/>
      <c r="I32" s="229"/>
      <c r="J32" s="246">
        <f t="shared" si="0"/>
        <v>0</v>
      </c>
      <c r="K32" s="304"/>
      <c r="L32" s="304"/>
      <c r="M32" s="304"/>
      <c r="N32" s="304"/>
      <c r="O32" s="304"/>
      <c r="P32" s="304"/>
      <c r="Q32" s="304"/>
      <c r="R32" s="303"/>
    </row>
    <row r="33" spans="1:18" s="212" customFormat="1" ht="20.25" x14ac:dyDescent="0.3">
      <c r="A33" s="269" t="str">
        <f>IF(B33="","",SUBTOTAL(3,$B$20:B33))</f>
        <v/>
      </c>
      <c r="B33" s="274"/>
      <c r="C33" s="271"/>
      <c r="D33" s="229"/>
      <c r="E33" s="229"/>
      <c r="F33" s="229"/>
      <c r="G33" s="229"/>
      <c r="H33" s="229"/>
      <c r="I33" s="229"/>
      <c r="J33" s="246">
        <f t="shared" si="0"/>
        <v>0</v>
      </c>
      <c r="K33" s="304"/>
      <c r="L33" s="304"/>
      <c r="M33" s="304"/>
      <c r="N33" s="304"/>
      <c r="O33" s="304"/>
      <c r="P33" s="304"/>
      <c r="Q33" s="304"/>
      <c r="R33" s="303"/>
    </row>
    <row r="34" spans="1:18" s="212" customFormat="1" ht="20.25" x14ac:dyDescent="0.3">
      <c r="A34" s="269" t="str">
        <f>IF(B34="","",SUBTOTAL(3,$B$20:B34))</f>
        <v/>
      </c>
      <c r="B34" s="274"/>
      <c r="C34" s="271"/>
      <c r="D34" s="229"/>
      <c r="E34" s="229"/>
      <c r="F34" s="229"/>
      <c r="G34" s="229"/>
      <c r="H34" s="229"/>
      <c r="I34" s="229"/>
      <c r="J34" s="246">
        <f t="shared" si="0"/>
        <v>0</v>
      </c>
      <c r="K34" s="304"/>
      <c r="L34" s="304"/>
      <c r="M34" s="304"/>
      <c r="N34" s="304"/>
      <c r="O34" s="304"/>
      <c r="P34" s="304"/>
      <c r="Q34" s="304"/>
      <c r="R34" s="303"/>
    </row>
    <row r="35" spans="1:18" s="212" customFormat="1" ht="20.25" x14ac:dyDescent="0.3">
      <c r="A35" s="269" t="str">
        <f>IF(B35="","",SUBTOTAL(3,$B$20:B35))</f>
        <v/>
      </c>
      <c r="B35" s="274"/>
      <c r="C35" s="271"/>
      <c r="D35" s="229"/>
      <c r="E35" s="229"/>
      <c r="F35" s="229"/>
      <c r="G35" s="229"/>
      <c r="H35" s="229"/>
      <c r="I35" s="229"/>
      <c r="J35" s="246">
        <f t="shared" si="0"/>
        <v>0</v>
      </c>
      <c r="K35" s="304"/>
      <c r="L35" s="304"/>
      <c r="M35" s="304"/>
      <c r="N35" s="304"/>
      <c r="O35" s="304"/>
      <c r="P35" s="304"/>
      <c r="Q35" s="304"/>
      <c r="R35" s="303"/>
    </row>
    <row r="36" spans="1:18" s="212" customFormat="1" ht="20.25" x14ac:dyDescent="0.3">
      <c r="A36" s="269" t="str">
        <f>IF(B36="","",SUBTOTAL(3,$B$20:B36))</f>
        <v/>
      </c>
      <c r="B36" s="274"/>
      <c r="C36" s="271"/>
      <c r="D36" s="229"/>
      <c r="E36" s="229"/>
      <c r="F36" s="229"/>
      <c r="G36" s="229"/>
      <c r="H36" s="229"/>
      <c r="I36" s="229"/>
      <c r="J36" s="246">
        <f t="shared" si="0"/>
        <v>0</v>
      </c>
      <c r="K36" s="304"/>
      <c r="L36" s="304"/>
      <c r="M36" s="304"/>
      <c r="N36" s="304"/>
      <c r="O36" s="304"/>
      <c r="P36" s="304"/>
      <c r="Q36" s="304"/>
      <c r="R36" s="303"/>
    </row>
    <row r="37" spans="1:18" s="212" customFormat="1" ht="20.25" x14ac:dyDescent="0.3">
      <c r="A37" s="269" t="str">
        <f>IF(B37="","",SUBTOTAL(3,$B$20:B37))</f>
        <v/>
      </c>
      <c r="B37" s="274"/>
      <c r="C37" s="271"/>
      <c r="D37" s="229"/>
      <c r="E37" s="229"/>
      <c r="F37" s="229"/>
      <c r="G37" s="229"/>
      <c r="H37" s="229"/>
      <c r="I37" s="229"/>
      <c r="J37" s="246">
        <f t="shared" si="0"/>
        <v>0</v>
      </c>
      <c r="K37" s="304"/>
      <c r="L37" s="304"/>
      <c r="M37" s="304"/>
      <c r="N37" s="304"/>
      <c r="O37" s="304"/>
      <c r="P37" s="304"/>
      <c r="Q37" s="304"/>
      <c r="R37" s="303"/>
    </row>
    <row r="38" spans="1:18" s="212" customFormat="1" ht="21" thickBot="1" x14ac:dyDescent="0.35">
      <c r="A38" s="269" t="str">
        <f>IF(B38="","",SUBTOTAL(3,$B$20:B38))</f>
        <v/>
      </c>
      <c r="B38" s="275"/>
      <c r="C38" s="245"/>
      <c r="D38" s="248"/>
      <c r="E38" s="248"/>
      <c r="F38" s="248"/>
      <c r="G38" s="248"/>
      <c r="H38" s="248"/>
      <c r="I38" s="248"/>
      <c r="J38" s="246">
        <f t="shared" si="0"/>
        <v>0</v>
      </c>
      <c r="K38" s="304"/>
      <c r="L38" s="304"/>
      <c r="M38" s="304"/>
      <c r="N38" s="304"/>
      <c r="O38" s="304"/>
      <c r="P38" s="304"/>
      <c r="Q38" s="304"/>
      <c r="R38" s="303"/>
    </row>
    <row r="39" spans="1:18" s="212" customFormat="1" ht="21" thickBot="1" x14ac:dyDescent="0.35">
      <c r="A39" s="270"/>
      <c r="B39" s="276" t="s">
        <v>322</v>
      </c>
      <c r="C39" s="272">
        <f t="shared" ref="C39:D39" si="1">SUM(C20:C38)</f>
        <v>0</v>
      </c>
      <c r="D39" s="255">
        <f t="shared" si="1"/>
        <v>0</v>
      </c>
      <c r="E39" s="255">
        <f>SUM(E20:E38)</f>
        <v>0</v>
      </c>
      <c r="F39" s="255">
        <f t="shared" ref="F39:I39" si="2">SUM(F20:F38)</f>
        <v>0</v>
      </c>
      <c r="G39" s="255">
        <f t="shared" si="2"/>
        <v>0</v>
      </c>
      <c r="H39" s="255">
        <f t="shared" si="2"/>
        <v>0</v>
      </c>
      <c r="I39" s="255">
        <f t="shared" si="2"/>
        <v>0</v>
      </c>
      <c r="J39" s="246">
        <f t="shared" si="0"/>
        <v>0</v>
      </c>
      <c r="K39" s="303"/>
      <c r="L39" s="303"/>
      <c r="M39" s="303"/>
      <c r="N39" s="303"/>
      <c r="O39" s="303"/>
      <c r="P39" s="303"/>
      <c r="Q39" s="303"/>
      <c r="R39" s="303"/>
    </row>
    <row r="40" spans="1:18" s="212" customFormat="1" ht="21" thickBot="1" x14ac:dyDescent="0.35">
      <c r="B40" s="214"/>
      <c r="C40" s="214"/>
      <c r="D40" s="214"/>
      <c r="E40" s="214"/>
      <c r="F40" s="214"/>
      <c r="G40" s="214"/>
      <c r="H40" s="214" t="s">
        <v>323</v>
      </c>
      <c r="I40" s="214"/>
      <c r="J40" s="256">
        <f>SUM(C39:I39)</f>
        <v>0</v>
      </c>
    </row>
    <row r="41" spans="1:18" s="212" customFormat="1" ht="20.25" x14ac:dyDescent="0.3">
      <c r="B41" s="791" t="s">
        <v>324</v>
      </c>
      <c r="C41" s="791"/>
      <c r="D41" s="791" t="s">
        <v>325</v>
      </c>
      <c r="E41" s="791"/>
      <c r="F41" s="791" t="s">
        <v>326</v>
      </c>
      <c r="G41" s="791"/>
      <c r="H41" s="791"/>
      <c r="I41" s="792" t="s">
        <v>327</v>
      </c>
      <c r="J41" s="792"/>
      <c r="K41" s="792"/>
    </row>
    <row r="42" spans="1:18" x14ac:dyDescent="0.2">
      <c r="A42" s="791"/>
      <c r="B42" s="791"/>
      <c r="C42" s="791"/>
      <c r="D42" s="791"/>
      <c r="F42" s="791"/>
      <c r="G42" s="791"/>
      <c r="H42" s="791"/>
      <c r="I42" s="791"/>
      <c r="J42" s="791"/>
    </row>
    <row r="43" spans="1:18" s="212" customFormat="1" ht="20.25" x14ac:dyDescent="0.3"/>
  </sheetData>
  <customSheetViews>
    <customSheetView guid="{39BA71BF-908C-4837-9463-6A2E214E28B5}" showPageBreaks="1" printArea="1" view="pageBreakPreview">
      <selection activeCell="K16" sqref="K16"/>
      <pageMargins left="0" right="0" top="0" bottom="0" header="0" footer="0"/>
      <printOptions horizontalCentered="1" verticalCentered="1"/>
      <pageSetup paperSize="9" scale="95" orientation="portrait" r:id="rId1"/>
    </customSheetView>
  </customSheetViews>
  <mergeCells count="28">
    <mergeCell ref="D15:F15"/>
    <mergeCell ref="D16:F16"/>
    <mergeCell ref="D17:F17"/>
    <mergeCell ref="A42:B42"/>
    <mergeCell ref="C42:D42"/>
    <mergeCell ref="F42:G42"/>
    <mergeCell ref="A8:A18"/>
    <mergeCell ref="D13:F13"/>
    <mergeCell ref="D14:F14"/>
    <mergeCell ref="D18:F18"/>
    <mergeCell ref="H42:J42"/>
    <mergeCell ref="B41:C41"/>
    <mergeCell ref="D41:E41"/>
    <mergeCell ref="I41:K41"/>
    <mergeCell ref="F41:H41"/>
    <mergeCell ref="A2:C2"/>
    <mergeCell ref="A1:C1"/>
    <mergeCell ref="A3:C3"/>
    <mergeCell ref="A4:C4"/>
    <mergeCell ref="C5:J5"/>
    <mergeCell ref="F6:I6"/>
    <mergeCell ref="D10:F10"/>
    <mergeCell ref="D11:F11"/>
    <mergeCell ref="D12:F12"/>
    <mergeCell ref="A7:F7"/>
    <mergeCell ref="B8:F8"/>
    <mergeCell ref="D9:F9"/>
    <mergeCell ref="G7:J7"/>
  </mergeCells>
  <printOptions horizontalCentered="1" verticalCentered="1"/>
  <pageMargins left="0" right="0" top="0" bottom="0" header="0" footer="0"/>
  <pageSetup paperSize="9" scale="93"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27</vt:i4>
      </vt:variant>
      <vt:variant>
        <vt:lpstr>نطاقات تمت تسميتها</vt:lpstr>
      </vt:variant>
      <vt:variant>
        <vt:i4>25</vt:i4>
      </vt:variant>
    </vt:vector>
  </HeadingPairs>
  <TitlesOfParts>
    <vt:vector size="52" baseType="lpstr">
      <vt:lpstr>بيانات</vt:lpstr>
      <vt:lpstr>تعليمات العمل على البر نامج</vt:lpstr>
      <vt:lpstr>كشف 1</vt:lpstr>
      <vt:lpstr>كشف 2</vt:lpstr>
      <vt:lpstr>كشف 3</vt:lpstr>
      <vt:lpstr>اداريين 1</vt:lpstr>
      <vt:lpstr>كشف اجمالى</vt:lpstr>
      <vt:lpstr>تظهير الكل </vt:lpstr>
      <vt:lpstr>معاشات الكل</vt:lpstr>
      <vt:lpstr>اقساط زمالة</vt:lpstr>
      <vt:lpstr>نقابات</vt:lpstr>
      <vt:lpstr>بحث علمى</vt:lpstr>
      <vt:lpstr>مفردات معلمين</vt:lpstr>
      <vt:lpstr>مفردات اداريين</vt:lpstr>
      <vt:lpstr>كشف البنك</vt:lpstr>
      <vt:lpstr>اداريين البنك</vt:lpstr>
      <vt:lpstr>تظهير البنك</vt:lpstr>
      <vt:lpstr>معاشات البنك</vt:lpstr>
      <vt:lpstr>نقابات البنك</vt:lpstr>
      <vt:lpstr>اجمالى عام</vt:lpstr>
      <vt:lpstr>كشف 4</vt:lpstr>
      <vt:lpstr>كشف 5</vt:lpstr>
      <vt:lpstr>كشف 6</vt:lpstr>
      <vt:lpstr>اداريين 2</vt:lpstr>
      <vt:lpstr>اجمالى اداريين</vt:lpstr>
      <vt:lpstr>اقساط الكل</vt:lpstr>
      <vt:lpstr>اقساط البنك</vt:lpstr>
      <vt:lpstr>number</vt:lpstr>
      <vt:lpstr>'اجمالى اداريين'!Print_Area</vt:lpstr>
      <vt:lpstr>'اجمالى عام'!Print_Area</vt:lpstr>
      <vt:lpstr>'اداريين 1'!Print_Area</vt:lpstr>
      <vt:lpstr>'اداريين 2'!Print_Area</vt:lpstr>
      <vt:lpstr>'اداريين البنك'!Print_Area</vt:lpstr>
      <vt:lpstr>'اقساط زمالة'!Print_Area</vt:lpstr>
      <vt:lpstr>'بحث علمى'!Print_Area</vt:lpstr>
      <vt:lpstr>'تظهير البنك'!Print_Area</vt:lpstr>
      <vt:lpstr>'تظهير الكل '!Print_Area</vt:lpstr>
      <vt:lpstr>'كشف 1'!Print_Area</vt:lpstr>
      <vt:lpstr>'كشف 2'!Print_Area</vt:lpstr>
      <vt:lpstr>'كشف 3'!Print_Area</vt:lpstr>
      <vt:lpstr>'كشف 4'!Print_Area</vt:lpstr>
      <vt:lpstr>'كشف 5'!Print_Area</vt:lpstr>
      <vt:lpstr>'كشف 6'!Print_Area</vt:lpstr>
      <vt:lpstr>'كشف اجمالى'!Print_Area</vt:lpstr>
      <vt:lpstr>'كشف البنك'!Print_Area</vt:lpstr>
      <vt:lpstr>'معاشات البنك'!Print_Area</vt:lpstr>
      <vt:lpstr>'معاشات الكل'!Print_Area</vt:lpstr>
      <vt:lpstr>'مفردات اداريين'!Print_Area</vt:lpstr>
      <vt:lpstr>'مفردات معلمين'!Print_Area</vt:lpstr>
      <vt:lpstr>نقابات!Print_Area</vt:lpstr>
      <vt:lpstr>'نقابات البنك'!Print_Area</vt:lpstr>
      <vt:lpstr>عدد</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dc:creator>
  <cp:lastModifiedBy>Mimo</cp:lastModifiedBy>
  <cp:lastPrinted>2017-12-03T04:03:08Z</cp:lastPrinted>
  <dcterms:created xsi:type="dcterms:W3CDTF">2015-12-12T19:49:25Z</dcterms:created>
  <dcterms:modified xsi:type="dcterms:W3CDTF">2017-12-27T06:12:53Z</dcterms:modified>
</cp:coreProperties>
</file>